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defaultThemeVersion="124226"/>
  <bookViews>
    <workbookView xWindow="-108" yWindow="-108" windowWidth="17016" windowHeight="10416" tabRatio="928" firstSheet="15" activeTab="23"/>
  </bookViews>
  <sheets>
    <sheet name="LOG" sheetId="36" r:id="rId1"/>
    <sheet name="Growth rate" sheetId="41" r:id="rId2"/>
    <sheet name="BY_TRA_Demand_Drivers" sheetId="40" r:id="rId3"/>
    <sheet name="BY_RES_Demand_Drivers" sheetId="44" r:id="rId4"/>
    <sheet name="BY_COM_Demand_Drivers" sheetId="60" r:id="rId5"/>
    <sheet name="BY_AGR_Demand_Drivers" sheetId="62" r:id="rId6"/>
    <sheet name="BY_IND_Demand_Drivers" sheetId="46" r:id="rId7"/>
    <sheet name="DEM_Transport" sheetId="42" r:id="rId8"/>
    <sheet name="DEM_Residential" sheetId="45" r:id="rId9"/>
    <sheet name="DEM_Commercial" sheetId="61" r:id="rId10"/>
    <sheet name="DEM_Agriculture" sheetId="63" r:id="rId11"/>
    <sheet name="DEM_Iron&amp;Steel" sheetId="47" r:id="rId12"/>
    <sheet name="DEM_Chemicals" sheetId="48" r:id="rId13"/>
    <sheet name="DEM_Aluminium" sheetId="49" r:id="rId14"/>
    <sheet name="DEM_Glass&amp;Cement" sheetId="50" r:id="rId15"/>
    <sheet name="DEM_Transport (2)" sheetId="51" r:id="rId16"/>
    <sheet name="DEM_Machinery" sheetId="52" r:id="rId17"/>
    <sheet name="DEM_Mining" sheetId="53" r:id="rId18"/>
    <sheet name="DEM_Food" sheetId="54" r:id="rId19"/>
    <sheet name="DEM_Paper" sheetId="55" r:id="rId20"/>
    <sheet name="DEM_Wood" sheetId="56" r:id="rId21"/>
    <sheet name="DEM_Textile" sheetId="57" r:id="rId22"/>
    <sheet name="DEM_Construction" sheetId="58" r:id="rId23"/>
    <sheet name="DEM_Other" sheetId="59" r:id="rId24"/>
    <sheet name="Worldbank" sheetId="43" r:id="rId25"/>
  </sheets>
  <externalReferences>
    <externalReference r:id="rId26"/>
    <externalReference r:id="rId27"/>
    <externalReference r:id="rId28"/>
    <externalReference r:id="rId29"/>
  </externalReferences>
  <definedNames>
    <definedName name="_xlnm._FilterDatabase" localSheetId="24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419" i="52" l="1"/>
  <c r="N501" i="52" s="1"/>
  <c r="N194" i="52"/>
  <c r="N276" i="52" s="1"/>
  <c r="N358" i="52" s="1"/>
  <c r="N440" i="52" s="1"/>
  <c r="N522" i="52" s="1"/>
  <c r="N117" i="52"/>
  <c r="N199" i="52" s="1"/>
  <c r="N281" i="52" s="1"/>
  <c r="N363" i="52" s="1"/>
  <c r="N445" i="52" s="1"/>
  <c r="N527" i="52" s="1"/>
  <c r="N108" i="52"/>
  <c r="N190" i="52" s="1"/>
  <c r="N272" i="52" s="1"/>
  <c r="N354" i="52" s="1"/>
  <c r="N436" i="52" s="1"/>
  <c r="N518" i="52" s="1"/>
  <c r="N97" i="52"/>
  <c r="N179" i="52" s="1"/>
  <c r="N261" i="52" s="1"/>
  <c r="N343" i="52" s="1"/>
  <c r="N425" i="52" s="1"/>
  <c r="N507" i="52" s="1"/>
  <c r="N96" i="52"/>
  <c r="N178" i="52" s="1"/>
  <c r="N260" i="52" s="1"/>
  <c r="N342" i="52" s="1"/>
  <c r="N424" i="52" s="1"/>
  <c r="N506" i="52" s="1"/>
  <c r="N95" i="52"/>
  <c r="N177" i="52" s="1"/>
  <c r="N259" i="52" s="1"/>
  <c r="N341" i="52" s="1"/>
  <c r="N423" i="52" s="1"/>
  <c r="N505" i="52" s="1"/>
  <c r="N94" i="52"/>
  <c r="N176" i="52" s="1"/>
  <c r="N258" i="52" s="1"/>
  <c r="N340" i="52" s="1"/>
  <c r="N422" i="52" s="1"/>
  <c r="N504" i="52" s="1"/>
  <c r="N93" i="52"/>
  <c r="N175" i="52" s="1"/>
  <c r="N257" i="52" s="1"/>
  <c r="N339" i="52" s="1"/>
  <c r="N421" i="52" s="1"/>
  <c r="N503" i="52" s="1"/>
  <c r="N92" i="52"/>
  <c r="N174" i="52" s="1"/>
  <c r="N256" i="52" s="1"/>
  <c r="N338" i="52" s="1"/>
  <c r="N420" i="52" s="1"/>
  <c r="N502" i="52" s="1"/>
  <c r="N91" i="52"/>
  <c r="N173" i="52" s="1"/>
  <c r="N255" i="52" s="1"/>
  <c r="N337" i="52" s="1"/>
  <c r="N90" i="52"/>
  <c r="N172" i="52" s="1"/>
  <c r="N254" i="52" s="1"/>
  <c r="N336" i="52" s="1"/>
  <c r="N418" i="52" s="1"/>
  <c r="N500" i="52" s="1"/>
  <c r="N89" i="52"/>
  <c r="N171" i="52" s="1"/>
  <c r="N253" i="52" s="1"/>
  <c r="N335" i="52" s="1"/>
  <c r="N417" i="52" s="1"/>
  <c r="N499" i="52" s="1"/>
  <c r="N88" i="52"/>
  <c r="N170" i="52" s="1"/>
  <c r="N252" i="52" s="1"/>
  <c r="N334" i="52" s="1"/>
  <c r="N416" i="52" s="1"/>
  <c r="N498" i="52" s="1"/>
  <c r="N87" i="52"/>
  <c r="N169" i="52" s="1"/>
  <c r="N251" i="52" s="1"/>
  <c r="N333" i="52" s="1"/>
  <c r="N415" i="52" s="1"/>
  <c r="N497" i="52" s="1"/>
  <c r="N86" i="52"/>
  <c r="N168" i="52" s="1"/>
  <c r="N250" i="52" s="1"/>
  <c r="N332" i="52" s="1"/>
  <c r="N414" i="52" s="1"/>
  <c r="N496" i="52" s="1"/>
  <c r="N36" i="52"/>
  <c r="N34" i="52"/>
  <c r="N116" i="52" s="1"/>
  <c r="N198" i="52" s="1"/>
  <c r="N280" i="52" s="1"/>
  <c r="N362" i="52" s="1"/>
  <c r="N444" i="52" s="1"/>
  <c r="N526" i="52" s="1"/>
  <c r="N33" i="52"/>
  <c r="N115" i="52" s="1"/>
  <c r="N197" i="52" s="1"/>
  <c r="N279" i="52" s="1"/>
  <c r="N361" i="52" s="1"/>
  <c r="N443" i="52" s="1"/>
  <c r="N525" i="52" s="1"/>
  <c r="N32" i="52"/>
  <c r="N114" i="52" s="1"/>
  <c r="N196" i="52" s="1"/>
  <c r="N278" i="52" s="1"/>
  <c r="N360" i="52" s="1"/>
  <c r="N442" i="52" s="1"/>
  <c r="N524" i="52" s="1"/>
  <c r="N31" i="52"/>
  <c r="N113" i="52" s="1"/>
  <c r="N195" i="52" s="1"/>
  <c r="N277" i="52" s="1"/>
  <c r="N359" i="52" s="1"/>
  <c r="N441" i="52" s="1"/>
  <c r="N523" i="52" s="1"/>
  <c r="N30" i="52"/>
  <c r="N112" i="52" s="1"/>
  <c r="N29" i="52"/>
  <c r="N111" i="52" s="1"/>
  <c r="N193" i="52" s="1"/>
  <c r="N275" i="52" s="1"/>
  <c r="N357" i="52" s="1"/>
  <c r="N439" i="52" s="1"/>
  <c r="N521" i="52" s="1"/>
  <c r="N28" i="52"/>
  <c r="N110" i="52" s="1"/>
  <c r="N192" i="52" s="1"/>
  <c r="N274" i="52" s="1"/>
  <c r="N356" i="52" s="1"/>
  <c r="N438" i="52" s="1"/>
  <c r="N520" i="52" s="1"/>
  <c r="N27" i="52"/>
  <c r="N109" i="52" s="1"/>
  <c r="N191" i="52" s="1"/>
  <c r="N273" i="52" s="1"/>
  <c r="N355" i="52" s="1"/>
  <c r="N437" i="52" s="1"/>
  <c r="N519" i="52" s="1"/>
  <c r="N26" i="52"/>
  <c r="N25" i="52"/>
  <c r="N107" i="52" s="1"/>
  <c r="N189" i="52" s="1"/>
  <c r="N271" i="52" s="1"/>
  <c r="N353" i="52" s="1"/>
  <c r="N435" i="52" s="1"/>
  <c r="N517" i="52" s="1"/>
  <c r="N24" i="52"/>
  <c r="N106" i="52" s="1"/>
  <c r="N188" i="52" s="1"/>
  <c r="N270" i="52" s="1"/>
  <c r="N352" i="52" s="1"/>
  <c r="N434" i="52" s="1"/>
  <c r="N516" i="52" s="1"/>
  <c r="N23" i="52"/>
  <c r="N105" i="52" s="1"/>
  <c r="N187" i="52" s="1"/>
  <c r="N269" i="52" s="1"/>
  <c r="N351" i="52" s="1"/>
  <c r="N433" i="52" s="1"/>
  <c r="N515" i="52" s="1"/>
  <c r="N22" i="52"/>
  <c r="N104" i="52" s="1"/>
  <c r="N186" i="52" s="1"/>
  <c r="N268" i="52" s="1"/>
  <c r="N350" i="52" s="1"/>
  <c r="N432" i="52" s="1"/>
  <c r="N514" i="52" s="1"/>
  <c r="N21" i="52"/>
  <c r="N103" i="52" s="1"/>
  <c r="N185" i="52" s="1"/>
  <c r="N267" i="52" s="1"/>
  <c r="N349" i="52" s="1"/>
  <c r="N431" i="52" s="1"/>
  <c r="N513" i="52" s="1"/>
  <c r="N20" i="52"/>
  <c r="N102" i="52" s="1"/>
  <c r="N184" i="52" s="1"/>
  <c r="N266" i="52" s="1"/>
  <c r="N348" i="52" s="1"/>
  <c r="N430" i="52" s="1"/>
  <c r="N512" i="52" s="1"/>
  <c r="N19" i="52"/>
  <c r="N101" i="52" s="1"/>
  <c r="N183" i="52" s="1"/>
  <c r="N265" i="52" s="1"/>
  <c r="N347" i="52" s="1"/>
  <c r="N429" i="52" s="1"/>
  <c r="N511" i="52" s="1"/>
  <c r="N18" i="52"/>
  <c r="N100" i="52" s="1"/>
  <c r="N182" i="52" s="1"/>
  <c r="N264" i="52" s="1"/>
  <c r="N346" i="52" s="1"/>
  <c r="N428" i="52" s="1"/>
  <c r="N510" i="52" s="1"/>
  <c r="N17" i="52"/>
  <c r="N99" i="52" s="1"/>
  <c r="N181" i="52" s="1"/>
  <c r="N263" i="52" s="1"/>
  <c r="N345" i="52" s="1"/>
  <c r="N427" i="52" s="1"/>
  <c r="N509" i="52" s="1"/>
  <c r="N16" i="52"/>
  <c r="N98" i="52" s="1"/>
  <c r="N180" i="52" s="1"/>
  <c r="N262" i="52" s="1"/>
  <c r="N344" i="52" s="1"/>
  <c r="N426" i="52" s="1"/>
  <c r="N508" i="52" s="1"/>
  <c r="N252" i="53"/>
  <c r="N334" i="53" s="1"/>
  <c r="N416" i="53" s="1"/>
  <c r="N498" i="53" s="1"/>
  <c r="N172" i="53"/>
  <c r="N254" i="53" s="1"/>
  <c r="N336" i="53" s="1"/>
  <c r="N418" i="53" s="1"/>
  <c r="N500" i="53" s="1"/>
  <c r="N171" i="53"/>
  <c r="N253" i="53" s="1"/>
  <c r="N335" i="53" s="1"/>
  <c r="N417" i="53" s="1"/>
  <c r="N499" i="53" s="1"/>
  <c r="N117" i="53"/>
  <c r="N199" i="53" s="1"/>
  <c r="N281" i="53" s="1"/>
  <c r="N363" i="53" s="1"/>
  <c r="N445" i="53" s="1"/>
  <c r="N527" i="53" s="1"/>
  <c r="N104" i="53"/>
  <c r="N186" i="53" s="1"/>
  <c r="N268" i="53" s="1"/>
  <c r="N350" i="53" s="1"/>
  <c r="N432" i="53" s="1"/>
  <c r="N514" i="53" s="1"/>
  <c r="N102" i="53"/>
  <c r="N184" i="53" s="1"/>
  <c r="N266" i="53" s="1"/>
  <c r="N348" i="53" s="1"/>
  <c r="N430" i="53" s="1"/>
  <c r="N512" i="53" s="1"/>
  <c r="N97" i="53"/>
  <c r="N179" i="53" s="1"/>
  <c r="N261" i="53" s="1"/>
  <c r="N343" i="53" s="1"/>
  <c r="N425" i="53" s="1"/>
  <c r="N507" i="53" s="1"/>
  <c r="N96" i="53"/>
  <c r="N178" i="53" s="1"/>
  <c r="N260" i="53" s="1"/>
  <c r="N342" i="53" s="1"/>
  <c r="N424" i="53" s="1"/>
  <c r="N506" i="53" s="1"/>
  <c r="N95" i="53"/>
  <c r="N177" i="53" s="1"/>
  <c r="N259" i="53" s="1"/>
  <c r="N341" i="53" s="1"/>
  <c r="N423" i="53" s="1"/>
  <c r="N505" i="53" s="1"/>
  <c r="N94" i="53"/>
  <c r="N176" i="53" s="1"/>
  <c r="N258" i="53" s="1"/>
  <c r="N340" i="53" s="1"/>
  <c r="N422" i="53" s="1"/>
  <c r="N504" i="53" s="1"/>
  <c r="N93" i="53"/>
  <c r="N175" i="53" s="1"/>
  <c r="N257" i="53" s="1"/>
  <c r="N339" i="53" s="1"/>
  <c r="N421" i="53" s="1"/>
  <c r="N503" i="53" s="1"/>
  <c r="N92" i="53"/>
  <c r="N174" i="53" s="1"/>
  <c r="N256" i="53" s="1"/>
  <c r="N338" i="53" s="1"/>
  <c r="N420" i="53" s="1"/>
  <c r="N502" i="53" s="1"/>
  <c r="N91" i="53"/>
  <c r="N173" i="53" s="1"/>
  <c r="N255" i="53" s="1"/>
  <c r="N337" i="53" s="1"/>
  <c r="N419" i="53" s="1"/>
  <c r="N501" i="53" s="1"/>
  <c r="N90" i="53"/>
  <c r="N89" i="53"/>
  <c r="N88" i="53"/>
  <c r="N170" i="53" s="1"/>
  <c r="N87" i="53"/>
  <c r="N169" i="53" s="1"/>
  <c r="N251" i="53" s="1"/>
  <c r="N333" i="53" s="1"/>
  <c r="N415" i="53" s="1"/>
  <c r="N497" i="53" s="1"/>
  <c r="N86" i="53"/>
  <c r="N168" i="53" s="1"/>
  <c r="N250" i="53" s="1"/>
  <c r="N332" i="53" s="1"/>
  <c r="N414" i="53" s="1"/>
  <c r="N496" i="53" s="1"/>
  <c r="N36" i="53"/>
  <c r="N118" i="53" s="1"/>
  <c r="N200" i="53" s="1"/>
  <c r="N282" i="53" s="1"/>
  <c r="N364" i="53" s="1"/>
  <c r="N446" i="53" s="1"/>
  <c r="N528" i="53" s="1"/>
  <c r="N34" i="53"/>
  <c r="N116" i="53" s="1"/>
  <c r="N198" i="53" s="1"/>
  <c r="N280" i="53" s="1"/>
  <c r="N362" i="53" s="1"/>
  <c r="N444" i="53" s="1"/>
  <c r="N526" i="53" s="1"/>
  <c r="N33" i="53"/>
  <c r="N115" i="53" s="1"/>
  <c r="N197" i="53" s="1"/>
  <c r="N279" i="53" s="1"/>
  <c r="N361" i="53" s="1"/>
  <c r="N443" i="53" s="1"/>
  <c r="N525" i="53" s="1"/>
  <c r="N32" i="53"/>
  <c r="N114" i="53" s="1"/>
  <c r="N196" i="53" s="1"/>
  <c r="N278" i="53" s="1"/>
  <c r="N360" i="53" s="1"/>
  <c r="N442" i="53" s="1"/>
  <c r="N524" i="53" s="1"/>
  <c r="N31" i="53"/>
  <c r="N113" i="53" s="1"/>
  <c r="N195" i="53" s="1"/>
  <c r="N277" i="53" s="1"/>
  <c r="N359" i="53" s="1"/>
  <c r="N441" i="53" s="1"/>
  <c r="N523" i="53" s="1"/>
  <c r="N30" i="53"/>
  <c r="N112" i="53" s="1"/>
  <c r="N194" i="53" s="1"/>
  <c r="N276" i="53" s="1"/>
  <c r="N358" i="53" s="1"/>
  <c r="N440" i="53" s="1"/>
  <c r="N522" i="53" s="1"/>
  <c r="N29" i="53"/>
  <c r="N111" i="53" s="1"/>
  <c r="N193" i="53" s="1"/>
  <c r="N275" i="53" s="1"/>
  <c r="N357" i="53" s="1"/>
  <c r="N439" i="53" s="1"/>
  <c r="N521" i="53" s="1"/>
  <c r="N28" i="53"/>
  <c r="N110" i="53" s="1"/>
  <c r="N192" i="53" s="1"/>
  <c r="N274" i="53" s="1"/>
  <c r="N356" i="53" s="1"/>
  <c r="N438" i="53" s="1"/>
  <c r="N520" i="53" s="1"/>
  <c r="N27" i="53"/>
  <c r="N109" i="53" s="1"/>
  <c r="N191" i="53" s="1"/>
  <c r="N273" i="53" s="1"/>
  <c r="N355" i="53" s="1"/>
  <c r="N437" i="53" s="1"/>
  <c r="N519" i="53" s="1"/>
  <c r="N26" i="53"/>
  <c r="N108" i="53" s="1"/>
  <c r="N190" i="53" s="1"/>
  <c r="N272" i="53" s="1"/>
  <c r="N354" i="53" s="1"/>
  <c r="N436" i="53" s="1"/>
  <c r="N518" i="53" s="1"/>
  <c r="N25" i="53"/>
  <c r="N107" i="53" s="1"/>
  <c r="N189" i="53" s="1"/>
  <c r="N271" i="53" s="1"/>
  <c r="N353" i="53" s="1"/>
  <c r="N435" i="53" s="1"/>
  <c r="N517" i="53" s="1"/>
  <c r="N24" i="53"/>
  <c r="N106" i="53" s="1"/>
  <c r="N188" i="53" s="1"/>
  <c r="N270" i="53" s="1"/>
  <c r="N352" i="53" s="1"/>
  <c r="N434" i="53" s="1"/>
  <c r="N516" i="53" s="1"/>
  <c r="N23" i="53"/>
  <c r="N105" i="53" s="1"/>
  <c r="N187" i="53" s="1"/>
  <c r="N269" i="53" s="1"/>
  <c r="N351" i="53" s="1"/>
  <c r="N433" i="53" s="1"/>
  <c r="N515" i="53" s="1"/>
  <c r="N22" i="53"/>
  <c r="N21" i="53"/>
  <c r="N103" i="53" s="1"/>
  <c r="N185" i="53" s="1"/>
  <c r="N267" i="53" s="1"/>
  <c r="N349" i="53" s="1"/>
  <c r="N431" i="53" s="1"/>
  <c r="N513" i="53" s="1"/>
  <c r="N20" i="53"/>
  <c r="N19" i="53"/>
  <c r="N101" i="53" s="1"/>
  <c r="N183" i="53" s="1"/>
  <c r="N265" i="53" s="1"/>
  <c r="N347" i="53" s="1"/>
  <c r="N429" i="53" s="1"/>
  <c r="N511" i="53" s="1"/>
  <c r="N18" i="53"/>
  <c r="N100" i="53" s="1"/>
  <c r="N182" i="53" s="1"/>
  <c r="N264" i="53" s="1"/>
  <c r="N346" i="53" s="1"/>
  <c r="N428" i="53" s="1"/>
  <c r="N510" i="53" s="1"/>
  <c r="N17" i="53"/>
  <c r="N99" i="53" s="1"/>
  <c r="N181" i="53" s="1"/>
  <c r="N263" i="53" s="1"/>
  <c r="N345" i="53" s="1"/>
  <c r="N427" i="53" s="1"/>
  <c r="N509" i="53" s="1"/>
  <c r="N16" i="53"/>
  <c r="N98" i="53" s="1"/>
  <c r="N180" i="53" s="1"/>
  <c r="N262" i="53" s="1"/>
  <c r="N344" i="53" s="1"/>
  <c r="N426" i="53" s="1"/>
  <c r="N508" i="53" s="1"/>
  <c r="N255" i="54"/>
  <c r="N337" i="54" s="1"/>
  <c r="N419" i="54" s="1"/>
  <c r="N501" i="54" s="1"/>
  <c r="N170" i="54"/>
  <c r="N252" i="54" s="1"/>
  <c r="N334" i="54" s="1"/>
  <c r="N416" i="54" s="1"/>
  <c r="N498" i="54" s="1"/>
  <c r="N117" i="54"/>
  <c r="N199" i="54" s="1"/>
  <c r="N281" i="54" s="1"/>
  <c r="N363" i="54" s="1"/>
  <c r="N445" i="54" s="1"/>
  <c r="N527" i="54" s="1"/>
  <c r="N109" i="54"/>
  <c r="N191" i="54" s="1"/>
  <c r="N273" i="54" s="1"/>
  <c r="N355" i="54" s="1"/>
  <c r="N437" i="54" s="1"/>
  <c r="N519" i="54" s="1"/>
  <c r="N97" i="54"/>
  <c r="N179" i="54" s="1"/>
  <c r="N261" i="54" s="1"/>
  <c r="N343" i="54" s="1"/>
  <c r="N425" i="54" s="1"/>
  <c r="N507" i="54" s="1"/>
  <c r="N96" i="54"/>
  <c r="N178" i="54" s="1"/>
  <c r="N260" i="54" s="1"/>
  <c r="N342" i="54" s="1"/>
  <c r="N424" i="54" s="1"/>
  <c r="N506" i="54" s="1"/>
  <c r="N95" i="54"/>
  <c r="N177" i="54" s="1"/>
  <c r="N259" i="54" s="1"/>
  <c r="N341" i="54" s="1"/>
  <c r="N423" i="54" s="1"/>
  <c r="N505" i="54" s="1"/>
  <c r="N94" i="54"/>
  <c r="N176" i="54" s="1"/>
  <c r="N258" i="54" s="1"/>
  <c r="N340" i="54" s="1"/>
  <c r="N422" i="54" s="1"/>
  <c r="N504" i="54" s="1"/>
  <c r="N93" i="54"/>
  <c r="N175" i="54" s="1"/>
  <c r="N257" i="54" s="1"/>
  <c r="N339" i="54" s="1"/>
  <c r="N421" i="54" s="1"/>
  <c r="N503" i="54" s="1"/>
  <c r="N92" i="54"/>
  <c r="N174" i="54" s="1"/>
  <c r="N256" i="54" s="1"/>
  <c r="N338" i="54" s="1"/>
  <c r="N420" i="54" s="1"/>
  <c r="N502" i="54" s="1"/>
  <c r="N91" i="54"/>
  <c r="N173" i="54" s="1"/>
  <c r="N90" i="54"/>
  <c r="N172" i="54" s="1"/>
  <c r="N254" i="54" s="1"/>
  <c r="N336" i="54" s="1"/>
  <c r="N418" i="54" s="1"/>
  <c r="N500" i="54" s="1"/>
  <c r="N89" i="54"/>
  <c r="N171" i="54" s="1"/>
  <c r="N253" i="54" s="1"/>
  <c r="N335" i="54" s="1"/>
  <c r="N417" i="54" s="1"/>
  <c r="N499" i="54" s="1"/>
  <c r="N88" i="54"/>
  <c r="N87" i="54"/>
  <c r="N169" i="54" s="1"/>
  <c r="N251" i="54" s="1"/>
  <c r="N333" i="54" s="1"/>
  <c r="N415" i="54" s="1"/>
  <c r="N497" i="54" s="1"/>
  <c r="N86" i="54"/>
  <c r="N168" i="54" s="1"/>
  <c r="N250" i="54" s="1"/>
  <c r="N332" i="54" s="1"/>
  <c r="N414" i="54" s="1"/>
  <c r="N496" i="54" s="1"/>
  <c r="N37" i="54"/>
  <c r="N36" i="54"/>
  <c r="N118" i="54" s="1"/>
  <c r="N200" i="54" s="1"/>
  <c r="N282" i="54" s="1"/>
  <c r="N364" i="54" s="1"/>
  <c r="N446" i="54" s="1"/>
  <c r="N528" i="54" s="1"/>
  <c r="N34" i="54"/>
  <c r="N116" i="54" s="1"/>
  <c r="N198" i="54" s="1"/>
  <c r="N280" i="54" s="1"/>
  <c r="N362" i="54" s="1"/>
  <c r="N444" i="54" s="1"/>
  <c r="N526" i="54" s="1"/>
  <c r="N33" i="54"/>
  <c r="N115" i="54" s="1"/>
  <c r="N197" i="54" s="1"/>
  <c r="N279" i="54" s="1"/>
  <c r="N361" i="54" s="1"/>
  <c r="N443" i="54" s="1"/>
  <c r="N525" i="54" s="1"/>
  <c r="N32" i="54"/>
  <c r="N114" i="54" s="1"/>
  <c r="N196" i="54" s="1"/>
  <c r="N278" i="54" s="1"/>
  <c r="N360" i="54" s="1"/>
  <c r="N442" i="54" s="1"/>
  <c r="N524" i="54" s="1"/>
  <c r="N31" i="54"/>
  <c r="N113" i="54" s="1"/>
  <c r="N195" i="54" s="1"/>
  <c r="N277" i="54" s="1"/>
  <c r="N359" i="54" s="1"/>
  <c r="N441" i="54" s="1"/>
  <c r="N523" i="54" s="1"/>
  <c r="N30" i="54"/>
  <c r="N112" i="54" s="1"/>
  <c r="N194" i="54" s="1"/>
  <c r="N276" i="54" s="1"/>
  <c r="N358" i="54" s="1"/>
  <c r="N440" i="54" s="1"/>
  <c r="N522" i="54" s="1"/>
  <c r="N29" i="54"/>
  <c r="N111" i="54" s="1"/>
  <c r="N193" i="54" s="1"/>
  <c r="N275" i="54" s="1"/>
  <c r="N357" i="54" s="1"/>
  <c r="N439" i="54" s="1"/>
  <c r="N521" i="54" s="1"/>
  <c r="N28" i="54"/>
  <c r="N110" i="54" s="1"/>
  <c r="N192" i="54" s="1"/>
  <c r="N274" i="54" s="1"/>
  <c r="N356" i="54" s="1"/>
  <c r="N438" i="54" s="1"/>
  <c r="N520" i="54" s="1"/>
  <c r="N27" i="54"/>
  <c r="N26" i="54"/>
  <c r="N108" i="54" s="1"/>
  <c r="N190" i="54" s="1"/>
  <c r="N272" i="54" s="1"/>
  <c r="N354" i="54" s="1"/>
  <c r="N436" i="54" s="1"/>
  <c r="N518" i="54" s="1"/>
  <c r="N25" i="54"/>
  <c r="N107" i="54" s="1"/>
  <c r="N189" i="54" s="1"/>
  <c r="N271" i="54" s="1"/>
  <c r="N353" i="54" s="1"/>
  <c r="N435" i="54" s="1"/>
  <c r="N517" i="54" s="1"/>
  <c r="N24" i="54"/>
  <c r="N106" i="54" s="1"/>
  <c r="N188" i="54" s="1"/>
  <c r="N270" i="54" s="1"/>
  <c r="N352" i="54" s="1"/>
  <c r="N434" i="54" s="1"/>
  <c r="N516" i="54" s="1"/>
  <c r="N23" i="54"/>
  <c r="N105" i="54" s="1"/>
  <c r="N187" i="54" s="1"/>
  <c r="N269" i="54" s="1"/>
  <c r="N351" i="54" s="1"/>
  <c r="N433" i="54" s="1"/>
  <c r="N515" i="54" s="1"/>
  <c r="N22" i="54"/>
  <c r="N104" i="54" s="1"/>
  <c r="N186" i="54" s="1"/>
  <c r="N268" i="54" s="1"/>
  <c r="N350" i="54" s="1"/>
  <c r="N432" i="54" s="1"/>
  <c r="N514" i="54" s="1"/>
  <c r="N21" i="54"/>
  <c r="N103" i="54" s="1"/>
  <c r="N185" i="54" s="1"/>
  <c r="N267" i="54" s="1"/>
  <c r="N349" i="54" s="1"/>
  <c r="N431" i="54" s="1"/>
  <c r="N513" i="54" s="1"/>
  <c r="N20" i="54"/>
  <c r="N102" i="54" s="1"/>
  <c r="N184" i="54" s="1"/>
  <c r="N266" i="54" s="1"/>
  <c r="N348" i="54" s="1"/>
  <c r="N430" i="54" s="1"/>
  <c r="N512" i="54" s="1"/>
  <c r="N19" i="54"/>
  <c r="N101" i="54" s="1"/>
  <c r="N183" i="54" s="1"/>
  <c r="N265" i="54" s="1"/>
  <c r="N347" i="54" s="1"/>
  <c r="N429" i="54" s="1"/>
  <c r="N511" i="54" s="1"/>
  <c r="N18" i="54"/>
  <c r="N100" i="54" s="1"/>
  <c r="N182" i="54" s="1"/>
  <c r="N264" i="54" s="1"/>
  <c r="N346" i="54" s="1"/>
  <c r="N428" i="54" s="1"/>
  <c r="N510" i="54" s="1"/>
  <c r="N17" i="54"/>
  <c r="N99" i="54" s="1"/>
  <c r="N181" i="54" s="1"/>
  <c r="N263" i="54" s="1"/>
  <c r="N345" i="54" s="1"/>
  <c r="N427" i="54" s="1"/>
  <c r="N509" i="54" s="1"/>
  <c r="N16" i="54"/>
  <c r="N98" i="54" s="1"/>
  <c r="N180" i="54" s="1"/>
  <c r="N262" i="54" s="1"/>
  <c r="N344" i="54" s="1"/>
  <c r="N426" i="54" s="1"/>
  <c r="N508" i="54" s="1"/>
  <c r="N422" i="55"/>
  <c r="N504" i="55" s="1"/>
  <c r="N414" i="55"/>
  <c r="N496" i="55" s="1"/>
  <c r="N117" i="55"/>
  <c r="N199" i="55" s="1"/>
  <c r="N281" i="55" s="1"/>
  <c r="N363" i="55" s="1"/>
  <c r="N445" i="55" s="1"/>
  <c r="N527" i="55" s="1"/>
  <c r="N107" i="55"/>
  <c r="N189" i="55" s="1"/>
  <c r="N271" i="55" s="1"/>
  <c r="N353" i="55" s="1"/>
  <c r="N435" i="55" s="1"/>
  <c r="N517" i="55" s="1"/>
  <c r="N104" i="55"/>
  <c r="N186" i="55" s="1"/>
  <c r="N268" i="55" s="1"/>
  <c r="N350" i="55" s="1"/>
  <c r="N432" i="55" s="1"/>
  <c r="N514" i="55" s="1"/>
  <c r="N97" i="55"/>
  <c r="N179" i="55" s="1"/>
  <c r="N261" i="55" s="1"/>
  <c r="N343" i="55" s="1"/>
  <c r="N425" i="55" s="1"/>
  <c r="N507" i="55" s="1"/>
  <c r="N96" i="55"/>
  <c r="N178" i="55" s="1"/>
  <c r="N260" i="55" s="1"/>
  <c r="N342" i="55" s="1"/>
  <c r="N424" i="55" s="1"/>
  <c r="N506" i="55" s="1"/>
  <c r="N95" i="55"/>
  <c r="N177" i="55" s="1"/>
  <c r="N259" i="55" s="1"/>
  <c r="N341" i="55" s="1"/>
  <c r="N423" i="55" s="1"/>
  <c r="N505" i="55" s="1"/>
  <c r="N94" i="55"/>
  <c r="N176" i="55" s="1"/>
  <c r="N258" i="55" s="1"/>
  <c r="N340" i="55" s="1"/>
  <c r="N93" i="55"/>
  <c r="N175" i="55" s="1"/>
  <c r="N257" i="55" s="1"/>
  <c r="N339" i="55" s="1"/>
  <c r="N421" i="55" s="1"/>
  <c r="N503" i="55" s="1"/>
  <c r="N92" i="55"/>
  <c r="N174" i="55" s="1"/>
  <c r="N256" i="55" s="1"/>
  <c r="N338" i="55" s="1"/>
  <c r="N420" i="55" s="1"/>
  <c r="N502" i="55" s="1"/>
  <c r="N91" i="55"/>
  <c r="N173" i="55" s="1"/>
  <c r="N255" i="55" s="1"/>
  <c r="N337" i="55" s="1"/>
  <c r="N419" i="55" s="1"/>
  <c r="N501" i="55" s="1"/>
  <c r="N90" i="55"/>
  <c r="N172" i="55" s="1"/>
  <c r="N254" i="55" s="1"/>
  <c r="N336" i="55" s="1"/>
  <c r="N418" i="55" s="1"/>
  <c r="N500" i="55" s="1"/>
  <c r="N89" i="55"/>
  <c r="N171" i="55" s="1"/>
  <c r="N253" i="55" s="1"/>
  <c r="N335" i="55" s="1"/>
  <c r="N417" i="55" s="1"/>
  <c r="N499" i="55" s="1"/>
  <c r="N88" i="55"/>
  <c r="N170" i="55" s="1"/>
  <c r="N252" i="55" s="1"/>
  <c r="N334" i="55" s="1"/>
  <c r="N416" i="55" s="1"/>
  <c r="N498" i="55" s="1"/>
  <c r="N87" i="55"/>
  <c r="N169" i="55" s="1"/>
  <c r="N251" i="55" s="1"/>
  <c r="N333" i="55" s="1"/>
  <c r="N415" i="55" s="1"/>
  <c r="N497" i="55" s="1"/>
  <c r="N86" i="55"/>
  <c r="N168" i="55" s="1"/>
  <c r="N250" i="55" s="1"/>
  <c r="N332" i="55" s="1"/>
  <c r="N36" i="55"/>
  <c r="N118" i="55" s="1"/>
  <c r="N200" i="55" s="1"/>
  <c r="N282" i="55" s="1"/>
  <c r="N364" i="55" s="1"/>
  <c r="N446" i="55" s="1"/>
  <c r="N528" i="55" s="1"/>
  <c r="N34" i="55"/>
  <c r="N116" i="55" s="1"/>
  <c r="N198" i="55" s="1"/>
  <c r="N280" i="55" s="1"/>
  <c r="N362" i="55" s="1"/>
  <c r="N444" i="55" s="1"/>
  <c r="N526" i="55" s="1"/>
  <c r="N33" i="55"/>
  <c r="N115" i="55" s="1"/>
  <c r="N197" i="55" s="1"/>
  <c r="N279" i="55" s="1"/>
  <c r="N361" i="55" s="1"/>
  <c r="N443" i="55" s="1"/>
  <c r="N525" i="55" s="1"/>
  <c r="N32" i="55"/>
  <c r="N114" i="55" s="1"/>
  <c r="N196" i="55" s="1"/>
  <c r="N278" i="55" s="1"/>
  <c r="N360" i="55" s="1"/>
  <c r="N442" i="55" s="1"/>
  <c r="N524" i="55" s="1"/>
  <c r="N31" i="55"/>
  <c r="N113" i="55" s="1"/>
  <c r="N195" i="55" s="1"/>
  <c r="N277" i="55" s="1"/>
  <c r="N359" i="55" s="1"/>
  <c r="N441" i="55" s="1"/>
  <c r="N523" i="55" s="1"/>
  <c r="N30" i="55"/>
  <c r="N112" i="55" s="1"/>
  <c r="N194" i="55" s="1"/>
  <c r="N276" i="55" s="1"/>
  <c r="N358" i="55" s="1"/>
  <c r="N440" i="55" s="1"/>
  <c r="N522" i="55" s="1"/>
  <c r="N29" i="55"/>
  <c r="N111" i="55" s="1"/>
  <c r="N193" i="55" s="1"/>
  <c r="N275" i="55" s="1"/>
  <c r="N357" i="55" s="1"/>
  <c r="N439" i="55" s="1"/>
  <c r="N521" i="55" s="1"/>
  <c r="N28" i="55"/>
  <c r="N110" i="55" s="1"/>
  <c r="N192" i="55" s="1"/>
  <c r="N274" i="55" s="1"/>
  <c r="N356" i="55" s="1"/>
  <c r="N438" i="55" s="1"/>
  <c r="N520" i="55" s="1"/>
  <c r="N27" i="55"/>
  <c r="N109" i="55" s="1"/>
  <c r="N191" i="55" s="1"/>
  <c r="N273" i="55" s="1"/>
  <c r="N355" i="55" s="1"/>
  <c r="N437" i="55" s="1"/>
  <c r="N519" i="55" s="1"/>
  <c r="N26" i="55"/>
  <c r="N108" i="55" s="1"/>
  <c r="N190" i="55" s="1"/>
  <c r="N272" i="55" s="1"/>
  <c r="N354" i="55" s="1"/>
  <c r="N436" i="55" s="1"/>
  <c r="N518" i="55" s="1"/>
  <c r="N25" i="55"/>
  <c r="N24" i="55"/>
  <c r="N106" i="55" s="1"/>
  <c r="N188" i="55" s="1"/>
  <c r="N270" i="55" s="1"/>
  <c r="N352" i="55" s="1"/>
  <c r="N434" i="55" s="1"/>
  <c r="N516" i="55" s="1"/>
  <c r="N23" i="55"/>
  <c r="N105" i="55" s="1"/>
  <c r="N187" i="55" s="1"/>
  <c r="N269" i="55" s="1"/>
  <c r="N351" i="55" s="1"/>
  <c r="N433" i="55" s="1"/>
  <c r="N515" i="55" s="1"/>
  <c r="N22" i="55"/>
  <c r="N21" i="55"/>
  <c r="N103" i="55" s="1"/>
  <c r="N185" i="55" s="1"/>
  <c r="N267" i="55" s="1"/>
  <c r="N349" i="55" s="1"/>
  <c r="N431" i="55" s="1"/>
  <c r="N513" i="55" s="1"/>
  <c r="N20" i="55"/>
  <c r="N102" i="55" s="1"/>
  <c r="N184" i="55" s="1"/>
  <c r="N266" i="55" s="1"/>
  <c r="N348" i="55" s="1"/>
  <c r="N430" i="55" s="1"/>
  <c r="N512" i="55" s="1"/>
  <c r="N19" i="55"/>
  <c r="N101" i="55" s="1"/>
  <c r="N183" i="55" s="1"/>
  <c r="N265" i="55" s="1"/>
  <c r="N347" i="55" s="1"/>
  <c r="N429" i="55" s="1"/>
  <c r="N511" i="55" s="1"/>
  <c r="N18" i="55"/>
  <c r="N100" i="55" s="1"/>
  <c r="N182" i="55" s="1"/>
  <c r="N264" i="55" s="1"/>
  <c r="N346" i="55" s="1"/>
  <c r="N428" i="55" s="1"/>
  <c r="N510" i="55" s="1"/>
  <c r="N17" i="55"/>
  <c r="N99" i="55" s="1"/>
  <c r="N181" i="55" s="1"/>
  <c r="N263" i="55" s="1"/>
  <c r="N345" i="55" s="1"/>
  <c r="N427" i="55" s="1"/>
  <c r="N509" i="55" s="1"/>
  <c r="N16" i="55"/>
  <c r="N98" i="55" s="1"/>
  <c r="N180" i="55" s="1"/>
  <c r="N262" i="55" s="1"/>
  <c r="N344" i="55" s="1"/>
  <c r="N426" i="55" s="1"/>
  <c r="N508" i="55" s="1"/>
  <c r="N118" i="56"/>
  <c r="N200" i="56" s="1"/>
  <c r="N282" i="56" s="1"/>
  <c r="N364" i="56" s="1"/>
  <c r="N446" i="56" s="1"/>
  <c r="N528" i="56" s="1"/>
  <c r="N117" i="56"/>
  <c r="N199" i="56" s="1"/>
  <c r="N281" i="56" s="1"/>
  <c r="N363" i="56" s="1"/>
  <c r="N445" i="56" s="1"/>
  <c r="N527" i="56" s="1"/>
  <c r="N97" i="56"/>
  <c r="N179" i="56" s="1"/>
  <c r="N261" i="56" s="1"/>
  <c r="N343" i="56" s="1"/>
  <c r="N425" i="56" s="1"/>
  <c r="N507" i="56" s="1"/>
  <c r="N96" i="56"/>
  <c r="N178" i="56" s="1"/>
  <c r="N260" i="56" s="1"/>
  <c r="N342" i="56" s="1"/>
  <c r="N424" i="56" s="1"/>
  <c r="N506" i="56" s="1"/>
  <c r="N95" i="56"/>
  <c r="N177" i="56" s="1"/>
  <c r="N259" i="56" s="1"/>
  <c r="N341" i="56" s="1"/>
  <c r="N423" i="56" s="1"/>
  <c r="N505" i="56" s="1"/>
  <c r="N94" i="56"/>
  <c r="N176" i="56" s="1"/>
  <c r="N258" i="56" s="1"/>
  <c r="N340" i="56" s="1"/>
  <c r="N422" i="56" s="1"/>
  <c r="N504" i="56" s="1"/>
  <c r="N93" i="56"/>
  <c r="N175" i="56" s="1"/>
  <c r="N257" i="56" s="1"/>
  <c r="N339" i="56" s="1"/>
  <c r="N421" i="56" s="1"/>
  <c r="N503" i="56" s="1"/>
  <c r="N92" i="56"/>
  <c r="N174" i="56" s="1"/>
  <c r="N256" i="56" s="1"/>
  <c r="N338" i="56" s="1"/>
  <c r="N420" i="56" s="1"/>
  <c r="N502" i="56" s="1"/>
  <c r="N91" i="56"/>
  <c r="N173" i="56" s="1"/>
  <c r="N255" i="56" s="1"/>
  <c r="N337" i="56" s="1"/>
  <c r="N419" i="56" s="1"/>
  <c r="N501" i="56" s="1"/>
  <c r="N90" i="56"/>
  <c r="N172" i="56" s="1"/>
  <c r="N254" i="56" s="1"/>
  <c r="N336" i="56" s="1"/>
  <c r="N418" i="56" s="1"/>
  <c r="N500" i="56" s="1"/>
  <c r="N89" i="56"/>
  <c r="N171" i="56" s="1"/>
  <c r="N253" i="56" s="1"/>
  <c r="N335" i="56" s="1"/>
  <c r="N417" i="56" s="1"/>
  <c r="N499" i="56" s="1"/>
  <c r="N88" i="56"/>
  <c r="N170" i="56" s="1"/>
  <c r="N252" i="56" s="1"/>
  <c r="N334" i="56" s="1"/>
  <c r="N416" i="56" s="1"/>
  <c r="N498" i="56" s="1"/>
  <c r="N87" i="56"/>
  <c r="N169" i="56" s="1"/>
  <c r="N251" i="56" s="1"/>
  <c r="N333" i="56" s="1"/>
  <c r="N415" i="56" s="1"/>
  <c r="N497" i="56" s="1"/>
  <c r="N86" i="56"/>
  <c r="N168" i="56" s="1"/>
  <c r="N250" i="56" s="1"/>
  <c r="N332" i="56" s="1"/>
  <c r="N414" i="56" s="1"/>
  <c r="N496" i="56" s="1"/>
  <c r="N36" i="56"/>
  <c r="N37" i="56" s="1"/>
  <c r="N34" i="56"/>
  <c r="N116" i="56" s="1"/>
  <c r="N198" i="56" s="1"/>
  <c r="N280" i="56" s="1"/>
  <c r="N362" i="56" s="1"/>
  <c r="N444" i="56" s="1"/>
  <c r="N526" i="56" s="1"/>
  <c r="N33" i="56"/>
  <c r="N115" i="56" s="1"/>
  <c r="N197" i="56" s="1"/>
  <c r="N279" i="56" s="1"/>
  <c r="N361" i="56" s="1"/>
  <c r="N443" i="56" s="1"/>
  <c r="N525" i="56" s="1"/>
  <c r="N32" i="56"/>
  <c r="N114" i="56" s="1"/>
  <c r="N196" i="56" s="1"/>
  <c r="N278" i="56" s="1"/>
  <c r="N360" i="56" s="1"/>
  <c r="N442" i="56" s="1"/>
  <c r="N524" i="56" s="1"/>
  <c r="N31" i="56"/>
  <c r="N113" i="56" s="1"/>
  <c r="N195" i="56" s="1"/>
  <c r="N277" i="56" s="1"/>
  <c r="N359" i="56" s="1"/>
  <c r="N441" i="56" s="1"/>
  <c r="N523" i="56" s="1"/>
  <c r="N30" i="56"/>
  <c r="N112" i="56" s="1"/>
  <c r="N194" i="56" s="1"/>
  <c r="N276" i="56" s="1"/>
  <c r="N358" i="56" s="1"/>
  <c r="N440" i="56" s="1"/>
  <c r="N522" i="56" s="1"/>
  <c r="N29" i="56"/>
  <c r="N111" i="56" s="1"/>
  <c r="N193" i="56" s="1"/>
  <c r="N275" i="56" s="1"/>
  <c r="N357" i="56" s="1"/>
  <c r="N439" i="56" s="1"/>
  <c r="N521" i="56" s="1"/>
  <c r="N28" i="56"/>
  <c r="N110" i="56" s="1"/>
  <c r="N192" i="56" s="1"/>
  <c r="N274" i="56" s="1"/>
  <c r="N356" i="56" s="1"/>
  <c r="N438" i="56" s="1"/>
  <c r="N520" i="56" s="1"/>
  <c r="N27" i="56"/>
  <c r="N109" i="56" s="1"/>
  <c r="N191" i="56" s="1"/>
  <c r="N273" i="56" s="1"/>
  <c r="N355" i="56" s="1"/>
  <c r="N437" i="56" s="1"/>
  <c r="N519" i="56" s="1"/>
  <c r="N26" i="56"/>
  <c r="N108" i="56" s="1"/>
  <c r="N190" i="56" s="1"/>
  <c r="N272" i="56" s="1"/>
  <c r="N354" i="56" s="1"/>
  <c r="N436" i="56" s="1"/>
  <c r="N518" i="56" s="1"/>
  <c r="N25" i="56"/>
  <c r="N107" i="56" s="1"/>
  <c r="N189" i="56" s="1"/>
  <c r="N271" i="56" s="1"/>
  <c r="N353" i="56" s="1"/>
  <c r="N435" i="56" s="1"/>
  <c r="N517" i="56" s="1"/>
  <c r="N24" i="56"/>
  <c r="N106" i="56" s="1"/>
  <c r="N188" i="56" s="1"/>
  <c r="N270" i="56" s="1"/>
  <c r="N352" i="56" s="1"/>
  <c r="N434" i="56" s="1"/>
  <c r="N516" i="56" s="1"/>
  <c r="N23" i="56"/>
  <c r="N105" i="56" s="1"/>
  <c r="N187" i="56" s="1"/>
  <c r="N269" i="56" s="1"/>
  <c r="N351" i="56" s="1"/>
  <c r="N433" i="56" s="1"/>
  <c r="N515" i="56" s="1"/>
  <c r="N22" i="56"/>
  <c r="N104" i="56" s="1"/>
  <c r="N186" i="56" s="1"/>
  <c r="N268" i="56" s="1"/>
  <c r="N350" i="56" s="1"/>
  <c r="N432" i="56" s="1"/>
  <c r="N514" i="56" s="1"/>
  <c r="N21" i="56"/>
  <c r="N103" i="56" s="1"/>
  <c r="N185" i="56" s="1"/>
  <c r="N267" i="56" s="1"/>
  <c r="N349" i="56" s="1"/>
  <c r="N431" i="56" s="1"/>
  <c r="N513" i="56" s="1"/>
  <c r="N20" i="56"/>
  <c r="N102" i="56" s="1"/>
  <c r="N184" i="56" s="1"/>
  <c r="N266" i="56" s="1"/>
  <c r="N348" i="56" s="1"/>
  <c r="N430" i="56" s="1"/>
  <c r="N512" i="56" s="1"/>
  <c r="N19" i="56"/>
  <c r="N101" i="56" s="1"/>
  <c r="N183" i="56" s="1"/>
  <c r="N265" i="56" s="1"/>
  <c r="N347" i="56" s="1"/>
  <c r="N429" i="56" s="1"/>
  <c r="N511" i="56" s="1"/>
  <c r="N18" i="56"/>
  <c r="N100" i="56" s="1"/>
  <c r="N182" i="56" s="1"/>
  <c r="N264" i="56" s="1"/>
  <c r="N346" i="56" s="1"/>
  <c r="N428" i="56" s="1"/>
  <c r="N510" i="56" s="1"/>
  <c r="N17" i="56"/>
  <c r="N99" i="56" s="1"/>
  <c r="N181" i="56" s="1"/>
  <c r="N263" i="56" s="1"/>
  <c r="N345" i="56" s="1"/>
  <c r="N427" i="56" s="1"/>
  <c r="N509" i="56" s="1"/>
  <c r="N16" i="56"/>
  <c r="N98" i="56" s="1"/>
  <c r="N180" i="56" s="1"/>
  <c r="N262" i="56" s="1"/>
  <c r="N344" i="56" s="1"/>
  <c r="N426" i="56" s="1"/>
  <c r="N508" i="56" s="1"/>
  <c r="N179" i="57"/>
  <c r="N261" i="57" s="1"/>
  <c r="N343" i="57" s="1"/>
  <c r="N425" i="57" s="1"/>
  <c r="N507" i="57" s="1"/>
  <c r="N117" i="57"/>
  <c r="N199" i="57" s="1"/>
  <c r="N281" i="57" s="1"/>
  <c r="N363" i="57" s="1"/>
  <c r="N445" i="57" s="1"/>
  <c r="N527" i="57" s="1"/>
  <c r="N111" i="57"/>
  <c r="N193" i="57" s="1"/>
  <c r="N275" i="57" s="1"/>
  <c r="N357" i="57" s="1"/>
  <c r="N439" i="57" s="1"/>
  <c r="N521" i="57" s="1"/>
  <c r="N108" i="57"/>
  <c r="N190" i="57" s="1"/>
  <c r="N272" i="57" s="1"/>
  <c r="N354" i="57" s="1"/>
  <c r="N436" i="57" s="1"/>
  <c r="N518" i="57" s="1"/>
  <c r="N106" i="57"/>
  <c r="N188" i="57" s="1"/>
  <c r="N270" i="57" s="1"/>
  <c r="N352" i="57" s="1"/>
  <c r="N434" i="57" s="1"/>
  <c r="N516" i="57" s="1"/>
  <c r="N97" i="57"/>
  <c r="N96" i="57"/>
  <c r="N178" i="57" s="1"/>
  <c r="N260" i="57" s="1"/>
  <c r="N342" i="57" s="1"/>
  <c r="N424" i="57" s="1"/>
  <c r="N506" i="57" s="1"/>
  <c r="N95" i="57"/>
  <c r="N177" i="57" s="1"/>
  <c r="N259" i="57" s="1"/>
  <c r="N341" i="57" s="1"/>
  <c r="N423" i="57" s="1"/>
  <c r="N505" i="57" s="1"/>
  <c r="N94" i="57"/>
  <c r="N176" i="57" s="1"/>
  <c r="N258" i="57" s="1"/>
  <c r="N340" i="57" s="1"/>
  <c r="N422" i="57" s="1"/>
  <c r="N504" i="57" s="1"/>
  <c r="N93" i="57"/>
  <c r="N175" i="57" s="1"/>
  <c r="N257" i="57" s="1"/>
  <c r="N339" i="57" s="1"/>
  <c r="N421" i="57" s="1"/>
  <c r="N503" i="57" s="1"/>
  <c r="N92" i="57"/>
  <c r="N174" i="57" s="1"/>
  <c r="N256" i="57" s="1"/>
  <c r="N338" i="57" s="1"/>
  <c r="N420" i="57" s="1"/>
  <c r="N502" i="57" s="1"/>
  <c r="N91" i="57"/>
  <c r="N173" i="57" s="1"/>
  <c r="N255" i="57" s="1"/>
  <c r="N337" i="57" s="1"/>
  <c r="N419" i="57" s="1"/>
  <c r="N501" i="57" s="1"/>
  <c r="N90" i="57"/>
  <c r="N172" i="57" s="1"/>
  <c r="N254" i="57" s="1"/>
  <c r="N336" i="57" s="1"/>
  <c r="N418" i="57" s="1"/>
  <c r="N500" i="57" s="1"/>
  <c r="N89" i="57"/>
  <c r="N171" i="57" s="1"/>
  <c r="N253" i="57" s="1"/>
  <c r="N335" i="57" s="1"/>
  <c r="N417" i="57" s="1"/>
  <c r="N499" i="57" s="1"/>
  <c r="N88" i="57"/>
  <c r="N170" i="57" s="1"/>
  <c r="N252" i="57" s="1"/>
  <c r="N334" i="57" s="1"/>
  <c r="N416" i="57" s="1"/>
  <c r="N498" i="57" s="1"/>
  <c r="N87" i="57"/>
  <c r="N169" i="57" s="1"/>
  <c r="N251" i="57" s="1"/>
  <c r="N333" i="57" s="1"/>
  <c r="N415" i="57" s="1"/>
  <c r="N497" i="57" s="1"/>
  <c r="N86" i="57"/>
  <c r="N168" i="57" s="1"/>
  <c r="N250" i="57" s="1"/>
  <c r="N332" i="57" s="1"/>
  <c r="N414" i="57" s="1"/>
  <c r="N496" i="57" s="1"/>
  <c r="N36" i="57"/>
  <c r="N118" i="57" s="1"/>
  <c r="N200" i="57" s="1"/>
  <c r="N282" i="57" s="1"/>
  <c r="N364" i="57" s="1"/>
  <c r="N446" i="57" s="1"/>
  <c r="N528" i="57" s="1"/>
  <c r="N34" i="57"/>
  <c r="N116" i="57" s="1"/>
  <c r="N198" i="57" s="1"/>
  <c r="N280" i="57" s="1"/>
  <c r="N362" i="57" s="1"/>
  <c r="N444" i="57" s="1"/>
  <c r="N526" i="57" s="1"/>
  <c r="N33" i="57"/>
  <c r="N115" i="57" s="1"/>
  <c r="N197" i="57" s="1"/>
  <c r="N279" i="57" s="1"/>
  <c r="N361" i="57" s="1"/>
  <c r="N443" i="57" s="1"/>
  <c r="N525" i="57" s="1"/>
  <c r="N32" i="57"/>
  <c r="N114" i="57" s="1"/>
  <c r="N196" i="57" s="1"/>
  <c r="N278" i="57" s="1"/>
  <c r="N360" i="57" s="1"/>
  <c r="N442" i="57" s="1"/>
  <c r="N524" i="57" s="1"/>
  <c r="N31" i="57"/>
  <c r="N113" i="57" s="1"/>
  <c r="N195" i="57" s="1"/>
  <c r="N277" i="57" s="1"/>
  <c r="N359" i="57" s="1"/>
  <c r="N441" i="57" s="1"/>
  <c r="N523" i="57" s="1"/>
  <c r="N30" i="57"/>
  <c r="N112" i="57" s="1"/>
  <c r="N194" i="57" s="1"/>
  <c r="N276" i="57" s="1"/>
  <c r="N358" i="57" s="1"/>
  <c r="N440" i="57" s="1"/>
  <c r="N522" i="57" s="1"/>
  <c r="N29" i="57"/>
  <c r="N28" i="57"/>
  <c r="N110" i="57" s="1"/>
  <c r="N192" i="57" s="1"/>
  <c r="N274" i="57" s="1"/>
  <c r="N356" i="57" s="1"/>
  <c r="N438" i="57" s="1"/>
  <c r="N520" i="57" s="1"/>
  <c r="N27" i="57"/>
  <c r="N109" i="57" s="1"/>
  <c r="N191" i="57" s="1"/>
  <c r="N273" i="57" s="1"/>
  <c r="N355" i="57" s="1"/>
  <c r="N437" i="57" s="1"/>
  <c r="N519" i="57" s="1"/>
  <c r="N26" i="57"/>
  <c r="N25" i="57"/>
  <c r="N107" i="57" s="1"/>
  <c r="N189" i="57" s="1"/>
  <c r="N271" i="57" s="1"/>
  <c r="N353" i="57" s="1"/>
  <c r="N435" i="57" s="1"/>
  <c r="N517" i="57" s="1"/>
  <c r="N24" i="57"/>
  <c r="N23" i="57"/>
  <c r="N105" i="57" s="1"/>
  <c r="N187" i="57" s="1"/>
  <c r="N269" i="57" s="1"/>
  <c r="N351" i="57" s="1"/>
  <c r="N433" i="57" s="1"/>
  <c r="N515" i="57" s="1"/>
  <c r="N22" i="57"/>
  <c r="N104" i="57" s="1"/>
  <c r="N186" i="57" s="1"/>
  <c r="N268" i="57" s="1"/>
  <c r="N350" i="57" s="1"/>
  <c r="N432" i="57" s="1"/>
  <c r="N514" i="57" s="1"/>
  <c r="N21" i="57"/>
  <c r="N103" i="57" s="1"/>
  <c r="N185" i="57" s="1"/>
  <c r="N267" i="57" s="1"/>
  <c r="N349" i="57" s="1"/>
  <c r="N431" i="57" s="1"/>
  <c r="N513" i="57" s="1"/>
  <c r="N20" i="57"/>
  <c r="N102" i="57" s="1"/>
  <c r="N184" i="57" s="1"/>
  <c r="N266" i="57" s="1"/>
  <c r="N348" i="57" s="1"/>
  <c r="N430" i="57" s="1"/>
  <c r="N512" i="57" s="1"/>
  <c r="N19" i="57"/>
  <c r="N101" i="57" s="1"/>
  <c r="N183" i="57" s="1"/>
  <c r="N265" i="57" s="1"/>
  <c r="N347" i="57" s="1"/>
  <c r="N429" i="57" s="1"/>
  <c r="N511" i="57" s="1"/>
  <c r="N18" i="57"/>
  <c r="N100" i="57" s="1"/>
  <c r="N182" i="57" s="1"/>
  <c r="N264" i="57" s="1"/>
  <c r="N346" i="57" s="1"/>
  <c r="N428" i="57" s="1"/>
  <c r="N510" i="57" s="1"/>
  <c r="N17" i="57"/>
  <c r="N99" i="57" s="1"/>
  <c r="N181" i="57" s="1"/>
  <c r="N263" i="57" s="1"/>
  <c r="N345" i="57" s="1"/>
  <c r="N427" i="57" s="1"/>
  <c r="N509" i="57" s="1"/>
  <c r="N16" i="57"/>
  <c r="N98" i="57" s="1"/>
  <c r="N180" i="57" s="1"/>
  <c r="N262" i="57" s="1"/>
  <c r="N344" i="57" s="1"/>
  <c r="N426" i="57" s="1"/>
  <c r="N508" i="57" s="1"/>
  <c r="N169" i="58"/>
  <c r="N251" i="58" s="1"/>
  <c r="N333" i="58" s="1"/>
  <c r="N415" i="58" s="1"/>
  <c r="N497" i="58" s="1"/>
  <c r="N168" i="58"/>
  <c r="N250" i="58" s="1"/>
  <c r="N332" i="58" s="1"/>
  <c r="N414" i="58" s="1"/>
  <c r="N496" i="58" s="1"/>
  <c r="N117" i="58"/>
  <c r="N199" i="58" s="1"/>
  <c r="N281" i="58" s="1"/>
  <c r="N363" i="58" s="1"/>
  <c r="N445" i="58" s="1"/>
  <c r="N527" i="58" s="1"/>
  <c r="N104" i="58"/>
  <c r="N186" i="58" s="1"/>
  <c r="N268" i="58" s="1"/>
  <c r="N350" i="58" s="1"/>
  <c r="N432" i="58" s="1"/>
  <c r="N514" i="58" s="1"/>
  <c r="N97" i="58"/>
  <c r="N179" i="58" s="1"/>
  <c r="N261" i="58" s="1"/>
  <c r="N343" i="58" s="1"/>
  <c r="N425" i="58" s="1"/>
  <c r="N507" i="58" s="1"/>
  <c r="N96" i="58"/>
  <c r="N178" i="58" s="1"/>
  <c r="N260" i="58" s="1"/>
  <c r="N342" i="58" s="1"/>
  <c r="N424" i="58" s="1"/>
  <c r="N506" i="58" s="1"/>
  <c r="N95" i="58"/>
  <c r="N177" i="58" s="1"/>
  <c r="N259" i="58" s="1"/>
  <c r="N341" i="58" s="1"/>
  <c r="N423" i="58" s="1"/>
  <c r="N505" i="58" s="1"/>
  <c r="N94" i="58"/>
  <c r="N176" i="58" s="1"/>
  <c r="N258" i="58" s="1"/>
  <c r="N340" i="58" s="1"/>
  <c r="N422" i="58" s="1"/>
  <c r="N504" i="58" s="1"/>
  <c r="N93" i="58"/>
  <c r="N175" i="58" s="1"/>
  <c r="N257" i="58" s="1"/>
  <c r="N339" i="58" s="1"/>
  <c r="N421" i="58" s="1"/>
  <c r="N503" i="58" s="1"/>
  <c r="N92" i="58"/>
  <c r="N174" i="58" s="1"/>
  <c r="N256" i="58" s="1"/>
  <c r="N338" i="58" s="1"/>
  <c r="N420" i="58" s="1"/>
  <c r="N502" i="58" s="1"/>
  <c r="N91" i="58"/>
  <c r="N173" i="58" s="1"/>
  <c r="N255" i="58" s="1"/>
  <c r="N337" i="58" s="1"/>
  <c r="N419" i="58" s="1"/>
  <c r="N501" i="58" s="1"/>
  <c r="N90" i="58"/>
  <c r="N172" i="58" s="1"/>
  <c r="N254" i="58" s="1"/>
  <c r="N336" i="58" s="1"/>
  <c r="N418" i="58" s="1"/>
  <c r="N500" i="58" s="1"/>
  <c r="N89" i="58"/>
  <c r="N171" i="58" s="1"/>
  <c r="N253" i="58" s="1"/>
  <c r="N335" i="58" s="1"/>
  <c r="N417" i="58" s="1"/>
  <c r="N499" i="58" s="1"/>
  <c r="N88" i="58"/>
  <c r="N170" i="58" s="1"/>
  <c r="N252" i="58" s="1"/>
  <c r="N334" i="58" s="1"/>
  <c r="N416" i="58" s="1"/>
  <c r="N498" i="58" s="1"/>
  <c r="N87" i="58"/>
  <c r="N86" i="58"/>
  <c r="N36" i="58"/>
  <c r="N118" i="58" s="1"/>
  <c r="N200" i="58" s="1"/>
  <c r="N282" i="58" s="1"/>
  <c r="N364" i="58" s="1"/>
  <c r="N446" i="58" s="1"/>
  <c r="N528" i="58" s="1"/>
  <c r="N34" i="58"/>
  <c r="N116" i="58" s="1"/>
  <c r="N198" i="58" s="1"/>
  <c r="N280" i="58" s="1"/>
  <c r="N362" i="58" s="1"/>
  <c r="N444" i="58" s="1"/>
  <c r="N526" i="58" s="1"/>
  <c r="N33" i="58"/>
  <c r="N115" i="58" s="1"/>
  <c r="N197" i="58" s="1"/>
  <c r="N279" i="58" s="1"/>
  <c r="N361" i="58" s="1"/>
  <c r="N443" i="58" s="1"/>
  <c r="N525" i="58" s="1"/>
  <c r="N32" i="58"/>
  <c r="N114" i="58" s="1"/>
  <c r="N196" i="58" s="1"/>
  <c r="N278" i="58" s="1"/>
  <c r="N360" i="58" s="1"/>
  <c r="N442" i="58" s="1"/>
  <c r="N524" i="58" s="1"/>
  <c r="N31" i="58"/>
  <c r="N113" i="58" s="1"/>
  <c r="N195" i="58" s="1"/>
  <c r="N277" i="58" s="1"/>
  <c r="N359" i="58" s="1"/>
  <c r="N441" i="58" s="1"/>
  <c r="N523" i="58" s="1"/>
  <c r="N30" i="58"/>
  <c r="N112" i="58" s="1"/>
  <c r="N194" i="58" s="1"/>
  <c r="N276" i="58" s="1"/>
  <c r="N358" i="58" s="1"/>
  <c r="N440" i="58" s="1"/>
  <c r="N522" i="58" s="1"/>
  <c r="N29" i="58"/>
  <c r="N111" i="58" s="1"/>
  <c r="N193" i="58" s="1"/>
  <c r="N275" i="58" s="1"/>
  <c r="N357" i="58" s="1"/>
  <c r="N439" i="58" s="1"/>
  <c r="N521" i="58" s="1"/>
  <c r="N28" i="58"/>
  <c r="N110" i="58" s="1"/>
  <c r="N192" i="58" s="1"/>
  <c r="N274" i="58" s="1"/>
  <c r="N356" i="58" s="1"/>
  <c r="N438" i="58" s="1"/>
  <c r="N520" i="58" s="1"/>
  <c r="N27" i="58"/>
  <c r="N109" i="58" s="1"/>
  <c r="N191" i="58" s="1"/>
  <c r="N273" i="58" s="1"/>
  <c r="N355" i="58" s="1"/>
  <c r="N437" i="58" s="1"/>
  <c r="N519" i="58" s="1"/>
  <c r="N26" i="58"/>
  <c r="N108" i="58" s="1"/>
  <c r="N190" i="58" s="1"/>
  <c r="N272" i="58" s="1"/>
  <c r="N354" i="58" s="1"/>
  <c r="N436" i="58" s="1"/>
  <c r="N518" i="58" s="1"/>
  <c r="N25" i="58"/>
  <c r="N107" i="58" s="1"/>
  <c r="N189" i="58" s="1"/>
  <c r="N271" i="58" s="1"/>
  <c r="N353" i="58" s="1"/>
  <c r="N435" i="58" s="1"/>
  <c r="N517" i="58" s="1"/>
  <c r="N24" i="58"/>
  <c r="N106" i="58" s="1"/>
  <c r="N188" i="58" s="1"/>
  <c r="N270" i="58" s="1"/>
  <c r="N352" i="58" s="1"/>
  <c r="N434" i="58" s="1"/>
  <c r="N516" i="58" s="1"/>
  <c r="N23" i="58"/>
  <c r="N105" i="58" s="1"/>
  <c r="N187" i="58" s="1"/>
  <c r="N269" i="58" s="1"/>
  <c r="N351" i="58" s="1"/>
  <c r="N433" i="58" s="1"/>
  <c r="N515" i="58" s="1"/>
  <c r="N22" i="58"/>
  <c r="N21" i="58"/>
  <c r="N103" i="58" s="1"/>
  <c r="N185" i="58" s="1"/>
  <c r="N267" i="58" s="1"/>
  <c r="N349" i="58" s="1"/>
  <c r="N431" i="58" s="1"/>
  <c r="N513" i="58" s="1"/>
  <c r="N20" i="58"/>
  <c r="N102" i="58" s="1"/>
  <c r="N184" i="58" s="1"/>
  <c r="N266" i="58" s="1"/>
  <c r="N348" i="58" s="1"/>
  <c r="N430" i="58" s="1"/>
  <c r="N512" i="58" s="1"/>
  <c r="N19" i="58"/>
  <c r="N101" i="58" s="1"/>
  <c r="N183" i="58" s="1"/>
  <c r="N265" i="58" s="1"/>
  <c r="N347" i="58" s="1"/>
  <c r="N429" i="58" s="1"/>
  <c r="N511" i="58" s="1"/>
  <c r="N18" i="58"/>
  <c r="N100" i="58" s="1"/>
  <c r="N182" i="58" s="1"/>
  <c r="N264" i="58" s="1"/>
  <c r="N346" i="58" s="1"/>
  <c r="N428" i="58" s="1"/>
  <c r="N510" i="58" s="1"/>
  <c r="N17" i="58"/>
  <c r="N99" i="58" s="1"/>
  <c r="N181" i="58" s="1"/>
  <c r="N263" i="58" s="1"/>
  <c r="N345" i="58" s="1"/>
  <c r="N427" i="58" s="1"/>
  <c r="N509" i="58" s="1"/>
  <c r="N16" i="58"/>
  <c r="N98" i="58" s="1"/>
  <c r="N180" i="58" s="1"/>
  <c r="N262" i="58" s="1"/>
  <c r="N344" i="58" s="1"/>
  <c r="N426" i="58" s="1"/>
  <c r="N508" i="58" s="1"/>
  <c r="N169" i="59"/>
  <c r="N251" i="59" s="1"/>
  <c r="N333" i="59" s="1"/>
  <c r="N415" i="59" s="1"/>
  <c r="N497" i="59" s="1"/>
  <c r="N118" i="59"/>
  <c r="N200" i="59" s="1"/>
  <c r="N282" i="59" s="1"/>
  <c r="N364" i="59" s="1"/>
  <c r="N446" i="59" s="1"/>
  <c r="N528" i="59" s="1"/>
  <c r="N117" i="59"/>
  <c r="N199" i="59" s="1"/>
  <c r="N281" i="59" s="1"/>
  <c r="N363" i="59" s="1"/>
  <c r="N445" i="59" s="1"/>
  <c r="N527" i="59" s="1"/>
  <c r="N105" i="59"/>
  <c r="N187" i="59" s="1"/>
  <c r="N269" i="59" s="1"/>
  <c r="N351" i="59" s="1"/>
  <c r="N433" i="59" s="1"/>
  <c r="N515" i="59" s="1"/>
  <c r="N104" i="59"/>
  <c r="N186" i="59" s="1"/>
  <c r="N268" i="59" s="1"/>
  <c r="N350" i="59" s="1"/>
  <c r="N432" i="59" s="1"/>
  <c r="N514" i="59" s="1"/>
  <c r="N102" i="59"/>
  <c r="N184" i="59" s="1"/>
  <c r="N266" i="59" s="1"/>
  <c r="N348" i="59" s="1"/>
  <c r="N430" i="59" s="1"/>
  <c r="N512" i="59" s="1"/>
  <c r="N97" i="59"/>
  <c r="N179" i="59" s="1"/>
  <c r="N261" i="59" s="1"/>
  <c r="N343" i="59" s="1"/>
  <c r="N425" i="59" s="1"/>
  <c r="N507" i="59" s="1"/>
  <c r="N96" i="59"/>
  <c r="N178" i="59" s="1"/>
  <c r="N260" i="59" s="1"/>
  <c r="N342" i="59" s="1"/>
  <c r="N424" i="59" s="1"/>
  <c r="N506" i="59" s="1"/>
  <c r="N95" i="59"/>
  <c r="N177" i="59" s="1"/>
  <c r="N259" i="59" s="1"/>
  <c r="N341" i="59" s="1"/>
  <c r="N423" i="59" s="1"/>
  <c r="N505" i="59" s="1"/>
  <c r="N94" i="59"/>
  <c r="N176" i="59" s="1"/>
  <c r="N258" i="59" s="1"/>
  <c r="N340" i="59" s="1"/>
  <c r="N422" i="59" s="1"/>
  <c r="N504" i="59" s="1"/>
  <c r="N93" i="59"/>
  <c r="N175" i="59" s="1"/>
  <c r="N257" i="59" s="1"/>
  <c r="N339" i="59" s="1"/>
  <c r="N421" i="59" s="1"/>
  <c r="N503" i="59" s="1"/>
  <c r="N92" i="59"/>
  <c r="N174" i="59" s="1"/>
  <c r="N256" i="59" s="1"/>
  <c r="N338" i="59" s="1"/>
  <c r="N420" i="59" s="1"/>
  <c r="N502" i="59" s="1"/>
  <c r="N91" i="59"/>
  <c r="N173" i="59" s="1"/>
  <c r="N255" i="59" s="1"/>
  <c r="N337" i="59" s="1"/>
  <c r="N419" i="59" s="1"/>
  <c r="N501" i="59" s="1"/>
  <c r="N90" i="59"/>
  <c r="N172" i="59" s="1"/>
  <c r="N254" i="59" s="1"/>
  <c r="N336" i="59" s="1"/>
  <c r="N418" i="59" s="1"/>
  <c r="N500" i="59" s="1"/>
  <c r="N89" i="59"/>
  <c r="N171" i="59" s="1"/>
  <c r="N253" i="59" s="1"/>
  <c r="N335" i="59" s="1"/>
  <c r="N417" i="59" s="1"/>
  <c r="N499" i="59" s="1"/>
  <c r="N88" i="59"/>
  <c r="N170" i="59" s="1"/>
  <c r="N252" i="59" s="1"/>
  <c r="N334" i="59" s="1"/>
  <c r="N416" i="59" s="1"/>
  <c r="N498" i="59" s="1"/>
  <c r="N87" i="59"/>
  <c r="N86" i="59"/>
  <c r="N168" i="59" s="1"/>
  <c r="N250" i="59" s="1"/>
  <c r="N332" i="59" s="1"/>
  <c r="N414" i="59" s="1"/>
  <c r="N496" i="59" s="1"/>
  <c r="N36" i="59"/>
  <c r="N37" i="59" s="1"/>
  <c r="N34" i="59"/>
  <c r="N116" i="59" s="1"/>
  <c r="N198" i="59" s="1"/>
  <c r="N280" i="59" s="1"/>
  <c r="N362" i="59" s="1"/>
  <c r="N444" i="59" s="1"/>
  <c r="N526" i="59" s="1"/>
  <c r="N33" i="59"/>
  <c r="N115" i="59" s="1"/>
  <c r="N197" i="59" s="1"/>
  <c r="N279" i="59" s="1"/>
  <c r="N361" i="59" s="1"/>
  <c r="N443" i="59" s="1"/>
  <c r="N525" i="59" s="1"/>
  <c r="N32" i="59"/>
  <c r="N114" i="59" s="1"/>
  <c r="N196" i="59" s="1"/>
  <c r="N278" i="59" s="1"/>
  <c r="N360" i="59" s="1"/>
  <c r="N442" i="59" s="1"/>
  <c r="N524" i="59" s="1"/>
  <c r="N31" i="59"/>
  <c r="N113" i="59" s="1"/>
  <c r="N195" i="59" s="1"/>
  <c r="N277" i="59" s="1"/>
  <c r="N359" i="59" s="1"/>
  <c r="N441" i="59" s="1"/>
  <c r="N523" i="59" s="1"/>
  <c r="N30" i="59"/>
  <c r="N112" i="59" s="1"/>
  <c r="N194" i="59" s="1"/>
  <c r="N276" i="59" s="1"/>
  <c r="N358" i="59" s="1"/>
  <c r="N440" i="59" s="1"/>
  <c r="N522" i="59" s="1"/>
  <c r="N29" i="59"/>
  <c r="N111" i="59" s="1"/>
  <c r="N193" i="59" s="1"/>
  <c r="N275" i="59" s="1"/>
  <c r="N357" i="59" s="1"/>
  <c r="N439" i="59" s="1"/>
  <c r="N521" i="59" s="1"/>
  <c r="N28" i="59"/>
  <c r="N110" i="59" s="1"/>
  <c r="N192" i="59" s="1"/>
  <c r="N274" i="59" s="1"/>
  <c r="N356" i="59" s="1"/>
  <c r="N438" i="59" s="1"/>
  <c r="N520" i="59" s="1"/>
  <c r="N27" i="59"/>
  <c r="N109" i="59" s="1"/>
  <c r="N191" i="59" s="1"/>
  <c r="N273" i="59" s="1"/>
  <c r="N355" i="59" s="1"/>
  <c r="N437" i="59" s="1"/>
  <c r="N519" i="59" s="1"/>
  <c r="N26" i="59"/>
  <c r="N108" i="59" s="1"/>
  <c r="N190" i="59" s="1"/>
  <c r="N272" i="59" s="1"/>
  <c r="N354" i="59" s="1"/>
  <c r="N436" i="59" s="1"/>
  <c r="N518" i="59" s="1"/>
  <c r="N25" i="59"/>
  <c r="N107" i="59" s="1"/>
  <c r="N189" i="59" s="1"/>
  <c r="N271" i="59" s="1"/>
  <c r="N353" i="59" s="1"/>
  <c r="N435" i="59" s="1"/>
  <c r="N517" i="59" s="1"/>
  <c r="N24" i="59"/>
  <c r="N106" i="59" s="1"/>
  <c r="N188" i="59" s="1"/>
  <c r="N270" i="59" s="1"/>
  <c r="N352" i="59" s="1"/>
  <c r="N434" i="59" s="1"/>
  <c r="N516" i="59" s="1"/>
  <c r="N23" i="59"/>
  <c r="N22" i="59"/>
  <c r="N21" i="59"/>
  <c r="N103" i="59" s="1"/>
  <c r="N185" i="59" s="1"/>
  <c r="N267" i="59" s="1"/>
  <c r="N349" i="59" s="1"/>
  <c r="N431" i="59" s="1"/>
  <c r="N513" i="59" s="1"/>
  <c r="N20" i="59"/>
  <c r="N19" i="59"/>
  <c r="N101" i="59" s="1"/>
  <c r="N183" i="59" s="1"/>
  <c r="N265" i="59" s="1"/>
  <c r="N347" i="59" s="1"/>
  <c r="N429" i="59" s="1"/>
  <c r="N511" i="59" s="1"/>
  <c r="N18" i="59"/>
  <c r="N100" i="59" s="1"/>
  <c r="N182" i="59" s="1"/>
  <c r="N264" i="59" s="1"/>
  <c r="N346" i="59" s="1"/>
  <c r="N428" i="59" s="1"/>
  <c r="N510" i="59" s="1"/>
  <c r="N17" i="59"/>
  <c r="N99" i="59" s="1"/>
  <c r="N181" i="59" s="1"/>
  <c r="N263" i="59" s="1"/>
  <c r="N345" i="59" s="1"/>
  <c r="N427" i="59" s="1"/>
  <c r="N509" i="59" s="1"/>
  <c r="N16" i="59"/>
  <c r="N98" i="59" s="1"/>
  <c r="N180" i="59" s="1"/>
  <c r="N262" i="59" s="1"/>
  <c r="N344" i="59" s="1"/>
  <c r="N426" i="59" s="1"/>
  <c r="N508" i="59" s="1"/>
  <c r="N178" i="51"/>
  <c r="N260" i="51" s="1"/>
  <c r="N342" i="51" s="1"/>
  <c r="N424" i="51" s="1"/>
  <c r="N506" i="51" s="1"/>
  <c r="N175" i="51"/>
  <c r="N257" i="51" s="1"/>
  <c r="N339" i="51" s="1"/>
  <c r="N421" i="51" s="1"/>
  <c r="N503" i="51" s="1"/>
  <c r="N117" i="51"/>
  <c r="N199" i="51" s="1"/>
  <c r="N281" i="51" s="1"/>
  <c r="N363" i="51" s="1"/>
  <c r="N445" i="51" s="1"/>
  <c r="N527" i="51" s="1"/>
  <c r="N105" i="51"/>
  <c r="N187" i="51" s="1"/>
  <c r="N269" i="51" s="1"/>
  <c r="N351" i="51" s="1"/>
  <c r="N433" i="51" s="1"/>
  <c r="N515" i="51" s="1"/>
  <c r="N103" i="51"/>
  <c r="N185" i="51" s="1"/>
  <c r="N267" i="51" s="1"/>
  <c r="N349" i="51" s="1"/>
  <c r="N431" i="51" s="1"/>
  <c r="N513" i="51" s="1"/>
  <c r="N97" i="51"/>
  <c r="N179" i="51" s="1"/>
  <c r="N261" i="51" s="1"/>
  <c r="N343" i="51" s="1"/>
  <c r="N425" i="51" s="1"/>
  <c r="N507" i="51" s="1"/>
  <c r="N96" i="51"/>
  <c r="N95" i="51"/>
  <c r="N177" i="51" s="1"/>
  <c r="N259" i="51" s="1"/>
  <c r="N341" i="51" s="1"/>
  <c r="N423" i="51" s="1"/>
  <c r="N505" i="51" s="1"/>
  <c r="N94" i="51"/>
  <c r="N176" i="51" s="1"/>
  <c r="N258" i="51" s="1"/>
  <c r="N340" i="51" s="1"/>
  <c r="N422" i="51" s="1"/>
  <c r="N504" i="51" s="1"/>
  <c r="N93" i="51"/>
  <c r="N92" i="51"/>
  <c r="N174" i="51" s="1"/>
  <c r="N256" i="51" s="1"/>
  <c r="N338" i="51" s="1"/>
  <c r="N420" i="51" s="1"/>
  <c r="N502" i="51" s="1"/>
  <c r="N91" i="51"/>
  <c r="N173" i="51" s="1"/>
  <c r="N255" i="51" s="1"/>
  <c r="N337" i="51" s="1"/>
  <c r="N419" i="51" s="1"/>
  <c r="N501" i="51" s="1"/>
  <c r="N90" i="51"/>
  <c r="N172" i="51" s="1"/>
  <c r="N254" i="51" s="1"/>
  <c r="N336" i="51" s="1"/>
  <c r="N418" i="51" s="1"/>
  <c r="N500" i="51" s="1"/>
  <c r="N89" i="51"/>
  <c r="N171" i="51" s="1"/>
  <c r="N253" i="51" s="1"/>
  <c r="N335" i="51" s="1"/>
  <c r="N417" i="51" s="1"/>
  <c r="N499" i="51" s="1"/>
  <c r="N88" i="51"/>
  <c r="N170" i="51" s="1"/>
  <c r="N252" i="51" s="1"/>
  <c r="N334" i="51" s="1"/>
  <c r="N416" i="51" s="1"/>
  <c r="N498" i="51" s="1"/>
  <c r="N87" i="51"/>
  <c r="N169" i="51" s="1"/>
  <c r="N251" i="51" s="1"/>
  <c r="N333" i="51" s="1"/>
  <c r="N415" i="51" s="1"/>
  <c r="N497" i="51" s="1"/>
  <c r="N86" i="51"/>
  <c r="N168" i="51" s="1"/>
  <c r="N250" i="51" s="1"/>
  <c r="N332" i="51" s="1"/>
  <c r="N414" i="51" s="1"/>
  <c r="N496" i="51" s="1"/>
  <c r="N36" i="51"/>
  <c r="N118" i="51" s="1"/>
  <c r="N200" i="51" s="1"/>
  <c r="N282" i="51" s="1"/>
  <c r="N364" i="51" s="1"/>
  <c r="N446" i="51" s="1"/>
  <c r="N528" i="51" s="1"/>
  <c r="N34" i="51"/>
  <c r="N116" i="51" s="1"/>
  <c r="N198" i="51" s="1"/>
  <c r="N280" i="51" s="1"/>
  <c r="N362" i="51" s="1"/>
  <c r="N444" i="51" s="1"/>
  <c r="N526" i="51" s="1"/>
  <c r="N33" i="51"/>
  <c r="N115" i="51" s="1"/>
  <c r="N197" i="51" s="1"/>
  <c r="N279" i="51" s="1"/>
  <c r="N361" i="51" s="1"/>
  <c r="N443" i="51" s="1"/>
  <c r="N525" i="51" s="1"/>
  <c r="N32" i="51"/>
  <c r="N114" i="51" s="1"/>
  <c r="N196" i="51" s="1"/>
  <c r="N278" i="51" s="1"/>
  <c r="N360" i="51" s="1"/>
  <c r="N442" i="51" s="1"/>
  <c r="N524" i="51" s="1"/>
  <c r="N31" i="51"/>
  <c r="N113" i="51" s="1"/>
  <c r="N195" i="51" s="1"/>
  <c r="N277" i="51" s="1"/>
  <c r="N359" i="51" s="1"/>
  <c r="N441" i="51" s="1"/>
  <c r="N523" i="51" s="1"/>
  <c r="N30" i="51"/>
  <c r="N112" i="51" s="1"/>
  <c r="N194" i="51" s="1"/>
  <c r="N276" i="51" s="1"/>
  <c r="N358" i="51" s="1"/>
  <c r="N440" i="51" s="1"/>
  <c r="N522" i="51" s="1"/>
  <c r="N29" i="51"/>
  <c r="N111" i="51" s="1"/>
  <c r="N193" i="51" s="1"/>
  <c r="N275" i="51" s="1"/>
  <c r="N357" i="51" s="1"/>
  <c r="N439" i="51" s="1"/>
  <c r="N521" i="51" s="1"/>
  <c r="N28" i="51"/>
  <c r="N110" i="51" s="1"/>
  <c r="N192" i="51" s="1"/>
  <c r="N274" i="51" s="1"/>
  <c r="N356" i="51" s="1"/>
  <c r="N438" i="51" s="1"/>
  <c r="N520" i="51" s="1"/>
  <c r="N27" i="51"/>
  <c r="N109" i="51" s="1"/>
  <c r="N191" i="51" s="1"/>
  <c r="N273" i="51" s="1"/>
  <c r="N355" i="51" s="1"/>
  <c r="N437" i="51" s="1"/>
  <c r="N519" i="51" s="1"/>
  <c r="N26" i="51"/>
  <c r="N108" i="51" s="1"/>
  <c r="N190" i="51" s="1"/>
  <c r="N272" i="51" s="1"/>
  <c r="N354" i="51" s="1"/>
  <c r="N436" i="51" s="1"/>
  <c r="N518" i="51" s="1"/>
  <c r="N25" i="51"/>
  <c r="N107" i="51" s="1"/>
  <c r="N189" i="51" s="1"/>
  <c r="N271" i="51" s="1"/>
  <c r="N353" i="51" s="1"/>
  <c r="N435" i="51" s="1"/>
  <c r="N517" i="51" s="1"/>
  <c r="N24" i="51"/>
  <c r="N106" i="51" s="1"/>
  <c r="N188" i="51" s="1"/>
  <c r="N270" i="51" s="1"/>
  <c r="N352" i="51" s="1"/>
  <c r="N434" i="51" s="1"/>
  <c r="N516" i="51" s="1"/>
  <c r="N23" i="51"/>
  <c r="N22" i="51"/>
  <c r="N104" i="51" s="1"/>
  <c r="N186" i="51" s="1"/>
  <c r="N268" i="51" s="1"/>
  <c r="N350" i="51" s="1"/>
  <c r="N432" i="51" s="1"/>
  <c r="N514" i="51" s="1"/>
  <c r="N21" i="51"/>
  <c r="N20" i="51"/>
  <c r="N102" i="51" s="1"/>
  <c r="N184" i="51" s="1"/>
  <c r="N266" i="51" s="1"/>
  <c r="N348" i="51" s="1"/>
  <c r="N430" i="51" s="1"/>
  <c r="N512" i="51" s="1"/>
  <c r="N19" i="51"/>
  <c r="N101" i="51" s="1"/>
  <c r="N183" i="51" s="1"/>
  <c r="N265" i="51" s="1"/>
  <c r="N347" i="51" s="1"/>
  <c r="N429" i="51" s="1"/>
  <c r="N511" i="51" s="1"/>
  <c r="N18" i="51"/>
  <c r="N100" i="51" s="1"/>
  <c r="N182" i="51" s="1"/>
  <c r="N264" i="51" s="1"/>
  <c r="N346" i="51" s="1"/>
  <c r="N428" i="51" s="1"/>
  <c r="N510" i="51" s="1"/>
  <c r="N17" i="51"/>
  <c r="N99" i="51" s="1"/>
  <c r="N181" i="51" s="1"/>
  <c r="N263" i="51" s="1"/>
  <c r="N345" i="51" s="1"/>
  <c r="N427" i="51" s="1"/>
  <c r="N509" i="51" s="1"/>
  <c r="N16" i="51"/>
  <c r="N98" i="51" s="1"/>
  <c r="N180" i="51" s="1"/>
  <c r="N262" i="51" s="1"/>
  <c r="N344" i="51" s="1"/>
  <c r="N426" i="51" s="1"/>
  <c r="N508" i="51" s="1"/>
  <c r="N199" i="50"/>
  <c r="N281" i="50" s="1"/>
  <c r="N363" i="50" s="1"/>
  <c r="N445" i="50" s="1"/>
  <c r="N527" i="50" s="1"/>
  <c r="N178" i="50"/>
  <c r="N260" i="50" s="1"/>
  <c r="N342" i="50" s="1"/>
  <c r="N424" i="50" s="1"/>
  <c r="N506" i="50" s="1"/>
  <c r="N176" i="50"/>
  <c r="N258" i="50" s="1"/>
  <c r="N340" i="50" s="1"/>
  <c r="N422" i="50" s="1"/>
  <c r="N504" i="50" s="1"/>
  <c r="N168" i="50"/>
  <c r="N250" i="50" s="1"/>
  <c r="N332" i="50" s="1"/>
  <c r="N414" i="50" s="1"/>
  <c r="N496" i="50" s="1"/>
  <c r="N117" i="50"/>
  <c r="N111" i="50"/>
  <c r="N193" i="50" s="1"/>
  <c r="N275" i="50" s="1"/>
  <c r="N357" i="50" s="1"/>
  <c r="N439" i="50" s="1"/>
  <c r="N521" i="50" s="1"/>
  <c r="N106" i="50"/>
  <c r="N188" i="50" s="1"/>
  <c r="N270" i="50" s="1"/>
  <c r="N352" i="50" s="1"/>
  <c r="N434" i="50" s="1"/>
  <c r="N516" i="50" s="1"/>
  <c r="N103" i="50"/>
  <c r="N185" i="50" s="1"/>
  <c r="N267" i="50" s="1"/>
  <c r="N349" i="50" s="1"/>
  <c r="N431" i="50" s="1"/>
  <c r="N513" i="50" s="1"/>
  <c r="N97" i="50"/>
  <c r="N179" i="50" s="1"/>
  <c r="N261" i="50" s="1"/>
  <c r="N343" i="50" s="1"/>
  <c r="N425" i="50" s="1"/>
  <c r="N507" i="50" s="1"/>
  <c r="N96" i="50"/>
  <c r="N95" i="50"/>
  <c r="N177" i="50" s="1"/>
  <c r="N259" i="50" s="1"/>
  <c r="N341" i="50" s="1"/>
  <c r="N423" i="50" s="1"/>
  <c r="N505" i="50" s="1"/>
  <c r="N94" i="50"/>
  <c r="N93" i="50"/>
  <c r="N175" i="50" s="1"/>
  <c r="N257" i="50" s="1"/>
  <c r="N339" i="50" s="1"/>
  <c r="N421" i="50" s="1"/>
  <c r="N503" i="50" s="1"/>
  <c r="N92" i="50"/>
  <c r="N174" i="50" s="1"/>
  <c r="N256" i="50" s="1"/>
  <c r="N338" i="50" s="1"/>
  <c r="N420" i="50" s="1"/>
  <c r="N502" i="50" s="1"/>
  <c r="N91" i="50"/>
  <c r="N173" i="50" s="1"/>
  <c r="N255" i="50" s="1"/>
  <c r="N337" i="50" s="1"/>
  <c r="N419" i="50" s="1"/>
  <c r="N501" i="50" s="1"/>
  <c r="N90" i="50"/>
  <c r="N172" i="50" s="1"/>
  <c r="N254" i="50" s="1"/>
  <c r="N336" i="50" s="1"/>
  <c r="N418" i="50" s="1"/>
  <c r="N500" i="50" s="1"/>
  <c r="N89" i="50"/>
  <c r="N171" i="50" s="1"/>
  <c r="N253" i="50" s="1"/>
  <c r="N335" i="50" s="1"/>
  <c r="N417" i="50" s="1"/>
  <c r="N499" i="50" s="1"/>
  <c r="N88" i="50"/>
  <c r="N170" i="50" s="1"/>
  <c r="N252" i="50" s="1"/>
  <c r="N334" i="50" s="1"/>
  <c r="N416" i="50" s="1"/>
  <c r="N498" i="50" s="1"/>
  <c r="N87" i="50"/>
  <c r="N169" i="50" s="1"/>
  <c r="N251" i="50" s="1"/>
  <c r="N333" i="50" s="1"/>
  <c r="N415" i="50" s="1"/>
  <c r="N497" i="50" s="1"/>
  <c r="N86" i="50"/>
  <c r="N36" i="50"/>
  <c r="N118" i="50" s="1"/>
  <c r="N200" i="50" s="1"/>
  <c r="N282" i="50" s="1"/>
  <c r="N364" i="50" s="1"/>
  <c r="N446" i="50" s="1"/>
  <c r="N528" i="50" s="1"/>
  <c r="N34" i="50"/>
  <c r="N116" i="50" s="1"/>
  <c r="N198" i="50" s="1"/>
  <c r="N280" i="50" s="1"/>
  <c r="N362" i="50" s="1"/>
  <c r="N444" i="50" s="1"/>
  <c r="N526" i="50" s="1"/>
  <c r="N33" i="50"/>
  <c r="N115" i="50" s="1"/>
  <c r="N197" i="50" s="1"/>
  <c r="N279" i="50" s="1"/>
  <c r="N361" i="50" s="1"/>
  <c r="N443" i="50" s="1"/>
  <c r="N525" i="50" s="1"/>
  <c r="N32" i="50"/>
  <c r="N114" i="50" s="1"/>
  <c r="N196" i="50" s="1"/>
  <c r="N278" i="50" s="1"/>
  <c r="N360" i="50" s="1"/>
  <c r="N442" i="50" s="1"/>
  <c r="N524" i="50" s="1"/>
  <c r="N31" i="50"/>
  <c r="N113" i="50" s="1"/>
  <c r="N195" i="50" s="1"/>
  <c r="N277" i="50" s="1"/>
  <c r="N359" i="50" s="1"/>
  <c r="N441" i="50" s="1"/>
  <c r="N523" i="50" s="1"/>
  <c r="N30" i="50"/>
  <c r="N112" i="50" s="1"/>
  <c r="N194" i="50" s="1"/>
  <c r="N276" i="50" s="1"/>
  <c r="N358" i="50" s="1"/>
  <c r="N440" i="50" s="1"/>
  <c r="N522" i="50" s="1"/>
  <c r="N29" i="50"/>
  <c r="N28" i="50"/>
  <c r="N110" i="50" s="1"/>
  <c r="N192" i="50" s="1"/>
  <c r="N274" i="50" s="1"/>
  <c r="N356" i="50" s="1"/>
  <c r="N438" i="50" s="1"/>
  <c r="N520" i="50" s="1"/>
  <c r="N27" i="50"/>
  <c r="N109" i="50" s="1"/>
  <c r="N191" i="50" s="1"/>
  <c r="N273" i="50" s="1"/>
  <c r="N355" i="50" s="1"/>
  <c r="N437" i="50" s="1"/>
  <c r="N519" i="50" s="1"/>
  <c r="N26" i="50"/>
  <c r="N108" i="50" s="1"/>
  <c r="N190" i="50" s="1"/>
  <c r="N272" i="50" s="1"/>
  <c r="N354" i="50" s="1"/>
  <c r="N436" i="50" s="1"/>
  <c r="N518" i="50" s="1"/>
  <c r="N25" i="50"/>
  <c r="N107" i="50" s="1"/>
  <c r="N189" i="50" s="1"/>
  <c r="N271" i="50" s="1"/>
  <c r="N353" i="50" s="1"/>
  <c r="N435" i="50" s="1"/>
  <c r="N517" i="50" s="1"/>
  <c r="N24" i="50"/>
  <c r="N23" i="50"/>
  <c r="N105" i="50" s="1"/>
  <c r="N187" i="50" s="1"/>
  <c r="N269" i="50" s="1"/>
  <c r="N351" i="50" s="1"/>
  <c r="N433" i="50" s="1"/>
  <c r="N515" i="50" s="1"/>
  <c r="N22" i="50"/>
  <c r="N104" i="50" s="1"/>
  <c r="N186" i="50" s="1"/>
  <c r="N268" i="50" s="1"/>
  <c r="N350" i="50" s="1"/>
  <c r="N432" i="50" s="1"/>
  <c r="N514" i="50" s="1"/>
  <c r="N21" i="50"/>
  <c r="N20" i="50"/>
  <c r="N102" i="50" s="1"/>
  <c r="N184" i="50" s="1"/>
  <c r="N266" i="50" s="1"/>
  <c r="N348" i="50" s="1"/>
  <c r="N430" i="50" s="1"/>
  <c r="N512" i="50" s="1"/>
  <c r="N19" i="50"/>
  <c r="N101" i="50" s="1"/>
  <c r="N183" i="50" s="1"/>
  <c r="N265" i="50" s="1"/>
  <c r="N347" i="50" s="1"/>
  <c r="N429" i="50" s="1"/>
  <c r="N511" i="50" s="1"/>
  <c r="N18" i="50"/>
  <c r="N100" i="50" s="1"/>
  <c r="N182" i="50" s="1"/>
  <c r="N264" i="50" s="1"/>
  <c r="N346" i="50" s="1"/>
  <c r="N428" i="50" s="1"/>
  <c r="N510" i="50" s="1"/>
  <c r="N17" i="50"/>
  <c r="N99" i="50" s="1"/>
  <c r="N181" i="50" s="1"/>
  <c r="N263" i="50" s="1"/>
  <c r="N345" i="50" s="1"/>
  <c r="N427" i="50" s="1"/>
  <c r="N509" i="50" s="1"/>
  <c r="N16" i="50"/>
  <c r="N98" i="50" s="1"/>
  <c r="N180" i="50" s="1"/>
  <c r="N262" i="50" s="1"/>
  <c r="N344" i="50" s="1"/>
  <c r="N426" i="50" s="1"/>
  <c r="N508" i="50" s="1"/>
  <c r="N178" i="49"/>
  <c r="N260" i="49" s="1"/>
  <c r="N342" i="49" s="1"/>
  <c r="N424" i="49" s="1"/>
  <c r="N506" i="49" s="1"/>
  <c r="N173" i="49"/>
  <c r="N255" i="49" s="1"/>
  <c r="N337" i="49" s="1"/>
  <c r="N419" i="49" s="1"/>
  <c r="N501" i="49" s="1"/>
  <c r="N117" i="49"/>
  <c r="N199" i="49" s="1"/>
  <c r="N281" i="49" s="1"/>
  <c r="N363" i="49" s="1"/>
  <c r="N445" i="49" s="1"/>
  <c r="N527" i="49" s="1"/>
  <c r="N113" i="49"/>
  <c r="N195" i="49" s="1"/>
  <c r="N277" i="49" s="1"/>
  <c r="N359" i="49" s="1"/>
  <c r="N441" i="49" s="1"/>
  <c r="N523" i="49" s="1"/>
  <c r="N109" i="49"/>
  <c r="N191" i="49" s="1"/>
  <c r="N273" i="49" s="1"/>
  <c r="N355" i="49" s="1"/>
  <c r="N437" i="49" s="1"/>
  <c r="N519" i="49" s="1"/>
  <c r="N105" i="49"/>
  <c r="N187" i="49" s="1"/>
  <c r="N269" i="49" s="1"/>
  <c r="N351" i="49" s="1"/>
  <c r="N433" i="49" s="1"/>
  <c r="N515" i="49" s="1"/>
  <c r="N97" i="49"/>
  <c r="N179" i="49" s="1"/>
  <c r="N261" i="49" s="1"/>
  <c r="N343" i="49" s="1"/>
  <c r="N425" i="49" s="1"/>
  <c r="N507" i="49" s="1"/>
  <c r="N96" i="49"/>
  <c r="N95" i="49"/>
  <c r="N177" i="49" s="1"/>
  <c r="N259" i="49" s="1"/>
  <c r="N341" i="49" s="1"/>
  <c r="N423" i="49" s="1"/>
  <c r="N505" i="49" s="1"/>
  <c r="N94" i="49"/>
  <c r="N176" i="49" s="1"/>
  <c r="N258" i="49" s="1"/>
  <c r="N340" i="49" s="1"/>
  <c r="N422" i="49" s="1"/>
  <c r="N504" i="49" s="1"/>
  <c r="N93" i="49"/>
  <c r="N175" i="49" s="1"/>
  <c r="N257" i="49" s="1"/>
  <c r="N339" i="49" s="1"/>
  <c r="N421" i="49" s="1"/>
  <c r="N503" i="49" s="1"/>
  <c r="N92" i="49"/>
  <c r="N174" i="49" s="1"/>
  <c r="N256" i="49" s="1"/>
  <c r="N338" i="49" s="1"/>
  <c r="N420" i="49" s="1"/>
  <c r="N502" i="49" s="1"/>
  <c r="N91" i="49"/>
  <c r="N90" i="49"/>
  <c r="N172" i="49" s="1"/>
  <c r="N254" i="49" s="1"/>
  <c r="N336" i="49" s="1"/>
  <c r="N418" i="49" s="1"/>
  <c r="N500" i="49" s="1"/>
  <c r="N89" i="49"/>
  <c r="N171" i="49" s="1"/>
  <c r="N253" i="49" s="1"/>
  <c r="N335" i="49" s="1"/>
  <c r="N417" i="49" s="1"/>
  <c r="N499" i="49" s="1"/>
  <c r="N88" i="49"/>
  <c r="N170" i="49" s="1"/>
  <c r="N252" i="49" s="1"/>
  <c r="N334" i="49" s="1"/>
  <c r="N416" i="49" s="1"/>
  <c r="N498" i="49" s="1"/>
  <c r="N87" i="49"/>
  <c r="N169" i="49" s="1"/>
  <c r="N251" i="49" s="1"/>
  <c r="N333" i="49" s="1"/>
  <c r="N415" i="49" s="1"/>
  <c r="N497" i="49" s="1"/>
  <c r="N86" i="49"/>
  <c r="N168" i="49" s="1"/>
  <c r="N250" i="49" s="1"/>
  <c r="N332" i="49" s="1"/>
  <c r="N414" i="49" s="1"/>
  <c r="N496" i="49" s="1"/>
  <c r="N37" i="49"/>
  <c r="N119" i="49" s="1"/>
  <c r="N201" i="49" s="1"/>
  <c r="N283" i="49" s="1"/>
  <c r="N365" i="49" s="1"/>
  <c r="N447" i="49" s="1"/>
  <c r="N529" i="49" s="1"/>
  <c r="N36" i="49"/>
  <c r="N118" i="49" s="1"/>
  <c r="N200" i="49" s="1"/>
  <c r="N282" i="49" s="1"/>
  <c r="N364" i="49" s="1"/>
  <c r="N446" i="49" s="1"/>
  <c r="N528" i="49" s="1"/>
  <c r="N34" i="49"/>
  <c r="N116" i="49" s="1"/>
  <c r="N198" i="49" s="1"/>
  <c r="N280" i="49" s="1"/>
  <c r="N362" i="49" s="1"/>
  <c r="N444" i="49" s="1"/>
  <c r="N526" i="49" s="1"/>
  <c r="N33" i="49"/>
  <c r="N115" i="49" s="1"/>
  <c r="N197" i="49" s="1"/>
  <c r="N279" i="49" s="1"/>
  <c r="N361" i="49" s="1"/>
  <c r="N443" i="49" s="1"/>
  <c r="N525" i="49" s="1"/>
  <c r="N32" i="49"/>
  <c r="N114" i="49" s="1"/>
  <c r="N196" i="49" s="1"/>
  <c r="N278" i="49" s="1"/>
  <c r="N360" i="49" s="1"/>
  <c r="N442" i="49" s="1"/>
  <c r="N524" i="49" s="1"/>
  <c r="N31" i="49"/>
  <c r="N30" i="49"/>
  <c r="N112" i="49" s="1"/>
  <c r="N194" i="49" s="1"/>
  <c r="N276" i="49" s="1"/>
  <c r="N358" i="49" s="1"/>
  <c r="N440" i="49" s="1"/>
  <c r="N522" i="49" s="1"/>
  <c r="N29" i="49"/>
  <c r="N111" i="49" s="1"/>
  <c r="N193" i="49" s="1"/>
  <c r="N275" i="49" s="1"/>
  <c r="N357" i="49" s="1"/>
  <c r="N439" i="49" s="1"/>
  <c r="N521" i="49" s="1"/>
  <c r="N28" i="49"/>
  <c r="N110" i="49" s="1"/>
  <c r="N192" i="49" s="1"/>
  <c r="N274" i="49" s="1"/>
  <c r="N356" i="49" s="1"/>
  <c r="N438" i="49" s="1"/>
  <c r="N520" i="49" s="1"/>
  <c r="N27" i="49"/>
  <c r="N26" i="49"/>
  <c r="N108" i="49" s="1"/>
  <c r="N190" i="49" s="1"/>
  <c r="N272" i="49" s="1"/>
  <c r="N354" i="49" s="1"/>
  <c r="N436" i="49" s="1"/>
  <c r="N518" i="49" s="1"/>
  <c r="N25" i="49"/>
  <c r="N107" i="49" s="1"/>
  <c r="N189" i="49" s="1"/>
  <c r="N271" i="49" s="1"/>
  <c r="N353" i="49" s="1"/>
  <c r="N435" i="49" s="1"/>
  <c r="N517" i="49" s="1"/>
  <c r="N24" i="49"/>
  <c r="N106" i="49" s="1"/>
  <c r="N188" i="49" s="1"/>
  <c r="N270" i="49" s="1"/>
  <c r="N352" i="49" s="1"/>
  <c r="N434" i="49" s="1"/>
  <c r="N516" i="49" s="1"/>
  <c r="N23" i="49"/>
  <c r="N22" i="49"/>
  <c r="N104" i="49" s="1"/>
  <c r="N186" i="49" s="1"/>
  <c r="N268" i="49" s="1"/>
  <c r="N350" i="49" s="1"/>
  <c r="N432" i="49" s="1"/>
  <c r="N514" i="49" s="1"/>
  <c r="N21" i="49"/>
  <c r="N103" i="49" s="1"/>
  <c r="N185" i="49" s="1"/>
  <c r="N267" i="49" s="1"/>
  <c r="N349" i="49" s="1"/>
  <c r="N431" i="49" s="1"/>
  <c r="N513" i="49" s="1"/>
  <c r="N20" i="49"/>
  <c r="N102" i="49" s="1"/>
  <c r="N184" i="49" s="1"/>
  <c r="N266" i="49" s="1"/>
  <c r="N348" i="49" s="1"/>
  <c r="N430" i="49" s="1"/>
  <c r="N512" i="49" s="1"/>
  <c r="N19" i="49"/>
  <c r="N101" i="49" s="1"/>
  <c r="N183" i="49" s="1"/>
  <c r="N265" i="49" s="1"/>
  <c r="N347" i="49" s="1"/>
  <c r="N429" i="49" s="1"/>
  <c r="N511" i="49" s="1"/>
  <c r="N18" i="49"/>
  <c r="N100" i="49" s="1"/>
  <c r="N182" i="49" s="1"/>
  <c r="N264" i="49" s="1"/>
  <c r="N346" i="49" s="1"/>
  <c r="N428" i="49" s="1"/>
  <c r="N510" i="49" s="1"/>
  <c r="N17" i="49"/>
  <c r="N99" i="49" s="1"/>
  <c r="N181" i="49" s="1"/>
  <c r="N263" i="49" s="1"/>
  <c r="N345" i="49" s="1"/>
  <c r="N427" i="49" s="1"/>
  <c r="N509" i="49" s="1"/>
  <c r="N16" i="49"/>
  <c r="N98" i="49" s="1"/>
  <c r="N180" i="49" s="1"/>
  <c r="N262" i="49" s="1"/>
  <c r="N344" i="49" s="1"/>
  <c r="N426" i="49" s="1"/>
  <c r="N508" i="49" s="1"/>
  <c r="N117" i="48"/>
  <c r="N199" i="48" s="1"/>
  <c r="N281" i="48" s="1"/>
  <c r="N363" i="48" s="1"/>
  <c r="N445" i="48" s="1"/>
  <c r="N527" i="48" s="1"/>
  <c r="N114" i="48"/>
  <c r="N196" i="48" s="1"/>
  <c r="N278" i="48" s="1"/>
  <c r="N360" i="48" s="1"/>
  <c r="N442" i="48" s="1"/>
  <c r="N524" i="48" s="1"/>
  <c r="N97" i="48"/>
  <c r="N179" i="48" s="1"/>
  <c r="N261" i="48" s="1"/>
  <c r="N343" i="48" s="1"/>
  <c r="N425" i="48" s="1"/>
  <c r="N507" i="48" s="1"/>
  <c r="N96" i="48"/>
  <c r="N178" i="48" s="1"/>
  <c r="N260" i="48" s="1"/>
  <c r="N342" i="48" s="1"/>
  <c r="N424" i="48" s="1"/>
  <c r="N506" i="48" s="1"/>
  <c r="N95" i="48"/>
  <c r="N177" i="48" s="1"/>
  <c r="N259" i="48" s="1"/>
  <c r="N341" i="48" s="1"/>
  <c r="N423" i="48" s="1"/>
  <c r="N505" i="48" s="1"/>
  <c r="N94" i="48"/>
  <c r="N176" i="48" s="1"/>
  <c r="N258" i="48" s="1"/>
  <c r="N340" i="48" s="1"/>
  <c r="N422" i="48" s="1"/>
  <c r="N504" i="48" s="1"/>
  <c r="N93" i="48"/>
  <c r="N175" i="48" s="1"/>
  <c r="N257" i="48" s="1"/>
  <c r="N339" i="48" s="1"/>
  <c r="N421" i="48" s="1"/>
  <c r="N503" i="48" s="1"/>
  <c r="N92" i="48"/>
  <c r="N174" i="48" s="1"/>
  <c r="N256" i="48" s="1"/>
  <c r="N338" i="48" s="1"/>
  <c r="N420" i="48" s="1"/>
  <c r="N502" i="48" s="1"/>
  <c r="N91" i="48"/>
  <c r="N173" i="48" s="1"/>
  <c r="N255" i="48" s="1"/>
  <c r="N337" i="48" s="1"/>
  <c r="N419" i="48" s="1"/>
  <c r="N501" i="48" s="1"/>
  <c r="N90" i="48"/>
  <c r="N172" i="48" s="1"/>
  <c r="N254" i="48" s="1"/>
  <c r="N336" i="48" s="1"/>
  <c r="N418" i="48" s="1"/>
  <c r="N500" i="48" s="1"/>
  <c r="N89" i="48"/>
  <c r="N171" i="48" s="1"/>
  <c r="N253" i="48" s="1"/>
  <c r="N335" i="48" s="1"/>
  <c r="N417" i="48" s="1"/>
  <c r="N499" i="48" s="1"/>
  <c r="N88" i="48"/>
  <c r="N170" i="48" s="1"/>
  <c r="N252" i="48" s="1"/>
  <c r="N334" i="48" s="1"/>
  <c r="N416" i="48" s="1"/>
  <c r="N498" i="48" s="1"/>
  <c r="N87" i="48"/>
  <c r="N169" i="48" s="1"/>
  <c r="N251" i="48" s="1"/>
  <c r="N333" i="48" s="1"/>
  <c r="N415" i="48" s="1"/>
  <c r="N497" i="48" s="1"/>
  <c r="N86" i="48"/>
  <c r="N168" i="48" s="1"/>
  <c r="N250" i="48" s="1"/>
  <c r="N332" i="48" s="1"/>
  <c r="N414" i="48" s="1"/>
  <c r="N496" i="48" s="1"/>
  <c r="N36" i="48"/>
  <c r="N118" i="48" s="1"/>
  <c r="N200" i="48" s="1"/>
  <c r="N282" i="48" s="1"/>
  <c r="N364" i="48" s="1"/>
  <c r="N446" i="48" s="1"/>
  <c r="N528" i="48" s="1"/>
  <c r="N34" i="48"/>
  <c r="N116" i="48" s="1"/>
  <c r="N198" i="48" s="1"/>
  <c r="N280" i="48" s="1"/>
  <c r="N362" i="48" s="1"/>
  <c r="N444" i="48" s="1"/>
  <c r="N526" i="48" s="1"/>
  <c r="N33" i="48"/>
  <c r="N115" i="48" s="1"/>
  <c r="N197" i="48" s="1"/>
  <c r="N279" i="48" s="1"/>
  <c r="N361" i="48" s="1"/>
  <c r="N443" i="48" s="1"/>
  <c r="N525" i="48" s="1"/>
  <c r="N32" i="48"/>
  <c r="N31" i="48"/>
  <c r="N113" i="48" s="1"/>
  <c r="N195" i="48" s="1"/>
  <c r="N277" i="48" s="1"/>
  <c r="N359" i="48" s="1"/>
  <c r="N441" i="48" s="1"/>
  <c r="N523" i="48" s="1"/>
  <c r="N30" i="48"/>
  <c r="N112" i="48" s="1"/>
  <c r="N194" i="48" s="1"/>
  <c r="N276" i="48" s="1"/>
  <c r="N358" i="48" s="1"/>
  <c r="N440" i="48" s="1"/>
  <c r="N522" i="48" s="1"/>
  <c r="N29" i="48"/>
  <c r="N111" i="48" s="1"/>
  <c r="N193" i="48" s="1"/>
  <c r="N275" i="48" s="1"/>
  <c r="N357" i="48" s="1"/>
  <c r="N439" i="48" s="1"/>
  <c r="N521" i="48" s="1"/>
  <c r="N28" i="48"/>
  <c r="N110" i="48" s="1"/>
  <c r="N192" i="48" s="1"/>
  <c r="N274" i="48" s="1"/>
  <c r="N356" i="48" s="1"/>
  <c r="N438" i="48" s="1"/>
  <c r="N520" i="48" s="1"/>
  <c r="N27" i="48"/>
  <c r="N109" i="48" s="1"/>
  <c r="N191" i="48" s="1"/>
  <c r="N273" i="48" s="1"/>
  <c r="N355" i="48" s="1"/>
  <c r="N437" i="48" s="1"/>
  <c r="N519" i="48" s="1"/>
  <c r="N26" i="48"/>
  <c r="N108" i="48" s="1"/>
  <c r="N190" i="48" s="1"/>
  <c r="N272" i="48" s="1"/>
  <c r="N354" i="48" s="1"/>
  <c r="N436" i="48" s="1"/>
  <c r="N518" i="48" s="1"/>
  <c r="N25" i="48"/>
  <c r="N107" i="48" s="1"/>
  <c r="N189" i="48" s="1"/>
  <c r="N271" i="48" s="1"/>
  <c r="N353" i="48" s="1"/>
  <c r="N435" i="48" s="1"/>
  <c r="N517" i="48" s="1"/>
  <c r="N24" i="48"/>
  <c r="N106" i="48" s="1"/>
  <c r="N188" i="48" s="1"/>
  <c r="N270" i="48" s="1"/>
  <c r="N352" i="48" s="1"/>
  <c r="N434" i="48" s="1"/>
  <c r="N516" i="48" s="1"/>
  <c r="N23" i="48"/>
  <c r="N105" i="48" s="1"/>
  <c r="N187" i="48" s="1"/>
  <c r="N269" i="48" s="1"/>
  <c r="N351" i="48" s="1"/>
  <c r="N433" i="48" s="1"/>
  <c r="N515" i="48" s="1"/>
  <c r="N22" i="48"/>
  <c r="N104" i="48" s="1"/>
  <c r="N186" i="48" s="1"/>
  <c r="N268" i="48" s="1"/>
  <c r="N350" i="48" s="1"/>
  <c r="N432" i="48" s="1"/>
  <c r="N514" i="48" s="1"/>
  <c r="N21" i="48"/>
  <c r="N103" i="48" s="1"/>
  <c r="N185" i="48" s="1"/>
  <c r="N267" i="48" s="1"/>
  <c r="N349" i="48" s="1"/>
  <c r="N431" i="48" s="1"/>
  <c r="N513" i="48" s="1"/>
  <c r="N20" i="48"/>
  <c r="N102" i="48" s="1"/>
  <c r="N184" i="48" s="1"/>
  <c r="N266" i="48" s="1"/>
  <c r="N348" i="48" s="1"/>
  <c r="N430" i="48" s="1"/>
  <c r="N512" i="48" s="1"/>
  <c r="N19" i="48"/>
  <c r="N101" i="48" s="1"/>
  <c r="N183" i="48" s="1"/>
  <c r="N265" i="48" s="1"/>
  <c r="N347" i="48" s="1"/>
  <c r="N429" i="48" s="1"/>
  <c r="N511" i="48" s="1"/>
  <c r="N18" i="48"/>
  <c r="N100" i="48" s="1"/>
  <c r="N182" i="48" s="1"/>
  <c r="N264" i="48" s="1"/>
  <c r="N346" i="48" s="1"/>
  <c r="N428" i="48" s="1"/>
  <c r="N510" i="48" s="1"/>
  <c r="N17" i="48"/>
  <c r="N99" i="48" s="1"/>
  <c r="N181" i="48" s="1"/>
  <c r="N263" i="48" s="1"/>
  <c r="N345" i="48" s="1"/>
  <c r="N427" i="48" s="1"/>
  <c r="N509" i="48" s="1"/>
  <c r="N16" i="48"/>
  <c r="N98" i="48" s="1"/>
  <c r="N180" i="48" s="1"/>
  <c r="N262" i="48" s="1"/>
  <c r="N344" i="48" s="1"/>
  <c r="N426" i="48" s="1"/>
  <c r="N508" i="48" s="1"/>
  <c r="N34" i="47"/>
  <c r="N116" i="47" s="1"/>
  <c r="N198" i="47" s="1"/>
  <c r="N280" i="47" s="1"/>
  <c r="N362" i="47" s="1"/>
  <c r="N444" i="47" s="1"/>
  <c r="N526" i="47" s="1"/>
  <c r="N33" i="47"/>
  <c r="N115" i="47" s="1"/>
  <c r="N197" i="47" s="1"/>
  <c r="N279" i="47" s="1"/>
  <c r="N361" i="47" s="1"/>
  <c r="N443" i="47" s="1"/>
  <c r="N525" i="47" s="1"/>
  <c r="N32" i="47"/>
  <c r="N31" i="47"/>
  <c r="N30" i="47"/>
  <c r="N29" i="47"/>
  <c r="N111" i="47" s="1"/>
  <c r="N193" i="47" s="1"/>
  <c r="N275" i="47" s="1"/>
  <c r="N357" i="47" s="1"/>
  <c r="N439" i="47" s="1"/>
  <c r="N521" i="47" s="1"/>
  <c r="N28" i="47"/>
  <c r="N27" i="47"/>
  <c r="N26" i="47"/>
  <c r="N108" i="47" s="1"/>
  <c r="N190" i="47" s="1"/>
  <c r="N272" i="47" s="1"/>
  <c r="N354" i="47" s="1"/>
  <c r="N436" i="47" s="1"/>
  <c r="N518" i="47" s="1"/>
  <c r="N25" i="47"/>
  <c r="N107" i="47" s="1"/>
  <c r="N189" i="47" s="1"/>
  <c r="N271" i="47" s="1"/>
  <c r="N353" i="47" s="1"/>
  <c r="N435" i="47" s="1"/>
  <c r="N517" i="47" s="1"/>
  <c r="N24" i="47"/>
  <c r="N23" i="47"/>
  <c r="N22" i="47"/>
  <c r="N21" i="47"/>
  <c r="N103" i="47" s="1"/>
  <c r="N185" i="47" s="1"/>
  <c r="N267" i="47" s="1"/>
  <c r="N349" i="47" s="1"/>
  <c r="N431" i="47" s="1"/>
  <c r="N513" i="47" s="1"/>
  <c r="N20" i="47"/>
  <c r="N19" i="47"/>
  <c r="N18" i="47"/>
  <c r="N17" i="47"/>
  <c r="N99" i="47" s="1"/>
  <c r="N181" i="47" s="1"/>
  <c r="N263" i="47" s="1"/>
  <c r="N345" i="47" s="1"/>
  <c r="N427" i="47" s="1"/>
  <c r="N509" i="47" s="1"/>
  <c r="N16" i="47"/>
  <c r="N117" i="47"/>
  <c r="N199" i="47" s="1"/>
  <c r="N281" i="47" s="1"/>
  <c r="N363" i="47" s="1"/>
  <c r="N445" i="47" s="1"/>
  <c r="N527" i="47" s="1"/>
  <c r="N97" i="47"/>
  <c r="N179" i="47" s="1"/>
  <c r="N261" i="47" s="1"/>
  <c r="N343" i="47" s="1"/>
  <c r="N425" i="47" s="1"/>
  <c r="N507" i="47" s="1"/>
  <c r="N96" i="47"/>
  <c r="N178" i="47" s="1"/>
  <c r="N260" i="47" s="1"/>
  <c r="N342" i="47" s="1"/>
  <c r="N424" i="47" s="1"/>
  <c r="N506" i="47" s="1"/>
  <c r="N95" i="47"/>
  <c r="N177" i="47" s="1"/>
  <c r="N259" i="47" s="1"/>
  <c r="N341" i="47" s="1"/>
  <c r="N423" i="47" s="1"/>
  <c r="N505" i="47" s="1"/>
  <c r="N94" i="47"/>
  <c r="N176" i="47" s="1"/>
  <c r="N258" i="47" s="1"/>
  <c r="N340" i="47" s="1"/>
  <c r="N422" i="47" s="1"/>
  <c r="N504" i="47" s="1"/>
  <c r="N93" i="47"/>
  <c r="N175" i="47" s="1"/>
  <c r="N257" i="47" s="1"/>
  <c r="N339" i="47" s="1"/>
  <c r="N421" i="47" s="1"/>
  <c r="N503" i="47" s="1"/>
  <c r="N92" i="47"/>
  <c r="N174" i="47" s="1"/>
  <c r="N256" i="47" s="1"/>
  <c r="N338" i="47" s="1"/>
  <c r="N420" i="47" s="1"/>
  <c r="N502" i="47" s="1"/>
  <c r="N91" i="47"/>
  <c r="N173" i="47" s="1"/>
  <c r="N255" i="47" s="1"/>
  <c r="N337" i="47" s="1"/>
  <c r="N419" i="47" s="1"/>
  <c r="N501" i="47" s="1"/>
  <c r="N90" i="47"/>
  <c r="N172" i="47" s="1"/>
  <c r="N254" i="47" s="1"/>
  <c r="N336" i="47" s="1"/>
  <c r="N418" i="47" s="1"/>
  <c r="N500" i="47" s="1"/>
  <c r="N89" i="47"/>
  <c r="N171" i="47" s="1"/>
  <c r="N253" i="47" s="1"/>
  <c r="N335" i="47" s="1"/>
  <c r="N417" i="47" s="1"/>
  <c r="N499" i="47" s="1"/>
  <c r="N88" i="47"/>
  <c r="N170" i="47" s="1"/>
  <c r="N252" i="47" s="1"/>
  <c r="N334" i="47" s="1"/>
  <c r="N416" i="47" s="1"/>
  <c r="N498" i="47" s="1"/>
  <c r="N87" i="47"/>
  <c r="N169" i="47" s="1"/>
  <c r="N251" i="47" s="1"/>
  <c r="N333" i="47" s="1"/>
  <c r="N415" i="47" s="1"/>
  <c r="N497" i="47" s="1"/>
  <c r="N86" i="47"/>
  <c r="N168" i="47" s="1"/>
  <c r="N250" i="47" s="1"/>
  <c r="N332" i="47" s="1"/>
  <c r="N414" i="47" s="1"/>
  <c r="N496" i="47" s="1"/>
  <c r="N36" i="47"/>
  <c r="N118" i="47" s="1"/>
  <c r="N200" i="47" s="1"/>
  <c r="N282" i="47" s="1"/>
  <c r="N364" i="47" s="1"/>
  <c r="N446" i="47" s="1"/>
  <c r="N528" i="47" s="1"/>
  <c r="N114" i="47"/>
  <c r="N196" i="47" s="1"/>
  <c r="N278" i="47" s="1"/>
  <c r="N360" i="47" s="1"/>
  <c r="N442" i="47" s="1"/>
  <c r="N524" i="47" s="1"/>
  <c r="N113" i="47"/>
  <c r="N195" i="47" s="1"/>
  <c r="N277" i="47" s="1"/>
  <c r="N359" i="47" s="1"/>
  <c r="N441" i="47" s="1"/>
  <c r="N523" i="47" s="1"/>
  <c r="N112" i="47"/>
  <c r="N194" i="47" s="1"/>
  <c r="N276" i="47" s="1"/>
  <c r="N358" i="47" s="1"/>
  <c r="N440" i="47" s="1"/>
  <c r="N522" i="47" s="1"/>
  <c r="N110" i="47"/>
  <c r="N192" i="47" s="1"/>
  <c r="N274" i="47" s="1"/>
  <c r="N356" i="47" s="1"/>
  <c r="N438" i="47" s="1"/>
  <c r="N520" i="47" s="1"/>
  <c r="N109" i="47"/>
  <c r="N191" i="47" s="1"/>
  <c r="N273" i="47" s="1"/>
  <c r="N355" i="47" s="1"/>
  <c r="N437" i="47" s="1"/>
  <c r="N519" i="47" s="1"/>
  <c r="N106" i="47"/>
  <c r="N188" i="47" s="1"/>
  <c r="N270" i="47" s="1"/>
  <c r="N352" i="47" s="1"/>
  <c r="N434" i="47" s="1"/>
  <c r="N516" i="47" s="1"/>
  <c r="N105" i="47"/>
  <c r="N187" i="47" s="1"/>
  <c r="N269" i="47" s="1"/>
  <c r="N351" i="47" s="1"/>
  <c r="N433" i="47" s="1"/>
  <c r="N515" i="47" s="1"/>
  <c r="N104" i="47"/>
  <c r="N186" i="47" s="1"/>
  <c r="N268" i="47" s="1"/>
  <c r="N350" i="47" s="1"/>
  <c r="N432" i="47" s="1"/>
  <c r="N514" i="47" s="1"/>
  <c r="N102" i="47"/>
  <c r="N184" i="47" s="1"/>
  <c r="N266" i="47" s="1"/>
  <c r="N348" i="47" s="1"/>
  <c r="N430" i="47" s="1"/>
  <c r="N512" i="47" s="1"/>
  <c r="N101" i="47"/>
  <c r="N183" i="47" s="1"/>
  <c r="N265" i="47" s="1"/>
  <c r="N347" i="47" s="1"/>
  <c r="N429" i="47" s="1"/>
  <c r="N511" i="47" s="1"/>
  <c r="N100" i="47"/>
  <c r="N182" i="47" s="1"/>
  <c r="N264" i="47" s="1"/>
  <c r="N346" i="47" s="1"/>
  <c r="N428" i="47" s="1"/>
  <c r="N510" i="47" s="1"/>
  <c r="N98" i="47"/>
  <c r="N180" i="47" s="1"/>
  <c r="N262" i="47" s="1"/>
  <c r="N344" i="47" s="1"/>
  <c r="N426" i="47" s="1"/>
  <c r="N508" i="47" s="1"/>
  <c r="M173" i="61"/>
  <c r="M255" i="61" s="1"/>
  <c r="M337" i="61" s="1"/>
  <c r="M419" i="61" s="1"/>
  <c r="M501" i="61" s="1"/>
  <c r="M583" i="61" s="1"/>
  <c r="M665" i="61" s="1"/>
  <c r="M747" i="61" s="1"/>
  <c r="M829" i="61" s="1"/>
  <c r="M117" i="61"/>
  <c r="M199" i="61" s="1"/>
  <c r="M281" i="61" s="1"/>
  <c r="M363" i="61" s="1"/>
  <c r="M445" i="61" s="1"/>
  <c r="M527" i="61" s="1"/>
  <c r="M609" i="61" s="1"/>
  <c r="M691" i="61" s="1"/>
  <c r="M773" i="61" s="1"/>
  <c r="M855" i="61" s="1"/>
  <c r="M116" i="61"/>
  <c r="M198" i="61" s="1"/>
  <c r="M280" i="61" s="1"/>
  <c r="M362" i="61" s="1"/>
  <c r="M444" i="61" s="1"/>
  <c r="M526" i="61" s="1"/>
  <c r="M608" i="61" s="1"/>
  <c r="M690" i="61" s="1"/>
  <c r="M772" i="61" s="1"/>
  <c r="M854" i="61" s="1"/>
  <c r="M108" i="61"/>
  <c r="M190" i="61" s="1"/>
  <c r="M272" i="61" s="1"/>
  <c r="M354" i="61" s="1"/>
  <c r="M436" i="61" s="1"/>
  <c r="M518" i="61" s="1"/>
  <c r="M600" i="61" s="1"/>
  <c r="M682" i="61" s="1"/>
  <c r="M764" i="61" s="1"/>
  <c r="M846" i="61" s="1"/>
  <c r="M97" i="61"/>
  <c r="M179" i="61" s="1"/>
  <c r="M261" i="61" s="1"/>
  <c r="M343" i="61" s="1"/>
  <c r="M425" i="61" s="1"/>
  <c r="M507" i="61" s="1"/>
  <c r="M589" i="61" s="1"/>
  <c r="M671" i="61" s="1"/>
  <c r="M753" i="61" s="1"/>
  <c r="M835" i="61" s="1"/>
  <c r="M96" i="61"/>
  <c r="M178" i="61" s="1"/>
  <c r="M260" i="61" s="1"/>
  <c r="M342" i="61" s="1"/>
  <c r="M424" i="61" s="1"/>
  <c r="M506" i="61" s="1"/>
  <c r="M588" i="61" s="1"/>
  <c r="M670" i="61" s="1"/>
  <c r="M752" i="61" s="1"/>
  <c r="M834" i="61" s="1"/>
  <c r="M95" i="61"/>
  <c r="M177" i="61" s="1"/>
  <c r="M259" i="61" s="1"/>
  <c r="M341" i="61" s="1"/>
  <c r="M423" i="61" s="1"/>
  <c r="M505" i="61" s="1"/>
  <c r="M587" i="61" s="1"/>
  <c r="M669" i="61" s="1"/>
  <c r="M751" i="61" s="1"/>
  <c r="M833" i="61" s="1"/>
  <c r="M94" i="61"/>
  <c r="M176" i="61" s="1"/>
  <c r="M258" i="61" s="1"/>
  <c r="M340" i="61" s="1"/>
  <c r="M422" i="61" s="1"/>
  <c r="M504" i="61" s="1"/>
  <c r="M586" i="61" s="1"/>
  <c r="M668" i="61" s="1"/>
  <c r="M750" i="61" s="1"/>
  <c r="M832" i="61" s="1"/>
  <c r="M93" i="61"/>
  <c r="M175" i="61" s="1"/>
  <c r="M257" i="61" s="1"/>
  <c r="M339" i="61" s="1"/>
  <c r="M421" i="61" s="1"/>
  <c r="M503" i="61" s="1"/>
  <c r="M585" i="61" s="1"/>
  <c r="M667" i="61" s="1"/>
  <c r="M749" i="61" s="1"/>
  <c r="M831" i="61" s="1"/>
  <c r="M92" i="61"/>
  <c r="M174" i="61" s="1"/>
  <c r="M256" i="61" s="1"/>
  <c r="M338" i="61" s="1"/>
  <c r="M420" i="61" s="1"/>
  <c r="M502" i="61" s="1"/>
  <c r="M584" i="61" s="1"/>
  <c r="M666" i="61" s="1"/>
  <c r="M748" i="61" s="1"/>
  <c r="M830" i="61" s="1"/>
  <c r="M91" i="61"/>
  <c r="M90" i="61"/>
  <c r="M172" i="61" s="1"/>
  <c r="M254" i="61" s="1"/>
  <c r="M336" i="61" s="1"/>
  <c r="M418" i="61" s="1"/>
  <c r="M500" i="61" s="1"/>
  <c r="M582" i="61" s="1"/>
  <c r="M664" i="61" s="1"/>
  <c r="M746" i="61" s="1"/>
  <c r="M828" i="61" s="1"/>
  <c r="M89" i="61"/>
  <c r="M171" i="61" s="1"/>
  <c r="M253" i="61" s="1"/>
  <c r="M335" i="61" s="1"/>
  <c r="M417" i="61" s="1"/>
  <c r="M499" i="61" s="1"/>
  <c r="M581" i="61" s="1"/>
  <c r="M663" i="61" s="1"/>
  <c r="M745" i="61" s="1"/>
  <c r="M827" i="61" s="1"/>
  <c r="M88" i="61"/>
  <c r="M170" i="61" s="1"/>
  <c r="M252" i="61" s="1"/>
  <c r="M334" i="61" s="1"/>
  <c r="M416" i="61" s="1"/>
  <c r="M498" i="61" s="1"/>
  <c r="M580" i="61" s="1"/>
  <c r="M662" i="61" s="1"/>
  <c r="M744" i="61" s="1"/>
  <c r="M826" i="61" s="1"/>
  <c r="M87" i="61"/>
  <c r="M169" i="61" s="1"/>
  <c r="M251" i="61" s="1"/>
  <c r="M333" i="61" s="1"/>
  <c r="M415" i="61" s="1"/>
  <c r="M497" i="61" s="1"/>
  <c r="M579" i="61" s="1"/>
  <c r="M661" i="61" s="1"/>
  <c r="M743" i="61" s="1"/>
  <c r="M825" i="61" s="1"/>
  <c r="M86" i="61"/>
  <c r="M168" i="61" s="1"/>
  <c r="M250" i="61" s="1"/>
  <c r="M332" i="61" s="1"/>
  <c r="M414" i="61" s="1"/>
  <c r="M496" i="61" s="1"/>
  <c r="M578" i="61" s="1"/>
  <c r="M660" i="61" s="1"/>
  <c r="M742" i="61" s="1"/>
  <c r="M824" i="61" s="1"/>
  <c r="M36" i="61"/>
  <c r="M118" i="61" s="1"/>
  <c r="M200" i="61" s="1"/>
  <c r="M282" i="61" s="1"/>
  <c r="M364" i="61" s="1"/>
  <c r="M446" i="61" s="1"/>
  <c r="M528" i="61" s="1"/>
  <c r="M610" i="61" s="1"/>
  <c r="M692" i="61" s="1"/>
  <c r="M774" i="61" s="1"/>
  <c r="M856" i="61" s="1"/>
  <c r="M34" i="61"/>
  <c r="M33" i="61"/>
  <c r="M115" i="61" s="1"/>
  <c r="M197" i="61" s="1"/>
  <c r="M279" i="61" s="1"/>
  <c r="M361" i="61" s="1"/>
  <c r="M443" i="61" s="1"/>
  <c r="M525" i="61" s="1"/>
  <c r="M607" i="61" s="1"/>
  <c r="M689" i="61" s="1"/>
  <c r="M771" i="61" s="1"/>
  <c r="M853" i="61" s="1"/>
  <c r="M32" i="61"/>
  <c r="M114" i="61" s="1"/>
  <c r="M196" i="61" s="1"/>
  <c r="M278" i="61" s="1"/>
  <c r="M360" i="61" s="1"/>
  <c r="M442" i="61" s="1"/>
  <c r="M524" i="61" s="1"/>
  <c r="M606" i="61" s="1"/>
  <c r="M688" i="61" s="1"/>
  <c r="M770" i="61" s="1"/>
  <c r="M852" i="61" s="1"/>
  <c r="M31" i="61"/>
  <c r="M113" i="61" s="1"/>
  <c r="M195" i="61" s="1"/>
  <c r="M277" i="61" s="1"/>
  <c r="M359" i="61" s="1"/>
  <c r="M441" i="61" s="1"/>
  <c r="M523" i="61" s="1"/>
  <c r="M605" i="61" s="1"/>
  <c r="M687" i="61" s="1"/>
  <c r="M769" i="61" s="1"/>
  <c r="M851" i="61" s="1"/>
  <c r="M30" i="61"/>
  <c r="M112" i="61" s="1"/>
  <c r="M194" i="61" s="1"/>
  <c r="M276" i="61" s="1"/>
  <c r="M358" i="61" s="1"/>
  <c r="M440" i="61" s="1"/>
  <c r="M522" i="61" s="1"/>
  <c r="M604" i="61" s="1"/>
  <c r="M686" i="61" s="1"/>
  <c r="M768" i="61" s="1"/>
  <c r="M850" i="61" s="1"/>
  <c r="M29" i="61"/>
  <c r="M111" i="61" s="1"/>
  <c r="M193" i="61" s="1"/>
  <c r="M275" i="61" s="1"/>
  <c r="M357" i="61" s="1"/>
  <c r="M439" i="61" s="1"/>
  <c r="M521" i="61" s="1"/>
  <c r="M603" i="61" s="1"/>
  <c r="M685" i="61" s="1"/>
  <c r="M767" i="61" s="1"/>
  <c r="M849" i="61" s="1"/>
  <c r="M28" i="61"/>
  <c r="M110" i="61" s="1"/>
  <c r="M192" i="61" s="1"/>
  <c r="M274" i="61" s="1"/>
  <c r="M356" i="61" s="1"/>
  <c r="M438" i="61" s="1"/>
  <c r="M520" i="61" s="1"/>
  <c r="M602" i="61" s="1"/>
  <c r="M684" i="61" s="1"/>
  <c r="M766" i="61" s="1"/>
  <c r="M848" i="61" s="1"/>
  <c r="M27" i="61"/>
  <c r="M109" i="61" s="1"/>
  <c r="M191" i="61" s="1"/>
  <c r="M273" i="61" s="1"/>
  <c r="M355" i="61" s="1"/>
  <c r="M437" i="61" s="1"/>
  <c r="M519" i="61" s="1"/>
  <c r="M601" i="61" s="1"/>
  <c r="M683" i="61" s="1"/>
  <c r="M765" i="61" s="1"/>
  <c r="M847" i="61" s="1"/>
  <c r="M26" i="61"/>
  <c r="M25" i="61"/>
  <c r="M107" i="61" s="1"/>
  <c r="M189" i="61" s="1"/>
  <c r="M271" i="61" s="1"/>
  <c r="M353" i="61" s="1"/>
  <c r="M435" i="61" s="1"/>
  <c r="M517" i="61" s="1"/>
  <c r="M599" i="61" s="1"/>
  <c r="M681" i="61" s="1"/>
  <c r="M763" i="61" s="1"/>
  <c r="M845" i="61" s="1"/>
  <c r="M24" i="61"/>
  <c r="M106" i="61" s="1"/>
  <c r="M188" i="61" s="1"/>
  <c r="M270" i="61" s="1"/>
  <c r="M352" i="61" s="1"/>
  <c r="M434" i="61" s="1"/>
  <c r="M516" i="61" s="1"/>
  <c r="M598" i="61" s="1"/>
  <c r="M680" i="61" s="1"/>
  <c r="M762" i="61" s="1"/>
  <c r="M844" i="61" s="1"/>
  <c r="M23" i="61"/>
  <c r="M105" i="61" s="1"/>
  <c r="M187" i="61" s="1"/>
  <c r="M269" i="61" s="1"/>
  <c r="M351" i="61" s="1"/>
  <c r="M433" i="61" s="1"/>
  <c r="M515" i="61" s="1"/>
  <c r="M597" i="61" s="1"/>
  <c r="M679" i="61" s="1"/>
  <c r="M761" i="61" s="1"/>
  <c r="M843" i="61" s="1"/>
  <c r="M22" i="61"/>
  <c r="M104" i="61" s="1"/>
  <c r="M186" i="61" s="1"/>
  <c r="M268" i="61" s="1"/>
  <c r="M350" i="61" s="1"/>
  <c r="M432" i="61" s="1"/>
  <c r="M514" i="61" s="1"/>
  <c r="M596" i="61" s="1"/>
  <c r="M678" i="61" s="1"/>
  <c r="M760" i="61" s="1"/>
  <c r="M842" i="61" s="1"/>
  <c r="M21" i="61"/>
  <c r="M103" i="61" s="1"/>
  <c r="M185" i="61" s="1"/>
  <c r="M267" i="61" s="1"/>
  <c r="M349" i="61" s="1"/>
  <c r="M431" i="61" s="1"/>
  <c r="M513" i="61" s="1"/>
  <c r="M595" i="61" s="1"/>
  <c r="M677" i="61" s="1"/>
  <c r="M759" i="61" s="1"/>
  <c r="M841" i="61" s="1"/>
  <c r="M20" i="61"/>
  <c r="M102" i="61" s="1"/>
  <c r="M184" i="61" s="1"/>
  <c r="M266" i="61" s="1"/>
  <c r="M348" i="61" s="1"/>
  <c r="M430" i="61" s="1"/>
  <c r="M512" i="61" s="1"/>
  <c r="M594" i="61" s="1"/>
  <c r="M676" i="61" s="1"/>
  <c r="M758" i="61" s="1"/>
  <c r="M840" i="61" s="1"/>
  <c r="M19" i="61"/>
  <c r="M101" i="61" s="1"/>
  <c r="M183" i="61" s="1"/>
  <c r="M265" i="61" s="1"/>
  <c r="M347" i="61" s="1"/>
  <c r="M429" i="61" s="1"/>
  <c r="M511" i="61" s="1"/>
  <c r="M593" i="61" s="1"/>
  <c r="M675" i="61" s="1"/>
  <c r="M757" i="61" s="1"/>
  <c r="M839" i="61" s="1"/>
  <c r="M18" i="61"/>
  <c r="M100" i="61" s="1"/>
  <c r="M182" i="61" s="1"/>
  <c r="M264" i="61" s="1"/>
  <c r="M346" i="61" s="1"/>
  <c r="M428" i="61" s="1"/>
  <c r="M510" i="61" s="1"/>
  <c r="M592" i="61" s="1"/>
  <c r="M674" i="61" s="1"/>
  <c r="M756" i="61" s="1"/>
  <c r="M838" i="61" s="1"/>
  <c r="M17" i="61"/>
  <c r="M99" i="61" s="1"/>
  <c r="M181" i="61" s="1"/>
  <c r="M263" i="61" s="1"/>
  <c r="M345" i="61" s="1"/>
  <c r="M427" i="61" s="1"/>
  <c r="M509" i="61" s="1"/>
  <c r="M591" i="61" s="1"/>
  <c r="M673" i="61" s="1"/>
  <c r="M755" i="61" s="1"/>
  <c r="M837" i="61" s="1"/>
  <c r="M16" i="61"/>
  <c r="M98" i="61" s="1"/>
  <c r="M180" i="61" s="1"/>
  <c r="M262" i="61" s="1"/>
  <c r="M344" i="61" s="1"/>
  <c r="M426" i="61" s="1"/>
  <c r="M508" i="61" s="1"/>
  <c r="M590" i="61" s="1"/>
  <c r="M672" i="61" s="1"/>
  <c r="M754" i="61" s="1"/>
  <c r="M836" i="61" s="1"/>
  <c r="M333" i="45"/>
  <c r="M415" i="45" s="1"/>
  <c r="M497" i="45" s="1"/>
  <c r="M579" i="45" s="1"/>
  <c r="M661" i="45" s="1"/>
  <c r="M743" i="45" s="1"/>
  <c r="M825" i="45" s="1"/>
  <c r="M250" i="45"/>
  <c r="M332" i="45" s="1"/>
  <c r="M414" i="45" s="1"/>
  <c r="M496" i="45" s="1"/>
  <c r="M578" i="45" s="1"/>
  <c r="M660" i="45" s="1"/>
  <c r="M742" i="45" s="1"/>
  <c r="M824" i="45" s="1"/>
  <c r="M173" i="45"/>
  <c r="M255" i="45" s="1"/>
  <c r="M337" i="45" s="1"/>
  <c r="M419" i="45" s="1"/>
  <c r="M501" i="45" s="1"/>
  <c r="M583" i="45" s="1"/>
  <c r="M665" i="45" s="1"/>
  <c r="M747" i="45" s="1"/>
  <c r="M829" i="45" s="1"/>
  <c r="M86" i="45"/>
  <c r="M168" i="45" s="1"/>
  <c r="M87" i="45"/>
  <c r="M169" i="45" s="1"/>
  <c r="M251" i="45" s="1"/>
  <c r="M88" i="45"/>
  <c r="M170" i="45" s="1"/>
  <c r="M252" i="45" s="1"/>
  <c r="M334" i="45" s="1"/>
  <c r="M416" i="45" s="1"/>
  <c r="M498" i="45" s="1"/>
  <c r="M580" i="45" s="1"/>
  <c r="M662" i="45" s="1"/>
  <c r="M744" i="45" s="1"/>
  <c r="M826" i="45" s="1"/>
  <c r="M89" i="45"/>
  <c r="M171" i="45" s="1"/>
  <c r="M253" i="45" s="1"/>
  <c r="M335" i="45" s="1"/>
  <c r="M417" i="45" s="1"/>
  <c r="M499" i="45" s="1"/>
  <c r="M581" i="45" s="1"/>
  <c r="M663" i="45" s="1"/>
  <c r="M745" i="45" s="1"/>
  <c r="M827" i="45" s="1"/>
  <c r="M90" i="45"/>
  <c r="M172" i="45" s="1"/>
  <c r="M254" i="45" s="1"/>
  <c r="M336" i="45" s="1"/>
  <c r="M418" i="45" s="1"/>
  <c r="M500" i="45" s="1"/>
  <c r="M582" i="45" s="1"/>
  <c r="M664" i="45" s="1"/>
  <c r="M746" i="45" s="1"/>
  <c r="M828" i="45" s="1"/>
  <c r="M91" i="45"/>
  <c r="M260" i="45"/>
  <c r="M342" i="45" s="1"/>
  <c r="M424" i="45" s="1"/>
  <c r="M506" i="45" s="1"/>
  <c r="M588" i="45" s="1"/>
  <c r="M670" i="45" s="1"/>
  <c r="M752" i="45" s="1"/>
  <c r="M834" i="45" s="1"/>
  <c r="M118" i="45"/>
  <c r="M200" i="45" s="1"/>
  <c r="M282" i="45" s="1"/>
  <c r="M364" i="45" s="1"/>
  <c r="M446" i="45" s="1"/>
  <c r="M528" i="45" s="1"/>
  <c r="M610" i="45" s="1"/>
  <c r="M692" i="45" s="1"/>
  <c r="M774" i="45" s="1"/>
  <c r="M856" i="45" s="1"/>
  <c r="M117" i="45"/>
  <c r="M199" i="45" s="1"/>
  <c r="M281" i="45" s="1"/>
  <c r="M363" i="45" s="1"/>
  <c r="M445" i="45" s="1"/>
  <c r="M527" i="45" s="1"/>
  <c r="M609" i="45" s="1"/>
  <c r="M691" i="45" s="1"/>
  <c r="M773" i="45" s="1"/>
  <c r="M855" i="45" s="1"/>
  <c r="M110" i="45"/>
  <c r="M192" i="45" s="1"/>
  <c r="M274" i="45" s="1"/>
  <c r="M356" i="45" s="1"/>
  <c r="M438" i="45" s="1"/>
  <c r="M520" i="45" s="1"/>
  <c r="M602" i="45" s="1"/>
  <c r="M684" i="45" s="1"/>
  <c r="M766" i="45" s="1"/>
  <c r="M848" i="45" s="1"/>
  <c r="M109" i="45"/>
  <c r="M191" i="45" s="1"/>
  <c r="M273" i="45" s="1"/>
  <c r="M355" i="45" s="1"/>
  <c r="M437" i="45" s="1"/>
  <c r="M519" i="45" s="1"/>
  <c r="M601" i="45" s="1"/>
  <c r="M683" i="45" s="1"/>
  <c r="M765" i="45" s="1"/>
  <c r="M847" i="45" s="1"/>
  <c r="M102" i="45"/>
  <c r="M184" i="45" s="1"/>
  <c r="M266" i="45" s="1"/>
  <c r="M348" i="45" s="1"/>
  <c r="M430" i="45" s="1"/>
  <c r="M512" i="45" s="1"/>
  <c r="M594" i="45" s="1"/>
  <c r="M676" i="45" s="1"/>
  <c r="M758" i="45" s="1"/>
  <c r="M840" i="45" s="1"/>
  <c r="M101" i="45"/>
  <c r="M183" i="45" s="1"/>
  <c r="M265" i="45" s="1"/>
  <c r="M347" i="45" s="1"/>
  <c r="M429" i="45" s="1"/>
  <c r="M511" i="45" s="1"/>
  <c r="M593" i="45" s="1"/>
  <c r="M675" i="45" s="1"/>
  <c r="M757" i="45" s="1"/>
  <c r="M839" i="45" s="1"/>
  <c r="M97" i="45"/>
  <c r="M179" i="45" s="1"/>
  <c r="M261" i="45" s="1"/>
  <c r="M343" i="45" s="1"/>
  <c r="M425" i="45" s="1"/>
  <c r="M507" i="45" s="1"/>
  <c r="M589" i="45" s="1"/>
  <c r="M671" i="45" s="1"/>
  <c r="M753" i="45" s="1"/>
  <c r="M835" i="45" s="1"/>
  <c r="M96" i="45"/>
  <c r="M178" i="45" s="1"/>
  <c r="M95" i="45"/>
  <c r="M177" i="45" s="1"/>
  <c r="M259" i="45" s="1"/>
  <c r="M341" i="45" s="1"/>
  <c r="M423" i="45" s="1"/>
  <c r="M505" i="45" s="1"/>
  <c r="M587" i="45" s="1"/>
  <c r="M669" i="45" s="1"/>
  <c r="M751" i="45" s="1"/>
  <c r="M833" i="45" s="1"/>
  <c r="M94" i="45"/>
  <c r="M176" i="45" s="1"/>
  <c r="M258" i="45" s="1"/>
  <c r="M340" i="45" s="1"/>
  <c r="M422" i="45" s="1"/>
  <c r="M504" i="45" s="1"/>
  <c r="M586" i="45" s="1"/>
  <c r="M668" i="45" s="1"/>
  <c r="M750" i="45" s="1"/>
  <c r="M832" i="45" s="1"/>
  <c r="M93" i="45"/>
  <c r="M175" i="45" s="1"/>
  <c r="M257" i="45" s="1"/>
  <c r="M339" i="45" s="1"/>
  <c r="M421" i="45" s="1"/>
  <c r="M503" i="45" s="1"/>
  <c r="M585" i="45" s="1"/>
  <c r="M667" i="45" s="1"/>
  <c r="M749" i="45" s="1"/>
  <c r="M831" i="45" s="1"/>
  <c r="M92" i="45"/>
  <c r="M174" i="45" s="1"/>
  <c r="M256" i="45" s="1"/>
  <c r="M338" i="45" s="1"/>
  <c r="M420" i="45" s="1"/>
  <c r="M502" i="45" s="1"/>
  <c r="M584" i="45" s="1"/>
  <c r="M666" i="45" s="1"/>
  <c r="M748" i="45" s="1"/>
  <c r="M830" i="45" s="1"/>
  <c r="M36" i="45"/>
  <c r="M37" i="45" s="1"/>
  <c r="M33" i="45"/>
  <c r="M115" i="45" s="1"/>
  <c r="M197" i="45" s="1"/>
  <c r="M279" i="45" s="1"/>
  <c r="M361" i="45" s="1"/>
  <c r="M443" i="45" s="1"/>
  <c r="M525" i="45" s="1"/>
  <c r="M607" i="45" s="1"/>
  <c r="M689" i="45" s="1"/>
  <c r="M771" i="45" s="1"/>
  <c r="M853" i="45" s="1"/>
  <c r="M32" i="45"/>
  <c r="M114" i="45" s="1"/>
  <c r="M196" i="45" s="1"/>
  <c r="M278" i="45" s="1"/>
  <c r="M360" i="45" s="1"/>
  <c r="M442" i="45" s="1"/>
  <c r="M524" i="45" s="1"/>
  <c r="M606" i="45" s="1"/>
  <c r="M688" i="45" s="1"/>
  <c r="M770" i="45" s="1"/>
  <c r="M852" i="45" s="1"/>
  <c r="M31" i="45"/>
  <c r="M113" i="45" s="1"/>
  <c r="M195" i="45" s="1"/>
  <c r="M277" i="45" s="1"/>
  <c r="M359" i="45" s="1"/>
  <c r="M441" i="45" s="1"/>
  <c r="M523" i="45" s="1"/>
  <c r="M605" i="45" s="1"/>
  <c r="M687" i="45" s="1"/>
  <c r="M769" i="45" s="1"/>
  <c r="M851" i="45" s="1"/>
  <c r="M30" i="45"/>
  <c r="M112" i="45" s="1"/>
  <c r="M194" i="45" s="1"/>
  <c r="M276" i="45" s="1"/>
  <c r="M358" i="45" s="1"/>
  <c r="M440" i="45" s="1"/>
  <c r="M522" i="45" s="1"/>
  <c r="M604" i="45" s="1"/>
  <c r="M686" i="45" s="1"/>
  <c r="M768" i="45" s="1"/>
  <c r="M850" i="45" s="1"/>
  <c r="M29" i="45"/>
  <c r="M111" i="45" s="1"/>
  <c r="M193" i="45" s="1"/>
  <c r="M275" i="45" s="1"/>
  <c r="M357" i="45" s="1"/>
  <c r="M439" i="45" s="1"/>
  <c r="M521" i="45" s="1"/>
  <c r="M603" i="45" s="1"/>
  <c r="M685" i="45" s="1"/>
  <c r="M767" i="45" s="1"/>
  <c r="M849" i="45" s="1"/>
  <c r="M28" i="45"/>
  <c r="M27" i="45"/>
  <c r="M26" i="45"/>
  <c r="M108" i="45" s="1"/>
  <c r="M190" i="45" s="1"/>
  <c r="M272" i="45" s="1"/>
  <c r="M354" i="45" s="1"/>
  <c r="M436" i="45" s="1"/>
  <c r="M518" i="45" s="1"/>
  <c r="M600" i="45" s="1"/>
  <c r="M682" i="45" s="1"/>
  <c r="M764" i="45" s="1"/>
  <c r="M846" i="45" s="1"/>
  <c r="M25" i="45"/>
  <c r="M107" i="45" s="1"/>
  <c r="M189" i="45" s="1"/>
  <c r="M271" i="45" s="1"/>
  <c r="M353" i="45" s="1"/>
  <c r="M435" i="45" s="1"/>
  <c r="M517" i="45" s="1"/>
  <c r="M599" i="45" s="1"/>
  <c r="M681" i="45" s="1"/>
  <c r="M763" i="45" s="1"/>
  <c r="M845" i="45" s="1"/>
  <c r="M24" i="45"/>
  <c r="M106" i="45" s="1"/>
  <c r="M188" i="45" s="1"/>
  <c r="M270" i="45" s="1"/>
  <c r="M352" i="45" s="1"/>
  <c r="M434" i="45" s="1"/>
  <c r="M516" i="45" s="1"/>
  <c r="M598" i="45" s="1"/>
  <c r="M680" i="45" s="1"/>
  <c r="M762" i="45" s="1"/>
  <c r="M844" i="45" s="1"/>
  <c r="M23" i="45"/>
  <c r="M105" i="45" s="1"/>
  <c r="M187" i="45" s="1"/>
  <c r="M269" i="45" s="1"/>
  <c r="M351" i="45" s="1"/>
  <c r="M433" i="45" s="1"/>
  <c r="M515" i="45" s="1"/>
  <c r="M597" i="45" s="1"/>
  <c r="M679" i="45" s="1"/>
  <c r="M761" i="45" s="1"/>
  <c r="M843" i="45" s="1"/>
  <c r="M22" i="45"/>
  <c r="M104" i="45" s="1"/>
  <c r="M186" i="45" s="1"/>
  <c r="M268" i="45" s="1"/>
  <c r="M350" i="45" s="1"/>
  <c r="M432" i="45" s="1"/>
  <c r="M514" i="45" s="1"/>
  <c r="M596" i="45" s="1"/>
  <c r="M678" i="45" s="1"/>
  <c r="M760" i="45" s="1"/>
  <c r="M842" i="45" s="1"/>
  <c r="M21" i="45"/>
  <c r="M103" i="45" s="1"/>
  <c r="M185" i="45" s="1"/>
  <c r="M267" i="45" s="1"/>
  <c r="M349" i="45" s="1"/>
  <c r="M431" i="45" s="1"/>
  <c r="M513" i="45" s="1"/>
  <c r="M595" i="45" s="1"/>
  <c r="M677" i="45" s="1"/>
  <c r="M759" i="45" s="1"/>
  <c r="M841" i="45" s="1"/>
  <c r="M20" i="45"/>
  <c r="M19" i="45"/>
  <c r="M18" i="45"/>
  <c r="M100" i="45" s="1"/>
  <c r="M182" i="45" s="1"/>
  <c r="M264" i="45" s="1"/>
  <c r="M346" i="45" s="1"/>
  <c r="M428" i="45" s="1"/>
  <c r="M510" i="45" s="1"/>
  <c r="M592" i="45" s="1"/>
  <c r="M674" i="45" s="1"/>
  <c r="M756" i="45" s="1"/>
  <c r="M838" i="45" s="1"/>
  <c r="M17" i="45"/>
  <c r="M99" i="45" s="1"/>
  <c r="M181" i="45" s="1"/>
  <c r="M263" i="45" s="1"/>
  <c r="M345" i="45" s="1"/>
  <c r="M427" i="45" s="1"/>
  <c r="M509" i="45" s="1"/>
  <c r="M591" i="45" s="1"/>
  <c r="M673" i="45" s="1"/>
  <c r="M755" i="45" s="1"/>
  <c r="M837" i="45" s="1"/>
  <c r="M16" i="45"/>
  <c r="M98" i="45" s="1"/>
  <c r="M180" i="45" s="1"/>
  <c r="M262" i="45" s="1"/>
  <c r="M344" i="45" s="1"/>
  <c r="M426" i="45" s="1"/>
  <c r="M508" i="45" s="1"/>
  <c r="M590" i="45" s="1"/>
  <c r="M672" i="45" s="1"/>
  <c r="M754" i="45" s="1"/>
  <c r="M836" i="45" s="1"/>
  <c r="M34" i="45"/>
  <c r="M116" i="45" s="1"/>
  <c r="M198" i="45" s="1"/>
  <c r="M280" i="45" s="1"/>
  <c r="M362" i="45" s="1"/>
  <c r="M444" i="45" s="1"/>
  <c r="M526" i="45" s="1"/>
  <c r="M608" i="45" s="1"/>
  <c r="M690" i="45" s="1"/>
  <c r="M772" i="45" s="1"/>
  <c r="M854" i="45" s="1"/>
  <c r="F4" i="48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N37" i="58" l="1"/>
  <c r="N119" i="58" s="1"/>
  <c r="N201" i="58" s="1"/>
  <c r="N283" i="58" s="1"/>
  <c r="N365" i="58" s="1"/>
  <c r="N447" i="58" s="1"/>
  <c r="N529" i="58" s="1"/>
  <c r="N37" i="55"/>
  <c r="N119" i="55" s="1"/>
  <c r="N201" i="55" s="1"/>
  <c r="N283" i="55" s="1"/>
  <c r="N365" i="55" s="1"/>
  <c r="N447" i="55" s="1"/>
  <c r="N529" i="55" s="1"/>
  <c r="N37" i="48"/>
  <c r="N119" i="48" s="1"/>
  <c r="N201" i="48" s="1"/>
  <c r="N283" i="48" s="1"/>
  <c r="N365" i="48" s="1"/>
  <c r="N447" i="48" s="1"/>
  <c r="N529" i="48" s="1"/>
  <c r="M38" i="45"/>
  <c r="M119" i="45"/>
  <c r="M201" i="45" s="1"/>
  <c r="M283" i="45" s="1"/>
  <c r="M365" i="45" s="1"/>
  <c r="M447" i="45" s="1"/>
  <c r="M529" i="45" s="1"/>
  <c r="M611" i="45" s="1"/>
  <c r="M693" i="45" s="1"/>
  <c r="M775" i="45" s="1"/>
  <c r="M857" i="45" s="1"/>
  <c r="N119" i="59"/>
  <c r="N201" i="59" s="1"/>
  <c r="N283" i="59" s="1"/>
  <c r="N365" i="59" s="1"/>
  <c r="N447" i="59" s="1"/>
  <c r="N529" i="59" s="1"/>
  <c r="N38" i="59"/>
  <c r="N37" i="51"/>
  <c r="N38" i="58"/>
  <c r="N37" i="57"/>
  <c r="N119" i="56"/>
  <c r="N201" i="56" s="1"/>
  <c r="N283" i="56" s="1"/>
  <c r="N365" i="56" s="1"/>
  <c r="N447" i="56" s="1"/>
  <c r="N529" i="56" s="1"/>
  <c r="N38" i="56"/>
  <c r="N38" i="55"/>
  <c r="N119" i="54"/>
  <c r="N201" i="54" s="1"/>
  <c r="N283" i="54" s="1"/>
  <c r="N365" i="54" s="1"/>
  <c r="N447" i="54" s="1"/>
  <c r="N529" i="54" s="1"/>
  <c r="N38" i="54"/>
  <c r="N37" i="53"/>
  <c r="N118" i="52"/>
  <c r="N200" i="52" s="1"/>
  <c r="N282" i="52" s="1"/>
  <c r="N364" i="52" s="1"/>
  <c r="N446" i="52" s="1"/>
  <c r="N528" i="52" s="1"/>
  <c r="N37" i="52"/>
  <c r="N37" i="50"/>
  <c r="N38" i="49"/>
  <c r="N38" i="48"/>
  <c r="N37" i="47"/>
  <c r="M37" i="61"/>
  <c r="E624" i="61"/>
  <c r="E610" i="61"/>
  <c r="E602" i="61"/>
  <c r="E586" i="61"/>
  <c r="E578" i="61"/>
  <c r="E577" i="61"/>
  <c r="E571" i="61"/>
  <c r="E563" i="61"/>
  <c r="E538" i="61"/>
  <c r="E524" i="61"/>
  <c r="E514" i="61"/>
  <c r="E500" i="61"/>
  <c r="E487" i="61"/>
  <c r="E484" i="61"/>
  <c r="E477" i="61"/>
  <c r="E474" i="61"/>
  <c r="E467" i="61"/>
  <c r="E462" i="61"/>
  <c r="E455" i="61"/>
  <c r="E446" i="61"/>
  <c r="E441" i="61"/>
  <c r="E437" i="61"/>
  <c r="E425" i="61"/>
  <c r="E417" i="61"/>
  <c r="E408" i="61"/>
  <c r="E404" i="61"/>
  <c r="E400" i="61"/>
  <c r="E398" i="61"/>
  <c r="E390" i="61"/>
  <c r="E387" i="61"/>
  <c r="E381" i="61"/>
  <c r="E373" i="61"/>
  <c r="E364" i="61"/>
  <c r="E356" i="61"/>
  <c r="E353" i="61"/>
  <c r="E341" i="61"/>
  <c r="E338" i="61"/>
  <c r="E326" i="61"/>
  <c r="E323" i="61"/>
  <c r="E318" i="61"/>
  <c r="E311" i="61"/>
  <c r="E308" i="61"/>
  <c r="E296" i="61"/>
  <c r="E289" i="61"/>
  <c r="E282" i="61"/>
  <c r="E279" i="61"/>
  <c r="E267" i="61"/>
  <c r="E260" i="61"/>
  <c r="E253" i="61"/>
  <c r="E250" i="61"/>
  <c r="E238" i="61"/>
  <c r="E231" i="61"/>
  <c r="E224" i="61"/>
  <c r="E221" i="61"/>
  <c r="E209" i="61"/>
  <c r="E202" i="61"/>
  <c r="E199" i="61"/>
  <c r="E195" i="61"/>
  <c r="E167" i="61"/>
  <c r="E161" i="61"/>
  <c r="E160" i="61"/>
  <c r="E154" i="61"/>
  <c r="E153" i="61"/>
  <c r="E147" i="61"/>
  <c r="E146" i="61"/>
  <c r="E140" i="61"/>
  <c r="E139" i="61"/>
  <c r="E133" i="61"/>
  <c r="E132" i="61"/>
  <c r="E126" i="61"/>
  <c r="E125" i="61"/>
  <c r="E119" i="61"/>
  <c r="E118" i="61"/>
  <c r="E113" i="61"/>
  <c r="E112" i="61"/>
  <c r="E111" i="61"/>
  <c r="E106" i="61"/>
  <c r="E105" i="61"/>
  <c r="E104" i="61"/>
  <c r="E99" i="61"/>
  <c r="E98" i="61"/>
  <c r="E97" i="61"/>
  <c r="E92" i="61"/>
  <c r="E91" i="61"/>
  <c r="E90" i="61"/>
  <c r="E85" i="61"/>
  <c r="E84" i="61"/>
  <c r="E83" i="61"/>
  <c r="E78" i="61"/>
  <c r="E77" i="61"/>
  <c r="E76" i="61"/>
  <c r="E71" i="61"/>
  <c r="E70" i="61"/>
  <c r="E69" i="61"/>
  <c r="E64" i="61"/>
  <c r="E63" i="61"/>
  <c r="E62" i="61"/>
  <c r="E57" i="61"/>
  <c r="E56" i="61"/>
  <c r="E55" i="61"/>
  <c r="E50" i="61"/>
  <c r="E49" i="61"/>
  <c r="E48" i="61"/>
  <c r="E43" i="61"/>
  <c r="E42" i="61"/>
  <c r="E41" i="61"/>
  <c r="E36" i="61"/>
  <c r="E35" i="61"/>
  <c r="E34" i="61"/>
  <c r="E29" i="61"/>
  <c r="E28" i="61"/>
  <c r="E27" i="61"/>
  <c r="E22" i="61"/>
  <c r="E21" i="61"/>
  <c r="E20" i="61"/>
  <c r="E15" i="61"/>
  <c r="E14" i="61"/>
  <c r="E13" i="61"/>
  <c r="E8" i="61"/>
  <c r="E7" i="61"/>
  <c r="E6" i="61"/>
  <c r="A15" i="60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M39" i="45" l="1"/>
  <c r="M120" i="45"/>
  <c r="M202" i="45" s="1"/>
  <c r="M284" i="45" s="1"/>
  <c r="M366" i="45" s="1"/>
  <c r="M448" i="45" s="1"/>
  <c r="M530" i="45" s="1"/>
  <c r="M612" i="45" s="1"/>
  <c r="M694" i="45" s="1"/>
  <c r="M776" i="45" s="1"/>
  <c r="M858" i="45" s="1"/>
  <c r="N120" i="55"/>
  <c r="N202" i="55" s="1"/>
  <c r="N284" i="55" s="1"/>
  <c r="N366" i="55" s="1"/>
  <c r="N448" i="55" s="1"/>
  <c r="N530" i="55" s="1"/>
  <c r="N39" i="55"/>
  <c r="N120" i="56"/>
  <c r="N202" i="56" s="1"/>
  <c r="N284" i="56" s="1"/>
  <c r="N366" i="56" s="1"/>
  <c r="N448" i="56" s="1"/>
  <c r="N530" i="56" s="1"/>
  <c r="N39" i="56"/>
  <c r="N119" i="52"/>
  <c r="N201" i="52" s="1"/>
  <c r="N283" i="52" s="1"/>
  <c r="N365" i="52" s="1"/>
  <c r="N447" i="52" s="1"/>
  <c r="N529" i="52" s="1"/>
  <c r="N38" i="52"/>
  <c r="N119" i="57"/>
  <c r="N201" i="57" s="1"/>
  <c r="N283" i="57" s="1"/>
  <c r="N365" i="57" s="1"/>
  <c r="N447" i="57" s="1"/>
  <c r="N529" i="57" s="1"/>
  <c r="N38" i="57"/>
  <c r="N39" i="58"/>
  <c r="N120" i="58"/>
  <c r="N202" i="58" s="1"/>
  <c r="N284" i="58" s="1"/>
  <c r="N366" i="58" s="1"/>
  <c r="N448" i="58" s="1"/>
  <c r="N530" i="58" s="1"/>
  <c r="N119" i="53"/>
  <c r="N201" i="53" s="1"/>
  <c r="N283" i="53" s="1"/>
  <c r="N365" i="53" s="1"/>
  <c r="N447" i="53" s="1"/>
  <c r="N529" i="53" s="1"/>
  <c r="N38" i="53"/>
  <c r="N119" i="51"/>
  <c r="N201" i="51" s="1"/>
  <c r="N283" i="51" s="1"/>
  <c r="N365" i="51" s="1"/>
  <c r="N447" i="51" s="1"/>
  <c r="N529" i="51" s="1"/>
  <c r="N38" i="51"/>
  <c r="N120" i="54"/>
  <c r="N202" i="54" s="1"/>
  <c r="N284" i="54" s="1"/>
  <c r="N366" i="54" s="1"/>
  <c r="N448" i="54" s="1"/>
  <c r="N530" i="54" s="1"/>
  <c r="N39" i="54"/>
  <c r="N120" i="59"/>
  <c r="N202" i="59" s="1"/>
  <c r="N284" i="59" s="1"/>
  <c r="N366" i="59" s="1"/>
  <c r="N448" i="59" s="1"/>
  <c r="N530" i="59" s="1"/>
  <c r="N39" i="59"/>
  <c r="N119" i="50"/>
  <c r="N201" i="50" s="1"/>
  <c r="N283" i="50" s="1"/>
  <c r="N365" i="50" s="1"/>
  <c r="N447" i="50" s="1"/>
  <c r="N529" i="50" s="1"/>
  <c r="N38" i="50"/>
  <c r="N120" i="49"/>
  <c r="N202" i="49" s="1"/>
  <c r="N284" i="49" s="1"/>
  <c r="N366" i="49" s="1"/>
  <c r="N448" i="49" s="1"/>
  <c r="N530" i="49" s="1"/>
  <c r="N39" i="49"/>
  <c r="N120" i="48"/>
  <c r="N202" i="48" s="1"/>
  <c r="N284" i="48" s="1"/>
  <c r="N366" i="48" s="1"/>
  <c r="N448" i="48" s="1"/>
  <c r="N530" i="48" s="1"/>
  <c r="N39" i="48"/>
  <c r="N119" i="47"/>
  <c r="N201" i="47" s="1"/>
  <c r="N283" i="47" s="1"/>
  <c r="N365" i="47" s="1"/>
  <c r="N447" i="47" s="1"/>
  <c r="N529" i="47" s="1"/>
  <c r="N38" i="47"/>
  <c r="M119" i="61"/>
  <c r="M201" i="61" s="1"/>
  <c r="M283" i="61" s="1"/>
  <c r="M365" i="61" s="1"/>
  <c r="M447" i="61" s="1"/>
  <c r="M529" i="61" s="1"/>
  <c r="M611" i="61" s="1"/>
  <c r="M693" i="61" s="1"/>
  <c r="M775" i="61" s="1"/>
  <c r="M857" i="61" s="1"/>
  <c r="M38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M40" i="45" l="1"/>
  <c r="M121" i="45"/>
  <c r="M203" i="45" s="1"/>
  <c r="M285" i="45" s="1"/>
  <c r="M367" i="45" s="1"/>
  <c r="M449" i="45" s="1"/>
  <c r="M531" i="45" s="1"/>
  <c r="M613" i="45" s="1"/>
  <c r="M695" i="45" s="1"/>
  <c r="M777" i="45" s="1"/>
  <c r="M859" i="45" s="1"/>
  <c r="N121" i="54"/>
  <c r="N203" i="54" s="1"/>
  <c r="N285" i="54" s="1"/>
  <c r="N367" i="54" s="1"/>
  <c r="N449" i="54" s="1"/>
  <c r="N531" i="54" s="1"/>
  <c r="N40" i="54"/>
  <c r="N120" i="57"/>
  <c r="N202" i="57" s="1"/>
  <c r="N284" i="57" s="1"/>
  <c r="N366" i="57" s="1"/>
  <c r="N448" i="57" s="1"/>
  <c r="N530" i="57" s="1"/>
  <c r="N39" i="57"/>
  <c r="N120" i="51"/>
  <c r="N202" i="51" s="1"/>
  <c r="N284" i="51" s="1"/>
  <c r="N366" i="51" s="1"/>
  <c r="N448" i="51" s="1"/>
  <c r="N530" i="51" s="1"/>
  <c r="N39" i="51"/>
  <c r="N120" i="52"/>
  <c r="N202" i="52" s="1"/>
  <c r="N284" i="52" s="1"/>
  <c r="N366" i="52" s="1"/>
  <c r="N448" i="52" s="1"/>
  <c r="N530" i="52" s="1"/>
  <c r="N39" i="52"/>
  <c r="N39" i="53"/>
  <c r="N120" i="53"/>
  <c r="N202" i="53" s="1"/>
  <c r="N284" i="53" s="1"/>
  <c r="N366" i="53" s="1"/>
  <c r="N448" i="53" s="1"/>
  <c r="N530" i="53" s="1"/>
  <c r="N40" i="56"/>
  <c r="N121" i="56"/>
  <c r="N203" i="56" s="1"/>
  <c r="N285" i="56" s="1"/>
  <c r="N367" i="56" s="1"/>
  <c r="N449" i="56" s="1"/>
  <c r="N531" i="56" s="1"/>
  <c r="N40" i="59"/>
  <c r="N121" i="59"/>
  <c r="N203" i="59" s="1"/>
  <c r="N285" i="59" s="1"/>
  <c r="N367" i="59" s="1"/>
  <c r="N449" i="59" s="1"/>
  <c r="N531" i="59" s="1"/>
  <c r="N121" i="55"/>
  <c r="N203" i="55" s="1"/>
  <c r="N285" i="55" s="1"/>
  <c r="N367" i="55" s="1"/>
  <c r="N449" i="55" s="1"/>
  <c r="N531" i="55" s="1"/>
  <c r="N40" i="55"/>
  <c r="N121" i="58"/>
  <c r="N203" i="58" s="1"/>
  <c r="N285" i="58" s="1"/>
  <c r="N367" i="58" s="1"/>
  <c r="N449" i="58" s="1"/>
  <c r="N531" i="58" s="1"/>
  <c r="N40" i="58"/>
  <c r="N120" i="50"/>
  <c r="N202" i="50" s="1"/>
  <c r="N284" i="50" s="1"/>
  <c r="N366" i="50" s="1"/>
  <c r="N448" i="50" s="1"/>
  <c r="N530" i="50" s="1"/>
  <c r="N39" i="50"/>
  <c r="N121" i="49"/>
  <c r="N203" i="49" s="1"/>
  <c r="N285" i="49" s="1"/>
  <c r="N367" i="49" s="1"/>
  <c r="N449" i="49" s="1"/>
  <c r="N531" i="49" s="1"/>
  <c r="N40" i="49"/>
  <c r="N121" i="48"/>
  <c r="N203" i="48" s="1"/>
  <c r="N285" i="48" s="1"/>
  <c r="N367" i="48" s="1"/>
  <c r="N449" i="48" s="1"/>
  <c r="N531" i="48" s="1"/>
  <c r="N40" i="48"/>
  <c r="N120" i="47"/>
  <c r="N202" i="47" s="1"/>
  <c r="N284" i="47" s="1"/>
  <c r="N366" i="47" s="1"/>
  <c r="N448" i="47" s="1"/>
  <c r="N530" i="47" s="1"/>
  <c r="N39" i="47"/>
  <c r="M120" i="61"/>
  <c r="M202" i="61" s="1"/>
  <c r="M284" i="61" s="1"/>
  <c r="M366" i="61" s="1"/>
  <c r="M448" i="61" s="1"/>
  <c r="M530" i="61" s="1"/>
  <c r="M612" i="61" s="1"/>
  <c r="M694" i="61" s="1"/>
  <c r="M776" i="61" s="1"/>
  <c r="M858" i="61" s="1"/>
  <c r="M39" i="61"/>
  <c r="A167" i="59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F159" i="59"/>
  <c r="A159" i="59"/>
  <c r="A241" i="59" s="1"/>
  <c r="A158" i="59"/>
  <c r="A240" i="59" s="1"/>
  <c r="F240" i="59" s="1"/>
  <c r="A157" i="59"/>
  <c r="F157" i="59" s="1"/>
  <c r="F156" i="59"/>
  <c r="A156" i="59"/>
  <c r="A238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F143" i="59"/>
  <c r="A143" i="59"/>
  <c r="A225" i="59" s="1"/>
  <c r="A307" i="59" s="1"/>
  <c r="A142" i="59"/>
  <c r="A224" i="59" s="1"/>
  <c r="A306" i="59" s="1"/>
  <c r="A141" i="59"/>
  <c r="F141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F129" i="59"/>
  <c r="A129" i="59"/>
  <c r="A211" i="59" s="1"/>
  <c r="A128" i="59"/>
  <c r="F128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F122" i="59" s="1"/>
  <c r="A121" i="59"/>
  <c r="A203" i="59" s="1"/>
  <c r="A120" i="59"/>
  <c r="A202" i="59" s="1"/>
  <c r="A119" i="59"/>
  <c r="F118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F107" i="59" s="1"/>
  <c r="A106" i="59"/>
  <c r="A188" i="59" s="1"/>
  <c r="A105" i="59"/>
  <c r="A187" i="59" s="1"/>
  <c r="F104" i="59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F98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F86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204" i="58"/>
  <c r="F204" i="58" s="1"/>
  <c r="A167" i="58"/>
  <c r="A249" i="58" s="1"/>
  <c r="A166" i="58"/>
  <c r="A165" i="58"/>
  <c r="A247" i="58" s="1"/>
  <c r="A329" i="58" s="1"/>
  <c r="A164" i="58"/>
  <c r="A246" i="58" s="1"/>
  <c r="A163" i="58"/>
  <c r="A245" i="58" s="1"/>
  <c r="A162" i="58"/>
  <c r="F162" i="58" s="1"/>
  <c r="A161" i="58"/>
  <c r="F161" i="58" s="1"/>
  <c r="A160" i="58"/>
  <c r="F160" i="58" s="1"/>
  <c r="A159" i="58"/>
  <c r="F159" i="58" s="1"/>
  <c r="A158" i="58"/>
  <c r="A240" i="58" s="1"/>
  <c r="A157" i="58"/>
  <c r="F157" i="58" s="1"/>
  <c r="A156" i="58"/>
  <c r="A238" i="58" s="1"/>
  <c r="A155" i="58"/>
  <c r="A237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A226" i="58" s="1"/>
  <c r="F226" i="58" s="1"/>
  <c r="A143" i="58"/>
  <c r="F143" i="58" s="1"/>
  <c r="A142" i="58"/>
  <c r="F142" i="58" s="1"/>
  <c r="A141" i="58"/>
  <c r="A223" i="58" s="1"/>
  <c r="A140" i="58"/>
  <c r="A222" i="58" s="1"/>
  <c r="A304" i="58" s="1"/>
  <c r="A139" i="58"/>
  <c r="A138" i="58"/>
  <c r="A220" i="58" s="1"/>
  <c r="A302" i="58" s="1"/>
  <c r="A384" i="58" s="1"/>
  <c r="A137" i="58"/>
  <c r="A219" i="58" s="1"/>
  <c r="A301" i="58" s="1"/>
  <c r="A136" i="58"/>
  <c r="A218" i="58" s="1"/>
  <c r="F135" i="58"/>
  <c r="A135" i="58"/>
  <c r="A217" i="58" s="1"/>
  <c r="F134" i="58"/>
  <c r="A134" i="58"/>
  <c r="A216" i="58" s="1"/>
  <c r="F133" i="58"/>
  <c r="A133" i="58"/>
  <c r="A215" i="58" s="1"/>
  <c r="F215" i="58" s="1"/>
  <c r="A132" i="58"/>
  <c r="A214" i="58" s="1"/>
  <c r="A131" i="58"/>
  <c r="A213" i="58" s="1"/>
  <c r="A130" i="58"/>
  <c r="A212" i="58" s="1"/>
  <c r="A129" i="58"/>
  <c r="A128" i="58"/>
  <c r="F128" i="58" s="1"/>
  <c r="A127" i="58"/>
  <c r="A209" i="58" s="1"/>
  <c r="A291" i="58" s="1"/>
  <c r="A126" i="58"/>
  <c r="F126" i="58" s="1"/>
  <c r="A125" i="58"/>
  <c r="A207" i="58" s="1"/>
  <c r="A124" i="58"/>
  <c r="A206" i="58" s="1"/>
  <c r="A123" i="58"/>
  <c r="F122" i="58"/>
  <c r="A122" i="58"/>
  <c r="A121" i="58"/>
  <c r="A120" i="58"/>
  <c r="A119" i="58"/>
  <c r="A201" i="58" s="1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F191" i="58" s="1"/>
  <c r="F108" i="58"/>
  <c r="A108" i="58"/>
  <c r="A190" i="58" s="1"/>
  <c r="A272" i="58" s="1"/>
  <c r="A354" i="58" s="1"/>
  <c r="A107" i="58"/>
  <c r="A189" i="58" s="1"/>
  <c r="A271" i="58" s="1"/>
  <c r="A106" i="58"/>
  <c r="F106" i="58" s="1"/>
  <c r="F105" i="58"/>
  <c r="A105" i="58"/>
  <c r="A187" i="58" s="1"/>
  <c r="A104" i="58"/>
  <c r="F104" i="58" s="1"/>
  <c r="A103" i="58"/>
  <c r="F102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F96" i="58"/>
  <c r="A96" i="58"/>
  <c r="A178" i="58" s="1"/>
  <c r="A95" i="58"/>
  <c r="F95" i="58" s="1"/>
  <c r="A94" i="58"/>
  <c r="A93" i="58"/>
  <c r="A92" i="58"/>
  <c r="A174" i="58" s="1"/>
  <c r="F91" i="58"/>
  <c r="A91" i="58"/>
  <c r="A173" i="58" s="1"/>
  <c r="F173" i="58" s="1"/>
  <c r="A90" i="58"/>
  <c r="A89" i="58"/>
  <c r="F89" i="58" s="1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232" i="57"/>
  <c r="A218" i="57"/>
  <c r="A300" i="57" s="1"/>
  <c r="F300" i="57" s="1"/>
  <c r="A167" i="57"/>
  <c r="F167" i="57" s="1"/>
  <c r="A166" i="57"/>
  <c r="A165" i="57"/>
  <c r="A164" i="57"/>
  <c r="F164" i="57" s="1"/>
  <c r="A163" i="57"/>
  <c r="A245" i="57" s="1"/>
  <c r="F162" i="57"/>
  <c r="A162" i="57"/>
  <c r="A244" i="57" s="1"/>
  <c r="A326" i="57" s="1"/>
  <c r="A161" i="57"/>
  <c r="A160" i="57"/>
  <c r="A242" i="57" s="1"/>
  <c r="A159" i="57"/>
  <c r="A241" i="57" s="1"/>
  <c r="A158" i="57"/>
  <c r="F157" i="57"/>
  <c r="A157" i="57"/>
  <c r="A239" i="57" s="1"/>
  <c r="A321" i="57" s="1"/>
  <c r="F321" i="57" s="1"/>
  <c r="A156" i="57"/>
  <c r="A155" i="57"/>
  <c r="F155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F148" i="57" s="1"/>
  <c r="A147" i="57"/>
  <c r="A146" i="57"/>
  <c r="F146" i="57" s="1"/>
  <c r="F145" i="57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A136" i="57"/>
  <c r="F136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F128" i="57" s="1"/>
  <c r="A127" i="57"/>
  <c r="A209" i="57" s="1"/>
  <c r="A126" i="57"/>
  <c r="A208" i="57" s="1"/>
  <c r="A125" i="57"/>
  <c r="F125" i="57" s="1"/>
  <c r="A124" i="57"/>
  <c r="F124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F113" i="57"/>
  <c r="A113" i="57"/>
  <c r="A195" i="57" s="1"/>
  <c r="A277" i="57" s="1"/>
  <c r="A112" i="57"/>
  <c r="A194" i="57" s="1"/>
  <c r="A276" i="57" s="1"/>
  <c r="F276" i="57" s="1"/>
  <c r="A111" i="57"/>
  <c r="A193" i="57" s="1"/>
  <c r="A110" i="57"/>
  <c r="A109" i="57"/>
  <c r="F109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F99" i="57"/>
  <c r="A99" i="57"/>
  <c r="A181" i="57" s="1"/>
  <c r="F98" i="57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F174" i="57" s="1"/>
  <c r="A91" i="57"/>
  <c r="A90" i="57"/>
  <c r="A172" i="57" s="1"/>
  <c r="A89" i="57"/>
  <c r="F88" i="57"/>
  <c r="A88" i="57"/>
  <c r="A170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264" i="56"/>
  <c r="A173" i="56"/>
  <c r="A255" i="56" s="1"/>
  <c r="A337" i="56" s="1"/>
  <c r="F337" i="56" s="1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A241" i="56" s="1"/>
  <c r="F241" i="56" s="1"/>
  <c r="A158" i="56"/>
  <c r="F158" i="56" s="1"/>
  <c r="A157" i="56"/>
  <c r="A239" i="56" s="1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F151" i="56" s="1"/>
  <c r="A150" i="56"/>
  <c r="F150" i="56" s="1"/>
  <c r="A149" i="56"/>
  <c r="A231" i="56" s="1"/>
  <c r="A148" i="56"/>
  <c r="A147" i="56"/>
  <c r="A229" i="56" s="1"/>
  <c r="A146" i="56"/>
  <c r="F146" i="56" s="1"/>
  <c r="A145" i="56"/>
  <c r="A227" i="56" s="1"/>
  <c r="A309" i="56" s="1"/>
  <c r="A391" i="56" s="1"/>
  <c r="A144" i="56"/>
  <c r="A226" i="56" s="1"/>
  <c r="A308" i="56" s="1"/>
  <c r="F308" i="56" s="1"/>
  <c r="F143" i="56"/>
  <c r="A143" i="56"/>
  <c r="A225" i="56" s="1"/>
  <c r="A142" i="56"/>
  <c r="A224" i="56" s="1"/>
  <c r="A141" i="56"/>
  <c r="A223" i="56" s="1"/>
  <c r="A305" i="56" s="1"/>
  <c r="A140" i="56"/>
  <c r="A139" i="56"/>
  <c r="F139" i="56" s="1"/>
  <c r="A138" i="56"/>
  <c r="A137" i="56"/>
  <c r="A219" i="56" s="1"/>
  <c r="A136" i="56"/>
  <c r="A218" i="56" s="1"/>
  <c r="A135" i="56"/>
  <c r="A217" i="56" s="1"/>
  <c r="F217" i="56" s="1"/>
  <c r="A134" i="56"/>
  <c r="A216" i="56" s="1"/>
  <c r="A133" i="56"/>
  <c r="F133" i="56" s="1"/>
  <c r="A132" i="56"/>
  <c r="A131" i="56"/>
  <c r="A213" i="56" s="1"/>
  <c r="F213" i="56" s="1"/>
  <c r="A130" i="56"/>
  <c r="F130" i="56" s="1"/>
  <c r="A129" i="56"/>
  <c r="F129" i="56" s="1"/>
  <c r="A128" i="56"/>
  <c r="A210" i="56" s="1"/>
  <c r="F210" i="56" s="1"/>
  <c r="A127" i="56"/>
  <c r="F127" i="56" s="1"/>
  <c r="A126" i="56"/>
  <c r="A208" i="56" s="1"/>
  <c r="A125" i="56"/>
  <c r="A124" i="56"/>
  <c r="A206" i="56" s="1"/>
  <c r="F206" i="56" s="1"/>
  <c r="F123" i="56"/>
  <c r="A123" i="56"/>
  <c r="A205" i="56" s="1"/>
  <c r="A122" i="56"/>
  <c r="F122" i="56" s="1"/>
  <c r="A121" i="56"/>
  <c r="F121" i="56" s="1"/>
  <c r="A120" i="56"/>
  <c r="A202" i="56" s="1"/>
  <c r="A119" i="56"/>
  <c r="F119" i="56" s="1"/>
  <c r="A118" i="56"/>
  <c r="A117" i="56"/>
  <c r="F116" i="56"/>
  <c r="A116" i="56"/>
  <c r="A198" i="56" s="1"/>
  <c r="F198" i="56" s="1"/>
  <c r="A115" i="56"/>
  <c r="A197" i="56" s="1"/>
  <c r="A279" i="56" s="1"/>
  <c r="A361" i="56" s="1"/>
  <c r="F361" i="56" s="1"/>
  <c r="A114" i="56"/>
  <c r="A196" i="56" s="1"/>
  <c r="A113" i="56"/>
  <c r="A112" i="56"/>
  <c r="A111" i="56"/>
  <c r="F111" i="56" s="1"/>
  <c r="A110" i="56"/>
  <c r="F110" i="56" s="1"/>
  <c r="A109" i="56"/>
  <c r="A191" i="56" s="1"/>
  <c r="A108" i="56"/>
  <c r="A190" i="56" s="1"/>
  <c r="A107" i="56"/>
  <c r="F107" i="56" s="1"/>
  <c r="A106" i="56"/>
  <c r="A188" i="56" s="1"/>
  <c r="F188" i="56" s="1"/>
  <c r="F105" i="56"/>
  <c r="A105" i="56"/>
  <c r="A187" i="56" s="1"/>
  <c r="A104" i="56"/>
  <c r="A103" i="56"/>
  <c r="A185" i="56" s="1"/>
  <c r="A267" i="56" s="1"/>
  <c r="A349" i="56" s="1"/>
  <c r="A102" i="56"/>
  <c r="A184" i="56" s="1"/>
  <c r="A266" i="56" s="1"/>
  <c r="A101" i="56"/>
  <c r="F101" i="56" s="1"/>
  <c r="A100" i="56"/>
  <c r="A182" i="56" s="1"/>
  <c r="F182" i="56" s="1"/>
  <c r="A99" i="56"/>
  <c r="A181" i="56" s="1"/>
  <c r="F181" i="56" s="1"/>
  <c r="A98" i="56"/>
  <c r="A180" i="56" s="1"/>
  <c r="A97" i="56"/>
  <c r="F97" i="56" s="1"/>
  <c r="A96" i="56"/>
  <c r="A95" i="56"/>
  <c r="A177" i="56" s="1"/>
  <c r="A94" i="56"/>
  <c r="A93" i="56"/>
  <c r="A175" i="56" s="1"/>
  <c r="A92" i="56"/>
  <c r="A91" i="56"/>
  <c r="F91" i="56" s="1"/>
  <c r="A90" i="56"/>
  <c r="A89" i="56"/>
  <c r="A171" i="56" s="1"/>
  <c r="A88" i="56"/>
  <c r="A170" i="56" s="1"/>
  <c r="A252" i="56" s="1"/>
  <c r="A87" i="56"/>
  <c r="F87" i="56" s="1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248" i="55"/>
  <c r="F248" i="55" s="1"/>
  <c r="A243" i="55"/>
  <c r="A325" i="55" s="1"/>
  <c r="A176" i="55"/>
  <c r="F176" i="55" s="1"/>
  <c r="A167" i="55"/>
  <c r="A249" i="55" s="1"/>
  <c r="A166" i="55"/>
  <c r="F166" i="55" s="1"/>
  <c r="A165" i="55"/>
  <c r="A247" i="55" s="1"/>
  <c r="A329" i="55" s="1"/>
  <c r="A411" i="55" s="1"/>
  <c r="A164" i="55"/>
  <c r="F164" i="55" s="1"/>
  <c r="A163" i="55"/>
  <c r="F163" i="55" s="1"/>
  <c r="A162" i="55"/>
  <c r="A244" i="55" s="1"/>
  <c r="A161" i="55"/>
  <c r="F161" i="55" s="1"/>
  <c r="A160" i="55"/>
  <c r="A159" i="55"/>
  <c r="A241" i="55" s="1"/>
  <c r="A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232" i="55" s="1"/>
  <c r="A149" i="55"/>
  <c r="F149" i="55" s="1"/>
  <c r="A148" i="55"/>
  <c r="A147" i="55"/>
  <c r="F147" i="55" s="1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303" i="55" s="1"/>
  <c r="F303" i="55" s="1"/>
  <c r="A138" i="55"/>
  <c r="F138" i="55" s="1"/>
  <c r="A137" i="55"/>
  <c r="A136" i="55"/>
  <c r="A218" i="55" s="1"/>
  <c r="F135" i="55"/>
  <c r="A135" i="55"/>
  <c r="A217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F209" i="55" s="1"/>
  <c r="A126" i="55"/>
  <c r="A208" i="55" s="1"/>
  <c r="A125" i="55"/>
  <c r="F125" i="55" s="1"/>
  <c r="A124" i="55"/>
  <c r="A206" i="55" s="1"/>
  <c r="A123" i="55"/>
  <c r="A205" i="55" s="1"/>
  <c r="A122" i="55"/>
  <c r="A121" i="55"/>
  <c r="F120" i="55"/>
  <c r="A120" i="55"/>
  <c r="A202" i="55" s="1"/>
  <c r="A119" i="55"/>
  <c r="F119" i="55" s="1"/>
  <c r="A118" i="55"/>
  <c r="F118" i="55" s="1"/>
  <c r="A117" i="55"/>
  <c r="A116" i="55"/>
  <c r="A115" i="55"/>
  <c r="A197" i="55" s="1"/>
  <c r="A279" i="55" s="1"/>
  <c r="A114" i="55"/>
  <c r="A113" i="55"/>
  <c r="F113" i="55" s="1"/>
  <c r="F112" i="55"/>
  <c r="A112" i="55"/>
  <c r="A194" i="55" s="1"/>
  <c r="A276" i="55" s="1"/>
  <c r="F111" i="55"/>
  <c r="A111" i="55"/>
  <c r="A193" i="55" s="1"/>
  <c r="A110" i="55"/>
  <c r="F110" i="55" s="1"/>
  <c r="A109" i="55"/>
  <c r="A108" i="55"/>
  <c r="F107" i="55"/>
  <c r="A107" i="55"/>
  <c r="A189" i="55" s="1"/>
  <c r="A106" i="55"/>
  <c r="F105" i="55"/>
  <c r="A105" i="55"/>
  <c r="A187" i="55" s="1"/>
  <c r="A104" i="55"/>
  <c r="A186" i="55" s="1"/>
  <c r="A268" i="55" s="1"/>
  <c r="A103" i="55"/>
  <c r="F103" i="55" s="1"/>
  <c r="A102" i="55"/>
  <c r="F101" i="55"/>
  <c r="A101" i="55"/>
  <c r="A183" i="55" s="1"/>
  <c r="F183" i="55" s="1"/>
  <c r="A100" i="55"/>
  <c r="F100" i="55" s="1"/>
  <c r="A99" i="55"/>
  <c r="A98" i="55"/>
  <c r="F98" i="55" s="1"/>
  <c r="A97" i="55"/>
  <c r="A96" i="55"/>
  <c r="A178" i="55" s="1"/>
  <c r="A260" i="55" s="1"/>
  <c r="A342" i="55" s="1"/>
  <c r="A95" i="55"/>
  <c r="F95" i="55" s="1"/>
  <c r="A94" i="55"/>
  <c r="F94" i="55" s="1"/>
  <c r="A93" i="55"/>
  <c r="F93" i="55" s="1"/>
  <c r="A92" i="55"/>
  <c r="F92" i="55" s="1"/>
  <c r="A91" i="55"/>
  <c r="A173" i="55" s="1"/>
  <c r="A255" i="55" s="1"/>
  <c r="F255" i="55" s="1"/>
  <c r="A90" i="55"/>
  <c r="A89" i="55"/>
  <c r="F89" i="55" s="1"/>
  <c r="A88" i="55"/>
  <c r="A170" i="55" s="1"/>
  <c r="F87" i="55"/>
  <c r="A87" i="55"/>
  <c r="A169" i="55" s="1"/>
  <c r="A251" i="55" s="1"/>
  <c r="A86" i="55"/>
  <c r="F86" i="55" s="1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218" i="54"/>
  <c r="F218" i="54" s="1"/>
  <c r="A182" i="54"/>
  <c r="A179" i="54"/>
  <c r="A167" i="54"/>
  <c r="A249" i="54" s="1"/>
  <c r="F166" i="54"/>
  <c r="A166" i="54"/>
  <c r="A248" i="54" s="1"/>
  <c r="F248" i="54" s="1"/>
  <c r="A165" i="54"/>
  <c r="F165" i="54" s="1"/>
  <c r="A164" i="54"/>
  <c r="F164" i="54" s="1"/>
  <c r="A163" i="54"/>
  <c r="F163" i="54" s="1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F149" i="54"/>
  <c r="A149" i="54"/>
  <c r="A231" i="54" s="1"/>
  <c r="A148" i="54"/>
  <c r="A230" i="54" s="1"/>
  <c r="F230" i="54" s="1"/>
  <c r="A147" i="54"/>
  <c r="A229" i="54" s="1"/>
  <c r="A311" i="54" s="1"/>
  <c r="A146" i="54"/>
  <c r="A228" i="54" s="1"/>
  <c r="A310" i="54" s="1"/>
  <c r="A392" i="54" s="1"/>
  <c r="A474" i="54" s="1"/>
  <c r="A145" i="54"/>
  <c r="F145" i="54" s="1"/>
  <c r="A144" i="54"/>
  <c r="A143" i="54"/>
  <c r="A142" i="54"/>
  <c r="F142" i="54" s="1"/>
  <c r="A141" i="54"/>
  <c r="F141" i="54" s="1"/>
  <c r="A140" i="54"/>
  <c r="A139" i="54"/>
  <c r="F139" i="54" s="1"/>
  <c r="A138" i="54"/>
  <c r="A137" i="54"/>
  <c r="A219" i="54" s="1"/>
  <c r="A301" i="54" s="1"/>
  <c r="A383" i="54" s="1"/>
  <c r="F136" i="54"/>
  <c r="A136" i="54"/>
  <c r="F135" i="54"/>
  <c r="A135" i="54"/>
  <c r="A217" i="54" s="1"/>
  <c r="A299" i="54" s="1"/>
  <c r="F134" i="54"/>
  <c r="A134" i="54"/>
  <c r="A216" i="54" s="1"/>
  <c r="A133" i="54"/>
  <c r="F133" i="54" s="1"/>
  <c r="A132" i="54"/>
  <c r="A131" i="54"/>
  <c r="A130" i="54"/>
  <c r="A212" i="54" s="1"/>
  <c r="F212" i="54" s="1"/>
  <c r="F129" i="54"/>
  <c r="A129" i="54"/>
  <c r="A211" i="54" s="1"/>
  <c r="A293" i="54" s="1"/>
  <c r="A128" i="54"/>
  <c r="F128" i="54" s="1"/>
  <c r="A127" i="54"/>
  <c r="A209" i="54" s="1"/>
  <c r="F209" i="54" s="1"/>
  <c r="A126" i="54"/>
  <c r="A208" i="54" s="1"/>
  <c r="F208" i="54" s="1"/>
  <c r="A125" i="54"/>
  <c r="F124" i="54"/>
  <c r="A124" i="54"/>
  <c r="A206" i="54" s="1"/>
  <c r="F206" i="54" s="1"/>
  <c r="A123" i="54"/>
  <c r="F123" i="54" s="1"/>
  <c r="A122" i="54"/>
  <c r="A121" i="54"/>
  <c r="A203" i="54" s="1"/>
  <c r="A285" i="54" s="1"/>
  <c r="A367" i="54" s="1"/>
  <c r="A449" i="54" s="1"/>
  <c r="F120" i="54"/>
  <c r="A120" i="54"/>
  <c r="A202" i="54" s="1"/>
  <c r="F119" i="54"/>
  <c r="A119" i="54"/>
  <c r="A201" i="54" s="1"/>
  <c r="A118" i="54"/>
  <c r="F118" i="54" s="1"/>
  <c r="A117" i="54"/>
  <c r="F117" i="54" s="1"/>
  <c r="A116" i="54"/>
  <c r="A198" i="54" s="1"/>
  <c r="A280" i="54" s="1"/>
  <c r="A115" i="54"/>
  <c r="F115" i="54" s="1"/>
  <c r="F114" i="54"/>
  <c r="A114" i="54"/>
  <c r="A196" i="54" s="1"/>
  <c r="F113" i="54"/>
  <c r="A113" i="54"/>
  <c r="A195" i="54" s="1"/>
  <c r="F195" i="54" s="1"/>
  <c r="F112" i="54"/>
  <c r="A112" i="54"/>
  <c r="A194" i="54" s="1"/>
  <c r="A111" i="54"/>
  <c r="F111" i="54" s="1"/>
  <c r="A110" i="54"/>
  <c r="A192" i="54" s="1"/>
  <c r="A109" i="54"/>
  <c r="F108" i="54"/>
  <c r="A108" i="54"/>
  <c r="A190" i="54" s="1"/>
  <c r="F190" i="54" s="1"/>
  <c r="A107" i="54"/>
  <c r="F107" i="54" s="1"/>
  <c r="A106" i="54"/>
  <c r="A105" i="54"/>
  <c r="A104" i="54"/>
  <c r="F104" i="54" s="1"/>
  <c r="A103" i="54"/>
  <c r="A102" i="54"/>
  <c r="A184" i="54" s="1"/>
  <c r="A101" i="54"/>
  <c r="F101" i="54" s="1"/>
  <c r="A100" i="54"/>
  <c r="F100" i="54" s="1"/>
  <c r="A99" i="54"/>
  <c r="F99" i="54" s="1"/>
  <c r="A98" i="54"/>
  <c r="A97" i="54"/>
  <c r="F97" i="54" s="1"/>
  <c r="A96" i="54"/>
  <c r="A95" i="54"/>
  <c r="A177" i="54" s="1"/>
  <c r="A94" i="54"/>
  <c r="F94" i="54" s="1"/>
  <c r="A93" i="54"/>
  <c r="F93" i="54" s="1"/>
  <c r="A92" i="54"/>
  <c r="A174" i="54" s="1"/>
  <c r="F174" i="54" s="1"/>
  <c r="A91" i="54"/>
  <c r="A173" i="54" s="1"/>
  <c r="F173" i="54" s="1"/>
  <c r="A90" i="54"/>
  <c r="A172" i="54" s="1"/>
  <c r="A254" i="54" s="1"/>
  <c r="A89" i="54"/>
  <c r="A171" i="54" s="1"/>
  <c r="A88" i="54"/>
  <c r="A87" i="54"/>
  <c r="A86" i="54"/>
  <c r="F86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246" i="53"/>
  <c r="A240" i="53"/>
  <c r="A322" i="53" s="1"/>
  <c r="F322" i="53" s="1"/>
  <c r="F239" i="53"/>
  <c r="A221" i="53"/>
  <c r="A303" i="53" s="1"/>
  <c r="F303" i="53" s="1"/>
  <c r="A217" i="53"/>
  <c r="A189" i="53"/>
  <c r="A271" i="53" s="1"/>
  <c r="F188" i="53"/>
  <c r="A167" i="53"/>
  <c r="A166" i="53"/>
  <c r="A165" i="53"/>
  <c r="A247" i="53" s="1"/>
  <c r="A164" i="53"/>
  <c r="F164" i="53" s="1"/>
  <c r="A163" i="53"/>
  <c r="A162" i="53"/>
  <c r="A244" i="53" s="1"/>
  <c r="A161" i="53"/>
  <c r="F161" i="53" s="1"/>
  <c r="A160" i="53"/>
  <c r="A159" i="53"/>
  <c r="A241" i="53" s="1"/>
  <c r="A158" i="53"/>
  <c r="F158" i="53" s="1"/>
  <c r="F157" i="53"/>
  <c r="A157" i="53"/>
  <c r="A239" i="53" s="1"/>
  <c r="A321" i="53" s="1"/>
  <c r="F156" i="53"/>
  <c r="A156" i="53"/>
  <c r="A238" i="53" s="1"/>
  <c r="A320" i="53" s="1"/>
  <c r="A155" i="53"/>
  <c r="A237" i="53" s="1"/>
  <c r="A319" i="53" s="1"/>
  <c r="A154" i="53"/>
  <c r="F154" i="53" s="1"/>
  <c r="A153" i="53"/>
  <c r="A235" i="53" s="1"/>
  <c r="A152" i="53"/>
  <c r="F152" i="53" s="1"/>
  <c r="A151" i="53"/>
  <c r="A233" i="53" s="1"/>
  <c r="A150" i="53"/>
  <c r="A149" i="53"/>
  <c r="A148" i="53"/>
  <c r="F148" i="53" s="1"/>
  <c r="A147" i="53"/>
  <c r="A229" i="53" s="1"/>
  <c r="A146" i="53"/>
  <c r="F146" i="53" s="1"/>
  <c r="A145" i="53"/>
  <c r="A144" i="53"/>
  <c r="F144" i="53" s="1"/>
  <c r="A143" i="53"/>
  <c r="A142" i="53"/>
  <c r="A224" i="53" s="1"/>
  <c r="A141" i="53"/>
  <c r="A223" i="53" s="1"/>
  <c r="A140" i="53"/>
  <c r="F140" i="53" s="1"/>
  <c r="A139" i="53"/>
  <c r="F139" i="53" s="1"/>
  <c r="A138" i="53"/>
  <c r="F138" i="53" s="1"/>
  <c r="A137" i="53"/>
  <c r="A136" i="53"/>
  <c r="A218" i="53" s="1"/>
  <c r="F135" i="53"/>
  <c r="A135" i="53"/>
  <c r="A134" i="53"/>
  <c r="F134" i="53" s="1"/>
  <c r="A133" i="53"/>
  <c r="A132" i="53"/>
  <c r="A131" i="53"/>
  <c r="F131" i="53" s="1"/>
  <c r="A130" i="53"/>
  <c r="A212" i="53" s="1"/>
  <c r="F129" i="53"/>
  <c r="A129" i="53"/>
  <c r="A211" i="53" s="1"/>
  <c r="A293" i="53" s="1"/>
  <c r="A128" i="53"/>
  <c r="F127" i="53"/>
  <c r="A127" i="53"/>
  <c r="A209" i="53" s="1"/>
  <c r="A291" i="53" s="1"/>
  <c r="A373" i="53" s="1"/>
  <c r="A126" i="53"/>
  <c r="F126" i="53" s="1"/>
  <c r="A125" i="53"/>
  <c r="A124" i="53"/>
  <c r="F123" i="53"/>
  <c r="A123" i="53"/>
  <c r="A205" i="53" s="1"/>
  <c r="A122" i="53"/>
  <c r="A121" i="53"/>
  <c r="A120" i="53"/>
  <c r="A202" i="53" s="1"/>
  <c r="A119" i="53"/>
  <c r="F119" i="53" s="1"/>
  <c r="A118" i="53"/>
  <c r="F117" i="53"/>
  <c r="A117" i="53"/>
  <c r="A199" i="53" s="1"/>
  <c r="A116" i="53"/>
  <c r="A115" i="53"/>
  <c r="A114" i="53"/>
  <c r="A196" i="53" s="1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F107" i="53" s="1"/>
  <c r="A106" i="53"/>
  <c r="A188" i="53" s="1"/>
  <c r="A270" i="53" s="1"/>
  <c r="F270" i="53" s="1"/>
  <c r="A105" i="53"/>
  <c r="A104" i="53"/>
  <c r="F104" i="53" s="1"/>
  <c r="F103" i="53"/>
  <c r="A103" i="53"/>
  <c r="A185" i="53" s="1"/>
  <c r="A102" i="53"/>
  <c r="A184" i="53" s="1"/>
  <c r="A266" i="53" s="1"/>
  <c r="A348" i="53" s="1"/>
  <c r="A101" i="53"/>
  <c r="A100" i="53"/>
  <c r="F99" i="53"/>
  <c r="A99" i="53"/>
  <c r="A181" i="53" s="1"/>
  <c r="A263" i="53" s="1"/>
  <c r="F263" i="53" s="1"/>
  <c r="F98" i="53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F91" i="53"/>
  <c r="A91" i="53"/>
  <c r="A173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F372" i="52"/>
  <c r="F350" i="52"/>
  <c r="A240" i="52"/>
  <c r="F240" i="52" s="1"/>
  <c r="A236" i="52"/>
  <c r="F236" i="52" s="1"/>
  <c r="A231" i="52"/>
  <c r="A313" i="52" s="1"/>
  <c r="F313" i="52" s="1"/>
  <c r="A210" i="52"/>
  <c r="A292" i="52" s="1"/>
  <c r="F292" i="52" s="1"/>
  <c r="A200" i="52"/>
  <c r="F200" i="52" s="1"/>
  <c r="A168" i="52"/>
  <c r="F168" i="52" s="1"/>
  <c r="A167" i="52"/>
  <c r="F167" i="52" s="1"/>
  <c r="A166" i="52"/>
  <c r="A165" i="52"/>
  <c r="A247" i="52" s="1"/>
  <c r="A164" i="52"/>
  <c r="A246" i="52" s="1"/>
  <c r="A163" i="52"/>
  <c r="A245" i="52" s="1"/>
  <c r="A327" i="52" s="1"/>
  <c r="A162" i="52"/>
  <c r="A244" i="52" s="1"/>
  <c r="A326" i="52" s="1"/>
  <c r="A161" i="52"/>
  <c r="A243" i="52" s="1"/>
  <c r="A160" i="52"/>
  <c r="F159" i="52"/>
  <c r="A159" i="52"/>
  <c r="A241" i="52" s="1"/>
  <c r="A323" i="52" s="1"/>
  <c r="A405" i="52" s="1"/>
  <c r="A487" i="52" s="1"/>
  <c r="A158" i="52"/>
  <c r="F158" i="52" s="1"/>
  <c r="A157" i="52"/>
  <c r="A156" i="52"/>
  <c r="A155" i="52"/>
  <c r="A237" i="52" s="1"/>
  <c r="F237" i="52" s="1"/>
  <c r="F154" i="52"/>
  <c r="A154" i="52"/>
  <c r="A153" i="52"/>
  <c r="A152" i="52"/>
  <c r="A234" i="52" s="1"/>
  <c r="A151" i="52"/>
  <c r="A150" i="52"/>
  <c r="F150" i="52" s="1"/>
  <c r="A149" i="52"/>
  <c r="F149" i="52" s="1"/>
  <c r="A148" i="52"/>
  <c r="A147" i="52"/>
  <c r="A146" i="52"/>
  <c r="A228" i="52" s="1"/>
  <c r="A145" i="52"/>
  <c r="A144" i="52"/>
  <c r="F144" i="52" s="1"/>
  <c r="A143" i="52"/>
  <c r="A142" i="52"/>
  <c r="F142" i="52" s="1"/>
  <c r="A141" i="52"/>
  <c r="A140" i="52"/>
  <c r="F140" i="52" s="1"/>
  <c r="A139" i="52"/>
  <c r="A221" i="52" s="1"/>
  <c r="F221" i="52" s="1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296" i="52" s="1"/>
  <c r="A378" i="52" s="1"/>
  <c r="A131" i="52"/>
  <c r="A130" i="52"/>
  <c r="A212" i="52" s="1"/>
  <c r="A129" i="52"/>
  <c r="F128" i="52"/>
  <c r="A128" i="52"/>
  <c r="A127" i="52"/>
  <c r="A126" i="52"/>
  <c r="A208" i="52" s="1"/>
  <c r="A290" i="52" s="1"/>
  <c r="A372" i="52" s="1"/>
  <c r="A454" i="52" s="1"/>
  <c r="A125" i="52"/>
  <c r="A207" i="52" s="1"/>
  <c r="A124" i="52"/>
  <c r="F124" i="52" s="1"/>
  <c r="A123" i="52"/>
  <c r="F123" i="52" s="1"/>
  <c r="A122" i="52"/>
  <c r="F121" i="52"/>
  <c r="A121" i="52"/>
  <c r="A203" i="52" s="1"/>
  <c r="F120" i="52"/>
  <c r="A120" i="52"/>
  <c r="A202" i="52" s="1"/>
  <c r="A284" i="52" s="1"/>
  <c r="A119" i="52"/>
  <c r="A201" i="52" s="1"/>
  <c r="F118" i="52"/>
  <c r="A118" i="52"/>
  <c r="A117" i="52"/>
  <c r="A116" i="52"/>
  <c r="F116" i="52" s="1"/>
  <c r="A115" i="52"/>
  <c r="F115" i="52" s="1"/>
  <c r="A114" i="52"/>
  <c r="A196" i="52" s="1"/>
  <c r="A278" i="52" s="1"/>
  <c r="A360" i="52" s="1"/>
  <c r="F360" i="52" s="1"/>
  <c r="A113" i="52"/>
  <c r="A112" i="52"/>
  <c r="A194" i="52" s="1"/>
  <c r="F194" i="52" s="1"/>
  <c r="F111" i="52"/>
  <c r="A111" i="52"/>
  <c r="A193" i="52" s="1"/>
  <c r="A110" i="52"/>
  <c r="F110" i="52" s="1"/>
  <c r="A109" i="52"/>
  <c r="A108" i="52"/>
  <c r="F108" i="52" s="1"/>
  <c r="A107" i="52"/>
  <c r="A106" i="52"/>
  <c r="F106" i="52" s="1"/>
  <c r="F105" i="52"/>
  <c r="A105" i="52"/>
  <c r="A187" i="52" s="1"/>
  <c r="A104" i="52"/>
  <c r="A186" i="52" s="1"/>
  <c r="A268" i="52" s="1"/>
  <c r="A350" i="52" s="1"/>
  <c r="A432" i="52" s="1"/>
  <c r="A103" i="52"/>
  <c r="A185" i="52" s="1"/>
  <c r="F185" i="52" s="1"/>
  <c r="A102" i="52"/>
  <c r="F102" i="52" s="1"/>
  <c r="A101" i="52"/>
  <c r="A100" i="52"/>
  <c r="A99" i="52"/>
  <c r="A98" i="52"/>
  <c r="A180" i="52" s="1"/>
  <c r="A97" i="52"/>
  <c r="F97" i="52" s="1"/>
  <c r="A96" i="52"/>
  <c r="A178" i="52" s="1"/>
  <c r="A95" i="52"/>
  <c r="F95" i="52" s="1"/>
  <c r="F94" i="52"/>
  <c r="A94" i="52"/>
  <c r="A176" i="52" s="1"/>
  <c r="A93" i="52"/>
  <c r="A92" i="52"/>
  <c r="F92" i="52" s="1"/>
  <c r="A91" i="52"/>
  <c r="A173" i="52" s="1"/>
  <c r="A255" i="52" s="1"/>
  <c r="A90" i="52"/>
  <c r="A172" i="52" s="1"/>
  <c r="A89" i="52"/>
  <c r="F89" i="52" s="1"/>
  <c r="A88" i="52"/>
  <c r="F88" i="52" s="1"/>
  <c r="A87" i="52"/>
  <c r="A86" i="52"/>
  <c r="F86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297" i="51"/>
  <c r="A214" i="51"/>
  <c r="A167" i="51"/>
  <c r="A166" i="51"/>
  <c r="A248" i="51" s="1"/>
  <c r="A330" i="51" s="1"/>
  <c r="A165" i="51"/>
  <c r="F165" i="51" s="1"/>
  <c r="A164" i="51"/>
  <c r="A163" i="51"/>
  <c r="F163" i="51" s="1"/>
  <c r="A162" i="51"/>
  <c r="A244" i="51" s="1"/>
  <c r="A326" i="51" s="1"/>
  <c r="A161" i="51"/>
  <c r="A243" i="51" s="1"/>
  <c r="F243" i="51" s="1"/>
  <c r="A160" i="51"/>
  <c r="F160" i="51" s="1"/>
  <c r="A159" i="51"/>
  <c r="F159" i="51" s="1"/>
  <c r="A158" i="51"/>
  <c r="A157" i="51"/>
  <c r="F157" i="51" s="1"/>
  <c r="F156" i="5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F147" i="51" s="1"/>
  <c r="A146" i="51"/>
  <c r="A145" i="51"/>
  <c r="A227" i="51" s="1"/>
  <c r="F227" i="51" s="1"/>
  <c r="A144" i="51"/>
  <c r="A143" i="51"/>
  <c r="A225" i="51" s="1"/>
  <c r="F142" i="51"/>
  <c r="A142" i="51"/>
  <c r="A224" i="51" s="1"/>
  <c r="A306" i="51" s="1"/>
  <c r="A141" i="51"/>
  <c r="A140" i="51"/>
  <c r="A222" i="51" s="1"/>
  <c r="A139" i="51"/>
  <c r="F139" i="51" s="1"/>
  <c r="A138" i="51"/>
  <c r="A220" i="51" s="1"/>
  <c r="A137" i="51"/>
  <c r="A136" i="51"/>
  <c r="A218" i="51" s="1"/>
  <c r="A300" i="51" s="1"/>
  <c r="A135" i="51"/>
  <c r="F135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293" i="51" s="1"/>
  <c r="A128" i="51"/>
  <c r="A210" i="51" s="1"/>
  <c r="A127" i="51"/>
  <c r="F127" i="51" s="1"/>
  <c r="A126" i="51"/>
  <c r="A125" i="51"/>
  <c r="A124" i="51"/>
  <c r="F124" i="51" s="1"/>
  <c r="A123" i="51"/>
  <c r="F122" i="51"/>
  <c r="A122" i="51"/>
  <c r="A204" i="51" s="1"/>
  <c r="A121" i="51"/>
  <c r="A120" i="51"/>
  <c r="F120" i="51" s="1"/>
  <c r="A119" i="51"/>
  <c r="A201" i="51" s="1"/>
  <c r="A118" i="51"/>
  <c r="F118" i="51" s="1"/>
  <c r="A117" i="51"/>
  <c r="A199" i="51" s="1"/>
  <c r="A116" i="51"/>
  <c r="A198" i="51" s="1"/>
  <c r="A115" i="51"/>
  <c r="A197" i="51" s="1"/>
  <c r="A279" i="51" s="1"/>
  <c r="F114" i="51"/>
  <c r="A114" i="51"/>
  <c r="A196" i="51" s="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F101" i="51" s="1"/>
  <c r="A100" i="51"/>
  <c r="F100" i="51" s="1"/>
  <c r="A99" i="51"/>
  <c r="A181" i="51" s="1"/>
  <c r="A98" i="51"/>
  <c r="F97" i="51"/>
  <c r="A97" i="51"/>
  <c r="A179" i="51" s="1"/>
  <c r="A96" i="51"/>
  <c r="A95" i="51"/>
  <c r="F95" i="51" s="1"/>
  <c r="A94" i="51"/>
  <c r="A176" i="51" s="1"/>
  <c r="A93" i="51"/>
  <c r="A175" i="51" s="1"/>
  <c r="A92" i="51"/>
  <c r="A174" i="51" s="1"/>
  <c r="A91" i="51"/>
  <c r="F91" i="51" s="1"/>
  <c r="A90" i="51"/>
  <c r="A89" i="51"/>
  <c r="A171" i="51" s="1"/>
  <c r="A253" i="51" s="1"/>
  <c r="A88" i="51"/>
  <c r="A87" i="51"/>
  <c r="A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390" i="50"/>
  <c r="F308" i="50"/>
  <c r="A296" i="50"/>
  <c r="A378" i="50" s="1"/>
  <c r="A247" i="50"/>
  <c r="A246" i="50"/>
  <c r="F246" i="50" s="1"/>
  <c r="A242" i="50"/>
  <c r="F222" i="50"/>
  <c r="F220" i="50"/>
  <c r="A214" i="50"/>
  <c r="F214" i="50" s="1"/>
  <c r="F211" i="50"/>
  <c r="A210" i="50"/>
  <c r="A194" i="50"/>
  <c r="F193" i="50"/>
  <c r="A181" i="50"/>
  <c r="A177" i="50"/>
  <c r="A169" i="50"/>
  <c r="A251" i="50" s="1"/>
  <c r="A167" i="50"/>
  <c r="A166" i="50"/>
  <c r="A248" i="50" s="1"/>
  <c r="A330" i="50" s="1"/>
  <c r="F330" i="50" s="1"/>
  <c r="A165" i="50"/>
  <c r="F165" i="50" s="1"/>
  <c r="A164" i="50"/>
  <c r="F164" i="50" s="1"/>
  <c r="A163" i="50"/>
  <c r="A245" i="50" s="1"/>
  <c r="A162" i="50"/>
  <c r="A161" i="50"/>
  <c r="A243" i="50" s="1"/>
  <c r="A160" i="50"/>
  <c r="F160" i="50" s="1"/>
  <c r="A159" i="50"/>
  <c r="F159" i="50" s="1"/>
  <c r="A158" i="50"/>
  <c r="A157" i="50"/>
  <c r="A156" i="50"/>
  <c r="A238" i="50" s="1"/>
  <c r="A155" i="50"/>
  <c r="A237" i="50" s="1"/>
  <c r="F237" i="50" s="1"/>
  <c r="A154" i="50"/>
  <c r="A153" i="50"/>
  <c r="A152" i="50"/>
  <c r="A234" i="50" s="1"/>
  <c r="F151" i="50"/>
  <c r="A151" i="50"/>
  <c r="A233" i="50" s="1"/>
  <c r="A150" i="50"/>
  <c r="A149" i="50"/>
  <c r="F149" i="50" s="1"/>
  <c r="A148" i="50"/>
  <c r="A230" i="50" s="1"/>
  <c r="A147" i="50"/>
  <c r="A146" i="50"/>
  <c r="F146" i="50" s="1"/>
  <c r="F145" i="50"/>
  <c r="A145" i="50"/>
  <c r="A227" i="50" s="1"/>
  <c r="A144" i="50"/>
  <c r="A226" i="50" s="1"/>
  <c r="A308" i="50" s="1"/>
  <c r="A143" i="50"/>
  <c r="A225" i="50" s="1"/>
  <c r="A142" i="50"/>
  <c r="F142" i="50" s="1"/>
  <c r="A141" i="50"/>
  <c r="A223" i="50" s="1"/>
  <c r="A140" i="50"/>
  <c r="A222" i="50" s="1"/>
  <c r="A304" i="50" s="1"/>
  <c r="A139" i="50"/>
  <c r="F138" i="50"/>
  <c r="A138" i="50"/>
  <c r="A220" i="50" s="1"/>
  <c r="A302" i="50" s="1"/>
  <c r="A137" i="50"/>
  <c r="A136" i="50"/>
  <c r="A218" i="50" s="1"/>
  <c r="A135" i="50"/>
  <c r="A217" i="50" s="1"/>
  <c r="A299" i="50" s="1"/>
  <c r="A381" i="50" s="1"/>
  <c r="F381" i="50" s="1"/>
  <c r="A134" i="50"/>
  <c r="A133" i="50"/>
  <c r="F133" i="50" s="1"/>
  <c r="A132" i="50"/>
  <c r="F132" i="50" s="1"/>
  <c r="A131" i="50"/>
  <c r="F131" i="50" s="1"/>
  <c r="A130" i="50"/>
  <c r="F130" i="50" s="1"/>
  <c r="A129" i="50"/>
  <c r="A211" i="50" s="1"/>
  <c r="A293" i="50" s="1"/>
  <c r="A128" i="50"/>
  <c r="F128" i="50" s="1"/>
  <c r="F127" i="50"/>
  <c r="A127" i="50"/>
  <c r="A209" i="50" s="1"/>
  <c r="A126" i="50"/>
  <c r="A125" i="50"/>
  <c r="A124" i="50"/>
  <c r="A206" i="50" s="1"/>
  <c r="A123" i="50"/>
  <c r="A205" i="50" s="1"/>
  <c r="A122" i="50"/>
  <c r="F122" i="50" s="1"/>
  <c r="A121" i="50"/>
  <c r="A120" i="50"/>
  <c r="F120" i="50" s="1"/>
  <c r="A119" i="50"/>
  <c r="F118" i="50"/>
  <c r="A118" i="50"/>
  <c r="A200" i="50" s="1"/>
  <c r="A117" i="50"/>
  <c r="A199" i="50" s="1"/>
  <c r="F116" i="50"/>
  <c r="A116" i="50"/>
  <c r="A198" i="50" s="1"/>
  <c r="A280" i="50" s="1"/>
  <c r="F115" i="50"/>
  <c r="A115" i="50"/>
  <c r="A197" i="50" s="1"/>
  <c r="A114" i="50"/>
  <c r="F114" i="50" s="1"/>
  <c r="A113" i="50"/>
  <c r="A195" i="50" s="1"/>
  <c r="F112" i="50"/>
  <c r="A112" i="50"/>
  <c r="F111" i="50"/>
  <c r="A111" i="50"/>
  <c r="A193" i="50" s="1"/>
  <c r="A275" i="50" s="1"/>
  <c r="A110" i="50"/>
  <c r="A109" i="50"/>
  <c r="F109" i="50" s="1"/>
  <c r="A108" i="50"/>
  <c r="A190" i="50" s="1"/>
  <c r="F107" i="50"/>
  <c r="A107" i="50"/>
  <c r="A189" i="50" s="1"/>
  <c r="A106" i="50"/>
  <c r="A188" i="50" s="1"/>
  <c r="A270" i="50" s="1"/>
  <c r="A105" i="50"/>
  <c r="F104" i="50"/>
  <c r="A104" i="50"/>
  <c r="A186" i="50" s="1"/>
  <c r="A103" i="50"/>
  <c r="A102" i="50"/>
  <c r="F102" i="50" s="1"/>
  <c r="A101" i="50"/>
  <c r="A100" i="50"/>
  <c r="F100" i="50" s="1"/>
  <c r="F99" i="50"/>
  <c r="A99" i="50"/>
  <c r="A98" i="50"/>
  <c r="A180" i="50" s="1"/>
  <c r="F180" i="50" s="1"/>
  <c r="A97" i="50"/>
  <c r="A96" i="50"/>
  <c r="A178" i="50" s="1"/>
  <c r="F95" i="50"/>
  <c r="A95" i="50"/>
  <c r="A94" i="50"/>
  <c r="F94" i="50" s="1"/>
  <c r="A93" i="50"/>
  <c r="A175" i="50" s="1"/>
  <c r="A257" i="50" s="1"/>
  <c r="A92" i="50"/>
  <c r="A174" i="50" s="1"/>
  <c r="A256" i="50" s="1"/>
  <c r="A91" i="50"/>
  <c r="A90" i="50"/>
  <c r="A172" i="50" s="1"/>
  <c r="A89" i="50"/>
  <c r="A88" i="50"/>
  <c r="A170" i="50" s="1"/>
  <c r="A252" i="50" s="1"/>
  <c r="F252" i="50" s="1"/>
  <c r="A87" i="50"/>
  <c r="F87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242" i="49"/>
  <c r="A324" i="49" s="1"/>
  <c r="A228" i="49"/>
  <c r="A310" i="49" s="1"/>
  <c r="A224" i="49"/>
  <c r="A306" i="49" s="1"/>
  <c r="A388" i="49" s="1"/>
  <c r="A210" i="49"/>
  <c r="A292" i="49" s="1"/>
  <c r="A194" i="49"/>
  <c r="A191" i="49"/>
  <c r="A273" i="49" s="1"/>
  <c r="A355" i="49" s="1"/>
  <c r="A437" i="49" s="1"/>
  <c r="A183" i="49"/>
  <c r="A265" i="49" s="1"/>
  <c r="A347" i="49" s="1"/>
  <c r="A182" i="49"/>
  <c r="A264" i="49" s="1"/>
  <c r="A174" i="49"/>
  <c r="A256" i="49" s="1"/>
  <c r="A173" i="49"/>
  <c r="A167" i="49"/>
  <c r="A166" i="49"/>
  <c r="A248" i="49" s="1"/>
  <c r="A330" i="49" s="1"/>
  <c r="A165" i="49"/>
  <c r="A247" i="49" s="1"/>
  <c r="A164" i="49"/>
  <c r="A246" i="49" s="1"/>
  <c r="F163" i="49"/>
  <c r="A163" i="49"/>
  <c r="A245" i="49" s="1"/>
  <c r="A162" i="49"/>
  <c r="A161" i="49"/>
  <c r="A160" i="49"/>
  <c r="F160" i="49" s="1"/>
  <c r="A159" i="49"/>
  <c r="F159" i="49" s="1"/>
  <c r="F158" i="49"/>
  <c r="A158" i="49"/>
  <c r="A240" i="49" s="1"/>
  <c r="A157" i="49"/>
  <c r="F157" i="49" s="1"/>
  <c r="A156" i="49"/>
  <c r="A238" i="49" s="1"/>
  <c r="A155" i="49"/>
  <c r="A237" i="49" s="1"/>
  <c r="A154" i="49"/>
  <c r="F154" i="49" s="1"/>
  <c r="F153" i="49"/>
  <c r="A153" i="49"/>
  <c r="A235" i="49" s="1"/>
  <c r="A152" i="49"/>
  <c r="A151" i="49"/>
  <c r="A233" i="49" s="1"/>
  <c r="A150" i="49"/>
  <c r="A149" i="49"/>
  <c r="F149" i="49" s="1"/>
  <c r="A148" i="49"/>
  <c r="F148" i="49" s="1"/>
  <c r="F147" i="49"/>
  <c r="A147" i="49"/>
  <c r="A229" i="49" s="1"/>
  <c r="A311" i="49" s="1"/>
  <c r="F146" i="49"/>
  <c r="A146" i="49"/>
  <c r="A145" i="49"/>
  <c r="A144" i="49"/>
  <c r="A226" i="49" s="1"/>
  <c r="F226" i="49" s="1"/>
  <c r="A143" i="49"/>
  <c r="A225" i="49" s="1"/>
  <c r="A142" i="49"/>
  <c r="F142" i="49" s="1"/>
  <c r="A141" i="49"/>
  <c r="A140" i="49"/>
  <c r="A139" i="49"/>
  <c r="A138" i="49"/>
  <c r="A220" i="49" s="1"/>
  <c r="A302" i="49" s="1"/>
  <c r="A137" i="49"/>
  <c r="A219" i="49" s="1"/>
  <c r="F219" i="49" s="1"/>
  <c r="F136" i="49"/>
  <c r="A136" i="49"/>
  <c r="A218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F125" i="49"/>
  <c r="A125" i="49"/>
  <c r="A207" i="49" s="1"/>
  <c r="A289" i="49" s="1"/>
  <c r="A124" i="49"/>
  <c r="A123" i="49"/>
  <c r="A122" i="49"/>
  <c r="A121" i="49"/>
  <c r="A203" i="49" s="1"/>
  <c r="A120" i="49"/>
  <c r="F119" i="49"/>
  <c r="A119" i="49"/>
  <c r="A201" i="49" s="1"/>
  <c r="F118" i="49"/>
  <c r="A118" i="49"/>
  <c r="A200" i="49" s="1"/>
  <c r="A117" i="49"/>
  <c r="A116" i="49"/>
  <c r="A198" i="49" s="1"/>
  <c r="A115" i="49"/>
  <c r="F115" i="49" s="1"/>
  <c r="A114" i="49"/>
  <c r="F113" i="49"/>
  <c r="A113" i="49"/>
  <c r="A195" i="49" s="1"/>
  <c r="F195" i="49" s="1"/>
  <c r="A112" i="49"/>
  <c r="F112" i="49" s="1"/>
  <c r="A111" i="49"/>
  <c r="A110" i="49"/>
  <c r="F109" i="49"/>
  <c r="A109" i="49"/>
  <c r="A108" i="49"/>
  <c r="A190" i="49" s="1"/>
  <c r="A272" i="49" s="1"/>
  <c r="A107" i="49"/>
  <c r="A106" i="49"/>
  <c r="A188" i="49" s="1"/>
  <c r="A105" i="49"/>
  <c r="A187" i="49" s="1"/>
  <c r="A104" i="49"/>
  <c r="A186" i="49" s="1"/>
  <c r="A268" i="49" s="1"/>
  <c r="F103" i="49"/>
  <c r="A103" i="49"/>
  <c r="A185" i="49" s="1"/>
  <c r="A102" i="49"/>
  <c r="A101" i="49"/>
  <c r="F101" i="49" s="1"/>
  <c r="A100" i="49"/>
  <c r="F100" i="49" s="1"/>
  <c r="F99" i="49"/>
  <c r="A99" i="49"/>
  <c r="A181" i="49" s="1"/>
  <c r="A263" i="49" s="1"/>
  <c r="F98" i="49"/>
  <c r="A98" i="49"/>
  <c r="A180" i="49" s="1"/>
  <c r="A97" i="49"/>
  <c r="A179" i="49" s="1"/>
  <c r="A96" i="49"/>
  <c r="F96" i="49" s="1"/>
  <c r="A95" i="49"/>
  <c r="F95" i="49" s="1"/>
  <c r="A94" i="49"/>
  <c r="F94" i="49" s="1"/>
  <c r="A93" i="49"/>
  <c r="F92" i="49"/>
  <c r="A92" i="49"/>
  <c r="A91" i="49"/>
  <c r="F91" i="49" s="1"/>
  <c r="A90" i="49"/>
  <c r="A172" i="49" s="1"/>
  <c r="A89" i="49"/>
  <c r="A88" i="49"/>
  <c r="A170" i="49" s="1"/>
  <c r="F170" i="49" s="1"/>
  <c r="A87" i="49"/>
  <c r="A86" i="49"/>
  <c r="F86" i="49" s="1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246" i="48"/>
  <c r="F246" i="48" s="1"/>
  <c r="A242" i="48"/>
  <c r="A231" i="48"/>
  <c r="F231" i="48" s="1"/>
  <c r="A228" i="48"/>
  <c r="F228" i="48" s="1"/>
  <c r="A203" i="48"/>
  <c r="A285" i="48" s="1"/>
  <c r="F199" i="48"/>
  <c r="A183" i="48"/>
  <c r="F183" i="48" s="1"/>
  <c r="A175" i="48"/>
  <c r="A257" i="48" s="1"/>
  <c r="A171" i="48"/>
  <c r="A167" i="48"/>
  <c r="F167" i="48" s="1"/>
  <c r="A166" i="48"/>
  <c r="A248" i="48" s="1"/>
  <c r="A330" i="48" s="1"/>
  <c r="A165" i="48"/>
  <c r="A164" i="48"/>
  <c r="F164" i="48" s="1"/>
  <c r="F163" i="48"/>
  <c r="A163" i="48"/>
  <c r="A245" i="48" s="1"/>
  <c r="F162" i="48"/>
  <c r="A162" i="48"/>
  <c r="A244" i="48" s="1"/>
  <c r="F244" i="48" s="1"/>
  <c r="A161" i="48"/>
  <c r="A160" i="48"/>
  <c r="F160" i="48" s="1"/>
  <c r="A159" i="48"/>
  <c r="A158" i="48"/>
  <c r="F158" i="48" s="1"/>
  <c r="A157" i="48"/>
  <c r="A156" i="48"/>
  <c r="F156" i="48" s="1"/>
  <c r="A155" i="48"/>
  <c r="A154" i="48"/>
  <c r="A153" i="48"/>
  <c r="F152" i="48"/>
  <c r="A152" i="48"/>
  <c r="A234" i="48" s="1"/>
  <c r="A151" i="48"/>
  <c r="A233" i="48" s="1"/>
  <c r="A315" i="48" s="1"/>
  <c r="A150" i="48"/>
  <c r="A232" i="48" s="1"/>
  <c r="F149" i="48"/>
  <c r="A149" i="48"/>
  <c r="A148" i="48"/>
  <c r="A147" i="48"/>
  <c r="F147" i="48" s="1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F138" i="48"/>
  <c r="A138" i="48"/>
  <c r="A220" i="48" s="1"/>
  <c r="F220" i="48" s="1"/>
  <c r="F137" i="48"/>
  <c r="A137" i="48"/>
  <c r="A219" i="48" s="1"/>
  <c r="A136" i="48"/>
  <c r="A218" i="48" s="1"/>
  <c r="A300" i="48" s="1"/>
  <c r="A135" i="48"/>
  <c r="A134" i="48"/>
  <c r="A216" i="48" s="1"/>
  <c r="A133" i="48"/>
  <c r="A132" i="48"/>
  <c r="F132" i="48" s="1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F122" i="48" s="1"/>
  <c r="A121" i="48"/>
  <c r="F121" i="48" s="1"/>
  <c r="A120" i="48"/>
  <c r="A119" i="48"/>
  <c r="A201" i="48" s="1"/>
  <c r="A118" i="48"/>
  <c r="A200" i="48" s="1"/>
  <c r="F117" i="48"/>
  <c r="A117" i="48"/>
  <c r="A199" i="48" s="1"/>
  <c r="A281" i="48" s="1"/>
  <c r="A116" i="48"/>
  <c r="A198" i="48" s="1"/>
  <c r="A280" i="48" s="1"/>
  <c r="F280" i="48" s="1"/>
  <c r="A115" i="48"/>
  <c r="A197" i="48" s="1"/>
  <c r="A114" i="48"/>
  <c r="F114" i="48" s="1"/>
  <c r="A113" i="48"/>
  <c r="A112" i="48"/>
  <c r="F112" i="48" s="1"/>
  <c r="A111" i="48"/>
  <c r="A193" i="48" s="1"/>
  <c r="A275" i="48" s="1"/>
  <c r="F110" i="48"/>
  <c r="A110" i="48"/>
  <c r="A192" i="48" s="1"/>
  <c r="F109" i="48"/>
  <c r="A109" i="48"/>
  <c r="A191" i="48" s="1"/>
  <c r="F191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F99" i="48"/>
  <c r="A99" i="48"/>
  <c r="A181" i="48" s="1"/>
  <c r="A98" i="48"/>
  <c r="F98" i="48" s="1"/>
  <c r="A97" i="48"/>
  <c r="F97" i="48" s="1"/>
  <c r="F96" i="48"/>
  <c r="A96" i="48"/>
  <c r="A178" i="48" s="1"/>
  <c r="A95" i="48"/>
  <c r="A177" i="48" s="1"/>
  <c r="F177" i="48" s="1"/>
  <c r="A94" i="48"/>
  <c r="F93" i="48"/>
  <c r="A93" i="48"/>
  <c r="A92" i="48"/>
  <c r="A174" i="48" s="1"/>
  <c r="F174" i="48" s="1"/>
  <c r="A91" i="48"/>
  <c r="F91" i="48" s="1"/>
  <c r="A90" i="48"/>
  <c r="A172" i="48" s="1"/>
  <c r="A254" i="48" s="1"/>
  <c r="A89" i="48"/>
  <c r="F89" i="48" s="1"/>
  <c r="A88" i="48"/>
  <c r="A170" i="48" s="1"/>
  <c r="A252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268" i="47"/>
  <c r="F268" i="47" s="1"/>
  <c r="A245" i="47"/>
  <c r="A327" i="47" s="1"/>
  <c r="A238" i="47"/>
  <c r="A320" i="47" s="1"/>
  <c r="A228" i="47"/>
  <c r="A310" i="47" s="1"/>
  <c r="A221" i="47"/>
  <c r="A303" i="47" s="1"/>
  <c r="A217" i="47"/>
  <c r="A299" i="47" s="1"/>
  <c r="F299" i="47" s="1"/>
  <c r="A213" i="47"/>
  <c r="F213" i="47" s="1"/>
  <c r="A191" i="47"/>
  <c r="A273" i="47" s="1"/>
  <c r="A176" i="47"/>
  <c r="A258" i="47" s="1"/>
  <c r="A340" i="47" s="1"/>
  <c r="F340" i="47" s="1"/>
  <c r="A167" i="47"/>
  <c r="A249" i="47" s="1"/>
  <c r="A166" i="47"/>
  <c r="F166" i="47" s="1"/>
  <c r="A165" i="47"/>
  <c r="A247" i="47" s="1"/>
  <c r="F164" i="47"/>
  <c r="A164" i="47"/>
  <c r="A246" i="47" s="1"/>
  <c r="A328" i="47" s="1"/>
  <c r="A163" i="47"/>
  <c r="F163" i="47" s="1"/>
  <c r="A162" i="47"/>
  <c r="F162" i="47" s="1"/>
  <c r="F161" i="47"/>
  <c r="A161" i="47"/>
  <c r="A243" i="47" s="1"/>
  <c r="A325" i="47" s="1"/>
  <c r="A160" i="47"/>
  <c r="A242" i="47" s="1"/>
  <c r="F242" i="47" s="1"/>
  <c r="F159" i="47"/>
  <c r="A159" i="47"/>
  <c r="A241" i="47" s="1"/>
  <c r="A158" i="47"/>
  <c r="F158" i="47" s="1"/>
  <c r="A157" i="47"/>
  <c r="A156" i="47"/>
  <c r="F156" i="47" s="1"/>
  <c r="A155" i="47"/>
  <c r="A237" i="47" s="1"/>
  <c r="A154" i="47"/>
  <c r="F154" i="47" s="1"/>
  <c r="A153" i="47"/>
  <c r="F153" i="47" s="1"/>
  <c r="A152" i="47"/>
  <c r="A234" i="47" s="1"/>
  <c r="A316" i="47" s="1"/>
  <c r="F316" i="47" s="1"/>
  <c r="F151" i="47"/>
  <c r="A151" i="47"/>
  <c r="A233" i="47" s="1"/>
  <c r="A150" i="47"/>
  <c r="F150" i="47" s="1"/>
  <c r="A149" i="47"/>
  <c r="A148" i="47"/>
  <c r="A230" i="47" s="1"/>
  <c r="A312" i="47" s="1"/>
  <c r="A147" i="47"/>
  <c r="A229" i="47" s="1"/>
  <c r="F146" i="47"/>
  <c r="A146" i="47"/>
  <c r="A145" i="47"/>
  <c r="F145" i="47" s="1"/>
  <c r="A144" i="47"/>
  <c r="F144" i="47" s="1"/>
  <c r="A143" i="47"/>
  <c r="A225" i="47" s="1"/>
  <c r="A142" i="47"/>
  <c r="F142" i="47" s="1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F132" i="47"/>
  <c r="A132" i="47"/>
  <c r="A214" i="47" s="1"/>
  <c r="F214" i="47" s="1"/>
  <c r="A131" i="47"/>
  <c r="F131" i="47" s="1"/>
  <c r="F130" i="47"/>
  <c r="A130" i="47"/>
  <c r="A212" i="47" s="1"/>
  <c r="A129" i="47"/>
  <c r="A128" i="47"/>
  <c r="F128" i="47" s="1"/>
  <c r="F127" i="47"/>
  <c r="A127" i="47"/>
  <c r="A209" i="47" s="1"/>
  <c r="A126" i="47"/>
  <c r="A208" i="47" s="1"/>
  <c r="A125" i="47"/>
  <c r="A207" i="47" s="1"/>
  <c r="A124" i="47"/>
  <c r="F124" i="47" s="1"/>
  <c r="A123" i="47"/>
  <c r="F123" i="47" s="1"/>
  <c r="A122" i="47"/>
  <c r="F122" i="47" s="1"/>
  <c r="A121" i="47"/>
  <c r="F120" i="47"/>
  <c r="A120" i="47"/>
  <c r="A202" i="47" s="1"/>
  <c r="A284" i="47" s="1"/>
  <c r="F284" i="47" s="1"/>
  <c r="F119" i="47"/>
  <c r="A119" i="47"/>
  <c r="A201" i="47" s="1"/>
  <c r="A118" i="47"/>
  <c r="A200" i="47" s="1"/>
  <c r="F200" i="47" s="1"/>
  <c r="F117" i="47"/>
  <c r="A117" i="47"/>
  <c r="A199" i="47" s="1"/>
  <c r="A116" i="47"/>
  <c r="F116" i="47" s="1"/>
  <c r="F115" i="47"/>
  <c r="A115" i="47"/>
  <c r="A197" i="47" s="1"/>
  <c r="F197" i="47" s="1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F109" i="47" s="1"/>
  <c r="F108" i="47"/>
  <c r="A108" i="47"/>
  <c r="A190" i="47" s="1"/>
  <c r="A272" i="47" s="1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F102" i="47"/>
  <c r="A102" i="47"/>
  <c r="A184" i="47" s="1"/>
  <c r="F184" i="47" s="1"/>
  <c r="A101" i="47"/>
  <c r="A100" i="47"/>
  <c r="F100" i="47" s="1"/>
  <c r="F99" i="47"/>
  <c r="A99" i="47"/>
  <c r="A181" i="47" s="1"/>
  <c r="A263" i="47" s="1"/>
  <c r="A98" i="47"/>
  <c r="F98" i="47" s="1"/>
  <c r="F97" i="47"/>
  <c r="A97" i="47"/>
  <c r="A179" i="47" s="1"/>
  <c r="A96" i="47"/>
  <c r="F96" i="47" s="1"/>
  <c r="A95" i="47"/>
  <c r="F95" i="47" s="1"/>
  <c r="F94" i="47"/>
  <c r="A94" i="47"/>
  <c r="A93" i="47"/>
  <c r="F92" i="47"/>
  <c r="A92" i="47"/>
  <c r="A174" i="47" s="1"/>
  <c r="F174" i="47" s="1"/>
  <c r="F91" i="47"/>
  <c r="A91" i="47"/>
  <c r="A173" i="47" s="1"/>
  <c r="A90" i="47"/>
  <c r="A172" i="47" s="1"/>
  <c r="F89" i="47"/>
  <c r="A89" i="47"/>
  <c r="A171" i="47" s="1"/>
  <c r="F88" i="47"/>
  <c r="A88" i="47"/>
  <c r="A170" i="47" s="1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109" i="59" l="1"/>
  <c r="F138" i="59"/>
  <c r="F151" i="59"/>
  <c r="F154" i="59"/>
  <c r="F91" i="59"/>
  <c r="F167" i="58"/>
  <c r="F131" i="58"/>
  <c r="F141" i="58"/>
  <c r="F147" i="58"/>
  <c r="F220" i="58"/>
  <c r="F119" i="58"/>
  <c r="F137" i="58"/>
  <c r="F148" i="58"/>
  <c r="A239" i="58"/>
  <c r="A321" i="58" s="1"/>
  <c r="A403" i="58" s="1"/>
  <c r="F101" i="58"/>
  <c r="F107" i="58"/>
  <c r="F138" i="58"/>
  <c r="F144" i="58"/>
  <c r="F160" i="57"/>
  <c r="F87" i="57"/>
  <c r="F112" i="57"/>
  <c r="A201" i="57"/>
  <c r="A283" i="57" s="1"/>
  <c r="A249" i="57"/>
  <c r="F139" i="57"/>
  <c r="F159" i="57"/>
  <c r="A210" i="57"/>
  <c r="A292" i="57" s="1"/>
  <c r="A374" i="57" s="1"/>
  <c r="A237" i="57"/>
  <c r="A319" i="57" s="1"/>
  <c r="F90" i="57"/>
  <c r="F97" i="57"/>
  <c r="F169" i="57"/>
  <c r="F239" i="57"/>
  <c r="F103" i="57"/>
  <c r="F116" i="57"/>
  <c r="F137" i="57"/>
  <c r="A176" i="57"/>
  <c r="A258" i="57" s="1"/>
  <c r="F258" i="57" s="1"/>
  <c r="F195" i="57"/>
  <c r="A307" i="56"/>
  <c r="F225" i="56"/>
  <c r="F120" i="56"/>
  <c r="F88" i="56"/>
  <c r="F106" i="56"/>
  <c r="F145" i="56"/>
  <c r="F167" i="56"/>
  <c r="A390" i="56"/>
  <c r="A472" i="56" s="1"/>
  <c r="A554" i="56" s="1"/>
  <c r="F554" i="56" s="1"/>
  <c r="F109" i="56"/>
  <c r="F135" i="56"/>
  <c r="A212" i="56"/>
  <c r="A294" i="56" s="1"/>
  <c r="A228" i="56"/>
  <c r="A310" i="56" s="1"/>
  <c r="F95" i="56"/>
  <c r="F114" i="56"/>
  <c r="F93" i="56"/>
  <c r="F99" i="56"/>
  <c r="F131" i="56"/>
  <c r="A299" i="55"/>
  <c r="F217" i="55"/>
  <c r="A235" i="55"/>
  <c r="A317" i="55" s="1"/>
  <c r="F88" i="55"/>
  <c r="F150" i="55"/>
  <c r="A180" i="55"/>
  <c r="A262" i="55" s="1"/>
  <c r="A344" i="55" s="1"/>
  <c r="F157" i="55"/>
  <c r="F194" i="55"/>
  <c r="F152" i="55"/>
  <c r="A195" i="55"/>
  <c r="F195" i="55" s="1"/>
  <c r="F162" i="55"/>
  <c r="F140" i="55"/>
  <c r="F216" i="54"/>
  <c r="A298" i="54"/>
  <c r="F298" i="54" s="1"/>
  <c r="F126" i="54"/>
  <c r="F219" i="54"/>
  <c r="F154" i="54"/>
  <c r="A168" i="54"/>
  <c r="A250" i="54" s="1"/>
  <c r="A256" i="54"/>
  <c r="A338" i="54" s="1"/>
  <c r="F89" i="54"/>
  <c r="A288" i="54"/>
  <c r="F121" i="54"/>
  <c r="F137" i="54"/>
  <c r="A227" i="54"/>
  <c r="F227" i="54" s="1"/>
  <c r="F91" i="54"/>
  <c r="F127" i="54"/>
  <c r="F229" i="54"/>
  <c r="F90" i="54"/>
  <c r="F110" i="54"/>
  <c r="A210" i="54"/>
  <c r="A239" i="54"/>
  <c r="A321" i="54" s="1"/>
  <c r="A300" i="54"/>
  <c r="F92" i="54"/>
  <c r="F167" i="54"/>
  <c r="A247" i="54"/>
  <c r="A329" i="54" s="1"/>
  <c r="F329" i="54" s="1"/>
  <c r="F359" i="53"/>
  <c r="A441" i="53"/>
  <c r="F159" i="53"/>
  <c r="F165" i="53"/>
  <c r="A186" i="53"/>
  <c r="A345" i="53"/>
  <c r="F345" i="53" s="1"/>
  <c r="F87" i="53"/>
  <c r="F106" i="53"/>
  <c r="F113" i="53"/>
  <c r="F130" i="53"/>
  <c r="F136" i="53"/>
  <c r="F189" i="53"/>
  <c r="A222" i="53"/>
  <c r="A226" i="53"/>
  <c r="F226" i="53" s="1"/>
  <c r="F102" i="53"/>
  <c r="F114" i="53"/>
  <c r="F120" i="53"/>
  <c r="F151" i="53"/>
  <c r="A172" i="53"/>
  <c r="A230" i="53"/>
  <c r="F266" i="53"/>
  <c r="F155" i="53"/>
  <c r="F184" i="53"/>
  <c r="A188" i="52"/>
  <c r="A224" i="52"/>
  <c r="A322" i="52"/>
  <c r="F119" i="52"/>
  <c r="F136" i="52"/>
  <c r="F155" i="52"/>
  <c r="F405" i="52"/>
  <c r="F90" i="52"/>
  <c r="F103" i="52"/>
  <c r="F125" i="52"/>
  <c r="A171" i="52"/>
  <c r="A215" i="52"/>
  <c r="A297" i="52" s="1"/>
  <c r="F244" i="52"/>
  <c r="F132" i="52"/>
  <c r="A184" i="52"/>
  <c r="F184" i="52" s="1"/>
  <c r="A216" i="52"/>
  <c r="F112" i="52"/>
  <c r="F104" i="52"/>
  <c r="F218" i="52"/>
  <c r="F268" i="52"/>
  <c r="F139" i="52"/>
  <c r="F164" i="52"/>
  <c r="F186" i="52"/>
  <c r="F290" i="52"/>
  <c r="F115" i="51"/>
  <c r="F128" i="51"/>
  <c r="F133" i="51"/>
  <c r="F166" i="51"/>
  <c r="A212" i="51"/>
  <c r="A294" i="51" s="1"/>
  <c r="A376" i="51" s="1"/>
  <c r="F89" i="51"/>
  <c r="F129" i="51"/>
  <c r="F155" i="51"/>
  <c r="A183" i="51"/>
  <c r="F224" i="51"/>
  <c r="F162" i="51"/>
  <c r="A229" i="51"/>
  <c r="A311" i="51" s="1"/>
  <c r="F113" i="51"/>
  <c r="A231" i="51"/>
  <c r="F119" i="51"/>
  <c r="F143" i="51"/>
  <c r="A202" i="51"/>
  <c r="A235" i="51"/>
  <c r="F138" i="51"/>
  <c r="A241" i="51"/>
  <c r="F241" i="51" s="1"/>
  <c r="F178" i="50"/>
  <c r="A260" i="50"/>
  <c r="F296" i="50"/>
  <c r="F90" i="50"/>
  <c r="F96" i="50"/>
  <c r="F108" i="50"/>
  <c r="A196" i="50"/>
  <c r="F156" i="50"/>
  <c r="F163" i="50"/>
  <c r="A300" i="50"/>
  <c r="F218" i="50"/>
  <c r="F141" i="50"/>
  <c r="F162" i="50"/>
  <c r="A244" i="50"/>
  <c r="F378" i="50"/>
  <c r="A460" i="50"/>
  <c r="F136" i="50"/>
  <c r="A327" i="50"/>
  <c r="F245" i="50"/>
  <c r="A384" i="50"/>
  <c r="F302" i="50"/>
  <c r="A315" i="50"/>
  <c r="F233" i="50"/>
  <c r="F157" i="50"/>
  <c r="A239" i="50"/>
  <c r="F181" i="50"/>
  <c r="A263" i="50"/>
  <c r="F223" i="50"/>
  <c r="A305" i="50"/>
  <c r="F251" i="50"/>
  <c r="A333" i="50"/>
  <c r="A415" i="50" s="1"/>
  <c r="F247" i="50"/>
  <c r="A329" i="50"/>
  <c r="F169" i="50"/>
  <c r="F177" i="50"/>
  <c r="A259" i="50"/>
  <c r="F259" i="50" s="1"/>
  <c r="F125" i="50"/>
  <c r="A207" i="50"/>
  <c r="F207" i="50" s="1"/>
  <c r="A309" i="50"/>
  <c r="F227" i="50"/>
  <c r="A224" i="50"/>
  <c r="F390" i="50"/>
  <c r="A472" i="50"/>
  <c r="A254" i="50"/>
  <c r="F172" i="50"/>
  <c r="F190" i="50"/>
  <c r="A272" i="50"/>
  <c r="F272" i="50" s="1"/>
  <c r="F195" i="50"/>
  <c r="A277" i="50"/>
  <c r="A359" i="50" s="1"/>
  <c r="A441" i="50" s="1"/>
  <c r="A324" i="50"/>
  <c r="F242" i="50"/>
  <c r="F170" i="50"/>
  <c r="A182" i="50"/>
  <c r="A264" i="50" s="1"/>
  <c r="A215" i="50"/>
  <c r="F248" i="50"/>
  <c r="F152" i="50"/>
  <c r="A202" i="50"/>
  <c r="F217" i="50"/>
  <c r="F226" i="50"/>
  <c r="A463" i="50"/>
  <c r="A357" i="50"/>
  <c r="F275" i="50"/>
  <c r="F280" i="50"/>
  <c r="A362" i="50"/>
  <c r="F143" i="50"/>
  <c r="F148" i="50"/>
  <c r="F174" i="50"/>
  <c r="A204" i="50"/>
  <c r="A231" i="50"/>
  <c r="F231" i="50" s="1"/>
  <c r="A334" i="50"/>
  <c r="A416" i="50" s="1"/>
  <c r="A498" i="50" s="1"/>
  <c r="F498" i="50" s="1"/>
  <c r="F205" i="50"/>
  <c r="A287" i="50"/>
  <c r="A325" i="50"/>
  <c r="A407" i="50" s="1"/>
  <c r="F243" i="50"/>
  <c r="F175" i="50"/>
  <c r="F88" i="50"/>
  <c r="F123" i="50"/>
  <c r="F129" i="50"/>
  <c r="F135" i="50"/>
  <c r="F140" i="50"/>
  <c r="F144" i="50"/>
  <c r="F161" i="50"/>
  <c r="F166" i="50"/>
  <c r="A176" i="50"/>
  <c r="A191" i="50"/>
  <c r="A262" i="49"/>
  <c r="F180" i="49"/>
  <c r="A300" i="49"/>
  <c r="F218" i="49"/>
  <c r="F203" i="49"/>
  <c r="A285" i="49"/>
  <c r="F285" i="49" s="1"/>
  <c r="A267" i="49"/>
  <c r="F185" i="49"/>
  <c r="F172" i="49"/>
  <c r="A254" i="49"/>
  <c r="F263" i="49"/>
  <c r="A345" i="49"/>
  <c r="A317" i="49"/>
  <c r="A399" i="49" s="1"/>
  <c r="F235" i="49"/>
  <c r="F181" i="49"/>
  <c r="F190" i="49"/>
  <c r="A209" i="49"/>
  <c r="F220" i="49"/>
  <c r="A241" i="49"/>
  <c r="A277" i="49"/>
  <c r="F164" i="49"/>
  <c r="F179" i="49"/>
  <c r="A261" i="49"/>
  <c r="A343" i="49" s="1"/>
  <c r="F105" i="49"/>
  <c r="F116" i="49"/>
  <c r="F121" i="49"/>
  <c r="F138" i="49"/>
  <c r="F144" i="49"/>
  <c r="F155" i="49"/>
  <c r="F165" i="49"/>
  <c r="A177" i="49"/>
  <c r="F183" i="49"/>
  <c r="A197" i="49"/>
  <c r="A279" i="49" s="1"/>
  <c r="A213" i="49"/>
  <c r="F228" i="49"/>
  <c r="A328" i="49"/>
  <c r="F328" i="49" s="1"/>
  <c r="F246" i="49"/>
  <c r="F191" i="49"/>
  <c r="F210" i="49"/>
  <c r="F97" i="49"/>
  <c r="F145" i="49"/>
  <c r="A227" i="49"/>
  <c r="F227" i="49" s="1"/>
  <c r="A252" i="49"/>
  <c r="F355" i="49"/>
  <c r="A301" i="49"/>
  <c r="A383" i="49" s="1"/>
  <c r="F90" i="49"/>
  <c r="F104" i="49"/>
  <c r="F137" i="49"/>
  <c r="F224" i="49"/>
  <c r="A319" i="49"/>
  <c r="F237" i="49"/>
  <c r="F151" i="49"/>
  <c r="F156" i="49"/>
  <c r="F167" i="49"/>
  <c r="A249" i="49"/>
  <c r="A230" i="49"/>
  <c r="F143" i="49"/>
  <c r="F182" i="49"/>
  <c r="F306" i="49"/>
  <c r="F174" i="49"/>
  <c r="F141" i="49"/>
  <c r="A223" i="49"/>
  <c r="A327" i="49"/>
  <c r="F245" i="49"/>
  <c r="A168" i="49"/>
  <c r="F186" i="49"/>
  <c r="F207" i="49"/>
  <c r="F273" i="49"/>
  <c r="A283" i="48"/>
  <c r="F201" i="48"/>
  <c r="A260" i="48"/>
  <c r="F178" i="48"/>
  <c r="F105" i="48"/>
  <c r="F115" i="48"/>
  <c r="F119" i="48"/>
  <c r="F125" i="48"/>
  <c r="F170" i="48"/>
  <c r="A194" i="48"/>
  <c r="A225" i="48"/>
  <c r="A240" i="48"/>
  <c r="A322" i="48" s="1"/>
  <c r="A256" i="48"/>
  <c r="A310" i="48"/>
  <c r="F90" i="48"/>
  <c r="F95" i="48"/>
  <c r="F106" i="48"/>
  <c r="F116" i="48"/>
  <c r="F126" i="48"/>
  <c r="F151" i="48"/>
  <c r="A179" i="48"/>
  <c r="A196" i="48"/>
  <c r="F203" i="48"/>
  <c r="A313" i="48"/>
  <c r="F111" i="48"/>
  <c r="F134" i="48"/>
  <c r="A173" i="48"/>
  <c r="A255" i="48" s="1"/>
  <c r="A180" i="48"/>
  <c r="A262" i="48" s="1"/>
  <c r="A204" i="48"/>
  <c r="A229" i="48"/>
  <c r="A265" i="48"/>
  <c r="A328" i="48"/>
  <c r="F198" i="48"/>
  <c r="A214" i="48"/>
  <c r="A296" i="48" s="1"/>
  <c r="A273" i="48"/>
  <c r="A259" i="48"/>
  <c r="F92" i="48"/>
  <c r="F108" i="48"/>
  <c r="F141" i="48"/>
  <c r="F218" i="48"/>
  <c r="F248" i="48"/>
  <c r="F88" i="48"/>
  <c r="F118" i="48"/>
  <c r="F166" i="48"/>
  <c r="F175" i="48"/>
  <c r="F233" i="48"/>
  <c r="A249" i="48"/>
  <c r="A362" i="48"/>
  <c r="F362" i="48" s="1"/>
  <c r="F223" i="48"/>
  <c r="A238" i="48"/>
  <c r="A302" i="48"/>
  <c r="A253" i="47"/>
  <c r="F171" i="47"/>
  <c r="A283" i="47"/>
  <c r="F201" i="47"/>
  <c r="A331" i="47"/>
  <c r="F249" i="47"/>
  <c r="A255" i="47"/>
  <c r="F173" i="47"/>
  <c r="A319" i="47"/>
  <c r="A401" i="47" s="1"/>
  <c r="A483" i="47" s="1"/>
  <c r="A565" i="47" s="1"/>
  <c r="F565" i="47" s="1"/>
  <c r="F237" i="47"/>
  <c r="A281" i="47"/>
  <c r="F199" i="47"/>
  <c r="F172" i="47"/>
  <c r="A254" i="47"/>
  <c r="A291" i="47"/>
  <c r="F209" i="47"/>
  <c r="A311" i="47"/>
  <c r="F229" i="47"/>
  <c r="F191" i="47"/>
  <c r="A240" i="47"/>
  <c r="A227" i="47"/>
  <c r="A248" i="47"/>
  <c r="A296" i="47"/>
  <c r="F296" i="47" s="1"/>
  <c r="F147" i="47"/>
  <c r="F167" i="47"/>
  <c r="F106" i="47"/>
  <c r="F118" i="47"/>
  <c r="F152" i="47"/>
  <c r="A169" i="47"/>
  <c r="F169" i="47" s="1"/>
  <c r="A178" i="47"/>
  <c r="A192" i="47"/>
  <c r="A205" i="47"/>
  <c r="F205" i="47" s="1"/>
  <c r="A219" i="47"/>
  <c r="A204" i="47"/>
  <c r="A286" i="47" s="1"/>
  <c r="F148" i="47"/>
  <c r="A180" i="47"/>
  <c r="A196" i="47"/>
  <c r="A278" i="47" s="1"/>
  <c r="F278" i="47" s="1"/>
  <c r="A206" i="47"/>
  <c r="F243" i="47"/>
  <c r="A279" i="47"/>
  <c r="F176" i="47"/>
  <c r="A220" i="47"/>
  <c r="A302" i="47" s="1"/>
  <c r="A232" i="47"/>
  <c r="F232" i="47" s="1"/>
  <c r="F90" i="47"/>
  <c r="F126" i="47"/>
  <c r="F245" i="47"/>
  <c r="A324" i="47"/>
  <c r="A422" i="47"/>
  <c r="A504" i="47" s="1"/>
  <c r="F504" i="47" s="1"/>
  <c r="F103" i="47"/>
  <c r="F155" i="47"/>
  <c r="F160" i="47"/>
  <c r="F165" i="47"/>
  <c r="A224" i="47"/>
  <c r="F224" i="47" s="1"/>
  <c r="F258" i="47"/>
  <c r="M41" i="45"/>
  <c r="M122" i="45"/>
  <c r="M204" i="45" s="1"/>
  <c r="M286" i="45" s="1"/>
  <c r="M368" i="45" s="1"/>
  <c r="M450" i="45" s="1"/>
  <c r="M532" i="45" s="1"/>
  <c r="M614" i="45" s="1"/>
  <c r="M696" i="45" s="1"/>
  <c r="M778" i="45" s="1"/>
  <c r="M860" i="45" s="1"/>
  <c r="N122" i="55"/>
  <c r="N204" i="55" s="1"/>
  <c r="N286" i="55" s="1"/>
  <c r="N368" i="55" s="1"/>
  <c r="N450" i="55" s="1"/>
  <c r="N532" i="55" s="1"/>
  <c r="N41" i="55"/>
  <c r="N121" i="52"/>
  <c r="N203" i="52" s="1"/>
  <c r="N285" i="52" s="1"/>
  <c r="N367" i="52" s="1"/>
  <c r="N449" i="52" s="1"/>
  <c r="N531" i="52" s="1"/>
  <c r="N40" i="52"/>
  <c r="N121" i="51"/>
  <c r="N203" i="51" s="1"/>
  <c r="N285" i="51" s="1"/>
  <c r="N367" i="51" s="1"/>
  <c r="N449" i="51" s="1"/>
  <c r="N531" i="51" s="1"/>
  <c r="N40" i="51"/>
  <c r="N122" i="59"/>
  <c r="N204" i="59" s="1"/>
  <c r="N286" i="59" s="1"/>
  <c r="N368" i="59" s="1"/>
  <c r="N450" i="59" s="1"/>
  <c r="N532" i="59" s="1"/>
  <c r="N41" i="59"/>
  <c r="N121" i="57"/>
  <c r="N203" i="57" s="1"/>
  <c r="N285" i="57" s="1"/>
  <c r="N367" i="57" s="1"/>
  <c r="N449" i="57" s="1"/>
  <c r="N531" i="57" s="1"/>
  <c r="N40" i="57"/>
  <c r="N41" i="56"/>
  <c r="N122" i="56"/>
  <c r="N204" i="56" s="1"/>
  <c r="N286" i="56" s="1"/>
  <c r="N368" i="56" s="1"/>
  <c r="N450" i="56" s="1"/>
  <c r="N532" i="56" s="1"/>
  <c r="N122" i="58"/>
  <c r="N204" i="58" s="1"/>
  <c r="N286" i="58" s="1"/>
  <c r="N368" i="58" s="1"/>
  <c r="N450" i="58" s="1"/>
  <c r="N532" i="58" s="1"/>
  <c r="N41" i="58"/>
  <c r="N122" i="54"/>
  <c r="N204" i="54" s="1"/>
  <c r="N286" i="54" s="1"/>
  <c r="N368" i="54" s="1"/>
  <c r="N450" i="54" s="1"/>
  <c r="N532" i="54" s="1"/>
  <c r="N41" i="54"/>
  <c r="N121" i="53"/>
  <c r="N203" i="53" s="1"/>
  <c r="N285" i="53" s="1"/>
  <c r="N367" i="53" s="1"/>
  <c r="N449" i="53" s="1"/>
  <c r="N531" i="53" s="1"/>
  <c r="N40" i="53"/>
  <c r="F174" i="51"/>
  <c r="A256" i="51"/>
  <c r="A262" i="52"/>
  <c r="A344" i="52" s="1"/>
  <c r="F180" i="52"/>
  <c r="F187" i="55"/>
  <c r="A269" i="55"/>
  <c r="F269" i="55" s="1"/>
  <c r="F206" i="55"/>
  <c r="A288" i="55"/>
  <c r="A300" i="56"/>
  <c r="F300" i="56" s="1"/>
  <c r="F218" i="56"/>
  <c r="F301" i="57"/>
  <c r="A383" i="57"/>
  <c r="F383" i="57" s="1"/>
  <c r="A354" i="51"/>
  <c r="A436" i="51" s="1"/>
  <c r="F272" i="51"/>
  <c r="F323" i="55"/>
  <c r="A405" i="55"/>
  <c r="A487" i="55" s="1"/>
  <c r="A381" i="55"/>
  <c r="F299" i="55"/>
  <c r="A257" i="56"/>
  <c r="F175" i="56"/>
  <c r="F329" i="58"/>
  <c r="A411" i="58"/>
  <c r="F169" i="51"/>
  <c r="A251" i="51"/>
  <c r="A333" i="51" s="1"/>
  <c r="A258" i="51"/>
  <c r="F176" i="51"/>
  <c r="F210" i="51"/>
  <c r="A292" i="51"/>
  <c r="A401" i="53"/>
  <c r="F319" i="53"/>
  <c r="F311" i="54"/>
  <c r="A393" i="54"/>
  <c r="A304" i="51"/>
  <c r="F222" i="51"/>
  <c r="A412" i="51"/>
  <c r="A494" i="51" s="1"/>
  <c r="F330" i="51"/>
  <c r="A375" i="53"/>
  <c r="F293" i="53"/>
  <c r="A271" i="55"/>
  <c r="F189" i="55"/>
  <c r="A331" i="55"/>
  <c r="F249" i="55"/>
  <c r="A263" i="57"/>
  <c r="F181" i="57"/>
  <c r="F215" i="57"/>
  <c r="A297" i="57"/>
  <c r="A320" i="59"/>
  <c r="F238" i="59"/>
  <c r="F223" i="53"/>
  <c r="A305" i="53"/>
  <c r="A329" i="53"/>
  <c r="F247" i="53"/>
  <c r="A278" i="54"/>
  <c r="F196" i="54"/>
  <c r="F202" i="54"/>
  <c r="A284" i="54"/>
  <c r="F299" i="54"/>
  <c r="A381" i="54"/>
  <c r="A253" i="56"/>
  <c r="F253" i="56" s="1"/>
  <c r="F171" i="56"/>
  <c r="A284" i="56"/>
  <c r="A366" i="56" s="1"/>
  <c r="F202" i="56"/>
  <c r="F208" i="56"/>
  <c r="A290" i="56"/>
  <c r="A252" i="57"/>
  <c r="F170" i="57"/>
  <c r="A359" i="57"/>
  <c r="F277" i="57"/>
  <c r="F217" i="58"/>
  <c r="A299" i="58"/>
  <c r="F299" i="58" s="1"/>
  <c r="A336" i="54"/>
  <c r="F254" i="54"/>
  <c r="A272" i="56"/>
  <c r="F190" i="56"/>
  <c r="A387" i="56"/>
  <c r="F387" i="56" s="1"/>
  <c r="F305" i="56"/>
  <c r="A260" i="52"/>
  <c r="F260" i="52" s="1"/>
  <c r="F178" i="52"/>
  <c r="A289" i="52"/>
  <c r="F207" i="52"/>
  <c r="F243" i="52"/>
  <c r="A325" i="52"/>
  <c r="F239" i="55"/>
  <c r="A321" i="55"/>
  <c r="F321" i="55" s="1"/>
  <c r="A283" i="51"/>
  <c r="F201" i="51"/>
  <c r="A460" i="52"/>
  <c r="F378" i="52"/>
  <c r="A379" i="52"/>
  <c r="F297" i="52"/>
  <c r="A278" i="53"/>
  <c r="F196" i="53"/>
  <c r="F172" i="57"/>
  <c r="A254" i="57"/>
  <c r="A279" i="57"/>
  <c r="F279" i="57" s="1"/>
  <c r="F197" i="57"/>
  <c r="F201" i="58"/>
  <c r="A283" i="58"/>
  <c r="F283" i="58" s="1"/>
  <c r="A268" i="59"/>
  <c r="F186" i="59"/>
  <c r="A179" i="52"/>
  <c r="A205" i="52"/>
  <c r="A267" i="52"/>
  <c r="A216" i="53"/>
  <c r="A205" i="54"/>
  <c r="A312" i="54"/>
  <c r="A380" i="54"/>
  <c r="A207" i="55"/>
  <c r="A229" i="55"/>
  <c r="F229" i="55" s="1"/>
  <c r="F329" i="55"/>
  <c r="A385" i="55"/>
  <c r="A467" i="55" s="1"/>
  <c r="F185" i="56"/>
  <c r="A244" i="56"/>
  <c r="F244" i="56" s="1"/>
  <c r="A190" i="57"/>
  <c r="A186" i="58"/>
  <c r="A223" i="59"/>
  <c r="F223" i="59" s="1"/>
  <c r="F87" i="51"/>
  <c r="F92" i="51"/>
  <c r="F161" i="51"/>
  <c r="A177" i="51"/>
  <c r="F177" i="51" s="1"/>
  <c r="F248" i="51"/>
  <c r="A309" i="51"/>
  <c r="F98" i="52"/>
  <c r="F114" i="52"/>
  <c r="F130" i="52"/>
  <c r="F163" i="52"/>
  <c r="A170" i="52"/>
  <c r="F170" i="52" s="1"/>
  <c r="A192" i="52"/>
  <c r="F215" i="52"/>
  <c r="F231" i="52"/>
  <c r="F245" i="52"/>
  <c r="F296" i="52"/>
  <c r="A374" i="52"/>
  <c r="F142" i="53"/>
  <c r="F147" i="53"/>
  <c r="F153" i="53"/>
  <c r="A228" i="53"/>
  <c r="F237" i="53"/>
  <c r="F102" i="54"/>
  <c r="F148" i="54"/>
  <c r="A197" i="54"/>
  <c r="F217" i="54"/>
  <c r="A245" i="54"/>
  <c r="A277" i="54"/>
  <c r="F104" i="55"/>
  <c r="F126" i="55"/>
  <c r="F139" i="55"/>
  <c r="F165" i="55"/>
  <c r="A171" i="55"/>
  <c r="A192" i="55"/>
  <c r="A211" i="55"/>
  <c r="A231" i="55"/>
  <c r="F243" i="55"/>
  <c r="A258" i="55"/>
  <c r="A340" i="55" s="1"/>
  <c r="A330" i="55"/>
  <c r="F103" i="56"/>
  <c r="F108" i="56"/>
  <c r="F134" i="56"/>
  <c r="F154" i="56"/>
  <c r="F159" i="56"/>
  <c r="F173" i="56"/>
  <c r="A189" i="56"/>
  <c r="A271" i="56" s="1"/>
  <c r="F212" i="56"/>
  <c r="A221" i="56"/>
  <c r="F221" i="56" s="1"/>
  <c r="F228" i="56"/>
  <c r="F246" i="56"/>
  <c r="A280" i="56"/>
  <c r="F309" i="56"/>
  <c r="F95" i="57"/>
  <c r="F115" i="57"/>
  <c r="F127" i="57"/>
  <c r="F176" i="57"/>
  <c r="A191" i="57"/>
  <c r="F191" i="57" s="1"/>
  <c r="A206" i="57"/>
  <c r="F218" i="57"/>
  <c r="A228" i="57"/>
  <c r="A256" i="57"/>
  <c r="F140" i="58"/>
  <c r="F163" i="58"/>
  <c r="A171" i="58"/>
  <c r="A208" i="58"/>
  <c r="A224" i="58"/>
  <c r="F224" i="58" s="1"/>
  <c r="F239" i="58"/>
  <c r="A273" i="58"/>
  <c r="F87" i="59"/>
  <c r="F99" i="59"/>
  <c r="F114" i="59"/>
  <c r="F120" i="59"/>
  <c r="F125" i="59"/>
  <c r="F134" i="59"/>
  <c r="F149" i="59"/>
  <c r="A189" i="59"/>
  <c r="F231" i="59"/>
  <c r="A294" i="59"/>
  <c r="A376" i="59" s="1"/>
  <c r="F376" i="59" s="1"/>
  <c r="A182" i="51"/>
  <c r="A232" i="52"/>
  <c r="A174" i="53"/>
  <c r="A201" i="53"/>
  <c r="A220" i="53"/>
  <c r="A183" i="54"/>
  <c r="F198" i="54"/>
  <c r="A232" i="54"/>
  <c r="A246" i="54"/>
  <c r="F115" i="55"/>
  <c r="F145" i="55"/>
  <c r="F151" i="55"/>
  <c r="A185" i="55"/>
  <c r="A213" i="55"/>
  <c r="A245" i="55"/>
  <c r="F260" i="55"/>
  <c r="F98" i="56"/>
  <c r="F124" i="56"/>
  <c r="F144" i="56"/>
  <c r="F149" i="56"/>
  <c r="F223" i="56"/>
  <c r="A232" i="56"/>
  <c r="F232" i="56" s="1"/>
  <c r="A288" i="56"/>
  <c r="F100" i="57"/>
  <c r="F106" i="57"/>
  <c r="F111" i="57"/>
  <c r="F133" i="57"/>
  <c r="A207" i="57"/>
  <c r="F207" i="57" s="1"/>
  <c r="F109" i="58"/>
  <c r="F114" i="58"/>
  <c r="F132" i="58"/>
  <c r="F136" i="58"/>
  <c r="A188" i="58"/>
  <c r="F188" i="58" s="1"/>
  <c r="A225" i="58"/>
  <c r="A241" i="58"/>
  <c r="F105" i="59"/>
  <c r="F110" i="59"/>
  <c r="F130" i="59"/>
  <c r="F155" i="59"/>
  <c r="A168" i="59"/>
  <c r="F93" i="51"/>
  <c r="F117" i="51"/>
  <c r="F171" i="51"/>
  <c r="A206" i="51"/>
  <c r="A217" i="51"/>
  <c r="A242" i="51"/>
  <c r="F208" i="52"/>
  <c r="A249" i="52"/>
  <c r="F249" i="52" s="1"/>
  <c r="A276" i="52"/>
  <c r="A175" i="53"/>
  <c r="A385" i="53"/>
  <c r="A199" i="54"/>
  <c r="F199" i="54" s="1"/>
  <c r="A235" i="54"/>
  <c r="F173" i="55"/>
  <c r="A246" i="55"/>
  <c r="A203" i="56"/>
  <c r="A215" i="56"/>
  <c r="A233" i="56"/>
  <c r="F194" i="57"/>
  <c r="A230" i="57"/>
  <c r="A246" i="57"/>
  <c r="F164" i="58"/>
  <c r="A177" i="58"/>
  <c r="F190" i="58"/>
  <c r="A242" i="58"/>
  <c r="A324" i="58" s="1"/>
  <c r="F100" i="59"/>
  <c r="F121" i="59"/>
  <c r="F126" i="59"/>
  <c r="F135" i="59"/>
  <c r="F140" i="59"/>
  <c r="F145" i="59"/>
  <c r="A174" i="59"/>
  <c r="A256" i="59" s="1"/>
  <c r="F218" i="51"/>
  <c r="F173" i="52"/>
  <c r="F196" i="52"/>
  <c r="A250" i="52"/>
  <c r="F278" i="52"/>
  <c r="A303" i="52"/>
  <c r="A385" i="52" s="1"/>
  <c r="A442" i="52"/>
  <c r="F442" i="52" s="1"/>
  <c r="A189" i="54"/>
  <c r="A200" i="54"/>
  <c r="A223" i="54"/>
  <c r="A174" i="55"/>
  <c r="F186" i="55"/>
  <c r="A192" i="56"/>
  <c r="F192" i="56" s="1"/>
  <c r="A222" i="57"/>
  <c r="A176" i="59"/>
  <c r="F176" i="59" s="1"/>
  <c r="A204" i="59"/>
  <c r="A245" i="59"/>
  <c r="A327" i="59" s="1"/>
  <c r="A409" i="59" s="1"/>
  <c r="A173" i="51"/>
  <c r="A209" i="51"/>
  <c r="F209" i="51" s="1"/>
  <c r="F94" i="51"/>
  <c r="F99" i="51"/>
  <c r="F140" i="51"/>
  <c r="F145" i="51"/>
  <c r="F190" i="51"/>
  <c r="A221" i="51"/>
  <c r="F221" i="51" s="1"/>
  <c r="A233" i="51"/>
  <c r="F233" i="51" s="1"/>
  <c r="F91" i="52"/>
  <c r="F96" i="52"/>
  <c r="F161" i="52"/>
  <c r="A174" i="52"/>
  <c r="A198" i="52"/>
  <c r="F210" i="52"/>
  <c r="A222" i="52"/>
  <c r="A282" i="52"/>
  <c r="A177" i="53"/>
  <c r="A259" i="53" s="1"/>
  <c r="A190" i="53"/>
  <c r="A208" i="53"/>
  <c r="F208" i="53" s="1"/>
  <c r="F221" i="53"/>
  <c r="A234" i="53"/>
  <c r="F240" i="53"/>
  <c r="F116" i="54"/>
  <c r="F130" i="54"/>
  <c r="F146" i="54"/>
  <c r="F211" i="54"/>
  <c r="A224" i="54"/>
  <c r="F224" i="54" s="1"/>
  <c r="F285" i="54"/>
  <c r="A309" i="54"/>
  <c r="A391" i="54" s="1"/>
  <c r="A330" i="54"/>
  <c r="A412" i="54" s="1"/>
  <c r="F412" i="54" s="1"/>
  <c r="F91" i="55"/>
  <c r="F96" i="55"/>
  <c r="F124" i="55"/>
  <c r="F158" i="55"/>
  <c r="F167" i="55"/>
  <c r="A175" i="55"/>
  <c r="F175" i="55" s="1"/>
  <c r="A200" i="55"/>
  <c r="F200" i="55" s="1"/>
  <c r="A220" i="55"/>
  <c r="A309" i="55"/>
  <c r="F89" i="56"/>
  <c r="F126" i="56"/>
  <c r="F136" i="56"/>
  <c r="F141" i="56"/>
  <c r="F157" i="56"/>
  <c r="A169" i="56"/>
  <c r="A251" i="56" s="1"/>
  <c r="A179" i="56"/>
  <c r="A193" i="56"/>
  <c r="F226" i="56"/>
  <c r="A240" i="56"/>
  <c r="F267" i="56"/>
  <c r="F117" i="57"/>
  <c r="F129" i="57"/>
  <c r="F153" i="57"/>
  <c r="F163" i="57"/>
  <c r="A184" i="57"/>
  <c r="A212" i="57"/>
  <c r="A234" i="57"/>
  <c r="F234" i="57" s="1"/>
  <c r="A445" i="57"/>
  <c r="F445" i="57" s="1"/>
  <c r="F111" i="58"/>
  <c r="F154" i="58"/>
  <c r="F165" i="58"/>
  <c r="F193" i="58"/>
  <c r="F247" i="58"/>
  <c r="F302" i="58"/>
  <c r="F97" i="59"/>
  <c r="F112" i="59"/>
  <c r="F132" i="59"/>
  <c r="F136" i="59"/>
  <c r="A180" i="59"/>
  <c r="F180" i="59" s="1"/>
  <c r="A210" i="59"/>
  <c r="A292" i="59" s="1"/>
  <c r="A249" i="59"/>
  <c r="F291" i="53"/>
  <c r="A176" i="54"/>
  <c r="A193" i="54"/>
  <c r="A238" i="54"/>
  <c r="A168" i="55"/>
  <c r="A201" i="55"/>
  <c r="F201" i="55" s="1"/>
  <c r="F221" i="55"/>
  <c r="A209" i="56"/>
  <c r="A214" i="57"/>
  <c r="F224" i="57"/>
  <c r="F215" i="59"/>
  <c r="F136" i="51"/>
  <c r="F211" i="51"/>
  <c r="A236" i="51"/>
  <c r="A245" i="51"/>
  <c r="F245" i="51" s="1"/>
  <c r="F146" i="52"/>
  <c r="F152" i="52"/>
  <c r="F162" i="52"/>
  <c r="F214" i="52"/>
  <c r="A226" i="52"/>
  <c r="A308" i="52" s="1"/>
  <c r="A390" i="52" s="1"/>
  <c r="A319" i="52"/>
  <c r="F319" i="52" s="1"/>
  <c r="F141" i="53"/>
  <c r="F169" i="53"/>
  <c r="F181" i="53"/>
  <c r="F211" i="53"/>
  <c r="A243" i="53"/>
  <c r="A325" i="53" s="1"/>
  <c r="F147" i="54"/>
  <c r="F203" i="54"/>
  <c r="A255" i="54"/>
  <c r="A290" i="54"/>
  <c r="F290" i="54" s="1"/>
  <c r="F143" i="55"/>
  <c r="F159" i="55"/>
  <c r="F178" i="55"/>
  <c r="A291" i="55"/>
  <c r="F137" i="56"/>
  <c r="F163" i="56"/>
  <c r="A183" i="56"/>
  <c r="F183" i="56" s="1"/>
  <c r="A211" i="56"/>
  <c r="F211" i="56" s="1"/>
  <c r="F227" i="56"/>
  <c r="A419" i="56"/>
  <c r="A501" i="56" s="1"/>
  <c r="F501" i="56" s="1"/>
  <c r="F142" i="57"/>
  <c r="F199" i="57"/>
  <c r="A225" i="57"/>
  <c r="F112" i="58"/>
  <c r="F124" i="58"/>
  <c r="F155" i="58"/>
  <c r="F184" i="58"/>
  <c r="F266" i="58"/>
  <c r="F113" i="59"/>
  <c r="F133" i="59"/>
  <c r="F148" i="59"/>
  <c r="F165" i="59"/>
  <c r="A221" i="59"/>
  <c r="A303" i="59" s="1"/>
  <c r="F303" i="59" s="1"/>
  <c r="N121" i="50"/>
  <c r="N203" i="50" s="1"/>
  <c r="N285" i="50" s="1"/>
  <c r="N367" i="50" s="1"/>
  <c r="N449" i="50" s="1"/>
  <c r="N531" i="50" s="1"/>
  <c r="N40" i="50"/>
  <c r="N41" i="49"/>
  <c r="N122" i="49"/>
  <c r="N204" i="49" s="1"/>
  <c r="N286" i="49" s="1"/>
  <c r="N368" i="49" s="1"/>
  <c r="N450" i="49" s="1"/>
  <c r="N532" i="49" s="1"/>
  <c r="N41" i="48"/>
  <c r="N122" i="48"/>
  <c r="N204" i="48" s="1"/>
  <c r="N286" i="48" s="1"/>
  <c r="N368" i="48" s="1"/>
  <c r="N450" i="48" s="1"/>
  <c r="N532" i="48" s="1"/>
  <c r="N40" i="47"/>
  <c r="N121" i="47"/>
  <c r="N203" i="47" s="1"/>
  <c r="N285" i="47" s="1"/>
  <c r="N367" i="47" s="1"/>
  <c r="N449" i="47" s="1"/>
  <c r="N531" i="47" s="1"/>
  <c r="M121" i="61"/>
  <c r="M203" i="61" s="1"/>
  <c r="M285" i="61" s="1"/>
  <c r="M367" i="61" s="1"/>
  <c r="M449" i="61" s="1"/>
  <c r="M531" i="61" s="1"/>
  <c r="M613" i="61" s="1"/>
  <c r="M695" i="61" s="1"/>
  <c r="M777" i="61" s="1"/>
  <c r="M859" i="61" s="1"/>
  <c r="M40" i="61"/>
  <c r="F281" i="47"/>
  <c r="A363" i="47"/>
  <c r="F170" i="47"/>
  <c r="A252" i="47"/>
  <c r="A368" i="47"/>
  <c r="F286" i="47"/>
  <c r="A274" i="48"/>
  <c r="F192" i="48"/>
  <c r="F275" i="48"/>
  <c r="A357" i="48"/>
  <c r="F291" i="47"/>
  <c r="A373" i="47"/>
  <c r="F320" i="47"/>
  <c r="A402" i="47"/>
  <c r="A407" i="47"/>
  <c r="F325" i="47"/>
  <c r="A270" i="47"/>
  <c r="F188" i="47"/>
  <c r="A345" i="47"/>
  <c r="F263" i="47"/>
  <c r="F327" i="47"/>
  <c r="A409" i="47"/>
  <c r="F269" i="47"/>
  <c r="A351" i="47"/>
  <c r="A298" i="47"/>
  <c r="F216" i="47"/>
  <c r="F312" i="47"/>
  <c r="A394" i="47"/>
  <c r="F179" i="47"/>
  <c r="A261" i="47"/>
  <c r="F233" i="47"/>
  <c r="A315" i="47"/>
  <c r="F207" i="47"/>
  <c r="A289" i="47"/>
  <c r="F272" i="47"/>
  <c r="A354" i="47"/>
  <c r="F302" i="47"/>
  <c r="A384" i="47"/>
  <c r="F208" i="47"/>
  <c r="A290" i="47"/>
  <c r="A329" i="47"/>
  <c r="F247" i="47"/>
  <c r="A355" i="47"/>
  <c r="F273" i="47"/>
  <c r="A385" i="47"/>
  <c r="F303" i="47"/>
  <c r="F193" i="47"/>
  <c r="A275" i="47"/>
  <c r="F310" i="47"/>
  <c r="A392" i="47"/>
  <c r="A256" i="47"/>
  <c r="F379" i="47"/>
  <c r="F187" i="47"/>
  <c r="F202" i="47"/>
  <c r="A218" i="47"/>
  <c r="A226" i="47"/>
  <c r="A323" i="47"/>
  <c r="F241" i="47"/>
  <c r="A381" i="47"/>
  <c r="F234" i="47"/>
  <c r="F86" i="48"/>
  <c r="A168" i="48"/>
  <c r="F134" i="47"/>
  <c r="A266" i="47"/>
  <c r="A282" i="47"/>
  <c r="A306" i="47"/>
  <c r="A314" i="47"/>
  <c r="F483" i="47"/>
  <c r="A543" i="47"/>
  <c r="F543" i="47" s="1"/>
  <c r="F139" i="48"/>
  <c r="A221" i="48"/>
  <c r="A397" i="48"/>
  <c r="F315" i="48"/>
  <c r="A222" i="48"/>
  <c r="F140" i="48"/>
  <c r="F125" i="47"/>
  <c r="F111" i="47"/>
  <c r="A189" i="47"/>
  <c r="F220" i="47"/>
  <c r="F401" i="47"/>
  <c r="A387" i="48"/>
  <c r="F305" i="48"/>
  <c r="A307" i="48"/>
  <c r="F225" i="48"/>
  <c r="F252" i="48"/>
  <c r="A334" i="48"/>
  <c r="F104" i="47"/>
  <c r="F228" i="47"/>
  <c r="F128" i="48"/>
  <c r="A210" i="48"/>
  <c r="A384" i="49"/>
  <c r="F302" i="49"/>
  <c r="F181" i="47"/>
  <c r="F196" i="47"/>
  <c r="F204" i="47"/>
  <c r="A235" i="47"/>
  <c r="F212" i="47"/>
  <c r="A294" i="47"/>
  <c r="A251" i="47"/>
  <c r="A182" i="47"/>
  <c r="A366" i="47"/>
  <c r="A247" i="48"/>
  <c r="F165" i="48"/>
  <c r="A261" i="48"/>
  <c r="F179" i="48"/>
  <c r="A282" i="48"/>
  <c r="F200" i="48"/>
  <c r="A236" i="47"/>
  <c r="A244" i="47"/>
  <c r="F154" i="48"/>
  <c r="A236" i="48"/>
  <c r="A344" i="48"/>
  <c r="F262" i="48"/>
  <c r="A204" i="49"/>
  <c r="F122" i="49"/>
  <c r="F105" i="47"/>
  <c r="F112" i="47"/>
  <c r="A198" i="47"/>
  <c r="F221" i="47"/>
  <c r="A276" i="47"/>
  <c r="F324" i="47"/>
  <c r="A406" i="47"/>
  <c r="F130" i="48"/>
  <c r="A212" i="48"/>
  <c r="F224" i="48"/>
  <c r="A306" i="48"/>
  <c r="F155" i="48"/>
  <c r="A237" i="48"/>
  <c r="F180" i="48"/>
  <c r="A311" i="48"/>
  <c r="F229" i="48"/>
  <c r="F133" i="47"/>
  <c r="F140" i="47"/>
  <c r="A168" i="47"/>
  <c r="F190" i="47"/>
  <c r="F142" i="48"/>
  <c r="A182" i="48"/>
  <c r="A384" i="48"/>
  <c r="F302" i="48"/>
  <c r="A350" i="47"/>
  <c r="A213" i="48"/>
  <c r="F131" i="48"/>
  <c r="A367" i="48"/>
  <c r="F285" i="48"/>
  <c r="A263" i="48"/>
  <c r="F181" i="48"/>
  <c r="F157" i="48"/>
  <c r="A239" i="48"/>
  <c r="A360" i="47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F238" i="48"/>
  <c r="A320" i="48"/>
  <c r="A202" i="48"/>
  <c r="F120" i="48"/>
  <c r="A286" i="48"/>
  <c r="F204" i="48"/>
  <c r="F215" i="47"/>
  <c r="F230" i="47"/>
  <c r="F238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F319" i="47"/>
  <c r="F216" i="48"/>
  <c r="A298" i="48"/>
  <c r="A189" i="48"/>
  <c r="A211" i="47"/>
  <c r="F129" i="47"/>
  <c r="A307" i="47"/>
  <c r="F225" i="47"/>
  <c r="A336" i="48"/>
  <c r="F254" i="48"/>
  <c r="A272" i="48"/>
  <c r="F190" i="48"/>
  <c r="F143" i="47"/>
  <c r="A239" i="47"/>
  <c r="F157" i="47"/>
  <c r="A335" i="47"/>
  <c r="F253" i="47"/>
  <c r="A287" i="47"/>
  <c r="A295" i="47"/>
  <c r="F113" i="48"/>
  <c r="A195" i="48"/>
  <c r="A217" i="48"/>
  <c r="F135" i="48"/>
  <c r="F173" i="48"/>
  <c r="A230" i="48"/>
  <c r="F148" i="48"/>
  <c r="A410" i="48"/>
  <c r="F328" i="48"/>
  <c r="F217" i="47"/>
  <c r="A304" i="47"/>
  <c r="A210" i="47"/>
  <c r="A398" i="47"/>
  <c r="A279" i="48"/>
  <c r="F197" i="48"/>
  <c r="F124" i="48"/>
  <c r="A206" i="48"/>
  <c r="F193" i="48"/>
  <c r="F257" i="48"/>
  <c r="A339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256" i="49"/>
  <c r="A338" i="49"/>
  <c r="F311" i="49"/>
  <c r="A393" i="49"/>
  <c r="F252" i="49"/>
  <c r="A334" i="49"/>
  <c r="A351" i="48"/>
  <c r="F134" i="49"/>
  <c r="A216" i="49"/>
  <c r="F238" i="49"/>
  <c r="A320" i="49"/>
  <c r="A331" i="48"/>
  <c r="F249" i="48"/>
  <c r="A363" i="48"/>
  <c r="F281" i="48"/>
  <c r="A239" i="49"/>
  <c r="A176" i="49"/>
  <c r="F254" i="49"/>
  <c r="A336" i="49"/>
  <c r="A287" i="48"/>
  <c r="F205" i="48"/>
  <c r="F123" i="48"/>
  <c r="F172" i="48"/>
  <c r="F240" i="48"/>
  <c r="A444" i="48"/>
  <c r="F223" i="49"/>
  <c r="A305" i="49"/>
  <c r="F87" i="48"/>
  <c r="A169" i="48"/>
  <c r="A211" i="48"/>
  <c r="A175" i="49"/>
  <c r="F93" i="49"/>
  <c r="F289" i="49"/>
  <c r="A371" i="49"/>
  <c r="A425" i="49"/>
  <c r="F343" i="49"/>
  <c r="A208" i="49"/>
  <c r="F126" i="49"/>
  <c r="F330" i="49"/>
  <c r="A412" i="49"/>
  <c r="A406" i="49"/>
  <c r="F324" i="49"/>
  <c r="F261" i="49"/>
  <c r="F330" i="48"/>
  <c r="A412" i="48"/>
  <c r="A324" i="48"/>
  <c r="F242" i="48"/>
  <c r="A350" i="49"/>
  <c r="F268" i="49"/>
  <c r="F166" i="49"/>
  <c r="F194" i="49"/>
  <c r="A276" i="49"/>
  <c r="F242" i="49"/>
  <c r="A322" i="49"/>
  <c r="F240" i="49"/>
  <c r="F262" i="49"/>
  <c r="A344" i="49"/>
  <c r="F198" i="49"/>
  <c r="A280" i="49"/>
  <c r="F139" i="49"/>
  <c r="A221" i="49"/>
  <c r="F310" i="49"/>
  <c r="A392" i="49"/>
  <c r="A282" i="49"/>
  <c r="F200" i="49"/>
  <c r="A222" i="49"/>
  <c r="F140" i="49"/>
  <c r="A346" i="49"/>
  <c r="F264" i="49"/>
  <c r="F188" i="49"/>
  <c r="A270" i="49"/>
  <c r="F229" i="49"/>
  <c r="F300" i="48"/>
  <c r="A382" i="48"/>
  <c r="F214" i="48"/>
  <c r="A347" i="48"/>
  <c r="F265" i="48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F230" i="49"/>
  <c r="A312" i="49"/>
  <c r="F265" i="49"/>
  <c r="A189" i="49"/>
  <c r="F107" i="49"/>
  <c r="A232" i="49"/>
  <c r="F150" i="49"/>
  <c r="A429" i="49"/>
  <c r="F347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A342" i="48"/>
  <c r="F260" i="48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A326" i="48"/>
  <c r="A401" i="49"/>
  <c r="F319" i="49"/>
  <c r="F111" i="49"/>
  <c r="A193" i="49"/>
  <c r="A232" i="50"/>
  <c r="F150" i="50"/>
  <c r="A315" i="49"/>
  <c r="F233" i="49"/>
  <c r="A178" i="49"/>
  <c r="F292" i="49"/>
  <c r="A374" i="49"/>
  <c r="F114" i="49"/>
  <c r="A196" i="49"/>
  <c r="F150" i="48"/>
  <c r="A206" i="49"/>
  <c r="F124" i="49"/>
  <c r="A243" i="49"/>
  <c r="F161" i="49"/>
  <c r="A283" i="49"/>
  <c r="F201" i="49"/>
  <c r="A519" i="49"/>
  <c r="F519" i="49" s="1"/>
  <c r="F437" i="49"/>
  <c r="A199" i="49"/>
  <c r="F117" i="49"/>
  <c r="A236" i="49"/>
  <c r="F247" i="49"/>
  <c r="A329" i="49"/>
  <c r="F117" i="50"/>
  <c r="F197" i="49"/>
  <c r="A292" i="50"/>
  <c r="F210" i="50"/>
  <c r="A215" i="49"/>
  <c r="F133" i="49"/>
  <c r="F388" i="49"/>
  <c r="A470" i="49"/>
  <c r="F297" i="51"/>
  <c r="A379" i="51"/>
  <c r="A168" i="50"/>
  <c r="F86" i="50"/>
  <c r="F260" i="50"/>
  <c r="A342" i="50"/>
  <c r="A382" i="50"/>
  <c r="F300" i="50"/>
  <c r="F97" i="50"/>
  <c r="A179" i="50"/>
  <c r="F110" i="50"/>
  <c r="A192" i="50"/>
  <c r="A271" i="50"/>
  <c r="F189" i="50"/>
  <c r="A262" i="50"/>
  <c r="A410" i="49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A406" i="50"/>
  <c r="F324" i="50"/>
  <c r="A258" i="50"/>
  <c r="F176" i="50"/>
  <c r="F155" i="50"/>
  <c r="F463" i="50"/>
  <c r="A545" i="50"/>
  <c r="F545" i="50" s="1"/>
  <c r="A319" i="50"/>
  <c r="F238" i="50"/>
  <c r="A320" i="50"/>
  <c r="A308" i="49"/>
  <c r="A183" i="50"/>
  <c r="F101" i="50"/>
  <c r="A386" i="50"/>
  <c r="F304" i="50"/>
  <c r="F147" i="50"/>
  <c r="A229" i="50"/>
  <c r="A278" i="50"/>
  <c r="F196" i="50"/>
  <c r="A297" i="50"/>
  <c r="F215" i="50"/>
  <c r="F121" i="50"/>
  <c r="A203" i="50"/>
  <c r="F230" i="50"/>
  <c r="A312" i="50"/>
  <c r="F257" i="50"/>
  <c r="A339" i="50"/>
  <c r="A184" i="49"/>
  <c r="F102" i="49"/>
  <c r="F103" i="50"/>
  <c r="A185" i="50"/>
  <c r="F327" i="50"/>
  <c r="A409" i="50"/>
  <c r="A180" i="51"/>
  <c r="F98" i="51"/>
  <c r="A282" i="50"/>
  <c r="F200" i="50"/>
  <c r="F181" i="51"/>
  <c r="A263" i="51"/>
  <c r="A184" i="50"/>
  <c r="F182" i="51"/>
  <c r="A264" i="51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A298" i="52"/>
  <c r="F216" i="52"/>
  <c r="F134" i="50"/>
  <c r="A216" i="50"/>
  <c r="A212" i="50"/>
  <c r="F188" i="50"/>
  <c r="A213" i="50"/>
  <c r="A284" i="50"/>
  <c r="F202" i="50"/>
  <c r="F202" i="51"/>
  <c r="A284" i="51"/>
  <c r="F325" i="50"/>
  <c r="F204" i="50"/>
  <c r="A286" i="50"/>
  <c r="A193" i="51"/>
  <c r="F111" i="51"/>
  <c r="F204" i="51"/>
  <c r="A286" i="51"/>
  <c r="F112" i="51"/>
  <c r="A194" i="51"/>
  <c r="A338" i="50"/>
  <c r="F256" i="50"/>
  <c r="F333" i="50"/>
  <c r="F106" i="50"/>
  <c r="A276" i="50"/>
  <c r="F194" i="50"/>
  <c r="A326" i="50"/>
  <c r="F244" i="50"/>
  <c r="A289" i="50"/>
  <c r="F235" i="51"/>
  <c r="A317" i="51"/>
  <c r="F139" i="50"/>
  <c r="A221" i="50"/>
  <c r="F154" i="50"/>
  <c r="A236" i="50"/>
  <c r="F416" i="50"/>
  <c r="F334" i="50"/>
  <c r="A319" i="51"/>
  <c r="F237" i="51"/>
  <c r="F299" i="50"/>
  <c r="A241" i="50"/>
  <c r="F195" i="51"/>
  <c r="A277" i="51"/>
  <c r="A226" i="51"/>
  <c r="F144" i="51"/>
  <c r="F209" i="50"/>
  <c r="A291" i="50"/>
  <c r="F186" i="51"/>
  <c r="A338" i="51"/>
  <c r="F256" i="51"/>
  <c r="F196" i="51"/>
  <c r="A278" i="51"/>
  <c r="A239" i="51"/>
  <c r="F123" i="51"/>
  <c r="A205" i="51"/>
  <c r="F158" i="51"/>
  <c r="A240" i="51"/>
  <c r="A184" i="51"/>
  <c r="F102" i="51"/>
  <c r="F234" i="50"/>
  <c r="A316" i="50"/>
  <c r="F293" i="50"/>
  <c r="A375" i="50"/>
  <c r="A412" i="50"/>
  <c r="A216" i="51"/>
  <c r="F134" i="51"/>
  <c r="A228" i="51"/>
  <c r="F146" i="51"/>
  <c r="A382" i="51"/>
  <c r="F300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A328" i="50"/>
  <c r="F104" i="51"/>
  <c r="F105" i="51"/>
  <c r="A187" i="51"/>
  <c r="F126" i="51"/>
  <c r="A208" i="51"/>
  <c r="A219" i="51"/>
  <c r="F137" i="51"/>
  <c r="F326" i="51"/>
  <c r="A408" i="51"/>
  <c r="A228" i="50"/>
  <c r="A232" i="51"/>
  <c r="F150" i="51"/>
  <c r="A375" i="51"/>
  <c r="F293" i="51"/>
  <c r="F244" i="51"/>
  <c r="F92" i="50"/>
  <c r="F220" i="51"/>
  <c r="A302" i="51"/>
  <c r="A325" i="51"/>
  <c r="F258" i="51"/>
  <c r="A340" i="51"/>
  <c r="A168" i="51"/>
  <c r="F86" i="51"/>
  <c r="A271" i="51"/>
  <c r="F189" i="51"/>
  <c r="F279" i="51"/>
  <c r="A361" i="51"/>
  <c r="A230" i="51"/>
  <c r="A313" i="50"/>
  <c r="F107" i="51"/>
  <c r="F197" i="51"/>
  <c r="F231" i="51"/>
  <c r="A313" i="51"/>
  <c r="F93" i="50"/>
  <c r="F113" i="50"/>
  <c r="F153" i="50"/>
  <c r="A235" i="50"/>
  <c r="F182" i="50"/>
  <c r="F214" i="51"/>
  <c r="A296" i="51"/>
  <c r="F198" i="50"/>
  <c r="A234" i="51"/>
  <c r="F152" i="51"/>
  <c r="F88" i="51"/>
  <c r="A170" i="51"/>
  <c r="F164" i="51"/>
  <c r="A246" i="51"/>
  <c r="F354" i="51"/>
  <c r="A223" i="51"/>
  <c r="F141" i="51"/>
  <c r="A518" i="51"/>
  <c r="F518" i="51" s="1"/>
  <c r="F436" i="51"/>
  <c r="F179" i="51"/>
  <c r="A261" i="51"/>
  <c r="A192" i="51"/>
  <c r="F110" i="51"/>
  <c r="F187" i="52"/>
  <c r="A269" i="52"/>
  <c r="A227" i="53"/>
  <c r="F145" i="53"/>
  <c r="A201" i="50"/>
  <c r="F119" i="50"/>
  <c r="A203" i="51"/>
  <c r="F121" i="51"/>
  <c r="A169" i="52"/>
  <c r="F87" i="52"/>
  <c r="A213" i="52"/>
  <c r="F131" i="52"/>
  <c r="A227" i="52"/>
  <c r="F145" i="52"/>
  <c r="A306" i="52"/>
  <c r="F224" i="52"/>
  <c r="A242" i="52"/>
  <c r="F160" i="52"/>
  <c r="A255" i="51"/>
  <c r="F173" i="51"/>
  <c r="A285" i="52"/>
  <c r="F203" i="52"/>
  <c r="F148" i="52"/>
  <c r="A230" i="52"/>
  <c r="A200" i="51"/>
  <c r="A256" i="52"/>
  <c r="F174" i="52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335" i="51"/>
  <c r="F253" i="51"/>
  <c r="A235" i="52"/>
  <c r="F153" i="52"/>
  <c r="F327" i="52"/>
  <c r="A409" i="52"/>
  <c r="A175" i="52"/>
  <c r="F93" i="52"/>
  <c r="F276" i="52"/>
  <c r="A358" i="52"/>
  <c r="F109" i="51"/>
  <c r="A191" i="51"/>
  <c r="F167" i="51"/>
  <c r="A249" i="51"/>
  <c r="F229" i="51"/>
  <c r="A258" i="52"/>
  <c r="F176" i="52"/>
  <c r="F141" i="52"/>
  <c r="A223" i="52"/>
  <c r="A569" i="52"/>
  <c r="F569" i="52" s="1"/>
  <c r="F487" i="52"/>
  <c r="A199" i="52"/>
  <c r="F117" i="52"/>
  <c r="A316" i="52"/>
  <c r="F234" i="52"/>
  <c r="F326" i="52"/>
  <c r="A408" i="52"/>
  <c r="F172" i="52"/>
  <c r="A254" i="52"/>
  <c r="F113" i="52"/>
  <c r="A195" i="52"/>
  <c r="F122" i="52"/>
  <c r="A204" i="52"/>
  <c r="A270" i="52"/>
  <c r="F188" i="52"/>
  <c r="A204" i="53"/>
  <c r="F122" i="53"/>
  <c r="F374" i="52"/>
  <c r="A456" i="52"/>
  <c r="A323" i="51"/>
  <c r="A190" i="52"/>
  <c r="A191" i="53"/>
  <c r="F109" i="53"/>
  <c r="F205" i="52"/>
  <c r="A287" i="52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228" i="52"/>
  <c r="A310" i="52"/>
  <c r="F165" i="52"/>
  <c r="A274" i="52"/>
  <c r="F192" i="52"/>
  <c r="F300" i="52"/>
  <c r="F432" i="52"/>
  <c r="A514" i="52"/>
  <c r="F514" i="52" s="1"/>
  <c r="F108" i="51"/>
  <c r="A464" i="52"/>
  <c r="F382" i="52"/>
  <c r="A239" i="52"/>
  <c r="F157" i="52"/>
  <c r="F166" i="52"/>
  <c r="A248" i="52"/>
  <c r="F193" i="52"/>
  <c r="A275" i="52"/>
  <c r="A189" i="52"/>
  <c r="F107" i="52"/>
  <c r="F454" i="52"/>
  <c r="A536" i="52"/>
  <c r="F536" i="52" s="1"/>
  <c r="A229" i="52"/>
  <c r="F147" i="52"/>
  <c r="F222" i="52"/>
  <c r="A304" i="52"/>
  <c r="A247" i="51"/>
  <c r="A181" i="52"/>
  <c r="F99" i="52"/>
  <c r="A342" i="52"/>
  <c r="A209" i="52"/>
  <c r="F127" i="52"/>
  <c r="F323" i="52"/>
  <c r="A182" i="52"/>
  <c r="F100" i="52"/>
  <c r="A281" i="53"/>
  <c r="F199" i="53"/>
  <c r="F138" i="52"/>
  <c r="A220" i="52"/>
  <c r="A197" i="52"/>
  <c r="F201" i="53"/>
  <c r="A283" i="53"/>
  <c r="A407" i="52"/>
  <c r="F325" i="52"/>
  <c r="F101" i="52"/>
  <c r="A183" i="52"/>
  <c r="A191" i="52"/>
  <c r="F109" i="52"/>
  <c r="A280" i="52"/>
  <c r="F198" i="52"/>
  <c r="A252" i="52"/>
  <c r="A284" i="53"/>
  <c r="F202" i="53"/>
  <c r="A211" i="52"/>
  <c r="F129" i="52"/>
  <c r="A294" i="52"/>
  <c r="F212" i="52"/>
  <c r="F226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401" i="53"/>
  <c r="A483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303" i="52"/>
  <c r="F132" i="53"/>
  <c r="A214" i="53"/>
  <c r="A331" i="52"/>
  <c r="F133" i="53"/>
  <c r="A215" i="53"/>
  <c r="F322" i="52"/>
  <c r="A404" i="52"/>
  <c r="A395" i="52"/>
  <c r="F222" i="53"/>
  <c r="A304" i="53"/>
  <c r="A268" i="53"/>
  <c r="F186" i="53"/>
  <c r="F166" i="53"/>
  <c r="A248" i="53"/>
  <c r="F185" i="53"/>
  <c r="A267" i="53"/>
  <c r="A219" i="53"/>
  <c r="F137" i="53"/>
  <c r="F229" i="53"/>
  <c r="A311" i="53"/>
  <c r="A290" i="53"/>
  <c r="A353" i="53"/>
  <c r="F271" i="53"/>
  <c r="A362" i="54"/>
  <c r="F280" i="54"/>
  <c r="A187" i="53"/>
  <c r="F105" i="53"/>
  <c r="F103" i="54"/>
  <c r="A185" i="54"/>
  <c r="F128" i="53"/>
  <c r="A210" i="53"/>
  <c r="F190" i="53"/>
  <c r="A272" i="53"/>
  <c r="F230" i="53"/>
  <c r="A312" i="53"/>
  <c r="A176" i="53"/>
  <c r="F94" i="53"/>
  <c r="F105" i="54"/>
  <c r="A187" i="54"/>
  <c r="F150" i="53"/>
  <c r="A232" i="53"/>
  <c r="A256" i="53"/>
  <c r="F174" i="53"/>
  <c r="F160" i="53"/>
  <c r="A242" i="53"/>
  <c r="F233" i="53"/>
  <c r="A315" i="53"/>
  <c r="A200" i="53"/>
  <c r="F118" i="53"/>
  <c r="F182" i="54"/>
  <c r="A264" i="54"/>
  <c r="F96" i="53"/>
  <c r="A178" i="53"/>
  <c r="F217" i="53"/>
  <c r="A299" i="53"/>
  <c r="A287" i="53"/>
  <c r="F205" i="53"/>
  <c r="A317" i="53"/>
  <c r="F235" i="53"/>
  <c r="F373" i="53"/>
  <c r="A455" i="53"/>
  <c r="F320" i="53"/>
  <c r="A402" i="53"/>
  <c r="F209" i="53"/>
  <c r="F238" i="53"/>
  <c r="A249" i="53"/>
  <c r="F167" i="53"/>
  <c r="A294" i="53"/>
  <c r="F212" i="53"/>
  <c r="F305" i="53"/>
  <c r="A387" i="53"/>
  <c r="F89" i="53"/>
  <c r="A171" i="53"/>
  <c r="F149" i="53"/>
  <c r="A231" i="53"/>
  <c r="F385" i="53"/>
  <c r="A467" i="53"/>
  <c r="A243" i="54"/>
  <c r="F161" i="54"/>
  <c r="A203" i="53"/>
  <c r="F121" i="53"/>
  <c r="A213" i="53"/>
  <c r="A323" i="53"/>
  <c r="F241" i="53"/>
  <c r="A523" i="53"/>
  <c r="F523" i="53" s="1"/>
  <c r="F441" i="53"/>
  <c r="A220" i="54"/>
  <c r="F138" i="54"/>
  <c r="A183" i="53"/>
  <c r="F101" i="53"/>
  <c r="A194" i="53"/>
  <c r="F112" i="53"/>
  <c r="A254" i="53"/>
  <c r="F172" i="53"/>
  <c r="F243" i="53"/>
  <c r="A430" i="53"/>
  <c r="F348" i="53"/>
  <c r="F173" i="53"/>
  <c r="A255" i="53"/>
  <c r="A298" i="53"/>
  <c r="F216" i="53"/>
  <c r="F246" i="53"/>
  <c r="A328" i="53"/>
  <c r="F183" i="54"/>
  <c r="A265" i="54"/>
  <c r="F262" i="52"/>
  <c r="A306" i="53"/>
  <c r="F224" i="53"/>
  <c r="A404" i="53"/>
  <c r="A188" i="54"/>
  <c r="F106" i="54"/>
  <c r="F140" i="54"/>
  <c r="A222" i="54"/>
  <c r="A370" i="54"/>
  <c r="F288" i="54"/>
  <c r="F189" i="54"/>
  <c r="A271" i="54"/>
  <c r="F151" i="54"/>
  <c r="A233" i="54"/>
  <c r="A225" i="53"/>
  <c r="F143" i="53"/>
  <c r="F96" i="54"/>
  <c r="A178" i="54"/>
  <c r="A292" i="54"/>
  <c r="F210" i="54"/>
  <c r="F195" i="53"/>
  <c r="A352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F168" i="54"/>
  <c r="A236" i="53"/>
  <c r="F277" i="53"/>
  <c r="A237" i="54"/>
  <c r="F155" i="54"/>
  <c r="F122" i="54"/>
  <c r="A204" i="54"/>
  <c r="A279" i="54"/>
  <c r="F197" i="54"/>
  <c r="A403" i="53"/>
  <c r="F321" i="53"/>
  <c r="A262" i="53"/>
  <c r="A282" i="54"/>
  <c r="F200" i="54"/>
  <c r="F329" i="53"/>
  <c r="A411" i="53"/>
  <c r="F159" i="54"/>
  <c r="A241" i="54"/>
  <c r="A359" i="54"/>
  <c r="F277" i="54"/>
  <c r="A192" i="53"/>
  <c r="F179" i="54"/>
  <c r="A261" i="54"/>
  <c r="A531" i="54"/>
  <c r="F531" i="54" s="1"/>
  <c r="F449" i="54"/>
  <c r="A276" i="54"/>
  <c r="F194" i="54"/>
  <c r="A186" i="54"/>
  <c r="F300" i="54"/>
  <c r="A382" i="54"/>
  <c r="A272" i="54"/>
  <c r="F330" i="54"/>
  <c r="A463" i="54"/>
  <c r="F381" i="54"/>
  <c r="A214" i="55"/>
  <c r="F132" i="55"/>
  <c r="F177" i="54"/>
  <c r="A259" i="54"/>
  <c r="A213" i="54"/>
  <c r="F131" i="54"/>
  <c r="F293" i="54"/>
  <c r="A375" i="54"/>
  <c r="A221" i="54"/>
  <c r="F134" i="55"/>
  <c r="A216" i="55"/>
  <c r="F95" i="54"/>
  <c r="F367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249" i="54"/>
  <c r="A331" i="54"/>
  <c r="F400" i="54"/>
  <c r="A482" i="54"/>
  <c r="A275" i="54"/>
  <c r="F193" i="54"/>
  <c r="F236" i="54"/>
  <c r="A294" i="54"/>
  <c r="A226" i="54"/>
  <c r="F144" i="54"/>
  <c r="F152" i="54"/>
  <c r="A234" i="54"/>
  <c r="F162" i="54"/>
  <c r="A244" i="54"/>
  <c r="F321" i="54"/>
  <c r="A403" i="54"/>
  <c r="F310" i="54"/>
  <c r="F392" i="54"/>
  <c r="A494" i="54"/>
  <c r="F184" i="54"/>
  <c r="A266" i="54"/>
  <c r="F239" i="54"/>
  <c r="F201" i="54"/>
  <c r="A283" i="54"/>
  <c r="F474" i="54"/>
  <c r="A556" i="54"/>
  <c r="F556" i="54" s="1"/>
  <c r="F255" i="54"/>
  <c r="A337" i="54"/>
  <c r="F383" i="54"/>
  <c r="A465" i="54"/>
  <c r="F228" i="54"/>
  <c r="A366" i="54"/>
  <c r="F284" i="54"/>
  <c r="A294" i="55"/>
  <c r="F212" i="55"/>
  <c r="A305" i="55"/>
  <c r="F223" i="55"/>
  <c r="A313" i="54"/>
  <c r="F231" i="54"/>
  <c r="F172" i="54"/>
  <c r="F301" i="54"/>
  <c r="F251" i="55"/>
  <c r="A333" i="55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309" i="55"/>
  <c r="A391" i="55"/>
  <c r="F205" i="55"/>
  <c r="A287" i="55"/>
  <c r="F123" i="55"/>
  <c r="F218" i="55"/>
  <c r="A300" i="55"/>
  <c r="A358" i="55"/>
  <c r="F276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220" i="55"/>
  <c r="A302" i="55"/>
  <c r="F90" i="55"/>
  <c r="A172" i="55"/>
  <c r="A316" i="55"/>
  <c r="F234" i="55"/>
  <c r="F247" i="55"/>
  <c r="F94" i="56"/>
  <c r="A176" i="56"/>
  <c r="F317" i="55"/>
  <c r="A399" i="55"/>
  <c r="A277" i="55"/>
  <c r="F141" i="55"/>
  <c r="F235" i="55"/>
  <c r="A311" i="55"/>
  <c r="A569" i="55"/>
  <c r="F569" i="55" s="1"/>
  <c r="F487" i="55"/>
  <c r="A224" i="55"/>
  <c r="F405" i="55"/>
  <c r="A265" i="55"/>
  <c r="A389" i="55"/>
  <c r="F307" i="55"/>
  <c r="A282" i="55"/>
  <c r="F208" i="55"/>
  <c r="A290" i="55"/>
  <c r="F225" i="55"/>
  <c r="A242" i="55"/>
  <c r="F160" i="55"/>
  <c r="F169" i="55"/>
  <c r="A226" i="55"/>
  <c r="A283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A403" i="55"/>
  <c r="F155" i="55"/>
  <c r="A237" i="55"/>
  <c r="F342" i="55"/>
  <c r="A424" i="55"/>
  <c r="A350" i="55"/>
  <c r="F268" i="55"/>
  <c r="F231" i="55"/>
  <c r="A313" i="55"/>
  <c r="A407" i="55"/>
  <c r="F325" i="55"/>
  <c r="A353" i="55"/>
  <c r="F271" i="55"/>
  <c r="F288" i="55"/>
  <c r="A370" i="55"/>
  <c r="F148" i="55"/>
  <c r="A230" i="55"/>
  <c r="F238" i="55"/>
  <c r="A320" i="55"/>
  <c r="F122" i="55"/>
  <c r="A204" i="55"/>
  <c r="F156" i="55"/>
  <c r="F207" i="55"/>
  <c r="A289" i="55"/>
  <c r="F232" i="55"/>
  <c r="A314" i="55"/>
  <c r="F118" i="56"/>
  <c r="A200" i="56"/>
  <c r="A175" i="54"/>
  <c r="A278" i="56"/>
  <c r="F196" i="56"/>
  <c r="F96" i="56"/>
  <c r="A178" i="56"/>
  <c r="A304" i="55"/>
  <c r="F385" i="55"/>
  <c r="A376" i="56"/>
  <c r="F294" i="56"/>
  <c r="F197" i="55"/>
  <c r="A351" i="55"/>
  <c r="F179" i="56"/>
  <c r="A261" i="56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F252" i="56"/>
  <c r="A334" i="56"/>
  <c r="F191" i="56"/>
  <c r="A273" i="56"/>
  <c r="A313" i="56"/>
  <c r="F231" i="56"/>
  <c r="A448" i="56"/>
  <c r="F366" i="56"/>
  <c r="A262" i="56"/>
  <c r="F180" i="56"/>
  <c r="A222" i="56"/>
  <c r="F140" i="56"/>
  <c r="F160" i="56"/>
  <c r="A242" i="56"/>
  <c r="F177" i="56"/>
  <c r="A259" i="56"/>
  <c r="A303" i="56"/>
  <c r="F307" i="56"/>
  <c r="A389" i="56"/>
  <c r="A469" i="56"/>
  <c r="F391" i="56"/>
  <c r="A473" i="56"/>
  <c r="A346" i="56"/>
  <c r="F264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F209" i="56"/>
  <c r="A291" i="56"/>
  <c r="A174" i="56"/>
  <c r="F92" i="56"/>
  <c r="A315" i="56"/>
  <c r="F233" i="56"/>
  <c r="F349" i="56"/>
  <c r="A431" i="56"/>
  <c r="A195" i="56"/>
  <c r="F113" i="56"/>
  <c r="A293" i="56"/>
  <c r="F318" i="56"/>
  <c r="A400" i="56"/>
  <c r="A207" i="56"/>
  <c r="F125" i="56"/>
  <c r="F237" i="56"/>
  <c r="A319" i="56"/>
  <c r="A362" i="56"/>
  <c r="F280" i="56"/>
  <c r="F104" i="56"/>
  <c r="A186" i="56"/>
  <c r="F156" i="56"/>
  <c r="A238" i="56"/>
  <c r="A333" i="56"/>
  <c r="F251" i="56"/>
  <c r="A326" i="56"/>
  <c r="F187" i="56"/>
  <c r="A269" i="56"/>
  <c r="F239" i="56"/>
  <c r="A321" i="56"/>
  <c r="F170" i="56"/>
  <c r="A301" i="56"/>
  <c r="F219" i="56"/>
  <c r="F288" i="56"/>
  <c r="A370" i="56"/>
  <c r="A248" i="56"/>
  <c r="A323" i="56"/>
  <c r="F168" i="56"/>
  <c r="A250" i="56"/>
  <c r="A204" i="56"/>
  <c r="A339" i="56"/>
  <c r="F257" i="56"/>
  <c r="F86" i="56"/>
  <c r="F128" i="56"/>
  <c r="F147" i="56"/>
  <c r="A325" i="56"/>
  <c r="F243" i="56"/>
  <c r="A265" i="56"/>
  <c r="F100" i="56"/>
  <c r="F161" i="56"/>
  <c r="A234" i="56"/>
  <c r="A331" i="56"/>
  <c r="F249" i="56"/>
  <c r="F390" i="56"/>
  <c r="F197" i="56"/>
  <c r="F169" i="56"/>
  <c r="A274" i="56"/>
  <c r="F290" i="56"/>
  <c r="A372" i="56"/>
  <c r="A443" i="56"/>
  <c r="F115" i="56"/>
  <c r="F142" i="56"/>
  <c r="F155" i="56"/>
  <c r="A299" i="56"/>
  <c r="F256" i="57"/>
  <c r="A338" i="57"/>
  <c r="F236" i="56"/>
  <c r="A292" i="56"/>
  <c r="F164" i="56"/>
  <c r="F284" i="56"/>
  <c r="F310" i="56"/>
  <c r="A392" i="56"/>
  <c r="A201" i="56"/>
  <c r="A214" i="56"/>
  <c r="F132" i="56"/>
  <c r="A263" i="56"/>
  <c r="A295" i="56"/>
  <c r="F255" i="56"/>
  <c r="F279" i="56"/>
  <c r="F472" i="56"/>
  <c r="F96" i="57"/>
  <c r="A178" i="57"/>
  <c r="A248" i="57"/>
  <c r="F166" i="57"/>
  <c r="F121" i="57"/>
  <c r="A203" i="57"/>
  <c r="F154" i="57"/>
  <c r="A236" i="57"/>
  <c r="A171" i="57"/>
  <c r="F89" i="57"/>
  <c r="F230" i="57"/>
  <c r="A312" i="57"/>
  <c r="A264" i="57"/>
  <c r="F182" i="57"/>
  <c r="A238" i="57"/>
  <c r="F156" i="57"/>
  <c r="F232" i="57"/>
  <c r="A314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2" i="57"/>
  <c r="F190" i="57"/>
  <c r="A273" i="57"/>
  <c r="F254" i="57"/>
  <c r="A336" i="57"/>
  <c r="A401" i="57"/>
  <c r="F319" i="57"/>
  <c r="A313" i="57"/>
  <c r="A202" i="57"/>
  <c r="F120" i="57"/>
  <c r="F147" i="57"/>
  <c r="A229" i="57"/>
  <c r="F214" i="57"/>
  <c r="A296" i="57"/>
  <c r="A293" i="57"/>
  <c r="F211" i="57"/>
  <c r="A323" i="57"/>
  <c r="F241" i="57"/>
  <c r="F242" i="57"/>
  <c r="A324" i="57"/>
  <c r="F326" i="57"/>
  <c r="A408" i="57"/>
  <c r="F104" i="57"/>
  <c r="A186" i="57"/>
  <c r="F122" i="57"/>
  <c r="A204" i="57"/>
  <c r="F149" i="57"/>
  <c r="A243" i="57"/>
  <c r="F161" i="57"/>
  <c r="F244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F283" i="57"/>
  <c r="A365" i="57"/>
  <c r="F201" i="57"/>
  <c r="A388" i="57"/>
  <c r="F306" i="57"/>
  <c r="A441" i="57"/>
  <c r="F359" i="57"/>
  <c r="A289" i="57"/>
  <c r="A527" i="57"/>
  <c r="F527" i="57" s="1"/>
  <c r="A275" i="57"/>
  <c r="F193" i="57"/>
  <c r="A192" i="57"/>
  <c r="F110" i="57"/>
  <c r="A247" i="57"/>
  <c r="F165" i="57"/>
  <c r="A403" i="57"/>
  <c r="F183" i="58"/>
  <c r="A265" i="58"/>
  <c r="A340" i="57"/>
  <c r="F237" i="57"/>
  <c r="A216" i="57"/>
  <c r="A168" i="57"/>
  <c r="A465" i="57"/>
  <c r="A261" i="57"/>
  <c r="F91" i="57"/>
  <c r="A173" i="57"/>
  <c r="F235" i="57"/>
  <c r="A317" i="57"/>
  <c r="A38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331" i="58"/>
  <c r="F249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F171" i="58"/>
  <c r="A253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A323" i="58"/>
  <c r="F241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297" i="58"/>
  <c r="A243" i="58"/>
  <c r="A255" i="58"/>
  <c r="A232" i="58"/>
  <c r="F150" i="58"/>
  <c r="A322" i="58"/>
  <c r="F240" i="58"/>
  <c r="F222" i="58"/>
  <c r="F158" i="58"/>
  <c r="A244" i="58"/>
  <c r="A270" i="58"/>
  <c r="A436" i="58"/>
  <c r="F354" i="58"/>
  <c r="F151" i="58"/>
  <c r="A233" i="58"/>
  <c r="A295" i="58"/>
  <c r="F213" i="58"/>
  <c r="F212" i="58"/>
  <c r="A294" i="58"/>
  <c r="F348" i="58"/>
  <c r="A430" i="58"/>
  <c r="F130" i="58"/>
  <c r="A383" i="58"/>
  <c r="F301" i="58"/>
  <c r="A235" i="58"/>
  <c r="F245" i="58"/>
  <c r="A327" i="58"/>
  <c r="F384" i="58"/>
  <c r="A466" i="58"/>
  <c r="A381" i="58"/>
  <c r="A296" i="58"/>
  <c r="F214" i="58"/>
  <c r="A306" i="58"/>
  <c r="A286" i="58"/>
  <c r="F272" i="58"/>
  <c r="A318" i="58"/>
  <c r="F236" i="58"/>
  <c r="F321" i="58"/>
  <c r="A355" i="58"/>
  <c r="F273" i="58"/>
  <c r="A260" i="58"/>
  <c r="F178" i="58"/>
  <c r="A319" i="58"/>
  <c r="F237" i="58"/>
  <c r="F139" i="58"/>
  <c r="A221" i="58"/>
  <c r="A197" i="58"/>
  <c r="A365" i="58"/>
  <c r="F125" i="58"/>
  <c r="A170" i="58"/>
  <c r="A179" i="58"/>
  <c r="A228" i="58"/>
  <c r="A357" i="58"/>
  <c r="F275" i="58"/>
  <c r="A386" i="58"/>
  <c r="F304" i="58"/>
  <c r="F403" i="58"/>
  <c r="A485" i="58"/>
  <c r="A308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294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409" i="59"/>
  <c r="A491" i="59"/>
  <c r="F222" i="59"/>
  <c r="A304" i="59"/>
  <c r="A232" i="59"/>
  <c r="F150" i="59"/>
  <c r="F162" i="59"/>
  <c r="A244" i="59"/>
  <c r="A213" i="59"/>
  <c r="F131" i="59"/>
  <c r="F233" i="59"/>
  <c r="A315" i="59"/>
  <c r="F217" i="59"/>
  <c r="A385" i="59"/>
  <c r="F221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258" i="59"/>
  <c r="A305" i="59"/>
  <c r="F292" i="59"/>
  <c r="A374" i="59"/>
  <c r="F210" i="59"/>
  <c r="F161" i="59"/>
  <c r="F320" i="59"/>
  <c r="A402" i="59"/>
  <c r="F245" i="59"/>
  <c r="F218" i="59"/>
  <c r="F225" i="59"/>
  <c r="A239" i="59"/>
  <c r="F246" i="59"/>
  <c r="A346" i="59"/>
  <c r="A205" i="59"/>
  <c r="A290" i="59"/>
  <c r="F327" i="59"/>
  <c r="A318" i="59"/>
  <c r="F300" i="59"/>
  <c r="F328" i="59"/>
  <c r="A492" i="59"/>
  <c r="F410" i="59"/>
  <c r="A262" i="59"/>
  <c r="F158" i="59"/>
  <c r="F164" i="59"/>
  <c r="F182" i="59"/>
  <c r="A234" i="59"/>
  <c r="F174" i="59" l="1"/>
  <c r="A458" i="59"/>
  <c r="F242" i="58"/>
  <c r="A361" i="57"/>
  <c r="A331" i="57"/>
  <c r="F249" i="57"/>
  <c r="F292" i="57"/>
  <c r="A316" i="57"/>
  <c r="A314" i="56"/>
  <c r="F189" i="56"/>
  <c r="F419" i="56"/>
  <c r="A382" i="56"/>
  <c r="A335" i="56"/>
  <c r="F262" i="55"/>
  <c r="F258" i="55"/>
  <c r="A257" i="55"/>
  <c r="F180" i="55"/>
  <c r="F309" i="54"/>
  <c r="F256" i="54"/>
  <c r="A372" i="54"/>
  <c r="A454" i="54" s="1"/>
  <c r="A281" i="54"/>
  <c r="A411" i="54"/>
  <c r="F247" i="54"/>
  <c r="F177" i="53"/>
  <c r="A427" i="53"/>
  <c r="A308" i="53"/>
  <c r="A524" i="52"/>
  <c r="F524" i="52" s="1"/>
  <c r="A401" i="52"/>
  <c r="A266" i="52"/>
  <c r="F308" i="52"/>
  <c r="F171" i="52"/>
  <c r="A253" i="52"/>
  <c r="F294" i="51"/>
  <c r="F311" i="51"/>
  <c r="A393" i="51"/>
  <c r="F212" i="51"/>
  <c r="F412" i="51"/>
  <c r="A259" i="51"/>
  <c r="F251" i="51"/>
  <c r="A327" i="51"/>
  <c r="A265" i="51"/>
  <c r="F183" i="51"/>
  <c r="A315" i="51"/>
  <c r="F315" i="51" s="1"/>
  <c r="A303" i="51"/>
  <c r="A385" i="51" s="1"/>
  <c r="A291" i="51"/>
  <c r="F254" i="50"/>
  <c r="A336" i="50"/>
  <c r="A542" i="50"/>
  <c r="F542" i="50" s="1"/>
  <c r="F460" i="50"/>
  <c r="F277" i="50"/>
  <c r="F329" i="50"/>
  <c r="A411" i="50"/>
  <c r="F239" i="50"/>
  <c r="A321" i="50"/>
  <c r="A341" i="50"/>
  <c r="A423" i="50" s="1"/>
  <c r="F305" i="50"/>
  <c r="A387" i="50"/>
  <c r="A346" i="50"/>
  <c r="F264" i="50"/>
  <c r="A391" i="50"/>
  <c r="F309" i="50"/>
  <c r="A354" i="50"/>
  <c r="F354" i="50" s="1"/>
  <c r="F359" i="50"/>
  <c r="F287" i="50"/>
  <c r="A369" i="50"/>
  <c r="F472" i="50"/>
  <c r="A554" i="50"/>
  <c r="F554" i="50" s="1"/>
  <c r="A466" i="50"/>
  <c r="F384" i="50"/>
  <c r="F263" i="50"/>
  <c r="A345" i="50"/>
  <c r="F357" i="50"/>
  <c r="A439" i="50"/>
  <c r="A397" i="50"/>
  <c r="F315" i="50"/>
  <c r="F362" i="50"/>
  <c r="A444" i="50"/>
  <c r="A306" i="50"/>
  <c r="F224" i="50"/>
  <c r="A323" i="49"/>
  <c r="F241" i="49"/>
  <c r="F399" i="49"/>
  <c r="A481" i="49"/>
  <c r="A409" i="49"/>
  <c r="F327" i="49"/>
  <c r="A291" i="49"/>
  <c r="F209" i="49"/>
  <c r="A382" i="49"/>
  <c r="F300" i="49"/>
  <c r="A331" i="49"/>
  <c r="F249" i="49"/>
  <c r="A259" i="49"/>
  <c r="F177" i="49"/>
  <c r="F317" i="49"/>
  <c r="A367" i="49"/>
  <c r="A309" i="49"/>
  <c r="F301" i="49"/>
  <c r="A250" i="49"/>
  <c r="F168" i="49"/>
  <c r="F267" i="49"/>
  <c r="A349" i="49"/>
  <c r="A295" i="49"/>
  <c r="F213" i="49"/>
  <c r="A359" i="49"/>
  <c r="F277" i="49"/>
  <c r="F345" i="49"/>
  <c r="A427" i="49"/>
  <c r="A392" i="48"/>
  <c r="F310" i="48"/>
  <c r="F283" i="48"/>
  <c r="A365" i="48"/>
  <c r="A341" i="48"/>
  <c r="F259" i="48"/>
  <c r="F322" i="48"/>
  <c r="A404" i="48"/>
  <c r="F256" i="48"/>
  <c r="A338" i="48"/>
  <c r="F313" i="48"/>
  <c r="A395" i="48"/>
  <c r="A276" i="48"/>
  <c r="F194" i="48"/>
  <c r="A355" i="48"/>
  <c r="F273" i="48"/>
  <c r="A278" i="48"/>
  <c r="F196" i="48"/>
  <c r="A309" i="47"/>
  <c r="F227" i="47"/>
  <c r="F180" i="47"/>
  <c r="A262" i="47"/>
  <c r="A330" i="47"/>
  <c r="F248" i="47"/>
  <c r="F311" i="47"/>
  <c r="A393" i="47"/>
  <c r="F192" i="47"/>
  <c r="A274" i="47"/>
  <c r="F283" i="47"/>
  <c r="A365" i="47"/>
  <c r="F422" i="47"/>
  <c r="A361" i="47"/>
  <c r="F279" i="47"/>
  <c r="F178" i="47"/>
  <c r="A260" i="47"/>
  <c r="A337" i="47"/>
  <c r="F255" i="47"/>
  <c r="A413" i="47"/>
  <c r="F331" i="47"/>
  <c r="F254" i="47"/>
  <c r="A336" i="47"/>
  <c r="A288" i="47"/>
  <c r="F206" i="47"/>
  <c r="F219" i="47"/>
  <c r="A301" i="47"/>
  <c r="M42" i="45"/>
  <c r="M123" i="45"/>
  <c r="M205" i="45" s="1"/>
  <c r="M287" i="45" s="1"/>
  <c r="M369" i="45" s="1"/>
  <c r="M451" i="45" s="1"/>
  <c r="M533" i="45" s="1"/>
  <c r="M615" i="45" s="1"/>
  <c r="M697" i="45" s="1"/>
  <c r="M779" i="45" s="1"/>
  <c r="M861" i="45" s="1"/>
  <c r="N123" i="54"/>
  <c r="N205" i="54" s="1"/>
  <c r="N287" i="54" s="1"/>
  <c r="N369" i="54" s="1"/>
  <c r="N451" i="54" s="1"/>
  <c r="N533" i="54" s="1"/>
  <c r="N42" i="54"/>
  <c r="N123" i="59"/>
  <c r="N205" i="59" s="1"/>
  <c r="N287" i="59" s="1"/>
  <c r="N369" i="59" s="1"/>
  <c r="N451" i="59" s="1"/>
  <c r="N533" i="59" s="1"/>
  <c r="N42" i="59"/>
  <c r="N42" i="58"/>
  <c r="N123" i="58"/>
  <c r="N205" i="58" s="1"/>
  <c r="N287" i="58" s="1"/>
  <c r="N369" i="58" s="1"/>
  <c r="N451" i="58" s="1"/>
  <c r="N533" i="58" s="1"/>
  <c r="N41" i="51"/>
  <c r="N122" i="51"/>
  <c r="N41" i="52"/>
  <c r="N122" i="52"/>
  <c r="N204" i="52" s="1"/>
  <c r="N286" i="52" s="1"/>
  <c r="N368" i="52" s="1"/>
  <c r="N450" i="52" s="1"/>
  <c r="N532" i="52" s="1"/>
  <c r="N123" i="56"/>
  <c r="N205" i="56" s="1"/>
  <c r="N287" i="56" s="1"/>
  <c r="N369" i="56" s="1"/>
  <c r="N451" i="56" s="1"/>
  <c r="N533" i="56" s="1"/>
  <c r="N42" i="56"/>
  <c r="N122" i="53"/>
  <c r="N204" i="53" s="1"/>
  <c r="N286" i="53" s="1"/>
  <c r="N368" i="53" s="1"/>
  <c r="N450" i="53" s="1"/>
  <c r="N532" i="53" s="1"/>
  <c r="N41" i="53"/>
  <c r="N41" i="57"/>
  <c r="N122" i="57"/>
  <c r="N204" i="57" s="1"/>
  <c r="N286" i="57" s="1"/>
  <c r="N368" i="57" s="1"/>
  <c r="N450" i="57" s="1"/>
  <c r="N532" i="57" s="1"/>
  <c r="N42" i="55"/>
  <c r="N123" i="55"/>
  <c r="N205" i="55" s="1"/>
  <c r="N287" i="55" s="1"/>
  <c r="N369" i="55" s="1"/>
  <c r="N451" i="55" s="1"/>
  <c r="N533" i="55" s="1"/>
  <c r="A318" i="51"/>
  <c r="F236" i="51"/>
  <c r="A258" i="54"/>
  <c r="F176" i="54"/>
  <c r="A473" i="54"/>
  <c r="F391" i="54"/>
  <c r="A364" i="52"/>
  <c r="F282" i="52"/>
  <c r="A259" i="58"/>
  <c r="F177" i="58"/>
  <c r="F246" i="55"/>
  <c r="A328" i="55"/>
  <c r="F220" i="53"/>
  <c r="A302" i="53"/>
  <c r="F211" i="55"/>
  <c r="A293" i="55"/>
  <c r="F245" i="54"/>
  <c r="A327" i="54"/>
  <c r="A394" i="54"/>
  <c r="F312" i="54"/>
  <c r="A461" i="52"/>
  <c r="F379" i="52"/>
  <c r="F291" i="55"/>
  <c r="A373" i="55"/>
  <c r="F223" i="54"/>
  <c r="A305" i="54"/>
  <c r="A332" i="52"/>
  <c r="F250" i="52"/>
  <c r="F225" i="58"/>
  <c r="A307" i="58"/>
  <c r="F192" i="55"/>
  <c r="A274" i="55"/>
  <c r="A349" i="52"/>
  <c r="F267" i="52"/>
  <c r="A334" i="57"/>
  <c r="F252" i="57"/>
  <c r="F393" i="54"/>
  <c r="A475" i="54"/>
  <c r="A307" i="57"/>
  <c r="F225" i="57"/>
  <c r="A331" i="59"/>
  <c r="F249" i="59"/>
  <c r="A328" i="57"/>
  <c r="F246" i="57"/>
  <c r="A324" i="51"/>
  <c r="F242" i="51"/>
  <c r="A328" i="54"/>
  <c r="F246" i="54"/>
  <c r="A310" i="53"/>
  <c r="F228" i="53"/>
  <c r="F186" i="58"/>
  <c r="A268" i="58"/>
  <c r="A542" i="52"/>
  <c r="F542" i="52" s="1"/>
  <c r="F460" i="52"/>
  <c r="A365" i="51"/>
  <c r="F283" i="51"/>
  <c r="F263" i="57"/>
  <c r="A345" i="57"/>
  <c r="A457" i="53"/>
  <c r="F375" i="53"/>
  <c r="F238" i="54"/>
  <c r="A320" i="54"/>
  <c r="F204" i="59"/>
  <c r="A286" i="59"/>
  <c r="A304" i="57"/>
  <c r="F222" i="57"/>
  <c r="A297" i="56"/>
  <c r="F215" i="56"/>
  <c r="A257" i="53"/>
  <c r="F175" i="53"/>
  <c r="F213" i="55"/>
  <c r="A295" i="55"/>
  <c r="F232" i="54"/>
  <c r="A314" i="54"/>
  <c r="A290" i="58"/>
  <c r="F208" i="58"/>
  <c r="A253" i="55"/>
  <c r="F171" i="55"/>
  <c r="A549" i="55"/>
  <c r="F549" i="55" s="1"/>
  <c r="F467" i="55"/>
  <c r="A371" i="52"/>
  <c r="F289" i="52"/>
  <c r="A360" i="54"/>
  <c r="F278" i="54"/>
  <c r="F292" i="51"/>
  <c r="A374" i="51"/>
  <c r="F212" i="57"/>
  <c r="A294" i="57"/>
  <c r="A322" i="56"/>
  <c r="F240" i="56"/>
  <c r="A285" i="56"/>
  <c r="F203" i="56"/>
  <c r="A267" i="55"/>
  <c r="F185" i="55"/>
  <c r="A310" i="57"/>
  <c r="F228" i="57"/>
  <c r="A412" i="55"/>
  <c r="F330" i="55"/>
  <c r="A391" i="51"/>
  <c r="F309" i="51"/>
  <c r="A287" i="54"/>
  <c r="F205" i="54"/>
  <c r="A386" i="51"/>
  <c r="F304" i="51"/>
  <c r="A266" i="57"/>
  <c r="F184" i="57"/>
  <c r="F174" i="55"/>
  <c r="A256" i="55"/>
  <c r="F232" i="52"/>
  <c r="A314" i="52"/>
  <c r="F272" i="56"/>
  <c r="A354" i="56"/>
  <c r="F344" i="52"/>
  <c r="A426" i="52"/>
  <c r="A275" i="56"/>
  <c r="F193" i="56"/>
  <c r="A317" i="54"/>
  <c r="F235" i="54"/>
  <c r="F217" i="51"/>
  <c r="A299" i="51"/>
  <c r="A271" i="59"/>
  <c r="F189" i="59"/>
  <c r="F206" i="57"/>
  <c r="A288" i="57"/>
  <c r="F278" i="53"/>
  <c r="A360" i="53"/>
  <c r="F381" i="55"/>
  <c r="A463" i="55"/>
  <c r="A250" i="55"/>
  <c r="F168" i="55"/>
  <c r="A316" i="53"/>
  <c r="F234" i="53"/>
  <c r="F206" i="51"/>
  <c r="A288" i="51"/>
  <c r="F380" i="54"/>
  <c r="A462" i="54"/>
  <c r="F268" i="59"/>
  <c r="A350" i="59"/>
  <c r="A379" i="57"/>
  <c r="F297" i="57"/>
  <c r="A413" i="55"/>
  <c r="F331" i="55"/>
  <c r="A493" i="58"/>
  <c r="F411" i="58"/>
  <c r="N41" i="50"/>
  <c r="N122" i="50"/>
  <c r="N204" i="50" s="1"/>
  <c r="N286" i="50" s="1"/>
  <c r="N368" i="50" s="1"/>
  <c r="N450" i="50" s="1"/>
  <c r="N532" i="50" s="1"/>
  <c r="N42" i="49"/>
  <c r="N123" i="49"/>
  <c r="N205" i="49" s="1"/>
  <c r="N287" i="49" s="1"/>
  <c r="N369" i="49" s="1"/>
  <c r="N451" i="49" s="1"/>
  <c r="N533" i="49" s="1"/>
  <c r="N42" i="48"/>
  <c r="N123" i="48"/>
  <c r="N205" i="48" s="1"/>
  <c r="N287" i="48" s="1"/>
  <c r="N369" i="48" s="1"/>
  <c r="N451" i="48" s="1"/>
  <c r="N533" i="48" s="1"/>
  <c r="N122" i="47"/>
  <c r="N41" i="47"/>
  <c r="M41" i="61"/>
  <c r="M122" i="61"/>
  <c r="F229" i="59"/>
  <c r="A311" i="59"/>
  <c r="F205" i="59"/>
  <c r="A287" i="59"/>
  <c r="A330" i="59"/>
  <c r="F248" i="59"/>
  <c r="A360" i="59"/>
  <c r="F278" i="59"/>
  <c r="A390" i="58"/>
  <c r="F308" i="58"/>
  <c r="F328" i="58"/>
  <c r="A410" i="58"/>
  <c r="F320" i="58"/>
  <c r="A402" i="58"/>
  <c r="A428" i="59"/>
  <c r="F346" i="59"/>
  <c r="F265" i="58"/>
  <c r="A347" i="58"/>
  <c r="F186" i="57"/>
  <c r="A268" i="57"/>
  <c r="A267" i="59"/>
  <c r="F185" i="59"/>
  <c r="A277" i="58"/>
  <c r="F195" i="58"/>
  <c r="F289" i="57"/>
  <c r="A371" i="57"/>
  <c r="A360" i="57"/>
  <c r="F278" i="57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F314" i="55"/>
  <c r="A396" i="55"/>
  <c r="F407" i="55"/>
  <c r="A489" i="55"/>
  <c r="A364" i="55"/>
  <c r="F282" i="55"/>
  <c r="A258" i="56"/>
  <c r="F176" i="56"/>
  <c r="A281" i="55"/>
  <c r="F199" i="55"/>
  <c r="F191" i="55"/>
  <c r="A273" i="55"/>
  <c r="F266" i="54"/>
  <c r="A348" i="54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90" i="52"/>
  <c r="A472" i="52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342" i="48"/>
  <c r="A424" i="48"/>
  <c r="F231" i="49"/>
  <c r="A313" i="49"/>
  <c r="A304" i="49"/>
  <c r="F222" i="49"/>
  <c r="F276" i="49"/>
  <c r="A358" i="49"/>
  <c r="A354" i="48"/>
  <c r="F272" i="48"/>
  <c r="A345" i="48"/>
  <c r="F263" i="48"/>
  <c r="A303" i="48"/>
  <c r="F221" i="48"/>
  <c r="A360" i="58"/>
  <c r="F278" i="58"/>
  <c r="F303" i="57"/>
  <c r="A385" i="57"/>
  <c r="A378" i="57"/>
  <c r="F296" i="57"/>
  <c r="F291" i="57"/>
  <c r="A373" i="57"/>
  <c r="A405" i="56"/>
  <c r="F323" i="56"/>
  <c r="F271" i="56"/>
  <c r="A353" i="56"/>
  <c r="F311" i="56"/>
  <c r="A393" i="56"/>
  <c r="A395" i="55"/>
  <c r="F313" i="55"/>
  <c r="A422" i="55"/>
  <c r="F340" i="55"/>
  <c r="A413" i="54"/>
  <c r="F331" i="54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F304" i="52"/>
  <c r="A386" i="52"/>
  <c r="A330" i="52"/>
  <c r="F248" i="52"/>
  <c r="A331" i="51"/>
  <c r="F249" i="51"/>
  <c r="F335" i="51"/>
  <c r="A417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37" i="48"/>
  <c r="F255" i="48"/>
  <c r="A349" i="47"/>
  <c r="F267" i="47"/>
  <c r="F320" i="48"/>
  <c r="A402" i="48"/>
  <c r="A319" i="48"/>
  <c r="F237" i="48"/>
  <c r="A448" i="47"/>
  <c r="F366" i="47"/>
  <c r="F385" i="47"/>
  <c r="A467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341" i="53"/>
  <c r="F259" i="53"/>
  <c r="A299" i="52"/>
  <c r="F217" i="52"/>
  <c r="F337" i="52"/>
  <c r="A419" i="52"/>
  <c r="A298" i="51"/>
  <c r="F216" i="51"/>
  <c r="A308" i="51"/>
  <c r="F226" i="51"/>
  <c r="F286" i="50"/>
  <c r="A368" i="50"/>
  <c r="A361" i="50"/>
  <c r="F279" i="50"/>
  <c r="A269" i="50"/>
  <c r="F187" i="50"/>
  <c r="F232" i="50"/>
  <c r="A314" i="50"/>
  <c r="F307" i="49"/>
  <c r="A389" i="49"/>
  <c r="F169" i="48"/>
  <c r="A251" i="48"/>
  <c r="F334" i="49"/>
  <c r="A416" i="49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F355" i="47"/>
  <c r="A437" i="47"/>
  <c r="A343" i="47"/>
  <c r="F261" i="47"/>
  <c r="F300" i="55"/>
  <c r="A382" i="55"/>
  <c r="F183" i="59"/>
  <c r="A265" i="59"/>
  <c r="A467" i="52"/>
  <c r="F385" i="52"/>
  <c r="F178" i="51"/>
  <c r="A260" i="51"/>
  <c r="F187" i="51"/>
  <c r="A269" i="51"/>
  <c r="A359" i="51"/>
  <c r="F277" i="51"/>
  <c r="A350" i="50"/>
  <c r="F268" i="50"/>
  <c r="F297" i="50"/>
  <c r="A379" i="50"/>
  <c r="F320" i="50"/>
  <c r="A402" i="50"/>
  <c r="F215" i="49"/>
  <c r="A297" i="49"/>
  <c r="A281" i="49"/>
  <c r="F199" i="49"/>
  <c r="A436" i="49"/>
  <c r="F354" i="49"/>
  <c r="F296" i="48"/>
  <c r="A378" i="48"/>
  <c r="F309" i="49"/>
  <c r="A391" i="49"/>
  <c r="F336" i="49"/>
  <c r="A418" i="49"/>
  <c r="A480" i="47"/>
  <c r="F398" i="47"/>
  <c r="A277" i="48"/>
  <c r="F195" i="48"/>
  <c r="A396" i="47"/>
  <c r="F314" i="47"/>
  <c r="A474" i="47"/>
  <c r="F392" i="47"/>
  <c r="A380" i="47"/>
  <c r="F298" i="47"/>
  <c r="F226" i="55"/>
  <c r="A308" i="55"/>
  <c r="A321" i="52"/>
  <c r="F239" i="52"/>
  <c r="F198" i="58"/>
  <c r="A280" i="58"/>
  <c r="A464" i="57"/>
  <c r="F382" i="57"/>
  <c r="A464" i="56"/>
  <c r="F382" i="56"/>
  <c r="A356" i="56"/>
  <c r="F274" i="56"/>
  <c r="F186" i="56"/>
  <c r="A268" i="56"/>
  <c r="F329" i="56"/>
  <c r="A411" i="56"/>
  <c r="A538" i="52"/>
  <c r="F538" i="52" s="1"/>
  <c r="F456" i="52"/>
  <c r="F256" i="52"/>
  <c r="A338" i="52"/>
  <c r="A362" i="51"/>
  <c r="F280" i="51"/>
  <c r="A494" i="50"/>
  <c r="F412" i="50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F306" i="47"/>
  <c r="A388" i="47"/>
  <c r="A411" i="47"/>
  <c r="F329" i="47"/>
  <c r="A433" i="47"/>
  <c r="F351" i="47"/>
  <c r="A356" i="48"/>
  <c r="F274" i="48"/>
  <c r="A355" i="59"/>
  <c r="F273" i="59"/>
  <c r="F175" i="59"/>
  <c r="A257" i="59"/>
  <c r="A266" i="55"/>
  <c r="F184" i="55"/>
  <c r="A471" i="55"/>
  <c r="F389" i="55"/>
  <c r="A390" i="53"/>
  <c r="F308" i="53"/>
  <c r="F269" i="52"/>
  <c r="A351" i="52"/>
  <c r="F347" i="48"/>
  <c r="A429" i="48"/>
  <c r="A426" i="49"/>
  <c r="F344" i="49"/>
  <c r="A371" i="48"/>
  <c r="F289" i="48"/>
  <c r="F336" i="48"/>
  <c r="A418" i="48"/>
  <c r="A257" i="47"/>
  <c r="F175" i="47"/>
  <c r="A380" i="59"/>
  <c r="F298" i="59"/>
  <c r="F255" i="58"/>
  <c r="A337" i="58"/>
  <c r="A387" i="58"/>
  <c r="F305" i="58"/>
  <c r="A250" i="58"/>
  <c r="F168" i="58"/>
  <c r="A490" i="57"/>
  <c r="F408" i="57"/>
  <c r="A397" i="55"/>
  <c r="F315" i="55"/>
  <c r="A365" i="55"/>
  <c r="F283" i="55"/>
  <c r="F219" i="59"/>
  <c r="A301" i="59"/>
  <c r="F198" i="59"/>
  <c r="A280" i="59"/>
  <c r="F243" i="58"/>
  <c r="A325" i="58"/>
  <c r="A393" i="58"/>
  <c r="F311" i="58"/>
  <c r="A523" i="57"/>
  <c r="F523" i="57" s="1"/>
  <c r="F441" i="57"/>
  <c r="F233" i="57"/>
  <c r="A315" i="57"/>
  <c r="A311" i="57"/>
  <c r="F229" i="57"/>
  <c r="F240" i="57"/>
  <c r="A322" i="57"/>
  <c r="A396" i="56"/>
  <c r="F314" i="56"/>
  <c r="A341" i="56"/>
  <c r="F259" i="56"/>
  <c r="A318" i="55"/>
  <c r="F236" i="55"/>
  <c r="A393" i="55"/>
  <c r="F311" i="55"/>
  <c r="A395" i="54"/>
  <c r="F313" i="54"/>
  <c r="A547" i="54"/>
  <c r="F547" i="54" s="1"/>
  <c r="F465" i="54"/>
  <c r="A324" i="54"/>
  <c r="F242" i="54"/>
  <c r="F214" i="55"/>
  <c r="A296" i="55"/>
  <c r="F261" i="54"/>
  <c r="A343" i="54"/>
  <c r="F255" i="53"/>
  <c r="A337" i="53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A377" i="58"/>
  <c r="F295" i="58"/>
  <c r="A330" i="58"/>
  <c r="F248" i="58"/>
  <c r="F213" i="57"/>
  <c r="A295" i="57"/>
  <c r="F171" i="57"/>
  <c r="A253" i="57"/>
  <c r="F178" i="57"/>
  <c r="A260" i="57"/>
  <c r="A452" i="56"/>
  <c r="F370" i="56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567" i="58"/>
  <c r="F567" i="58" s="1"/>
  <c r="F485" i="58"/>
  <c r="A370" i="58"/>
  <c r="F288" i="58"/>
  <c r="A308" i="57"/>
  <c r="F226" i="57"/>
  <c r="F293" i="56"/>
  <c r="A375" i="56"/>
  <c r="F242" i="56"/>
  <c r="A324" i="56"/>
  <c r="A347" i="55"/>
  <c r="F265" i="55"/>
  <c r="A398" i="55"/>
  <c r="F316" i="55"/>
  <c r="F463" i="54"/>
  <c r="A545" i="54"/>
  <c r="F545" i="54" s="1"/>
  <c r="A358" i="54"/>
  <c r="F276" i="54"/>
  <c r="A330" i="53"/>
  <c r="F248" i="53"/>
  <c r="A331" i="50"/>
  <c r="F249" i="50"/>
  <c r="A457" i="50"/>
  <c r="F375" i="50"/>
  <c r="A318" i="50"/>
  <c r="F236" i="50"/>
  <c r="A266" i="50"/>
  <c r="F184" i="50"/>
  <c r="A360" i="50"/>
  <c r="F278" i="50"/>
  <c r="F192" i="49"/>
  <c r="A274" i="49"/>
  <c r="F382" i="48"/>
  <c r="A464" i="48"/>
  <c r="A432" i="49"/>
  <c r="F350" i="49"/>
  <c r="A402" i="49"/>
  <c r="F320" i="49"/>
  <c r="F227" i="48"/>
  <c r="A309" i="48"/>
  <c r="A449" i="48"/>
  <c r="F367" i="48"/>
  <c r="A364" i="47"/>
  <c r="F282" i="47"/>
  <c r="A372" i="47"/>
  <c r="F290" i="47"/>
  <c r="F407" i="47"/>
  <c r="A489" i="47"/>
  <c r="A418" i="57"/>
  <c r="F336" i="57"/>
  <c r="A454" i="56"/>
  <c r="F372" i="56"/>
  <c r="A320" i="56"/>
  <c r="F238" i="56"/>
  <c r="A343" i="56"/>
  <c r="F261" i="56"/>
  <c r="A270" i="55"/>
  <c r="F188" i="55"/>
  <c r="A371" i="59"/>
  <c r="F289" i="59"/>
  <c r="A447" i="57"/>
  <c r="F365" i="57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485" i="57"/>
  <c r="F403" i="57"/>
  <c r="A284" i="57"/>
  <c r="F202" i="57"/>
  <c r="F278" i="56"/>
  <c r="A360" i="56"/>
  <c r="F284" i="55"/>
  <c r="A366" i="55"/>
  <c r="F257" i="55"/>
  <c r="A339" i="55"/>
  <c r="A576" i="54"/>
  <c r="F576" i="54" s="1"/>
  <c r="F494" i="54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415" i="50"/>
  <c r="A497" i="50"/>
  <c r="F497" i="50" s="1"/>
  <c r="F212" i="50"/>
  <c r="A294" i="50"/>
  <c r="F263" i="51"/>
  <c r="A345" i="51"/>
  <c r="F219" i="50"/>
  <c r="A301" i="50"/>
  <c r="F282" i="49"/>
  <c r="A364" i="49"/>
  <c r="A404" i="49"/>
  <c r="F322" i="49"/>
  <c r="A453" i="49"/>
  <c r="F371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A348" i="47"/>
  <c r="F266" i="47"/>
  <c r="F402" i="47"/>
  <c r="A484" i="47"/>
  <c r="F392" i="56"/>
  <c r="A474" i="56"/>
  <c r="F319" i="58"/>
  <c r="A401" i="58"/>
  <c r="F183" i="57"/>
  <c r="A265" i="57"/>
  <c r="F299" i="56"/>
  <c r="A381" i="56"/>
  <c r="A347" i="56"/>
  <c r="F265" i="56"/>
  <c r="A383" i="56"/>
  <c r="F301" i="56"/>
  <c r="A444" i="56"/>
  <c r="F362" i="56"/>
  <c r="F317" i="56"/>
  <c r="A399" i="56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366" i="50"/>
  <c r="F284" i="50"/>
  <c r="A298" i="50"/>
  <c r="F216" i="50"/>
  <c r="F226" i="48"/>
  <c r="A308" i="48"/>
  <c r="A466" i="47"/>
  <c r="F384" i="47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F430" i="53"/>
  <c r="A512" i="53"/>
  <c r="F512" i="53" s="1"/>
  <c r="A444" i="54"/>
  <c r="F362" i="54"/>
  <c r="F395" i="52"/>
  <c r="A477" i="52"/>
  <c r="A264" i="53"/>
  <c r="F182" i="53"/>
  <c r="A302" i="52"/>
  <c r="F220" i="52"/>
  <c r="A309" i="52"/>
  <c r="F227" i="52"/>
  <c r="F278" i="51"/>
  <c r="A360" i="51"/>
  <c r="A488" i="50"/>
  <c r="F406" i="50"/>
  <c r="A411" i="49"/>
  <c r="F329" i="49"/>
  <c r="F338" i="49"/>
  <c r="A420" i="49"/>
  <c r="A377" i="47"/>
  <c r="F295" i="47"/>
  <c r="F406" i="47"/>
  <c r="A488" i="47"/>
  <c r="A455" i="47"/>
  <c r="F373" i="47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357" i="54"/>
  <c r="F275" i="54"/>
  <c r="A272" i="55"/>
  <c r="F190" i="55"/>
  <c r="F292" i="54"/>
  <c r="A374" i="54"/>
  <c r="A269" i="54"/>
  <c r="F187" i="54"/>
  <c r="F404" i="52"/>
  <c r="A486" i="52"/>
  <c r="A289" i="53"/>
  <c r="F207" i="53"/>
  <c r="A366" i="53"/>
  <c r="F284" i="53"/>
  <c r="A424" i="52"/>
  <c r="F342" i="52"/>
  <c r="A271" i="52"/>
  <c r="F189" i="52"/>
  <c r="A286" i="53"/>
  <c r="F204" i="53"/>
  <c r="F223" i="51"/>
  <c r="A305" i="51"/>
  <c r="F317" i="51"/>
  <c r="A399" i="51"/>
  <c r="F333" i="51"/>
  <c r="A415" i="51"/>
  <c r="F282" i="50"/>
  <c r="A364" i="50"/>
  <c r="A325" i="48"/>
  <c r="F243" i="48"/>
  <c r="A257" i="49"/>
  <c r="F175" i="49"/>
  <c r="F383" i="49"/>
  <c r="A465" i="49"/>
  <c r="A298" i="49"/>
  <c r="F216" i="49"/>
  <c r="A369" i="47"/>
  <c r="F287" i="47"/>
  <c r="A326" i="47"/>
  <c r="F244" i="47"/>
  <c r="A405" i="47"/>
  <c r="F323" i="47"/>
  <c r="A436" i="47"/>
  <c r="F354" i="47"/>
  <c r="F368" i="47"/>
  <c r="A450" i="47"/>
  <c r="F263" i="56"/>
  <c r="A345" i="56"/>
  <c r="A434" i="53"/>
  <c r="F352" i="53"/>
  <c r="F306" i="58"/>
  <c r="A388" i="58"/>
  <c r="F262" i="56"/>
  <c r="A344" i="56"/>
  <c r="F298" i="56"/>
  <c r="A380" i="56"/>
  <c r="A344" i="53"/>
  <c r="F262" i="53"/>
  <c r="A307" i="54"/>
  <c r="F225" i="54"/>
  <c r="A486" i="53"/>
  <c r="F404" i="53"/>
  <c r="A407" i="53"/>
  <c r="F325" i="53"/>
  <c r="A469" i="53"/>
  <c r="F387" i="53"/>
  <c r="F287" i="52"/>
  <c r="A369" i="52"/>
  <c r="F213" i="52"/>
  <c r="A295" i="52"/>
  <c r="A422" i="51"/>
  <c r="F340" i="51"/>
  <c r="F375" i="51"/>
  <c r="A457" i="51"/>
  <c r="F229" i="50"/>
  <c r="A311" i="50"/>
  <c r="A253" i="50"/>
  <c r="F171" i="50"/>
  <c r="A461" i="51"/>
  <c r="F379" i="51"/>
  <c r="A483" i="49"/>
  <c r="F401" i="49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A333" i="47"/>
  <c r="F251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F431" i="56"/>
  <c r="A513" i="56"/>
  <c r="F513" i="56" s="1"/>
  <c r="F469" i="56"/>
  <c r="A551" i="56"/>
  <c r="F551" i="56" s="1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493" i="53"/>
  <c r="F411" i="53"/>
  <c r="A251" i="54"/>
  <c r="F169" i="54"/>
  <c r="A285" i="53"/>
  <c r="F203" i="53"/>
  <c r="F287" i="53"/>
  <c r="A369" i="53"/>
  <c r="A397" i="53"/>
  <c r="F315" i="53"/>
  <c r="F353" i="53"/>
  <c r="A435" i="53"/>
  <c r="F179" i="53"/>
  <c r="A261" i="53"/>
  <c r="F252" i="52"/>
  <c r="A334" i="52"/>
  <c r="F281" i="53"/>
  <c r="A363" i="53"/>
  <c r="A273" i="51"/>
  <c r="F191" i="51"/>
  <c r="F200" i="51"/>
  <c r="A282" i="51"/>
  <c r="F230" i="52"/>
  <c r="A312" i="52"/>
  <c r="F296" i="51"/>
  <c r="A378" i="51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F324" i="48"/>
  <c r="A406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A336" i="53"/>
  <c r="F254" i="53"/>
  <c r="F177" i="52"/>
  <c r="A259" i="52"/>
  <c r="F169" i="52"/>
  <c r="A251" i="52"/>
  <c r="F232" i="51"/>
  <c r="A314" i="51"/>
  <c r="A374" i="50"/>
  <c r="F292" i="50"/>
  <c r="A456" i="49"/>
  <c r="F374" i="49"/>
  <c r="F270" i="48"/>
  <c r="A352" i="48"/>
  <c r="A511" i="49"/>
  <c r="F511" i="49" s="1"/>
  <c r="F429" i="49"/>
  <c r="F301" i="48"/>
  <c r="A383" i="48"/>
  <c r="A417" i="47"/>
  <c r="F335" i="47"/>
  <c r="F185" i="48"/>
  <c r="A267" i="48"/>
  <c r="A442" i="47"/>
  <c r="F360" i="47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A433" i="55"/>
  <c r="F351" i="55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A362" i="52"/>
  <c r="F280" i="52"/>
  <c r="F358" i="52"/>
  <c r="A440" i="52"/>
  <c r="F298" i="52"/>
  <c r="A380" i="52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282" i="54"/>
  <c r="A364" i="54"/>
  <c r="F178" i="54"/>
  <c r="A260" i="54"/>
  <c r="A350" i="53"/>
  <c r="F268" i="53"/>
  <c r="A352" i="52"/>
  <c r="F270" i="52"/>
  <c r="F285" i="52"/>
  <c r="A367" i="52"/>
  <c r="F255" i="51"/>
  <c r="A337" i="51"/>
  <c r="A420" i="51"/>
  <c r="F338" i="51"/>
  <c r="A491" i="50"/>
  <c r="F409" i="50"/>
  <c r="A355" i="50"/>
  <c r="F273" i="50"/>
  <c r="A274" i="50"/>
  <c r="F192" i="50"/>
  <c r="F232" i="49"/>
  <c r="A314" i="49"/>
  <c r="F169" i="49"/>
  <c r="A251" i="49"/>
  <c r="F392" i="49"/>
  <c r="A474" i="49"/>
  <c r="F412" i="48"/>
  <c r="A494" i="48"/>
  <c r="F425" i="49"/>
  <c r="A507" i="49"/>
  <c r="F507" i="49" s="1"/>
  <c r="A526" i="48"/>
  <c r="F526" i="48" s="1"/>
  <c r="F444" i="48"/>
  <c r="A321" i="47"/>
  <c r="F239" i="47"/>
  <c r="A335" i="48"/>
  <c r="F253" i="48"/>
  <c r="F198" i="47"/>
  <c r="A280" i="47"/>
  <c r="A343" i="48"/>
  <c r="F261" i="48"/>
  <c r="A491" i="47"/>
  <c r="F409" i="47"/>
  <c r="A356" i="59"/>
  <c r="F274" i="59"/>
  <c r="F273" i="57"/>
  <c r="A355" i="57"/>
  <c r="F492" i="59"/>
  <c r="A574" i="59"/>
  <c r="F574" i="59" s="1"/>
  <c r="F203" i="58"/>
  <c r="A285" i="58"/>
  <c r="A381" i="53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A484" i="59"/>
  <c r="F402" i="59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F302" i="55"/>
  <c r="A384" i="55"/>
  <c r="A548" i="58"/>
  <c r="F548" i="58" s="1"/>
  <c r="F466" i="58"/>
  <c r="F314" i="57"/>
  <c r="A396" i="57"/>
  <c r="A314" i="59"/>
  <c r="F232" i="59"/>
  <c r="A261" i="58"/>
  <c r="F179" i="58"/>
  <c r="F374" i="57"/>
  <c r="A456" i="57"/>
  <c r="F272" i="57"/>
  <c r="A354" i="57"/>
  <c r="F203" i="57"/>
  <c r="A285" i="57"/>
  <c r="F201" i="56"/>
  <c r="A283" i="56"/>
  <c r="F448" i="56"/>
  <c r="A530" i="56"/>
  <c r="F530" i="56" s="1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F321" i="56"/>
  <c r="A403" i="56"/>
  <c r="A298" i="55"/>
  <c r="F216" i="55"/>
  <c r="A464" i="54"/>
  <c r="F382" i="54"/>
  <c r="F294" i="53"/>
  <c r="A376" i="53"/>
  <c r="A394" i="53"/>
  <c r="F312" i="53"/>
  <c r="F198" i="53"/>
  <c r="A280" i="53"/>
  <c r="F175" i="52"/>
  <c r="A257" i="52"/>
  <c r="A576" i="51"/>
  <c r="F576" i="51" s="1"/>
  <c r="F494" i="51"/>
  <c r="F361" i="51"/>
  <c r="A443" i="51"/>
  <c r="A310" i="50"/>
  <c r="F228" i="50"/>
  <c r="F289" i="50"/>
  <c r="A371" i="50"/>
  <c r="A420" i="50"/>
  <c r="F338" i="50"/>
  <c r="F352" i="50"/>
  <c r="A434" i="50"/>
  <c r="A261" i="50"/>
  <c r="F179" i="50"/>
  <c r="A271" i="49"/>
  <c r="F189" i="49"/>
  <c r="F239" i="49"/>
  <c r="A321" i="49"/>
  <c r="A368" i="48"/>
  <c r="F286" i="48"/>
  <c r="A432" i="47"/>
  <c r="F350" i="47"/>
  <c r="F247" i="48"/>
  <c r="A329" i="48"/>
  <c r="A397" i="47"/>
  <c r="F315" i="47"/>
  <c r="A272" i="59"/>
  <c r="F19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A518" i="58"/>
  <c r="F518" i="58" s="1"/>
  <c r="F436" i="58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A491" i="52"/>
  <c r="F409" i="52"/>
  <c r="F283" i="52"/>
  <c r="A365" i="52"/>
  <c r="A328" i="51"/>
  <c r="F246" i="51"/>
  <c r="A436" i="50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345" i="47"/>
  <c r="A42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F325" i="51"/>
  <c r="A407" i="51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547" i="57"/>
  <c r="F547" i="57" s="1"/>
  <c r="F465" i="57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F340" i="57"/>
  <c r="A422" i="57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382" i="50"/>
  <c r="A464" i="50"/>
  <c r="F244" i="49"/>
  <c r="A326" i="49"/>
  <c r="F327" i="48"/>
  <c r="A409" i="48"/>
  <c r="F298" i="48"/>
  <c r="A380" i="48"/>
  <c r="A338" i="47"/>
  <c r="F256" i="47"/>
  <c r="F385" i="59"/>
  <c r="A467" i="59"/>
  <c r="A310" i="59"/>
  <c r="F228" i="59"/>
  <c r="F289" i="55"/>
  <c r="A371" i="55"/>
  <c r="A357" i="55"/>
  <c r="F275" i="55"/>
  <c r="F316" i="57"/>
  <c r="A398" i="57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F381" i="58"/>
  <c r="A463" i="58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F258" i="59"/>
  <c r="A34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306" i="55"/>
  <c r="F224" i="55"/>
  <c r="A316" i="54"/>
  <c r="F234" i="54"/>
  <c r="F221" i="54"/>
  <c r="A303" i="54"/>
  <c r="F403" i="53"/>
  <c r="A485" i="53"/>
  <c r="A318" i="53"/>
  <c r="F236" i="53"/>
  <c r="A353" i="54"/>
  <c r="F271" i="54"/>
  <c r="F269" i="59"/>
  <c r="A351" i="59"/>
  <c r="A406" i="58"/>
  <c r="F324" i="58"/>
  <c r="A394" i="57"/>
  <c r="F312" i="57"/>
  <c r="F292" i="56"/>
  <c r="A374" i="56"/>
  <c r="F240" i="54"/>
  <c r="A322" i="54"/>
  <c r="A457" i="54"/>
  <c r="F375" i="54"/>
  <c r="F265" i="54"/>
  <c r="A347" i="54"/>
  <c r="A331" i="53"/>
  <c r="F249" i="53"/>
  <c r="F304" i="53"/>
  <c r="A386" i="53"/>
  <c r="A275" i="53"/>
  <c r="F193" i="53"/>
  <c r="A376" i="52"/>
  <c r="F294" i="52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65" i="58"/>
  <c r="A447" i="58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355" i="56"/>
  <c r="F273" i="56"/>
  <c r="A417" i="56"/>
  <c r="F335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F288" i="50"/>
  <c r="A370" i="50"/>
  <c r="A492" i="49"/>
  <c r="F410" i="49"/>
  <c r="A424" i="50"/>
  <c r="F342" i="50"/>
  <c r="F326" i="48"/>
  <c r="A408" i="48"/>
  <c r="A433" i="48"/>
  <c r="F351" i="48"/>
  <c r="A492" i="48"/>
  <c r="F410" i="48"/>
  <c r="F384" i="48"/>
  <c r="A466" i="48"/>
  <c r="F334" i="48"/>
  <c r="A416" i="48"/>
  <c r="A404" i="58"/>
  <c r="F322" i="58"/>
  <c r="A455" i="58"/>
  <c r="F373" i="58"/>
  <c r="A335" i="58"/>
  <c r="F253" i="58"/>
  <c r="A443" i="57"/>
  <c r="F361" i="57"/>
  <c r="F300" i="58"/>
  <c r="A382" i="58"/>
  <c r="F243" i="57"/>
  <c r="A325" i="57"/>
  <c r="A473" i="57"/>
  <c r="F391" i="57"/>
  <c r="A369" i="56"/>
  <c r="F287" i="56"/>
  <c r="A555" i="56"/>
  <c r="F555" i="56" s="1"/>
  <c r="F473" i="56"/>
  <c r="F178" i="56"/>
  <c r="A260" i="56"/>
  <c r="F370" i="55"/>
  <c r="A452" i="55"/>
  <c r="A359" i="55"/>
  <c r="F277" i="55"/>
  <c r="A289" i="54"/>
  <c r="F207" i="54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F491" i="59"/>
  <c r="A573" i="59"/>
  <c r="F573" i="59" s="1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421" i="56"/>
  <c r="F339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419" i="54"/>
  <c r="F337" i="54"/>
  <c r="A295" i="54"/>
  <c r="F213" i="54"/>
  <c r="A441" i="54"/>
  <c r="F359" i="54"/>
  <c r="F279" i="54"/>
  <c r="A361" i="54"/>
  <c r="F243" i="54"/>
  <c r="A325" i="54"/>
  <c r="F185" i="54"/>
  <c r="A267" i="54"/>
  <c r="F290" i="53"/>
  <c r="A372" i="53"/>
  <c r="A413" i="52"/>
  <c r="F331" i="52"/>
  <c r="A357" i="52"/>
  <c r="F275" i="52"/>
  <c r="A410" i="52"/>
  <c r="F328" i="52"/>
  <c r="F254" i="52"/>
  <c r="A336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F358" i="55"/>
  <c r="A440" i="55"/>
  <c r="A415" i="55"/>
  <c r="F333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F467" i="53"/>
  <c r="A549" i="53"/>
  <c r="F549" i="53" s="1"/>
  <c r="A260" i="53"/>
  <c r="F178" i="53"/>
  <c r="F206" i="53"/>
  <c r="A288" i="53"/>
  <c r="F181" i="52"/>
  <c r="A263" i="52"/>
  <c r="A272" i="52"/>
  <c r="F190" i="52"/>
  <c r="A317" i="52"/>
  <c r="F235" i="52"/>
  <c r="A458" i="51"/>
  <c r="F376" i="51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F367" i="49"/>
  <c r="A449" i="49"/>
  <c r="A293" i="48"/>
  <c r="F211" i="48"/>
  <c r="F363" i="48"/>
  <c r="A445" i="48"/>
  <c r="A258" i="48"/>
  <c r="F176" i="48"/>
  <c r="A288" i="48"/>
  <c r="F206" i="48"/>
  <c r="A426" i="48"/>
  <c r="F344" i="48"/>
  <c r="A389" i="48"/>
  <c r="F307" i="48"/>
  <c r="A334" i="47"/>
  <c r="F252" i="47"/>
  <c r="A287" i="57"/>
  <c r="F205" i="57"/>
  <c r="A349" i="57"/>
  <c r="F267" i="57"/>
  <c r="A377" i="56"/>
  <c r="F295" i="56"/>
  <c r="F234" i="56"/>
  <c r="A316" i="56"/>
  <c r="F250" i="56"/>
  <c r="A332" i="56"/>
  <c r="A373" i="56"/>
  <c r="F291" i="56"/>
  <c r="A416" i="56"/>
  <c r="F334" i="56"/>
  <c r="F376" i="56"/>
  <c r="A458" i="56"/>
  <c r="A435" i="55"/>
  <c r="F353" i="55"/>
  <c r="A485" i="55"/>
  <c r="F403" i="55"/>
  <c r="F186" i="54"/>
  <c r="A268" i="54"/>
  <c r="F402" i="53"/>
  <c r="A484" i="53"/>
  <c r="A338" i="53"/>
  <c r="F256" i="53"/>
  <c r="A296" i="53"/>
  <c r="F214" i="53"/>
  <c r="A329" i="51"/>
  <c r="F247" i="51"/>
  <c r="F261" i="52"/>
  <c r="A343" i="52"/>
  <c r="F408" i="52"/>
  <c r="A490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63" i="47"/>
  <c r="F381" i="47"/>
  <c r="A420" i="57"/>
  <c r="F338" i="57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46" i="54"/>
  <c r="F264" i="54"/>
  <c r="A393" i="53"/>
  <c r="F311" i="53"/>
  <c r="A565" i="53"/>
  <c r="F565" i="53" s="1"/>
  <c r="F483" i="53"/>
  <c r="A356" i="52"/>
  <c r="F274" i="52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363" i="47"/>
  <c r="A445" i="47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F323" i="51"/>
  <c r="A405" i="51"/>
  <c r="A283" i="50"/>
  <c r="F201" i="50"/>
  <c r="A395" i="51"/>
  <c r="F313" i="51"/>
  <c r="A410" i="50"/>
  <c r="F328" i="50"/>
  <c r="F291" i="51"/>
  <c r="A373" i="51"/>
  <c r="F382" i="51"/>
  <c r="A464" i="51"/>
  <c r="A346" i="51"/>
  <c r="F264" i="51"/>
  <c r="F269" i="49"/>
  <c r="A351" i="49"/>
  <c r="F470" i="49"/>
  <c r="A552" i="49"/>
  <c r="F552" i="49" s="1"/>
  <c r="F279" i="48"/>
  <c r="A361" i="48"/>
  <c r="A479" i="48"/>
  <c r="F397" i="48"/>
  <c r="A413" i="57" l="1"/>
  <c r="F331" i="57"/>
  <c r="F372" i="54"/>
  <c r="F253" i="52"/>
  <c r="A335" i="52"/>
  <c r="F303" i="51"/>
  <c r="A397" i="51"/>
  <c r="A479" i="51" s="1"/>
  <c r="N204" i="51"/>
  <c r="N286" i="51" s="1"/>
  <c r="N368" i="51" s="1"/>
  <c r="N450" i="51" s="1"/>
  <c r="N532" i="51" s="1"/>
  <c r="F265" i="51"/>
  <c r="A347" i="51"/>
  <c r="A475" i="51"/>
  <c r="F393" i="51"/>
  <c r="A493" i="50"/>
  <c r="F411" i="50"/>
  <c r="F444" i="50"/>
  <c r="A526" i="50"/>
  <c r="F526" i="50" s="1"/>
  <c r="A521" i="50"/>
  <c r="F521" i="50" s="1"/>
  <c r="F439" i="50"/>
  <c r="A418" i="50"/>
  <c r="F336" i="50"/>
  <c r="F341" i="50"/>
  <c r="A388" i="50"/>
  <c r="F306" i="50"/>
  <c r="F397" i="50"/>
  <c r="A479" i="50"/>
  <c r="A427" i="50"/>
  <c r="F345" i="50"/>
  <c r="A451" i="50"/>
  <c r="F369" i="50"/>
  <c r="A473" i="50"/>
  <c r="F391" i="50"/>
  <c r="A403" i="50"/>
  <c r="F321" i="50"/>
  <c r="A548" i="50"/>
  <c r="F548" i="50" s="1"/>
  <c r="F466" i="50"/>
  <c r="A469" i="50"/>
  <c r="F387" i="50"/>
  <c r="F346" i="50"/>
  <c r="A428" i="50"/>
  <c r="A441" i="49"/>
  <c r="F359" i="49"/>
  <c r="F295" i="49"/>
  <c r="A377" i="49"/>
  <c r="A405" i="49"/>
  <c r="F323" i="49"/>
  <c r="A491" i="49"/>
  <c r="F409" i="49"/>
  <c r="A509" i="49"/>
  <c r="F509" i="49" s="1"/>
  <c r="F427" i="49"/>
  <c r="F250" i="49"/>
  <c r="A332" i="49"/>
  <c r="F259" i="49"/>
  <c r="A341" i="49"/>
  <c r="F331" i="49"/>
  <c r="A413" i="49"/>
  <c r="A464" i="49"/>
  <c r="F382" i="49"/>
  <c r="A431" i="49"/>
  <c r="F349" i="49"/>
  <c r="A373" i="49"/>
  <c r="F291" i="49"/>
  <c r="F481" i="49"/>
  <c r="A563" i="49"/>
  <c r="F563" i="49" s="1"/>
  <c r="A477" i="48"/>
  <c r="F395" i="48"/>
  <c r="F341" i="48"/>
  <c r="A423" i="48"/>
  <c r="F355" i="48"/>
  <c r="A437" i="48"/>
  <c r="F276" i="48"/>
  <c r="A358" i="48"/>
  <c r="F404" i="48"/>
  <c r="A486" i="48"/>
  <c r="F278" i="48"/>
  <c r="A360" i="48"/>
  <c r="A420" i="48"/>
  <c r="F338" i="48"/>
  <c r="F365" i="48"/>
  <c r="A447" i="48"/>
  <c r="A474" i="48"/>
  <c r="F392" i="48"/>
  <c r="F361" i="47"/>
  <c r="A443" i="47"/>
  <c r="A344" i="47"/>
  <c r="F262" i="47"/>
  <c r="A447" i="47"/>
  <c r="F365" i="47"/>
  <c r="A356" i="47"/>
  <c r="F274" i="47"/>
  <c r="F288" i="47"/>
  <c r="A370" i="47"/>
  <c r="A342" i="47"/>
  <c r="F260" i="47"/>
  <c r="A475" i="47"/>
  <c r="F393" i="47"/>
  <c r="F301" i="47"/>
  <c r="A383" i="47"/>
  <c r="A419" i="47"/>
  <c r="F337" i="47"/>
  <c r="F336" i="47"/>
  <c r="A418" i="47"/>
  <c r="A412" i="47"/>
  <c r="F330" i="47"/>
  <c r="A391" i="47"/>
  <c r="F309" i="47"/>
  <c r="N204" i="47"/>
  <c r="N286" i="47" s="1"/>
  <c r="N368" i="47" s="1"/>
  <c r="N450" i="47" s="1"/>
  <c r="N532" i="47" s="1"/>
  <c r="F413" i="47"/>
  <c r="A495" i="47"/>
  <c r="M204" i="61"/>
  <c r="M43" i="45"/>
  <c r="M124" i="45"/>
  <c r="M206" i="45" s="1"/>
  <c r="M288" i="45" s="1"/>
  <c r="M370" i="45" s="1"/>
  <c r="M452" i="45" s="1"/>
  <c r="M534" i="45" s="1"/>
  <c r="M616" i="45" s="1"/>
  <c r="M698" i="45" s="1"/>
  <c r="M780" i="45" s="1"/>
  <c r="M862" i="45" s="1"/>
  <c r="N123" i="57"/>
  <c r="N205" i="57" s="1"/>
  <c r="N287" i="57" s="1"/>
  <c r="N369" i="57" s="1"/>
  <c r="N451" i="57" s="1"/>
  <c r="N533" i="57" s="1"/>
  <c r="N42" i="57"/>
  <c r="N123" i="51"/>
  <c r="N205" i="51" s="1"/>
  <c r="N287" i="51" s="1"/>
  <c r="N369" i="51" s="1"/>
  <c r="N451" i="51" s="1"/>
  <c r="N533" i="51" s="1"/>
  <c r="N42" i="51"/>
  <c r="N42" i="53"/>
  <c r="N123" i="53"/>
  <c r="N124" i="58"/>
  <c r="N206" i="58" s="1"/>
  <c r="N288" i="58" s="1"/>
  <c r="N370" i="58" s="1"/>
  <c r="N452" i="58" s="1"/>
  <c r="N534" i="58" s="1"/>
  <c r="N43" i="58"/>
  <c r="N43" i="56"/>
  <c r="N124" i="56"/>
  <c r="N206" i="56" s="1"/>
  <c r="N124" i="59"/>
  <c r="N206" i="59" s="1"/>
  <c r="N288" i="59" s="1"/>
  <c r="N370" i="59" s="1"/>
  <c r="N452" i="59" s="1"/>
  <c r="N534" i="59" s="1"/>
  <c r="N43" i="59"/>
  <c r="N124" i="54"/>
  <c r="N43" i="54"/>
  <c r="N124" i="55"/>
  <c r="N206" i="55" s="1"/>
  <c r="N288" i="55" s="1"/>
  <c r="N370" i="55" s="1"/>
  <c r="N452" i="55" s="1"/>
  <c r="N534" i="55" s="1"/>
  <c r="N43" i="55"/>
  <c r="N123" i="52"/>
  <c r="N42" i="52"/>
  <c r="A353" i="59"/>
  <c r="F271" i="59"/>
  <c r="F322" i="56"/>
  <c r="A404" i="56"/>
  <c r="F314" i="54"/>
  <c r="A396" i="54"/>
  <c r="A379" i="56"/>
  <c r="F297" i="56"/>
  <c r="A392" i="53"/>
  <c r="F310" i="53"/>
  <c r="F324" i="51"/>
  <c r="A406" i="51"/>
  <c r="A495" i="55"/>
  <c r="F413" i="55"/>
  <c r="F256" i="55"/>
  <c r="A338" i="55"/>
  <c r="F285" i="56"/>
  <c r="A367" i="56"/>
  <c r="F294" i="57"/>
  <c r="A376" i="57"/>
  <c r="F374" i="51"/>
  <c r="A456" i="51"/>
  <c r="A539" i="53"/>
  <c r="F539" i="53" s="1"/>
  <c r="F457" i="53"/>
  <c r="A447" i="51"/>
  <c r="F365" i="51"/>
  <c r="F379" i="57"/>
  <c r="A461" i="57"/>
  <c r="A432" i="59"/>
  <c r="F350" i="59"/>
  <c r="A357" i="56"/>
  <c r="F275" i="56"/>
  <c r="F314" i="52"/>
  <c r="A396" i="52"/>
  <c r="A369" i="54"/>
  <c r="F287" i="54"/>
  <c r="F391" i="51"/>
  <c r="A473" i="51"/>
  <c r="A349" i="55"/>
  <c r="F267" i="55"/>
  <c r="F320" i="54"/>
  <c r="A402" i="54"/>
  <c r="F331" i="59"/>
  <c r="A413" i="59"/>
  <c r="A557" i="54"/>
  <c r="F557" i="54" s="1"/>
  <c r="F475" i="54"/>
  <c r="A414" i="52"/>
  <c r="F332" i="52"/>
  <c r="A375" i="55"/>
  <c r="F293" i="55"/>
  <c r="F302" i="53"/>
  <c r="A384" i="53"/>
  <c r="A340" i="54"/>
  <c r="F258" i="54"/>
  <c r="F253" i="55"/>
  <c r="A335" i="55"/>
  <c r="A545" i="55"/>
  <c r="F545" i="55" s="1"/>
  <c r="F463" i="55"/>
  <c r="F371" i="52"/>
  <c r="A453" i="52"/>
  <c r="F290" i="58"/>
  <c r="A372" i="58"/>
  <c r="F328" i="57"/>
  <c r="A410" i="57"/>
  <c r="A389" i="57"/>
  <c r="F307" i="57"/>
  <c r="A389" i="58"/>
  <c r="F307" i="58"/>
  <c r="F305" i="54"/>
  <c r="A387" i="54"/>
  <c r="F394" i="54"/>
  <c r="A476" i="54"/>
  <c r="F328" i="55"/>
  <c r="A410" i="55"/>
  <c r="A442" i="54"/>
  <c r="F360" i="54"/>
  <c r="A544" i="54"/>
  <c r="F544" i="54" s="1"/>
  <c r="F462" i="54"/>
  <c r="A442" i="53"/>
  <c r="F360" i="53"/>
  <c r="A399" i="54"/>
  <c r="F317" i="54"/>
  <c r="F266" i="57"/>
  <c r="A348" i="57"/>
  <c r="F304" i="57"/>
  <c r="A386" i="57"/>
  <c r="A431" i="52"/>
  <c r="F349" i="52"/>
  <c r="F364" i="52"/>
  <c r="A446" i="52"/>
  <c r="F473" i="54"/>
  <c r="A555" i="54"/>
  <c r="F555" i="54" s="1"/>
  <c r="A400" i="51"/>
  <c r="F318" i="51"/>
  <c r="A377" i="55"/>
  <c r="F295" i="55"/>
  <c r="A543" i="52"/>
  <c r="F543" i="52" s="1"/>
  <c r="F461" i="52"/>
  <c r="A398" i="53"/>
  <c r="F316" i="53"/>
  <c r="A494" i="55"/>
  <c r="F412" i="55"/>
  <c r="A392" i="57"/>
  <c r="F310" i="57"/>
  <c r="A339" i="53"/>
  <c r="F257" i="53"/>
  <c r="A368" i="59"/>
  <c r="F286" i="59"/>
  <c r="A409" i="54"/>
  <c r="F327" i="54"/>
  <c r="F288" i="57"/>
  <c r="A370" i="57"/>
  <c r="A381" i="51"/>
  <c r="F299" i="51"/>
  <c r="F386" i="51"/>
  <c r="A468" i="51"/>
  <c r="A427" i="57"/>
  <c r="F345" i="57"/>
  <c r="A416" i="57"/>
  <c r="F334" i="57"/>
  <c r="A356" i="55"/>
  <c r="F274" i="55"/>
  <c r="F493" i="58"/>
  <c r="A575" i="58"/>
  <c r="F575" i="58" s="1"/>
  <c r="A370" i="51"/>
  <c r="F288" i="51"/>
  <c r="F250" i="55"/>
  <c r="A332" i="55"/>
  <c r="F426" i="52"/>
  <c r="A508" i="52"/>
  <c r="F508" i="52" s="1"/>
  <c r="A436" i="56"/>
  <c r="F354" i="56"/>
  <c r="F268" i="58"/>
  <c r="A350" i="58"/>
  <c r="A410" i="54"/>
  <c r="F328" i="54"/>
  <c r="A455" i="55"/>
  <c r="F373" i="55"/>
  <c r="F259" i="58"/>
  <c r="A341" i="58"/>
  <c r="N42" i="50"/>
  <c r="N123" i="50"/>
  <c r="N205" i="50" s="1"/>
  <c r="N287" i="50" s="1"/>
  <c r="N369" i="50" s="1"/>
  <c r="N451" i="50" s="1"/>
  <c r="N533" i="50" s="1"/>
  <c r="N124" i="49"/>
  <c r="N206" i="49" s="1"/>
  <c r="N288" i="49" s="1"/>
  <c r="N370" i="49" s="1"/>
  <c r="N452" i="49" s="1"/>
  <c r="N534" i="49" s="1"/>
  <c r="N43" i="49"/>
  <c r="N124" i="48"/>
  <c r="N206" i="48" s="1"/>
  <c r="N288" i="48" s="1"/>
  <c r="N370" i="48" s="1"/>
  <c r="N452" i="48" s="1"/>
  <c r="N534" i="48" s="1"/>
  <c r="N43" i="48"/>
  <c r="N123" i="47"/>
  <c r="N42" i="47"/>
  <c r="M123" i="61"/>
  <c r="M42" i="61"/>
  <c r="A482" i="58"/>
  <c r="F400" i="58"/>
  <c r="A357" i="51"/>
  <c r="F275" i="51"/>
  <c r="A527" i="47"/>
  <c r="F527" i="47" s="1"/>
  <c r="F445" i="47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A499" i="56"/>
  <c r="F499" i="56" s="1"/>
  <c r="F417" i="56"/>
  <c r="F362" i="49"/>
  <c r="A444" i="49"/>
  <c r="A548" i="49"/>
  <c r="F548" i="49" s="1"/>
  <c r="F466" i="49"/>
  <c r="A332" i="50"/>
  <c r="F250" i="50"/>
  <c r="A374" i="58"/>
  <c r="F292" i="58"/>
  <c r="A368" i="56"/>
  <c r="F286" i="56"/>
  <c r="A534" i="55"/>
  <c r="F534" i="55" s="1"/>
  <c r="F452" i="55"/>
  <c r="F322" i="54"/>
  <c r="A404" i="54"/>
  <c r="F314" i="58"/>
  <c r="A396" i="58"/>
  <c r="F278" i="55"/>
  <c r="A360" i="55"/>
  <c r="F299" i="57"/>
  <c r="A381" i="57"/>
  <c r="F447" i="58"/>
  <c r="A529" i="58"/>
  <c r="F529" i="58" s="1"/>
  <c r="A400" i="53"/>
  <c r="F318" i="53"/>
  <c r="F399" i="57"/>
  <c r="A481" i="57"/>
  <c r="F310" i="59"/>
  <c r="A392" i="59"/>
  <c r="A573" i="52"/>
  <c r="F573" i="52" s="1"/>
  <c r="F491" i="52"/>
  <c r="A347" i="53"/>
  <c r="F265" i="53"/>
  <c r="F263" i="54"/>
  <c r="A345" i="54"/>
  <c r="A414" i="59"/>
  <c r="F332" i="59"/>
  <c r="A349" i="58"/>
  <c r="F267" i="58"/>
  <c r="A566" i="59"/>
  <c r="F566" i="59" s="1"/>
  <c r="F484" i="59"/>
  <c r="A404" i="50"/>
  <c r="F322" i="50"/>
  <c r="A502" i="51"/>
  <c r="F502" i="51" s="1"/>
  <c r="F420" i="51"/>
  <c r="A517" i="53"/>
  <c r="F517" i="53" s="1"/>
  <c r="F435" i="53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F290" i="50"/>
  <c r="A372" i="50"/>
  <c r="F363" i="51"/>
  <c r="A445" i="51"/>
  <c r="A403" i="59"/>
  <c r="F321" i="59"/>
  <c r="A422" i="50"/>
  <c r="F340" i="50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546" i="50"/>
  <c r="F546" i="50" s="1"/>
  <c r="F464" i="50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436" i="57"/>
  <c r="F354" i="57"/>
  <c r="A571" i="59"/>
  <c r="F571" i="59" s="1"/>
  <c r="F489" i="59"/>
  <c r="F285" i="58"/>
  <c r="A367" i="58"/>
  <c r="A356" i="50"/>
  <c r="F274" i="50"/>
  <c r="A401" i="54"/>
  <c r="F319" i="54"/>
  <c r="F442" i="47"/>
  <c r="A524" i="47"/>
  <c r="F524" i="47" s="1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F489" i="55"/>
  <c r="A571" i="55"/>
  <c r="F571" i="55" s="1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455" i="56"/>
  <c r="F373" i="56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435" i="54"/>
  <c r="F353" i="54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509" i="47"/>
  <c r="F509" i="47" s="1"/>
  <c r="F427" i="47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98" i="48"/>
  <c r="F498" i="48" s="1"/>
  <c r="F416" i="48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78" i="51"/>
  <c r="A460" i="51"/>
  <c r="F397" i="53"/>
  <c r="A479" i="53"/>
  <c r="A407" i="48"/>
  <c r="F325" i="48"/>
  <c r="F381" i="56"/>
  <c r="A463" i="56"/>
  <c r="A383" i="50"/>
  <c r="F301" i="50"/>
  <c r="F358" i="54"/>
  <c r="A440" i="54"/>
  <c r="A433" i="52"/>
  <c r="F351" i="52"/>
  <c r="A348" i="55"/>
  <c r="F266" i="55"/>
  <c r="F411" i="47"/>
  <c r="A493" i="47"/>
  <c r="A389" i="53"/>
  <c r="F307" i="53"/>
  <c r="A346" i="48"/>
  <c r="F264" i="48"/>
  <c r="A572" i="52"/>
  <c r="F572" i="52" s="1"/>
  <c r="F490" i="52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374" i="54"/>
  <c r="A456" i="54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A435" i="56"/>
  <c r="F353" i="56"/>
  <c r="F410" i="53"/>
  <c r="A492" i="53"/>
  <c r="A478" i="55"/>
  <c r="F396" i="55"/>
  <c r="A349" i="59"/>
  <c r="F267" i="59"/>
  <c r="A472" i="58"/>
  <c r="F390" i="58"/>
  <c r="A482" i="59"/>
  <c r="F400" i="59"/>
  <c r="A332" i="51"/>
  <c r="F250" i="51"/>
  <c r="F395" i="51"/>
  <c r="A477" i="51"/>
  <c r="A367" i="51"/>
  <c r="F285" i="51"/>
  <c r="F296" i="56"/>
  <c r="A378" i="56"/>
  <c r="A486" i="58"/>
  <c r="F404" i="58"/>
  <c r="F485" i="55"/>
  <c r="A567" i="55"/>
  <c r="F567" i="55" s="1"/>
  <c r="F440" i="55"/>
  <c r="A522" i="55"/>
  <c r="F522" i="55" s="1"/>
  <c r="F468" i="58"/>
  <c r="A550" i="58"/>
  <c r="F550" i="58" s="1"/>
  <c r="A517" i="55"/>
  <c r="F517" i="55" s="1"/>
  <c r="F435" i="55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426" i="49"/>
  <c r="A508" i="49"/>
  <c r="F508" i="49" s="1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20" i="53"/>
  <c r="F338" i="53"/>
  <c r="A431" i="57"/>
  <c r="F349" i="57"/>
  <c r="A374" i="53"/>
  <c r="F292" i="53"/>
  <c r="A475" i="53"/>
  <c r="F393" i="53"/>
  <c r="A537" i="58"/>
  <c r="F537" i="58" s="1"/>
  <c r="F455" i="58"/>
  <c r="A418" i="52"/>
  <c r="F336" i="52"/>
  <c r="A443" i="54"/>
  <c r="F361" i="54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458" i="52"/>
  <c r="F376" i="52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F408" i="48"/>
  <c r="A490" i="48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22" i="52"/>
  <c r="F522" i="52" s="1"/>
  <c r="F440" i="52"/>
  <c r="A551" i="53"/>
  <c r="F551" i="53" s="1"/>
  <c r="F469" i="53"/>
  <c r="A361" i="52"/>
  <c r="F279" i="52"/>
  <c r="A395" i="47"/>
  <c r="F313" i="47"/>
  <c r="A546" i="48"/>
  <c r="F546" i="48" s="1"/>
  <c r="F464" i="48"/>
  <c r="F377" i="58"/>
  <c r="A459" i="58"/>
  <c r="A487" i="53"/>
  <c r="F405" i="53"/>
  <c r="F341" i="56"/>
  <c r="A423" i="56"/>
  <c r="F429" i="48"/>
  <c r="A511" i="48"/>
  <c r="F511" i="48" s="1"/>
  <c r="A493" i="56"/>
  <c r="F411" i="56"/>
  <c r="F319" i="48"/>
  <c r="A401" i="48"/>
  <c r="A504" i="55"/>
  <c r="F504" i="55" s="1"/>
  <c r="F422" i="55"/>
  <c r="A395" i="49"/>
  <c r="F313" i="49"/>
  <c r="A458" i="58"/>
  <c r="F376" i="58"/>
  <c r="A442" i="59"/>
  <c r="F360" i="59"/>
  <c r="F330" i="56"/>
  <c r="A412" i="56"/>
  <c r="A514" i="55"/>
  <c r="F514" i="55" s="1"/>
  <c r="F432" i="55"/>
  <c r="A556" i="49"/>
  <c r="F556" i="49" s="1"/>
  <c r="F474" i="49"/>
  <c r="F461" i="51"/>
  <c r="A543" i="51"/>
  <c r="F543" i="51" s="1"/>
  <c r="F380" i="56"/>
  <c r="A462" i="56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F386" i="53"/>
  <c r="A468" i="53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A537" i="47"/>
  <c r="F537" i="47" s="1"/>
  <c r="F455" i="47"/>
  <c r="F388" i="54"/>
  <c r="A470" i="54"/>
  <c r="F292" i="47"/>
  <c r="A374" i="47"/>
  <c r="A419" i="53"/>
  <c r="F337" i="53"/>
  <c r="F396" i="56"/>
  <c r="A478" i="56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A489" i="53"/>
  <c r="F407" i="53"/>
  <c r="F286" i="53"/>
  <c r="A368" i="53"/>
  <c r="F488" i="50"/>
  <c r="A570" i="50"/>
  <c r="F570" i="50" s="1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F424" i="48"/>
  <c r="A506" i="48"/>
  <c r="F506" i="48" s="1"/>
  <c r="A430" i="54"/>
  <c r="F348" i="54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94" i="50"/>
  <c r="A576" i="50"/>
  <c r="F576" i="50" s="1"/>
  <c r="F417" i="51"/>
  <c r="A499" i="51"/>
  <c r="F499" i="51" s="1"/>
  <c r="F345" i="48"/>
  <c r="A427" i="48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64" i="56"/>
  <c r="A546" i="56"/>
  <c r="F546" i="56" s="1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F372" i="53"/>
  <c r="A454" i="53"/>
  <c r="A574" i="48"/>
  <c r="F574" i="48" s="1"/>
  <c r="F492" i="48"/>
  <c r="A423" i="51"/>
  <c r="F341" i="51"/>
  <c r="A373" i="59"/>
  <c r="F291" i="59"/>
  <c r="A413" i="53"/>
  <c r="F331" i="53"/>
  <c r="F357" i="57"/>
  <c r="A439" i="57"/>
  <c r="A462" i="48"/>
  <c r="F380" i="48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F491" i="50"/>
  <c r="A573" i="50"/>
  <c r="F573" i="50" s="1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567" i="57"/>
  <c r="F567" i="57" s="1"/>
  <c r="F485" i="57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A429" i="54"/>
  <c r="F347" i="54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F424" i="52"/>
  <c r="A506" i="52"/>
  <c r="F506" i="52" s="1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F437" i="47"/>
  <c r="A519" i="47"/>
  <c r="F519" i="47" s="1"/>
  <c r="A350" i="48"/>
  <c r="F268" i="48"/>
  <c r="A419" i="48"/>
  <c r="F337" i="48"/>
  <c r="A413" i="51"/>
  <c r="F331" i="51"/>
  <c r="A467" i="57"/>
  <c r="F385" i="57"/>
  <c r="F348" i="59"/>
  <c r="A430" i="59"/>
  <c r="F371" i="57"/>
  <c r="A453" i="57"/>
  <c r="A345" i="52"/>
  <c r="F263" i="52"/>
  <c r="F322" i="51"/>
  <c r="A404" i="51"/>
  <c r="A495" i="52"/>
  <c r="F413" i="52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364" i="54"/>
  <c r="A446" i="54"/>
  <c r="F259" i="55"/>
  <c r="A341" i="55"/>
  <c r="F302" i="56"/>
  <c r="A384" i="56"/>
  <c r="F364" i="50"/>
  <c r="A446" i="50"/>
  <c r="A567" i="54"/>
  <c r="F567" i="54" s="1"/>
  <c r="F485" i="54"/>
  <c r="F484" i="47"/>
  <c r="A566" i="47"/>
  <c r="F566" i="47" s="1"/>
  <c r="A442" i="56"/>
  <c r="F360" i="56"/>
  <c r="A406" i="56"/>
  <c r="F324" i="56"/>
  <c r="A455" i="54"/>
  <c r="F373" i="54"/>
  <c r="F280" i="58"/>
  <c r="A362" i="58"/>
  <c r="F480" i="47"/>
  <c r="A562" i="47"/>
  <c r="F562" i="47" s="1"/>
  <c r="A498" i="49"/>
  <c r="F498" i="49" s="1"/>
  <c r="F416" i="49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545" i="58"/>
  <c r="F545" i="58" s="1"/>
  <c r="F463" i="58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F493" i="53"/>
  <c r="A575" i="53"/>
  <c r="F575" i="53" s="1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27" i="56"/>
  <c r="F345" i="56"/>
  <c r="A451" i="47"/>
  <c r="F369" i="47"/>
  <c r="A497" i="51"/>
  <c r="F497" i="51" s="1"/>
  <c r="F415" i="51"/>
  <c r="F488" i="47"/>
  <c r="A570" i="47"/>
  <c r="F570" i="47" s="1"/>
  <c r="A377" i="53"/>
  <c r="F295" i="53"/>
  <c r="A462" i="58"/>
  <c r="F380" i="58"/>
  <c r="A425" i="56"/>
  <c r="F343" i="56"/>
  <c r="F449" i="48"/>
  <c r="A531" i="48"/>
  <c r="F531" i="48" s="1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A466" i="55"/>
  <c r="F384" i="55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397" i="59"/>
  <c r="A479" i="59"/>
  <c r="A532" i="47"/>
  <c r="F532" i="47" s="1"/>
  <c r="F450" i="47"/>
  <c r="F399" i="51"/>
  <c r="A481" i="51"/>
  <c r="A448" i="53"/>
  <c r="F366" i="53"/>
  <c r="A481" i="56"/>
  <c r="F399" i="56"/>
  <c r="F364" i="49"/>
  <c r="A446" i="49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F318" i="57"/>
  <c r="A400" i="57"/>
  <c r="A548" i="47"/>
  <c r="F548" i="47" s="1"/>
  <c r="F466" i="4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549" i="52"/>
  <c r="F549" i="52" s="1"/>
  <c r="F467" i="52"/>
  <c r="A333" i="48"/>
  <c r="F251" i="48"/>
  <c r="A423" i="53"/>
  <c r="F341" i="53"/>
  <c r="A372" i="49"/>
  <c r="F290" i="49"/>
  <c r="F386" i="52"/>
  <c r="A468" i="52"/>
  <c r="A359" i="58"/>
  <c r="F277" i="58"/>
  <c r="A423" i="57"/>
  <c r="F341" i="57"/>
  <c r="A379" i="55"/>
  <c r="F297" i="55"/>
  <c r="F422" i="57"/>
  <c r="A504" i="57"/>
  <c r="F504" i="57" s="1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393" i="59"/>
  <c r="F311" i="59"/>
  <c r="A531" i="49"/>
  <c r="F531" i="49" s="1"/>
  <c r="F449" i="49"/>
  <c r="F483" i="57"/>
  <c r="A565" i="57"/>
  <c r="F565" i="57" s="1"/>
  <c r="A540" i="51"/>
  <c r="F540" i="51" s="1"/>
  <c r="F458" i="51"/>
  <c r="A342" i="53"/>
  <c r="F260" i="53"/>
  <c r="A364" i="56"/>
  <c r="F282" i="56"/>
  <c r="F303" i="49"/>
  <c r="A385" i="49"/>
  <c r="A476" i="58"/>
  <c r="F394" i="58"/>
  <c r="F371" i="50"/>
  <c r="A453" i="50"/>
  <c r="A495" i="48"/>
  <c r="F413" i="48"/>
  <c r="A428" i="54"/>
  <c r="F346" i="54"/>
  <c r="F287" i="57"/>
  <c r="A369" i="57"/>
  <c r="A497" i="55"/>
  <c r="F497" i="55" s="1"/>
  <c r="F415" i="55"/>
  <c r="A394" i="48"/>
  <c r="F312" i="48"/>
  <c r="F413" i="56"/>
  <c r="A495" i="56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F465" i="49"/>
  <c r="A547" i="49"/>
  <c r="F547" i="49" s="1"/>
  <c r="A442" i="51"/>
  <c r="F360" i="51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F491" i="47"/>
  <c r="A573" i="47"/>
  <c r="F573" i="47" s="1"/>
  <c r="F456" i="49"/>
  <c r="A538" i="49"/>
  <c r="F538" i="49" s="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467" i="51"/>
  <c r="F385" i="51"/>
  <c r="F477" i="52"/>
  <c r="A559" i="52"/>
  <c r="F559" i="52" s="1"/>
  <c r="A390" i="48"/>
  <c r="F308" i="48"/>
  <c r="A436" i="54"/>
  <c r="F354" i="54"/>
  <c r="A465" i="56"/>
  <c r="F383" i="56"/>
  <c r="A477" i="50"/>
  <c r="F395" i="50"/>
  <c r="F454" i="56"/>
  <c r="A536" i="56"/>
  <c r="F536" i="56" s="1"/>
  <c r="F402" i="49"/>
  <c r="A484" i="49"/>
  <c r="A348" i="50"/>
  <c r="F266" i="50"/>
  <c r="A453" i="48"/>
  <c r="F371" i="48"/>
  <c r="A403" i="52"/>
  <c r="F321" i="52"/>
  <c r="A500" i="49"/>
  <c r="F500" i="49" s="1"/>
  <c r="F418" i="49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A518" i="47"/>
  <c r="F518" i="47" s="1"/>
  <c r="F436" i="47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A450" i="50"/>
  <c r="F368" i="50"/>
  <c r="F467" i="47"/>
  <c r="A549" i="47"/>
  <c r="F549" i="47" s="1"/>
  <c r="F413" i="54"/>
  <c r="A495" i="54"/>
  <c r="F472" i="52"/>
  <c r="A554" i="52"/>
  <c r="F554" i="52" s="1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A515" i="55"/>
  <c r="F515" i="55" s="1"/>
  <c r="F433" i="55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A571" i="47"/>
  <c r="F571" i="47" s="1"/>
  <c r="F489" i="47"/>
  <c r="F432" i="49"/>
  <c r="A514" i="49"/>
  <c r="F514" i="49" s="1"/>
  <c r="F318" i="50"/>
  <c r="A400" i="50"/>
  <c r="F282" i="53"/>
  <c r="A364" i="53"/>
  <c r="F393" i="55"/>
  <c r="A475" i="55"/>
  <c r="A440" i="49"/>
  <c r="F358" i="49"/>
  <c r="A493" i="59"/>
  <c r="F411" i="59"/>
  <c r="A492" i="58"/>
  <c r="F410" i="58"/>
  <c r="A495" i="57" l="1"/>
  <c r="F413" i="57"/>
  <c r="N288" i="56"/>
  <c r="N206" i="54"/>
  <c r="N205" i="53"/>
  <c r="N205" i="52"/>
  <c r="F335" i="52"/>
  <c r="A417" i="52"/>
  <c r="A557" i="51"/>
  <c r="F557" i="51" s="1"/>
  <c r="F475" i="51"/>
  <c r="F397" i="51"/>
  <c r="F347" i="51"/>
  <c r="A429" i="51"/>
  <c r="F388" i="50"/>
  <c r="A470" i="50"/>
  <c r="A500" i="50"/>
  <c r="F500" i="50" s="1"/>
  <c r="F418" i="50"/>
  <c r="A575" i="50"/>
  <c r="F575" i="50" s="1"/>
  <c r="F493" i="50"/>
  <c r="A555" i="50"/>
  <c r="F555" i="50" s="1"/>
  <c r="F473" i="50"/>
  <c r="A551" i="50"/>
  <c r="F551" i="50" s="1"/>
  <c r="F469" i="50"/>
  <c r="F451" i="50"/>
  <c r="A533" i="50"/>
  <c r="F533" i="50" s="1"/>
  <c r="A509" i="50"/>
  <c r="F509" i="50" s="1"/>
  <c r="F427" i="50"/>
  <c r="A485" i="50"/>
  <c r="F403" i="50"/>
  <c r="A510" i="50"/>
  <c r="F510" i="50" s="1"/>
  <c r="F428" i="50"/>
  <c r="F479" i="50"/>
  <c r="A561" i="50"/>
  <c r="F561" i="50" s="1"/>
  <c r="F373" i="49"/>
  <c r="A455" i="49"/>
  <c r="F332" i="49"/>
  <c r="A414" i="49"/>
  <c r="A513" i="49"/>
  <c r="F513" i="49" s="1"/>
  <c r="F431" i="49"/>
  <c r="A546" i="49"/>
  <c r="F546" i="49" s="1"/>
  <c r="F464" i="49"/>
  <c r="A495" i="49"/>
  <c r="F413" i="49"/>
  <c r="A523" i="49"/>
  <c r="F523" i="49" s="1"/>
  <c r="F441" i="49"/>
  <c r="F377" i="49"/>
  <c r="A459" i="49"/>
  <c r="F405" i="49"/>
  <c r="A487" i="49"/>
  <c r="A423" i="49"/>
  <c r="F341" i="49"/>
  <c r="F491" i="49"/>
  <c r="A573" i="49"/>
  <c r="F573" i="49" s="1"/>
  <c r="A442" i="48"/>
  <c r="F360" i="48"/>
  <c r="A556" i="48"/>
  <c r="F556" i="48" s="1"/>
  <c r="F474" i="48"/>
  <c r="A529" i="48"/>
  <c r="F529" i="48" s="1"/>
  <c r="F447" i="48"/>
  <c r="F358" i="48"/>
  <c r="A440" i="48"/>
  <c r="A505" i="48"/>
  <c r="F505" i="48" s="1"/>
  <c r="F423" i="48"/>
  <c r="F420" i="48"/>
  <c r="A502" i="48"/>
  <c r="F502" i="48" s="1"/>
  <c r="A559" i="48"/>
  <c r="F559" i="48" s="1"/>
  <c r="F477" i="48"/>
  <c r="F486" i="48"/>
  <c r="A568" i="48"/>
  <c r="F568" i="48" s="1"/>
  <c r="A519" i="48"/>
  <c r="F519" i="48" s="1"/>
  <c r="F437" i="48"/>
  <c r="A424" i="47"/>
  <c r="F342" i="47"/>
  <c r="F495" i="47"/>
  <c r="A577" i="47"/>
  <c r="F577" i="47" s="1"/>
  <c r="A473" i="47"/>
  <c r="F391" i="47"/>
  <c r="F383" i="47"/>
  <c r="A465" i="47"/>
  <c r="F344" i="47"/>
  <c r="A426" i="47"/>
  <c r="N205" i="47"/>
  <c r="A557" i="47"/>
  <c r="F557" i="47" s="1"/>
  <c r="F475" i="47"/>
  <c r="F443" i="47"/>
  <c r="A525" i="47"/>
  <c r="F525" i="47" s="1"/>
  <c r="A500" i="47"/>
  <c r="F500" i="47" s="1"/>
  <c r="F418" i="47"/>
  <c r="F370" i="47"/>
  <c r="A452" i="47"/>
  <c r="F356" i="47"/>
  <c r="A438" i="47"/>
  <c r="F412" i="47"/>
  <c r="A494" i="47"/>
  <c r="F419" i="47"/>
  <c r="A501" i="47"/>
  <c r="F501" i="47" s="1"/>
  <c r="F447" i="47"/>
  <c r="A529" i="47"/>
  <c r="F529" i="47" s="1"/>
  <c r="M286" i="61"/>
  <c r="M205" i="61"/>
  <c r="M44" i="45"/>
  <c r="M125" i="45"/>
  <c r="M207" i="45" s="1"/>
  <c r="M289" i="45" s="1"/>
  <c r="M371" i="45" s="1"/>
  <c r="M453" i="45" s="1"/>
  <c r="M535" i="45" s="1"/>
  <c r="M617" i="45" s="1"/>
  <c r="M699" i="45" s="1"/>
  <c r="M781" i="45" s="1"/>
  <c r="M863" i="45" s="1"/>
  <c r="N125" i="55"/>
  <c r="N44" i="55"/>
  <c r="N125" i="58"/>
  <c r="N44" i="58"/>
  <c r="N44" i="54"/>
  <c r="N125" i="54"/>
  <c r="N124" i="53"/>
  <c r="N43" i="53"/>
  <c r="N125" i="59"/>
  <c r="N44" i="59"/>
  <c r="N124" i="51"/>
  <c r="N43" i="51"/>
  <c r="N124" i="52"/>
  <c r="N43" i="52"/>
  <c r="N124" i="57"/>
  <c r="N43" i="57"/>
  <c r="N125" i="56"/>
  <c r="N44" i="56"/>
  <c r="F427" i="57"/>
  <c r="A509" i="57"/>
  <c r="F509" i="57" s="1"/>
  <c r="F370" i="57"/>
  <c r="A452" i="57"/>
  <c r="A417" i="55"/>
  <c r="F335" i="55"/>
  <c r="F402" i="54"/>
  <c r="A484" i="54"/>
  <c r="A451" i="54"/>
  <c r="F369" i="54"/>
  <c r="F376" i="57"/>
  <c r="A458" i="57"/>
  <c r="A486" i="56"/>
  <c r="F404" i="56"/>
  <c r="F341" i="58"/>
  <c r="A423" i="58"/>
  <c r="A492" i="54"/>
  <c r="F410" i="54"/>
  <c r="F399" i="54"/>
  <c r="A481" i="54"/>
  <c r="A469" i="54"/>
  <c r="F387" i="54"/>
  <c r="F396" i="52"/>
  <c r="A478" i="52"/>
  <c r="F332" i="55"/>
  <c r="A414" i="55"/>
  <c r="F431" i="52"/>
  <c r="A513" i="52"/>
  <c r="F513" i="52" s="1"/>
  <c r="A529" i="51"/>
  <c r="F529" i="51" s="1"/>
  <c r="F447" i="51"/>
  <c r="A449" i="56"/>
  <c r="F367" i="56"/>
  <c r="F495" i="55"/>
  <c r="A577" i="55"/>
  <c r="F577" i="55" s="1"/>
  <c r="A474" i="53"/>
  <c r="F392" i="53"/>
  <c r="F392" i="57"/>
  <c r="A474" i="57"/>
  <c r="A482" i="51"/>
  <c r="F400" i="51"/>
  <c r="F386" i="57"/>
  <c r="A468" i="57"/>
  <c r="F442" i="53"/>
  <c r="A524" i="53"/>
  <c r="F524" i="53" s="1"/>
  <c r="F340" i="54"/>
  <c r="A422" i="54"/>
  <c r="F436" i="56"/>
  <c r="A518" i="56"/>
  <c r="F518" i="56" s="1"/>
  <c r="F356" i="55"/>
  <c r="A438" i="55"/>
  <c r="A550" i="51"/>
  <c r="F550" i="51" s="1"/>
  <c r="F468" i="51"/>
  <c r="F368" i="59"/>
  <c r="A450" i="59"/>
  <c r="F389" i="58"/>
  <c r="A471" i="58"/>
  <c r="A471" i="57"/>
  <c r="F389" i="57"/>
  <c r="A466" i="53"/>
  <c r="F384" i="53"/>
  <c r="A496" i="52"/>
  <c r="F496" i="52" s="1"/>
  <c r="F414" i="52"/>
  <c r="A431" i="55"/>
  <c r="F349" i="55"/>
  <c r="A439" i="56"/>
  <c r="F357" i="56"/>
  <c r="F432" i="59"/>
  <c r="A514" i="59"/>
  <c r="F514" i="59" s="1"/>
  <c r="F353" i="59"/>
  <c r="A435" i="59"/>
  <c r="A432" i="58"/>
  <c r="F350" i="58"/>
  <c r="F370" i="51"/>
  <c r="A452" i="51"/>
  <c r="A576" i="55"/>
  <c r="F576" i="55" s="1"/>
  <c r="F494" i="55"/>
  <c r="A480" i="53"/>
  <c r="F398" i="53"/>
  <c r="F377" i="55"/>
  <c r="A459" i="55"/>
  <c r="A524" i="54"/>
  <c r="F524" i="54" s="1"/>
  <c r="F442" i="54"/>
  <c r="A492" i="57"/>
  <c r="F410" i="57"/>
  <c r="A454" i="58"/>
  <c r="F372" i="58"/>
  <c r="F413" i="59"/>
  <c r="A495" i="59"/>
  <c r="F473" i="51"/>
  <c r="A555" i="51"/>
  <c r="F555" i="51" s="1"/>
  <c r="F461" i="57"/>
  <c r="A543" i="57"/>
  <c r="F543" i="57" s="1"/>
  <c r="F379" i="56"/>
  <c r="A461" i="56"/>
  <c r="A498" i="57"/>
  <c r="F498" i="57" s="1"/>
  <c r="F416" i="57"/>
  <c r="F339" i="53"/>
  <c r="A421" i="53"/>
  <c r="F446" i="52"/>
  <c r="A528" i="52"/>
  <c r="F528" i="52" s="1"/>
  <c r="A430" i="57"/>
  <c r="F348" i="57"/>
  <c r="F456" i="51"/>
  <c r="A538" i="51"/>
  <c r="F538" i="51" s="1"/>
  <c r="F396" i="54"/>
  <c r="A478" i="54"/>
  <c r="F455" i="55"/>
  <c r="A537" i="55"/>
  <c r="F537" i="55" s="1"/>
  <c r="A463" i="51"/>
  <c r="F381" i="51"/>
  <c r="A491" i="54"/>
  <c r="F409" i="54"/>
  <c r="A492" i="55"/>
  <c r="F410" i="55"/>
  <c r="A558" i="54"/>
  <c r="F558" i="54" s="1"/>
  <c r="F476" i="54"/>
  <c r="A535" i="52"/>
  <c r="F535" i="52" s="1"/>
  <c r="F453" i="52"/>
  <c r="F375" i="55"/>
  <c r="A457" i="55"/>
  <c r="A420" i="55"/>
  <c r="F338" i="55"/>
  <c r="F406" i="51"/>
  <c r="A488" i="51"/>
  <c r="N124" i="50"/>
  <c r="N43" i="50"/>
  <c r="N125" i="49"/>
  <c r="N44" i="49"/>
  <c r="N125" i="48"/>
  <c r="N44" i="48"/>
  <c r="N124" i="47"/>
  <c r="N43" i="47"/>
  <c r="M124" i="61"/>
  <c r="M43" i="61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478" i="56"/>
  <c r="A560" i="56"/>
  <c r="F560" i="56" s="1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4"/>
  <c r="F510" i="54" s="1"/>
  <c r="F428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F446" i="54"/>
  <c r="A528" i="54"/>
  <c r="F528" i="54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F446" i="49"/>
  <c r="A528" i="49"/>
  <c r="F528" i="49" s="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495" i="52"/>
  <c r="A577" i="52"/>
  <c r="F577" i="52" s="1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532" i="50"/>
  <c r="F532" i="50" s="1"/>
  <c r="A461" i="48"/>
  <c r="F379" i="48"/>
  <c r="A433" i="54"/>
  <c r="F351" i="54"/>
  <c r="A435" i="48"/>
  <c r="F353" i="48"/>
  <c r="F403" i="48"/>
  <c r="A485" i="48"/>
  <c r="A530" i="50"/>
  <c r="F530" i="50" s="1"/>
  <c r="F448" i="50"/>
  <c r="A515" i="52"/>
  <c r="F515" i="52" s="1"/>
  <c r="F433" i="52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A572" i="48"/>
  <c r="F572" i="48" s="1"/>
  <c r="F490" i="48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A550" i="53"/>
  <c r="F550" i="53" s="1"/>
  <c r="F468" i="53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F427" i="48"/>
  <c r="A509" i="48"/>
  <c r="F509" i="48" s="1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A563" i="51"/>
  <c r="F563" i="51" s="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A538" i="54"/>
  <c r="F538" i="54" s="1"/>
  <c r="F456" i="54"/>
  <c r="F348" i="49"/>
  <c r="A430" i="49"/>
  <c r="F406" i="55"/>
  <c r="A488" i="55"/>
  <c r="F352" i="54"/>
  <c r="A434" i="54"/>
  <c r="A467" i="48"/>
  <c r="F385" i="48"/>
  <c r="A527" i="51"/>
  <c r="F527" i="51" s="1"/>
  <c r="F445" i="51"/>
  <c r="A550" i="52"/>
  <c r="F550" i="52" s="1"/>
  <c r="F468" i="52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42" i="51"/>
  <c r="A524" i="51"/>
  <c r="F524" i="51" s="1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F453" i="57"/>
  <c r="A535" i="57"/>
  <c r="F535" i="57" s="1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542" i="51"/>
  <c r="F542" i="51" s="1"/>
  <c r="F460" i="51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29" i="54"/>
  <c r="A511" i="54"/>
  <c r="F511" i="54" s="1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F435" i="56"/>
  <c r="A517" i="56"/>
  <c r="F517" i="56" s="1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N207" i="59" l="1"/>
  <c r="N207" i="58"/>
  <c r="N206" i="57"/>
  <c r="F495" i="57"/>
  <c r="A577" i="57"/>
  <c r="F577" i="57" s="1"/>
  <c r="N207" i="56"/>
  <c r="N370" i="56"/>
  <c r="N207" i="55"/>
  <c r="N207" i="54"/>
  <c r="N288" i="54"/>
  <c r="N206" i="53"/>
  <c r="N287" i="53"/>
  <c r="N287" i="52"/>
  <c r="F417" i="52"/>
  <c r="A499" i="52"/>
  <c r="F499" i="52" s="1"/>
  <c r="N206" i="52"/>
  <c r="F429" i="51"/>
  <c r="A511" i="51"/>
  <c r="F511" i="51" s="1"/>
  <c r="N206" i="51"/>
  <c r="N206" i="50"/>
  <c r="A567" i="50"/>
  <c r="F567" i="50" s="1"/>
  <c r="F485" i="50"/>
  <c r="A552" i="50"/>
  <c r="F552" i="50" s="1"/>
  <c r="F470" i="50"/>
  <c r="F455" i="49"/>
  <c r="A537" i="49"/>
  <c r="F537" i="49" s="1"/>
  <c r="A577" i="49"/>
  <c r="F577" i="49" s="1"/>
  <c r="F495" i="49"/>
  <c r="F459" i="49"/>
  <c r="A541" i="49"/>
  <c r="F541" i="49" s="1"/>
  <c r="A505" i="49"/>
  <c r="F505" i="49" s="1"/>
  <c r="F423" i="49"/>
  <c r="F487" i="49"/>
  <c r="A569" i="49"/>
  <c r="F569" i="49" s="1"/>
  <c r="A496" i="49"/>
  <c r="F496" i="49" s="1"/>
  <c r="F414" i="49"/>
  <c r="N207" i="49"/>
  <c r="N207" i="48"/>
  <c r="F440" i="48"/>
  <c r="A522" i="48"/>
  <c r="F522" i="48" s="1"/>
  <c r="F442" i="48"/>
  <c r="A524" i="48"/>
  <c r="F524" i="48" s="1"/>
  <c r="A520" i="47"/>
  <c r="F520" i="47" s="1"/>
  <c r="F438" i="47"/>
  <c r="N287" i="47"/>
  <c r="F424" i="47"/>
  <c r="A506" i="47"/>
  <c r="F506" i="47" s="1"/>
  <c r="F452" i="47"/>
  <c r="A534" i="47"/>
  <c r="F534" i="47" s="1"/>
  <c r="F494" i="47"/>
  <c r="A576" i="47"/>
  <c r="F576" i="47" s="1"/>
  <c r="F426" i="47"/>
  <c r="A508" i="47"/>
  <c r="F508" i="47" s="1"/>
  <c r="F473" i="47"/>
  <c r="A555" i="47"/>
  <c r="F555" i="47" s="1"/>
  <c r="N206" i="47"/>
  <c r="F465" i="47"/>
  <c r="A547" i="47"/>
  <c r="F547" i="47" s="1"/>
  <c r="M287" i="61"/>
  <c r="M368" i="61"/>
  <c r="M206" i="61"/>
  <c r="M45" i="45"/>
  <c r="M126" i="45"/>
  <c r="M208" i="45" s="1"/>
  <c r="M290" i="45" s="1"/>
  <c r="M372" i="45" s="1"/>
  <c r="M454" i="45" s="1"/>
  <c r="M536" i="45" s="1"/>
  <c r="M618" i="45" s="1"/>
  <c r="M700" i="45" s="1"/>
  <c r="M782" i="45" s="1"/>
  <c r="M864" i="45" s="1"/>
  <c r="N125" i="57"/>
  <c r="N44" i="57"/>
  <c r="N125" i="53"/>
  <c r="N44" i="53"/>
  <c r="N125" i="52"/>
  <c r="N44" i="52"/>
  <c r="N126" i="54"/>
  <c r="N45" i="54"/>
  <c r="N125" i="51"/>
  <c r="N44" i="51"/>
  <c r="N126" i="58"/>
  <c r="N45" i="58"/>
  <c r="N126" i="56"/>
  <c r="N45" i="56"/>
  <c r="N126" i="59"/>
  <c r="N45" i="59"/>
  <c r="N126" i="55"/>
  <c r="N45" i="55"/>
  <c r="F449" i="56"/>
  <c r="A531" i="56"/>
  <c r="F531" i="56" s="1"/>
  <c r="A545" i="51"/>
  <c r="F545" i="51" s="1"/>
  <c r="F463" i="51"/>
  <c r="F421" i="53"/>
  <c r="A503" i="53"/>
  <c r="F503" i="53" s="1"/>
  <c r="F486" i="56"/>
  <c r="A568" i="56"/>
  <c r="F568" i="56" s="1"/>
  <c r="F478" i="54"/>
  <c r="A560" i="54"/>
  <c r="F560" i="54" s="1"/>
  <c r="A577" i="59"/>
  <c r="F577" i="59" s="1"/>
  <c r="F495" i="59"/>
  <c r="A574" i="57"/>
  <c r="F574" i="57" s="1"/>
  <c r="F492" i="57"/>
  <c r="F435" i="59"/>
  <c r="A517" i="59"/>
  <c r="F517" i="59" s="1"/>
  <c r="A532" i="59"/>
  <c r="F532" i="59" s="1"/>
  <c r="F450" i="59"/>
  <c r="A551" i="54"/>
  <c r="F551" i="54" s="1"/>
  <c r="F469" i="54"/>
  <c r="A499" i="55"/>
  <c r="F499" i="55" s="1"/>
  <c r="F417" i="55"/>
  <c r="A534" i="57"/>
  <c r="F534" i="57" s="1"/>
  <c r="F452" i="57"/>
  <c r="A513" i="55"/>
  <c r="F513" i="55" s="1"/>
  <c r="F431" i="55"/>
  <c r="F488" i="51"/>
  <c r="A570" i="51"/>
  <c r="F570" i="51" s="1"/>
  <c r="F480" i="53"/>
  <c r="A562" i="53"/>
  <c r="F562" i="53" s="1"/>
  <c r="F466" i="53"/>
  <c r="A548" i="53"/>
  <c r="F548" i="53" s="1"/>
  <c r="A504" i="54"/>
  <c r="F504" i="54" s="1"/>
  <c r="F422" i="54"/>
  <c r="A550" i="57"/>
  <c r="F550" i="57" s="1"/>
  <c r="F468" i="57"/>
  <c r="A556" i="53"/>
  <c r="F556" i="53" s="1"/>
  <c r="F474" i="53"/>
  <c r="A563" i="54"/>
  <c r="F563" i="54" s="1"/>
  <c r="F481" i="54"/>
  <c r="F451" i="54"/>
  <c r="A533" i="54"/>
  <c r="F533" i="54" s="1"/>
  <c r="A574" i="55"/>
  <c r="F574" i="55" s="1"/>
  <c r="F492" i="55"/>
  <c r="F414" i="55"/>
  <c r="A496" i="55"/>
  <c r="F496" i="55" s="1"/>
  <c r="A574" i="54"/>
  <c r="F574" i="54" s="1"/>
  <c r="F492" i="54"/>
  <c r="F484" i="54"/>
  <c r="A566" i="54"/>
  <c r="F566" i="54" s="1"/>
  <c r="F461" i="56"/>
  <c r="A543" i="56"/>
  <c r="F543" i="56" s="1"/>
  <c r="F457" i="55"/>
  <c r="A539" i="55"/>
  <c r="F539" i="55" s="1"/>
  <c r="A514" i="58"/>
  <c r="F514" i="58" s="1"/>
  <c r="F432" i="58"/>
  <c r="F439" i="56"/>
  <c r="A521" i="56"/>
  <c r="F521" i="56" s="1"/>
  <c r="F471" i="57"/>
  <c r="A553" i="57"/>
  <c r="F553" i="57" s="1"/>
  <c r="F423" i="58"/>
  <c r="A505" i="58"/>
  <c r="F505" i="58" s="1"/>
  <c r="F420" i="55"/>
  <c r="A502" i="55"/>
  <c r="F502" i="55" s="1"/>
  <c r="F430" i="57"/>
  <c r="A512" i="57"/>
  <c r="F512" i="57" s="1"/>
  <c r="F471" i="58"/>
  <c r="A553" i="58"/>
  <c r="F553" i="58" s="1"/>
  <c r="A520" i="55"/>
  <c r="F520" i="55" s="1"/>
  <c r="F438" i="55"/>
  <c r="A564" i="51"/>
  <c r="F564" i="51" s="1"/>
  <c r="F482" i="51"/>
  <c r="A560" i="52"/>
  <c r="F560" i="52" s="1"/>
  <c r="F478" i="52"/>
  <c r="F491" i="54"/>
  <c r="A573" i="54"/>
  <c r="F573" i="54" s="1"/>
  <c r="F452" i="51"/>
  <c r="A534" i="51"/>
  <c r="F534" i="51" s="1"/>
  <c r="A556" i="57"/>
  <c r="F556" i="57" s="1"/>
  <c r="F474" i="57"/>
  <c r="A536" i="58"/>
  <c r="F536" i="58" s="1"/>
  <c r="F454" i="58"/>
  <c r="F459" i="55"/>
  <c r="A541" i="55"/>
  <c r="F541" i="55" s="1"/>
  <c r="F458" i="57"/>
  <c r="A540" i="57"/>
  <c r="F540" i="57" s="1"/>
  <c r="N125" i="50"/>
  <c r="N44" i="50"/>
  <c r="N126" i="49"/>
  <c r="N45" i="49"/>
  <c r="N126" i="48"/>
  <c r="N45" i="48"/>
  <c r="N125" i="47"/>
  <c r="N44" i="47"/>
  <c r="M44" i="61"/>
  <c r="M125" i="6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N289" i="59" l="1"/>
  <c r="N208" i="59"/>
  <c r="N208" i="58"/>
  <c r="N289" i="58"/>
  <c r="N207" i="57"/>
  <c r="N288" i="57"/>
  <c r="N452" i="56"/>
  <c r="N208" i="56"/>
  <c r="N289" i="56"/>
  <c r="N208" i="55"/>
  <c r="N289" i="55"/>
  <c r="N208" i="54"/>
  <c r="N370" i="54"/>
  <c r="N289" i="54"/>
  <c r="N369" i="53"/>
  <c r="N288" i="53"/>
  <c r="N207" i="53"/>
  <c r="N288" i="52"/>
  <c r="N369" i="52"/>
  <c r="N207" i="52"/>
  <c r="N288" i="51"/>
  <c r="N207" i="51"/>
  <c r="N207" i="50"/>
  <c r="N288" i="50"/>
  <c r="N208" i="49"/>
  <c r="N289" i="49"/>
  <c r="N208" i="48"/>
  <c r="N289" i="48"/>
  <c r="N288" i="47"/>
  <c r="N369" i="47"/>
  <c r="N207" i="47"/>
  <c r="M450" i="61"/>
  <c r="M207" i="61"/>
  <c r="M288" i="61"/>
  <c r="M369" i="61"/>
  <c r="M46" i="45"/>
  <c r="M127" i="45"/>
  <c r="M209" i="45" s="1"/>
  <c r="M291" i="45" s="1"/>
  <c r="M373" i="45" s="1"/>
  <c r="M455" i="45" s="1"/>
  <c r="M537" i="45" s="1"/>
  <c r="M619" i="45" s="1"/>
  <c r="M701" i="45" s="1"/>
  <c r="M783" i="45" s="1"/>
  <c r="M865" i="45" s="1"/>
  <c r="N127" i="59"/>
  <c r="N46" i="59"/>
  <c r="N127" i="54"/>
  <c r="N46" i="54"/>
  <c r="N127" i="56"/>
  <c r="N46" i="56"/>
  <c r="N126" i="52"/>
  <c r="N45" i="52"/>
  <c r="N127" i="58"/>
  <c r="N46" i="58"/>
  <c r="N126" i="53"/>
  <c r="N45" i="53"/>
  <c r="N127" i="55"/>
  <c r="N46" i="55"/>
  <c r="N126" i="51"/>
  <c r="N45" i="51"/>
  <c r="N126" i="57"/>
  <c r="N45" i="57"/>
  <c r="N126" i="50"/>
  <c r="N45" i="50"/>
  <c r="N127" i="49"/>
  <c r="N46" i="49"/>
  <c r="N127" i="48"/>
  <c r="N46" i="48"/>
  <c r="N126" i="47"/>
  <c r="N45" i="47"/>
  <c r="M126" i="61"/>
  <c r="M45" i="61"/>
  <c r="E719" i="45"/>
  <c r="E551" i="45"/>
  <c r="E474" i="45"/>
  <c r="E249" i="45"/>
  <c r="E220" i="45"/>
  <c r="E191" i="45"/>
  <c r="E140" i="45"/>
  <c r="E83" i="45"/>
  <c r="E76" i="45"/>
  <c r="E72" i="45"/>
  <c r="E69" i="45"/>
  <c r="E65" i="45"/>
  <c r="E64" i="45"/>
  <c r="E62" i="45"/>
  <c r="E58" i="45"/>
  <c r="E57" i="45"/>
  <c r="E55" i="45"/>
  <c r="E51" i="45"/>
  <c r="E50" i="45"/>
  <c r="E48" i="45"/>
  <c r="E46" i="45"/>
  <c r="E44" i="45"/>
  <c r="E43" i="45"/>
  <c r="E41" i="45"/>
  <c r="E39" i="45"/>
  <c r="E37" i="45"/>
  <c r="E36" i="45"/>
  <c r="E34" i="45"/>
  <c r="E32" i="45"/>
  <c r="E30" i="45"/>
  <c r="E29" i="45"/>
  <c r="E27" i="45"/>
  <c r="E25" i="45"/>
  <c r="E23" i="45"/>
  <c r="E22" i="45"/>
  <c r="E20" i="45"/>
  <c r="E18" i="45"/>
  <c r="E16" i="45"/>
  <c r="E15" i="45"/>
  <c r="E13" i="45"/>
  <c r="E11" i="45"/>
  <c r="E9" i="45"/>
  <c r="E8" i="45"/>
  <c r="E6" i="45"/>
  <c r="E4" i="45"/>
  <c r="J15" i="44"/>
  <c r="J14" i="44"/>
  <c r="E795" i="45" s="1"/>
  <c r="J13" i="44"/>
  <c r="E718" i="45" s="1"/>
  <c r="J12" i="44"/>
  <c r="E617" i="45" s="1"/>
  <c r="J11" i="44"/>
  <c r="E534" i="45" s="1"/>
  <c r="J10" i="44"/>
  <c r="E481" i="45" s="1"/>
  <c r="J9" i="44"/>
  <c r="E390" i="45" s="1"/>
  <c r="J8" i="44"/>
  <c r="J7" i="44"/>
  <c r="E222" i="45" s="1"/>
  <c r="J6" i="44"/>
  <c r="E142" i="45" s="1"/>
  <c r="J5" i="44"/>
  <c r="E82" i="45" s="1"/>
  <c r="N371" i="59" l="1"/>
  <c r="N290" i="59"/>
  <c r="N209" i="59"/>
  <c r="N290" i="58"/>
  <c r="N209" i="58"/>
  <c r="N371" i="58"/>
  <c r="N208" i="57"/>
  <c r="N370" i="57"/>
  <c r="N289" i="57"/>
  <c r="N290" i="56"/>
  <c r="N209" i="56"/>
  <c r="N371" i="56"/>
  <c r="N534" i="56"/>
  <c r="N209" i="55"/>
  <c r="N290" i="55"/>
  <c r="N371" i="55"/>
  <c r="N209" i="54"/>
  <c r="N371" i="54"/>
  <c r="N290" i="54"/>
  <c r="N452" i="54"/>
  <c r="N208" i="53"/>
  <c r="N370" i="53"/>
  <c r="N451" i="53"/>
  <c r="N289" i="53"/>
  <c r="N208" i="52"/>
  <c r="N289" i="52"/>
  <c r="N370" i="52"/>
  <c r="N451" i="52"/>
  <c r="N208" i="51"/>
  <c r="N289" i="51"/>
  <c r="N370" i="51"/>
  <c r="N370" i="50"/>
  <c r="N208" i="50"/>
  <c r="N289" i="50"/>
  <c r="N371" i="49"/>
  <c r="N209" i="49"/>
  <c r="N290" i="49"/>
  <c r="N371" i="48"/>
  <c r="N290" i="48"/>
  <c r="N209" i="48"/>
  <c r="N289" i="47"/>
  <c r="N208" i="47"/>
  <c r="N370" i="47"/>
  <c r="N451" i="47"/>
  <c r="M208" i="61"/>
  <c r="M451" i="61"/>
  <c r="M289" i="61"/>
  <c r="M370" i="61"/>
  <c r="M532" i="61"/>
  <c r="M47" i="45"/>
  <c r="M128" i="45"/>
  <c r="M210" i="45" s="1"/>
  <c r="M292" i="45" s="1"/>
  <c r="M374" i="45" s="1"/>
  <c r="M456" i="45" s="1"/>
  <c r="M538" i="45" s="1"/>
  <c r="M620" i="45" s="1"/>
  <c r="M702" i="45" s="1"/>
  <c r="M784" i="45" s="1"/>
  <c r="M866" i="45" s="1"/>
  <c r="N47" i="58"/>
  <c r="N128" i="58"/>
  <c r="N127" i="51"/>
  <c r="N46" i="51"/>
  <c r="N127" i="52"/>
  <c r="N46" i="52"/>
  <c r="N128" i="56"/>
  <c r="N47" i="56"/>
  <c r="N128" i="55"/>
  <c r="N47" i="55"/>
  <c r="N127" i="53"/>
  <c r="N46" i="53"/>
  <c r="N128" i="54"/>
  <c r="N47" i="54"/>
  <c r="N127" i="57"/>
  <c r="N46" i="57"/>
  <c r="N128" i="59"/>
  <c r="N47" i="59"/>
  <c r="N127" i="50"/>
  <c r="N46" i="50"/>
  <c r="N128" i="49"/>
  <c r="N47" i="49"/>
  <c r="N128" i="48"/>
  <c r="N47" i="48"/>
  <c r="N127" i="47"/>
  <c r="N46" i="47"/>
  <c r="M127" i="61"/>
  <c r="M46" i="61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17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N372" i="59" l="1"/>
  <c r="N291" i="59"/>
  <c r="N210" i="59"/>
  <c r="N453" i="59"/>
  <c r="N453" i="58"/>
  <c r="N291" i="58"/>
  <c r="N210" i="58"/>
  <c r="N372" i="58"/>
  <c r="N371" i="57"/>
  <c r="N452" i="57"/>
  <c r="N209" i="57"/>
  <c r="N290" i="57"/>
  <c r="N291" i="56"/>
  <c r="N453" i="56"/>
  <c r="N210" i="56"/>
  <c r="N372" i="56"/>
  <c r="N210" i="55"/>
  <c r="N291" i="55"/>
  <c r="N453" i="55"/>
  <c r="N372" i="55"/>
  <c r="N453" i="54"/>
  <c r="N210" i="54"/>
  <c r="N534" i="54"/>
  <c r="N291" i="54"/>
  <c r="N372" i="54"/>
  <c r="N209" i="53"/>
  <c r="N452" i="53"/>
  <c r="N371" i="53"/>
  <c r="N533" i="53"/>
  <c r="N290" i="53"/>
  <c r="N209" i="52"/>
  <c r="N371" i="52"/>
  <c r="N452" i="52"/>
  <c r="N290" i="52"/>
  <c r="N533" i="52"/>
  <c r="N209" i="51"/>
  <c r="N452" i="51"/>
  <c r="N371" i="51"/>
  <c r="N290" i="51"/>
  <c r="N452" i="50"/>
  <c r="N371" i="50"/>
  <c r="N209" i="50"/>
  <c r="N290" i="50"/>
  <c r="N291" i="49"/>
  <c r="N453" i="49"/>
  <c r="N210" i="49"/>
  <c r="N372" i="49"/>
  <c r="N453" i="48"/>
  <c r="N291" i="48"/>
  <c r="N372" i="48"/>
  <c r="N210" i="48"/>
  <c r="N290" i="47"/>
  <c r="N209" i="47"/>
  <c r="N533" i="47"/>
  <c r="N371" i="47"/>
  <c r="N452" i="47"/>
  <c r="M452" i="61"/>
  <c r="M533" i="61"/>
  <c r="M614" i="61"/>
  <c r="M209" i="61"/>
  <c r="M371" i="61"/>
  <c r="M290" i="61"/>
  <c r="M48" i="45"/>
  <c r="M129" i="45"/>
  <c r="M211" i="45" s="1"/>
  <c r="M293" i="45" s="1"/>
  <c r="M375" i="45" s="1"/>
  <c r="M457" i="45" s="1"/>
  <c r="M539" i="45" s="1"/>
  <c r="M621" i="45" s="1"/>
  <c r="M703" i="45" s="1"/>
  <c r="M785" i="45" s="1"/>
  <c r="M867" i="45" s="1"/>
  <c r="N128" i="57"/>
  <c r="N47" i="57"/>
  <c r="N48" i="56"/>
  <c r="N129" i="56"/>
  <c r="N129" i="54"/>
  <c r="N48" i="54"/>
  <c r="N128" i="52"/>
  <c r="N47" i="52"/>
  <c r="N47" i="53"/>
  <c r="N128" i="53"/>
  <c r="N128" i="51"/>
  <c r="N47" i="51"/>
  <c r="N48" i="59"/>
  <c r="N129" i="59"/>
  <c r="N129" i="55"/>
  <c r="N48" i="55"/>
  <c r="N48" i="58"/>
  <c r="N129" i="58"/>
  <c r="N128" i="50"/>
  <c r="N47" i="50"/>
  <c r="N129" i="49"/>
  <c r="N48" i="49"/>
  <c r="N129" i="48"/>
  <c r="N48" i="48"/>
  <c r="N128" i="47"/>
  <c r="N47" i="47"/>
  <c r="M128" i="61"/>
  <c r="M47" i="61"/>
  <c r="N211" i="59" l="1"/>
  <c r="N535" i="59"/>
  <c r="N373" i="59"/>
  <c r="N292" i="59"/>
  <c r="N454" i="59"/>
  <c r="N211" i="58"/>
  <c r="N454" i="58"/>
  <c r="N373" i="58"/>
  <c r="N292" i="58"/>
  <c r="N535" i="58"/>
  <c r="N291" i="57"/>
  <c r="N372" i="57"/>
  <c r="N210" i="57"/>
  <c r="N534" i="57"/>
  <c r="N453" i="57"/>
  <c r="N292" i="56"/>
  <c r="N373" i="56"/>
  <c r="N211" i="56"/>
  <c r="N454" i="56"/>
  <c r="N535" i="56"/>
  <c r="N373" i="55"/>
  <c r="N454" i="55"/>
  <c r="N211" i="55"/>
  <c r="N535" i="55"/>
  <c r="N292" i="55"/>
  <c r="N373" i="54"/>
  <c r="N292" i="54"/>
  <c r="N211" i="54"/>
  <c r="N454" i="54"/>
  <c r="N535" i="54"/>
  <c r="N534" i="53"/>
  <c r="N210" i="53"/>
  <c r="N372" i="53"/>
  <c r="N453" i="53"/>
  <c r="N291" i="53"/>
  <c r="N210" i="52"/>
  <c r="N372" i="52"/>
  <c r="N453" i="52"/>
  <c r="N534" i="52"/>
  <c r="N291" i="52"/>
  <c r="N210" i="51"/>
  <c r="N534" i="51"/>
  <c r="N372" i="51"/>
  <c r="N453" i="51"/>
  <c r="N291" i="51"/>
  <c r="N372" i="50"/>
  <c r="N453" i="50"/>
  <c r="N291" i="50"/>
  <c r="N210" i="50"/>
  <c r="N534" i="50"/>
  <c r="N454" i="49"/>
  <c r="N535" i="49"/>
  <c r="N292" i="49"/>
  <c r="N211" i="49"/>
  <c r="N373" i="49"/>
  <c r="N211" i="48"/>
  <c r="N292" i="48"/>
  <c r="N373" i="48"/>
  <c r="N454" i="48"/>
  <c r="N535" i="48"/>
  <c r="N453" i="47"/>
  <c r="N291" i="47"/>
  <c r="N210" i="47"/>
  <c r="N534" i="47"/>
  <c r="N372" i="47"/>
  <c r="M372" i="61"/>
  <c r="M291" i="61"/>
  <c r="M615" i="61"/>
  <c r="M453" i="61"/>
  <c r="M210" i="61"/>
  <c r="M696" i="61"/>
  <c r="M534" i="61"/>
  <c r="M49" i="45"/>
  <c r="M130" i="45"/>
  <c r="M212" i="45" s="1"/>
  <c r="M294" i="45" s="1"/>
  <c r="M376" i="45" s="1"/>
  <c r="M458" i="45" s="1"/>
  <c r="M540" i="45" s="1"/>
  <c r="M622" i="45" s="1"/>
  <c r="M704" i="45" s="1"/>
  <c r="M786" i="45" s="1"/>
  <c r="M868" i="45" s="1"/>
  <c r="N130" i="55"/>
  <c r="N49" i="55"/>
  <c r="N129" i="52"/>
  <c r="N48" i="52"/>
  <c r="N130" i="54"/>
  <c r="N49" i="54"/>
  <c r="N130" i="59"/>
  <c r="N49" i="59"/>
  <c r="N129" i="51"/>
  <c r="N48" i="51"/>
  <c r="N130" i="56"/>
  <c r="N49" i="56"/>
  <c r="N129" i="57"/>
  <c r="N48" i="57"/>
  <c r="N130" i="58"/>
  <c r="N49" i="58"/>
  <c r="N129" i="53"/>
  <c r="N48" i="53"/>
  <c r="N129" i="50"/>
  <c r="N48" i="50"/>
  <c r="N49" i="49"/>
  <c r="N130" i="49"/>
  <c r="N49" i="48"/>
  <c r="N130" i="48"/>
  <c r="N48" i="47"/>
  <c r="N129" i="47"/>
  <c r="M129" i="61"/>
  <c r="M48" i="61"/>
  <c r="N212" i="59" l="1"/>
  <c r="N374" i="59"/>
  <c r="N536" i="59"/>
  <c r="N455" i="59"/>
  <c r="N293" i="59"/>
  <c r="N374" i="58"/>
  <c r="N536" i="58"/>
  <c r="N455" i="58"/>
  <c r="N212" i="58"/>
  <c r="N293" i="58"/>
  <c r="N535" i="57"/>
  <c r="N211" i="57"/>
  <c r="N454" i="57"/>
  <c r="N292" i="57"/>
  <c r="N373" i="57"/>
  <c r="N536" i="56"/>
  <c r="N455" i="56"/>
  <c r="N212" i="56"/>
  <c r="N293" i="56"/>
  <c r="N374" i="56"/>
  <c r="N536" i="55"/>
  <c r="N374" i="55"/>
  <c r="N293" i="55"/>
  <c r="N212" i="55"/>
  <c r="N455" i="55"/>
  <c r="N212" i="54"/>
  <c r="N536" i="54"/>
  <c r="N374" i="54"/>
  <c r="N293" i="54"/>
  <c r="N455" i="54"/>
  <c r="N292" i="53"/>
  <c r="N454" i="53"/>
  <c r="N373" i="53"/>
  <c r="N535" i="53"/>
  <c r="N211" i="53"/>
  <c r="N454" i="52"/>
  <c r="N373" i="52"/>
  <c r="N211" i="52"/>
  <c r="N535" i="52"/>
  <c r="N292" i="52"/>
  <c r="N211" i="51"/>
  <c r="N535" i="51"/>
  <c r="N292" i="51"/>
  <c r="N454" i="51"/>
  <c r="N373" i="51"/>
  <c r="N292" i="50"/>
  <c r="N535" i="50"/>
  <c r="N211" i="50"/>
  <c r="N373" i="50"/>
  <c r="N454" i="50"/>
  <c r="N293" i="49"/>
  <c r="N455" i="49"/>
  <c r="N212" i="49"/>
  <c r="N374" i="49"/>
  <c r="N536" i="49"/>
  <c r="N212" i="48"/>
  <c r="N536" i="48"/>
  <c r="N374" i="48"/>
  <c r="N455" i="48"/>
  <c r="N293" i="48"/>
  <c r="N373" i="47"/>
  <c r="N292" i="47"/>
  <c r="N535" i="47"/>
  <c r="N454" i="47"/>
  <c r="N211" i="47"/>
  <c r="M535" i="61"/>
  <c r="M373" i="61"/>
  <c r="M778" i="61"/>
  <c r="M616" i="61"/>
  <c r="M292" i="61"/>
  <c r="M211" i="61"/>
  <c r="M697" i="61"/>
  <c r="M454" i="61"/>
  <c r="M50" i="45"/>
  <c r="M131" i="45"/>
  <c r="N50" i="55"/>
  <c r="N131" i="55"/>
  <c r="N50" i="58"/>
  <c r="N131" i="58"/>
  <c r="N131" i="59"/>
  <c r="N50" i="59"/>
  <c r="N130" i="53"/>
  <c r="N49" i="53"/>
  <c r="N49" i="57"/>
  <c r="N130" i="57"/>
  <c r="N131" i="54"/>
  <c r="N50" i="54"/>
  <c r="N131" i="56"/>
  <c r="N50" i="56"/>
  <c r="N49" i="52"/>
  <c r="N130" i="52"/>
  <c r="N49" i="51"/>
  <c r="N130" i="51"/>
  <c r="N49" i="50"/>
  <c r="N130" i="50"/>
  <c r="N50" i="49"/>
  <c r="N131" i="49"/>
  <c r="N50" i="48"/>
  <c r="N131" i="48"/>
  <c r="N130" i="47"/>
  <c r="N49" i="47"/>
  <c r="M49" i="61"/>
  <c r="M130" i="61"/>
  <c r="N456" i="59" l="1"/>
  <c r="N537" i="59"/>
  <c r="N213" i="59"/>
  <c r="N375" i="59"/>
  <c r="N294" i="59"/>
  <c r="N213" i="58"/>
  <c r="N537" i="58"/>
  <c r="N294" i="58"/>
  <c r="N375" i="58"/>
  <c r="N456" i="58"/>
  <c r="N374" i="57"/>
  <c r="N212" i="57"/>
  <c r="N536" i="57"/>
  <c r="N455" i="57"/>
  <c r="N293" i="57"/>
  <c r="N537" i="56"/>
  <c r="N456" i="56"/>
  <c r="N294" i="56"/>
  <c r="N375" i="56"/>
  <c r="N213" i="56"/>
  <c r="N375" i="55"/>
  <c r="N213" i="55"/>
  <c r="N294" i="55"/>
  <c r="N456" i="55"/>
  <c r="N537" i="55"/>
  <c r="N375" i="54"/>
  <c r="N213" i="54"/>
  <c r="N537" i="54"/>
  <c r="N456" i="54"/>
  <c r="N294" i="54"/>
  <c r="N293" i="53"/>
  <c r="N212" i="53"/>
  <c r="N536" i="53"/>
  <c r="N455" i="53"/>
  <c r="N374" i="53"/>
  <c r="N455" i="52"/>
  <c r="N293" i="52"/>
  <c r="N374" i="52"/>
  <c r="N212" i="52"/>
  <c r="N536" i="52"/>
  <c r="N455" i="51"/>
  <c r="N374" i="51"/>
  <c r="N212" i="51"/>
  <c r="N536" i="51"/>
  <c r="N293" i="51"/>
  <c r="N293" i="50"/>
  <c r="N212" i="50"/>
  <c r="N536" i="50"/>
  <c r="N455" i="50"/>
  <c r="N374" i="50"/>
  <c r="N537" i="49"/>
  <c r="N294" i="49"/>
  <c r="N456" i="49"/>
  <c r="N213" i="49"/>
  <c r="N375" i="49"/>
  <c r="N375" i="48"/>
  <c r="N537" i="48"/>
  <c r="N213" i="48"/>
  <c r="N456" i="48"/>
  <c r="N294" i="48"/>
  <c r="N536" i="47"/>
  <c r="N374" i="47"/>
  <c r="N293" i="47"/>
  <c r="N455" i="47"/>
  <c r="N212" i="47"/>
  <c r="M293" i="61"/>
  <c r="M698" i="61"/>
  <c r="M455" i="61"/>
  <c r="M536" i="61"/>
  <c r="M212" i="61"/>
  <c r="M779" i="61"/>
  <c r="M374" i="61"/>
  <c r="M860" i="61"/>
  <c r="M617" i="61"/>
  <c r="M213" i="45"/>
  <c r="M51" i="45"/>
  <c r="M132" i="45"/>
  <c r="N50" i="53"/>
  <c r="N131" i="53"/>
  <c r="N131" i="52"/>
  <c r="N50" i="52"/>
  <c r="N132" i="56"/>
  <c r="N51" i="56"/>
  <c r="N132" i="59"/>
  <c r="N51" i="59"/>
  <c r="N132" i="54"/>
  <c r="N51" i="54"/>
  <c r="N132" i="58"/>
  <c r="N51" i="58"/>
  <c r="N131" i="51"/>
  <c r="N50" i="51"/>
  <c r="N131" i="57"/>
  <c r="N50" i="57"/>
  <c r="N132" i="55"/>
  <c r="N51" i="55"/>
  <c r="N131" i="50"/>
  <c r="N50" i="50"/>
  <c r="N132" i="49"/>
  <c r="N51" i="49"/>
  <c r="N132" i="48"/>
  <c r="N51" i="48"/>
  <c r="N131" i="47"/>
  <c r="N50" i="47"/>
  <c r="M131" i="61"/>
  <c r="M50" i="61"/>
  <c r="N376" i="59" l="1"/>
  <c r="N538" i="59"/>
  <c r="N295" i="59"/>
  <c r="N457" i="59"/>
  <c r="N214" i="59"/>
  <c r="N538" i="58"/>
  <c r="N295" i="58"/>
  <c r="N214" i="58"/>
  <c r="N457" i="58"/>
  <c r="N376" i="58"/>
  <c r="N213" i="57"/>
  <c r="N537" i="57"/>
  <c r="N294" i="57"/>
  <c r="N375" i="57"/>
  <c r="N456" i="57"/>
  <c r="N457" i="56"/>
  <c r="N538" i="56"/>
  <c r="N295" i="56"/>
  <c r="N214" i="56"/>
  <c r="N376" i="56"/>
  <c r="N376" i="55"/>
  <c r="N295" i="55"/>
  <c r="N214" i="55"/>
  <c r="N538" i="55"/>
  <c r="N457" i="55"/>
  <c r="N376" i="54"/>
  <c r="N538" i="54"/>
  <c r="N295" i="54"/>
  <c r="N214" i="54"/>
  <c r="N457" i="54"/>
  <c r="N213" i="53"/>
  <c r="N537" i="53"/>
  <c r="N294" i="53"/>
  <c r="N456" i="53"/>
  <c r="N375" i="53"/>
  <c r="N213" i="52"/>
  <c r="N294" i="52"/>
  <c r="N375" i="52"/>
  <c r="N456" i="52"/>
  <c r="N537" i="52"/>
  <c r="N213" i="51"/>
  <c r="N375" i="51"/>
  <c r="N456" i="51"/>
  <c r="N294" i="51"/>
  <c r="N537" i="51"/>
  <c r="N294" i="50"/>
  <c r="N456" i="50"/>
  <c r="N213" i="50"/>
  <c r="N537" i="50"/>
  <c r="N375" i="50"/>
  <c r="N376" i="49"/>
  <c r="N538" i="49"/>
  <c r="N214" i="49"/>
  <c r="N295" i="49"/>
  <c r="N457" i="49"/>
  <c r="N295" i="48"/>
  <c r="N457" i="48"/>
  <c r="N376" i="48"/>
  <c r="N214" i="48"/>
  <c r="N538" i="48"/>
  <c r="N537" i="47"/>
  <c r="N456" i="47"/>
  <c r="N294" i="47"/>
  <c r="N213" i="47"/>
  <c r="N375" i="47"/>
  <c r="M618" i="61"/>
  <c r="M780" i="61"/>
  <c r="M699" i="61"/>
  <c r="M456" i="61"/>
  <c r="M861" i="61"/>
  <c r="M213" i="61"/>
  <c r="M294" i="61"/>
  <c r="M537" i="61"/>
  <c r="M375" i="61"/>
  <c r="M214" i="45"/>
  <c r="M52" i="45"/>
  <c r="M133" i="45"/>
  <c r="M295" i="45"/>
  <c r="N132" i="57"/>
  <c r="N51" i="57"/>
  <c r="N133" i="59"/>
  <c r="N52" i="59"/>
  <c r="N133" i="55"/>
  <c r="N52" i="55"/>
  <c r="N132" i="51"/>
  <c r="N51" i="51"/>
  <c r="N133" i="56"/>
  <c r="N52" i="56"/>
  <c r="N133" i="58"/>
  <c r="N52" i="58"/>
  <c r="N132" i="52"/>
  <c r="N51" i="52"/>
  <c r="N52" i="54"/>
  <c r="N133" i="54"/>
  <c r="N132" i="53"/>
  <c r="N51" i="53"/>
  <c r="N132" i="50"/>
  <c r="N51" i="50"/>
  <c r="N133" i="49"/>
  <c r="N52" i="49"/>
  <c r="N133" i="48"/>
  <c r="N52" i="48"/>
  <c r="N132" i="47"/>
  <c r="N51" i="47"/>
  <c r="M132" i="61"/>
  <c r="M51" i="61"/>
  <c r="N539" i="59" l="1"/>
  <c r="N296" i="59"/>
  <c r="N215" i="59"/>
  <c r="N377" i="59"/>
  <c r="N458" i="59"/>
  <c r="N458" i="58"/>
  <c r="N296" i="58"/>
  <c r="N539" i="58"/>
  <c r="N377" i="58"/>
  <c r="N215" i="58"/>
  <c r="N538" i="57"/>
  <c r="N457" i="57"/>
  <c r="N214" i="57"/>
  <c r="N376" i="57"/>
  <c r="N295" i="57"/>
  <c r="N296" i="56"/>
  <c r="N215" i="56"/>
  <c r="N458" i="56"/>
  <c r="N377" i="56"/>
  <c r="N539" i="56"/>
  <c r="N296" i="55"/>
  <c r="N377" i="55"/>
  <c r="N539" i="55"/>
  <c r="N458" i="55"/>
  <c r="N215" i="55"/>
  <c r="N377" i="54"/>
  <c r="N458" i="54"/>
  <c r="N296" i="54"/>
  <c r="N215" i="54"/>
  <c r="N539" i="54"/>
  <c r="N214" i="53"/>
  <c r="N538" i="53"/>
  <c r="N457" i="53"/>
  <c r="N376" i="53"/>
  <c r="N295" i="53"/>
  <c r="N214" i="52"/>
  <c r="N376" i="52"/>
  <c r="N457" i="52"/>
  <c r="N538" i="52"/>
  <c r="N295" i="52"/>
  <c r="N214" i="51"/>
  <c r="N376" i="51"/>
  <c r="N457" i="51"/>
  <c r="N295" i="51"/>
  <c r="N538" i="51"/>
  <c r="N538" i="50"/>
  <c r="N295" i="50"/>
  <c r="N457" i="50"/>
  <c r="N214" i="50"/>
  <c r="N376" i="50"/>
  <c r="N377" i="49"/>
  <c r="N539" i="49"/>
  <c r="N296" i="49"/>
  <c r="N215" i="49"/>
  <c r="N458" i="49"/>
  <c r="N296" i="48"/>
  <c r="N539" i="48"/>
  <c r="N458" i="48"/>
  <c r="N215" i="48"/>
  <c r="N377" i="48"/>
  <c r="N295" i="47"/>
  <c r="N538" i="47"/>
  <c r="N457" i="47"/>
  <c r="N214" i="47"/>
  <c r="N376" i="47"/>
  <c r="M538" i="61"/>
  <c r="M862" i="61"/>
  <c r="M457" i="61"/>
  <c r="M376" i="61"/>
  <c r="M781" i="61"/>
  <c r="M700" i="61"/>
  <c r="M619" i="61"/>
  <c r="M295" i="61"/>
  <c r="M214" i="61"/>
  <c r="M53" i="45"/>
  <c r="M134" i="45"/>
  <c r="M215" i="45"/>
  <c r="M377" i="45"/>
  <c r="M296" i="45"/>
  <c r="N133" i="51"/>
  <c r="N52" i="51"/>
  <c r="N134" i="54"/>
  <c r="N53" i="54"/>
  <c r="N133" i="52"/>
  <c r="N52" i="52"/>
  <c r="N134" i="55"/>
  <c r="N53" i="55"/>
  <c r="N134" i="58"/>
  <c r="N53" i="58"/>
  <c r="N134" i="59"/>
  <c r="N53" i="59"/>
  <c r="N133" i="53"/>
  <c r="N52" i="53"/>
  <c r="N134" i="56"/>
  <c r="N53" i="56"/>
  <c r="N133" i="57"/>
  <c r="N52" i="57"/>
  <c r="N133" i="50"/>
  <c r="N52" i="50"/>
  <c r="N134" i="49"/>
  <c r="N53" i="49"/>
  <c r="N134" i="48"/>
  <c r="N53" i="48"/>
  <c r="N133" i="47"/>
  <c r="N52" i="47"/>
  <c r="M133" i="61"/>
  <c r="M52" i="61"/>
  <c r="N216" i="59" l="1"/>
  <c r="N297" i="59"/>
  <c r="N459" i="59"/>
  <c r="N378" i="59"/>
  <c r="N540" i="59"/>
  <c r="N216" i="58"/>
  <c r="N459" i="58"/>
  <c r="N378" i="58"/>
  <c r="N297" i="58"/>
  <c r="N540" i="58"/>
  <c r="N458" i="57"/>
  <c r="N377" i="57"/>
  <c r="N296" i="57"/>
  <c r="N215" i="57"/>
  <c r="N539" i="57"/>
  <c r="N540" i="56"/>
  <c r="N216" i="56"/>
  <c r="N459" i="56"/>
  <c r="N297" i="56"/>
  <c r="N378" i="56"/>
  <c r="N459" i="55"/>
  <c r="N216" i="55"/>
  <c r="N297" i="55"/>
  <c r="N540" i="55"/>
  <c r="N378" i="55"/>
  <c r="N459" i="54"/>
  <c r="N216" i="54"/>
  <c r="N378" i="54"/>
  <c r="N297" i="54"/>
  <c r="N540" i="54"/>
  <c r="N377" i="53"/>
  <c r="N539" i="53"/>
  <c r="N458" i="53"/>
  <c r="N215" i="53"/>
  <c r="N296" i="53"/>
  <c r="N458" i="52"/>
  <c r="N377" i="52"/>
  <c r="N215" i="52"/>
  <c r="N539" i="52"/>
  <c r="N296" i="52"/>
  <c r="N377" i="51"/>
  <c r="N458" i="51"/>
  <c r="N215" i="51"/>
  <c r="N539" i="51"/>
  <c r="N296" i="51"/>
  <c r="N215" i="50"/>
  <c r="N377" i="50"/>
  <c r="N296" i="50"/>
  <c r="N458" i="50"/>
  <c r="N539" i="50"/>
  <c r="N540" i="49"/>
  <c r="N378" i="49"/>
  <c r="N297" i="49"/>
  <c r="N216" i="49"/>
  <c r="N459" i="49"/>
  <c r="N540" i="48"/>
  <c r="N459" i="48"/>
  <c r="N297" i="48"/>
  <c r="N216" i="48"/>
  <c r="N378" i="48"/>
  <c r="N296" i="47"/>
  <c r="N215" i="47"/>
  <c r="N458" i="47"/>
  <c r="N539" i="47"/>
  <c r="N377" i="47"/>
  <c r="M215" i="61"/>
  <c r="M377" i="61"/>
  <c r="M458" i="61"/>
  <c r="M296" i="61"/>
  <c r="M782" i="61"/>
  <c r="M701" i="61"/>
  <c r="M863" i="61"/>
  <c r="M539" i="61"/>
  <c r="M620" i="61"/>
  <c r="M378" i="45"/>
  <c r="M459" i="45"/>
  <c r="M216" i="45"/>
  <c r="M297" i="45"/>
  <c r="M54" i="45"/>
  <c r="M135" i="45"/>
  <c r="N135" i="56"/>
  <c r="N54" i="56"/>
  <c r="N135" i="55"/>
  <c r="N54" i="55"/>
  <c r="N134" i="53"/>
  <c r="N53" i="53"/>
  <c r="N134" i="52"/>
  <c r="N53" i="52"/>
  <c r="N135" i="59"/>
  <c r="N54" i="59"/>
  <c r="N135" i="54"/>
  <c r="N54" i="54"/>
  <c r="N134" i="57"/>
  <c r="N53" i="57"/>
  <c r="N135" i="58"/>
  <c r="N54" i="58"/>
  <c r="N134" i="51"/>
  <c r="N53" i="51"/>
  <c r="N134" i="50"/>
  <c r="N53" i="50"/>
  <c r="N135" i="49"/>
  <c r="N54" i="49"/>
  <c r="N135" i="48"/>
  <c r="N54" i="48"/>
  <c r="N134" i="47"/>
  <c r="N53" i="47"/>
  <c r="M134" i="61"/>
  <c r="M53" i="61"/>
  <c r="N460" i="59" l="1"/>
  <c r="N379" i="59"/>
  <c r="N541" i="59"/>
  <c r="N217" i="59"/>
  <c r="N298" i="59"/>
  <c r="N217" i="58"/>
  <c r="N541" i="58"/>
  <c r="N460" i="58"/>
  <c r="N379" i="58"/>
  <c r="N298" i="58"/>
  <c r="N216" i="57"/>
  <c r="N459" i="57"/>
  <c r="N297" i="57"/>
  <c r="N378" i="57"/>
  <c r="N540" i="57"/>
  <c r="N379" i="56"/>
  <c r="N298" i="56"/>
  <c r="N217" i="56"/>
  <c r="N541" i="56"/>
  <c r="N460" i="56"/>
  <c r="N298" i="55"/>
  <c r="N217" i="55"/>
  <c r="N460" i="55"/>
  <c r="N379" i="55"/>
  <c r="N541" i="55"/>
  <c r="N379" i="54"/>
  <c r="N298" i="54"/>
  <c r="N460" i="54"/>
  <c r="N217" i="54"/>
  <c r="N541" i="54"/>
  <c r="N378" i="53"/>
  <c r="N540" i="53"/>
  <c r="N459" i="53"/>
  <c r="N297" i="53"/>
  <c r="N216" i="53"/>
  <c r="N297" i="52"/>
  <c r="N540" i="52"/>
  <c r="N459" i="52"/>
  <c r="N216" i="52"/>
  <c r="N378" i="52"/>
  <c r="N540" i="51"/>
  <c r="N378" i="51"/>
  <c r="N297" i="51"/>
  <c r="N459" i="51"/>
  <c r="N216" i="51"/>
  <c r="N540" i="50"/>
  <c r="N459" i="50"/>
  <c r="N378" i="50"/>
  <c r="N216" i="50"/>
  <c r="N297" i="50"/>
  <c r="N460" i="49"/>
  <c r="N379" i="49"/>
  <c r="N541" i="49"/>
  <c r="N298" i="49"/>
  <c r="N217" i="49"/>
  <c r="N460" i="48"/>
  <c r="N298" i="48"/>
  <c r="N541" i="48"/>
  <c r="N379" i="48"/>
  <c r="N217" i="48"/>
  <c r="N297" i="47"/>
  <c r="N540" i="47"/>
  <c r="N459" i="47"/>
  <c r="N216" i="47"/>
  <c r="N378" i="47"/>
  <c r="M378" i="61"/>
  <c r="M459" i="61"/>
  <c r="M702" i="61"/>
  <c r="M864" i="61"/>
  <c r="M621" i="61"/>
  <c r="M783" i="61"/>
  <c r="M216" i="61"/>
  <c r="M540" i="61"/>
  <c r="M297" i="61"/>
  <c r="M541" i="45"/>
  <c r="M379" i="45"/>
  <c r="M217" i="45"/>
  <c r="M55" i="45"/>
  <c r="M136" i="45"/>
  <c r="M298" i="45"/>
  <c r="M460" i="45"/>
  <c r="N55" i="58"/>
  <c r="N136" i="58"/>
  <c r="N135" i="52"/>
  <c r="N54" i="52"/>
  <c r="N135" i="57"/>
  <c r="N54" i="57"/>
  <c r="N135" i="53"/>
  <c r="N54" i="53"/>
  <c r="N136" i="54"/>
  <c r="N55" i="54"/>
  <c r="N136" i="55"/>
  <c r="N55" i="55"/>
  <c r="N135" i="51"/>
  <c r="N54" i="51"/>
  <c r="N136" i="59"/>
  <c r="N55" i="59"/>
  <c r="N136" i="56"/>
  <c r="N55" i="56"/>
  <c r="N135" i="50"/>
  <c r="N54" i="50"/>
  <c r="N136" i="49"/>
  <c r="N55" i="49"/>
  <c r="N136" i="48"/>
  <c r="N55" i="48"/>
  <c r="N135" i="47"/>
  <c r="N54" i="47"/>
  <c r="M135" i="61"/>
  <c r="M54" i="61"/>
  <c r="N461" i="59" l="1"/>
  <c r="N218" i="59"/>
  <c r="N299" i="59"/>
  <c r="N380" i="59"/>
  <c r="N542" i="59"/>
  <c r="N461" i="58"/>
  <c r="N380" i="58"/>
  <c r="N218" i="58"/>
  <c r="N542" i="58"/>
  <c r="N299" i="58"/>
  <c r="N460" i="57"/>
  <c r="N379" i="57"/>
  <c r="N298" i="57"/>
  <c r="N217" i="57"/>
  <c r="N541" i="57"/>
  <c r="N542" i="56"/>
  <c r="N218" i="56"/>
  <c r="N380" i="56"/>
  <c r="N299" i="56"/>
  <c r="N461" i="56"/>
  <c r="N461" i="55"/>
  <c r="N218" i="55"/>
  <c r="N542" i="55"/>
  <c r="N380" i="55"/>
  <c r="N299" i="55"/>
  <c r="N380" i="54"/>
  <c r="N218" i="54"/>
  <c r="N542" i="54"/>
  <c r="N299" i="54"/>
  <c r="N461" i="54"/>
  <c r="N217" i="53"/>
  <c r="N379" i="53"/>
  <c r="N298" i="53"/>
  <c r="N541" i="53"/>
  <c r="N460" i="53"/>
  <c r="N541" i="52"/>
  <c r="N298" i="52"/>
  <c r="N460" i="52"/>
  <c r="N217" i="52"/>
  <c r="N379" i="52"/>
  <c r="N298" i="51"/>
  <c r="N460" i="51"/>
  <c r="N541" i="51"/>
  <c r="N217" i="51"/>
  <c r="N379" i="51"/>
  <c r="N217" i="50"/>
  <c r="N541" i="50"/>
  <c r="N460" i="50"/>
  <c r="N298" i="50"/>
  <c r="N379" i="50"/>
  <c r="N299" i="49"/>
  <c r="N218" i="49"/>
  <c r="N461" i="49"/>
  <c r="N380" i="49"/>
  <c r="N542" i="49"/>
  <c r="N299" i="48"/>
  <c r="N218" i="48"/>
  <c r="N542" i="48"/>
  <c r="N461" i="48"/>
  <c r="N380" i="48"/>
  <c r="N541" i="47"/>
  <c r="N298" i="47"/>
  <c r="N217" i="47"/>
  <c r="N460" i="47"/>
  <c r="N379" i="47"/>
  <c r="M865" i="61"/>
  <c r="M379" i="61"/>
  <c r="M298" i="61"/>
  <c r="M541" i="61"/>
  <c r="M703" i="61"/>
  <c r="M622" i="61"/>
  <c r="M217" i="61"/>
  <c r="M784" i="61"/>
  <c r="M460" i="61"/>
  <c r="M56" i="45"/>
  <c r="M137" i="45"/>
  <c r="M461" i="45"/>
  <c r="M542" i="45"/>
  <c r="M380" i="45"/>
  <c r="M218" i="45"/>
  <c r="M299" i="45"/>
  <c r="M623" i="45"/>
  <c r="N56" i="59"/>
  <c r="N137" i="59"/>
  <c r="N55" i="53"/>
  <c r="N136" i="53"/>
  <c r="N136" i="51"/>
  <c r="N55" i="51"/>
  <c r="N136" i="57"/>
  <c r="N55" i="57"/>
  <c r="N137" i="55"/>
  <c r="N56" i="55"/>
  <c r="N136" i="52"/>
  <c r="N55" i="52"/>
  <c r="N56" i="56"/>
  <c r="N137" i="56"/>
  <c r="N137" i="54"/>
  <c r="N56" i="54"/>
  <c r="N56" i="58"/>
  <c r="N137" i="58"/>
  <c r="N136" i="50"/>
  <c r="N55" i="50"/>
  <c r="N137" i="49"/>
  <c r="N56" i="49"/>
  <c r="N137" i="48"/>
  <c r="N56" i="48"/>
  <c r="N136" i="47"/>
  <c r="N55" i="47"/>
  <c r="M136" i="61"/>
  <c r="M55" i="61"/>
  <c r="N300" i="59" l="1"/>
  <c r="N543" i="59"/>
  <c r="N219" i="59"/>
  <c r="N462" i="59"/>
  <c r="N381" i="59"/>
  <c r="N462" i="58"/>
  <c r="N381" i="58"/>
  <c r="N300" i="58"/>
  <c r="N219" i="58"/>
  <c r="N543" i="58"/>
  <c r="N380" i="57"/>
  <c r="N218" i="57"/>
  <c r="N299" i="57"/>
  <c r="N461" i="57"/>
  <c r="N542" i="57"/>
  <c r="N381" i="56"/>
  <c r="N300" i="56"/>
  <c r="N462" i="56"/>
  <c r="N543" i="56"/>
  <c r="N219" i="56"/>
  <c r="N462" i="55"/>
  <c r="N381" i="55"/>
  <c r="N300" i="55"/>
  <c r="N219" i="55"/>
  <c r="N543" i="55"/>
  <c r="N219" i="54"/>
  <c r="N543" i="54"/>
  <c r="N462" i="54"/>
  <c r="N381" i="54"/>
  <c r="N300" i="54"/>
  <c r="N461" i="53"/>
  <c r="N542" i="53"/>
  <c r="N218" i="53"/>
  <c r="N380" i="53"/>
  <c r="N299" i="53"/>
  <c r="N461" i="52"/>
  <c r="N299" i="52"/>
  <c r="N380" i="52"/>
  <c r="N218" i="52"/>
  <c r="N542" i="52"/>
  <c r="N299" i="51"/>
  <c r="N461" i="51"/>
  <c r="N542" i="51"/>
  <c r="N218" i="51"/>
  <c r="N380" i="51"/>
  <c r="N380" i="50"/>
  <c r="N461" i="50"/>
  <c r="N542" i="50"/>
  <c r="N299" i="50"/>
  <c r="N218" i="50"/>
  <c r="N300" i="49"/>
  <c r="N462" i="49"/>
  <c r="N219" i="49"/>
  <c r="N543" i="49"/>
  <c r="N381" i="49"/>
  <c r="N543" i="48"/>
  <c r="N300" i="48"/>
  <c r="N462" i="48"/>
  <c r="N219" i="48"/>
  <c r="N381" i="48"/>
  <c r="N299" i="47"/>
  <c r="N542" i="47"/>
  <c r="N380" i="47"/>
  <c r="N461" i="47"/>
  <c r="N218" i="47"/>
  <c r="M461" i="61"/>
  <c r="M299" i="61"/>
  <c r="M380" i="61"/>
  <c r="M866" i="61"/>
  <c r="M704" i="61"/>
  <c r="M623" i="61"/>
  <c r="M542" i="61"/>
  <c r="M785" i="61"/>
  <c r="M218" i="61"/>
  <c r="M543" i="45"/>
  <c r="M462" i="45"/>
  <c r="M705" i="45"/>
  <c r="M300" i="45"/>
  <c r="M624" i="45"/>
  <c r="M219" i="45"/>
  <c r="M381" i="45"/>
  <c r="M57" i="45"/>
  <c r="M138" i="45"/>
  <c r="N138" i="54"/>
  <c r="N57" i="54"/>
  <c r="N137" i="57"/>
  <c r="N56" i="57"/>
  <c r="N137" i="51"/>
  <c r="N56" i="51"/>
  <c r="N57" i="56"/>
  <c r="N138" i="56"/>
  <c r="N137" i="52"/>
  <c r="N56" i="52"/>
  <c r="N137" i="53"/>
  <c r="N56" i="53"/>
  <c r="N138" i="55"/>
  <c r="N57" i="55"/>
  <c r="N138" i="58"/>
  <c r="N57" i="58"/>
  <c r="N138" i="59"/>
  <c r="N57" i="59"/>
  <c r="N137" i="50"/>
  <c r="N56" i="50"/>
  <c r="N57" i="49"/>
  <c r="N138" i="49"/>
  <c r="N57" i="48"/>
  <c r="N138" i="48"/>
  <c r="N56" i="47"/>
  <c r="N137" i="47"/>
  <c r="M137" i="61"/>
  <c r="M56" i="61"/>
  <c r="N220" i="59" l="1"/>
  <c r="N544" i="59"/>
  <c r="N463" i="59"/>
  <c r="N301" i="59"/>
  <c r="N382" i="59"/>
  <c r="N301" i="58"/>
  <c r="N544" i="58"/>
  <c r="N220" i="58"/>
  <c r="N463" i="58"/>
  <c r="N382" i="58"/>
  <c r="N219" i="57"/>
  <c r="N543" i="57"/>
  <c r="N300" i="57"/>
  <c r="N381" i="57"/>
  <c r="N462" i="57"/>
  <c r="N220" i="56"/>
  <c r="N382" i="56"/>
  <c r="N301" i="56"/>
  <c r="N544" i="56"/>
  <c r="N463" i="56"/>
  <c r="N463" i="55"/>
  <c r="N382" i="55"/>
  <c r="N301" i="55"/>
  <c r="N220" i="55"/>
  <c r="N544" i="55"/>
  <c r="N463" i="54"/>
  <c r="N220" i="54"/>
  <c r="N382" i="54"/>
  <c r="N544" i="54"/>
  <c r="N301" i="54"/>
  <c r="N381" i="53"/>
  <c r="N219" i="53"/>
  <c r="N543" i="53"/>
  <c r="N462" i="53"/>
  <c r="N300" i="53"/>
  <c r="N219" i="52"/>
  <c r="N300" i="52"/>
  <c r="N381" i="52"/>
  <c r="N462" i="52"/>
  <c r="N543" i="52"/>
  <c r="N300" i="51"/>
  <c r="N543" i="51"/>
  <c r="N462" i="51"/>
  <c r="N219" i="51"/>
  <c r="N381" i="51"/>
  <c r="N381" i="50"/>
  <c r="N543" i="50"/>
  <c r="N219" i="50"/>
  <c r="N300" i="50"/>
  <c r="N462" i="50"/>
  <c r="N544" i="49"/>
  <c r="N220" i="49"/>
  <c r="N301" i="49"/>
  <c r="N463" i="49"/>
  <c r="N382" i="49"/>
  <c r="N301" i="48"/>
  <c r="N220" i="48"/>
  <c r="N463" i="48"/>
  <c r="N382" i="48"/>
  <c r="N544" i="48"/>
  <c r="N543" i="47"/>
  <c r="N300" i="47"/>
  <c r="N462" i="47"/>
  <c r="N381" i="47"/>
  <c r="N219" i="47"/>
  <c r="M867" i="61"/>
  <c r="M705" i="61"/>
  <c r="M381" i="61"/>
  <c r="M300" i="61"/>
  <c r="M219" i="61"/>
  <c r="M624" i="61"/>
  <c r="M786" i="61"/>
  <c r="M462" i="61"/>
  <c r="M543" i="61"/>
  <c r="M301" i="45"/>
  <c r="M382" i="45"/>
  <c r="M544" i="45"/>
  <c r="M220" i="45"/>
  <c r="M58" i="45"/>
  <c r="M139" i="45"/>
  <c r="M463" i="45"/>
  <c r="M706" i="45"/>
  <c r="M787" i="45"/>
  <c r="M625" i="45"/>
  <c r="N58" i="58"/>
  <c r="N139" i="58"/>
  <c r="N139" i="56"/>
  <c r="N58" i="56"/>
  <c r="N58" i="55"/>
  <c r="N139" i="55"/>
  <c r="N57" i="51"/>
  <c r="N138" i="51"/>
  <c r="N138" i="53"/>
  <c r="N57" i="53"/>
  <c r="N57" i="57"/>
  <c r="N138" i="57"/>
  <c r="N139" i="59"/>
  <c r="N58" i="59"/>
  <c r="N57" i="52"/>
  <c r="N138" i="52"/>
  <c r="N139" i="54"/>
  <c r="N58" i="54"/>
  <c r="N57" i="50"/>
  <c r="N138" i="50"/>
  <c r="N58" i="49"/>
  <c r="N139" i="49"/>
  <c r="N58" i="48"/>
  <c r="N139" i="48"/>
  <c r="N138" i="47"/>
  <c r="N57" i="47"/>
  <c r="M57" i="61"/>
  <c r="M138" i="61"/>
  <c r="N464" i="59" l="1"/>
  <c r="N545" i="59"/>
  <c r="N383" i="59"/>
  <c r="N221" i="59"/>
  <c r="N302" i="59"/>
  <c r="N383" i="58"/>
  <c r="N545" i="58"/>
  <c r="N302" i="58"/>
  <c r="N464" i="58"/>
  <c r="N221" i="58"/>
  <c r="N544" i="57"/>
  <c r="N463" i="57"/>
  <c r="N220" i="57"/>
  <c r="N382" i="57"/>
  <c r="N301" i="57"/>
  <c r="N464" i="56"/>
  <c r="N221" i="56"/>
  <c r="N545" i="56"/>
  <c r="N383" i="56"/>
  <c r="N302" i="56"/>
  <c r="N464" i="55"/>
  <c r="N221" i="55"/>
  <c r="N302" i="55"/>
  <c r="N383" i="55"/>
  <c r="N545" i="55"/>
  <c r="N221" i="54"/>
  <c r="N464" i="54"/>
  <c r="N383" i="54"/>
  <c r="N302" i="54"/>
  <c r="N545" i="54"/>
  <c r="N544" i="53"/>
  <c r="N301" i="53"/>
  <c r="N220" i="53"/>
  <c r="N382" i="53"/>
  <c r="N463" i="53"/>
  <c r="N382" i="52"/>
  <c r="N220" i="52"/>
  <c r="N544" i="52"/>
  <c r="N463" i="52"/>
  <c r="N301" i="52"/>
  <c r="N463" i="51"/>
  <c r="N301" i="51"/>
  <c r="N220" i="51"/>
  <c r="N544" i="51"/>
  <c r="N382" i="51"/>
  <c r="N382" i="50"/>
  <c r="N544" i="50"/>
  <c r="N220" i="50"/>
  <c r="N301" i="50"/>
  <c r="N463" i="50"/>
  <c r="N302" i="49"/>
  <c r="N464" i="49"/>
  <c r="N221" i="49"/>
  <c r="N545" i="49"/>
  <c r="N383" i="49"/>
  <c r="N464" i="48"/>
  <c r="N302" i="48"/>
  <c r="N221" i="48"/>
  <c r="N545" i="48"/>
  <c r="N383" i="48"/>
  <c r="N463" i="47"/>
  <c r="N382" i="47"/>
  <c r="N301" i="47"/>
  <c r="N544" i="47"/>
  <c r="N220" i="47"/>
  <c r="M382" i="61"/>
  <c r="M787" i="61"/>
  <c r="M301" i="61"/>
  <c r="M463" i="61"/>
  <c r="M544" i="61"/>
  <c r="M706" i="61"/>
  <c r="M868" i="61"/>
  <c r="M220" i="61"/>
  <c r="M625" i="61"/>
  <c r="M302" i="45"/>
  <c r="M464" i="45"/>
  <c r="M545" i="45"/>
  <c r="M707" i="45"/>
  <c r="M788" i="45"/>
  <c r="M221" i="45"/>
  <c r="M869" i="45"/>
  <c r="M59" i="45"/>
  <c r="M140" i="45"/>
  <c r="M626" i="45"/>
  <c r="M383" i="45"/>
  <c r="N139" i="52"/>
  <c r="N58" i="52"/>
  <c r="N139" i="51"/>
  <c r="N58" i="51"/>
  <c r="N140" i="59"/>
  <c r="N59" i="59"/>
  <c r="N140" i="55"/>
  <c r="N59" i="55"/>
  <c r="N59" i="56"/>
  <c r="N140" i="56"/>
  <c r="N139" i="57"/>
  <c r="N58" i="57"/>
  <c r="N140" i="54"/>
  <c r="N59" i="54"/>
  <c r="N58" i="53"/>
  <c r="N139" i="53"/>
  <c r="N140" i="58"/>
  <c r="N59" i="58"/>
  <c r="N58" i="50"/>
  <c r="N139" i="50"/>
  <c r="N140" i="49"/>
  <c r="N59" i="49"/>
  <c r="N140" i="48"/>
  <c r="N59" i="48"/>
  <c r="N139" i="47"/>
  <c r="N58" i="47"/>
  <c r="M139" i="61"/>
  <c r="M58" i="61"/>
  <c r="N384" i="59" l="1"/>
  <c r="N465" i="59"/>
  <c r="N303" i="59"/>
  <c r="N222" i="59"/>
  <c r="N546" i="59"/>
  <c r="N303" i="58"/>
  <c r="N384" i="58"/>
  <c r="N222" i="58"/>
  <c r="N465" i="58"/>
  <c r="N546" i="58"/>
  <c r="N464" i="57"/>
  <c r="N383" i="57"/>
  <c r="N302" i="57"/>
  <c r="N221" i="57"/>
  <c r="N545" i="57"/>
  <c r="N465" i="56"/>
  <c r="N303" i="56"/>
  <c r="N384" i="56"/>
  <c r="N546" i="56"/>
  <c r="N222" i="56"/>
  <c r="N546" i="55"/>
  <c r="N222" i="55"/>
  <c r="N384" i="55"/>
  <c r="N465" i="55"/>
  <c r="N303" i="55"/>
  <c r="N222" i="54"/>
  <c r="N384" i="54"/>
  <c r="N546" i="54"/>
  <c r="N465" i="54"/>
  <c r="N303" i="54"/>
  <c r="N383" i="53"/>
  <c r="N464" i="53"/>
  <c r="N545" i="53"/>
  <c r="N221" i="53"/>
  <c r="N302" i="53"/>
  <c r="N221" i="52"/>
  <c r="N302" i="52"/>
  <c r="N383" i="52"/>
  <c r="N545" i="52"/>
  <c r="N464" i="52"/>
  <c r="N464" i="51"/>
  <c r="N221" i="51"/>
  <c r="N302" i="51"/>
  <c r="N545" i="51"/>
  <c r="N383" i="51"/>
  <c r="N221" i="50"/>
  <c r="N302" i="50"/>
  <c r="N383" i="50"/>
  <c r="N545" i="50"/>
  <c r="N464" i="50"/>
  <c r="N546" i="49"/>
  <c r="N465" i="49"/>
  <c r="N222" i="49"/>
  <c r="N303" i="49"/>
  <c r="N384" i="49"/>
  <c r="N222" i="48"/>
  <c r="N465" i="48"/>
  <c r="N384" i="48"/>
  <c r="N303" i="48"/>
  <c r="N546" i="48"/>
  <c r="N464" i="47"/>
  <c r="N302" i="47"/>
  <c r="N221" i="47"/>
  <c r="N383" i="47"/>
  <c r="N545" i="47"/>
  <c r="M788" i="61"/>
  <c r="M545" i="61"/>
  <c r="M869" i="61"/>
  <c r="M221" i="61"/>
  <c r="M707" i="61"/>
  <c r="M302" i="61"/>
  <c r="M626" i="61"/>
  <c r="M383" i="61"/>
  <c r="M464" i="61"/>
  <c r="M60" i="45"/>
  <c r="M141" i="45"/>
  <c r="M303" i="45"/>
  <c r="M789" i="45"/>
  <c r="M546" i="45"/>
  <c r="M222" i="45"/>
  <c r="M708" i="45"/>
  <c r="M465" i="45"/>
  <c r="M870" i="45"/>
  <c r="M627" i="45"/>
  <c r="M384" i="45"/>
  <c r="N141" i="55"/>
  <c r="N60" i="55"/>
  <c r="N141" i="54"/>
  <c r="N60" i="54"/>
  <c r="N141" i="59"/>
  <c r="N60" i="59"/>
  <c r="N140" i="57"/>
  <c r="N59" i="57"/>
  <c r="N140" i="51"/>
  <c r="N59" i="51"/>
  <c r="N140" i="53"/>
  <c r="N59" i="53"/>
  <c r="N141" i="58"/>
  <c r="N60" i="58"/>
  <c r="N140" i="52"/>
  <c r="N59" i="52"/>
  <c r="N141" i="56"/>
  <c r="N60" i="56"/>
  <c r="N140" i="50"/>
  <c r="N59" i="50"/>
  <c r="N141" i="49"/>
  <c r="N60" i="49"/>
  <c r="N141" i="48"/>
  <c r="N60" i="48"/>
  <c r="N140" i="47"/>
  <c r="N59" i="47"/>
  <c r="M140" i="61"/>
  <c r="M59" i="61"/>
  <c r="N547" i="59" l="1"/>
  <c r="N223" i="59"/>
  <c r="N466" i="59"/>
  <c r="N385" i="59"/>
  <c r="N304" i="59"/>
  <c r="N466" i="58"/>
  <c r="N304" i="58"/>
  <c r="N385" i="58"/>
  <c r="N223" i="58"/>
  <c r="N547" i="58"/>
  <c r="N465" i="57"/>
  <c r="N303" i="57"/>
  <c r="N222" i="57"/>
  <c r="N384" i="57"/>
  <c r="N546" i="57"/>
  <c r="N385" i="56"/>
  <c r="N304" i="56"/>
  <c r="N466" i="56"/>
  <c r="N547" i="56"/>
  <c r="N223" i="56"/>
  <c r="N304" i="55"/>
  <c r="N547" i="55"/>
  <c r="N223" i="55"/>
  <c r="N385" i="55"/>
  <c r="N466" i="55"/>
  <c r="N466" i="54"/>
  <c r="N385" i="54"/>
  <c r="N547" i="54"/>
  <c r="N223" i="54"/>
  <c r="N304" i="54"/>
  <c r="N222" i="53"/>
  <c r="N303" i="53"/>
  <c r="N546" i="53"/>
  <c r="N384" i="53"/>
  <c r="N465" i="53"/>
  <c r="N384" i="52"/>
  <c r="N546" i="52"/>
  <c r="N222" i="52"/>
  <c r="N465" i="52"/>
  <c r="N303" i="52"/>
  <c r="N465" i="51"/>
  <c r="N303" i="51"/>
  <c r="N222" i="51"/>
  <c r="N384" i="51"/>
  <c r="N546" i="51"/>
  <c r="N465" i="50"/>
  <c r="N303" i="50"/>
  <c r="N546" i="50"/>
  <c r="N384" i="50"/>
  <c r="N222" i="50"/>
  <c r="N466" i="49"/>
  <c r="N385" i="49"/>
  <c r="N547" i="49"/>
  <c r="N304" i="49"/>
  <c r="N223" i="49"/>
  <c r="N385" i="48"/>
  <c r="N547" i="48"/>
  <c r="N223" i="48"/>
  <c r="N466" i="48"/>
  <c r="N304" i="48"/>
  <c r="N546" i="47"/>
  <c r="N303" i="47"/>
  <c r="N465" i="47"/>
  <c r="N384" i="47"/>
  <c r="N222" i="47"/>
  <c r="M384" i="61"/>
  <c r="M546" i="61"/>
  <c r="M303" i="61"/>
  <c r="M627" i="61"/>
  <c r="M708" i="61"/>
  <c r="M465" i="61"/>
  <c r="M222" i="61"/>
  <c r="M789" i="61"/>
  <c r="M870" i="61"/>
  <c r="M628" i="45"/>
  <c r="M790" i="45"/>
  <c r="M709" i="45"/>
  <c r="M547" i="45"/>
  <c r="M304" i="45"/>
  <c r="M871" i="45"/>
  <c r="M223" i="45"/>
  <c r="M385" i="45"/>
  <c r="M466" i="45"/>
  <c r="M61" i="45"/>
  <c r="M142" i="45"/>
  <c r="N141" i="51"/>
  <c r="N60" i="51"/>
  <c r="N141" i="52"/>
  <c r="N60" i="52"/>
  <c r="N141" i="57"/>
  <c r="N60" i="57"/>
  <c r="N142" i="56"/>
  <c r="N61" i="56"/>
  <c r="N142" i="59"/>
  <c r="N61" i="59"/>
  <c r="N142" i="58"/>
  <c r="N61" i="58"/>
  <c r="N141" i="53"/>
  <c r="N60" i="53"/>
  <c r="N142" i="54"/>
  <c r="N61" i="54"/>
  <c r="N142" i="55"/>
  <c r="N61" i="55"/>
  <c r="N141" i="50"/>
  <c r="N60" i="50"/>
  <c r="N142" i="49"/>
  <c r="N61" i="49"/>
  <c r="N142" i="48"/>
  <c r="N61" i="48"/>
  <c r="N141" i="47"/>
  <c r="N60" i="47"/>
  <c r="M60" i="61"/>
  <c r="M141" i="61"/>
  <c r="N386" i="59" l="1"/>
  <c r="N305" i="59"/>
  <c r="N467" i="59"/>
  <c r="N548" i="59"/>
  <c r="N224" i="59"/>
  <c r="N467" i="58"/>
  <c r="N305" i="58"/>
  <c r="N386" i="58"/>
  <c r="N224" i="58"/>
  <c r="N548" i="58"/>
  <c r="N466" i="57"/>
  <c r="N385" i="57"/>
  <c r="N304" i="57"/>
  <c r="N223" i="57"/>
  <c r="N547" i="57"/>
  <c r="N386" i="56"/>
  <c r="N305" i="56"/>
  <c r="N548" i="56"/>
  <c r="N224" i="56"/>
  <c r="N467" i="56"/>
  <c r="N467" i="55"/>
  <c r="N548" i="55"/>
  <c r="N305" i="55"/>
  <c r="N224" i="55"/>
  <c r="N386" i="55"/>
  <c r="N305" i="54"/>
  <c r="N224" i="54"/>
  <c r="N467" i="54"/>
  <c r="N386" i="54"/>
  <c r="N548" i="54"/>
  <c r="N466" i="53"/>
  <c r="N385" i="53"/>
  <c r="N547" i="53"/>
  <c r="N223" i="53"/>
  <c r="N304" i="53"/>
  <c r="N223" i="52"/>
  <c r="N385" i="52"/>
  <c r="N466" i="52"/>
  <c r="N304" i="52"/>
  <c r="N547" i="52"/>
  <c r="N304" i="51"/>
  <c r="N385" i="51"/>
  <c r="N547" i="51"/>
  <c r="N466" i="51"/>
  <c r="N223" i="51"/>
  <c r="N466" i="50"/>
  <c r="N304" i="50"/>
  <c r="N385" i="50"/>
  <c r="N223" i="50"/>
  <c r="N547" i="50"/>
  <c r="N305" i="49"/>
  <c r="N467" i="49"/>
  <c r="N386" i="49"/>
  <c r="N224" i="49"/>
  <c r="N548" i="49"/>
  <c r="N386" i="48"/>
  <c r="N548" i="48"/>
  <c r="N305" i="48"/>
  <c r="N224" i="48"/>
  <c r="N467" i="48"/>
  <c r="N466" i="47"/>
  <c r="N385" i="47"/>
  <c r="N304" i="47"/>
  <c r="N223" i="47"/>
  <c r="N547" i="47"/>
  <c r="M871" i="61"/>
  <c r="M547" i="61"/>
  <c r="M709" i="61"/>
  <c r="M628" i="61"/>
  <c r="M304" i="61"/>
  <c r="M223" i="61"/>
  <c r="M790" i="61"/>
  <c r="M385" i="61"/>
  <c r="M466" i="61"/>
  <c r="M62" i="45"/>
  <c r="M143" i="45"/>
  <c r="M467" i="45"/>
  <c r="M629" i="45"/>
  <c r="M872" i="45"/>
  <c r="M224" i="45"/>
  <c r="M548" i="45"/>
  <c r="M305" i="45"/>
  <c r="M386" i="45"/>
  <c r="M791" i="45"/>
  <c r="M710" i="45"/>
  <c r="N143" i="59"/>
  <c r="N62" i="59"/>
  <c r="N143" i="54"/>
  <c r="N62" i="54"/>
  <c r="N143" i="56"/>
  <c r="N62" i="56"/>
  <c r="N142" i="53"/>
  <c r="N61" i="53"/>
  <c r="N143" i="58"/>
  <c r="N62" i="58"/>
  <c r="N142" i="52"/>
  <c r="N61" i="52"/>
  <c r="N142" i="57"/>
  <c r="N61" i="57"/>
  <c r="N143" i="55"/>
  <c r="N62" i="55"/>
  <c r="N142" i="51"/>
  <c r="N61" i="51"/>
  <c r="N142" i="50"/>
  <c r="N61" i="50"/>
  <c r="N143" i="49"/>
  <c r="N62" i="49"/>
  <c r="N143" i="48"/>
  <c r="N62" i="48"/>
  <c r="N142" i="47"/>
  <c r="N61" i="47"/>
  <c r="M142" i="61"/>
  <c r="M61" i="61"/>
  <c r="N387" i="59" l="1"/>
  <c r="N549" i="59"/>
  <c r="N306" i="59"/>
  <c r="N225" i="59"/>
  <c r="N468" i="59"/>
  <c r="N387" i="58"/>
  <c r="N225" i="58"/>
  <c r="N306" i="58"/>
  <c r="N468" i="58"/>
  <c r="N549" i="58"/>
  <c r="N386" i="57"/>
  <c r="N467" i="57"/>
  <c r="N305" i="57"/>
  <c r="N224" i="57"/>
  <c r="N548" i="57"/>
  <c r="N387" i="56"/>
  <c r="N225" i="56"/>
  <c r="N468" i="56"/>
  <c r="N306" i="56"/>
  <c r="N549" i="56"/>
  <c r="N225" i="55"/>
  <c r="N387" i="55"/>
  <c r="N306" i="55"/>
  <c r="N468" i="55"/>
  <c r="N549" i="55"/>
  <c r="N468" i="54"/>
  <c r="N306" i="54"/>
  <c r="N549" i="54"/>
  <c r="N225" i="54"/>
  <c r="N387" i="54"/>
  <c r="N467" i="53"/>
  <c r="N386" i="53"/>
  <c r="N224" i="53"/>
  <c r="N305" i="53"/>
  <c r="N548" i="53"/>
  <c r="N224" i="52"/>
  <c r="N386" i="52"/>
  <c r="N467" i="52"/>
  <c r="N548" i="52"/>
  <c r="N305" i="52"/>
  <c r="N548" i="51"/>
  <c r="N305" i="51"/>
  <c r="N467" i="51"/>
  <c r="N224" i="51"/>
  <c r="N386" i="51"/>
  <c r="N305" i="50"/>
  <c r="N386" i="50"/>
  <c r="N224" i="50"/>
  <c r="N467" i="50"/>
  <c r="N548" i="50"/>
  <c r="N306" i="49"/>
  <c r="N549" i="49"/>
  <c r="N225" i="49"/>
  <c r="N468" i="49"/>
  <c r="N387" i="49"/>
  <c r="N387" i="48"/>
  <c r="N468" i="48"/>
  <c r="N306" i="48"/>
  <c r="N549" i="48"/>
  <c r="N225" i="48"/>
  <c r="N305" i="47"/>
  <c r="N467" i="47"/>
  <c r="N224" i="47"/>
  <c r="N386" i="47"/>
  <c r="N548" i="47"/>
  <c r="M305" i="61"/>
  <c r="M548" i="61"/>
  <c r="M710" i="61"/>
  <c r="M629" i="61"/>
  <c r="M872" i="61"/>
  <c r="M467" i="61"/>
  <c r="M224" i="61"/>
  <c r="M386" i="61"/>
  <c r="M791" i="61"/>
  <c r="M306" i="45"/>
  <c r="M711" i="45"/>
  <c r="M549" i="45"/>
  <c r="M873" i="45"/>
  <c r="M225" i="45"/>
  <c r="M387" i="45"/>
  <c r="M792" i="45"/>
  <c r="M468" i="45"/>
  <c r="M630" i="45"/>
  <c r="M63" i="45"/>
  <c r="M144" i="45"/>
  <c r="N63" i="58"/>
  <c r="N144" i="58"/>
  <c r="N144" i="55"/>
  <c r="N63" i="55"/>
  <c r="N143" i="53"/>
  <c r="N62" i="53"/>
  <c r="N144" i="56"/>
  <c r="N63" i="56"/>
  <c r="N143" i="52"/>
  <c r="N62" i="52"/>
  <c r="N144" i="54"/>
  <c r="N63" i="54"/>
  <c r="N143" i="57"/>
  <c r="N62" i="57"/>
  <c r="N144" i="59"/>
  <c r="N63" i="59"/>
  <c r="N143" i="51"/>
  <c r="N62" i="51"/>
  <c r="N143" i="50"/>
  <c r="N62" i="50"/>
  <c r="N144" i="49"/>
  <c r="N63" i="49"/>
  <c r="N144" i="48"/>
  <c r="N63" i="48"/>
  <c r="N143" i="47"/>
  <c r="N62" i="47"/>
  <c r="M143" i="61"/>
  <c r="M62" i="61"/>
  <c r="F85" i="42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330" i="42"/>
  <c r="A412" i="42" s="1"/>
  <c r="A494" i="42" s="1"/>
  <c r="A576" i="42" s="1"/>
  <c r="A658" i="42" s="1"/>
  <c r="A248" i="42"/>
  <c r="F248" i="42" s="1"/>
  <c r="A243" i="42"/>
  <c r="A325" i="42" s="1"/>
  <c r="A407" i="42" s="1"/>
  <c r="A489" i="42" s="1"/>
  <c r="A571" i="42" s="1"/>
  <c r="A653" i="42" s="1"/>
  <c r="A211" i="42"/>
  <c r="A293" i="42" s="1"/>
  <c r="A203" i="42"/>
  <c r="A285" i="42" s="1"/>
  <c r="A367" i="42" s="1"/>
  <c r="A449" i="42" s="1"/>
  <c r="A531" i="42" s="1"/>
  <c r="A613" i="42" s="1"/>
  <c r="A195" i="42"/>
  <c r="A277" i="42" s="1"/>
  <c r="A359" i="42" s="1"/>
  <c r="A441" i="42" s="1"/>
  <c r="A523" i="42" s="1"/>
  <c r="A605" i="42" s="1"/>
  <c r="A181" i="42"/>
  <c r="A263" i="42" s="1"/>
  <c r="A345" i="42" s="1"/>
  <c r="A427" i="42" s="1"/>
  <c r="A509" i="42" s="1"/>
  <c r="A591" i="42" s="1"/>
  <c r="A167" i="42"/>
  <c r="A249" i="42" s="1"/>
  <c r="A331" i="42" s="1"/>
  <c r="A413" i="42" s="1"/>
  <c r="A495" i="42" s="1"/>
  <c r="A577" i="42" s="1"/>
  <c r="A659" i="42" s="1"/>
  <c r="A166" i="42"/>
  <c r="F166" i="42" s="1"/>
  <c r="A165" i="42"/>
  <c r="F165" i="42" s="1"/>
  <c r="A164" i="42"/>
  <c r="F164" i="42" s="1"/>
  <c r="A163" i="42"/>
  <c r="A245" i="42" s="1"/>
  <c r="A327" i="42" s="1"/>
  <c r="A409" i="42" s="1"/>
  <c r="A491" i="42" s="1"/>
  <c r="A573" i="42" s="1"/>
  <c r="A65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241" i="42" s="1"/>
  <c r="A323" i="42" s="1"/>
  <c r="A405" i="42" s="1"/>
  <c r="A487" i="42" s="1"/>
  <c r="A569" i="42" s="1"/>
  <c r="A651" i="42" s="1"/>
  <c r="A158" i="42"/>
  <c r="A240" i="42" s="1"/>
  <c r="A322" i="42" s="1"/>
  <c r="A404" i="42" s="1"/>
  <c r="A486" i="42" s="1"/>
  <c r="A568" i="42" s="1"/>
  <c r="A650" i="42" s="1"/>
  <c r="A157" i="42"/>
  <c r="F157" i="42" s="1"/>
  <c r="A156" i="42"/>
  <c r="F156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A234" i="42" s="1"/>
  <c r="A151" i="42"/>
  <c r="F151" i="42" s="1"/>
  <c r="A150" i="42"/>
  <c r="A232" i="42" s="1"/>
  <c r="A149" i="42"/>
  <c r="F149" i="42" s="1"/>
  <c r="A148" i="42"/>
  <c r="A230" i="42" s="1"/>
  <c r="A312" i="42" s="1"/>
  <c r="A394" i="42" s="1"/>
  <c r="A476" i="42" s="1"/>
  <c r="A558" i="42" s="1"/>
  <c r="A640" i="42" s="1"/>
  <c r="A147" i="42"/>
  <c r="A229" i="42" s="1"/>
  <c r="A311" i="42" s="1"/>
  <c r="A393" i="42" s="1"/>
  <c r="A475" i="42" s="1"/>
  <c r="A557" i="42" s="1"/>
  <c r="A63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225" i="42" s="1"/>
  <c r="A142" i="42"/>
  <c r="A224" i="42" s="1"/>
  <c r="A306" i="42" s="1"/>
  <c r="A388" i="42" s="1"/>
  <c r="A470" i="42" s="1"/>
  <c r="A552" i="42" s="1"/>
  <c r="A634" i="42" s="1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303" i="42" s="1"/>
  <c r="A385" i="42" s="1"/>
  <c r="A467" i="42" s="1"/>
  <c r="A549" i="42" s="1"/>
  <c r="A631" i="42" s="1"/>
  <c r="A138" i="42"/>
  <c r="F138" i="42" s="1"/>
  <c r="A137" i="42"/>
  <c r="A219" i="42" s="1"/>
  <c r="A136" i="42"/>
  <c r="A218" i="42" s="1"/>
  <c r="A135" i="42"/>
  <c r="A217" i="42" s="1"/>
  <c r="A299" i="42" s="1"/>
  <c r="A381" i="42" s="1"/>
  <c r="A463" i="42" s="1"/>
  <c r="A545" i="42" s="1"/>
  <c r="A627" i="42" s="1"/>
  <c r="A134" i="42"/>
  <c r="A216" i="42" s="1"/>
  <c r="A298" i="42" s="1"/>
  <c r="A380" i="42" s="1"/>
  <c r="A462" i="42" s="1"/>
  <c r="A544" i="42" s="1"/>
  <c r="A626" i="42" s="1"/>
  <c r="A133" i="42"/>
  <c r="F133" i="42" s="1"/>
  <c r="A132" i="42"/>
  <c r="F132" i="42" s="1"/>
  <c r="A131" i="42"/>
  <c r="A213" i="42" s="1"/>
  <c r="A295" i="42" s="1"/>
  <c r="A377" i="42" s="1"/>
  <c r="A459" i="42" s="1"/>
  <c r="A541" i="42" s="1"/>
  <c r="A62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208" i="42" s="1"/>
  <c r="A290" i="42" s="1"/>
  <c r="A372" i="42" s="1"/>
  <c r="A454" i="42" s="1"/>
  <c r="A536" i="42" s="1"/>
  <c r="A618" i="42" s="1"/>
  <c r="A125" i="42"/>
  <c r="A207" i="42" s="1"/>
  <c r="A289" i="42" s="1"/>
  <c r="A371" i="42" s="1"/>
  <c r="A453" i="42" s="1"/>
  <c r="A535" i="42" s="1"/>
  <c r="A617" i="42" s="1"/>
  <c r="A124" i="42"/>
  <c r="F124" i="42" s="1"/>
  <c r="A123" i="42"/>
  <c r="A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201" i="42" s="1"/>
  <c r="A283" i="42" s="1"/>
  <c r="A365" i="42" s="1"/>
  <c r="A447" i="42" s="1"/>
  <c r="A529" i="42" s="1"/>
  <c r="A611" i="42" s="1"/>
  <c r="A118" i="42"/>
  <c r="A200" i="42" s="1"/>
  <c r="A282" i="42" s="1"/>
  <c r="A364" i="42" s="1"/>
  <c r="A446" i="42" s="1"/>
  <c r="A528" i="42" s="1"/>
  <c r="A610" i="42" s="1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93" i="42" s="1"/>
  <c r="A275" i="42" s="1"/>
  <c r="A357" i="42" s="1"/>
  <c r="A439" i="42" s="1"/>
  <c r="A521" i="42" s="1"/>
  <c r="A603" i="42" s="1"/>
  <c r="A110" i="42"/>
  <c r="A192" i="42" s="1"/>
  <c r="A109" i="42"/>
  <c r="F109" i="42" s="1"/>
  <c r="A108" i="42"/>
  <c r="F108" i="42" s="1"/>
  <c r="A107" i="42"/>
  <c r="A189" i="42" s="1"/>
  <c r="A271" i="42" s="1"/>
  <c r="A353" i="42" s="1"/>
  <c r="A435" i="42" s="1"/>
  <c r="A517" i="42" s="1"/>
  <c r="A599" i="42" s="1"/>
  <c r="A106" i="42"/>
  <c r="A188" i="42" s="1"/>
  <c r="A270" i="42" s="1"/>
  <c r="A352" i="42" s="1"/>
  <c r="A434" i="42" s="1"/>
  <c r="A516" i="42" s="1"/>
  <c r="A598" i="42" s="1"/>
  <c r="A105" i="42"/>
  <c r="A187" i="42" s="1"/>
  <c r="A104" i="42"/>
  <c r="A186" i="42" s="1"/>
  <c r="A103" i="42"/>
  <c r="A185" i="42" s="1"/>
  <c r="A267" i="42" s="1"/>
  <c r="A349" i="42" s="1"/>
  <c r="A431" i="42" s="1"/>
  <c r="A513" i="42" s="1"/>
  <c r="A595" i="42" s="1"/>
  <c r="A102" i="42"/>
  <c r="A184" i="42" s="1"/>
  <c r="A266" i="42" s="1"/>
  <c r="A348" i="42" s="1"/>
  <c r="A430" i="42" s="1"/>
  <c r="A512" i="42" s="1"/>
  <c r="A594" i="42" s="1"/>
  <c r="A101" i="42"/>
  <c r="F101" i="42" s="1"/>
  <c r="A100" i="42"/>
  <c r="F100" i="42" s="1"/>
  <c r="A99" i="42"/>
  <c r="F99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F94" i="42" s="1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255" i="42" s="1"/>
  <c r="A337" i="42" s="1"/>
  <c r="A419" i="42" s="1"/>
  <c r="A501" i="42" s="1"/>
  <c r="A58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169" i="42" s="1"/>
  <c r="A86" i="42"/>
  <c r="A168" i="42" s="1"/>
  <c r="A250" i="42" s="1"/>
  <c r="A332" i="42" s="1"/>
  <c r="A414" i="42" s="1"/>
  <c r="A496" i="42" s="1"/>
  <c r="A578" i="42" s="1"/>
  <c r="N226" i="59" l="1"/>
  <c r="N550" i="59"/>
  <c r="N388" i="59"/>
  <c r="N307" i="59"/>
  <c r="N469" i="59"/>
  <c r="N226" i="58"/>
  <c r="N307" i="58"/>
  <c r="N550" i="58"/>
  <c r="N388" i="58"/>
  <c r="N469" i="58"/>
  <c r="N306" i="57"/>
  <c r="N387" i="57"/>
  <c r="N468" i="57"/>
  <c r="N549" i="57"/>
  <c r="N225" i="57"/>
  <c r="N307" i="56"/>
  <c r="N469" i="56"/>
  <c r="N388" i="56"/>
  <c r="N550" i="56"/>
  <c r="N226" i="56"/>
  <c r="N226" i="55"/>
  <c r="N550" i="55"/>
  <c r="N469" i="55"/>
  <c r="N388" i="55"/>
  <c r="N307" i="55"/>
  <c r="N388" i="54"/>
  <c r="N469" i="54"/>
  <c r="N307" i="54"/>
  <c r="N226" i="54"/>
  <c r="N550" i="54"/>
  <c r="N306" i="53"/>
  <c r="N468" i="53"/>
  <c r="N387" i="53"/>
  <c r="N225" i="53"/>
  <c r="N549" i="53"/>
  <c r="N468" i="52"/>
  <c r="N549" i="52"/>
  <c r="N306" i="52"/>
  <c r="N225" i="52"/>
  <c r="N387" i="52"/>
  <c r="N387" i="51"/>
  <c r="N468" i="51"/>
  <c r="N306" i="51"/>
  <c r="N549" i="51"/>
  <c r="N225" i="51"/>
  <c r="N468" i="50"/>
  <c r="N306" i="50"/>
  <c r="N549" i="50"/>
  <c r="N225" i="50"/>
  <c r="N387" i="50"/>
  <c r="N307" i="49"/>
  <c r="N469" i="49"/>
  <c r="N550" i="49"/>
  <c r="N226" i="49"/>
  <c r="N388" i="49"/>
  <c r="N550" i="48"/>
  <c r="N307" i="48"/>
  <c r="N388" i="48"/>
  <c r="N469" i="48"/>
  <c r="N226" i="48"/>
  <c r="N549" i="47"/>
  <c r="N306" i="47"/>
  <c r="N468" i="47"/>
  <c r="N225" i="47"/>
  <c r="N387" i="47"/>
  <c r="M468" i="61"/>
  <c r="M549" i="61"/>
  <c r="M711" i="61"/>
  <c r="M630" i="61"/>
  <c r="M873" i="61"/>
  <c r="M306" i="61"/>
  <c r="M225" i="61"/>
  <c r="M792" i="61"/>
  <c r="M387" i="61"/>
  <c r="M64" i="45"/>
  <c r="M145" i="45"/>
  <c r="M550" i="45"/>
  <c r="M469" i="45"/>
  <c r="M793" i="45"/>
  <c r="M226" i="45"/>
  <c r="M712" i="45"/>
  <c r="M874" i="45"/>
  <c r="M307" i="45"/>
  <c r="M631" i="45"/>
  <c r="M388" i="45"/>
  <c r="A268" i="42"/>
  <c r="F186" i="42"/>
  <c r="A300" i="42"/>
  <c r="F218" i="42"/>
  <c r="A316" i="42"/>
  <c r="F234" i="42"/>
  <c r="A301" i="42"/>
  <c r="F219" i="42"/>
  <c r="A286" i="42"/>
  <c r="F204" i="42"/>
  <c r="A274" i="42"/>
  <c r="F192" i="42"/>
  <c r="A314" i="42"/>
  <c r="F232" i="42"/>
  <c r="A251" i="42"/>
  <c r="F169" i="42"/>
  <c r="F225" i="42"/>
  <c r="A307" i="42"/>
  <c r="A269" i="42"/>
  <c r="F187" i="42"/>
  <c r="F205" i="42"/>
  <c r="A287" i="42"/>
  <c r="A319" i="42"/>
  <c r="F237" i="42"/>
  <c r="A375" i="42"/>
  <c r="F293" i="42"/>
  <c r="A735" i="42"/>
  <c r="F653" i="42"/>
  <c r="A685" i="42"/>
  <c r="F603" i="42"/>
  <c r="A695" i="42"/>
  <c r="F613" i="42"/>
  <c r="A233" i="42"/>
  <c r="A247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A176" i="42"/>
  <c r="A190" i="42"/>
  <c r="A206" i="42"/>
  <c r="A220" i="42"/>
  <c r="A238" i="42"/>
  <c r="F86" i="42"/>
  <c r="F102" i="42"/>
  <c r="F110" i="42"/>
  <c r="F118" i="42"/>
  <c r="F126" i="42"/>
  <c r="F134" i="42"/>
  <c r="F142" i="42"/>
  <c r="F150" i="42"/>
  <c r="F158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414" i="42"/>
  <c r="F430" i="42"/>
  <c r="F446" i="42"/>
  <c r="F454" i="42"/>
  <c r="F462" i="42"/>
  <c r="F470" i="42"/>
  <c r="F486" i="42"/>
  <c r="F494" i="42"/>
  <c r="F502" i="42"/>
  <c r="F526" i="42"/>
  <c r="F550" i="42"/>
  <c r="F558" i="42"/>
  <c r="F627" i="42"/>
  <c r="A709" i="42"/>
  <c r="A183" i="42"/>
  <c r="A215" i="42"/>
  <c r="A665" i="42"/>
  <c r="F583" i="42"/>
  <c r="F623" i="42"/>
  <c r="A705" i="42"/>
  <c r="A713" i="42"/>
  <c r="F631" i="42"/>
  <c r="A721" i="42"/>
  <c r="F639" i="42"/>
  <c r="F655" i="42"/>
  <c r="A737" i="42"/>
  <c r="A177" i="42"/>
  <c r="A191" i="42"/>
  <c r="A209" i="42"/>
  <c r="A223" i="42"/>
  <c r="A239" i="42"/>
  <c r="F87" i="42"/>
  <c r="F103" i="42"/>
  <c r="F111" i="42"/>
  <c r="F119" i="42"/>
  <c r="F135" i="42"/>
  <c r="F143" i="42"/>
  <c r="F159" i="42"/>
  <c r="F167" i="42"/>
  <c r="F199" i="42"/>
  <c r="F207" i="42"/>
  <c r="F255" i="42"/>
  <c r="F263" i="42"/>
  <c r="F271" i="42"/>
  <c r="F295" i="42"/>
  <c r="F303" i="42"/>
  <c r="F311" i="42"/>
  <c r="F327" i="42"/>
  <c r="F335" i="42"/>
  <c r="F343" i="42"/>
  <c r="F359" i="42"/>
  <c r="F367" i="42"/>
  <c r="F391" i="42"/>
  <c r="F399" i="42"/>
  <c r="F407" i="42"/>
  <c r="F431" i="42"/>
  <c r="F439" i="42"/>
  <c r="F447" i="42"/>
  <c r="F463" i="42"/>
  <c r="F487" i="42"/>
  <c r="F495" i="42"/>
  <c r="F527" i="42"/>
  <c r="F535" i="42"/>
  <c r="A699" i="42"/>
  <c r="F617" i="42"/>
  <c r="A231" i="42"/>
  <c r="A677" i="42"/>
  <c r="F595" i="42"/>
  <c r="A733" i="42"/>
  <c r="F651" i="42"/>
  <c r="A740" i="42"/>
  <c r="F658" i="42"/>
  <c r="A681" i="42"/>
  <c r="F599" i="42"/>
  <c r="A666" i="42"/>
  <c r="F584" i="42"/>
  <c r="A690" i="42"/>
  <c r="F608" i="42"/>
  <c r="A714" i="42"/>
  <c r="F632" i="42"/>
  <c r="F640" i="42"/>
  <c r="A722" i="42"/>
  <c r="A178" i="42"/>
  <c r="A210" i="42"/>
  <c r="A242" i="42"/>
  <c r="F88" i="42"/>
  <c r="F104" i="42"/>
  <c r="F112" i="42"/>
  <c r="F120" i="42"/>
  <c r="F136" i="42"/>
  <c r="F144" i="42"/>
  <c r="F152" i="42"/>
  <c r="F168" i="42"/>
  <c r="F184" i="42"/>
  <c r="F200" i="42"/>
  <c r="F208" i="42"/>
  <c r="F216" i="42"/>
  <c r="F224" i="42"/>
  <c r="F240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F496" i="42"/>
  <c r="F512" i="42"/>
  <c r="F528" i="42"/>
  <c r="F536" i="42"/>
  <c r="F544" i="42"/>
  <c r="F552" i="42"/>
  <c r="F568" i="42"/>
  <c r="F576" i="42"/>
  <c r="F89" i="42"/>
  <c r="F97" i="42"/>
  <c r="F105" i="42"/>
  <c r="F137" i="42"/>
  <c r="F145" i="42"/>
  <c r="F153" i="42"/>
  <c r="F185" i="42"/>
  <c r="F193" i="42"/>
  <c r="F201" i="42"/>
  <c r="F217" i="42"/>
  <c r="F241" i="42"/>
  <c r="F249" i="42"/>
  <c r="F281" i="42"/>
  <c r="F289" i="42"/>
  <c r="F337" i="42"/>
  <c r="F345" i="42"/>
  <c r="F353" i="42"/>
  <c r="F377" i="42"/>
  <c r="F385" i="42"/>
  <c r="F393" i="42"/>
  <c r="F409" i="42"/>
  <c r="F417" i="42"/>
  <c r="F425" i="42"/>
  <c r="F441" i="42"/>
  <c r="F449" i="42"/>
  <c r="F473" i="42"/>
  <c r="F481" i="42"/>
  <c r="F489" i="42"/>
  <c r="F513" i="42"/>
  <c r="F521" i="42"/>
  <c r="F529" i="42"/>
  <c r="F545" i="42"/>
  <c r="F569" i="42"/>
  <c r="F577" i="42"/>
  <c r="F605" i="42"/>
  <c r="A687" i="42"/>
  <c r="A660" i="42"/>
  <c r="F578" i="42"/>
  <c r="A676" i="42"/>
  <c r="F594" i="42"/>
  <c r="A692" i="42"/>
  <c r="F610" i="42"/>
  <c r="F618" i="42"/>
  <c r="A700" i="42"/>
  <c r="A708" i="42"/>
  <c r="F626" i="42"/>
  <c r="A716" i="42"/>
  <c r="F634" i="42"/>
  <c r="F650" i="42"/>
  <c r="A732" i="42"/>
  <c r="A182" i="42"/>
  <c r="A197" i="42"/>
  <c r="A214" i="42"/>
  <c r="A246" i="42"/>
  <c r="F90" i="42"/>
  <c r="F98" i="42"/>
  <c r="F106" i="42"/>
  <c r="F114" i="42"/>
  <c r="F122" i="42"/>
  <c r="F130" i="42"/>
  <c r="F146" i="42"/>
  <c r="F154" i="42"/>
  <c r="F162" i="42"/>
  <c r="F170" i="42"/>
  <c r="F194" i="42"/>
  <c r="F202" i="42"/>
  <c r="F226" i="42"/>
  <c r="F250" i="42"/>
  <c r="F266" i="42"/>
  <c r="F282" i="42"/>
  <c r="F290" i="42"/>
  <c r="F298" i="42"/>
  <c r="F306" i="42"/>
  <c r="F322" i="42"/>
  <c r="F330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91" i="42"/>
  <c r="F107" i="42"/>
  <c r="F123" i="42"/>
  <c r="F131" i="42"/>
  <c r="F139" i="42"/>
  <c r="F147" i="42"/>
  <c r="F155" i="42"/>
  <c r="F163" i="42"/>
  <c r="F171" i="42"/>
  <c r="F179" i="42"/>
  <c r="F195" i="42"/>
  <c r="F203" i="42"/>
  <c r="F211" i="42"/>
  <c r="F227" i="42"/>
  <c r="F235" i="42"/>
  <c r="F243" i="42"/>
  <c r="F267" i="42"/>
  <c r="F275" i="42"/>
  <c r="F283" i="42"/>
  <c r="F299" i="42"/>
  <c r="F323" i="42"/>
  <c r="F331" i="42"/>
  <c r="F363" i="42"/>
  <c r="F371" i="42"/>
  <c r="F419" i="42"/>
  <c r="F427" i="42"/>
  <c r="F435" i="42"/>
  <c r="F459" i="42"/>
  <c r="F467" i="42"/>
  <c r="F475" i="42"/>
  <c r="F491" i="42"/>
  <c r="F499" i="42"/>
  <c r="F507" i="42"/>
  <c r="F523" i="42"/>
  <c r="F531" i="42"/>
  <c r="F555" i="42"/>
  <c r="F563" i="42"/>
  <c r="F571" i="42"/>
  <c r="A673" i="42"/>
  <c r="F591" i="42"/>
  <c r="A741" i="42"/>
  <c r="F659" i="42"/>
  <c r="F580" i="42"/>
  <c r="A662" i="42"/>
  <c r="F604" i="42"/>
  <c r="A686" i="42"/>
  <c r="F612" i="42"/>
  <c r="A694" i="42"/>
  <c r="F636" i="42"/>
  <c r="A718" i="42"/>
  <c r="F92" i="42"/>
  <c r="F116" i="42"/>
  <c r="F140" i="42"/>
  <c r="F148" i="42"/>
  <c r="F172" i="42"/>
  <c r="F180" i="42"/>
  <c r="F188" i="42"/>
  <c r="F196" i="42"/>
  <c r="F212" i="42"/>
  <c r="F228" i="42"/>
  <c r="F236" i="42"/>
  <c r="F244" i="42"/>
  <c r="F252" i="42"/>
  <c r="F276" i="42"/>
  <c r="F284" i="42"/>
  <c r="F308" i="42"/>
  <c r="F332" i="42"/>
  <c r="F348" i="42"/>
  <c r="F364" i="42"/>
  <c r="F372" i="42"/>
  <c r="F380" i="42"/>
  <c r="F388" i="42"/>
  <c r="F404" i="42"/>
  <c r="F412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A691" i="42"/>
  <c r="F609" i="42"/>
  <c r="A693" i="42"/>
  <c r="F611" i="42"/>
  <c r="A663" i="42"/>
  <c r="F581" i="42"/>
  <c r="A671" i="42"/>
  <c r="F589" i="42"/>
  <c r="F637" i="42"/>
  <c r="A719" i="42"/>
  <c r="A727" i="42"/>
  <c r="F645" i="42"/>
  <c r="A175" i="42"/>
  <c r="F117" i="42"/>
  <c r="F125" i="42"/>
  <c r="F173" i="42"/>
  <c r="F181" i="42"/>
  <c r="F189" i="42"/>
  <c r="F213" i="42"/>
  <c r="F221" i="42"/>
  <c r="F229" i="42"/>
  <c r="F245" i="42"/>
  <c r="F253" i="42"/>
  <c r="F261" i="42"/>
  <c r="F277" i="42"/>
  <c r="F285" i="42"/>
  <c r="F309" i="42"/>
  <c r="F317" i="42"/>
  <c r="F325" i="42"/>
  <c r="F349" i="42"/>
  <c r="F357" i="42"/>
  <c r="F365" i="42"/>
  <c r="F381" i="42"/>
  <c r="F405" i="42"/>
  <c r="F413" i="42"/>
  <c r="F445" i="42"/>
  <c r="F453" i="42"/>
  <c r="F501" i="42"/>
  <c r="F509" i="42"/>
  <c r="F517" i="42"/>
  <c r="F541" i="42"/>
  <c r="F549" i="42"/>
  <c r="F557" i="42"/>
  <c r="F573" i="42"/>
  <c r="N64" i="59"/>
  <c r="N145" i="59"/>
  <c r="N64" i="56"/>
  <c r="N145" i="56"/>
  <c r="N144" i="57"/>
  <c r="N63" i="57"/>
  <c r="N63" i="53"/>
  <c r="N144" i="53"/>
  <c r="N145" i="54"/>
  <c r="N64" i="54"/>
  <c r="N145" i="55"/>
  <c r="N64" i="55"/>
  <c r="N144" i="51"/>
  <c r="N63" i="51"/>
  <c r="N144" i="52"/>
  <c r="N63" i="52"/>
  <c r="N64" i="58"/>
  <c r="N145" i="58"/>
  <c r="N144" i="50"/>
  <c r="N63" i="50"/>
  <c r="N145" i="49"/>
  <c r="N64" i="49"/>
  <c r="N145" i="48"/>
  <c r="N64" i="48"/>
  <c r="N144" i="47"/>
  <c r="N63" i="47"/>
  <c r="M144" i="61"/>
  <c r="M63" i="61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N470" i="59" l="1"/>
  <c r="N389" i="59"/>
  <c r="N551" i="59"/>
  <c r="N227" i="59"/>
  <c r="N308" i="59"/>
  <c r="N227" i="58"/>
  <c r="N551" i="58"/>
  <c r="N470" i="58"/>
  <c r="N389" i="58"/>
  <c r="N308" i="58"/>
  <c r="N469" i="57"/>
  <c r="N307" i="57"/>
  <c r="N550" i="57"/>
  <c r="N226" i="57"/>
  <c r="N388" i="57"/>
  <c r="N551" i="56"/>
  <c r="N308" i="56"/>
  <c r="N470" i="56"/>
  <c r="N227" i="56"/>
  <c r="N389" i="56"/>
  <c r="N551" i="55"/>
  <c r="N308" i="55"/>
  <c r="N227" i="55"/>
  <c r="N470" i="55"/>
  <c r="N389" i="55"/>
  <c r="N551" i="54"/>
  <c r="N227" i="54"/>
  <c r="N389" i="54"/>
  <c r="N308" i="54"/>
  <c r="N470" i="54"/>
  <c r="N550" i="53"/>
  <c r="N226" i="53"/>
  <c r="N307" i="53"/>
  <c r="N469" i="53"/>
  <c r="N388" i="53"/>
  <c r="N469" i="52"/>
  <c r="N307" i="52"/>
  <c r="N388" i="52"/>
  <c r="N226" i="52"/>
  <c r="N550" i="52"/>
  <c r="N226" i="51"/>
  <c r="N550" i="51"/>
  <c r="N307" i="51"/>
  <c r="N388" i="51"/>
  <c r="N469" i="51"/>
  <c r="N388" i="50"/>
  <c r="N469" i="50"/>
  <c r="N307" i="50"/>
  <c r="N226" i="50"/>
  <c r="N550" i="50"/>
  <c r="N551" i="49"/>
  <c r="N470" i="49"/>
  <c r="N389" i="49"/>
  <c r="N308" i="49"/>
  <c r="N227" i="49"/>
  <c r="N551" i="48"/>
  <c r="N389" i="48"/>
  <c r="N470" i="48"/>
  <c r="N308" i="48"/>
  <c r="N227" i="48"/>
  <c r="N388" i="47"/>
  <c r="N469" i="47"/>
  <c r="N550" i="47"/>
  <c r="N307" i="47"/>
  <c r="N226" i="47"/>
  <c r="M469" i="61"/>
  <c r="M388" i="61"/>
  <c r="M712" i="61"/>
  <c r="M631" i="61"/>
  <c r="M307" i="61"/>
  <c r="M874" i="61"/>
  <c r="M226" i="61"/>
  <c r="M793" i="61"/>
  <c r="M550" i="61"/>
  <c r="M632" i="45"/>
  <c r="M713" i="45"/>
  <c r="M308" i="45"/>
  <c r="M551" i="45"/>
  <c r="M227" i="45"/>
  <c r="M470" i="45"/>
  <c r="M389" i="45"/>
  <c r="M794" i="45"/>
  <c r="M875" i="45"/>
  <c r="M65" i="45"/>
  <c r="M146" i="45"/>
  <c r="A809" i="42"/>
  <c r="F727" i="42"/>
  <c r="F741" i="42"/>
  <c r="A823" i="42"/>
  <c r="A296" i="42"/>
  <c r="F214" i="42"/>
  <c r="A369" i="42"/>
  <c r="F287" i="42"/>
  <c r="A333" i="42"/>
  <c r="F251" i="42"/>
  <c r="A753" i="42"/>
  <c r="F671" i="42"/>
  <c r="A257" i="42"/>
  <c r="F175" i="42"/>
  <c r="A745" i="42"/>
  <c r="F663" i="42"/>
  <c r="A798" i="42"/>
  <c r="F716" i="42"/>
  <c r="A758" i="42"/>
  <c r="F676" i="42"/>
  <c r="F178" i="42"/>
  <c r="A260" i="42"/>
  <c r="A748" i="42"/>
  <c r="F666" i="42"/>
  <c r="A273" i="42"/>
  <c r="F191" i="42"/>
  <c r="A787" i="42"/>
  <c r="F705" i="42"/>
  <c r="A265" i="42"/>
  <c r="F183" i="42"/>
  <c r="A810" i="42"/>
  <c r="F728" i="42"/>
  <c r="A762" i="42"/>
  <c r="F680" i="42"/>
  <c r="A401" i="42"/>
  <c r="F319" i="42"/>
  <c r="A742" i="42"/>
  <c r="F660" i="42"/>
  <c r="A763" i="42"/>
  <c r="F681" i="42"/>
  <c r="F719" i="42"/>
  <c r="A801" i="42"/>
  <c r="A775" i="42"/>
  <c r="F693" i="42"/>
  <c r="A800" i="42"/>
  <c r="F718" i="42"/>
  <c r="F197" i="42"/>
  <c r="A279" i="42"/>
  <c r="A782" i="42"/>
  <c r="F700" i="42"/>
  <c r="F687" i="42"/>
  <c r="A769" i="42"/>
  <c r="A759" i="42"/>
  <c r="F677" i="42"/>
  <c r="F665" i="42"/>
  <c r="A747" i="42"/>
  <c r="A288" i="42"/>
  <c r="F206" i="42"/>
  <c r="F720" i="42"/>
  <c r="A802" i="42"/>
  <c r="A817" i="42"/>
  <c r="F735" i="42"/>
  <c r="A368" i="42"/>
  <c r="F286" i="42"/>
  <c r="A350" i="42"/>
  <c r="F268" i="42"/>
  <c r="A819" i="42"/>
  <c r="F737" i="42"/>
  <c r="F220" i="42"/>
  <c r="A302" i="42"/>
  <c r="A754" i="42"/>
  <c r="F672" i="42"/>
  <c r="A755" i="42"/>
  <c r="F673" i="42"/>
  <c r="A264" i="42"/>
  <c r="F182" i="42"/>
  <c r="A796" i="42"/>
  <c r="F714" i="42"/>
  <c r="A313" i="42"/>
  <c r="F231" i="42"/>
  <c r="A272" i="42"/>
  <c r="F190" i="42"/>
  <c r="A329" i="42"/>
  <c r="F247" i="42"/>
  <c r="A396" i="42"/>
  <c r="F314" i="42"/>
  <c r="A398" i="42"/>
  <c r="F316" i="42"/>
  <c r="F177" i="42"/>
  <c r="A259" i="42"/>
  <c r="A791" i="42"/>
  <c r="F709" i="42"/>
  <c r="A773" i="42"/>
  <c r="F691" i="42"/>
  <c r="A776" i="42"/>
  <c r="F694" i="42"/>
  <c r="F732" i="42"/>
  <c r="A814" i="42"/>
  <c r="A321" i="42"/>
  <c r="F239" i="42"/>
  <c r="A803" i="42"/>
  <c r="F721" i="42"/>
  <c r="A258" i="42"/>
  <c r="F176" i="42"/>
  <c r="A786" i="42"/>
  <c r="F704" i="42"/>
  <c r="A746" i="42"/>
  <c r="F664" i="42"/>
  <c r="F233" i="42"/>
  <c r="A315" i="42"/>
  <c r="A383" i="42"/>
  <c r="F301" i="42"/>
  <c r="A744" i="42"/>
  <c r="F662" i="42"/>
  <c r="A328" i="42"/>
  <c r="F246" i="42"/>
  <c r="A804" i="42"/>
  <c r="F722" i="42"/>
  <c r="A320" i="42"/>
  <c r="F238" i="42"/>
  <c r="A774" i="42"/>
  <c r="F692" i="42"/>
  <c r="A324" i="42"/>
  <c r="F242" i="42"/>
  <c r="A772" i="42"/>
  <c r="F690" i="42"/>
  <c r="A781" i="42"/>
  <c r="F699" i="42"/>
  <c r="A305" i="42"/>
  <c r="F223" i="42"/>
  <c r="F688" i="42"/>
  <c r="A770" i="42"/>
  <c r="A351" i="42"/>
  <c r="F269" i="42"/>
  <c r="A356" i="42"/>
  <c r="F274" i="42"/>
  <c r="A382" i="42"/>
  <c r="F300" i="42"/>
  <c r="A815" i="42"/>
  <c r="F733" i="42"/>
  <c r="F685" i="42"/>
  <c r="A767" i="42"/>
  <c r="A790" i="42"/>
  <c r="F708" i="42"/>
  <c r="A768" i="42"/>
  <c r="F686" i="42"/>
  <c r="A292" i="42"/>
  <c r="F210" i="42"/>
  <c r="A822" i="42"/>
  <c r="F740" i="42"/>
  <c r="A291" i="42"/>
  <c r="F209" i="42"/>
  <c r="A795" i="42"/>
  <c r="F713" i="42"/>
  <c r="A297" i="42"/>
  <c r="F215" i="42"/>
  <c r="A818" i="42"/>
  <c r="F736" i="42"/>
  <c r="A777" i="42"/>
  <c r="F695" i="42"/>
  <c r="A457" i="42"/>
  <c r="F375" i="42"/>
  <c r="A389" i="42"/>
  <c r="F307" i="42"/>
  <c r="N145" i="52"/>
  <c r="N64" i="52"/>
  <c r="N145" i="53"/>
  <c r="N64" i="53"/>
  <c r="N145" i="57"/>
  <c r="N64" i="57"/>
  <c r="N146" i="55"/>
  <c r="N65" i="55"/>
  <c r="N145" i="51"/>
  <c r="N64" i="51"/>
  <c r="N146" i="56"/>
  <c r="N65" i="56"/>
  <c r="N65" i="54"/>
  <c r="N146" i="54"/>
  <c r="N146" i="58"/>
  <c r="N65" i="58"/>
  <c r="N146" i="59"/>
  <c r="N65" i="59"/>
  <c r="N145" i="50"/>
  <c r="N64" i="50"/>
  <c r="N65" i="49"/>
  <c r="N146" i="49"/>
  <c r="N65" i="48"/>
  <c r="N146" i="48"/>
  <c r="N64" i="47"/>
  <c r="N145" i="47"/>
  <c r="M145" i="61"/>
  <c r="M64" i="61"/>
  <c r="K15" i="40"/>
  <c r="K14" i="40"/>
  <c r="K13" i="40"/>
  <c r="K12" i="40"/>
  <c r="K11" i="40"/>
  <c r="K10" i="40"/>
  <c r="K9" i="40"/>
  <c r="K8" i="40"/>
  <c r="K7" i="40"/>
  <c r="K6" i="40"/>
  <c r="K5" i="40"/>
  <c r="N228" i="59" l="1"/>
  <c r="N309" i="59"/>
  <c r="N471" i="59"/>
  <c r="N390" i="59"/>
  <c r="N552" i="59"/>
  <c r="N390" i="58"/>
  <c r="N552" i="58"/>
  <c r="N309" i="58"/>
  <c r="N228" i="58"/>
  <c r="N471" i="58"/>
  <c r="N389" i="57"/>
  <c r="N227" i="57"/>
  <c r="N470" i="57"/>
  <c r="N308" i="57"/>
  <c r="N551" i="57"/>
  <c r="N471" i="56"/>
  <c r="N390" i="56"/>
  <c r="N552" i="56"/>
  <c r="N228" i="56"/>
  <c r="N309" i="56"/>
  <c r="N552" i="55"/>
  <c r="N309" i="55"/>
  <c r="N471" i="55"/>
  <c r="N228" i="55"/>
  <c r="N390" i="55"/>
  <c r="N309" i="54"/>
  <c r="N471" i="54"/>
  <c r="N552" i="54"/>
  <c r="N390" i="54"/>
  <c r="N228" i="54"/>
  <c r="N227" i="53"/>
  <c r="N308" i="53"/>
  <c r="N470" i="53"/>
  <c r="N389" i="53"/>
  <c r="N551" i="53"/>
  <c r="N389" i="52"/>
  <c r="N470" i="52"/>
  <c r="N308" i="52"/>
  <c r="N227" i="52"/>
  <c r="N551" i="52"/>
  <c r="N389" i="51"/>
  <c r="N227" i="51"/>
  <c r="N308" i="51"/>
  <c r="N551" i="51"/>
  <c r="N470" i="51"/>
  <c r="N308" i="50"/>
  <c r="N551" i="50"/>
  <c r="N227" i="50"/>
  <c r="N389" i="50"/>
  <c r="N470" i="50"/>
  <c r="N228" i="49"/>
  <c r="N390" i="49"/>
  <c r="N552" i="49"/>
  <c r="N309" i="49"/>
  <c r="N471" i="49"/>
  <c r="N228" i="48"/>
  <c r="N390" i="48"/>
  <c r="N471" i="48"/>
  <c r="N309" i="48"/>
  <c r="N552" i="48"/>
  <c r="N227" i="47"/>
  <c r="N389" i="47"/>
  <c r="N551" i="47"/>
  <c r="N308" i="47"/>
  <c r="N470" i="47"/>
  <c r="M227" i="61"/>
  <c r="M713" i="61"/>
  <c r="M470" i="61"/>
  <c r="M308" i="61"/>
  <c r="M632" i="61"/>
  <c r="M875" i="61"/>
  <c r="M389" i="61"/>
  <c r="M794" i="61"/>
  <c r="M551" i="61"/>
  <c r="M66" i="45"/>
  <c r="M147" i="45"/>
  <c r="M876" i="45"/>
  <c r="M552" i="45"/>
  <c r="M633" i="45"/>
  <c r="M795" i="45"/>
  <c r="M471" i="45"/>
  <c r="M309" i="45"/>
  <c r="M390" i="45"/>
  <c r="M228" i="45"/>
  <c r="M714" i="45"/>
  <c r="A395" i="42"/>
  <c r="F313" i="42"/>
  <c r="A868" i="42"/>
  <c r="F786" i="42"/>
  <c r="A885" i="42"/>
  <c r="F803" i="42"/>
  <c r="F791" i="42"/>
  <c r="A873" i="42"/>
  <c r="A830" i="42"/>
  <c r="F748" i="42"/>
  <c r="A863" i="42"/>
  <c r="F781" i="42"/>
  <c r="A402" i="42"/>
  <c r="F320" i="42"/>
  <c r="A828" i="42"/>
  <c r="F746" i="42"/>
  <c r="A896" i="42"/>
  <c r="F814" i="42"/>
  <c r="A837" i="42"/>
  <c r="F755" i="42"/>
  <c r="A450" i="42"/>
  <c r="F368" i="42"/>
  <c r="A899" i="42"/>
  <c r="F817" i="42"/>
  <c r="F782" i="42"/>
  <c r="A864" i="42"/>
  <c r="A880" i="42"/>
  <c r="F798" i="42"/>
  <c r="A835" i="42"/>
  <c r="F753" i="42"/>
  <c r="A378" i="42"/>
  <c r="F296" i="42"/>
  <c r="A438" i="42"/>
  <c r="F356" i="42"/>
  <c r="A355" i="42"/>
  <c r="F273" i="42"/>
  <c r="A852" i="42"/>
  <c r="F770" i="42"/>
  <c r="A387" i="42"/>
  <c r="F305" i="42"/>
  <c r="A844" i="42"/>
  <c r="F762" i="42"/>
  <c r="A433" i="42"/>
  <c r="F351" i="42"/>
  <c r="A341" i="42"/>
  <c r="F259" i="42"/>
  <c r="A878" i="42"/>
  <c r="F796" i="42"/>
  <c r="A836" i="42"/>
  <c r="F754" i="42"/>
  <c r="A432" i="42"/>
  <c r="F350" i="42"/>
  <c r="A342" i="42"/>
  <c r="F260" i="42"/>
  <c r="A826" i="42"/>
  <c r="F744" i="42"/>
  <c r="A886" i="42"/>
  <c r="F804" i="42"/>
  <c r="A900" i="42"/>
  <c r="F818" i="42"/>
  <c r="A374" i="42"/>
  <c r="F292" i="42"/>
  <c r="A872" i="42"/>
  <c r="F790" i="42"/>
  <c r="A340" i="42"/>
  <c r="F258" i="42"/>
  <c r="A403" i="42"/>
  <c r="F321" i="42"/>
  <c r="A855" i="42"/>
  <c r="F773" i="42"/>
  <c r="A411" i="42"/>
  <c r="F329" i="42"/>
  <c r="A354" i="42"/>
  <c r="F272" i="42"/>
  <c r="A384" i="42"/>
  <c r="F302" i="42"/>
  <c r="A884" i="42"/>
  <c r="F802" i="42"/>
  <c r="A829" i="42"/>
  <c r="F747" i="42"/>
  <c r="A845" i="42"/>
  <c r="F763" i="42"/>
  <c r="F810" i="42"/>
  <c r="A892" i="42"/>
  <c r="A339" i="42"/>
  <c r="F257" i="42"/>
  <c r="A905" i="42"/>
  <c r="F823" i="42"/>
  <c r="A373" i="42"/>
  <c r="F291" i="42"/>
  <c r="A824" i="42"/>
  <c r="F742" i="42"/>
  <c r="A539" i="42"/>
  <c r="F457" i="42"/>
  <c r="A379" i="42"/>
  <c r="F297" i="42"/>
  <c r="A850" i="42"/>
  <c r="F768" i="42"/>
  <c r="A897" i="42"/>
  <c r="F815" i="42"/>
  <c r="A854" i="42"/>
  <c r="F772" i="42"/>
  <c r="A397" i="42"/>
  <c r="F315" i="42"/>
  <c r="A480" i="42"/>
  <c r="F398" i="42"/>
  <c r="A851" i="42"/>
  <c r="F769" i="42"/>
  <c r="A857" i="42"/>
  <c r="F775" i="42"/>
  <c r="A347" i="42"/>
  <c r="F265" i="42"/>
  <c r="A415" i="42"/>
  <c r="F333" i="42"/>
  <c r="A478" i="42"/>
  <c r="F396" i="42"/>
  <c r="A891" i="42"/>
  <c r="F809" i="42"/>
  <c r="F767" i="42"/>
  <c r="A849" i="42"/>
  <c r="A465" i="42"/>
  <c r="F383" i="42"/>
  <c r="A858" i="42"/>
  <c r="F776" i="42"/>
  <c r="A346" i="42"/>
  <c r="F264" i="42"/>
  <c r="A841" i="42"/>
  <c r="F759" i="42"/>
  <c r="A883" i="42"/>
  <c r="F801" i="42"/>
  <c r="A840" i="42"/>
  <c r="F758" i="42"/>
  <c r="A361" i="42"/>
  <c r="F279" i="42"/>
  <c r="A827" i="42"/>
  <c r="F745" i="42"/>
  <c r="A471" i="42"/>
  <c r="F389" i="42"/>
  <c r="A859" i="42"/>
  <c r="F777" i="42"/>
  <c r="A877" i="42"/>
  <c r="F795" i="42"/>
  <c r="A904" i="42"/>
  <c r="F822" i="42"/>
  <c r="A464" i="42"/>
  <c r="F382" i="42"/>
  <c r="A406" i="42"/>
  <c r="F324" i="42"/>
  <c r="F774" i="42"/>
  <c r="A856" i="42"/>
  <c r="A410" i="42"/>
  <c r="F328" i="42"/>
  <c r="A901" i="42"/>
  <c r="F819" i="42"/>
  <c r="A370" i="42"/>
  <c r="F288" i="42"/>
  <c r="A882" i="42"/>
  <c r="F800" i="42"/>
  <c r="A483" i="42"/>
  <c r="F401" i="42"/>
  <c r="F787" i="42"/>
  <c r="A869" i="42"/>
  <c r="A451" i="42"/>
  <c r="F369" i="42"/>
  <c r="N65" i="51"/>
  <c r="N146" i="51"/>
  <c r="N66" i="58"/>
  <c r="N147" i="58"/>
  <c r="N66" i="55"/>
  <c r="N147" i="55"/>
  <c r="N65" i="57"/>
  <c r="N146" i="57"/>
  <c r="N147" i="54"/>
  <c r="N66" i="54"/>
  <c r="N147" i="56"/>
  <c r="N66" i="56"/>
  <c r="N146" i="53"/>
  <c r="N65" i="53"/>
  <c r="N147" i="59"/>
  <c r="N66" i="59"/>
  <c r="N65" i="52"/>
  <c r="N146" i="52"/>
  <c r="N65" i="50"/>
  <c r="N146" i="50"/>
  <c r="N66" i="49"/>
  <c r="N147" i="49"/>
  <c r="N66" i="48"/>
  <c r="N147" i="48"/>
  <c r="N146" i="47"/>
  <c r="N65" i="47"/>
  <c r="M65" i="61"/>
  <c r="M146" i="61"/>
  <c r="AG5" i="41" a="1"/>
  <c r="AG5" i="41" s="1"/>
  <c r="C67" i="41"/>
  <c r="C64" i="41"/>
  <c r="C62" i="41"/>
  <c r="C93" i="41"/>
  <c r="C88" i="41"/>
  <c r="C83" i="41"/>
  <c r="C81" i="41" s="1"/>
  <c r="C78" i="41"/>
  <c r="C76" i="41" s="1"/>
  <c r="C73" i="41"/>
  <c r="C71" i="41" s="1"/>
  <c r="C68" i="41"/>
  <c r="C66" i="41" s="1"/>
  <c r="C63" i="41"/>
  <c r="C58" i="41"/>
  <c r="C60" i="41" s="1"/>
  <c r="C53" i="41"/>
  <c r="C48" i="41"/>
  <c r="C43" i="41"/>
  <c r="C41" i="41" s="1"/>
  <c r="C38" i="41"/>
  <c r="C36" i="41" s="1"/>
  <c r="C33" i="41"/>
  <c r="C31" i="41" s="1"/>
  <c r="C28" i="41"/>
  <c r="C26" i="41" s="1"/>
  <c r="C23" i="41"/>
  <c r="C22" i="41" s="1"/>
  <c r="C18" i="41"/>
  <c r="C20" i="41" s="1"/>
  <c r="C13" i="41"/>
  <c r="C8" i="41"/>
  <c r="C3" i="41"/>
  <c r="C7" i="41" s="1"/>
  <c r="N391" i="59" l="1"/>
  <c r="N553" i="59"/>
  <c r="N472" i="59"/>
  <c r="N229" i="59"/>
  <c r="N310" i="59"/>
  <c r="N310" i="58"/>
  <c r="N229" i="58"/>
  <c r="N553" i="58"/>
  <c r="N391" i="58"/>
  <c r="N472" i="58"/>
  <c r="N309" i="57"/>
  <c r="N228" i="57"/>
  <c r="N390" i="57"/>
  <c r="N552" i="57"/>
  <c r="N471" i="57"/>
  <c r="N229" i="56"/>
  <c r="N310" i="56"/>
  <c r="N472" i="56"/>
  <c r="N391" i="56"/>
  <c r="N553" i="56"/>
  <c r="N229" i="55"/>
  <c r="N391" i="55"/>
  <c r="N310" i="55"/>
  <c r="N472" i="55"/>
  <c r="N553" i="55"/>
  <c r="N472" i="54"/>
  <c r="N553" i="54"/>
  <c r="N310" i="54"/>
  <c r="N229" i="54"/>
  <c r="N391" i="54"/>
  <c r="N471" i="53"/>
  <c r="N390" i="53"/>
  <c r="N552" i="53"/>
  <c r="N309" i="53"/>
  <c r="N228" i="53"/>
  <c r="N552" i="52"/>
  <c r="N228" i="52"/>
  <c r="N390" i="52"/>
  <c r="N309" i="52"/>
  <c r="N471" i="52"/>
  <c r="N309" i="51"/>
  <c r="N228" i="51"/>
  <c r="N552" i="51"/>
  <c r="N390" i="51"/>
  <c r="N471" i="51"/>
  <c r="N552" i="50"/>
  <c r="N309" i="50"/>
  <c r="N228" i="50"/>
  <c r="N390" i="50"/>
  <c r="N471" i="50"/>
  <c r="N391" i="49"/>
  <c r="N472" i="49"/>
  <c r="N229" i="49"/>
  <c r="N553" i="49"/>
  <c r="N310" i="49"/>
  <c r="N391" i="48"/>
  <c r="N472" i="48"/>
  <c r="N229" i="48"/>
  <c r="N553" i="48"/>
  <c r="N310" i="48"/>
  <c r="N390" i="47"/>
  <c r="N471" i="47"/>
  <c r="N228" i="47"/>
  <c r="N552" i="47"/>
  <c r="N309" i="47"/>
  <c r="M552" i="61"/>
  <c r="M714" i="61"/>
  <c r="M228" i="61"/>
  <c r="M309" i="61"/>
  <c r="M876" i="61"/>
  <c r="M390" i="61"/>
  <c r="M795" i="61"/>
  <c r="M471" i="61"/>
  <c r="M633" i="61"/>
  <c r="M310" i="45"/>
  <c r="M391" i="45"/>
  <c r="M715" i="45"/>
  <c r="M877" i="45"/>
  <c r="M634" i="45"/>
  <c r="M229" i="45"/>
  <c r="M796" i="45"/>
  <c r="M472" i="45"/>
  <c r="M553" i="45"/>
  <c r="M67" i="45"/>
  <c r="M148" i="45"/>
  <c r="A460" i="42"/>
  <c r="F378" i="42"/>
  <c r="A532" i="42"/>
  <c r="F450" i="42"/>
  <c r="A912" i="42"/>
  <c r="F830" i="42"/>
  <c r="A931" i="42"/>
  <c r="F849" i="42"/>
  <c r="A936" i="42"/>
  <c r="F854" i="42"/>
  <c r="A621" i="42"/>
  <c r="F539" i="42"/>
  <c r="A906" i="42"/>
  <c r="F824" i="42"/>
  <c r="A974" i="42"/>
  <c r="F892" i="42"/>
  <c r="A911" i="42"/>
  <c r="F829" i="42"/>
  <c r="A493" i="42"/>
  <c r="F411" i="42"/>
  <c r="A937" i="42"/>
  <c r="F855" i="42"/>
  <c r="A978" i="42"/>
  <c r="F896" i="42"/>
  <c r="A967" i="42"/>
  <c r="F885" i="42"/>
  <c r="A964" i="42"/>
  <c r="F882" i="42"/>
  <c r="A515" i="42"/>
  <c r="F433" i="42"/>
  <c r="A938" i="42"/>
  <c r="F856" i="42"/>
  <c r="A546" i="42"/>
  <c r="F464" i="42"/>
  <c r="A455" i="42"/>
  <c r="F373" i="42"/>
  <c r="A950" i="42"/>
  <c r="F868" i="42"/>
  <c r="A941" i="42"/>
  <c r="F859" i="42"/>
  <c r="A547" i="42"/>
  <c r="F465" i="42"/>
  <c r="A939" i="42"/>
  <c r="F857" i="42"/>
  <c r="A479" i="42"/>
  <c r="F397" i="42"/>
  <c r="A927" i="42"/>
  <c r="F845" i="42"/>
  <c r="A960" i="42"/>
  <c r="F878" i="42"/>
  <c r="A423" i="42"/>
  <c r="F341" i="42"/>
  <c r="A469" i="42"/>
  <c r="F387" i="42"/>
  <c r="A917" i="42"/>
  <c r="F835" i="42"/>
  <c r="A919" i="42"/>
  <c r="F837" i="42"/>
  <c r="A959" i="42"/>
  <c r="F877" i="42"/>
  <c r="A456" i="42"/>
  <c r="F374" i="42"/>
  <c r="A966" i="42"/>
  <c r="F884" i="42"/>
  <c r="A565" i="42"/>
  <c r="F483" i="42"/>
  <c r="A922" i="42"/>
  <c r="F840" i="42"/>
  <c r="A965" i="42"/>
  <c r="F883" i="42"/>
  <c r="A923" i="42"/>
  <c r="F841" i="42"/>
  <c r="A428" i="42"/>
  <c r="F346" i="42"/>
  <c r="A973" i="42"/>
  <c r="F891" i="42"/>
  <c r="A497" i="42"/>
  <c r="F415" i="42"/>
  <c r="A932" i="42"/>
  <c r="F850" i="42"/>
  <c r="A987" i="42"/>
  <c r="F905" i="42"/>
  <c r="A466" i="42"/>
  <c r="F384" i="42"/>
  <c r="A422" i="42"/>
  <c r="F340" i="42"/>
  <c r="A954" i="42"/>
  <c r="F872" i="42"/>
  <c r="A946" i="42"/>
  <c r="F864" i="42"/>
  <c r="A945" i="42"/>
  <c r="F863" i="42"/>
  <c r="A979" i="42"/>
  <c r="F897" i="42"/>
  <c r="A437" i="42"/>
  <c r="F355" i="42"/>
  <c r="A488" i="42"/>
  <c r="F406" i="42"/>
  <c r="A553" i="42"/>
  <c r="F471" i="42"/>
  <c r="A933" i="42"/>
  <c r="F851" i="42"/>
  <c r="A934" i="42"/>
  <c r="F852" i="42"/>
  <c r="A962" i="42"/>
  <c r="F880" i="42"/>
  <c r="A955" i="42"/>
  <c r="F873" i="42"/>
  <c r="A951" i="42"/>
  <c r="F869" i="42"/>
  <c r="A560" i="42"/>
  <c r="F478" i="42"/>
  <c r="A918" i="42"/>
  <c r="F836" i="42"/>
  <c r="A910" i="42"/>
  <c r="F828" i="42"/>
  <c r="A452" i="42"/>
  <c r="F370" i="42"/>
  <c r="A983" i="42"/>
  <c r="F901" i="42"/>
  <c r="A492" i="42"/>
  <c r="F410" i="42"/>
  <c r="A940" i="42"/>
  <c r="F858" i="42"/>
  <c r="A562" i="42"/>
  <c r="F480" i="42"/>
  <c r="A461" i="42"/>
  <c r="F379" i="42"/>
  <c r="A436" i="42"/>
  <c r="F354" i="42"/>
  <c r="A982" i="42"/>
  <c r="F900" i="42"/>
  <c r="A968" i="42"/>
  <c r="F886" i="42"/>
  <c r="A926" i="42"/>
  <c r="F844" i="42"/>
  <c r="A429" i="42"/>
  <c r="F347" i="42"/>
  <c r="A421" i="42"/>
  <c r="F339" i="42"/>
  <c r="A533" i="42"/>
  <c r="F451" i="42"/>
  <c r="A485" i="42"/>
  <c r="F403" i="42"/>
  <c r="A986" i="42"/>
  <c r="F904" i="42"/>
  <c r="A909" i="42"/>
  <c r="F827" i="42"/>
  <c r="A443" i="42"/>
  <c r="F361" i="42"/>
  <c r="A908" i="42"/>
  <c r="F826" i="42"/>
  <c r="A424" i="42"/>
  <c r="F342" i="42"/>
  <c r="A514" i="42"/>
  <c r="F432" i="42"/>
  <c r="A520" i="42"/>
  <c r="F438" i="42"/>
  <c r="A981" i="42"/>
  <c r="F899" i="42"/>
  <c r="A484" i="42"/>
  <c r="F402" i="42"/>
  <c r="A477" i="42"/>
  <c r="F395" i="42"/>
  <c r="C86" i="41"/>
  <c r="C11" i="41"/>
  <c r="C21" i="41"/>
  <c r="C61" i="41"/>
  <c r="C24" i="41"/>
  <c r="C6" i="41"/>
  <c r="C52" i="41"/>
  <c r="C27" i="41"/>
  <c r="C46" i="41"/>
  <c r="C91" i="41"/>
  <c r="C42" i="41"/>
  <c r="N148" i="59"/>
  <c r="N67" i="59"/>
  <c r="N147" i="57"/>
  <c r="N66" i="57"/>
  <c r="N148" i="55"/>
  <c r="N67" i="55"/>
  <c r="N148" i="56"/>
  <c r="N67" i="56"/>
  <c r="N66" i="53"/>
  <c r="N147" i="53"/>
  <c r="N148" i="58"/>
  <c r="N67" i="58"/>
  <c r="N67" i="54"/>
  <c r="N148" i="54"/>
  <c r="N147" i="52"/>
  <c r="N66" i="52"/>
  <c r="N147" i="51"/>
  <c r="N66" i="51"/>
  <c r="N147" i="50"/>
  <c r="N66" i="50"/>
  <c r="N148" i="49"/>
  <c r="N67" i="49"/>
  <c r="N148" i="48"/>
  <c r="N67" i="48"/>
  <c r="N147" i="47"/>
  <c r="N66" i="47"/>
  <c r="M147" i="61"/>
  <c r="M66" i="61"/>
  <c r="C32" i="41"/>
  <c r="C72" i="41"/>
  <c r="C82" i="41"/>
  <c r="C84" i="41"/>
  <c r="C5" i="41"/>
  <c r="C15" i="41"/>
  <c r="C25" i="41"/>
  <c r="C35" i="41"/>
  <c r="C45" i="41"/>
  <c r="C55" i="41"/>
  <c r="C65" i="41"/>
  <c r="C75" i="41"/>
  <c r="C85" i="41"/>
  <c r="C92" i="41"/>
  <c r="C4" i="41"/>
  <c r="C14" i="41"/>
  <c r="C34" i="41"/>
  <c r="C44" i="41"/>
  <c r="C54" i="41"/>
  <c r="C74" i="41"/>
  <c r="C16" i="41"/>
  <c r="C56" i="41"/>
  <c r="C12" i="41"/>
  <c r="C17" i="41"/>
  <c r="C37" i="41"/>
  <c r="C47" i="41"/>
  <c r="C57" i="41"/>
  <c r="C77" i="41"/>
  <c r="C87" i="41"/>
  <c r="C9" i="41"/>
  <c r="C19" i="41"/>
  <c r="C29" i="41"/>
  <c r="C39" i="41"/>
  <c r="C49" i="41"/>
  <c r="C59" i="41"/>
  <c r="C69" i="41"/>
  <c r="C79" i="41"/>
  <c r="C89" i="41"/>
  <c r="C10" i="41"/>
  <c r="C30" i="41"/>
  <c r="C40" i="41"/>
  <c r="C50" i="41"/>
  <c r="C70" i="41"/>
  <c r="C80" i="41"/>
  <c r="C90" i="41"/>
  <c r="C51" i="41"/>
  <c r="N554" i="59" l="1"/>
  <c r="N473" i="59"/>
  <c r="N392" i="59"/>
  <c r="N311" i="59"/>
  <c r="N230" i="59"/>
  <c r="N230" i="58"/>
  <c r="N554" i="58"/>
  <c r="N473" i="58"/>
  <c r="N311" i="58"/>
  <c r="N392" i="58"/>
  <c r="N472" i="57"/>
  <c r="N553" i="57"/>
  <c r="N229" i="57"/>
  <c r="N310" i="57"/>
  <c r="N391" i="57"/>
  <c r="N473" i="56"/>
  <c r="N392" i="56"/>
  <c r="N230" i="56"/>
  <c r="N554" i="56"/>
  <c r="N311" i="56"/>
  <c r="N554" i="55"/>
  <c r="N473" i="55"/>
  <c r="N392" i="55"/>
  <c r="N311" i="55"/>
  <c r="N230" i="55"/>
  <c r="N473" i="54"/>
  <c r="N311" i="54"/>
  <c r="N230" i="54"/>
  <c r="N392" i="54"/>
  <c r="N554" i="54"/>
  <c r="N472" i="53"/>
  <c r="N310" i="53"/>
  <c r="N229" i="53"/>
  <c r="N391" i="53"/>
  <c r="N553" i="53"/>
  <c r="N229" i="52"/>
  <c r="N472" i="52"/>
  <c r="N310" i="52"/>
  <c r="N553" i="52"/>
  <c r="N391" i="52"/>
  <c r="N472" i="51"/>
  <c r="N310" i="51"/>
  <c r="N391" i="51"/>
  <c r="N229" i="51"/>
  <c r="N553" i="51"/>
  <c r="N472" i="50"/>
  <c r="N391" i="50"/>
  <c r="N229" i="50"/>
  <c r="N553" i="50"/>
  <c r="N310" i="50"/>
  <c r="N230" i="49"/>
  <c r="N392" i="49"/>
  <c r="N554" i="49"/>
  <c r="N311" i="49"/>
  <c r="N473" i="49"/>
  <c r="N230" i="48"/>
  <c r="N554" i="48"/>
  <c r="N392" i="48"/>
  <c r="N311" i="48"/>
  <c r="N473" i="48"/>
  <c r="N553" i="47"/>
  <c r="N229" i="47"/>
  <c r="N310" i="47"/>
  <c r="N391" i="47"/>
  <c r="N472" i="47"/>
  <c r="M229" i="61"/>
  <c r="M391" i="61"/>
  <c r="M796" i="61"/>
  <c r="M877" i="61"/>
  <c r="M553" i="61"/>
  <c r="M472" i="61"/>
  <c r="M715" i="61"/>
  <c r="M310" i="61"/>
  <c r="M634" i="61"/>
  <c r="M68" i="45"/>
  <c r="M149" i="45"/>
  <c r="M554" i="45"/>
  <c r="M311" i="45"/>
  <c r="M473" i="45"/>
  <c r="M635" i="45"/>
  <c r="M878" i="45"/>
  <c r="M716" i="45"/>
  <c r="M797" i="45"/>
  <c r="M392" i="45"/>
  <c r="M230" i="45"/>
  <c r="A1041" i="42"/>
  <c r="F959" i="42"/>
  <c r="A1009" i="42"/>
  <c r="F927" i="42"/>
  <c r="A575" i="42"/>
  <c r="F493" i="42"/>
  <c r="A615" i="42"/>
  <c r="F533" i="42"/>
  <c r="A1064" i="42"/>
  <c r="F982" i="42"/>
  <c r="A1022" i="42"/>
  <c r="F940" i="42"/>
  <c r="A642" i="42"/>
  <c r="F560" i="42"/>
  <c r="A579" i="42"/>
  <c r="F497" i="42"/>
  <c r="A1047" i="42"/>
  <c r="F965" i="42"/>
  <c r="A999" i="42"/>
  <c r="F917" i="42"/>
  <c r="A1020" i="42"/>
  <c r="F938" i="42"/>
  <c r="A1019" i="42"/>
  <c r="F937" i="42"/>
  <c r="A1063" i="42"/>
  <c r="F981" i="42"/>
  <c r="A561" i="42"/>
  <c r="F479" i="42"/>
  <c r="A597" i="42"/>
  <c r="F515" i="42"/>
  <c r="A1046" i="42"/>
  <c r="F964" i="42"/>
  <c r="A567" i="42"/>
  <c r="F485" i="42"/>
  <c r="A1008" i="42"/>
  <c r="F926" i="42"/>
  <c r="A574" i="42"/>
  <c r="F492" i="42"/>
  <c r="A1016" i="42"/>
  <c r="F934" i="42"/>
  <c r="A1028" i="42"/>
  <c r="F946" i="42"/>
  <c r="A1036" i="42"/>
  <c r="F954" i="42"/>
  <c r="A1014" i="42"/>
  <c r="F932" i="42"/>
  <c r="A1021" i="42"/>
  <c r="F939" i="42"/>
  <c r="A629" i="42"/>
  <c r="F547" i="42"/>
  <c r="A988" i="42"/>
  <c r="F906" i="42"/>
  <c r="A1044" i="42"/>
  <c r="F962" i="42"/>
  <c r="A1061" i="42"/>
  <c r="F979" i="42"/>
  <c r="A1055" i="42"/>
  <c r="F973" i="42"/>
  <c r="A1004" i="42"/>
  <c r="F922" i="42"/>
  <c r="A566" i="42"/>
  <c r="F484" i="42"/>
  <c r="A543" i="42"/>
  <c r="F461" i="42"/>
  <c r="A1037" i="42"/>
  <c r="F955" i="42"/>
  <c r="A635" i="42"/>
  <c r="F553" i="42"/>
  <c r="A510" i="42"/>
  <c r="F428" i="42"/>
  <c r="A505" i="42"/>
  <c r="F423" i="42"/>
  <c r="A993" i="42"/>
  <c r="F911" i="42"/>
  <c r="A614" i="42"/>
  <c r="F532" i="42"/>
  <c r="A992" i="42"/>
  <c r="F910" i="42"/>
  <c r="A518" i="42"/>
  <c r="F436" i="42"/>
  <c r="A551" i="42"/>
  <c r="F469" i="42"/>
  <c r="A596" i="42"/>
  <c r="F514" i="42"/>
  <c r="A525" i="42"/>
  <c r="F443" i="42"/>
  <c r="A503" i="42"/>
  <c r="F421" i="42"/>
  <c r="A1065" i="42"/>
  <c r="F983" i="42"/>
  <c r="A504" i="42"/>
  <c r="F422" i="42"/>
  <c r="A703" i="42"/>
  <c r="F621" i="42"/>
  <c r="A990" i="42"/>
  <c r="F908" i="42"/>
  <c r="A519" i="42"/>
  <c r="F437" i="42"/>
  <c r="A1023" i="42"/>
  <c r="F941" i="42"/>
  <c r="A537" i="42"/>
  <c r="F455" i="42"/>
  <c r="A511" i="42"/>
  <c r="F429" i="42"/>
  <c r="A994" i="42"/>
  <c r="F912" i="42"/>
  <c r="A602" i="42"/>
  <c r="F520" i="42"/>
  <c r="A1050" i="42"/>
  <c r="F968" i="42"/>
  <c r="A644" i="42"/>
  <c r="F562" i="42"/>
  <c r="A1000" i="42"/>
  <c r="F918" i="42"/>
  <c r="A570" i="42"/>
  <c r="F488" i="42"/>
  <c r="A1027" i="42"/>
  <c r="F945" i="42"/>
  <c r="A1005" i="42"/>
  <c r="F923" i="42"/>
  <c r="A1001" i="42"/>
  <c r="F919" i="42"/>
  <c r="A1042" i="42"/>
  <c r="F960" i="42"/>
  <c r="A1032" i="42"/>
  <c r="F950" i="42"/>
  <c r="A628" i="42"/>
  <c r="F546" i="42"/>
  <c r="A1056" i="42"/>
  <c r="F974" i="42"/>
  <c r="A542" i="42"/>
  <c r="F460" i="42"/>
  <c r="A1068" i="42"/>
  <c r="F986" i="42"/>
  <c r="F987" i="42"/>
  <c r="A1069" i="42"/>
  <c r="A1033" i="42"/>
  <c r="F951" i="42"/>
  <c r="A647" i="42"/>
  <c r="F565" i="42"/>
  <c r="A559" i="42"/>
  <c r="F477" i="42"/>
  <c r="A506" i="42"/>
  <c r="F424" i="42"/>
  <c r="A991" i="42"/>
  <c r="F909" i="42"/>
  <c r="A534" i="42"/>
  <c r="F452" i="42"/>
  <c r="A1015" i="42"/>
  <c r="F933" i="42"/>
  <c r="A548" i="42"/>
  <c r="F466" i="42"/>
  <c r="A1048" i="42"/>
  <c r="F966" i="42"/>
  <c r="A538" i="42"/>
  <c r="F456" i="42"/>
  <c r="A1049" i="42"/>
  <c r="F967" i="42"/>
  <c r="A1060" i="42"/>
  <c r="F978" i="42"/>
  <c r="A1018" i="42"/>
  <c r="F936" i="42"/>
  <c r="F931" i="42"/>
  <c r="A1013" i="42"/>
  <c r="N67" i="52"/>
  <c r="N148" i="52"/>
  <c r="N149" i="56"/>
  <c r="N68" i="56"/>
  <c r="N149" i="55"/>
  <c r="N68" i="55"/>
  <c r="N68" i="54"/>
  <c r="N149" i="54"/>
  <c r="N149" i="58"/>
  <c r="N68" i="58"/>
  <c r="N148" i="57"/>
  <c r="N67" i="57"/>
  <c r="N149" i="59"/>
  <c r="N68" i="59"/>
  <c r="N148" i="51"/>
  <c r="N67" i="51"/>
  <c r="N148" i="53"/>
  <c r="N67" i="53"/>
  <c r="N148" i="50"/>
  <c r="N67" i="50"/>
  <c r="N149" i="49"/>
  <c r="N68" i="49"/>
  <c r="N149" i="48"/>
  <c r="N68" i="48"/>
  <c r="N148" i="47"/>
  <c r="N67" i="47"/>
  <c r="M67" i="61"/>
  <c r="M148" i="61"/>
  <c r="N312" i="59" l="1"/>
  <c r="N393" i="59"/>
  <c r="N555" i="59"/>
  <c r="N231" i="59"/>
  <c r="N474" i="59"/>
  <c r="N393" i="58"/>
  <c r="N474" i="58"/>
  <c r="N555" i="58"/>
  <c r="N231" i="58"/>
  <c r="N312" i="58"/>
  <c r="N392" i="57"/>
  <c r="N311" i="57"/>
  <c r="N473" i="57"/>
  <c r="N230" i="57"/>
  <c r="N554" i="57"/>
  <c r="N231" i="56"/>
  <c r="N555" i="56"/>
  <c r="N312" i="56"/>
  <c r="N474" i="56"/>
  <c r="N393" i="56"/>
  <c r="N231" i="55"/>
  <c r="N393" i="55"/>
  <c r="N555" i="55"/>
  <c r="N474" i="55"/>
  <c r="N312" i="55"/>
  <c r="N231" i="54"/>
  <c r="N555" i="54"/>
  <c r="N312" i="54"/>
  <c r="N474" i="54"/>
  <c r="N393" i="54"/>
  <c r="N473" i="53"/>
  <c r="N392" i="53"/>
  <c r="N230" i="53"/>
  <c r="N554" i="53"/>
  <c r="N311" i="53"/>
  <c r="N230" i="52"/>
  <c r="N554" i="52"/>
  <c r="N473" i="52"/>
  <c r="N392" i="52"/>
  <c r="N311" i="52"/>
  <c r="N311" i="51"/>
  <c r="N392" i="51"/>
  <c r="N473" i="51"/>
  <c r="N230" i="51"/>
  <c r="N554" i="51"/>
  <c r="N473" i="50"/>
  <c r="N230" i="50"/>
  <c r="N392" i="50"/>
  <c r="N311" i="50"/>
  <c r="N554" i="50"/>
  <c r="N555" i="49"/>
  <c r="N474" i="49"/>
  <c r="N231" i="49"/>
  <c r="N393" i="49"/>
  <c r="N312" i="49"/>
  <c r="N474" i="48"/>
  <c r="N231" i="48"/>
  <c r="N393" i="48"/>
  <c r="N555" i="48"/>
  <c r="N312" i="48"/>
  <c r="N554" i="47"/>
  <c r="N311" i="47"/>
  <c r="N392" i="47"/>
  <c r="N230" i="47"/>
  <c r="N473" i="47"/>
  <c r="M635" i="61"/>
  <c r="M473" i="61"/>
  <c r="M797" i="61"/>
  <c r="M230" i="61"/>
  <c r="M878" i="61"/>
  <c r="M311" i="61"/>
  <c r="M716" i="61"/>
  <c r="M392" i="61"/>
  <c r="M554" i="61"/>
  <c r="M474" i="45"/>
  <c r="M798" i="45"/>
  <c r="M717" i="45"/>
  <c r="M636" i="45"/>
  <c r="M393" i="45"/>
  <c r="M231" i="45"/>
  <c r="M312" i="45"/>
  <c r="M879" i="45"/>
  <c r="M555" i="45"/>
  <c r="M69" i="45"/>
  <c r="M150" i="45"/>
  <c r="A1082" i="42"/>
  <c r="F1000" i="42"/>
  <c r="A587" i="42"/>
  <c r="F505" i="42"/>
  <c r="A648" i="42"/>
  <c r="F566" i="42"/>
  <c r="A1131" i="42"/>
  <c r="F1049" i="42"/>
  <c r="A620" i="42"/>
  <c r="F538" i="42"/>
  <c r="A641" i="42"/>
  <c r="F559" i="42"/>
  <c r="A1132" i="42"/>
  <c r="F1050" i="42"/>
  <c r="A593" i="42"/>
  <c r="F511" i="42"/>
  <c r="A785" i="42"/>
  <c r="F703" i="42"/>
  <c r="A1075" i="42"/>
  <c r="F993" i="42"/>
  <c r="A625" i="42"/>
  <c r="F543" i="42"/>
  <c r="A1090" i="42"/>
  <c r="F1008" i="42"/>
  <c r="A1100" i="42"/>
  <c r="F1018" i="42"/>
  <c r="A601" i="42"/>
  <c r="F519" i="42"/>
  <c r="A1146" i="42"/>
  <c r="F1064" i="42"/>
  <c r="A1130" i="42"/>
  <c r="F1048" i="42"/>
  <c r="A630" i="42"/>
  <c r="F548" i="42"/>
  <c r="A1115" i="42"/>
  <c r="F1033" i="42"/>
  <c r="A1151" i="42"/>
  <c r="F1069" i="42"/>
  <c r="A649" i="42"/>
  <c r="F567" i="42"/>
  <c r="A1124" i="42"/>
  <c r="F1042" i="42"/>
  <c r="A684" i="42"/>
  <c r="F602" i="42"/>
  <c r="A1072" i="42"/>
  <c r="F990" i="42"/>
  <c r="A678" i="42"/>
  <c r="F596" i="42"/>
  <c r="A696" i="42"/>
  <c r="F614" i="42"/>
  <c r="A1119" i="42"/>
  <c r="F1037" i="42"/>
  <c r="A711" i="42"/>
  <c r="F629" i="42"/>
  <c r="A656" i="42"/>
  <c r="F574" i="42"/>
  <c r="A1145" i="42"/>
  <c r="F1063" i="42"/>
  <c r="F615" i="42"/>
  <c r="A697" i="42"/>
  <c r="A616" i="42"/>
  <c r="F534" i="42"/>
  <c r="A1110" i="42"/>
  <c r="F1028" i="42"/>
  <c r="A1109" i="42"/>
  <c r="F1027" i="42"/>
  <c r="A1097" i="42"/>
  <c r="F1015" i="42"/>
  <c r="A1073" i="42"/>
  <c r="F991" i="42"/>
  <c r="A652" i="42"/>
  <c r="F570" i="42"/>
  <c r="A586" i="42"/>
  <c r="F504" i="42"/>
  <c r="A592" i="42"/>
  <c r="F510" i="42"/>
  <c r="A1143" i="42"/>
  <c r="F1061" i="42"/>
  <c r="F579" i="42"/>
  <c r="A661" i="42"/>
  <c r="A657" i="42"/>
  <c r="F575" i="42"/>
  <c r="A1123" i="42"/>
  <c r="F1041" i="42"/>
  <c r="A729" i="42"/>
  <c r="F647" i="42"/>
  <c r="A1150" i="42"/>
  <c r="F1068" i="42"/>
  <c r="A1083" i="42"/>
  <c r="F1001" i="42"/>
  <c r="A1087" i="42"/>
  <c r="F1005" i="42"/>
  <c r="A1076" i="42"/>
  <c r="F994" i="42"/>
  <c r="A619" i="42"/>
  <c r="F537" i="42"/>
  <c r="A633" i="42"/>
  <c r="F551" i="42"/>
  <c r="A1103" i="42"/>
  <c r="F1021" i="42"/>
  <c r="A1096" i="42"/>
  <c r="F1014" i="42"/>
  <c r="A1101" i="42"/>
  <c r="F1019" i="42"/>
  <c r="A1081" i="42"/>
  <c r="F999" i="42"/>
  <c r="A1114" i="42"/>
  <c r="F1032" i="42"/>
  <c r="A607" i="42"/>
  <c r="F525" i="42"/>
  <c r="A1074" i="42"/>
  <c r="F992" i="42"/>
  <c r="A717" i="42"/>
  <c r="F635" i="42"/>
  <c r="A1137" i="42"/>
  <c r="F1055" i="42"/>
  <c r="A724" i="42"/>
  <c r="F642" i="42"/>
  <c r="A588" i="42"/>
  <c r="F506" i="42"/>
  <c r="F644" i="42"/>
  <c r="A726" i="42"/>
  <c r="A1126" i="42"/>
  <c r="F1044" i="42"/>
  <c r="A1070" i="42"/>
  <c r="F988" i="42"/>
  <c r="A1098" i="42"/>
  <c r="F1016" i="42"/>
  <c r="A643" i="42"/>
  <c r="F561" i="42"/>
  <c r="A679" i="42"/>
  <c r="F597" i="42"/>
  <c r="A1129" i="42"/>
  <c r="F1047" i="42"/>
  <c r="A1095" i="42"/>
  <c r="F1013" i="42"/>
  <c r="A1142" i="42"/>
  <c r="F1060" i="42"/>
  <c r="A624" i="42"/>
  <c r="F542" i="42"/>
  <c r="A1138" i="42"/>
  <c r="F1056" i="42"/>
  <c r="F628" i="42"/>
  <c r="A710" i="42"/>
  <c r="A1105" i="42"/>
  <c r="F1023" i="42"/>
  <c r="A1147" i="42"/>
  <c r="F1065" i="42"/>
  <c r="A585" i="42"/>
  <c r="F503" i="42"/>
  <c r="A600" i="42"/>
  <c r="F518" i="42"/>
  <c r="A1086" i="42"/>
  <c r="F1004" i="42"/>
  <c r="A1118" i="42"/>
  <c r="F1036" i="42"/>
  <c r="A1128" i="42"/>
  <c r="F1046" i="42"/>
  <c r="A1102" i="42"/>
  <c r="F1020" i="42"/>
  <c r="A1104" i="42"/>
  <c r="F1022" i="42"/>
  <c r="A1091" i="42"/>
  <c r="F1009" i="42"/>
  <c r="N149" i="51"/>
  <c r="N68" i="51"/>
  <c r="N150" i="54"/>
  <c r="N69" i="54"/>
  <c r="N150" i="55"/>
  <c r="N69" i="55"/>
  <c r="N149" i="57"/>
  <c r="N68" i="57"/>
  <c r="N69" i="56"/>
  <c r="N150" i="56"/>
  <c r="N150" i="59"/>
  <c r="N69" i="59"/>
  <c r="N149" i="53"/>
  <c r="N68" i="53"/>
  <c r="N150" i="58"/>
  <c r="N69" i="58"/>
  <c r="N149" i="52"/>
  <c r="N68" i="52"/>
  <c r="N149" i="50"/>
  <c r="N68" i="50"/>
  <c r="N150" i="49"/>
  <c r="N69" i="49"/>
  <c r="N150" i="48"/>
  <c r="N69" i="48"/>
  <c r="N149" i="47"/>
  <c r="N68" i="47"/>
  <c r="M68" i="61"/>
  <c r="M149" i="61"/>
  <c r="N232" i="59" l="1"/>
  <c r="N313" i="59"/>
  <c r="N475" i="59"/>
  <c r="N556" i="59"/>
  <c r="N394" i="59"/>
  <c r="N556" i="58"/>
  <c r="N394" i="58"/>
  <c r="N313" i="58"/>
  <c r="N232" i="58"/>
  <c r="N475" i="58"/>
  <c r="N555" i="57"/>
  <c r="N393" i="57"/>
  <c r="N312" i="57"/>
  <c r="N231" i="57"/>
  <c r="N474" i="57"/>
  <c r="N475" i="56"/>
  <c r="N394" i="56"/>
  <c r="N556" i="56"/>
  <c r="N232" i="56"/>
  <c r="N313" i="56"/>
  <c r="N232" i="55"/>
  <c r="N556" i="55"/>
  <c r="N475" i="55"/>
  <c r="N394" i="55"/>
  <c r="N313" i="55"/>
  <c r="N556" i="54"/>
  <c r="N475" i="54"/>
  <c r="N232" i="54"/>
  <c r="N394" i="54"/>
  <c r="N313" i="54"/>
  <c r="N474" i="53"/>
  <c r="N393" i="53"/>
  <c r="N312" i="53"/>
  <c r="N555" i="53"/>
  <c r="N231" i="53"/>
  <c r="N555" i="52"/>
  <c r="N231" i="52"/>
  <c r="N393" i="52"/>
  <c r="N312" i="52"/>
  <c r="N474" i="52"/>
  <c r="N474" i="51"/>
  <c r="N555" i="51"/>
  <c r="N231" i="51"/>
  <c r="N312" i="51"/>
  <c r="N393" i="51"/>
  <c r="N474" i="50"/>
  <c r="N555" i="50"/>
  <c r="N231" i="50"/>
  <c r="N393" i="50"/>
  <c r="N312" i="50"/>
  <c r="N394" i="49"/>
  <c r="N556" i="49"/>
  <c r="N313" i="49"/>
  <c r="N232" i="49"/>
  <c r="N475" i="49"/>
  <c r="N556" i="48"/>
  <c r="N475" i="48"/>
  <c r="N394" i="48"/>
  <c r="N232" i="48"/>
  <c r="N313" i="48"/>
  <c r="N555" i="47"/>
  <c r="N393" i="47"/>
  <c r="N474" i="47"/>
  <c r="N231" i="47"/>
  <c r="N312" i="47"/>
  <c r="M474" i="61"/>
  <c r="M393" i="61"/>
  <c r="M312" i="61"/>
  <c r="M555" i="61"/>
  <c r="M231" i="61"/>
  <c r="M636" i="61"/>
  <c r="M798" i="61"/>
  <c r="M879" i="61"/>
  <c r="M717" i="61"/>
  <c r="M70" i="45"/>
  <c r="M151" i="45"/>
  <c r="M313" i="45"/>
  <c r="M718" i="45"/>
  <c r="M880" i="45"/>
  <c r="M637" i="45"/>
  <c r="M232" i="45"/>
  <c r="M394" i="45"/>
  <c r="M475" i="45"/>
  <c r="M799" i="45"/>
  <c r="M556" i="45"/>
  <c r="A1179" i="42"/>
  <c r="F1097" i="42"/>
  <c r="A779" i="42"/>
  <c r="F697" i="42"/>
  <c r="A738" i="42"/>
  <c r="F656" i="42"/>
  <c r="F1151" i="42"/>
  <c r="A1233" i="42"/>
  <c r="F1098" i="42"/>
  <c r="A1180" i="42"/>
  <c r="F619" i="42"/>
  <c r="A701" i="42"/>
  <c r="F585" i="42"/>
  <c r="A667" i="42"/>
  <c r="A1229" i="42"/>
  <c r="F1147" i="42"/>
  <c r="A1185" i="42"/>
  <c r="F1103" i="42"/>
  <c r="F633" i="42"/>
  <c r="A715" i="42"/>
  <c r="A1205" i="42"/>
  <c r="F1123" i="42"/>
  <c r="A1201" i="42"/>
  <c r="F1119" i="42"/>
  <c r="A1213" i="42"/>
  <c r="F1131" i="42"/>
  <c r="A1186" i="42"/>
  <c r="F1104" i="42"/>
  <c r="A1208" i="42"/>
  <c r="F1126" i="42"/>
  <c r="A1169" i="42"/>
  <c r="F1087" i="42"/>
  <c r="A1228" i="42"/>
  <c r="F1146" i="42"/>
  <c r="A806" i="42"/>
  <c r="F724" i="42"/>
  <c r="A1156" i="42"/>
  <c r="F1074" i="42"/>
  <c r="A1165" i="42"/>
  <c r="F1083" i="42"/>
  <c r="A743" i="42"/>
  <c r="F661" i="42"/>
  <c r="A1191" i="42"/>
  <c r="F1109" i="42"/>
  <c r="F711" i="42"/>
  <c r="A793" i="42"/>
  <c r="A1206" i="42"/>
  <c r="F1124" i="42"/>
  <c r="A1197" i="42"/>
  <c r="F1115" i="42"/>
  <c r="A683" i="42"/>
  <c r="F601" i="42"/>
  <c r="F1095" i="42"/>
  <c r="A1177" i="42"/>
  <c r="F657" i="42"/>
  <c r="A739" i="42"/>
  <c r="A1225" i="42"/>
  <c r="F1143" i="42"/>
  <c r="A698" i="42"/>
  <c r="F616" i="42"/>
  <c r="A1163" i="42"/>
  <c r="F1081" i="42"/>
  <c r="A1158" i="42"/>
  <c r="F1076" i="42"/>
  <c r="F592" i="42"/>
  <c r="A674" i="42"/>
  <c r="A1154" i="42"/>
  <c r="F1072" i="42"/>
  <c r="A808" i="42"/>
  <c r="F726" i="42"/>
  <c r="A1214" i="42"/>
  <c r="F1132" i="42"/>
  <c r="F641" i="42"/>
  <c r="A723" i="42"/>
  <c r="A1200" i="42"/>
  <c r="F1118" i="42"/>
  <c r="A1157" i="42"/>
  <c r="F1075" i="42"/>
  <c r="F785" i="42"/>
  <c r="A867" i="42"/>
  <c r="F587" i="42"/>
  <c r="A669" i="42"/>
  <c r="A1184" i="42"/>
  <c r="F1102" i="42"/>
  <c r="A1168" i="42"/>
  <c r="F1086" i="42"/>
  <c r="A682" i="42"/>
  <c r="F600" i="42"/>
  <c r="A792" i="42"/>
  <c r="F710" i="42"/>
  <c r="A1210" i="42"/>
  <c r="F1128" i="42"/>
  <c r="A1187" i="42"/>
  <c r="F1105" i="42"/>
  <c r="F643" i="42"/>
  <c r="A725" i="42"/>
  <c r="F588" i="42"/>
  <c r="A670" i="42"/>
  <c r="F607" i="42"/>
  <c r="A689" i="42"/>
  <c r="A1232" i="42"/>
  <c r="F1150" i="42"/>
  <c r="A1192" i="42"/>
  <c r="F1110" i="42"/>
  <c r="A778" i="42"/>
  <c r="F696" i="42"/>
  <c r="A712" i="42"/>
  <c r="F630" i="42"/>
  <c r="A1182" i="42"/>
  <c r="F1100" i="42"/>
  <c r="A1172" i="42"/>
  <c r="F1090" i="42"/>
  <c r="A707" i="42"/>
  <c r="F625" i="42"/>
  <c r="A730" i="42"/>
  <c r="F648" i="42"/>
  <c r="A706" i="42"/>
  <c r="F624" i="42"/>
  <c r="A761" i="42"/>
  <c r="F679" i="42"/>
  <c r="F717" i="42"/>
  <c r="A799" i="42"/>
  <c r="A668" i="42"/>
  <c r="F586" i="42"/>
  <c r="A734" i="42"/>
  <c r="F652" i="42"/>
  <c r="A1211" i="42"/>
  <c r="F1129" i="42"/>
  <c r="A1183" i="42"/>
  <c r="F1101" i="42"/>
  <c r="A1178" i="42"/>
  <c r="F1096" i="42"/>
  <c r="A766" i="42"/>
  <c r="F684" i="42"/>
  <c r="A731" i="42"/>
  <c r="F649" i="42"/>
  <c r="A702" i="42"/>
  <c r="F620" i="42"/>
  <c r="A1173" i="42"/>
  <c r="F1091" i="42"/>
  <c r="A1220" i="42"/>
  <c r="F1138" i="42"/>
  <c r="A1224" i="42"/>
  <c r="F1142" i="42"/>
  <c r="A1152" i="42"/>
  <c r="F1070" i="42"/>
  <c r="A1219" i="42"/>
  <c r="F1137" i="42"/>
  <c r="A1196" i="42"/>
  <c r="F1114" i="42"/>
  <c r="F729" i="42"/>
  <c r="A811" i="42"/>
  <c r="A1155" i="42"/>
  <c r="F1073" i="42"/>
  <c r="A1227" i="42"/>
  <c r="F1145" i="42"/>
  <c r="F678" i="42"/>
  <c r="A760" i="42"/>
  <c r="A1212" i="42"/>
  <c r="F1130" i="42"/>
  <c r="A675" i="42"/>
  <c r="F593" i="42"/>
  <c r="A1164" i="42"/>
  <c r="F1082" i="42"/>
  <c r="N150" i="52"/>
  <c r="N69" i="52"/>
  <c r="N151" i="58"/>
  <c r="N70" i="58"/>
  <c r="N150" i="57"/>
  <c r="N69" i="57"/>
  <c r="N150" i="53"/>
  <c r="N69" i="53"/>
  <c r="N151" i="55"/>
  <c r="N70" i="55"/>
  <c r="N151" i="59"/>
  <c r="N70" i="59"/>
  <c r="N151" i="54"/>
  <c r="N70" i="54"/>
  <c r="N150" i="51"/>
  <c r="N69" i="51"/>
  <c r="N151" i="56"/>
  <c r="N70" i="56"/>
  <c r="N150" i="50"/>
  <c r="N69" i="50"/>
  <c r="N151" i="49"/>
  <c r="N70" i="49"/>
  <c r="N151" i="48"/>
  <c r="N70" i="48"/>
  <c r="N150" i="47"/>
  <c r="N69" i="47"/>
  <c r="M150" i="61"/>
  <c r="M69" i="61"/>
  <c r="N395" i="59" l="1"/>
  <c r="N233" i="59"/>
  <c r="N476" i="59"/>
  <c r="N557" i="59"/>
  <c r="N314" i="59"/>
  <c r="N476" i="58"/>
  <c r="N395" i="58"/>
  <c r="N557" i="58"/>
  <c r="N233" i="58"/>
  <c r="N314" i="58"/>
  <c r="N313" i="57"/>
  <c r="N232" i="57"/>
  <c r="N556" i="57"/>
  <c r="N475" i="57"/>
  <c r="N394" i="57"/>
  <c r="N233" i="56"/>
  <c r="N314" i="56"/>
  <c r="N476" i="56"/>
  <c r="N395" i="56"/>
  <c r="N557" i="56"/>
  <c r="N476" i="55"/>
  <c r="N557" i="55"/>
  <c r="N233" i="55"/>
  <c r="N395" i="55"/>
  <c r="N314" i="55"/>
  <c r="N395" i="54"/>
  <c r="N233" i="54"/>
  <c r="N476" i="54"/>
  <c r="N557" i="54"/>
  <c r="N314" i="54"/>
  <c r="N232" i="53"/>
  <c r="N556" i="53"/>
  <c r="N394" i="53"/>
  <c r="N475" i="53"/>
  <c r="N313" i="53"/>
  <c r="N394" i="52"/>
  <c r="N313" i="52"/>
  <c r="N232" i="52"/>
  <c r="N556" i="52"/>
  <c r="N475" i="52"/>
  <c r="N394" i="51"/>
  <c r="N313" i="51"/>
  <c r="N475" i="51"/>
  <c r="N232" i="51"/>
  <c r="N556" i="51"/>
  <c r="N313" i="50"/>
  <c r="N394" i="50"/>
  <c r="N232" i="50"/>
  <c r="N475" i="50"/>
  <c r="N556" i="50"/>
  <c r="N314" i="49"/>
  <c r="N557" i="49"/>
  <c r="N233" i="49"/>
  <c r="N395" i="49"/>
  <c r="N476" i="49"/>
  <c r="N314" i="48"/>
  <c r="N557" i="48"/>
  <c r="N395" i="48"/>
  <c r="N233" i="48"/>
  <c r="N476" i="48"/>
  <c r="N313" i="47"/>
  <c r="N475" i="47"/>
  <c r="N394" i="47"/>
  <c r="N556" i="47"/>
  <c r="N232" i="47"/>
  <c r="M718" i="61"/>
  <c r="M637" i="61"/>
  <c r="M475" i="61"/>
  <c r="M799" i="61"/>
  <c r="M232" i="61"/>
  <c r="M880" i="61"/>
  <c r="M313" i="61"/>
  <c r="M394" i="61"/>
  <c r="M556" i="61"/>
  <c r="M881" i="45"/>
  <c r="M476" i="45"/>
  <c r="M719" i="45"/>
  <c r="M800" i="45"/>
  <c r="M233" i="45"/>
  <c r="M638" i="45"/>
  <c r="M557" i="45"/>
  <c r="M314" i="45"/>
  <c r="M395" i="45"/>
  <c r="M71" i="45"/>
  <c r="M152" i="45"/>
  <c r="A1314" i="42"/>
  <c r="F1232" i="42"/>
  <c r="A749" i="42"/>
  <c r="F667" i="42"/>
  <c r="A752" i="42"/>
  <c r="F670" i="42"/>
  <c r="A1292" i="42"/>
  <c r="F1210" i="42"/>
  <c r="F1206" i="42"/>
  <c r="A1288" i="42"/>
  <c r="F1196" i="42"/>
  <c r="A1278" i="42"/>
  <c r="A1309" i="42"/>
  <c r="F1227" i="42"/>
  <c r="F1219" i="42"/>
  <c r="A1301" i="42"/>
  <c r="F1152" i="42"/>
  <c r="A1234" i="42"/>
  <c r="F702" i="42"/>
  <c r="A784" i="42"/>
  <c r="A813" i="42"/>
  <c r="F731" i="42"/>
  <c r="F1178" i="42"/>
  <c r="A1260" i="42"/>
  <c r="A816" i="42"/>
  <c r="F734" i="42"/>
  <c r="A788" i="42"/>
  <c r="F706" i="42"/>
  <c r="A771" i="42"/>
  <c r="F689" i="42"/>
  <c r="A1266" i="42"/>
  <c r="F1184" i="42"/>
  <c r="F1200" i="42"/>
  <c r="A1282" i="42"/>
  <c r="A1236" i="42"/>
  <c r="F1154" i="42"/>
  <c r="F1158" i="42"/>
  <c r="A1240" i="42"/>
  <c r="F1225" i="42"/>
  <c r="A1307" i="42"/>
  <c r="F1197" i="42"/>
  <c r="A1279" i="42"/>
  <c r="A1247" i="42"/>
  <c r="F1165" i="42"/>
  <c r="A1238" i="42"/>
  <c r="F1156" i="42"/>
  <c r="F1228" i="42"/>
  <c r="A1310" i="42"/>
  <c r="F1180" i="42"/>
  <c r="A1262" i="42"/>
  <c r="A820" i="42"/>
  <c r="F738" i="42"/>
  <c r="F799" i="42"/>
  <c r="A881" i="42"/>
  <c r="A1264" i="42"/>
  <c r="F1182" i="42"/>
  <c r="F1168" i="42"/>
  <c r="A1250" i="42"/>
  <c r="A949" i="42"/>
  <c r="F867" i="42"/>
  <c r="A780" i="42"/>
  <c r="F698" i="42"/>
  <c r="A1259" i="42"/>
  <c r="F1177" i="42"/>
  <c r="A888" i="42"/>
  <c r="F806" i="42"/>
  <c r="F682" i="42"/>
  <c r="A764" i="42"/>
  <c r="F669" i="42"/>
  <c r="A751" i="42"/>
  <c r="F739" i="42"/>
  <c r="A821" i="42"/>
  <c r="A1273" i="42"/>
  <c r="F1191" i="42"/>
  <c r="A750" i="42"/>
  <c r="F668" i="42"/>
  <c r="F730" i="42"/>
  <c r="A812" i="42"/>
  <c r="A807" i="42"/>
  <c r="F725" i="42"/>
  <c r="A874" i="42"/>
  <c r="F792" i="42"/>
  <c r="F1185" i="42"/>
  <c r="A1267" i="42"/>
  <c r="F1173" i="42"/>
  <c r="A1255" i="42"/>
  <c r="A1265" i="42"/>
  <c r="F1183" i="42"/>
  <c r="F1214" i="42"/>
  <c r="A1296" i="42"/>
  <c r="F1208" i="42"/>
  <c r="A1290" i="42"/>
  <c r="A861" i="42"/>
  <c r="F779" i="42"/>
  <c r="A1293" i="42"/>
  <c r="F1211" i="42"/>
  <c r="A794" i="42"/>
  <c r="F712" i="42"/>
  <c r="A860" i="42"/>
  <c r="F778" i="42"/>
  <c r="A1269" i="42"/>
  <c r="F1187" i="42"/>
  <c r="F1169" i="42"/>
  <c r="A1251" i="42"/>
  <c r="A1287" i="42"/>
  <c r="F1205" i="42"/>
  <c r="F1229" i="42"/>
  <c r="A1311" i="42"/>
  <c r="A1315" i="42"/>
  <c r="F1233" i="42"/>
  <c r="F1213" i="42"/>
  <c r="A1295" i="42"/>
  <c r="A797" i="42"/>
  <c r="F715" i="42"/>
  <c r="F1224" i="42"/>
  <c r="A1306" i="42"/>
  <c r="F1163" i="42"/>
  <c r="A1245" i="42"/>
  <c r="F675" i="42"/>
  <c r="A757" i="42"/>
  <c r="F1220" i="42"/>
  <c r="A1302" i="42"/>
  <c r="A843" i="42"/>
  <c r="F761" i="42"/>
  <c r="F1157" i="42"/>
  <c r="A1239" i="42"/>
  <c r="F683" i="42"/>
  <c r="A765" i="42"/>
  <c r="A875" i="42"/>
  <c r="F793" i="42"/>
  <c r="A825" i="42"/>
  <c r="F743" i="42"/>
  <c r="A783" i="42"/>
  <c r="F701" i="42"/>
  <c r="F1172" i="42"/>
  <c r="A1254" i="42"/>
  <c r="A848" i="42"/>
  <c r="F766" i="42"/>
  <c r="F811" i="42"/>
  <c r="A893" i="42"/>
  <c r="A1294" i="42"/>
  <c r="F1212" i="42"/>
  <c r="F1164" i="42"/>
  <c r="A1246" i="42"/>
  <c r="A842" i="42"/>
  <c r="F760" i="42"/>
  <c r="A1237" i="42"/>
  <c r="F1155" i="42"/>
  <c r="A789" i="42"/>
  <c r="F707" i="42"/>
  <c r="F1192" i="42"/>
  <c r="A1274" i="42"/>
  <c r="A805" i="42"/>
  <c r="F723" i="42"/>
  <c r="A890" i="42"/>
  <c r="F808" i="42"/>
  <c r="A756" i="42"/>
  <c r="F674" i="42"/>
  <c r="F1186" i="42"/>
  <c r="A1268" i="42"/>
  <c r="F1201" i="42"/>
  <c r="A1283" i="42"/>
  <c r="F1179" i="42"/>
  <c r="A1261" i="42"/>
  <c r="N151" i="51"/>
  <c r="N70" i="51"/>
  <c r="N151" i="53"/>
  <c r="N70" i="53"/>
  <c r="N152" i="54"/>
  <c r="N71" i="54"/>
  <c r="N151" i="57"/>
  <c r="N70" i="57"/>
  <c r="N152" i="59"/>
  <c r="N71" i="59"/>
  <c r="N71" i="58"/>
  <c r="N152" i="58"/>
  <c r="N152" i="56"/>
  <c r="N71" i="56"/>
  <c r="N152" i="55"/>
  <c r="N71" i="55"/>
  <c r="N151" i="52"/>
  <c r="N70" i="52"/>
  <c r="N151" i="50"/>
  <c r="N70" i="50"/>
  <c r="N152" i="49"/>
  <c r="N71" i="49"/>
  <c r="N152" i="48"/>
  <c r="N71" i="48"/>
  <c r="N151" i="47"/>
  <c r="N70" i="47"/>
  <c r="M151" i="61"/>
  <c r="M70" i="61"/>
  <c r="N477" i="59" l="1"/>
  <c r="N396" i="59"/>
  <c r="N558" i="59"/>
  <c r="N234" i="59"/>
  <c r="N315" i="59"/>
  <c r="N234" i="58"/>
  <c r="N396" i="58"/>
  <c r="N315" i="58"/>
  <c r="N477" i="58"/>
  <c r="N558" i="58"/>
  <c r="N314" i="57"/>
  <c r="N557" i="57"/>
  <c r="N233" i="57"/>
  <c r="N476" i="57"/>
  <c r="N395" i="57"/>
  <c r="N558" i="56"/>
  <c r="N315" i="56"/>
  <c r="N477" i="56"/>
  <c r="N396" i="56"/>
  <c r="N234" i="56"/>
  <c r="N477" i="55"/>
  <c r="N315" i="55"/>
  <c r="N396" i="55"/>
  <c r="N234" i="55"/>
  <c r="N558" i="55"/>
  <c r="N315" i="54"/>
  <c r="N234" i="54"/>
  <c r="N396" i="54"/>
  <c r="N558" i="54"/>
  <c r="N477" i="54"/>
  <c r="N476" i="53"/>
  <c r="N314" i="53"/>
  <c r="N557" i="53"/>
  <c r="N395" i="53"/>
  <c r="N233" i="53"/>
  <c r="N233" i="52"/>
  <c r="N395" i="52"/>
  <c r="N557" i="52"/>
  <c r="N314" i="52"/>
  <c r="N476" i="52"/>
  <c r="N395" i="51"/>
  <c r="N557" i="51"/>
  <c r="N233" i="51"/>
  <c r="N314" i="51"/>
  <c r="N476" i="51"/>
  <c r="N557" i="50"/>
  <c r="N476" i="50"/>
  <c r="N314" i="50"/>
  <c r="N233" i="50"/>
  <c r="N395" i="50"/>
  <c r="N558" i="49"/>
  <c r="N234" i="49"/>
  <c r="N477" i="49"/>
  <c r="N315" i="49"/>
  <c r="N396" i="49"/>
  <c r="N315" i="48"/>
  <c r="N558" i="48"/>
  <c r="N234" i="48"/>
  <c r="N477" i="48"/>
  <c r="N396" i="48"/>
  <c r="N557" i="47"/>
  <c r="N314" i="47"/>
  <c r="N476" i="47"/>
  <c r="N233" i="47"/>
  <c r="N395" i="47"/>
  <c r="M395" i="61"/>
  <c r="M881" i="61"/>
  <c r="M719" i="61"/>
  <c r="M314" i="61"/>
  <c r="M557" i="61"/>
  <c r="M800" i="61"/>
  <c r="M233" i="61"/>
  <c r="M476" i="61"/>
  <c r="M638" i="61"/>
  <c r="M72" i="45"/>
  <c r="M153" i="45"/>
  <c r="M396" i="45"/>
  <c r="M720" i="45"/>
  <c r="M882" i="45"/>
  <c r="M558" i="45"/>
  <c r="M477" i="45"/>
  <c r="M234" i="45"/>
  <c r="M639" i="45"/>
  <c r="M315" i="45"/>
  <c r="M801" i="45"/>
  <c r="F1251" i="42"/>
  <c r="A1333" i="42"/>
  <c r="A1375" i="42"/>
  <c r="F1293" i="42"/>
  <c r="A1388" i="42"/>
  <c r="F1306" i="42"/>
  <c r="A1350" i="42"/>
  <c r="F1268" i="42"/>
  <c r="A838" i="42"/>
  <c r="F756" i="42"/>
  <c r="A1328" i="42"/>
  <c r="F1246" i="42"/>
  <c r="A839" i="42"/>
  <c r="F757" i="42"/>
  <c r="A1369" i="42"/>
  <c r="F1287" i="42"/>
  <c r="A1337" i="42"/>
  <c r="F1255" i="42"/>
  <c r="A1349" i="42"/>
  <c r="F1267" i="42"/>
  <c r="A833" i="42"/>
  <c r="F751" i="42"/>
  <c r="A970" i="42"/>
  <c r="F888" i="42"/>
  <c r="F1264" i="42"/>
  <c r="A1346" i="42"/>
  <c r="F1247" i="42"/>
  <c r="A1329" i="42"/>
  <c r="A1322" i="42"/>
  <c r="F1240" i="42"/>
  <c r="A895" i="42"/>
  <c r="F813" i="42"/>
  <c r="A957" i="42"/>
  <c r="F875" i="42"/>
  <c r="A903" i="42"/>
  <c r="F821" i="42"/>
  <c r="A1392" i="42"/>
  <c r="F1310" i="42"/>
  <c r="F1301" i="42"/>
  <c r="A1383" i="42"/>
  <c r="A832" i="42"/>
  <c r="F750" i="42"/>
  <c r="A846" i="42"/>
  <c r="F764" i="42"/>
  <c r="A847" i="42"/>
  <c r="F765" i="42"/>
  <c r="F1315" i="42"/>
  <c r="A1397" i="42"/>
  <c r="A876" i="42"/>
  <c r="F794" i="42"/>
  <c r="A1378" i="42"/>
  <c r="F1296" i="42"/>
  <c r="A889" i="42"/>
  <c r="F807" i="42"/>
  <c r="A862" i="42"/>
  <c r="F780" i="42"/>
  <c r="F1279" i="42"/>
  <c r="A1361" i="42"/>
  <c r="A898" i="42"/>
  <c r="F816" i="42"/>
  <c r="A1370" i="42"/>
  <c r="F1288" i="42"/>
  <c r="A831" i="42"/>
  <c r="F749" i="42"/>
  <c r="A871" i="42"/>
  <c r="F789" i="42"/>
  <c r="A1321" i="42"/>
  <c r="F1239" i="42"/>
  <c r="A866" i="42"/>
  <c r="F784" i="42"/>
  <c r="A925" i="42"/>
  <c r="F843" i="42"/>
  <c r="A870" i="42"/>
  <c r="F788" i="42"/>
  <c r="A972" i="42"/>
  <c r="F890" i="42"/>
  <c r="F1237" i="42"/>
  <c r="A1319" i="42"/>
  <c r="F893" i="42"/>
  <c r="A975" i="42"/>
  <c r="F1254" i="42"/>
  <c r="A1336" i="42"/>
  <c r="F1245" i="42"/>
  <c r="A1327" i="42"/>
  <c r="A879" i="42"/>
  <c r="F797" i="42"/>
  <c r="A1393" i="42"/>
  <c r="F1311" i="42"/>
  <c r="F1269" i="42"/>
  <c r="A1351" i="42"/>
  <c r="A902" i="42"/>
  <c r="F820" i="42"/>
  <c r="A1348" i="42"/>
  <c r="F1266" i="42"/>
  <c r="A1342" i="42"/>
  <c r="F1260" i="42"/>
  <c r="F1292" i="42"/>
  <c r="A1374" i="42"/>
  <c r="A865" i="42"/>
  <c r="F783" i="42"/>
  <c r="A907" i="42"/>
  <c r="F825" i="42"/>
  <c r="A963" i="42"/>
  <c r="F881" i="42"/>
  <c r="A1343" i="42"/>
  <c r="F1261" i="42"/>
  <c r="A1365" i="42"/>
  <c r="F1283" i="42"/>
  <c r="A1356" i="42"/>
  <c r="F1274" i="42"/>
  <c r="A1376" i="42"/>
  <c r="F1294" i="42"/>
  <c r="A930" i="42"/>
  <c r="F848" i="42"/>
  <c r="A1384" i="42"/>
  <c r="F1302" i="42"/>
  <c r="A1377" i="42"/>
  <c r="F1295" i="42"/>
  <c r="A1031" i="42"/>
  <c r="F949" i="42"/>
  <c r="F1262" i="42"/>
  <c r="A1344" i="42"/>
  <c r="A1320" i="42"/>
  <c r="F1238" i="42"/>
  <c r="F1307" i="42"/>
  <c r="A1389" i="42"/>
  <c r="F1236" i="42"/>
  <c r="A1318" i="42"/>
  <c r="F1234" i="42"/>
  <c r="A1316" i="42"/>
  <c r="F1309" i="42"/>
  <c r="A1391" i="42"/>
  <c r="F1314" i="42"/>
  <c r="A1396" i="42"/>
  <c r="A943" i="42"/>
  <c r="F861" i="42"/>
  <c r="A942" i="42"/>
  <c r="F860" i="42"/>
  <c r="F1290" i="42"/>
  <c r="A1372" i="42"/>
  <c r="F1259" i="42"/>
  <c r="A1341" i="42"/>
  <c r="A1364" i="42"/>
  <c r="F1282" i="42"/>
  <c r="A853" i="42"/>
  <c r="F771" i="42"/>
  <c r="A1360" i="42"/>
  <c r="F1278" i="42"/>
  <c r="A887" i="42"/>
  <c r="F805" i="42"/>
  <c r="A924" i="42"/>
  <c r="F842" i="42"/>
  <c r="A1347" i="42"/>
  <c r="F1265" i="42"/>
  <c r="A956" i="42"/>
  <c r="F874" i="42"/>
  <c r="A894" i="42"/>
  <c r="F812" i="42"/>
  <c r="F1273" i="42"/>
  <c r="A1355" i="42"/>
  <c r="A1332" i="42"/>
  <c r="F1250" i="42"/>
  <c r="A834" i="42"/>
  <c r="F752" i="42"/>
  <c r="N153" i="55"/>
  <c r="N72" i="55"/>
  <c r="N152" i="57"/>
  <c r="N71" i="57"/>
  <c r="N72" i="56"/>
  <c r="N153" i="56"/>
  <c r="N153" i="54"/>
  <c r="N72" i="54"/>
  <c r="N71" i="53"/>
  <c r="N152" i="53"/>
  <c r="N72" i="58"/>
  <c r="N153" i="58"/>
  <c r="N152" i="52"/>
  <c r="N71" i="52"/>
  <c r="N72" i="59"/>
  <c r="N153" i="59"/>
  <c r="N152" i="51"/>
  <c r="N71" i="51"/>
  <c r="N152" i="50"/>
  <c r="N71" i="50"/>
  <c r="N153" i="49"/>
  <c r="N72" i="49"/>
  <c r="N153" i="48"/>
  <c r="N72" i="48"/>
  <c r="N152" i="47"/>
  <c r="N71" i="47"/>
  <c r="M152" i="61"/>
  <c r="M71" i="61"/>
  <c r="N316" i="59" l="1"/>
  <c r="N478" i="59"/>
  <c r="N397" i="59"/>
  <c r="N235" i="59"/>
  <c r="N559" i="59"/>
  <c r="N559" i="58"/>
  <c r="N478" i="58"/>
  <c r="N235" i="58"/>
  <c r="N397" i="58"/>
  <c r="N316" i="58"/>
  <c r="N558" i="57"/>
  <c r="N477" i="57"/>
  <c r="N315" i="57"/>
  <c r="N234" i="57"/>
  <c r="N396" i="57"/>
  <c r="N316" i="56"/>
  <c r="N478" i="56"/>
  <c r="N397" i="56"/>
  <c r="N559" i="56"/>
  <c r="N235" i="56"/>
  <c r="N397" i="55"/>
  <c r="N478" i="55"/>
  <c r="N235" i="55"/>
  <c r="N316" i="55"/>
  <c r="N559" i="55"/>
  <c r="N235" i="54"/>
  <c r="N478" i="54"/>
  <c r="N559" i="54"/>
  <c r="N397" i="54"/>
  <c r="N316" i="54"/>
  <c r="N234" i="53"/>
  <c r="N477" i="53"/>
  <c r="N396" i="53"/>
  <c r="N558" i="53"/>
  <c r="N315" i="53"/>
  <c r="N315" i="52"/>
  <c r="N558" i="52"/>
  <c r="N396" i="52"/>
  <c r="N477" i="52"/>
  <c r="N234" i="52"/>
  <c r="N315" i="51"/>
  <c r="N234" i="51"/>
  <c r="N396" i="51"/>
  <c r="N558" i="51"/>
  <c r="N477" i="51"/>
  <c r="N315" i="50"/>
  <c r="N558" i="50"/>
  <c r="N477" i="50"/>
  <c r="N396" i="50"/>
  <c r="N234" i="50"/>
  <c r="N316" i="49"/>
  <c r="N478" i="49"/>
  <c r="N559" i="49"/>
  <c r="N235" i="49"/>
  <c r="N397" i="49"/>
  <c r="N316" i="48"/>
  <c r="N235" i="48"/>
  <c r="N559" i="48"/>
  <c r="N478" i="48"/>
  <c r="N397" i="48"/>
  <c r="N558" i="47"/>
  <c r="N477" i="47"/>
  <c r="N234" i="47"/>
  <c r="N315" i="47"/>
  <c r="N396" i="47"/>
  <c r="M558" i="61"/>
  <c r="M882" i="61"/>
  <c r="M396" i="61"/>
  <c r="M315" i="61"/>
  <c r="M639" i="61"/>
  <c r="M234" i="61"/>
  <c r="M720" i="61"/>
  <c r="M801" i="61"/>
  <c r="M477" i="61"/>
  <c r="M883" i="45"/>
  <c r="M478" i="45"/>
  <c r="M721" i="45"/>
  <c r="M559" i="45"/>
  <c r="M397" i="45"/>
  <c r="M316" i="45"/>
  <c r="M640" i="45"/>
  <c r="M802" i="45"/>
  <c r="M235" i="45"/>
  <c r="M73" i="45"/>
  <c r="M154" i="45"/>
  <c r="A1426" i="42"/>
  <c r="F1344" i="42"/>
  <c r="A984" i="42"/>
  <c r="F902" i="42"/>
  <c r="A971" i="42"/>
  <c r="F889" i="42"/>
  <c r="A1479" i="42"/>
  <c r="F1397" i="42"/>
  <c r="A976" i="42"/>
  <c r="F894" i="42"/>
  <c r="A928" i="42"/>
  <c r="F846" i="42"/>
  <c r="A916" i="42"/>
  <c r="F834" i="42"/>
  <c r="F1364" i="42"/>
  <c r="A1446" i="42"/>
  <c r="A1402" i="42"/>
  <c r="F1320" i="42"/>
  <c r="F1351" i="42"/>
  <c r="A1433" i="42"/>
  <c r="A1057" i="42"/>
  <c r="F975" i="42"/>
  <c r="A1054" i="42"/>
  <c r="F972" i="42"/>
  <c r="A1039" i="42"/>
  <c r="F957" i="42"/>
  <c r="A1404" i="42"/>
  <c r="F1322" i="42"/>
  <c r="A1431" i="42"/>
  <c r="F1349" i="42"/>
  <c r="A1470" i="42"/>
  <c r="F1388" i="42"/>
  <c r="A1403" i="42"/>
  <c r="F1321" i="42"/>
  <c r="A1459" i="42"/>
  <c r="F1377" i="42"/>
  <c r="A952" i="42"/>
  <c r="F870" i="42"/>
  <c r="F1337" i="42"/>
  <c r="A1419" i="42"/>
  <c r="F1369" i="42"/>
  <c r="A1451" i="42"/>
  <c r="F1332" i="42"/>
  <c r="A1414" i="42"/>
  <c r="A1454" i="42"/>
  <c r="F1372" i="42"/>
  <c r="F1318" i="42"/>
  <c r="A1400" i="42"/>
  <c r="A1447" i="42"/>
  <c r="F1365" i="42"/>
  <c r="F1374" i="42"/>
  <c r="A1456" i="42"/>
  <c r="F1393" i="42"/>
  <c r="A1475" i="42"/>
  <c r="F1336" i="42"/>
  <c r="A1418" i="42"/>
  <c r="A953" i="42"/>
  <c r="F871" i="42"/>
  <c r="A1443" i="42"/>
  <c r="F1361" i="42"/>
  <c r="A1460" i="42"/>
  <c r="F1378" i="42"/>
  <c r="A1428" i="42"/>
  <c r="F1346" i="42"/>
  <c r="A915" i="42"/>
  <c r="F833" i="42"/>
  <c r="A1432" i="42"/>
  <c r="F1350" i="42"/>
  <c r="A1415" i="42"/>
  <c r="F1333" i="42"/>
  <c r="A1006" i="42"/>
  <c r="F924" i="42"/>
  <c r="F1376" i="42"/>
  <c r="A1458" i="42"/>
  <c r="A1052" i="42"/>
  <c r="F970" i="42"/>
  <c r="A1457" i="42"/>
  <c r="F1375" i="42"/>
  <c r="A1038" i="42"/>
  <c r="F956" i="42"/>
  <c r="A1473" i="42"/>
  <c r="F1391" i="42"/>
  <c r="A1113" i="42"/>
  <c r="F1031" i="42"/>
  <c r="A1012" i="42"/>
  <c r="F930" i="42"/>
  <c r="F1342" i="42"/>
  <c r="A1424" i="42"/>
  <c r="A1007" i="42"/>
  <c r="F925" i="42"/>
  <c r="A944" i="42"/>
  <c r="F862" i="42"/>
  <c r="A914" i="42"/>
  <c r="F832" i="42"/>
  <c r="A921" i="42"/>
  <c r="F839" i="42"/>
  <c r="A1410" i="42"/>
  <c r="F1328" i="42"/>
  <c r="A1471" i="42"/>
  <c r="F1389" i="42"/>
  <c r="A1425" i="42"/>
  <c r="F1343" i="42"/>
  <c r="A989" i="42"/>
  <c r="F907" i="42"/>
  <c r="A961" i="42"/>
  <c r="F879" i="42"/>
  <c r="F1319" i="42"/>
  <c r="A1401" i="42"/>
  <c r="A913" i="42"/>
  <c r="F831" i="42"/>
  <c r="A958" i="42"/>
  <c r="F876" i="42"/>
  <c r="A1442" i="42"/>
  <c r="F1360" i="42"/>
  <c r="F1341" i="42"/>
  <c r="A1423" i="42"/>
  <c r="A920" i="42"/>
  <c r="F838" i="42"/>
  <c r="A1045" i="42"/>
  <c r="F963" i="42"/>
  <c r="F1347" i="42"/>
  <c r="A1429" i="42"/>
  <c r="A969" i="42"/>
  <c r="F887" i="42"/>
  <c r="A935" i="42"/>
  <c r="F853" i="42"/>
  <c r="A1024" i="42"/>
  <c r="F942" i="42"/>
  <c r="A1025" i="42"/>
  <c r="F943" i="42"/>
  <c r="A1398" i="42"/>
  <c r="F1316" i="42"/>
  <c r="A1438" i="42"/>
  <c r="F1356" i="42"/>
  <c r="F1348" i="42"/>
  <c r="A1430" i="42"/>
  <c r="A1409" i="42"/>
  <c r="F1327" i="42"/>
  <c r="A948" i="42"/>
  <c r="F866" i="42"/>
  <c r="A1465" i="42"/>
  <c r="F1383" i="42"/>
  <c r="A977" i="42"/>
  <c r="F895" i="42"/>
  <c r="F1329" i="42"/>
  <c r="A1411" i="42"/>
  <c r="F1370" i="42"/>
  <c r="A1452" i="42"/>
  <c r="A1437" i="42"/>
  <c r="F1355" i="42"/>
  <c r="A1478" i="42"/>
  <c r="F1396" i="42"/>
  <c r="A1466" i="42"/>
  <c r="F1384" i="42"/>
  <c r="A947" i="42"/>
  <c r="F865" i="42"/>
  <c r="A980" i="42"/>
  <c r="F898" i="42"/>
  <c r="A929" i="42"/>
  <c r="F847" i="42"/>
  <c r="F1392" i="42"/>
  <c r="A1474" i="42"/>
  <c r="A985" i="42"/>
  <c r="F903" i="42"/>
  <c r="N154" i="54"/>
  <c r="N73" i="54"/>
  <c r="N154" i="59"/>
  <c r="N73" i="59"/>
  <c r="N73" i="56"/>
  <c r="N154" i="56"/>
  <c r="N153" i="52"/>
  <c r="N72" i="52"/>
  <c r="N153" i="57"/>
  <c r="N72" i="57"/>
  <c r="N154" i="58"/>
  <c r="N73" i="58"/>
  <c r="N153" i="51"/>
  <c r="N72" i="51"/>
  <c r="N154" i="55"/>
  <c r="N73" i="55"/>
  <c r="N153" i="53"/>
  <c r="N72" i="53"/>
  <c r="N153" i="50"/>
  <c r="N72" i="50"/>
  <c r="N73" i="49"/>
  <c r="N154" i="49"/>
  <c r="N73" i="48"/>
  <c r="N154" i="48"/>
  <c r="N72" i="47"/>
  <c r="N153" i="47"/>
  <c r="M153" i="61"/>
  <c r="M72" i="61"/>
  <c r="N317" i="59" l="1"/>
  <c r="N236" i="59"/>
  <c r="N560" i="59"/>
  <c r="N479" i="59"/>
  <c r="N398" i="59"/>
  <c r="N560" i="58"/>
  <c r="N317" i="58"/>
  <c r="N398" i="58"/>
  <c r="N236" i="58"/>
  <c r="N479" i="58"/>
  <c r="N559" i="57"/>
  <c r="N235" i="57"/>
  <c r="N478" i="57"/>
  <c r="N316" i="57"/>
  <c r="N397" i="57"/>
  <c r="N560" i="56"/>
  <c r="N317" i="56"/>
  <c r="N236" i="56"/>
  <c r="N479" i="56"/>
  <c r="N398" i="56"/>
  <c r="N317" i="55"/>
  <c r="N479" i="55"/>
  <c r="N398" i="55"/>
  <c r="N560" i="55"/>
  <c r="N236" i="55"/>
  <c r="N479" i="54"/>
  <c r="N560" i="54"/>
  <c r="N317" i="54"/>
  <c r="N398" i="54"/>
  <c r="N236" i="54"/>
  <c r="N397" i="53"/>
  <c r="N559" i="53"/>
  <c r="N235" i="53"/>
  <c r="N478" i="53"/>
  <c r="N316" i="53"/>
  <c r="N559" i="52"/>
  <c r="N478" i="52"/>
  <c r="N397" i="52"/>
  <c r="N235" i="52"/>
  <c r="N316" i="52"/>
  <c r="N235" i="51"/>
  <c r="N478" i="51"/>
  <c r="N559" i="51"/>
  <c r="N316" i="51"/>
  <c r="N397" i="51"/>
  <c r="N478" i="50"/>
  <c r="N316" i="50"/>
  <c r="N235" i="50"/>
  <c r="N559" i="50"/>
  <c r="N397" i="50"/>
  <c r="N317" i="49"/>
  <c r="N560" i="49"/>
  <c r="N236" i="49"/>
  <c r="N479" i="49"/>
  <c r="N398" i="49"/>
  <c r="N317" i="48"/>
  <c r="N479" i="48"/>
  <c r="N236" i="48"/>
  <c r="N560" i="48"/>
  <c r="N398" i="48"/>
  <c r="N316" i="47"/>
  <c r="N559" i="47"/>
  <c r="N478" i="47"/>
  <c r="N235" i="47"/>
  <c r="N397" i="47"/>
  <c r="M802" i="61"/>
  <c r="M721" i="61"/>
  <c r="M559" i="61"/>
  <c r="M235" i="61"/>
  <c r="M883" i="61"/>
  <c r="M316" i="61"/>
  <c r="M397" i="61"/>
  <c r="M478" i="61"/>
  <c r="M640" i="61"/>
  <c r="M74" i="45"/>
  <c r="M155" i="45"/>
  <c r="M884" i="45"/>
  <c r="M398" i="45"/>
  <c r="M641" i="45"/>
  <c r="M560" i="45"/>
  <c r="M317" i="45"/>
  <c r="M722" i="45"/>
  <c r="M479" i="45"/>
  <c r="M803" i="45"/>
  <c r="M236" i="45"/>
  <c r="A1553" i="42"/>
  <c r="F1471" i="42"/>
  <c r="A1003" i="42"/>
  <c r="F921" i="42"/>
  <c r="A1542" i="42"/>
  <c r="F1460" i="42"/>
  <c r="F1451" i="42"/>
  <c r="A1533" i="42"/>
  <c r="A1541" i="42"/>
  <c r="F1459" i="42"/>
  <c r="F1057" i="42"/>
  <c r="A1139" i="42"/>
  <c r="F1479" i="42"/>
  <c r="A1561" i="42"/>
  <c r="A1485" i="42"/>
  <c r="F1403" i="42"/>
  <c r="A1552" i="42"/>
  <c r="F1470" i="42"/>
  <c r="A998" i="42"/>
  <c r="F916" i="42"/>
  <c r="A1519" i="42"/>
  <c r="F1437" i="42"/>
  <c r="F1438" i="42"/>
  <c r="A1520" i="42"/>
  <c r="A1480" i="42"/>
  <c r="F1398" i="42"/>
  <c r="A1051" i="42"/>
  <c r="F969" i="42"/>
  <c r="A1539" i="42"/>
  <c r="F1457" i="42"/>
  <c r="A1510" i="42"/>
  <c r="F1428" i="42"/>
  <c r="F1418" i="42"/>
  <c r="A1500" i="42"/>
  <c r="A1496" i="42"/>
  <c r="F1414" i="42"/>
  <c r="A1053" i="42"/>
  <c r="F971" i="42"/>
  <c r="A1017" i="42"/>
  <c r="F935" i="42"/>
  <c r="A1514" i="42"/>
  <c r="F1432" i="42"/>
  <c r="A997" i="42"/>
  <c r="F915" i="42"/>
  <c r="A1127" i="42"/>
  <c r="F1045" i="42"/>
  <c r="A1002" i="42"/>
  <c r="F920" i="42"/>
  <c r="A1483" i="42"/>
  <c r="F1401" i="42"/>
  <c r="F1458" i="42"/>
  <c r="A1540" i="42"/>
  <c r="A1501" i="42"/>
  <c r="F1419" i="42"/>
  <c r="A1484" i="42"/>
  <c r="F1402" i="42"/>
  <c r="A1067" i="42"/>
  <c r="F985" i="42"/>
  <c r="A1556" i="42"/>
  <c r="F1474" i="42"/>
  <c r="A1062" i="42"/>
  <c r="F980" i="42"/>
  <c r="A1029" i="42"/>
  <c r="F947" i="42"/>
  <c r="F1452" i="42"/>
  <c r="A1534" i="42"/>
  <c r="A1491" i="42"/>
  <c r="F1409" i="42"/>
  <c r="A1511" i="42"/>
  <c r="F1429" i="42"/>
  <c r="A1505" i="42"/>
  <c r="F1423" i="42"/>
  <c r="A1040" i="42"/>
  <c r="F958" i="42"/>
  <c r="A1507" i="42"/>
  <c r="F1425" i="42"/>
  <c r="A1555" i="42"/>
  <c r="F1473" i="42"/>
  <c r="F1400" i="42"/>
  <c r="A1482" i="42"/>
  <c r="A1486" i="42"/>
  <c r="F1404" i="42"/>
  <c r="A1010" i="42"/>
  <c r="F928" i="42"/>
  <c r="A1515" i="42"/>
  <c r="F1433" i="42"/>
  <c r="A1058" i="42"/>
  <c r="F976" i="42"/>
  <c r="A1071" i="42"/>
  <c r="F989" i="42"/>
  <c r="A1026" i="42"/>
  <c r="F944" i="42"/>
  <c r="A1089" i="42"/>
  <c r="F1007" i="42"/>
  <c r="A1538" i="42"/>
  <c r="F1456" i="42"/>
  <c r="A1512" i="42"/>
  <c r="F1430" i="42"/>
  <c r="A1107" i="42"/>
  <c r="F1025" i="42"/>
  <c r="A1043" i="42"/>
  <c r="F961" i="42"/>
  <c r="A996" i="42"/>
  <c r="F914" i="42"/>
  <c r="A1094" i="42"/>
  <c r="F1012" i="42"/>
  <c r="A1088" i="42"/>
  <c r="F1006" i="42"/>
  <c r="A1525" i="42"/>
  <c r="F1443" i="42"/>
  <c r="F1475" i="42"/>
  <c r="A1557" i="42"/>
  <c r="A1529" i="42"/>
  <c r="F1447" i="42"/>
  <c r="A1066" i="42"/>
  <c r="F984" i="42"/>
  <c r="F1424" i="42"/>
  <c r="A1506" i="42"/>
  <c r="F1038" i="42"/>
  <c r="A1120" i="42"/>
  <c r="A1011" i="42"/>
  <c r="F929" i="42"/>
  <c r="A1548" i="42"/>
  <c r="F1466" i="42"/>
  <c r="F1478" i="42"/>
  <c r="A1560" i="42"/>
  <c r="F1411" i="42"/>
  <c r="A1493" i="42"/>
  <c r="A995" i="42"/>
  <c r="F913" i="42"/>
  <c r="F1410" i="42"/>
  <c r="A1492" i="42"/>
  <c r="A1134" i="42"/>
  <c r="F1052" i="42"/>
  <c r="A1034" i="42"/>
  <c r="F952" i="42"/>
  <c r="A1121" i="42"/>
  <c r="F1039" i="42"/>
  <c r="A1136" i="42"/>
  <c r="F1054" i="42"/>
  <c r="A1528" i="42"/>
  <c r="F1446" i="42"/>
  <c r="A1059" i="42"/>
  <c r="F977" i="42"/>
  <c r="F1465" i="42"/>
  <c r="A1547" i="42"/>
  <c r="A1030" i="42"/>
  <c r="F948" i="42"/>
  <c r="A1106" i="42"/>
  <c r="F1024" i="42"/>
  <c r="A1524" i="42"/>
  <c r="F1442" i="42"/>
  <c r="F1113" i="42"/>
  <c r="A1195" i="42"/>
  <c r="A1497" i="42"/>
  <c r="F1415" i="42"/>
  <c r="A1035" i="42"/>
  <c r="F953" i="42"/>
  <c r="A1536" i="42"/>
  <c r="F1454" i="42"/>
  <c r="A1513" i="42"/>
  <c r="F1431" i="42"/>
  <c r="A1508" i="42"/>
  <c r="F1426" i="42"/>
  <c r="N74" i="55"/>
  <c r="N155" i="55"/>
  <c r="N73" i="52"/>
  <c r="N154" i="52"/>
  <c r="N73" i="51"/>
  <c r="N154" i="51"/>
  <c r="N155" i="56"/>
  <c r="N74" i="56"/>
  <c r="N74" i="58"/>
  <c r="N155" i="58"/>
  <c r="N155" i="59"/>
  <c r="N74" i="59"/>
  <c r="N154" i="53"/>
  <c r="N73" i="53"/>
  <c r="N73" i="57"/>
  <c r="N154" i="57"/>
  <c r="N155" i="54"/>
  <c r="N74" i="54"/>
  <c r="N73" i="50"/>
  <c r="N154" i="50"/>
  <c r="N74" i="49"/>
  <c r="N155" i="49"/>
  <c r="N155" i="48"/>
  <c r="N74" i="48"/>
  <c r="N154" i="47"/>
  <c r="N73" i="47"/>
  <c r="M73" i="61"/>
  <c r="M154" i="61"/>
  <c r="N237" i="59" l="1"/>
  <c r="N318" i="59"/>
  <c r="N480" i="59"/>
  <c r="N561" i="59"/>
  <c r="N399" i="59"/>
  <c r="N318" i="58"/>
  <c r="N399" i="58"/>
  <c r="N561" i="58"/>
  <c r="N480" i="58"/>
  <c r="N237" i="58"/>
  <c r="N398" i="57"/>
  <c r="N317" i="57"/>
  <c r="N236" i="57"/>
  <c r="N479" i="57"/>
  <c r="N560" i="57"/>
  <c r="N399" i="56"/>
  <c r="N318" i="56"/>
  <c r="N237" i="56"/>
  <c r="N561" i="56"/>
  <c r="N480" i="56"/>
  <c r="N561" i="55"/>
  <c r="N237" i="55"/>
  <c r="N480" i="55"/>
  <c r="N318" i="55"/>
  <c r="N399" i="55"/>
  <c r="N399" i="54"/>
  <c r="N318" i="54"/>
  <c r="N480" i="54"/>
  <c r="N237" i="54"/>
  <c r="N561" i="54"/>
  <c r="N479" i="53"/>
  <c r="N398" i="53"/>
  <c r="N236" i="53"/>
  <c r="N560" i="53"/>
  <c r="N317" i="53"/>
  <c r="N236" i="52"/>
  <c r="N479" i="52"/>
  <c r="N398" i="52"/>
  <c r="N317" i="52"/>
  <c r="N560" i="52"/>
  <c r="N236" i="51"/>
  <c r="N560" i="51"/>
  <c r="N398" i="51"/>
  <c r="N479" i="51"/>
  <c r="N317" i="51"/>
  <c r="N317" i="50"/>
  <c r="N236" i="50"/>
  <c r="N479" i="50"/>
  <c r="N398" i="50"/>
  <c r="N560" i="50"/>
  <c r="N480" i="49"/>
  <c r="N561" i="49"/>
  <c r="N237" i="49"/>
  <c r="N318" i="49"/>
  <c r="N399" i="49"/>
  <c r="N561" i="48"/>
  <c r="N237" i="48"/>
  <c r="N480" i="48"/>
  <c r="N318" i="48"/>
  <c r="N399" i="48"/>
  <c r="N317" i="47"/>
  <c r="N479" i="47"/>
  <c r="N236" i="47"/>
  <c r="N560" i="47"/>
  <c r="N398" i="47"/>
  <c r="M479" i="61"/>
  <c r="M803" i="61"/>
  <c r="M236" i="61"/>
  <c r="M641" i="61"/>
  <c r="M560" i="61"/>
  <c r="M398" i="61"/>
  <c r="M317" i="61"/>
  <c r="M722" i="61"/>
  <c r="M884" i="61"/>
  <c r="M399" i="45"/>
  <c r="M561" i="45"/>
  <c r="M723" i="45"/>
  <c r="M885" i="45"/>
  <c r="M804" i="45"/>
  <c r="M642" i="45"/>
  <c r="M480" i="45"/>
  <c r="M237" i="45"/>
  <c r="M318" i="45"/>
  <c r="M75" i="45"/>
  <c r="M156" i="45"/>
  <c r="A1620" i="42"/>
  <c r="F1538" i="42"/>
  <c r="A1140" i="42"/>
  <c r="F1058" i="42"/>
  <c r="A1564" i="42"/>
  <c r="F1482" i="42"/>
  <c r="A1606" i="42"/>
  <c r="F1524" i="42"/>
  <c r="A1141" i="42"/>
  <c r="F1059" i="42"/>
  <c r="A1218" i="42"/>
  <c r="F1136" i="42"/>
  <c r="F1525" i="42"/>
  <c r="A1607" i="42"/>
  <c r="A1637" i="42"/>
  <c r="F1555" i="42"/>
  <c r="F1507" i="42"/>
  <c r="A1589" i="42"/>
  <c r="F1510" i="42"/>
  <c r="A1592" i="42"/>
  <c r="F1485" i="42"/>
  <c r="A1567" i="42"/>
  <c r="A1642" i="42"/>
  <c r="F1560" i="42"/>
  <c r="A1093" i="42"/>
  <c r="F1011" i="42"/>
  <c r="F1496" i="42"/>
  <c r="A1578" i="42"/>
  <c r="F1512" i="42"/>
  <c r="A1594" i="42"/>
  <c r="A1171" i="42"/>
  <c r="F1089" i="42"/>
  <c r="A1597" i="42"/>
  <c r="F1515" i="42"/>
  <c r="F1010" i="42"/>
  <c r="A1092" i="42"/>
  <c r="A1149" i="42"/>
  <c r="F1067" i="42"/>
  <c r="A1084" i="42"/>
  <c r="F1002" i="42"/>
  <c r="A1133" i="42"/>
  <c r="F1051" i="42"/>
  <c r="A1078" i="42"/>
  <c r="F996" i="42"/>
  <c r="A1624" i="42"/>
  <c r="F1542" i="42"/>
  <c r="A1203" i="42"/>
  <c r="F1121" i="42"/>
  <c r="A1077" i="42"/>
  <c r="F995" i="42"/>
  <c r="A1630" i="42"/>
  <c r="F1548" i="42"/>
  <c r="F1529" i="42"/>
  <c r="A1611" i="42"/>
  <c r="F1062" i="42"/>
  <c r="A1144" i="42"/>
  <c r="A1099" i="42"/>
  <c r="F1017" i="42"/>
  <c r="F1519" i="42"/>
  <c r="A1601" i="42"/>
  <c r="A1080" i="42"/>
  <c r="F998" i="42"/>
  <c r="A1085" i="42"/>
  <c r="F1003" i="42"/>
  <c r="A1574" i="42"/>
  <c r="F1492" i="42"/>
  <c r="A1593" i="42"/>
  <c r="F1511" i="42"/>
  <c r="F1139" i="42"/>
  <c r="A1221" i="42"/>
  <c r="F1497" i="42"/>
  <c r="A1579" i="42"/>
  <c r="A1618" i="42"/>
  <c r="F1536" i="42"/>
  <c r="F1195" i="42"/>
  <c r="A1277" i="42"/>
  <c r="A1188" i="42"/>
  <c r="F1106" i="42"/>
  <c r="A1216" i="42"/>
  <c r="F1134" i="42"/>
  <c r="F1120" i="42"/>
  <c r="A1202" i="42"/>
  <c r="F1557" i="42"/>
  <c r="A1639" i="42"/>
  <c r="A1108" i="42"/>
  <c r="F1026" i="42"/>
  <c r="A1568" i="42"/>
  <c r="F1486" i="42"/>
  <c r="A1122" i="42"/>
  <c r="F1040" i="42"/>
  <c r="A1566" i="42"/>
  <c r="F1484" i="42"/>
  <c r="A1209" i="42"/>
  <c r="F1127" i="42"/>
  <c r="A1079" i="42"/>
  <c r="F997" i="42"/>
  <c r="F1500" i="42"/>
  <c r="A1582" i="42"/>
  <c r="F1539" i="42"/>
  <c r="A1621" i="42"/>
  <c r="F1480" i="42"/>
  <c r="A1562" i="42"/>
  <c r="F1541" i="42"/>
  <c r="A1623" i="42"/>
  <c r="F1088" i="42"/>
  <c r="A1170" i="42"/>
  <c r="A1643" i="42"/>
  <c r="F1561" i="42"/>
  <c r="A1117" i="42"/>
  <c r="F1035" i="42"/>
  <c r="A1112" i="42"/>
  <c r="F1030" i="42"/>
  <c r="F1528" i="42"/>
  <c r="A1610" i="42"/>
  <c r="A1148" i="42"/>
  <c r="F1066" i="42"/>
  <c r="A1125" i="42"/>
  <c r="F1043" i="42"/>
  <c r="A1573" i="42"/>
  <c r="F1491" i="42"/>
  <c r="A1638" i="42"/>
  <c r="F1556" i="42"/>
  <c r="A1622" i="42"/>
  <c r="F1540" i="42"/>
  <c r="A1135" i="42"/>
  <c r="F1053" i="42"/>
  <c r="A1602" i="42"/>
  <c r="F1520" i="42"/>
  <c r="F1552" i="42"/>
  <c r="A1634" i="42"/>
  <c r="A1615" i="42"/>
  <c r="F1533" i="42"/>
  <c r="A1189" i="42"/>
  <c r="F1107" i="42"/>
  <c r="A1565" i="42"/>
  <c r="F1483" i="42"/>
  <c r="A1111" i="42"/>
  <c r="F1029" i="42"/>
  <c r="F1501" i="42"/>
  <c r="A1583" i="42"/>
  <c r="A1590" i="42"/>
  <c r="F1508" i="42"/>
  <c r="A1595" i="42"/>
  <c r="F1513" i="42"/>
  <c r="F1547" i="42"/>
  <c r="A1629" i="42"/>
  <c r="A1116" i="42"/>
  <c r="F1034" i="42"/>
  <c r="A1575" i="42"/>
  <c r="F1493" i="42"/>
  <c r="F1506" i="42"/>
  <c r="A1588" i="42"/>
  <c r="A1176" i="42"/>
  <c r="F1094" i="42"/>
  <c r="A1153" i="42"/>
  <c r="F1071" i="42"/>
  <c r="F1505" i="42"/>
  <c r="A1587" i="42"/>
  <c r="A1616" i="42"/>
  <c r="F1534" i="42"/>
  <c r="F1514" i="42"/>
  <c r="A1596" i="42"/>
  <c r="F1553" i="42"/>
  <c r="A1635" i="42"/>
  <c r="N75" i="54"/>
  <c r="N156" i="54"/>
  <c r="N75" i="56"/>
  <c r="N156" i="56"/>
  <c r="N155" i="57"/>
  <c r="N74" i="57"/>
  <c r="N155" i="51"/>
  <c r="N74" i="51"/>
  <c r="N156" i="59"/>
  <c r="N75" i="59"/>
  <c r="N74" i="53"/>
  <c r="N155" i="53"/>
  <c r="N155" i="52"/>
  <c r="N74" i="52"/>
  <c r="N156" i="58"/>
  <c r="N75" i="58"/>
  <c r="N156" i="55"/>
  <c r="N75" i="55"/>
  <c r="N74" i="50"/>
  <c r="N155" i="50"/>
  <c r="N156" i="49"/>
  <c r="N75" i="49"/>
  <c r="N156" i="48"/>
  <c r="N75" i="48"/>
  <c r="N155" i="47"/>
  <c r="N74" i="47"/>
  <c r="M155" i="61"/>
  <c r="M74" i="61"/>
  <c r="N481" i="59" l="1"/>
  <c r="N400" i="59"/>
  <c r="N238" i="59"/>
  <c r="N562" i="59"/>
  <c r="N319" i="59"/>
  <c r="N238" i="58"/>
  <c r="N562" i="58"/>
  <c r="N481" i="58"/>
  <c r="N319" i="58"/>
  <c r="N400" i="58"/>
  <c r="N561" i="57"/>
  <c r="N399" i="57"/>
  <c r="N237" i="57"/>
  <c r="N318" i="57"/>
  <c r="N480" i="57"/>
  <c r="N238" i="56"/>
  <c r="N400" i="56"/>
  <c r="N319" i="56"/>
  <c r="N562" i="56"/>
  <c r="N481" i="56"/>
  <c r="N400" i="55"/>
  <c r="N319" i="55"/>
  <c r="N562" i="55"/>
  <c r="N238" i="55"/>
  <c r="N481" i="55"/>
  <c r="N400" i="54"/>
  <c r="N562" i="54"/>
  <c r="N481" i="54"/>
  <c r="N319" i="54"/>
  <c r="N238" i="54"/>
  <c r="N318" i="53"/>
  <c r="N480" i="53"/>
  <c r="N399" i="53"/>
  <c r="N237" i="53"/>
  <c r="N561" i="53"/>
  <c r="N399" i="52"/>
  <c r="N561" i="52"/>
  <c r="N480" i="52"/>
  <c r="N237" i="52"/>
  <c r="N318" i="52"/>
  <c r="N480" i="51"/>
  <c r="N318" i="51"/>
  <c r="N561" i="51"/>
  <c r="N399" i="51"/>
  <c r="N237" i="51"/>
  <c r="N318" i="50"/>
  <c r="N237" i="50"/>
  <c r="N480" i="50"/>
  <c r="N561" i="50"/>
  <c r="N399" i="50"/>
  <c r="N319" i="49"/>
  <c r="N238" i="49"/>
  <c r="N400" i="49"/>
  <c r="N481" i="49"/>
  <c r="N562" i="49"/>
  <c r="N319" i="48"/>
  <c r="N562" i="48"/>
  <c r="N481" i="48"/>
  <c r="N238" i="48"/>
  <c r="N400" i="48"/>
  <c r="N480" i="47"/>
  <c r="N237" i="47"/>
  <c r="N561" i="47"/>
  <c r="N318" i="47"/>
  <c r="N399" i="47"/>
  <c r="M480" i="61"/>
  <c r="M723" i="61"/>
  <c r="M885" i="61"/>
  <c r="M399" i="61"/>
  <c r="M642" i="61"/>
  <c r="M237" i="61"/>
  <c r="M804" i="61"/>
  <c r="M318" i="61"/>
  <c r="M561" i="61"/>
  <c r="M76" i="45"/>
  <c r="M157" i="45"/>
  <c r="M319" i="45"/>
  <c r="M724" i="45"/>
  <c r="M643" i="45"/>
  <c r="M400" i="45"/>
  <c r="M562" i="45"/>
  <c r="M886" i="45"/>
  <c r="M805" i="45"/>
  <c r="M238" i="45"/>
  <c r="M481" i="45"/>
  <c r="A1672" i="42"/>
  <c r="F1590" i="42"/>
  <c r="F1602" i="42"/>
  <c r="A1684" i="42"/>
  <c r="A1194" i="42"/>
  <c r="F1112" i="42"/>
  <c r="A1648" i="42"/>
  <c r="F1566" i="42"/>
  <c r="A1204" i="42"/>
  <c r="F1122" i="42"/>
  <c r="F1639" i="42"/>
  <c r="A1721" i="42"/>
  <c r="A1298" i="42"/>
  <c r="F1216" i="42"/>
  <c r="A1167" i="42"/>
  <c r="F1085" i="42"/>
  <c r="F1564" i="42"/>
  <c r="A1646" i="42"/>
  <c r="F1144" i="42"/>
  <c r="A1226" i="42"/>
  <c r="A1704" i="42"/>
  <c r="F1622" i="42"/>
  <c r="A1650" i="42"/>
  <c r="F1568" i="42"/>
  <c r="F1597" i="42"/>
  <c r="A1679" i="42"/>
  <c r="A1711" i="42"/>
  <c r="F1629" i="42"/>
  <c r="A1252" i="42"/>
  <c r="F1170" i="42"/>
  <c r="A1303" i="42"/>
  <c r="F1221" i="42"/>
  <c r="A1160" i="42"/>
  <c r="F1078" i="42"/>
  <c r="A1231" i="42"/>
  <c r="F1149" i="42"/>
  <c r="A1660" i="42"/>
  <c r="F1578" i="42"/>
  <c r="F1642" i="42"/>
  <c r="A1724" i="42"/>
  <c r="F1606" i="42"/>
  <c r="A1688" i="42"/>
  <c r="A1223" i="42"/>
  <c r="F1141" i="42"/>
  <c r="A1669" i="42"/>
  <c r="F1587" i="42"/>
  <c r="F1596" i="42"/>
  <c r="A1678" i="42"/>
  <c r="F1153" i="42"/>
  <c r="A1235" i="42"/>
  <c r="F1583" i="42"/>
  <c r="A1665" i="42"/>
  <c r="F1189" i="42"/>
  <c r="A1271" i="42"/>
  <c r="F1615" i="42"/>
  <c r="A1697" i="42"/>
  <c r="F1638" i="42"/>
  <c r="A1720" i="42"/>
  <c r="F1621" i="42"/>
  <c r="A1703" i="42"/>
  <c r="A1161" i="42"/>
  <c r="F1079" i="42"/>
  <c r="A1190" i="42"/>
  <c r="F1108" i="42"/>
  <c r="A1675" i="42"/>
  <c r="F1593" i="42"/>
  <c r="A1693" i="42"/>
  <c r="F1611" i="42"/>
  <c r="F1203" i="42"/>
  <c r="A1285" i="42"/>
  <c r="A1215" i="42"/>
  <c r="F1133" i="42"/>
  <c r="A1253" i="42"/>
  <c r="F1171" i="42"/>
  <c r="F1592" i="42"/>
  <c r="A1674" i="42"/>
  <c r="F1620" i="42"/>
  <c r="A1702" i="42"/>
  <c r="A1166" i="42"/>
  <c r="F1084" i="42"/>
  <c r="A1199" i="42"/>
  <c r="F1117" i="42"/>
  <c r="F1643" i="42"/>
  <c r="A1725" i="42"/>
  <c r="A1644" i="42"/>
  <c r="F1562" i="42"/>
  <c r="A1700" i="42"/>
  <c r="F1618" i="42"/>
  <c r="A1649" i="42"/>
  <c r="F1567" i="42"/>
  <c r="A1222" i="42"/>
  <c r="F1140" i="42"/>
  <c r="A1657" i="42"/>
  <c r="F1575" i="42"/>
  <c r="A1716" i="42"/>
  <c r="F1634" i="42"/>
  <c r="A1217" i="42"/>
  <c r="F1135" i="42"/>
  <c r="F1610" i="42"/>
  <c r="A1692" i="42"/>
  <c r="A1705" i="42"/>
  <c r="F1623" i="42"/>
  <c r="F1202" i="42"/>
  <c r="A1284" i="42"/>
  <c r="A1162" i="42"/>
  <c r="F1080" i="42"/>
  <c r="A1676" i="42"/>
  <c r="F1594" i="42"/>
  <c r="A1719" i="42"/>
  <c r="F1637" i="42"/>
  <c r="A1698" i="42"/>
  <c r="F1616" i="42"/>
  <c r="A1670" i="42"/>
  <c r="F1588" i="42"/>
  <c r="F1589" i="42"/>
  <c r="A1671" i="42"/>
  <c r="A1689" i="42"/>
  <c r="F1607" i="42"/>
  <c r="A1717" i="42"/>
  <c r="F1635" i="42"/>
  <c r="A1258" i="42"/>
  <c r="F1176" i="42"/>
  <c r="A1677" i="42"/>
  <c r="F1595" i="42"/>
  <c r="A1655" i="42"/>
  <c r="F1573" i="42"/>
  <c r="A1207" i="42"/>
  <c r="F1125" i="42"/>
  <c r="A1230" i="42"/>
  <c r="F1148" i="42"/>
  <c r="F1582" i="42"/>
  <c r="A1664" i="42"/>
  <c r="A1291" i="42"/>
  <c r="F1209" i="42"/>
  <c r="A1270" i="42"/>
  <c r="F1188" i="42"/>
  <c r="A1661" i="42"/>
  <c r="F1579" i="42"/>
  <c r="A1656" i="42"/>
  <c r="F1574" i="42"/>
  <c r="F1601" i="42"/>
  <c r="A1683" i="42"/>
  <c r="A1706" i="42"/>
  <c r="F1624" i="42"/>
  <c r="F1218" i="42"/>
  <c r="A1300" i="42"/>
  <c r="A1159" i="42"/>
  <c r="F1077" i="42"/>
  <c r="A1175" i="42"/>
  <c r="F1093" i="42"/>
  <c r="A1198" i="42"/>
  <c r="F1116" i="42"/>
  <c r="A1193" i="42"/>
  <c r="F1111" i="42"/>
  <c r="F1565" i="42"/>
  <c r="A1647" i="42"/>
  <c r="A1359" i="42"/>
  <c r="F1277" i="42"/>
  <c r="A1181" i="42"/>
  <c r="F1099" i="42"/>
  <c r="F1630" i="42"/>
  <c r="A1712" i="42"/>
  <c r="F1092" i="42"/>
  <c r="A1174" i="42"/>
  <c r="N157" i="55"/>
  <c r="N76" i="55"/>
  <c r="N157" i="59"/>
  <c r="N76" i="59"/>
  <c r="N157" i="58"/>
  <c r="N76" i="58"/>
  <c r="N156" i="51"/>
  <c r="N75" i="51"/>
  <c r="N156" i="52"/>
  <c r="N75" i="52"/>
  <c r="N156" i="57"/>
  <c r="N75" i="57"/>
  <c r="N156" i="53"/>
  <c r="N75" i="53"/>
  <c r="N157" i="56"/>
  <c r="N76" i="56"/>
  <c r="N76" i="54"/>
  <c r="N157" i="54"/>
  <c r="N156" i="50"/>
  <c r="N75" i="50"/>
  <c r="N157" i="49"/>
  <c r="N76" i="49"/>
  <c r="N157" i="48"/>
  <c r="N76" i="48"/>
  <c r="N156" i="47"/>
  <c r="N75" i="47"/>
  <c r="M156" i="61"/>
  <c r="M75" i="61"/>
  <c r="N482" i="59" l="1"/>
  <c r="N239" i="59"/>
  <c r="N320" i="59"/>
  <c r="N401" i="59"/>
  <c r="N563" i="59"/>
  <c r="N239" i="58"/>
  <c r="N482" i="58"/>
  <c r="N563" i="58"/>
  <c r="N320" i="58"/>
  <c r="N401" i="58"/>
  <c r="N562" i="57"/>
  <c r="N319" i="57"/>
  <c r="N481" i="57"/>
  <c r="N400" i="57"/>
  <c r="N238" i="57"/>
  <c r="N482" i="56"/>
  <c r="N239" i="56"/>
  <c r="N563" i="56"/>
  <c r="N401" i="56"/>
  <c r="N320" i="56"/>
  <c r="N401" i="55"/>
  <c r="N239" i="55"/>
  <c r="N320" i="55"/>
  <c r="N563" i="55"/>
  <c r="N482" i="55"/>
  <c r="N401" i="54"/>
  <c r="N320" i="54"/>
  <c r="N239" i="54"/>
  <c r="N563" i="54"/>
  <c r="N482" i="54"/>
  <c r="N319" i="53"/>
  <c r="N562" i="53"/>
  <c r="N481" i="53"/>
  <c r="N238" i="53"/>
  <c r="N400" i="53"/>
  <c r="N238" i="52"/>
  <c r="N400" i="52"/>
  <c r="N562" i="52"/>
  <c r="N319" i="52"/>
  <c r="N481" i="52"/>
  <c r="N481" i="51"/>
  <c r="N400" i="51"/>
  <c r="N319" i="51"/>
  <c r="N562" i="51"/>
  <c r="N238" i="51"/>
  <c r="N562" i="50"/>
  <c r="N319" i="50"/>
  <c r="N481" i="50"/>
  <c r="N238" i="50"/>
  <c r="N400" i="50"/>
  <c r="N482" i="49"/>
  <c r="N401" i="49"/>
  <c r="N239" i="49"/>
  <c r="N563" i="49"/>
  <c r="N320" i="49"/>
  <c r="N320" i="48"/>
  <c r="N482" i="48"/>
  <c r="N239" i="48"/>
  <c r="N563" i="48"/>
  <c r="N401" i="48"/>
  <c r="N319" i="47"/>
  <c r="N238" i="47"/>
  <c r="N400" i="47"/>
  <c r="N481" i="47"/>
  <c r="N562" i="47"/>
  <c r="M319" i="61"/>
  <c r="M481" i="61"/>
  <c r="M805" i="61"/>
  <c r="M886" i="61"/>
  <c r="M724" i="61"/>
  <c r="M238" i="61"/>
  <c r="M400" i="61"/>
  <c r="M643" i="61"/>
  <c r="M562" i="61"/>
  <c r="M320" i="45"/>
  <c r="M482" i="45"/>
  <c r="M401" i="45"/>
  <c r="M806" i="45"/>
  <c r="M239" i="45"/>
  <c r="M563" i="45"/>
  <c r="M887" i="45"/>
  <c r="M644" i="45"/>
  <c r="M725" i="45"/>
  <c r="M77" i="45"/>
  <c r="M158" i="45"/>
  <c r="F1174" i="42"/>
  <c r="A1256" i="42"/>
  <c r="F1285" i="42"/>
  <c r="A1367" i="42"/>
  <c r="F1230" i="42"/>
  <c r="A1312" i="42"/>
  <c r="F1689" i="42"/>
  <c r="A1771" i="42"/>
  <c r="F1674" i="42"/>
  <c r="A1756" i="42"/>
  <c r="A1297" i="42"/>
  <c r="F1215" i="42"/>
  <c r="F1161" i="42"/>
  <c r="A1243" i="42"/>
  <c r="F1167" i="42"/>
  <c r="A1249" i="42"/>
  <c r="F1359" i="42"/>
  <c r="A1441" i="42"/>
  <c r="F1706" i="42"/>
  <c r="A1788" i="42"/>
  <c r="F1217" i="42"/>
  <c r="A1299" i="42"/>
  <c r="A1784" i="42"/>
  <c r="F1702" i="42"/>
  <c r="F1697" i="42"/>
  <c r="A1779" i="42"/>
  <c r="A1770" i="42"/>
  <c r="F1688" i="42"/>
  <c r="A1242" i="42"/>
  <c r="F1160" i="42"/>
  <c r="F1303" i="42"/>
  <c r="A1385" i="42"/>
  <c r="A1761" i="42"/>
  <c r="F1679" i="42"/>
  <c r="F1704" i="42"/>
  <c r="A1786" i="42"/>
  <c r="A1730" i="42"/>
  <c r="F1648" i="42"/>
  <c r="A1757" i="42"/>
  <c r="F1675" i="42"/>
  <c r="A1793" i="42"/>
  <c r="F1711" i="42"/>
  <c r="A1732" i="42"/>
  <c r="F1650" i="42"/>
  <c r="A1286" i="42"/>
  <c r="F1204" i="42"/>
  <c r="A1729" i="42"/>
  <c r="F1647" i="42"/>
  <c r="A1280" i="42"/>
  <c r="F1198" i="42"/>
  <c r="F1175" i="42"/>
  <c r="A1257" i="42"/>
  <c r="A1737" i="42"/>
  <c r="F1655" i="42"/>
  <c r="F1258" i="42"/>
  <c r="A1340" i="42"/>
  <c r="F1700" i="42"/>
  <c r="A1782" i="42"/>
  <c r="A1248" i="42"/>
  <c r="F1166" i="42"/>
  <c r="A1775" i="42"/>
  <c r="F1693" i="42"/>
  <c r="A1760" i="42"/>
  <c r="F1678" i="42"/>
  <c r="F1223" i="42"/>
  <c r="A1305" i="42"/>
  <c r="A1308" i="42"/>
  <c r="F1226" i="42"/>
  <c r="F1270" i="42"/>
  <c r="A1352" i="42"/>
  <c r="A1794" i="42"/>
  <c r="F1712" i="42"/>
  <c r="A1382" i="42"/>
  <c r="F1300" i="42"/>
  <c r="A1738" i="42"/>
  <c r="F1656" i="42"/>
  <c r="F1284" i="42"/>
  <c r="A1366" i="42"/>
  <c r="F1716" i="42"/>
  <c r="A1798" i="42"/>
  <c r="F1657" i="42"/>
  <c r="A1739" i="42"/>
  <c r="A1304" i="42"/>
  <c r="F1222" i="42"/>
  <c r="A1353" i="42"/>
  <c r="F1271" i="42"/>
  <c r="F1298" i="42"/>
  <c r="A1380" i="42"/>
  <c r="A1276" i="42"/>
  <c r="F1194" i="42"/>
  <c r="A1753" i="42"/>
  <c r="F1671" i="42"/>
  <c r="F1698" i="42"/>
  <c r="A1780" i="42"/>
  <c r="F1719" i="42"/>
  <c r="A1801" i="42"/>
  <c r="F1703" i="42"/>
  <c r="A1785" i="42"/>
  <c r="A1742" i="42"/>
  <c r="F1660" i="42"/>
  <c r="A1754" i="42"/>
  <c r="F1672" i="42"/>
  <c r="A1765" i="42"/>
  <c r="F1683" i="42"/>
  <c r="A1281" i="42"/>
  <c r="F1199" i="42"/>
  <c r="A1263" i="42"/>
  <c r="F1181" i="42"/>
  <c r="A1241" i="42"/>
  <c r="F1159" i="42"/>
  <c r="F1291" i="42"/>
  <c r="A1373" i="42"/>
  <c r="F1717" i="42"/>
  <c r="A1799" i="42"/>
  <c r="F1676" i="42"/>
  <c r="A1758" i="42"/>
  <c r="A1244" i="42"/>
  <c r="F1162" i="42"/>
  <c r="F1705" i="42"/>
  <c r="A1787" i="42"/>
  <c r="F1644" i="42"/>
  <c r="A1726" i="42"/>
  <c r="F1253" i="42"/>
  <c r="A1335" i="42"/>
  <c r="F1190" i="42"/>
  <c r="A1272" i="42"/>
  <c r="A1802" i="42"/>
  <c r="F1720" i="42"/>
  <c r="A1806" i="42"/>
  <c r="F1724" i="42"/>
  <c r="F1231" i="42"/>
  <c r="A1313" i="42"/>
  <c r="F1252" i="42"/>
  <c r="A1334" i="42"/>
  <c r="A1728" i="42"/>
  <c r="F1646" i="42"/>
  <c r="F1721" i="42"/>
  <c r="A1803" i="42"/>
  <c r="F1684" i="42"/>
  <c r="A1766" i="42"/>
  <c r="F1207" i="42"/>
  <c r="A1289" i="42"/>
  <c r="A1275" i="42"/>
  <c r="F1193" i="42"/>
  <c r="A1743" i="42"/>
  <c r="F1661" i="42"/>
  <c r="A1746" i="42"/>
  <c r="F1664" i="42"/>
  <c r="F1677" i="42"/>
  <c r="A1759" i="42"/>
  <c r="A1752" i="42"/>
  <c r="F1670" i="42"/>
  <c r="F1692" i="42"/>
  <c r="A1774" i="42"/>
  <c r="F1649" i="42"/>
  <c r="A1731" i="42"/>
  <c r="F1725" i="42"/>
  <c r="A1807" i="42"/>
  <c r="A1747" i="42"/>
  <c r="F1665" i="42"/>
  <c r="F1235" i="42"/>
  <c r="A1317" i="42"/>
  <c r="A1751" i="42"/>
  <c r="F1669" i="42"/>
  <c r="N158" i="56"/>
  <c r="N77" i="56"/>
  <c r="N157" i="51"/>
  <c r="N76" i="51"/>
  <c r="N158" i="58"/>
  <c r="N77" i="58"/>
  <c r="N157" i="53"/>
  <c r="N76" i="53"/>
  <c r="N157" i="57"/>
  <c r="N76" i="57"/>
  <c r="N158" i="59"/>
  <c r="N77" i="59"/>
  <c r="N157" i="52"/>
  <c r="N76" i="52"/>
  <c r="N158" i="55"/>
  <c r="N77" i="55"/>
  <c r="N158" i="54"/>
  <c r="N77" i="54"/>
  <c r="N157" i="50"/>
  <c r="N76" i="50"/>
  <c r="N158" i="49"/>
  <c r="N77" i="49"/>
  <c r="N158" i="48"/>
  <c r="N77" i="48"/>
  <c r="N157" i="47"/>
  <c r="N76" i="47"/>
  <c r="M76" i="61"/>
  <c r="M157" i="61"/>
  <c r="N240" i="59" l="1"/>
  <c r="N321" i="59"/>
  <c r="N483" i="59"/>
  <c r="N402" i="59"/>
  <c r="N564" i="59"/>
  <c r="N240" i="58"/>
  <c r="N321" i="58"/>
  <c r="N402" i="58"/>
  <c r="N564" i="58"/>
  <c r="N483" i="58"/>
  <c r="N482" i="57"/>
  <c r="N239" i="57"/>
  <c r="N320" i="57"/>
  <c r="N401" i="57"/>
  <c r="N563" i="57"/>
  <c r="N321" i="56"/>
  <c r="N240" i="56"/>
  <c r="N402" i="56"/>
  <c r="N483" i="56"/>
  <c r="N564" i="56"/>
  <c r="N402" i="55"/>
  <c r="N321" i="55"/>
  <c r="N564" i="55"/>
  <c r="N240" i="55"/>
  <c r="N483" i="55"/>
  <c r="N402" i="54"/>
  <c r="N321" i="54"/>
  <c r="N564" i="54"/>
  <c r="N240" i="54"/>
  <c r="N483" i="54"/>
  <c r="N239" i="53"/>
  <c r="N482" i="53"/>
  <c r="N563" i="53"/>
  <c r="N320" i="53"/>
  <c r="N401" i="53"/>
  <c r="N563" i="52"/>
  <c r="N320" i="52"/>
  <c r="N401" i="52"/>
  <c r="N482" i="52"/>
  <c r="N239" i="52"/>
  <c r="N239" i="51"/>
  <c r="N482" i="51"/>
  <c r="N320" i="51"/>
  <c r="N401" i="51"/>
  <c r="N563" i="51"/>
  <c r="N320" i="50"/>
  <c r="N401" i="50"/>
  <c r="N563" i="50"/>
  <c r="N482" i="50"/>
  <c r="N239" i="50"/>
  <c r="N321" i="49"/>
  <c r="N483" i="49"/>
  <c r="N402" i="49"/>
  <c r="N240" i="49"/>
  <c r="N564" i="49"/>
  <c r="N321" i="48"/>
  <c r="N483" i="48"/>
  <c r="N240" i="48"/>
  <c r="N564" i="48"/>
  <c r="N402" i="48"/>
  <c r="N482" i="47"/>
  <c r="N401" i="47"/>
  <c r="N239" i="47"/>
  <c r="N563" i="47"/>
  <c r="N320" i="47"/>
  <c r="M644" i="61"/>
  <c r="M725" i="61"/>
  <c r="M320" i="61"/>
  <c r="M563" i="61"/>
  <c r="M239" i="61"/>
  <c r="M482" i="61"/>
  <c r="M806" i="61"/>
  <c r="M887" i="61"/>
  <c r="M401" i="61"/>
  <c r="M78" i="45"/>
  <c r="M159" i="45"/>
  <c r="M726" i="45"/>
  <c r="M645" i="45"/>
  <c r="M888" i="45"/>
  <c r="M564" i="45"/>
  <c r="M807" i="45"/>
  <c r="M321" i="45"/>
  <c r="M483" i="45"/>
  <c r="M240" i="45"/>
  <c r="M402" i="45"/>
  <c r="F1281" i="42"/>
  <c r="A1363" i="42"/>
  <c r="F1774" i="42"/>
  <c r="A1856" i="42"/>
  <c r="A1848" i="42"/>
  <c r="F1766" i="42"/>
  <c r="F1313" i="42"/>
  <c r="A1395" i="42"/>
  <c r="F1726" i="42"/>
  <c r="A1808" i="42"/>
  <c r="A1835" i="42"/>
  <c r="F1753" i="42"/>
  <c r="A1880" i="42"/>
  <c r="F1798" i="42"/>
  <c r="A1330" i="42"/>
  <c r="F1248" i="42"/>
  <c r="F1729" i="42"/>
  <c r="A1811" i="42"/>
  <c r="A1381" i="42"/>
  <c r="F1299" i="42"/>
  <c r="A1881" i="42"/>
  <c r="F1799" i="42"/>
  <c r="F1793" i="42"/>
  <c r="A1875" i="42"/>
  <c r="A1843" i="42"/>
  <c r="F1761" i="42"/>
  <c r="A1866" i="42"/>
  <c r="F1784" i="42"/>
  <c r="F1771" i="42"/>
  <c r="A1853" i="42"/>
  <c r="A1467" i="42"/>
  <c r="F1385" i="42"/>
  <c r="A1834" i="42"/>
  <c r="F1752" i="42"/>
  <c r="F1806" i="42"/>
  <c r="A1888" i="42"/>
  <c r="F1802" i="42"/>
  <c r="A1884" i="42"/>
  <c r="A1326" i="42"/>
  <c r="F1244" i="42"/>
  <c r="A1847" i="42"/>
  <c r="F1765" i="42"/>
  <c r="A1836" i="42"/>
  <c r="F1754" i="42"/>
  <c r="F1801" i="42"/>
  <c r="A1883" i="42"/>
  <c r="F1380" i="42"/>
  <c r="A1462" i="42"/>
  <c r="F1352" i="42"/>
  <c r="A1434" i="42"/>
  <c r="A1387" i="42"/>
  <c r="F1305" i="42"/>
  <c r="F1775" i="42"/>
  <c r="A1857" i="42"/>
  <c r="F1257" i="42"/>
  <c r="A1339" i="42"/>
  <c r="F1757" i="42"/>
  <c r="A1839" i="42"/>
  <c r="F1779" i="42"/>
  <c r="A1861" i="42"/>
  <c r="A1870" i="42"/>
  <c r="F1788" i="42"/>
  <c r="A1523" i="42"/>
  <c r="F1441" i="42"/>
  <c r="A1331" i="42"/>
  <c r="F1249" i="42"/>
  <c r="A1838" i="42"/>
  <c r="F1756" i="42"/>
  <c r="F1312" i="42"/>
  <c r="A1394" i="42"/>
  <c r="A1864" i="42"/>
  <c r="F1782" i="42"/>
  <c r="F1747" i="42"/>
  <c r="A1829" i="42"/>
  <c r="F1297" i="42"/>
  <c r="A1379" i="42"/>
  <c r="F1807" i="42"/>
  <c r="A1889" i="42"/>
  <c r="A1354" i="42"/>
  <c r="F1272" i="42"/>
  <c r="A1840" i="42"/>
  <c r="F1758" i="42"/>
  <c r="F1263" i="42"/>
  <c r="A1345" i="42"/>
  <c r="F1738" i="42"/>
  <c r="A1820" i="42"/>
  <c r="A1876" i="42"/>
  <c r="F1794" i="42"/>
  <c r="F1308" i="42"/>
  <c r="A1390" i="42"/>
  <c r="F1340" i="42"/>
  <c r="A1422" i="42"/>
  <c r="A1325" i="42"/>
  <c r="F1243" i="42"/>
  <c r="F1275" i="42"/>
  <c r="A1357" i="42"/>
  <c r="A1435" i="42"/>
  <c r="F1353" i="42"/>
  <c r="A1828" i="42"/>
  <c r="F1746" i="42"/>
  <c r="F1728" i="42"/>
  <c r="A1810" i="42"/>
  <c r="F1787" i="42"/>
  <c r="A1869" i="42"/>
  <c r="A1824" i="42"/>
  <c r="F1742" i="42"/>
  <c r="A1862" i="42"/>
  <c r="F1780" i="42"/>
  <c r="F1304" i="42"/>
  <c r="A1386" i="42"/>
  <c r="A1448" i="42"/>
  <c r="F1366" i="42"/>
  <c r="F1286" i="42"/>
  <c r="A1368" i="42"/>
  <c r="F1730" i="42"/>
  <c r="A1812" i="42"/>
  <c r="F1242" i="42"/>
  <c r="A1324" i="42"/>
  <c r="A1449" i="42"/>
  <c r="F1367" i="42"/>
  <c r="F1803" i="42"/>
  <c r="A1885" i="42"/>
  <c r="F1276" i="42"/>
  <c r="A1358" i="42"/>
  <c r="F1751" i="42"/>
  <c r="A1833" i="42"/>
  <c r="F1731" i="42"/>
  <c r="A1813" i="42"/>
  <c r="A1371" i="42"/>
  <c r="F1289" i="42"/>
  <c r="A1416" i="42"/>
  <c r="F1334" i="42"/>
  <c r="F1335" i="42"/>
  <c r="A1417" i="42"/>
  <c r="A1455" i="42"/>
  <c r="F1373" i="42"/>
  <c r="F1785" i="42"/>
  <c r="A1867" i="42"/>
  <c r="A1821" i="42"/>
  <c r="F1739" i="42"/>
  <c r="F1382" i="42"/>
  <c r="A1464" i="42"/>
  <c r="A1842" i="42"/>
  <c r="F1760" i="42"/>
  <c r="F1280" i="42"/>
  <c r="A1362" i="42"/>
  <c r="F1786" i="42"/>
  <c r="A1868" i="42"/>
  <c r="F1256" i="42"/>
  <c r="A1338" i="42"/>
  <c r="A1399" i="42"/>
  <c r="F1317" i="42"/>
  <c r="F1759" i="42"/>
  <c r="A1841" i="42"/>
  <c r="F1743" i="42"/>
  <c r="A1825" i="42"/>
  <c r="A1323" i="42"/>
  <c r="F1241" i="42"/>
  <c r="A1819" i="42"/>
  <c r="F1737" i="42"/>
  <c r="F1732" i="42"/>
  <c r="A1814" i="42"/>
  <c r="A1852" i="42"/>
  <c r="F1770" i="42"/>
  <c r="N158" i="57"/>
  <c r="N77" i="57"/>
  <c r="N159" i="55"/>
  <c r="N78" i="55"/>
  <c r="N158" i="53"/>
  <c r="N77" i="53"/>
  <c r="N159" i="58"/>
  <c r="N78" i="58"/>
  <c r="N159" i="59"/>
  <c r="N78" i="59"/>
  <c r="N158" i="51"/>
  <c r="N77" i="51"/>
  <c r="N158" i="52"/>
  <c r="N77" i="52"/>
  <c r="N159" i="54"/>
  <c r="N78" i="54"/>
  <c r="N159" i="56"/>
  <c r="N78" i="56"/>
  <c r="N158" i="50"/>
  <c r="N77" i="50"/>
  <c r="N159" i="49"/>
  <c r="N78" i="49"/>
  <c r="N159" i="48"/>
  <c r="N78" i="48"/>
  <c r="N158" i="47"/>
  <c r="N77" i="47"/>
  <c r="M158" i="61"/>
  <c r="M77" i="61"/>
  <c r="N403" i="59" l="1"/>
  <c r="N322" i="59"/>
  <c r="N565" i="59"/>
  <c r="N241" i="59"/>
  <c r="N484" i="59"/>
  <c r="N403" i="58"/>
  <c r="N241" i="58"/>
  <c r="N565" i="58"/>
  <c r="N484" i="58"/>
  <c r="N322" i="58"/>
  <c r="N483" i="57"/>
  <c r="N321" i="57"/>
  <c r="N240" i="57"/>
  <c r="N564" i="57"/>
  <c r="N402" i="57"/>
  <c r="N565" i="56"/>
  <c r="N322" i="56"/>
  <c r="N241" i="56"/>
  <c r="N484" i="56"/>
  <c r="N403" i="56"/>
  <c r="N403" i="55"/>
  <c r="N241" i="55"/>
  <c r="N322" i="55"/>
  <c r="N565" i="55"/>
  <c r="N484" i="55"/>
  <c r="N565" i="54"/>
  <c r="N403" i="54"/>
  <c r="N241" i="54"/>
  <c r="N322" i="54"/>
  <c r="N484" i="54"/>
  <c r="N564" i="53"/>
  <c r="N483" i="53"/>
  <c r="N321" i="53"/>
  <c r="N240" i="53"/>
  <c r="N402" i="53"/>
  <c r="N564" i="52"/>
  <c r="N402" i="52"/>
  <c r="N483" i="52"/>
  <c r="N321" i="52"/>
  <c r="N240" i="52"/>
  <c r="N402" i="51"/>
  <c r="N564" i="51"/>
  <c r="N240" i="51"/>
  <c r="N321" i="51"/>
  <c r="N483" i="51"/>
  <c r="N564" i="50"/>
  <c r="N483" i="50"/>
  <c r="N321" i="50"/>
  <c r="N240" i="50"/>
  <c r="N402" i="50"/>
  <c r="N322" i="49"/>
  <c r="N565" i="49"/>
  <c r="N241" i="49"/>
  <c r="N484" i="49"/>
  <c r="N403" i="49"/>
  <c r="N484" i="48"/>
  <c r="N565" i="48"/>
  <c r="N322" i="48"/>
  <c r="N241" i="48"/>
  <c r="N403" i="48"/>
  <c r="N483" i="47"/>
  <c r="N402" i="47"/>
  <c r="N321" i="47"/>
  <c r="N240" i="47"/>
  <c r="N564" i="47"/>
  <c r="M564" i="61"/>
  <c r="M645" i="61"/>
  <c r="M807" i="61"/>
  <c r="M483" i="61"/>
  <c r="M888" i="61"/>
  <c r="M321" i="61"/>
  <c r="M240" i="61"/>
  <c r="M402" i="61"/>
  <c r="M726" i="61"/>
  <c r="M889" i="45"/>
  <c r="M322" i="45"/>
  <c r="M403" i="45"/>
  <c r="M808" i="45"/>
  <c r="M646" i="45"/>
  <c r="M727" i="45"/>
  <c r="M241" i="45"/>
  <c r="M484" i="45"/>
  <c r="M565" i="45"/>
  <c r="M79" i="45"/>
  <c r="M160" i="45"/>
  <c r="A1967" i="42"/>
  <c r="F1885" i="42"/>
  <c r="F1842" i="42"/>
  <c r="A1924" i="42"/>
  <c r="A1450" i="42"/>
  <c r="F1368" i="42"/>
  <c r="A1444" i="42"/>
  <c r="F1362" i="42"/>
  <c r="F1371" i="42"/>
  <c r="A1453" i="42"/>
  <c r="F1358" i="42"/>
  <c r="A1440" i="42"/>
  <c r="A1472" i="42"/>
  <c r="F1390" i="42"/>
  <c r="A1922" i="42"/>
  <c r="F1840" i="42"/>
  <c r="F1870" i="42"/>
  <c r="A1952" i="42"/>
  <c r="A1421" i="42"/>
  <c r="F1339" i="42"/>
  <c r="F1847" i="42"/>
  <c r="A1929" i="42"/>
  <c r="A1970" i="42"/>
  <c r="F1888" i="42"/>
  <c r="A1935" i="42"/>
  <c r="F1853" i="42"/>
  <c r="A1925" i="42"/>
  <c r="F1843" i="42"/>
  <c r="A1962" i="42"/>
  <c r="F1880" i="42"/>
  <c r="A1477" i="42"/>
  <c r="F1395" i="42"/>
  <c r="A1923" i="42"/>
  <c r="F1841" i="42"/>
  <c r="F1434" i="42"/>
  <c r="A1516" i="42"/>
  <c r="A1544" i="42"/>
  <c r="F1462" i="42"/>
  <c r="F1835" i="42"/>
  <c r="A1917" i="42"/>
  <c r="F1856" i="42"/>
  <c r="A1938" i="42"/>
  <c r="A1950" i="42"/>
  <c r="F1868" i="42"/>
  <c r="A1499" i="42"/>
  <c r="F1417" i="42"/>
  <c r="A1906" i="42"/>
  <c r="F1824" i="42"/>
  <c r="A1504" i="42"/>
  <c r="F1422" i="42"/>
  <c r="A1911" i="42"/>
  <c r="F1829" i="42"/>
  <c r="F1883" i="42"/>
  <c r="A1965" i="42"/>
  <c r="F1467" i="42"/>
  <c r="A1549" i="42"/>
  <c r="A1893" i="42"/>
  <c r="F1811" i="42"/>
  <c r="A1930" i="42"/>
  <c r="F1848" i="42"/>
  <c r="F1363" i="42"/>
  <c r="A1445" i="42"/>
  <c r="F1875" i="42"/>
  <c r="A1957" i="42"/>
  <c r="F1324" i="42"/>
  <c r="A1406" i="42"/>
  <c r="A1901" i="42"/>
  <c r="F1819" i="42"/>
  <c r="A1895" i="42"/>
  <c r="F1813" i="42"/>
  <c r="A1894" i="42"/>
  <c r="F1812" i="42"/>
  <c r="A1892" i="42"/>
  <c r="F1810" i="42"/>
  <c r="F1331" i="42"/>
  <c r="A1413" i="42"/>
  <c r="F1881" i="42"/>
  <c r="A1963" i="42"/>
  <c r="A1949" i="42"/>
  <c r="F1867" i="42"/>
  <c r="F1889" i="42"/>
  <c r="A1971" i="42"/>
  <c r="A1943" i="42"/>
  <c r="F1861" i="42"/>
  <c r="F1325" i="42"/>
  <c r="A1407" i="42"/>
  <c r="F1838" i="42"/>
  <c r="A1920" i="42"/>
  <c r="A1939" i="42"/>
  <c r="F1857" i="42"/>
  <c r="A1903" i="42"/>
  <c r="F1821" i="42"/>
  <c r="A1531" i="42"/>
  <c r="F1449" i="42"/>
  <c r="A1530" i="42"/>
  <c r="F1448" i="42"/>
  <c r="A1427" i="42"/>
  <c r="F1345" i="42"/>
  <c r="A1469" i="42"/>
  <c r="F1387" i="42"/>
  <c r="F1326" i="42"/>
  <c r="A1408" i="42"/>
  <c r="F1852" i="42"/>
  <c r="A1934" i="42"/>
  <c r="F1354" i="42"/>
  <c r="A1436" i="42"/>
  <c r="F1416" i="42"/>
  <c r="A1498" i="42"/>
  <c r="F1833" i="42"/>
  <c r="A1915" i="42"/>
  <c r="F1386" i="42"/>
  <c r="A1468" i="42"/>
  <c r="A1439" i="42"/>
  <c r="F1357" i="42"/>
  <c r="F1876" i="42"/>
  <c r="A1958" i="42"/>
  <c r="A1461" i="42"/>
  <c r="F1379" i="42"/>
  <c r="A1946" i="42"/>
  <c r="F1864" i="42"/>
  <c r="A1605" i="42"/>
  <c r="F1523" i="42"/>
  <c r="A1921" i="42"/>
  <c r="F1839" i="42"/>
  <c r="F1884" i="42"/>
  <c r="A1966" i="42"/>
  <c r="F1834" i="42"/>
  <c r="A1916" i="42"/>
  <c r="A1948" i="42"/>
  <c r="F1866" i="42"/>
  <c r="F1330" i="42"/>
  <c r="A1412" i="42"/>
  <c r="F1808" i="42"/>
  <c r="A1890" i="42"/>
  <c r="F1862" i="42"/>
  <c r="A1944" i="42"/>
  <c r="F1381" i="42"/>
  <c r="A1463" i="42"/>
  <c r="A1405" i="42"/>
  <c r="F1323" i="42"/>
  <c r="F1814" i="42"/>
  <c r="A1896" i="42"/>
  <c r="A1420" i="42"/>
  <c r="F1338" i="42"/>
  <c r="F1836" i="42"/>
  <c r="A1918" i="42"/>
  <c r="F1825" i="42"/>
  <c r="A1907" i="42"/>
  <c r="F1399" i="42"/>
  <c r="A1481" i="42"/>
  <c r="A1546" i="42"/>
  <c r="F1464" i="42"/>
  <c r="F1455" i="42"/>
  <c r="A1537" i="42"/>
  <c r="F1869" i="42"/>
  <c r="A1951" i="42"/>
  <c r="F1828" i="42"/>
  <c r="A1910" i="42"/>
  <c r="F1435" i="42"/>
  <c r="A1517" i="42"/>
  <c r="F1820" i="42"/>
  <c r="A1902" i="42"/>
  <c r="A1476" i="42"/>
  <c r="F1394" i="42"/>
  <c r="N160" i="56"/>
  <c r="N79" i="56"/>
  <c r="N160" i="54"/>
  <c r="N79" i="54"/>
  <c r="N79" i="58"/>
  <c r="N160" i="58"/>
  <c r="N159" i="53"/>
  <c r="N78" i="53"/>
  <c r="N159" i="52"/>
  <c r="N78" i="52"/>
  <c r="N159" i="51"/>
  <c r="N78" i="51"/>
  <c r="N160" i="55"/>
  <c r="N79" i="55"/>
  <c r="N159" i="57"/>
  <c r="N78" i="57"/>
  <c r="N160" i="59"/>
  <c r="N79" i="59"/>
  <c r="N159" i="50"/>
  <c r="N78" i="50"/>
  <c r="N160" i="49"/>
  <c r="N79" i="49"/>
  <c r="N160" i="48"/>
  <c r="N79" i="48"/>
  <c r="N159" i="47"/>
  <c r="N78" i="47"/>
  <c r="M159" i="61"/>
  <c r="M78" i="61"/>
  <c r="N323" i="59" l="1"/>
  <c r="N404" i="59"/>
  <c r="N566" i="59"/>
  <c r="N242" i="59"/>
  <c r="N485" i="59"/>
  <c r="N566" i="58"/>
  <c r="N323" i="58"/>
  <c r="N404" i="58"/>
  <c r="N242" i="58"/>
  <c r="N485" i="58"/>
  <c r="N484" i="57"/>
  <c r="N322" i="57"/>
  <c r="N565" i="57"/>
  <c r="N241" i="57"/>
  <c r="N403" i="57"/>
  <c r="N242" i="56"/>
  <c r="N404" i="56"/>
  <c r="N485" i="56"/>
  <c r="N323" i="56"/>
  <c r="N566" i="56"/>
  <c r="N323" i="55"/>
  <c r="N404" i="55"/>
  <c r="N242" i="55"/>
  <c r="N566" i="55"/>
  <c r="N485" i="55"/>
  <c r="N404" i="54"/>
  <c r="N485" i="54"/>
  <c r="N323" i="54"/>
  <c r="N566" i="54"/>
  <c r="N242" i="54"/>
  <c r="N403" i="53"/>
  <c r="N565" i="53"/>
  <c r="N484" i="53"/>
  <c r="N322" i="53"/>
  <c r="N241" i="53"/>
  <c r="N403" i="52"/>
  <c r="N241" i="52"/>
  <c r="N484" i="52"/>
  <c r="N322" i="52"/>
  <c r="N565" i="52"/>
  <c r="N403" i="51"/>
  <c r="N241" i="51"/>
  <c r="N565" i="51"/>
  <c r="N322" i="51"/>
  <c r="N484" i="51"/>
  <c r="N565" i="50"/>
  <c r="N484" i="50"/>
  <c r="N403" i="50"/>
  <c r="N241" i="50"/>
  <c r="N322" i="50"/>
  <c r="N323" i="49"/>
  <c r="N242" i="49"/>
  <c r="N566" i="49"/>
  <c r="N485" i="49"/>
  <c r="N404" i="49"/>
  <c r="N323" i="48"/>
  <c r="N485" i="48"/>
  <c r="N404" i="48"/>
  <c r="N242" i="48"/>
  <c r="N566" i="48"/>
  <c r="N403" i="47"/>
  <c r="N565" i="47"/>
  <c r="N241" i="47"/>
  <c r="N322" i="47"/>
  <c r="N484" i="47"/>
  <c r="M808" i="61"/>
  <c r="M403" i="61"/>
  <c r="M565" i="61"/>
  <c r="M727" i="61"/>
  <c r="M322" i="61"/>
  <c r="M241" i="61"/>
  <c r="M484" i="61"/>
  <c r="M889" i="61"/>
  <c r="M646" i="61"/>
  <c r="M80" i="45"/>
  <c r="M161" i="45"/>
  <c r="M566" i="45"/>
  <c r="M809" i="45"/>
  <c r="M890" i="45"/>
  <c r="M404" i="45"/>
  <c r="M647" i="45"/>
  <c r="M323" i="45"/>
  <c r="M728" i="45"/>
  <c r="M242" i="45"/>
  <c r="M485" i="45"/>
  <c r="A1545" i="42"/>
  <c r="F1463" i="42"/>
  <c r="A2044" i="42"/>
  <c r="F2044" i="42" s="1"/>
  <c r="F1962" i="42"/>
  <c r="A1522" i="42"/>
  <c r="F1440" i="42"/>
  <c r="F1444" i="42"/>
  <c r="A1526" i="42"/>
  <c r="F1970" i="42"/>
  <c r="A2052" i="42"/>
  <c r="F2052" i="42" s="1"/>
  <c r="A1599" i="42"/>
  <c r="F1517" i="42"/>
  <c r="A2000" i="42"/>
  <c r="F2000" i="42" s="1"/>
  <c r="F1918" i="42"/>
  <c r="F1916" i="42"/>
  <c r="A1998" i="42"/>
  <c r="F1998" i="42" s="1"/>
  <c r="F1943" i="42"/>
  <c r="A2025" i="42"/>
  <c r="F2025" i="42" s="1"/>
  <c r="F1892" i="42"/>
  <c r="A1974" i="42"/>
  <c r="F1974" i="42" s="1"/>
  <c r="A1527" i="42"/>
  <c r="F1445" i="42"/>
  <c r="F1893" i="42"/>
  <c r="A1975" i="42"/>
  <c r="F1975" i="42" s="1"/>
  <c r="A1559" i="42"/>
  <c r="F1477" i="42"/>
  <c r="F1952" i="42"/>
  <c r="A2034" i="42"/>
  <c r="F2034" i="42" s="1"/>
  <c r="A2006" i="42"/>
  <c r="F2006" i="42" s="1"/>
  <c r="F1924" i="42"/>
  <c r="A1992" i="42"/>
  <c r="F1992" i="42" s="1"/>
  <c r="F1910" i="42"/>
  <c r="A1612" i="42"/>
  <c r="F1530" i="42"/>
  <c r="A1984" i="42"/>
  <c r="F1984" i="42" s="1"/>
  <c r="F1902" i="42"/>
  <c r="F1907" i="42"/>
  <c r="A1989" i="42"/>
  <c r="F1989" i="42" s="1"/>
  <c r="A1543" i="42"/>
  <c r="F1461" i="42"/>
  <c r="A1550" i="42"/>
  <c r="F1468" i="42"/>
  <c r="A1563" i="42"/>
  <c r="F1481" i="42"/>
  <c r="F1420" i="42"/>
  <c r="A1502" i="42"/>
  <c r="A2028" i="42"/>
  <c r="F2028" i="42" s="1"/>
  <c r="F1946" i="42"/>
  <c r="A2016" i="42"/>
  <c r="F2016" i="42" s="1"/>
  <c r="F1934" i="42"/>
  <c r="A1488" i="42"/>
  <c r="F1406" i="42"/>
  <c r="A1586" i="42"/>
  <c r="F1504" i="42"/>
  <c r="A2020" i="42"/>
  <c r="F2020" i="42" s="1"/>
  <c r="F1938" i="42"/>
  <c r="F1935" i="42"/>
  <c r="A2017" i="42"/>
  <c r="F2017" i="42" s="1"/>
  <c r="A2026" i="42"/>
  <c r="F2026" i="42" s="1"/>
  <c r="F1944" i="42"/>
  <c r="A1972" i="42"/>
  <c r="F1972" i="42" s="1"/>
  <c r="F1890" i="42"/>
  <c r="A2048" i="42"/>
  <c r="F2048" i="42" s="1"/>
  <c r="F1966" i="42"/>
  <c r="A2021" i="42"/>
  <c r="F2021" i="42" s="1"/>
  <c r="F1939" i="42"/>
  <c r="F1958" i="42"/>
  <c r="A2040" i="42"/>
  <c r="F2040" i="42" s="1"/>
  <c r="F1971" i="42"/>
  <c r="A2053" i="42"/>
  <c r="F2053" i="42" s="1"/>
  <c r="A2045" i="42"/>
  <c r="F2045" i="42" s="1"/>
  <c r="F1963" i="42"/>
  <c r="A1631" i="42"/>
  <c r="F1549" i="42"/>
  <c r="F1544" i="42"/>
  <c r="A1626" i="42"/>
  <c r="A2011" i="42"/>
  <c r="F2011" i="42" s="1"/>
  <c r="F1929" i="42"/>
  <c r="A1535" i="42"/>
  <c r="F1453" i="42"/>
  <c r="A1619" i="42"/>
  <c r="F1537" i="42"/>
  <c r="A2002" i="42"/>
  <c r="F2002" i="42" s="1"/>
  <c r="F1920" i="42"/>
  <c r="F1951" i="42"/>
  <c r="A2033" i="42"/>
  <c r="F2033" i="42" s="1"/>
  <c r="F1546" i="42"/>
  <c r="A1628" i="42"/>
  <c r="A1978" i="42"/>
  <c r="F1978" i="42" s="1"/>
  <c r="F1896" i="42"/>
  <c r="F1921" i="42"/>
  <c r="A2003" i="42"/>
  <c r="F2003" i="42" s="1"/>
  <c r="A1997" i="42"/>
  <c r="F1997" i="42" s="1"/>
  <c r="F1915" i="42"/>
  <c r="A1489" i="42"/>
  <c r="F1407" i="42"/>
  <c r="A2031" i="42"/>
  <c r="F2031" i="42" s="1"/>
  <c r="F1949" i="42"/>
  <c r="F1894" i="42"/>
  <c r="A1976" i="42"/>
  <c r="F1976" i="42" s="1"/>
  <c r="F1901" i="42"/>
  <c r="A1983" i="42"/>
  <c r="F1983" i="42" s="1"/>
  <c r="F1950" i="42"/>
  <c r="A2032" i="42"/>
  <c r="F2032" i="42" s="1"/>
  <c r="A1598" i="42"/>
  <c r="F1516" i="42"/>
  <c r="F1469" i="42"/>
  <c r="A1551" i="42"/>
  <c r="F1427" i="42"/>
  <c r="A1509" i="42"/>
  <c r="A1977" i="42"/>
  <c r="F1977" i="42" s="1"/>
  <c r="F1895" i="42"/>
  <c r="A1558" i="42"/>
  <c r="F1476" i="42"/>
  <c r="A1494" i="42"/>
  <c r="F1412" i="42"/>
  <c r="A1490" i="42"/>
  <c r="F1408" i="42"/>
  <c r="A1487" i="42"/>
  <c r="F1405" i="42"/>
  <c r="A2039" i="42"/>
  <c r="F2039" i="42" s="1"/>
  <c r="F1957" i="42"/>
  <c r="F1930" i="42"/>
  <c r="A2012" i="42"/>
  <c r="F2012" i="42" s="1"/>
  <c r="F1965" i="42"/>
  <c r="A2047" i="42"/>
  <c r="F2047" i="42" s="1"/>
  <c r="A1999" i="42"/>
  <c r="F1999" i="42" s="1"/>
  <c r="F1917" i="42"/>
  <c r="A2005" i="42"/>
  <c r="F2005" i="42" s="1"/>
  <c r="F1923" i="42"/>
  <c r="F1922" i="42"/>
  <c r="A2004" i="42"/>
  <c r="F2004" i="42" s="1"/>
  <c r="F1967" i="42"/>
  <c r="A2049" i="42"/>
  <c r="F2049" i="42" s="1"/>
  <c r="F1906" i="42"/>
  <c r="A1988" i="42"/>
  <c r="F1988" i="42" s="1"/>
  <c r="A1581" i="42"/>
  <c r="F1499" i="42"/>
  <c r="F1472" i="42"/>
  <c r="A1554" i="42"/>
  <c r="A2030" i="42"/>
  <c r="F2030" i="42" s="1"/>
  <c r="F1948" i="42"/>
  <c r="A1687" i="42"/>
  <c r="F1605" i="42"/>
  <c r="A1521" i="42"/>
  <c r="F1439" i="42"/>
  <c r="A1580" i="42"/>
  <c r="F1498" i="42"/>
  <c r="F1436" i="42"/>
  <c r="A1518" i="42"/>
  <c r="F1531" i="42"/>
  <c r="A1613" i="42"/>
  <c r="F1903" i="42"/>
  <c r="A1985" i="42"/>
  <c r="F1985" i="42" s="1"/>
  <c r="F1413" i="42"/>
  <c r="A1495" i="42"/>
  <c r="A1993" i="42"/>
  <c r="F1993" i="42" s="1"/>
  <c r="F1911" i="42"/>
  <c r="F1925" i="42"/>
  <c r="A2007" i="42"/>
  <c r="F2007" i="42" s="1"/>
  <c r="F1421" i="42"/>
  <c r="A1503" i="42"/>
  <c r="F1450" i="42"/>
  <c r="A1532" i="42"/>
  <c r="N79" i="53"/>
  <c r="N160" i="53"/>
  <c r="N161" i="55"/>
  <c r="N80" i="55"/>
  <c r="N80" i="58"/>
  <c r="N161" i="58"/>
  <c r="N160" i="51"/>
  <c r="N79" i="51"/>
  <c r="N161" i="54"/>
  <c r="N80" i="54"/>
  <c r="N160" i="57"/>
  <c r="N79" i="57"/>
  <c r="N80" i="59"/>
  <c r="N161" i="59"/>
  <c r="N160" i="52"/>
  <c r="N79" i="52"/>
  <c r="N80" i="56"/>
  <c r="N161" i="56"/>
  <c r="N160" i="50"/>
  <c r="N79" i="50"/>
  <c r="N161" i="49"/>
  <c r="N80" i="49"/>
  <c r="N161" i="48"/>
  <c r="N80" i="48"/>
  <c r="N160" i="47"/>
  <c r="N79" i="47"/>
  <c r="M160" i="61"/>
  <c r="M79" i="61"/>
  <c r="N243" i="59" l="1"/>
  <c r="N486" i="59"/>
  <c r="N324" i="59"/>
  <c r="N567" i="59"/>
  <c r="N405" i="59"/>
  <c r="N324" i="58"/>
  <c r="N405" i="58"/>
  <c r="N243" i="58"/>
  <c r="N567" i="58"/>
  <c r="N486" i="58"/>
  <c r="N323" i="57"/>
  <c r="N485" i="57"/>
  <c r="N404" i="57"/>
  <c r="N242" i="57"/>
  <c r="N566" i="57"/>
  <c r="N405" i="56"/>
  <c r="N486" i="56"/>
  <c r="N567" i="56"/>
  <c r="N324" i="56"/>
  <c r="N243" i="56"/>
  <c r="N243" i="55"/>
  <c r="N486" i="55"/>
  <c r="N324" i="55"/>
  <c r="N405" i="55"/>
  <c r="N567" i="55"/>
  <c r="N567" i="54"/>
  <c r="N324" i="54"/>
  <c r="N405" i="54"/>
  <c r="N243" i="54"/>
  <c r="N486" i="54"/>
  <c r="N242" i="53"/>
  <c r="N404" i="53"/>
  <c r="N323" i="53"/>
  <c r="N566" i="53"/>
  <c r="N485" i="53"/>
  <c r="N404" i="52"/>
  <c r="N323" i="52"/>
  <c r="N566" i="52"/>
  <c r="N242" i="52"/>
  <c r="N485" i="52"/>
  <c r="N323" i="51"/>
  <c r="N485" i="51"/>
  <c r="N404" i="51"/>
  <c r="N566" i="51"/>
  <c r="N242" i="51"/>
  <c r="N323" i="50"/>
  <c r="N566" i="50"/>
  <c r="N404" i="50"/>
  <c r="N485" i="50"/>
  <c r="N242" i="50"/>
  <c r="N405" i="49"/>
  <c r="N243" i="49"/>
  <c r="N567" i="49"/>
  <c r="N324" i="49"/>
  <c r="N486" i="49"/>
  <c r="N486" i="48"/>
  <c r="N567" i="48"/>
  <c r="N243" i="48"/>
  <c r="N324" i="48"/>
  <c r="N405" i="48"/>
  <c r="N404" i="47"/>
  <c r="N566" i="47"/>
  <c r="N323" i="47"/>
  <c r="N242" i="47"/>
  <c r="N485" i="47"/>
  <c r="M566" i="61"/>
  <c r="M809" i="61"/>
  <c r="M485" i="61"/>
  <c r="M728" i="61"/>
  <c r="M404" i="61"/>
  <c r="M242" i="61"/>
  <c r="M323" i="61"/>
  <c r="M647" i="61"/>
  <c r="M890" i="61"/>
  <c r="M567" i="45"/>
  <c r="M648" i="45"/>
  <c r="M729" i="45"/>
  <c r="M810" i="45"/>
  <c r="M324" i="45"/>
  <c r="M405" i="45"/>
  <c r="M486" i="45"/>
  <c r="M891" i="45"/>
  <c r="M243" i="45"/>
  <c r="M81" i="45"/>
  <c r="M162" i="45"/>
  <c r="A1571" i="42"/>
  <c r="F1489" i="42"/>
  <c r="A1585" i="42"/>
  <c r="F1503" i="42"/>
  <c r="F1495" i="42"/>
  <c r="A1577" i="42"/>
  <c r="A1769" i="42"/>
  <c r="F1687" i="42"/>
  <c r="A1609" i="42"/>
  <c r="F1527" i="42"/>
  <c r="F1580" i="42"/>
  <c r="A1662" i="42"/>
  <c r="A1591" i="42"/>
  <c r="F1509" i="42"/>
  <c r="A1710" i="42"/>
  <c r="F1628" i="42"/>
  <c r="A1708" i="42"/>
  <c r="F1626" i="42"/>
  <c r="A1570" i="42"/>
  <c r="F1488" i="42"/>
  <c r="F1550" i="42"/>
  <c r="A1632" i="42"/>
  <c r="A1641" i="42"/>
  <c r="F1559" i="42"/>
  <c r="A1681" i="42"/>
  <c r="F1599" i="42"/>
  <c r="A1636" i="42"/>
  <c r="F1554" i="42"/>
  <c r="A1584" i="42"/>
  <c r="F1502" i="42"/>
  <c r="F1522" i="42"/>
  <c r="A1604" i="42"/>
  <c r="A1600" i="42"/>
  <c r="F1518" i="42"/>
  <c r="A1576" i="42"/>
  <c r="F1494" i="42"/>
  <c r="A1608" i="42"/>
  <c r="F1526" i="42"/>
  <c r="F1598" i="42"/>
  <c r="A1680" i="42"/>
  <c r="A1614" i="42"/>
  <c r="F1532" i="42"/>
  <c r="A1603" i="42"/>
  <c r="F1521" i="42"/>
  <c r="F1581" i="42"/>
  <c r="A1663" i="42"/>
  <c r="A1640" i="42"/>
  <c r="F1558" i="42"/>
  <c r="A1633" i="42"/>
  <c r="F1551" i="42"/>
  <c r="A1625" i="42"/>
  <c r="F1543" i="42"/>
  <c r="F1612" i="42"/>
  <c r="A1694" i="42"/>
  <c r="F1535" i="42"/>
  <c r="A1617" i="42"/>
  <c r="A1645" i="42"/>
  <c r="F1563" i="42"/>
  <c r="A1569" i="42"/>
  <c r="F1487" i="42"/>
  <c r="A1713" i="42"/>
  <c r="F1631" i="42"/>
  <c r="A1695" i="42"/>
  <c r="F1613" i="42"/>
  <c r="A1572" i="42"/>
  <c r="F1490" i="42"/>
  <c r="F1619" i="42"/>
  <c r="A1701" i="42"/>
  <c r="A1668" i="42"/>
  <c r="F1586" i="42"/>
  <c r="A1627" i="42"/>
  <c r="F1545" i="42"/>
  <c r="N161" i="52"/>
  <c r="N80" i="52"/>
  <c r="N161" i="51"/>
  <c r="N80" i="51"/>
  <c r="N162" i="59"/>
  <c r="N81" i="59"/>
  <c r="N162" i="58"/>
  <c r="N81" i="58"/>
  <c r="N161" i="57"/>
  <c r="N80" i="57"/>
  <c r="N162" i="55"/>
  <c r="N81" i="55"/>
  <c r="N162" i="54"/>
  <c r="N81" i="54"/>
  <c r="N162" i="56"/>
  <c r="N81" i="56"/>
  <c r="N161" i="53"/>
  <c r="N80" i="53"/>
  <c r="N161" i="50"/>
  <c r="N80" i="50"/>
  <c r="N81" i="49"/>
  <c r="N162" i="49"/>
  <c r="N81" i="48"/>
  <c r="N162" i="48"/>
  <c r="N80" i="47"/>
  <c r="N161" i="47"/>
  <c r="M161" i="61"/>
  <c r="M80" i="61"/>
  <c r="N406" i="59" l="1"/>
  <c r="N244" i="59"/>
  <c r="N568" i="59"/>
  <c r="N487" i="59"/>
  <c r="N325" i="59"/>
  <c r="N568" i="58"/>
  <c r="N487" i="58"/>
  <c r="N244" i="58"/>
  <c r="N406" i="58"/>
  <c r="N325" i="58"/>
  <c r="N324" i="57"/>
  <c r="N243" i="57"/>
  <c r="N567" i="57"/>
  <c r="N486" i="57"/>
  <c r="N405" i="57"/>
  <c r="N325" i="56"/>
  <c r="N568" i="56"/>
  <c r="N406" i="56"/>
  <c r="N244" i="56"/>
  <c r="N487" i="56"/>
  <c r="N487" i="55"/>
  <c r="N568" i="55"/>
  <c r="N244" i="55"/>
  <c r="N406" i="55"/>
  <c r="N325" i="55"/>
  <c r="N406" i="54"/>
  <c r="N568" i="54"/>
  <c r="N244" i="54"/>
  <c r="N325" i="54"/>
  <c r="N487" i="54"/>
  <c r="N243" i="53"/>
  <c r="N486" i="53"/>
  <c r="N567" i="53"/>
  <c r="N405" i="53"/>
  <c r="N324" i="53"/>
  <c r="N405" i="52"/>
  <c r="N567" i="52"/>
  <c r="N243" i="52"/>
  <c r="N324" i="52"/>
  <c r="N486" i="52"/>
  <c r="N324" i="51"/>
  <c r="N567" i="51"/>
  <c r="N486" i="51"/>
  <c r="N405" i="51"/>
  <c r="N243" i="51"/>
  <c r="N567" i="50"/>
  <c r="N324" i="50"/>
  <c r="N486" i="50"/>
  <c r="N243" i="50"/>
  <c r="N405" i="50"/>
  <c r="N487" i="49"/>
  <c r="N406" i="49"/>
  <c r="N325" i="49"/>
  <c r="N244" i="49"/>
  <c r="N568" i="49"/>
  <c r="N325" i="48"/>
  <c r="N487" i="48"/>
  <c r="N406" i="48"/>
  <c r="N244" i="48"/>
  <c r="N568" i="48"/>
  <c r="N567" i="47"/>
  <c r="N324" i="47"/>
  <c r="N243" i="47"/>
  <c r="N405" i="47"/>
  <c r="N486" i="47"/>
  <c r="M324" i="61"/>
  <c r="M405" i="61"/>
  <c r="M810" i="61"/>
  <c r="M891" i="61"/>
  <c r="M486" i="61"/>
  <c r="M729" i="61"/>
  <c r="M243" i="61"/>
  <c r="M567" i="61"/>
  <c r="M648" i="61"/>
  <c r="M82" i="45"/>
  <c r="M163" i="45"/>
  <c r="M487" i="45"/>
  <c r="M892" i="45"/>
  <c r="M730" i="45"/>
  <c r="M325" i="45"/>
  <c r="M568" i="45"/>
  <c r="M406" i="45"/>
  <c r="M811" i="45"/>
  <c r="M244" i="45"/>
  <c r="M649" i="45"/>
  <c r="F1695" i="42"/>
  <c r="A1777" i="42"/>
  <c r="F1713" i="42"/>
  <c r="A1795" i="42"/>
  <c r="A1651" i="42"/>
  <c r="F1569" i="42"/>
  <c r="F1645" i="42"/>
  <c r="A1727" i="42"/>
  <c r="A1652" i="42"/>
  <c r="F1570" i="42"/>
  <c r="F1640" i="42"/>
  <c r="A1722" i="42"/>
  <c r="A1682" i="42"/>
  <c r="F1600" i="42"/>
  <c r="A1690" i="42"/>
  <c r="F1608" i="42"/>
  <c r="A1790" i="42"/>
  <c r="F1708" i="42"/>
  <c r="F1591" i="42"/>
  <c r="A1673" i="42"/>
  <c r="F1585" i="42"/>
  <c r="A1667" i="42"/>
  <c r="F1632" i="42"/>
  <c r="A1714" i="42"/>
  <c r="A1686" i="42"/>
  <c r="F1604" i="42"/>
  <c r="F1625" i="42"/>
  <c r="A1707" i="42"/>
  <c r="F1617" i="42"/>
  <c r="A1699" i="42"/>
  <c r="A1654" i="42"/>
  <c r="F1572" i="42"/>
  <c r="F1694" i="42"/>
  <c r="A1776" i="42"/>
  <c r="A1851" i="42"/>
  <c r="F1769" i="42"/>
  <c r="F1614" i="42"/>
  <c r="A1696" i="42"/>
  <c r="F1680" i="42"/>
  <c r="A1762" i="42"/>
  <c r="A1744" i="42"/>
  <c r="F1662" i="42"/>
  <c r="F1701" i="42"/>
  <c r="A1783" i="42"/>
  <c r="A1691" i="42"/>
  <c r="F1609" i="42"/>
  <c r="F1603" i="42"/>
  <c r="A1685" i="42"/>
  <c r="A1666" i="42"/>
  <c r="F1584" i="42"/>
  <c r="F1636" i="42"/>
  <c r="A1718" i="42"/>
  <c r="F1681" i="42"/>
  <c r="A1763" i="42"/>
  <c r="F1641" i="42"/>
  <c r="A1723" i="42"/>
  <c r="A1792" i="42"/>
  <c r="F1710" i="42"/>
  <c r="A1659" i="42"/>
  <c r="F1577" i="42"/>
  <c r="A1709" i="42"/>
  <c r="F1627" i="42"/>
  <c r="A1750" i="42"/>
  <c r="F1668" i="42"/>
  <c r="A1745" i="42"/>
  <c r="F1663" i="42"/>
  <c r="A1658" i="42"/>
  <c r="F1576" i="42"/>
  <c r="A1715" i="42"/>
  <c r="F1633" i="42"/>
  <c r="F1571" i="42"/>
  <c r="A1653" i="42"/>
  <c r="N162" i="53"/>
  <c r="N81" i="53"/>
  <c r="N163" i="56"/>
  <c r="N82" i="56"/>
  <c r="N82" i="58"/>
  <c r="N163" i="58"/>
  <c r="N163" i="59"/>
  <c r="N82" i="59"/>
  <c r="N163" i="54"/>
  <c r="N82" i="54"/>
  <c r="N163" i="55"/>
  <c r="N82" i="55"/>
  <c r="N81" i="51"/>
  <c r="N162" i="51"/>
  <c r="N81" i="57"/>
  <c r="N162" i="57"/>
  <c r="N81" i="52"/>
  <c r="N162" i="52"/>
  <c r="N81" i="50"/>
  <c r="N162" i="50"/>
  <c r="N82" i="49"/>
  <c r="N163" i="49"/>
  <c r="N82" i="48"/>
  <c r="N163" i="48"/>
  <c r="N162" i="47"/>
  <c r="N81" i="47"/>
  <c r="M81" i="61"/>
  <c r="M162" i="61"/>
  <c r="N569" i="59" l="1"/>
  <c r="N326" i="59"/>
  <c r="N407" i="59"/>
  <c r="N245" i="59"/>
  <c r="N488" i="59"/>
  <c r="N245" i="58"/>
  <c r="N569" i="58"/>
  <c r="N326" i="58"/>
  <c r="N488" i="58"/>
  <c r="N407" i="58"/>
  <c r="N568" i="57"/>
  <c r="N244" i="57"/>
  <c r="N487" i="57"/>
  <c r="N325" i="57"/>
  <c r="N406" i="57"/>
  <c r="N569" i="56"/>
  <c r="N488" i="56"/>
  <c r="N326" i="56"/>
  <c r="N245" i="56"/>
  <c r="N407" i="56"/>
  <c r="N245" i="55"/>
  <c r="N326" i="55"/>
  <c r="N407" i="55"/>
  <c r="N488" i="55"/>
  <c r="N569" i="55"/>
  <c r="N407" i="54"/>
  <c r="N569" i="54"/>
  <c r="N326" i="54"/>
  <c r="N245" i="54"/>
  <c r="N488" i="54"/>
  <c r="N325" i="53"/>
  <c r="N487" i="53"/>
  <c r="N568" i="53"/>
  <c r="N406" i="53"/>
  <c r="N244" i="53"/>
  <c r="N244" i="52"/>
  <c r="N325" i="52"/>
  <c r="N568" i="52"/>
  <c r="N487" i="52"/>
  <c r="N406" i="52"/>
  <c r="N487" i="51"/>
  <c r="N325" i="51"/>
  <c r="N568" i="51"/>
  <c r="N244" i="51"/>
  <c r="N406" i="51"/>
  <c r="N406" i="50"/>
  <c r="N244" i="50"/>
  <c r="N487" i="50"/>
  <c r="N568" i="50"/>
  <c r="N325" i="50"/>
  <c r="N326" i="49"/>
  <c r="N488" i="49"/>
  <c r="N245" i="49"/>
  <c r="N407" i="49"/>
  <c r="N569" i="49"/>
  <c r="N326" i="48"/>
  <c r="N569" i="48"/>
  <c r="N245" i="48"/>
  <c r="N488" i="48"/>
  <c r="N407" i="48"/>
  <c r="N487" i="47"/>
  <c r="N244" i="47"/>
  <c r="N406" i="47"/>
  <c r="N325" i="47"/>
  <c r="N568" i="47"/>
  <c r="M730" i="61"/>
  <c r="M244" i="61"/>
  <c r="M811" i="61"/>
  <c r="M487" i="61"/>
  <c r="M325" i="61"/>
  <c r="M649" i="61"/>
  <c r="M568" i="61"/>
  <c r="M892" i="61"/>
  <c r="M406" i="61"/>
  <c r="M326" i="45"/>
  <c r="M488" i="45"/>
  <c r="M407" i="45"/>
  <c r="M245" i="45"/>
  <c r="M731" i="45"/>
  <c r="M893" i="45"/>
  <c r="M650" i="45"/>
  <c r="M812" i="45"/>
  <c r="M569" i="45"/>
  <c r="M83" i="45"/>
  <c r="M164" i="45"/>
  <c r="A1858" i="42"/>
  <c r="F1776" i="42"/>
  <c r="A1805" i="42"/>
  <c r="F1723" i="42"/>
  <c r="F1699" i="42"/>
  <c r="A1781" i="42"/>
  <c r="F1673" i="42"/>
  <c r="A1755" i="42"/>
  <c r="A1764" i="42"/>
  <c r="F1682" i="42"/>
  <c r="A1809" i="42"/>
  <c r="F1727" i="42"/>
  <c r="A1796" i="42"/>
  <c r="F1714" i="42"/>
  <c r="A1789" i="42"/>
  <c r="F1707" i="42"/>
  <c r="A1767" i="42"/>
  <c r="F1685" i="42"/>
  <c r="F1667" i="42"/>
  <c r="A1749" i="42"/>
  <c r="A1872" i="42"/>
  <c r="F1790" i="42"/>
  <c r="F1651" i="42"/>
  <c r="A1733" i="42"/>
  <c r="F1653" i="42"/>
  <c r="A1735" i="42"/>
  <c r="F1658" i="42"/>
  <c r="A1740" i="42"/>
  <c r="F1718" i="42"/>
  <c r="A1800" i="42"/>
  <c r="F1652" i="42"/>
  <c r="A1734" i="42"/>
  <c r="F1795" i="42"/>
  <c r="A1877" i="42"/>
  <c r="A1773" i="42"/>
  <c r="F1691" i="42"/>
  <c r="A1804" i="42"/>
  <c r="F1722" i="42"/>
  <c r="A1741" i="42"/>
  <c r="F1659" i="42"/>
  <c r="A1768" i="42"/>
  <c r="F1686" i="42"/>
  <c r="A1772" i="42"/>
  <c r="F1690" i="42"/>
  <c r="F1750" i="42"/>
  <c r="A1832" i="42"/>
  <c r="A1736" i="42"/>
  <c r="F1654" i="42"/>
  <c r="A1865" i="42"/>
  <c r="F1783" i="42"/>
  <c r="F1745" i="42"/>
  <c r="A1827" i="42"/>
  <c r="F1744" i="42"/>
  <c r="A1826" i="42"/>
  <c r="F1777" i="42"/>
  <c r="A1859" i="42"/>
  <c r="A1797" i="42"/>
  <c r="F1715" i="42"/>
  <c r="F1696" i="42"/>
  <c r="A1778" i="42"/>
  <c r="F1763" i="42"/>
  <c r="A1845" i="42"/>
  <c r="F1709" i="42"/>
  <c r="A1791" i="42"/>
  <c r="A1874" i="42"/>
  <c r="F1792" i="42"/>
  <c r="A1748" i="42"/>
  <c r="F1666" i="42"/>
  <c r="A1844" i="42"/>
  <c r="F1762" i="42"/>
  <c r="F1851" i="42"/>
  <c r="A1933" i="42"/>
  <c r="N164" i="59"/>
  <c r="N83" i="59"/>
  <c r="N163" i="51"/>
  <c r="N82" i="51"/>
  <c r="N164" i="58"/>
  <c r="N83" i="58"/>
  <c r="N163" i="57"/>
  <c r="N82" i="57"/>
  <c r="N164" i="55"/>
  <c r="N83" i="55"/>
  <c r="N164" i="56"/>
  <c r="N83" i="56"/>
  <c r="N163" i="52"/>
  <c r="N82" i="52"/>
  <c r="N83" i="54"/>
  <c r="N164" i="54"/>
  <c r="N82" i="53"/>
  <c r="N163" i="53"/>
  <c r="N82" i="50"/>
  <c r="N163" i="50"/>
  <c r="N164" i="49"/>
  <c r="N83" i="49"/>
  <c r="N164" i="48"/>
  <c r="N83" i="48"/>
  <c r="N163" i="47"/>
  <c r="N82" i="47"/>
  <c r="M163" i="61"/>
  <c r="M82" i="61"/>
  <c r="N327" i="59" l="1"/>
  <c r="N246" i="59"/>
  <c r="N408" i="59"/>
  <c r="N570" i="59"/>
  <c r="N489" i="59"/>
  <c r="N570" i="58"/>
  <c r="N489" i="58"/>
  <c r="N246" i="58"/>
  <c r="N408" i="58"/>
  <c r="N327" i="58"/>
  <c r="N407" i="57"/>
  <c r="N326" i="57"/>
  <c r="N245" i="57"/>
  <c r="N488" i="57"/>
  <c r="N569" i="57"/>
  <c r="N489" i="56"/>
  <c r="N570" i="56"/>
  <c r="N408" i="56"/>
  <c r="N327" i="56"/>
  <c r="N246" i="56"/>
  <c r="N489" i="55"/>
  <c r="N408" i="55"/>
  <c r="N246" i="55"/>
  <c r="N327" i="55"/>
  <c r="N570" i="55"/>
  <c r="N570" i="54"/>
  <c r="N408" i="54"/>
  <c r="N327" i="54"/>
  <c r="N246" i="54"/>
  <c r="N489" i="54"/>
  <c r="N569" i="53"/>
  <c r="N407" i="53"/>
  <c r="N488" i="53"/>
  <c r="N245" i="53"/>
  <c r="N326" i="53"/>
  <c r="N488" i="52"/>
  <c r="N326" i="52"/>
  <c r="N245" i="52"/>
  <c r="N569" i="52"/>
  <c r="N407" i="52"/>
  <c r="N245" i="51"/>
  <c r="N488" i="51"/>
  <c r="N326" i="51"/>
  <c r="N407" i="51"/>
  <c r="N569" i="51"/>
  <c r="N245" i="50"/>
  <c r="N326" i="50"/>
  <c r="N407" i="50"/>
  <c r="N569" i="50"/>
  <c r="N488" i="50"/>
  <c r="N246" i="49"/>
  <c r="N570" i="49"/>
  <c r="N489" i="49"/>
  <c r="N327" i="49"/>
  <c r="N408" i="49"/>
  <c r="N246" i="48"/>
  <c r="N327" i="48"/>
  <c r="N408" i="48"/>
  <c r="N489" i="48"/>
  <c r="N570" i="48"/>
  <c r="N407" i="47"/>
  <c r="N326" i="47"/>
  <c r="N488" i="47"/>
  <c r="N569" i="47"/>
  <c r="N245" i="47"/>
  <c r="M245" i="61"/>
  <c r="M326" i="61"/>
  <c r="M488" i="61"/>
  <c r="M893" i="61"/>
  <c r="M407" i="61"/>
  <c r="M731" i="61"/>
  <c r="M569" i="61"/>
  <c r="M650" i="61"/>
  <c r="M812" i="61"/>
  <c r="M84" i="45"/>
  <c r="M165" i="45"/>
  <c r="M894" i="45"/>
  <c r="M327" i="45"/>
  <c r="M570" i="45"/>
  <c r="M651" i="45"/>
  <c r="M732" i="45"/>
  <c r="M813" i="45"/>
  <c r="M246" i="45"/>
  <c r="M489" i="45"/>
  <c r="M408" i="45"/>
  <c r="A1941" i="42"/>
  <c r="F1859" i="42"/>
  <c r="A1878" i="42"/>
  <c r="F1796" i="42"/>
  <c r="F1797" i="42"/>
  <c r="A1879" i="42"/>
  <c r="A1871" i="42"/>
  <c r="F1789" i="42"/>
  <c r="A1887" i="42"/>
  <c r="F1805" i="42"/>
  <c r="A1940" i="42"/>
  <c r="F1858" i="42"/>
  <c r="A1947" i="42"/>
  <c r="F1865" i="42"/>
  <c r="A1849" i="42"/>
  <c r="F1767" i="42"/>
  <c r="F1874" i="42"/>
  <c r="A1956" i="42"/>
  <c r="F1734" i="42"/>
  <c r="A1816" i="42"/>
  <c r="F1740" i="42"/>
  <c r="A1822" i="42"/>
  <c r="A1837" i="42"/>
  <c r="F1755" i="42"/>
  <c r="F1804" i="42"/>
  <c r="A1886" i="42"/>
  <c r="A1817" i="42"/>
  <c r="F1735" i="42"/>
  <c r="F1872" i="42"/>
  <c r="A1954" i="42"/>
  <c r="A1863" i="42"/>
  <c r="F1781" i="42"/>
  <c r="F1764" i="42"/>
  <c r="A1846" i="42"/>
  <c r="F1844" i="42"/>
  <c r="A1926" i="42"/>
  <c r="F1791" i="42"/>
  <c r="A1873" i="42"/>
  <c r="A1854" i="42"/>
  <c r="F1772" i="42"/>
  <c r="F1800" i="42"/>
  <c r="A1882" i="42"/>
  <c r="A1831" i="42"/>
  <c r="F1749" i="42"/>
  <c r="F1933" i="42"/>
  <c r="A2015" i="42"/>
  <c r="F2015" i="42" s="1"/>
  <c r="A1927" i="42"/>
  <c r="F1845" i="42"/>
  <c r="F1778" i="42"/>
  <c r="A1860" i="42"/>
  <c r="A1908" i="42"/>
  <c r="F1826" i="42"/>
  <c r="F1827" i="42"/>
  <c r="A1909" i="42"/>
  <c r="A1818" i="42"/>
  <c r="F1736" i="42"/>
  <c r="A1855" i="42"/>
  <c r="F1773" i="42"/>
  <c r="A1815" i="42"/>
  <c r="F1733" i="42"/>
  <c r="A1830" i="42"/>
  <c r="F1748" i="42"/>
  <c r="A1914" i="42"/>
  <c r="F1832" i="42"/>
  <c r="A1850" i="42"/>
  <c r="F1768" i="42"/>
  <c r="A1823" i="42"/>
  <c r="F1741" i="42"/>
  <c r="A1959" i="42"/>
  <c r="F1877" i="42"/>
  <c r="F1809" i="42"/>
  <c r="A1891" i="42"/>
  <c r="N164" i="57"/>
  <c r="N83" i="57"/>
  <c r="N164" i="52"/>
  <c r="N83" i="52"/>
  <c r="N165" i="58"/>
  <c r="N84" i="58"/>
  <c r="N165" i="54"/>
  <c r="N84" i="54"/>
  <c r="N165" i="56"/>
  <c r="N84" i="56"/>
  <c r="N164" i="51"/>
  <c r="N83" i="51"/>
  <c r="N165" i="55"/>
  <c r="N84" i="55"/>
  <c r="N165" i="59"/>
  <c r="N84" i="59"/>
  <c r="N164" i="53"/>
  <c r="N83" i="53"/>
  <c r="N164" i="50"/>
  <c r="N83" i="50"/>
  <c r="N165" i="49"/>
  <c r="N84" i="49"/>
  <c r="N165" i="48"/>
  <c r="N84" i="48"/>
  <c r="N164" i="47"/>
  <c r="N83" i="47"/>
  <c r="M164" i="61"/>
  <c r="M83" i="61"/>
  <c r="N328" i="59" l="1"/>
  <c r="N571" i="59"/>
  <c r="N490" i="59"/>
  <c r="N409" i="59"/>
  <c r="N247" i="59"/>
  <c r="N247" i="58"/>
  <c r="N409" i="58"/>
  <c r="N490" i="58"/>
  <c r="N571" i="58"/>
  <c r="N328" i="58"/>
  <c r="N570" i="57"/>
  <c r="N408" i="57"/>
  <c r="N327" i="57"/>
  <c r="N246" i="57"/>
  <c r="N489" i="57"/>
  <c r="N409" i="56"/>
  <c r="N247" i="56"/>
  <c r="N328" i="56"/>
  <c r="N490" i="56"/>
  <c r="N571" i="56"/>
  <c r="N490" i="55"/>
  <c r="N409" i="55"/>
  <c r="N247" i="55"/>
  <c r="N328" i="55"/>
  <c r="N571" i="55"/>
  <c r="N328" i="54"/>
  <c r="N490" i="54"/>
  <c r="N571" i="54"/>
  <c r="N247" i="54"/>
  <c r="N409" i="54"/>
  <c r="N327" i="53"/>
  <c r="N489" i="53"/>
  <c r="N408" i="53"/>
  <c r="N570" i="53"/>
  <c r="N246" i="53"/>
  <c r="N327" i="52"/>
  <c r="N570" i="52"/>
  <c r="N489" i="52"/>
  <c r="N408" i="52"/>
  <c r="N246" i="52"/>
  <c r="N489" i="51"/>
  <c r="N570" i="51"/>
  <c r="N408" i="51"/>
  <c r="N246" i="51"/>
  <c r="N327" i="51"/>
  <c r="N489" i="50"/>
  <c r="N246" i="50"/>
  <c r="N327" i="50"/>
  <c r="N570" i="50"/>
  <c r="N408" i="50"/>
  <c r="N328" i="49"/>
  <c r="N247" i="49"/>
  <c r="N490" i="49"/>
  <c r="N409" i="49"/>
  <c r="N571" i="49"/>
  <c r="N490" i="48"/>
  <c r="N247" i="48"/>
  <c r="N328" i="48"/>
  <c r="N571" i="48"/>
  <c r="N409" i="48"/>
  <c r="N246" i="47"/>
  <c r="N408" i="47"/>
  <c r="N327" i="47"/>
  <c r="N570" i="47"/>
  <c r="N489" i="47"/>
  <c r="M408" i="61"/>
  <c r="M651" i="61"/>
  <c r="M894" i="61"/>
  <c r="M246" i="61"/>
  <c r="M489" i="61"/>
  <c r="M570" i="61"/>
  <c r="M327" i="61"/>
  <c r="M732" i="61"/>
  <c r="M813" i="61"/>
  <c r="M571" i="45"/>
  <c r="M895" i="45"/>
  <c r="M733" i="45"/>
  <c r="M409" i="45"/>
  <c r="M247" i="45"/>
  <c r="M490" i="45"/>
  <c r="M328" i="45"/>
  <c r="M814" i="45"/>
  <c r="M652" i="45"/>
  <c r="M85" i="45"/>
  <c r="M166" i="45"/>
  <c r="A2036" i="42"/>
  <c r="F2036" i="42" s="1"/>
  <c r="F1954" i="42"/>
  <c r="F1816" i="42"/>
  <c r="A1898" i="42"/>
  <c r="F1815" i="42"/>
  <c r="A1897" i="42"/>
  <c r="F1909" i="42"/>
  <c r="A1991" i="42"/>
  <c r="F1991" i="42" s="1"/>
  <c r="A1945" i="42"/>
  <c r="F1863" i="42"/>
  <c r="F1887" i="42"/>
  <c r="A1969" i="42"/>
  <c r="F1914" i="42"/>
  <c r="A1996" i="42"/>
  <c r="F1996" i="42" s="1"/>
  <c r="A1964" i="42"/>
  <c r="F1882" i="42"/>
  <c r="F1908" i="42"/>
  <c r="A1990" i="42"/>
  <c r="F1990" i="42" s="1"/>
  <c r="A1955" i="42"/>
  <c r="F1873" i="42"/>
  <c r="A1919" i="42"/>
  <c r="F1837" i="42"/>
  <c r="F1956" i="42"/>
  <c r="A2038" i="42"/>
  <c r="F2038" i="42" s="1"/>
  <c r="F1891" i="42"/>
  <c r="A1973" i="42"/>
  <c r="F1973" i="42" s="1"/>
  <c r="A2041" i="42"/>
  <c r="F2041" i="42" s="1"/>
  <c r="F1959" i="42"/>
  <c r="F1830" i="42"/>
  <c r="A1912" i="42"/>
  <c r="A1899" i="42"/>
  <c r="F1817" i="42"/>
  <c r="F1947" i="42"/>
  <c r="A2029" i="42"/>
  <c r="F2029" i="42" s="1"/>
  <c r="A1931" i="42"/>
  <c r="F1849" i="42"/>
  <c r="A1905" i="42"/>
  <c r="F1823" i="42"/>
  <c r="F1860" i="42"/>
  <c r="A1942" i="42"/>
  <c r="F1831" i="42"/>
  <c r="A1913" i="42"/>
  <c r="A2008" i="42"/>
  <c r="F2008" i="42" s="1"/>
  <c r="F1926" i="42"/>
  <c r="A1928" i="42"/>
  <c r="F1846" i="42"/>
  <c r="F1886" i="42"/>
  <c r="A1968" i="42"/>
  <c r="F1871" i="42"/>
  <c r="A1953" i="42"/>
  <c r="A1960" i="42"/>
  <c r="F1878" i="42"/>
  <c r="A2009" i="42"/>
  <c r="F2009" i="42" s="1"/>
  <c r="F1927" i="42"/>
  <c r="A2022" i="42"/>
  <c r="F2022" i="42" s="1"/>
  <c r="F1940" i="42"/>
  <c r="A1932" i="42"/>
  <c r="F1850" i="42"/>
  <c r="F1855" i="42"/>
  <c r="A1937" i="42"/>
  <c r="F1818" i="42"/>
  <c r="A1900" i="42"/>
  <c r="A1936" i="42"/>
  <c r="F1854" i="42"/>
  <c r="F1822" i="42"/>
  <c r="A1904" i="42"/>
  <c r="F1879" i="42"/>
  <c r="A1961" i="42"/>
  <c r="A2023" i="42"/>
  <c r="F2023" i="42" s="1"/>
  <c r="F1941" i="42"/>
  <c r="N166" i="56"/>
  <c r="N85" i="56"/>
  <c r="N166" i="59"/>
  <c r="N85" i="59"/>
  <c r="N166" i="54"/>
  <c r="N85" i="54"/>
  <c r="N166" i="58"/>
  <c r="N85" i="58"/>
  <c r="N165" i="51"/>
  <c r="N84" i="51"/>
  <c r="N165" i="52"/>
  <c r="N84" i="52"/>
  <c r="N166" i="55"/>
  <c r="N85" i="55"/>
  <c r="N165" i="53"/>
  <c r="N84" i="53"/>
  <c r="N165" i="57"/>
  <c r="N84" i="57"/>
  <c r="N165" i="50"/>
  <c r="N84" i="50"/>
  <c r="N166" i="49"/>
  <c r="N85" i="49"/>
  <c r="N166" i="48"/>
  <c r="N85" i="48"/>
  <c r="N165" i="47"/>
  <c r="N84" i="47"/>
  <c r="M84" i="61"/>
  <c r="M165" i="61"/>
  <c r="N572" i="59" l="1"/>
  <c r="N248" i="59"/>
  <c r="N410" i="59"/>
  <c r="N491" i="59"/>
  <c r="N329" i="59"/>
  <c r="N167" i="59"/>
  <c r="N491" i="58"/>
  <c r="N572" i="58"/>
  <c r="N410" i="58"/>
  <c r="N329" i="58"/>
  <c r="N167" i="58"/>
  <c r="N248" i="58"/>
  <c r="N571" i="57"/>
  <c r="N328" i="57"/>
  <c r="N247" i="57"/>
  <c r="N490" i="57"/>
  <c r="N409" i="57"/>
  <c r="N248" i="56"/>
  <c r="N491" i="56"/>
  <c r="N572" i="56"/>
  <c r="N329" i="56"/>
  <c r="N410" i="56"/>
  <c r="N167" i="56"/>
  <c r="N491" i="55"/>
  <c r="N167" i="55"/>
  <c r="N410" i="55"/>
  <c r="N248" i="55"/>
  <c r="N329" i="55"/>
  <c r="N572" i="55"/>
  <c r="N248" i="54"/>
  <c r="N329" i="54"/>
  <c r="N572" i="54"/>
  <c r="N491" i="54"/>
  <c r="N167" i="54"/>
  <c r="N410" i="54"/>
  <c r="N247" i="53"/>
  <c r="N571" i="53"/>
  <c r="N328" i="53"/>
  <c r="N490" i="53"/>
  <c r="N409" i="53"/>
  <c r="N490" i="52"/>
  <c r="N328" i="52"/>
  <c r="N247" i="52"/>
  <c r="N571" i="52"/>
  <c r="N409" i="52"/>
  <c r="N490" i="51"/>
  <c r="N247" i="51"/>
  <c r="N571" i="51"/>
  <c r="N328" i="51"/>
  <c r="N409" i="51"/>
  <c r="N328" i="50"/>
  <c r="N247" i="50"/>
  <c r="N409" i="50"/>
  <c r="N571" i="50"/>
  <c r="N490" i="50"/>
  <c r="N491" i="49"/>
  <c r="N329" i="49"/>
  <c r="N248" i="49"/>
  <c r="N167" i="49"/>
  <c r="N572" i="49"/>
  <c r="N410" i="49"/>
  <c r="N167" i="48"/>
  <c r="N329" i="48"/>
  <c r="N248" i="48"/>
  <c r="N491" i="48"/>
  <c r="N410" i="48"/>
  <c r="N572" i="48"/>
  <c r="N409" i="47"/>
  <c r="N328" i="47"/>
  <c r="N490" i="47"/>
  <c r="N247" i="47"/>
  <c r="N571" i="47"/>
  <c r="M814" i="61"/>
  <c r="M652" i="61"/>
  <c r="M328" i="61"/>
  <c r="M733" i="61"/>
  <c r="M247" i="61"/>
  <c r="M895" i="61"/>
  <c r="M409" i="61"/>
  <c r="M571" i="61"/>
  <c r="M490" i="61"/>
  <c r="M167" i="45"/>
  <c r="M896" i="45"/>
  <c r="M572" i="45"/>
  <c r="M491" i="45"/>
  <c r="M734" i="45"/>
  <c r="M410" i="45"/>
  <c r="M248" i="45"/>
  <c r="M329" i="45"/>
  <c r="M815" i="45"/>
  <c r="M653" i="45"/>
  <c r="F1936" i="42"/>
  <c r="A2018" i="42"/>
  <c r="F2018" i="42" s="1"/>
  <c r="F1955" i="42"/>
  <c r="A2037" i="42"/>
  <c r="F2037" i="42" s="1"/>
  <c r="F1969" i="42"/>
  <c r="A2051" i="42"/>
  <c r="F2051" i="42" s="1"/>
  <c r="F1919" i="42"/>
  <c r="A2001" i="42"/>
  <c r="F2001" i="42" s="1"/>
  <c r="A2014" i="42"/>
  <c r="F2014" i="42" s="1"/>
  <c r="F1932" i="42"/>
  <c r="F1945" i="42"/>
  <c r="A2027" i="42"/>
  <c r="F2027" i="42" s="1"/>
  <c r="A1986" i="42"/>
  <c r="F1986" i="42" s="1"/>
  <c r="F1904" i="42"/>
  <c r="A1995" i="42"/>
  <c r="F1995" i="42" s="1"/>
  <c r="F1913" i="42"/>
  <c r="A1987" i="42"/>
  <c r="F1987" i="42" s="1"/>
  <c r="F1905" i="42"/>
  <c r="A1979" i="42"/>
  <c r="F1979" i="42" s="1"/>
  <c r="F1897" i="42"/>
  <c r="F1968" i="42"/>
  <c r="A2050" i="42"/>
  <c r="F2050" i="42" s="1"/>
  <c r="F1898" i="42"/>
  <c r="A1980" i="42"/>
  <c r="F1980" i="42" s="1"/>
  <c r="F1964" i="42"/>
  <c r="A2046" i="42"/>
  <c r="F2046" i="42" s="1"/>
  <c r="F1937" i="42"/>
  <c r="A2019" i="42"/>
  <c r="F2019" i="42" s="1"/>
  <c r="F1960" i="42"/>
  <c r="A2042" i="42"/>
  <c r="F2042" i="42" s="1"/>
  <c r="A1994" i="42"/>
  <c r="F1994" i="42" s="1"/>
  <c r="F1912" i="42"/>
  <c r="F1900" i="42"/>
  <c r="A1982" i="42"/>
  <c r="F1982" i="42" s="1"/>
  <c r="A2043" i="42"/>
  <c r="F2043" i="42" s="1"/>
  <c r="F1961" i="42"/>
  <c r="F1953" i="42"/>
  <c r="A2035" i="42"/>
  <c r="F2035" i="42" s="1"/>
  <c r="A2010" i="42"/>
  <c r="F2010" i="42" s="1"/>
  <c r="F1928" i="42"/>
  <c r="F1942" i="42"/>
  <c r="A2024" i="42"/>
  <c r="F2024" i="42" s="1"/>
  <c r="A2013" i="42"/>
  <c r="F2013" i="42" s="1"/>
  <c r="F1931" i="42"/>
  <c r="F1899" i="42"/>
  <c r="A1981" i="42"/>
  <c r="F1981" i="42" s="1"/>
  <c r="N166" i="52"/>
  <c r="N85" i="52"/>
  <c r="N166" i="57"/>
  <c r="N85" i="57"/>
  <c r="N166" i="51"/>
  <c r="N85" i="51"/>
  <c r="N166" i="53"/>
  <c r="N85" i="53"/>
  <c r="N166" i="50"/>
  <c r="N85" i="50"/>
  <c r="N166" i="47"/>
  <c r="N85" i="47"/>
  <c r="M166" i="61"/>
  <c r="M85" i="61"/>
  <c r="AG15" i="41"/>
  <c r="AG14" i="41"/>
  <c r="AG13" i="41"/>
  <c r="AG12" i="41"/>
  <c r="AG11" i="41"/>
  <c r="AG10" i="41"/>
  <c r="AG9" i="41"/>
  <c r="AG8" i="41"/>
  <c r="AG7" i="41"/>
  <c r="AG6" i="41"/>
  <c r="D4" i="41" s="1"/>
  <c r="N249" i="59" l="1"/>
  <c r="N573" i="59"/>
  <c r="N330" i="59"/>
  <c r="N411" i="59"/>
  <c r="N492" i="59"/>
  <c r="N330" i="58"/>
  <c r="N411" i="58"/>
  <c r="N249" i="58"/>
  <c r="N492" i="58"/>
  <c r="N573" i="58"/>
  <c r="N572" i="57"/>
  <c r="N410" i="57"/>
  <c r="N329" i="57"/>
  <c r="N167" i="57"/>
  <c r="N248" i="57"/>
  <c r="N491" i="57"/>
  <c r="N249" i="56"/>
  <c r="N411" i="56"/>
  <c r="N573" i="56"/>
  <c r="N492" i="56"/>
  <c r="N330" i="56"/>
  <c r="N330" i="55"/>
  <c r="N249" i="55"/>
  <c r="N411" i="55"/>
  <c r="N492" i="55"/>
  <c r="N573" i="55"/>
  <c r="N492" i="54"/>
  <c r="N573" i="54"/>
  <c r="N411" i="54"/>
  <c r="N249" i="54"/>
  <c r="N330" i="54"/>
  <c r="N167" i="53"/>
  <c r="N248" i="53"/>
  <c r="N491" i="53"/>
  <c r="N572" i="53"/>
  <c r="N410" i="53"/>
  <c r="N329" i="53"/>
  <c r="N167" i="52"/>
  <c r="N410" i="52"/>
  <c r="N329" i="52"/>
  <c r="N491" i="52"/>
  <c r="N248" i="52"/>
  <c r="N572" i="52"/>
  <c r="N329" i="51"/>
  <c r="N491" i="51"/>
  <c r="N410" i="51"/>
  <c r="N167" i="51"/>
  <c r="N248" i="51"/>
  <c r="N572" i="51"/>
  <c r="N329" i="50"/>
  <c r="N572" i="50"/>
  <c r="N167" i="50"/>
  <c r="N491" i="50"/>
  <c r="N410" i="50"/>
  <c r="N248" i="50"/>
  <c r="N492" i="49"/>
  <c r="N249" i="49"/>
  <c r="N411" i="49"/>
  <c r="N330" i="49"/>
  <c r="N573" i="49"/>
  <c r="N573" i="48"/>
  <c r="N411" i="48"/>
  <c r="N492" i="48"/>
  <c r="N330" i="48"/>
  <c r="N249" i="48"/>
  <c r="N248" i="47"/>
  <c r="N410" i="47"/>
  <c r="N167" i="47"/>
  <c r="N572" i="47"/>
  <c r="N329" i="47"/>
  <c r="N491" i="47"/>
  <c r="M653" i="61"/>
  <c r="M572" i="61"/>
  <c r="M248" i="61"/>
  <c r="M815" i="61"/>
  <c r="M734" i="61"/>
  <c r="M491" i="61"/>
  <c r="M167" i="61"/>
  <c r="M329" i="61"/>
  <c r="M410" i="61"/>
  <c r="M896" i="61"/>
  <c r="M735" i="45"/>
  <c r="M411" i="45"/>
  <c r="M492" i="45"/>
  <c r="M573" i="45"/>
  <c r="M897" i="45"/>
  <c r="M330" i="45"/>
  <c r="M816" i="45"/>
  <c r="M654" i="45"/>
  <c r="M249" i="45"/>
  <c r="D6" i="41"/>
  <c r="D13" i="41"/>
  <c r="D7" i="41"/>
  <c r="D3" i="41"/>
  <c r="D12" i="41"/>
  <c r="E4" i="41" s="1"/>
  <c r="D5" i="41"/>
  <c r="D8" i="41"/>
  <c r="D9" i="41"/>
  <c r="D10" i="41"/>
  <c r="D11" i="41"/>
  <c r="D14" i="41" l="1"/>
  <c r="J497" i="45"/>
  <c r="F497" i="45" s="1"/>
  <c r="K333" i="45"/>
  <c r="G333" i="45" s="1"/>
  <c r="L169" i="45"/>
  <c r="H169" i="45" s="1"/>
  <c r="L415" i="45"/>
  <c r="H415" i="45" s="1"/>
  <c r="K251" i="45"/>
  <c r="G251" i="45" s="1"/>
  <c r="L87" i="45"/>
  <c r="H87" i="45" s="1"/>
  <c r="K87" i="45"/>
  <c r="G87" i="45" s="1"/>
  <c r="J579" i="45"/>
  <c r="F579" i="45" s="1"/>
  <c r="L497" i="45"/>
  <c r="H497" i="45" s="1"/>
  <c r="J333" i="45"/>
  <c r="F333" i="45" s="1"/>
  <c r="K5" i="45"/>
  <c r="G5" i="45" s="1"/>
  <c r="L251" i="45"/>
  <c r="H251" i="45" s="1"/>
  <c r="K169" i="45"/>
  <c r="G169" i="45" s="1"/>
  <c r="L743" i="45"/>
  <c r="H743" i="45" s="1"/>
  <c r="L579" i="45"/>
  <c r="H579" i="45" s="1"/>
  <c r="L5" i="45"/>
  <c r="H5" i="45" s="1"/>
  <c r="K497" i="45"/>
  <c r="G497" i="45" s="1"/>
  <c r="J251" i="45"/>
  <c r="F251" i="45" s="1"/>
  <c r="K579" i="45"/>
  <c r="G579" i="45" s="1"/>
  <c r="J743" i="45"/>
  <c r="F743" i="45" s="1"/>
  <c r="J5" i="45"/>
  <c r="F5" i="45" s="1"/>
  <c r="K825" i="45"/>
  <c r="G825" i="45" s="1"/>
  <c r="J825" i="45"/>
  <c r="F825" i="45" s="1"/>
  <c r="L661" i="45"/>
  <c r="H661" i="45" s="1"/>
  <c r="J169" i="45"/>
  <c r="F169" i="45" s="1"/>
  <c r="K743" i="45"/>
  <c r="G743" i="45" s="1"/>
  <c r="J87" i="45"/>
  <c r="F87" i="45" s="1"/>
  <c r="L333" i="45"/>
  <c r="H333" i="45" s="1"/>
  <c r="J661" i="45"/>
  <c r="F661" i="45" s="1"/>
  <c r="L825" i="45"/>
  <c r="H825" i="45" s="1"/>
  <c r="K415" i="45"/>
  <c r="G415" i="45" s="1"/>
  <c r="J415" i="45"/>
  <c r="F415" i="45" s="1"/>
  <c r="K661" i="45"/>
  <c r="G661" i="45" s="1"/>
  <c r="G5" i="42"/>
  <c r="H5" i="42"/>
  <c r="I5" i="42"/>
  <c r="G169" i="42"/>
  <c r="H87" i="42"/>
  <c r="I87" i="42"/>
  <c r="I169" i="42"/>
  <c r="G87" i="42"/>
  <c r="H169" i="42"/>
  <c r="H251" i="42"/>
  <c r="I251" i="42"/>
  <c r="G251" i="42"/>
  <c r="H333" i="42"/>
  <c r="I333" i="42"/>
  <c r="G333" i="42"/>
  <c r="H415" i="42"/>
  <c r="I415" i="42"/>
  <c r="G415" i="42"/>
  <c r="G497" i="42"/>
  <c r="I497" i="42"/>
  <c r="H497" i="42"/>
  <c r="H579" i="42"/>
  <c r="I579" i="42"/>
  <c r="G579" i="42"/>
  <c r="G661" i="42"/>
  <c r="I661" i="42"/>
  <c r="H661" i="42"/>
  <c r="G743" i="42"/>
  <c r="H743" i="42"/>
  <c r="I743" i="42"/>
  <c r="H825" i="42"/>
  <c r="G825" i="42"/>
  <c r="I825" i="42"/>
  <c r="I907" i="42"/>
  <c r="H907" i="42"/>
  <c r="G907" i="42"/>
  <c r="H989" i="42"/>
  <c r="G989" i="42"/>
  <c r="I989" i="42"/>
  <c r="H1071" i="42"/>
  <c r="I1071" i="42"/>
  <c r="G1071" i="42"/>
  <c r="G1153" i="42"/>
  <c r="H1153" i="42"/>
  <c r="I1153" i="42"/>
  <c r="F4" i="41"/>
  <c r="L4" i="45"/>
  <c r="H4" i="45" s="1"/>
  <c r="J4" i="45"/>
  <c r="F4" i="45" s="1"/>
  <c r="K4" i="45"/>
  <c r="G4" i="45" s="1"/>
  <c r="L332" i="45"/>
  <c r="H332" i="45" s="1"/>
  <c r="J496" i="45"/>
  <c r="F496" i="45" s="1"/>
  <c r="J250" i="45"/>
  <c r="F250" i="45" s="1"/>
  <c r="L824" i="45"/>
  <c r="H824" i="45" s="1"/>
  <c r="J414" i="45"/>
  <c r="F414" i="45" s="1"/>
  <c r="L578" i="45"/>
  <c r="H578" i="45" s="1"/>
  <c r="J168" i="45"/>
  <c r="F168" i="45" s="1"/>
  <c r="L742" i="45"/>
  <c r="H742" i="45" s="1"/>
  <c r="K332" i="45"/>
  <c r="G332" i="45" s="1"/>
  <c r="J824" i="45"/>
  <c r="F824" i="45" s="1"/>
  <c r="L414" i="45"/>
  <c r="H414" i="45" s="1"/>
  <c r="K578" i="45"/>
  <c r="G578" i="45" s="1"/>
  <c r="L168" i="45"/>
  <c r="H168" i="45" s="1"/>
  <c r="L660" i="45"/>
  <c r="H660" i="45" s="1"/>
  <c r="L250" i="45"/>
  <c r="H250" i="45" s="1"/>
  <c r="K742" i="45"/>
  <c r="G742" i="45" s="1"/>
  <c r="J332" i="45"/>
  <c r="F332" i="45" s="1"/>
  <c r="K414" i="45"/>
  <c r="G414" i="45" s="1"/>
  <c r="J578" i="45"/>
  <c r="F578" i="45" s="1"/>
  <c r="K660" i="45"/>
  <c r="G660" i="45" s="1"/>
  <c r="L86" i="45"/>
  <c r="H86" i="45" s="1"/>
  <c r="J660" i="45"/>
  <c r="F660" i="45" s="1"/>
  <c r="L496" i="45"/>
  <c r="H496" i="45" s="1"/>
  <c r="K496" i="45"/>
  <c r="G496" i="45" s="1"/>
  <c r="K250" i="45"/>
  <c r="G250" i="45" s="1"/>
  <c r="K824" i="45"/>
  <c r="G824" i="45" s="1"/>
  <c r="K86" i="45"/>
  <c r="G86" i="45" s="1"/>
  <c r="K168" i="45"/>
  <c r="G168" i="45" s="1"/>
  <c r="J742" i="45"/>
  <c r="F742" i="45" s="1"/>
  <c r="J86" i="45"/>
  <c r="F86" i="45" s="1"/>
  <c r="H4" i="42"/>
  <c r="G4" i="42"/>
  <c r="I4" i="42"/>
  <c r="H496" i="42"/>
  <c r="I168" i="42"/>
  <c r="H414" i="42"/>
  <c r="H86" i="42"/>
  <c r="G250" i="42"/>
  <c r="H332" i="42"/>
  <c r="G496" i="42"/>
  <c r="G168" i="42"/>
  <c r="I414" i="42"/>
  <c r="I86" i="42"/>
  <c r="H250" i="42"/>
  <c r="G578" i="42"/>
  <c r="H168" i="42"/>
  <c r="G86" i="42"/>
  <c r="I250" i="42"/>
  <c r="G332" i="42"/>
  <c r="I496" i="42"/>
  <c r="I578" i="42"/>
  <c r="G414" i="42"/>
  <c r="I332" i="42"/>
  <c r="H578" i="42"/>
  <c r="H660" i="42"/>
  <c r="I660" i="42"/>
  <c r="G660" i="42"/>
  <c r="H742" i="42"/>
  <c r="I742" i="42"/>
  <c r="G742" i="42"/>
  <c r="H824" i="42"/>
  <c r="I824" i="42"/>
  <c r="G824" i="42"/>
  <c r="G906" i="42"/>
  <c r="H906" i="42"/>
  <c r="I906" i="42"/>
  <c r="I988" i="42"/>
  <c r="H988" i="42"/>
  <c r="G988" i="42"/>
  <c r="G1070" i="42"/>
  <c r="H1070" i="42"/>
  <c r="I1070" i="42"/>
  <c r="I1152" i="42"/>
  <c r="G1152" i="42"/>
  <c r="H1152" i="42"/>
  <c r="H4" i="41"/>
  <c r="N493" i="59"/>
  <c r="N574" i="59"/>
  <c r="N412" i="59"/>
  <c r="N331" i="59"/>
  <c r="N574" i="58"/>
  <c r="N493" i="58"/>
  <c r="N331" i="58"/>
  <c r="N412" i="58"/>
  <c r="N573" i="57"/>
  <c r="N249" i="57"/>
  <c r="N492" i="57"/>
  <c r="N330" i="57"/>
  <c r="N411" i="57"/>
  <c r="N574" i="56"/>
  <c r="N493" i="56"/>
  <c r="N412" i="56"/>
  <c r="N331" i="56"/>
  <c r="N574" i="55"/>
  <c r="N331" i="55"/>
  <c r="N493" i="55"/>
  <c r="N412" i="55"/>
  <c r="N331" i="54"/>
  <c r="N412" i="54"/>
  <c r="N493" i="54"/>
  <c r="N574" i="54"/>
  <c r="N411" i="53"/>
  <c r="N330" i="53"/>
  <c r="N492" i="53"/>
  <c r="N573" i="53"/>
  <c r="N249" i="53"/>
  <c r="N573" i="52"/>
  <c r="N492" i="52"/>
  <c r="N330" i="52"/>
  <c r="N411" i="52"/>
  <c r="N249" i="52"/>
  <c r="N249" i="51"/>
  <c r="N573" i="51"/>
  <c r="N330" i="51"/>
  <c r="N492" i="51"/>
  <c r="N411" i="51"/>
  <c r="N330" i="50"/>
  <c r="N573" i="50"/>
  <c r="N492" i="50"/>
  <c r="N249" i="50"/>
  <c r="N411" i="50"/>
  <c r="N412" i="49"/>
  <c r="N331" i="49"/>
  <c r="N493" i="49"/>
  <c r="N574" i="49"/>
  <c r="N412" i="48"/>
  <c r="N493" i="48"/>
  <c r="N331" i="48"/>
  <c r="N574" i="48"/>
  <c r="N573" i="47"/>
  <c r="N492" i="47"/>
  <c r="N411" i="47"/>
  <c r="N249" i="47"/>
  <c r="N330" i="47"/>
  <c r="M411" i="61"/>
  <c r="M573" i="61"/>
  <c r="M897" i="61"/>
  <c r="M654" i="61"/>
  <c r="M492" i="61"/>
  <c r="M249" i="61"/>
  <c r="M816" i="61"/>
  <c r="M330" i="61"/>
  <c r="M735" i="61"/>
  <c r="M736" i="45"/>
  <c r="M412" i="45"/>
  <c r="M655" i="45"/>
  <c r="M493" i="45"/>
  <c r="M331" i="45"/>
  <c r="M898" i="45"/>
  <c r="M574" i="45"/>
  <c r="M817" i="45"/>
  <c r="H10" i="41"/>
  <c r="G10" i="41"/>
  <c r="E10" i="41"/>
  <c r="F10" i="41"/>
  <c r="H3" i="41"/>
  <c r="G3" i="41"/>
  <c r="F3" i="41"/>
  <c r="E3" i="41"/>
  <c r="H11" i="41"/>
  <c r="E11" i="41"/>
  <c r="G11" i="41"/>
  <c r="F11" i="41"/>
  <c r="E9" i="41"/>
  <c r="G9" i="41"/>
  <c r="F9" i="41"/>
  <c r="H9" i="41"/>
  <c r="F7" i="41"/>
  <c r="E7" i="41"/>
  <c r="H7" i="41"/>
  <c r="G7" i="41"/>
  <c r="E6" i="41"/>
  <c r="G6" i="41"/>
  <c r="H6" i="41"/>
  <c r="F6" i="41"/>
  <c r="G8" i="41"/>
  <c r="F8" i="41"/>
  <c r="E8" i="41"/>
  <c r="H8" i="41"/>
  <c r="H5" i="41"/>
  <c r="G5" i="41"/>
  <c r="F5" i="41"/>
  <c r="E5" i="41"/>
  <c r="H12" i="41"/>
  <c r="S12" i="41"/>
  <c r="J12" i="41"/>
  <c r="I12" i="41"/>
  <c r="F12" i="41"/>
  <c r="R12" i="41"/>
  <c r="E12" i="41"/>
  <c r="G12" i="41"/>
  <c r="L12" i="41"/>
  <c r="K12" i="41"/>
  <c r="P12" i="41"/>
  <c r="N12" i="41"/>
  <c r="Q12" i="41"/>
  <c r="O12" i="41"/>
  <c r="M12" i="41"/>
  <c r="G4" i="41"/>
  <c r="T12" i="41" l="1"/>
  <c r="J250" i="61"/>
  <c r="F250" i="61" s="1"/>
  <c r="L578" i="61"/>
  <c r="H578" i="61" s="1"/>
  <c r="K578" i="61"/>
  <c r="G578" i="61" s="1"/>
  <c r="K250" i="61"/>
  <c r="G250" i="61" s="1"/>
  <c r="J578" i="61"/>
  <c r="F578" i="61" s="1"/>
  <c r="L250" i="61"/>
  <c r="H250" i="61" s="1"/>
  <c r="J168" i="61"/>
  <c r="F168" i="61" s="1"/>
  <c r="L168" i="61"/>
  <c r="H168" i="61" s="1"/>
  <c r="L824" i="61"/>
  <c r="H824" i="61" s="1"/>
  <c r="L742" i="61"/>
  <c r="H742" i="61" s="1"/>
  <c r="L332" i="61"/>
  <c r="H332" i="61" s="1"/>
  <c r="K824" i="61"/>
  <c r="G824" i="61" s="1"/>
  <c r="K496" i="61"/>
  <c r="G496" i="61" s="1"/>
  <c r="K742" i="61"/>
  <c r="G742" i="61" s="1"/>
  <c r="K168" i="61"/>
  <c r="G168" i="61" s="1"/>
  <c r="J496" i="61"/>
  <c r="F496" i="61" s="1"/>
  <c r="J86" i="61"/>
  <c r="F86" i="61" s="1"/>
  <c r="L496" i="61"/>
  <c r="H496" i="61" s="1"/>
  <c r="L4" i="61"/>
  <c r="H4" i="61" s="1"/>
  <c r="J824" i="61"/>
  <c r="F824" i="61" s="1"/>
  <c r="J742" i="61"/>
  <c r="F742" i="61" s="1"/>
  <c r="K4" i="61"/>
  <c r="G4" i="61" s="1"/>
  <c r="J332" i="61"/>
  <c r="F332" i="61" s="1"/>
  <c r="K86" i="61"/>
  <c r="G86" i="61" s="1"/>
  <c r="J414" i="61"/>
  <c r="F414" i="61" s="1"/>
  <c r="K414" i="61"/>
  <c r="G414" i="61" s="1"/>
  <c r="J4" i="61"/>
  <c r="F4" i="61" s="1"/>
  <c r="L86" i="61"/>
  <c r="H86" i="61" s="1"/>
  <c r="L414" i="61"/>
  <c r="H414" i="61" s="1"/>
  <c r="K332" i="61"/>
  <c r="G332" i="61" s="1"/>
  <c r="J660" i="61"/>
  <c r="F660" i="61" s="1"/>
  <c r="L660" i="61"/>
  <c r="H660" i="61" s="1"/>
  <c r="K660" i="61"/>
  <c r="G660" i="61" s="1"/>
  <c r="K4" i="48"/>
  <c r="G4" i="48" s="1"/>
  <c r="M4" i="48"/>
  <c r="I4" i="48" s="1"/>
  <c r="L4" i="48"/>
  <c r="H4" i="48" s="1"/>
  <c r="M86" i="48"/>
  <c r="I86" i="48" s="1"/>
  <c r="L86" i="48"/>
  <c r="H86" i="48" s="1"/>
  <c r="K86" i="48"/>
  <c r="G86" i="48" s="1"/>
  <c r="K168" i="48"/>
  <c r="G168" i="48" s="1"/>
  <c r="M168" i="48"/>
  <c r="I168" i="48" s="1"/>
  <c r="L168" i="48"/>
  <c r="H168" i="48" s="1"/>
  <c r="M250" i="48"/>
  <c r="I250" i="48" s="1"/>
  <c r="L250" i="48"/>
  <c r="H250" i="48" s="1"/>
  <c r="K250" i="48"/>
  <c r="G250" i="48" s="1"/>
  <c r="M332" i="48"/>
  <c r="I332" i="48" s="1"/>
  <c r="L332" i="48"/>
  <c r="H332" i="48" s="1"/>
  <c r="K332" i="48"/>
  <c r="G332" i="48" s="1"/>
  <c r="K414" i="48"/>
  <c r="G414" i="48" s="1"/>
  <c r="M496" i="48"/>
  <c r="I496" i="48" s="1"/>
  <c r="L496" i="48"/>
  <c r="H496" i="48" s="1"/>
  <c r="M414" i="48"/>
  <c r="I414" i="48" s="1"/>
  <c r="L414" i="48"/>
  <c r="H414" i="48" s="1"/>
  <c r="K496" i="48"/>
  <c r="G496" i="48" s="1"/>
  <c r="M4" i="51"/>
  <c r="I4" i="51" s="1"/>
  <c r="L4" i="50"/>
  <c r="H4" i="50" s="1"/>
  <c r="K4" i="50"/>
  <c r="G4" i="50" s="1"/>
  <c r="L86" i="59"/>
  <c r="H86" i="59" s="1"/>
  <c r="M168" i="52"/>
  <c r="I168" i="52" s="1"/>
  <c r="K86" i="59"/>
  <c r="G86" i="59" s="1"/>
  <c r="L168" i="52"/>
  <c r="H168" i="52" s="1"/>
  <c r="K168" i="52"/>
  <c r="G168" i="52" s="1"/>
  <c r="M4" i="58"/>
  <c r="I4" i="58" s="1"/>
  <c r="M86" i="59"/>
  <c r="I86" i="59" s="1"/>
  <c r="M86" i="54"/>
  <c r="I86" i="54" s="1"/>
  <c r="K4" i="57"/>
  <c r="G4" i="57" s="1"/>
  <c r="L4" i="58"/>
  <c r="H4" i="58" s="1"/>
  <c r="L86" i="54"/>
  <c r="H86" i="54" s="1"/>
  <c r="K4" i="58"/>
  <c r="G4" i="58" s="1"/>
  <c r="M4" i="53"/>
  <c r="I4" i="53" s="1"/>
  <c r="K86" i="54"/>
  <c r="G86" i="54" s="1"/>
  <c r="L4" i="52"/>
  <c r="H4" i="52" s="1"/>
  <c r="L4" i="53"/>
  <c r="H4" i="53" s="1"/>
  <c r="K4" i="52"/>
  <c r="G4" i="52" s="1"/>
  <c r="L4" i="55"/>
  <c r="H4" i="55" s="1"/>
  <c r="L4" i="57"/>
  <c r="H4" i="57" s="1"/>
  <c r="K4" i="53"/>
  <c r="G4" i="53" s="1"/>
  <c r="L86" i="57"/>
  <c r="H86" i="57" s="1"/>
  <c r="M4" i="59"/>
  <c r="I4" i="59" s="1"/>
  <c r="L86" i="52"/>
  <c r="H86" i="52" s="1"/>
  <c r="M4" i="56"/>
  <c r="I4" i="56" s="1"/>
  <c r="K4" i="54"/>
  <c r="G4" i="54" s="1"/>
  <c r="L4" i="51"/>
  <c r="H4" i="51" s="1"/>
  <c r="M4" i="50"/>
  <c r="I4" i="50" s="1"/>
  <c r="M4" i="52"/>
  <c r="I4" i="52" s="1"/>
  <c r="K86" i="57"/>
  <c r="G86" i="57" s="1"/>
  <c r="L4" i="59"/>
  <c r="H4" i="59" s="1"/>
  <c r="K86" i="52"/>
  <c r="G86" i="52" s="1"/>
  <c r="L4" i="56"/>
  <c r="H4" i="56" s="1"/>
  <c r="M4" i="54"/>
  <c r="I4" i="54" s="1"/>
  <c r="K4" i="56"/>
  <c r="G4" i="56" s="1"/>
  <c r="K86" i="55"/>
  <c r="G86" i="55" s="1"/>
  <c r="M86" i="57"/>
  <c r="I86" i="57" s="1"/>
  <c r="K4" i="59"/>
  <c r="G4" i="59" s="1"/>
  <c r="M86" i="52"/>
  <c r="I86" i="52" s="1"/>
  <c r="L4" i="54"/>
  <c r="H4" i="54" s="1"/>
  <c r="K4" i="55"/>
  <c r="G4" i="55" s="1"/>
  <c r="M4" i="57"/>
  <c r="I4" i="57" s="1"/>
  <c r="M86" i="55"/>
  <c r="I86" i="55" s="1"/>
  <c r="K4" i="51"/>
  <c r="G4" i="51" s="1"/>
  <c r="M4" i="55"/>
  <c r="I4" i="55" s="1"/>
  <c r="L86" i="55"/>
  <c r="H86" i="55" s="1"/>
  <c r="L86" i="50"/>
  <c r="H86" i="50" s="1"/>
  <c r="K86" i="51"/>
  <c r="G86" i="51" s="1"/>
  <c r="K86" i="50"/>
  <c r="G86" i="50" s="1"/>
  <c r="M86" i="51"/>
  <c r="I86" i="51" s="1"/>
  <c r="L86" i="51"/>
  <c r="H86" i="51" s="1"/>
  <c r="M86" i="50"/>
  <c r="I86" i="50" s="1"/>
  <c r="L168" i="59"/>
  <c r="H168" i="59" s="1"/>
  <c r="K168" i="54"/>
  <c r="G168" i="54" s="1"/>
  <c r="K168" i="59"/>
  <c r="G168" i="59" s="1"/>
  <c r="M168" i="56"/>
  <c r="I168" i="56" s="1"/>
  <c r="K86" i="53"/>
  <c r="G86" i="53" s="1"/>
  <c r="M168" i="59"/>
  <c r="I168" i="59" s="1"/>
  <c r="L168" i="56"/>
  <c r="H168" i="56" s="1"/>
  <c r="K86" i="56"/>
  <c r="G86" i="56" s="1"/>
  <c r="K168" i="56"/>
  <c r="G168" i="56" s="1"/>
  <c r="M86" i="56"/>
  <c r="I86" i="56" s="1"/>
  <c r="M168" i="54"/>
  <c r="I168" i="54" s="1"/>
  <c r="M86" i="58"/>
  <c r="I86" i="58" s="1"/>
  <c r="L86" i="53"/>
  <c r="H86" i="53" s="1"/>
  <c r="L86" i="58"/>
  <c r="H86" i="58" s="1"/>
  <c r="M86" i="53"/>
  <c r="I86" i="53" s="1"/>
  <c r="L168" i="54"/>
  <c r="H168" i="54" s="1"/>
  <c r="K86" i="58"/>
  <c r="G86" i="58" s="1"/>
  <c r="L86" i="56"/>
  <c r="H86" i="56" s="1"/>
  <c r="L168" i="53"/>
  <c r="H168" i="53" s="1"/>
  <c r="L250" i="56"/>
  <c r="H250" i="56" s="1"/>
  <c r="K250" i="54"/>
  <c r="G250" i="54" s="1"/>
  <c r="K168" i="53"/>
  <c r="G168" i="53" s="1"/>
  <c r="K250" i="56"/>
  <c r="G250" i="56" s="1"/>
  <c r="K168" i="50"/>
  <c r="G168" i="50" s="1"/>
  <c r="L168" i="50"/>
  <c r="H168" i="50" s="1"/>
  <c r="K168" i="58"/>
  <c r="G168" i="58" s="1"/>
  <c r="M168" i="53"/>
  <c r="I168" i="53" s="1"/>
  <c r="M250" i="56"/>
  <c r="I250" i="56" s="1"/>
  <c r="K250" i="52"/>
  <c r="G250" i="52" s="1"/>
  <c r="K168" i="57"/>
  <c r="G168" i="57" s="1"/>
  <c r="L250" i="54"/>
  <c r="H250" i="54" s="1"/>
  <c r="M168" i="50"/>
  <c r="I168" i="50" s="1"/>
  <c r="L168" i="58"/>
  <c r="H168" i="58" s="1"/>
  <c r="K168" i="51"/>
  <c r="G168" i="51" s="1"/>
  <c r="M250" i="52"/>
  <c r="I250" i="52" s="1"/>
  <c r="M250" i="59"/>
  <c r="I250" i="59" s="1"/>
  <c r="L168" i="57"/>
  <c r="H168" i="57" s="1"/>
  <c r="M168" i="51"/>
  <c r="I168" i="51" s="1"/>
  <c r="L250" i="52"/>
  <c r="H250" i="52" s="1"/>
  <c r="M168" i="55"/>
  <c r="I168" i="55" s="1"/>
  <c r="L250" i="59"/>
  <c r="H250" i="59" s="1"/>
  <c r="M250" i="54"/>
  <c r="I250" i="54" s="1"/>
  <c r="L168" i="55"/>
  <c r="H168" i="55" s="1"/>
  <c r="K250" i="59"/>
  <c r="G250" i="59" s="1"/>
  <c r="K168" i="55"/>
  <c r="G168" i="55" s="1"/>
  <c r="M168" i="57"/>
  <c r="I168" i="57" s="1"/>
  <c r="M168" i="58"/>
  <c r="I168" i="58" s="1"/>
  <c r="L168" i="51"/>
  <c r="H168" i="51" s="1"/>
  <c r="L250" i="57"/>
  <c r="H250" i="57" s="1"/>
  <c r="M332" i="54"/>
  <c r="I332" i="54" s="1"/>
  <c r="M250" i="51"/>
  <c r="I250" i="51" s="1"/>
  <c r="K250" i="57"/>
  <c r="G250" i="57" s="1"/>
  <c r="L332" i="52"/>
  <c r="H332" i="52" s="1"/>
  <c r="M250" i="50"/>
  <c r="I250" i="50" s="1"/>
  <c r="M332" i="56"/>
  <c r="I332" i="56" s="1"/>
  <c r="L332" i="54"/>
  <c r="H332" i="54" s="1"/>
  <c r="L250" i="51"/>
  <c r="H250" i="51" s="1"/>
  <c r="M250" i="57"/>
  <c r="I250" i="57" s="1"/>
  <c r="M250" i="55"/>
  <c r="I250" i="55" s="1"/>
  <c r="K332" i="52"/>
  <c r="G332" i="52" s="1"/>
  <c r="L250" i="50"/>
  <c r="H250" i="50" s="1"/>
  <c r="L250" i="53"/>
  <c r="H250" i="53" s="1"/>
  <c r="L332" i="56"/>
  <c r="H332" i="56" s="1"/>
  <c r="K332" i="54"/>
  <c r="G332" i="54" s="1"/>
  <c r="K250" i="51"/>
  <c r="G250" i="51" s="1"/>
  <c r="M332" i="59"/>
  <c r="I332" i="59" s="1"/>
  <c r="L250" i="55"/>
  <c r="H250" i="55" s="1"/>
  <c r="M332" i="52"/>
  <c r="I332" i="52" s="1"/>
  <c r="M250" i="53"/>
  <c r="I250" i="53" s="1"/>
  <c r="K332" i="59"/>
  <c r="G332" i="59" s="1"/>
  <c r="M250" i="58"/>
  <c r="I250" i="58" s="1"/>
  <c r="L250" i="58"/>
  <c r="H250" i="58" s="1"/>
  <c r="K250" i="50"/>
  <c r="G250" i="50" s="1"/>
  <c r="K250" i="53"/>
  <c r="G250" i="53" s="1"/>
  <c r="K332" i="56"/>
  <c r="G332" i="56" s="1"/>
  <c r="L332" i="59"/>
  <c r="H332" i="59" s="1"/>
  <c r="K250" i="58"/>
  <c r="G250" i="58" s="1"/>
  <c r="K250" i="55"/>
  <c r="G250" i="55" s="1"/>
  <c r="M496" i="52"/>
  <c r="I496" i="52" s="1"/>
  <c r="L332" i="55"/>
  <c r="H332" i="55" s="1"/>
  <c r="L332" i="58"/>
  <c r="H332" i="58" s="1"/>
  <c r="K496" i="59"/>
  <c r="G496" i="59" s="1"/>
  <c r="K414" i="56"/>
  <c r="G414" i="56" s="1"/>
  <c r="K496" i="56"/>
  <c r="G496" i="56" s="1"/>
  <c r="L496" i="52"/>
  <c r="H496" i="52" s="1"/>
  <c r="M414" i="54"/>
  <c r="I414" i="54" s="1"/>
  <c r="K332" i="58"/>
  <c r="G332" i="58" s="1"/>
  <c r="M414" i="52"/>
  <c r="I414" i="52" s="1"/>
  <c r="K496" i="54"/>
  <c r="G496" i="54" s="1"/>
  <c r="L332" i="50"/>
  <c r="H332" i="50" s="1"/>
  <c r="M496" i="54"/>
  <c r="I496" i="54" s="1"/>
  <c r="M414" i="59"/>
  <c r="I414" i="59" s="1"/>
  <c r="K496" i="52"/>
  <c r="G496" i="52" s="1"/>
  <c r="M332" i="57"/>
  <c r="I332" i="57" s="1"/>
  <c r="L414" i="54"/>
  <c r="H414" i="54" s="1"/>
  <c r="L414" i="52"/>
  <c r="H414" i="52" s="1"/>
  <c r="M332" i="50"/>
  <c r="I332" i="50" s="1"/>
  <c r="M414" i="56"/>
  <c r="I414" i="56" s="1"/>
  <c r="K332" i="50"/>
  <c r="G332" i="50" s="1"/>
  <c r="L496" i="54"/>
  <c r="H496" i="54" s="1"/>
  <c r="L414" i="59"/>
  <c r="H414" i="59" s="1"/>
  <c r="L332" i="57"/>
  <c r="H332" i="57" s="1"/>
  <c r="M496" i="56"/>
  <c r="I496" i="56" s="1"/>
  <c r="M332" i="53"/>
  <c r="I332" i="53" s="1"/>
  <c r="M332" i="51"/>
  <c r="I332" i="51" s="1"/>
  <c r="K414" i="54"/>
  <c r="G414" i="54" s="1"/>
  <c r="K414" i="52"/>
  <c r="G414" i="52" s="1"/>
  <c r="L496" i="56"/>
  <c r="H496" i="56" s="1"/>
  <c r="L332" i="51"/>
  <c r="H332" i="51" s="1"/>
  <c r="M332" i="55"/>
  <c r="I332" i="55" s="1"/>
  <c r="M332" i="58"/>
  <c r="I332" i="58" s="1"/>
  <c r="L496" i="59"/>
  <c r="H496" i="59" s="1"/>
  <c r="K414" i="59"/>
  <c r="G414" i="59" s="1"/>
  <c r="K332" i="57"/>
  <c r="G332" i="57" s="1"/>
  <c r="L332" i="53"/>
  <c r="H332" i="53" s="1"/>
  <c r="K332" i="53"/>
  <c r="G332" i="53" s="1"/>
  <c r="K332" i="51"/>
  <c r="G332" i="51" s="1"/>
  <c r="K332" i="55"/>
  <c r="G332" i="55" s="1"/>
  <c r="M496" i="59"/>
  <c r="I496" i="59" s="1"/>
  <c r="L414" i="56"/>
  <c r="H414" i="56" s="1"/>
  <c r="K414" i="50"/>
  <c r="G414" i="50" s="1"/>
  <c r="M496" i="50"/>
  <c r="I496" i="50" s="1"/>
  <c r="L414" i="50"/>
  <c r="H414" i="50" s="1"/>
  <c r="L496" i="50"/>
  <c r="H496" i="50" s="1"/>
  <c r="M414" i="50"/>
  <c r="I414" i="50" s="1"/>
  <c r="K496" i="50"/>
  <c r="G496" i="50" s="1"/>
  <c r="M414" i="53"/>
  <c r="I414" i="53" s="1"/>
  <c r="L414" i="53"/>
  <c r="H414" i="53" s="1"/>
  <c r="K414" i="53"/>
  <c r="G414" i="53" s="1"/>
  <c r="M414" i="57"/>
  <c r="I414" i="57" s="1"/>
  <c r="K414" i="58"/>
  <c r="G414" i="58" s="1"/>
  <c r="K414" i="51"/>
  <c r="G414" i="51" s="1"/>
  <c r="L414" i="55"/>
  <c r="H414" i="55" s="1"/>
  <c r="L414" i="57"/>
  <c r="H414" i="57" s="1"/>
  <c r="K414" i="55"/>
  <c r="G414" i="55" s="1"/>
  <c r="K414" i="57"/>
  <c r="G414" i="57" s="1"/>
  <c r="M496" i="58"/>
  <c r="I496" i="58" s="1"/>
  <c r="M496" i="55"/>
  <c r="I496" i="55" s="1"/>
  <c r="L496" i="58"/>
  <c r="H496" i="58" s="1"/>
  <c r="K496" i="55"/>
  <c r="G496" i="55" s="1"/>
  <c r="M496" i="57"/>
  <c r="I496" i="57" s="1"/>
  <c r="L414" i="58"/>
  <c r="H414" i="58" s="1"/>
  <c r="L414" i="51"/>
  <c r="H414" i="51" s="1"/>
  <c r="M414" i="55"/>
  <c r="I414" i="55" s="1"/>
  <c r="L496" i="53"/>
  <c r="H496" i="53" s="1"/>
  <c r="K496" i="57"/>
  <c r="G496" i="57" s="1"/>
  <c r="M414" i="51"/>
  <c r="I414" i="51" s="1"/>
  <c r="M496" i="51"/>
  <c r="I496" i="51" s="1"/>
  <c r="M414" i="58"/>
  <c r="I414" i="58" s="1"/>
  <c r="L496" i="57"/>
  <c r="H496" i="57" s="1"/>
  <c r="M496" i="53"/>
  <c r="I496" i="53" s="1"/>
  <c r="L496" i="55"/>
  <c r="H496" i="55" s="1"/>
  <c r="L496" i="51"/>
  <c r="H496" i="51" s="1"/>
  <c r="K496" i="58"/>
  <c r="G496" i="58" s="1"/>
  <c r="K496" i="51"/>
  <c r="G496" i="51" s="1"/>
  <c r="K496" i="53"/>
  <c r="G496" i="53" s="1"/>
  <c r="G496" i="63"/>
  <c r="H250" i="63"/>
  <c r="H4" i="63"/>
  <c r="F496" i="63"/>
  <c r="F168" i="63"/>
  <c r="F4" i="63"/>
  <c r="G250" i="63"/>
  <c r="G168" i="63"/>
  <c r="G332" i="63"/>
  <c r="H168" i="63"/>
  <c r="G4" i="63"/>
  <c r="H496" i="63"/>
  <c r="G86" i="63"/>
  <c r="F86" i="63"/>
  <c r="H86" i="63"/>
  <c r="H414" i="63"/>
  <c r="F332" i="63"/>
  <c r="G414" i="63"/>
  <c r="F414" i="63"/>
  <c r="F250" i="63"/>
  <c r="H332" i="63"/>
  <c r="M86" i="49"/>
  <c r="I86" i="49" s="1"/>
  <c r="M4" i="49"/>
  <c r="I4" i="49" s="1"/>
  <c r="K86" i="49"/>
  <c r="G86" i="49" s="1"/>
  <c r="L86" i="49"/>
  <c r="H86" i="49" s="1"/>
  <c r="L86" i="47"/>
  <c r="H86" i="47" s="1"/>
  <c r="M86" i="47"/>
  <c r="I86" i="47" s="1"/>
  <c r="L4" i="49"/>
  <c r="H4" i="49" s="1"/>
  <c r="K4" i="47"/>
  <c r="G4" i="47" s="1"/>
  <c r="M4" i="47"/>
  <c r="I4" i="47" s="1"/>
  <c r="K86" i="47"/>
  <c r="G86" i="47" s="1"/>
  <c r="L4" i="47"/>
  <c r="H4" i="47" s="1"/>
  <c r="K4" i="49"/>
  <c r="G4" i="49" s="1"/>
  <c r="M168" i="49"/>
  <c r="I168" i="49" s="1"/>
  <c r="K168" i="47"/>
  <c r="G168" i="47" s="1"/>
  <c r="K168" i="49"/>
  <c r="G168" i="49" s="1"/>
  <c r="L168" i="49"/>
  <c r="H168" i="49" s="1"/>
  <c r="M168" i="47"/>
  <c r="I168" i="47" s="1"/>
  <c r="L168" i="47"/>
  <c r="H168" i="47" s="1"/>
  <c r="M250" i="47"/>
  <c r="I250" i="47" s="1"/>
  <c r="L250" i="47"/>
  <c r="H250" i="47" s="1"/>
  <c r="K250" i="49"/>
  <c r="G250" i="49" s="1"/>
  <c r="M250" i="49"/>
  <c r="I250" i="49" s="1"/>
  <c r="L250" i="49"/>
  <c r="H250" i="49" s="1"/>
  <c r="K250" i="47"/>
  <c r="G250" i="47" s="1"/>
  <c r="K332" i="49"/>
  <c r="G332" i="49" s="1"/>
  <c r="M332" i="47"/>
  <c r="I332" i="47" s="1"/>
  <c r="L332" i="47"/>
  <c r="H332" i="47" s="1"/>
  <c r="L332" i="49"/>
  <c r="H332" i="49" s="1"/>
  <c r="K332" i="47"/>
  <c r="G332" i="47" s="1"/>
  <c r="M332" i="49"/>
  <c r="I332" i="49" s="1"/>
  <c r="M496" i="49"/>
  <c r="I496" i="49" s="1"/>
  <c r="L496" i="49"/>
  <c r="H496" i="49" s="1"/>
  <c r="K496" i="49"/>
  <c r="G496" i="49" s="1"/>
  <c r="M414" i="49"/>
  <c r="I414" i="49" s="1"/>
  <c r="K414" i="49"/>
  <c r="G414" i="49" s="1"/>
  <c r="L496" i="47"/>
  <c r="H496" i="47" s="1"/>
  <c r="M496" i="47"/>
  <c r="I496" i="47" s="1"/>
  <c r="M414" i="47"/>
  <c r="I414" i="47" s="1"/>
  <c r="L414" i="47"/>
  <c r="H414" i="47" s="1"/>
  <c r="L414" i="49"/>
  <c r="H414" i="49" s="1"/>
  <c r="K414" i="47"/>
  <c r="G414" i="47" s="1"/>
  <c r="K496" i="47"/>
  <c r="G496" i="47" s="1"/>
  <c r="D15" i="41"/>
  <c r="J6" i="45"/>
  <c r="F6" i="45" s="1"/>
  <c r="K6" i="45"/>
  <c r="G6" i="45" s="1"/>
  <c r="L6" i="45"/>
  <c r="H6" i="45" s="1"/>
  <c r="K826" i="45"/>
  <c r="G826" i="45" s="1"/>
  <c r="J744" i="45"/>
  <c r="F744" i="45" s="1"/>
  <c r="K252" i="45"/>
  <c r="G252" i="45" s="1"/>
  <c r="J170" i="45"/>
  <c r="F170" i="45" s="1"/>
  <c r="J580" i="45"/>
  <c r="F580" i="45" s="1"/>
  <c r="L334" i="45"/>
  <c r="H334" i="45" s="1"/>
  <c r="L498" i="45"/>
  <c r="H498" i="45" s="1"/>
  <c r="J826" i="45"/>
  <c r="F826" i="45" s="1"/>
  <c r="J252" i="45"/>
  <c r="F252" i="45" s="1"/>
  <c r="J498" i="45"/>
  <c r="F498" i="45" s="1"/>
  <c r="K662" i="45"/>
  <c r="G662" i="45" s="1"/>
  <c r="K498" i="45"/>
  <c r="G498" i="45" s="1"/>
  <c r="L826" i="45"/>
  <c r="H826" i="45" s="1"/>
  <c r="L416" i="45"/>
  <c r="H416" i="45" s="1"/>
  <c r="L580" i="45"/>
  <c r="H580" i="45" s="1"/>
  <c r="L662" i="45"/>
  <c r="H662" i="45" s="1"/>
  <c r="K580" i="45"/>
  <c r="G580" i="45" s="1"/>
  <c r="J416" i="45"/>
  <c r="F416" i="45" s="1"/>
  <c r="J662" i="45"/>
  <c r="F662" i="45" s="1"/>
  <c r="K744" i="45"/>
  <c r="G744" i="45" s="1"/>
  <c r="L88" i="45"/>
  <c r="H88" i="45" s="1"/>
  <c r="L744" i="45"/>
  <c r="H744" i="45" s="1"/>
  <c r="L252" i="45"/>
  <c r="H252" i="45" s="1"/>
  <c r="K170" i="45"/>
  <c r="G170" i="45" s="1"/>
  <c r="J334" i="45"/>
  <c r="F334" i="45" s="1"/>
  <c r="K416" i="45"/>
  <c r="G416" i="45" s="1"/>
  <c r="K88" i="45"/>
  <c r="G88" i="45" s="1"/>
  <c r="J88" i="45"/>
  <c r="F88" i="45" s="1"/>
  <c r="K334" i="45"/>
  <c r="G334" i="45" s="1"/>
  <c r="L170" i="45"/>
  <c r="H170" i="45" s="1"/>
  <c r="H6" i="42"/>
  <c r="G6" i="42"/>
  <c r="I6" i="42"/>
  <c r="H580" i="42"/>
  <c r="G88" i="42"/>
  <c r="H252" i="42"/>
  <c r="H498" i="42"/>
  <c r="I580" i="42"/>
  <c r="H88" i="42"/>
  <c r="G252" i="42"/>
  <c r="G170" i="42"/>
  <c r="I334" i="42"/>
  <c r="G334" i="42"/>
  <c r="I88" i="42"/>
  <c r="G498" i="42"/>
  <c r="H170" i="42"/>
  <c r="I252" i="42"/>
  <c r="I416" i="42"/>
  <c r="I498" i="42"/>
  <c r="I170" i="42"/>
  <c r="H416" i="42"/>
  <c r="G580" i="42"/>
  <c r="G416" i="42"/>
  <c r="H334" i="42"/>
  <c r="H662" i="42"/>
  <c r="I662" i="42"/>
  <c r="G662" i="42"/>
  <c r="I744" i="42"/>
  <c r="G744" i="42"/>
  <c r="H744" i="42"/>
  <c r="I826" i="42"/>
  <c r="G826" i="42"/>
  <c r="H826" i="42"/>
  <c r="H908" i="42"/>
  <c r="I908" i="42"/>
  <c r="G908" i="42"/>
  <c r="H990" i="42"/>
  <c r="G990" i="42"/>
  <c r="I990" i="42"/>
  <c r="H1072" i="42"/>
  <c r="I1072" i="42"/>
  <c r="G1072" i="42"/>
  <c r="H1154" i="42"/>
  <c r="G1154" i="42"/>
  <c r="I1154" i="42"/>
  <c r="N413" i="59"/>
  <c r="N494" i="59"/>
  <c r="N575" i="59"/>
  <c r="N494" i="58"/>
  <c r="N575" i="58"/>
  <c r="N413" i="58"/>
  <c r="N412" i="57"/>
  <c r="N331" i="57"/>
  <c r="N493" i="57"/>
  <c r="N574" i="57"/>
  <c r="N413" i="56"/>
  <c r="N575" i="56"/>
  <c r="N494" i="56"/>
  <c r="N494" i="55"/>
  <c r="N413" i="55"/>
  <c r="N575" i="55"/>
  <c r="N494" i="54"/>
  <c r="N575" i="54"/>
  <c r="N413" i="54"/>
  <c r="N412" i="53"/>
  <c r="N331" i="53"/>
  <c r="N574" i="53"/>
  <c r="N493" i="53"/>
  <c r="N493" i="52"/>
  <c r="N574" i="52"/>
  <c r="N331" i="52"/>
  <c r="N412" i="52"/>
  <c r="N574" i="51"/>
  <c r="N493" i="51"/>
  <c r="N412" i="51"/>
  <c r="N331" i="51"/>
  <c r="N331" i="50"/>
  <c r="N493" i="50"/>
  <c r="N574" i="50"/>
  <c r="N412" i="50"/>
  <c r="N413" i="49"/>
  <c r="N575" i="49"/>
  <c r="N494" i="49"/>
  <c r="N575" i="48"/>
  <c r="N413" i="48"/>
  <c r="N494" i="48"/>
  <c r="N331" i="47"/>
  <c r="N574" i="47"/>
  <c r="N412" i="47"/>
  <c r="N493" i="47"/>
  <c r="M412" i="61"/>
  <c r="M331" i="61"/>
  <c r="M736" i="61"/>
  <c r="M655" i="61"/>
  <c r="M817" i="61"/>
  <c r="M898" i="61"/>
  <c r="M574" i="61"/>
  <c r="M493" i="61"/>
  <c r="M899" i="45"/>
  <c r="M575" i="45"/>
  <c r="M494" i="45"/>
  <c r="M656" i="45"/>
  <c r="M413" i="45"/>
  <c r="M737" i="45"/>
  <c r="M818" i="45"/>
  <c r="J4" i="41"/>
  <c r="T6" i="41"/>
  <c r="Q6" i="41"/>
  <c r="I6" i="41"/>
  <c r="P6" i="41"/>
  <c r="S6" i="41"/>
  <c r="J6" i="41"/>
  <c r="O6" i="41"/>
  <c r="M6" i="41"/>
  <c r="N6" i="41"/>
  <c r="R6" i="41"/>
  <c r="I4" i="41"/>
  <c r="T9" i="41"/>
  <c r="S9" i="41"/>
  <c r="P9" i="41"/>
  <c r="O9" i="41"/>
  <c r="M9" i="41"/>
  <c r="N9" i="41"/>
  <c r="J9" i="41"/>
  <c r="I9" i="41"/>
  <c r="R9" i="41"/>
  <c r="Q9" i="41"/>
  <c r="M4" i="41"/>
  <c r="T8" i="41"/>
  <c r="S8" i="41"/>
  <c r="O8" i="41"/>
  <c r="N8" i="41"/>
  <c r="J8" i="41"/>
  <c r="R8" i="41"/>
  <c r="Q8" i="41"/>
  <c r="P8" i="41"/>
  <c r="M8" i="41"/>
  <c r="I8" i="41"/>
  <c r="O4" i="41"/>
  <c r="T7" i="41"/>
  <c r="P7" i="41"/>
  <c r="N7" i="41"/>
  <c r="M7" i="41"/>
  <c r="J7" i="41"/>
  <c r="S7" i="41"/>
  <c r="R7" i="41"/>
  <c r="Q7" i="41"/>
  <c r="I7" i="41"/>
  <c r="O7" i="41"/>
  <c r="N4" i="41"/>
  <c r="P4" i="41"/>
  <c r="Q4" i="41"/>
  <c r="T4" i="41"/>
  <c r="R4" i="41"/>
  <c r="T3" i="41"/>
  <c r="P3" i="41"/>
  <c r="R3" i="41"/>
  <c r="N3" i="41"/>
  <c r="S3" i="41"/>
  <c r="J3" i="41"/>
  <c r="O3" i="41"/>
  <c r="I3" i="41"/>
  <c r="Q3" i="41"/>
  <c r="M3" i="41"/>
  <c r="T5" i="41"/>
  <c r="N5" i="41"/>
  <c r="Q5" i="41"/>
  <c r="J5" i="41"/>
  <c r="R5" i="41"/>
  <c r="P5" i="41"/>
  <c r="I5" i="41"/>
  <c r="M5" i="41"/>
  <c r="S5" i="41"/>
  <c r="O5" i="41"/>
  <c r="S4" i="41"/>
  <c r="T11" i="41"/>
  <c r="S11" i="41"/>
  <c r="R11" i="41"/>
  <c r="O11" i="41"/>
  <c r="I11" i="41"/>
  <c r="Q11" i="41"/>
  <c r="P11" i="41"/>
  <c r="N11" i="41"/>
  <c r="M11" i="41"/>
  <c r="J11" i="41"/>
  <c r="T10" i="41"/>
  <c r="S10" i="41"/>
  <c r="Q10" i="41"/>
  <c r="R10" i="41"/>
  <c r="P10" i="41"/>
  <c r="O10" i="41"/>
  <c r="N10" i="41"/>
  <c r="M10" i="41"/>
  <c r="J10" i="41"/>
  <c r="I10" i="41"/>
  <c r="D16" i="41" l="1"/>
  <c r="J171" i="45"/>
  <c r="F171" i="45" s="1"/>
  <c r="L335" i="45"/>
  <c r="H335" i="45" s="1"/>
  <c r="J663" i="45"/>
  <c r="F663" i="45" s="1"/>
  <c r="J417" i="45"/>
  <c r="F417" i="45" s="1"/>
  <c r="L253" i="45"/>
  <c r="H253" i="45" s="1"/>
  <c r="K581" i="45"/>
  <c r="G581" i="45" s="1"/>
  <c r="K499" i="45"/>
  <c r="G499" i="45" s="1"/>
  <c r="L171" i="45"/>
  <c r="H171" i="45" s="1"/>
  <c r="K335" i="45"/>
  <c r="G335" i="45" s="1"/>
  <c r="K253" i="45"/>
  <c r="G253" i="45" s="1"/>
  <c r="L89" i="45"/>
  <c r="H89" i="45" s="1"/>
  <c r="J581" i="45"/>
  <c r="F581" i="45" s="1"/>
  <c r="L827" i="45"/>
  <c r="H827" i="45" s="1"/>
  <c r="K827" i="45"/>
  <c r="G827" i="45" s="1"/>
  <c r="K7" i="45"/>
  <c r="G7" i="45" s="1"/>
  <c r="K171" i="45"/>
  <c r="G171" i="45" s="1"/>
  <c r="J335" i="45"/>
  <c r="F335" i="45" s="1"/>
  <c r="J253" i="45"/>
  <c r="F253" i="45" s="1"/>
  <c r="K89" i="45"/>
  <c r="G89" i="45" s="1"/>
  <c r="L7" i="45"/>
  <c r="H7" i="45" s="1"/>
  <c r="L745" i="45"/>
  <c r="H745" i="45" s="1"/>
  <c r="K745" i="45"/>
  <c r="G745" i="45" s="1"/>
  <c r="L417" i="45"/>
  <c r="H417" i="45" s="1"/>
  <c r="K663" i="45"/>
  <c r="G663" i="45" s="1"/>
  <c r="K417" i="45"/>
  <c r="G417" i="45" s="1"/>
  <c r="L581" i="45"/>
  <c r="H581" i="45" s="1"/>
  <c r="J89" i="45"/>
  <c r="F89" i="45" s="1"/>
  <c r="J827" i="45"/>
  <c r="F827" i="45" s="1"/>
  <c r="L499" i="45"/>
  <c r="H499" i="45" s="1"/>
  <c r="J7" i="45"/>
  <c r="F7" i="45" s="1"/>
  <c r="L663" i="45"/>
  <c r="H663" i="45" s="1"/>
  <c r="J499" i="45"/>
  <c r="F499" i="45" s="1"/>
  <c r="J745" i="45"/>
  <c r="F745" i="45" s="1"/>
  <c r="H7" i="42"/>
  <c r="I7" i="42"/>
  <c r="G7" i="42"/>
  <c r="G171" i="42"/>
  <c r="I89" i="42"/>
  <c r="I581" i="42"/>
  <c r="G253" i="42"/>
  <c r="I171" i="42"/>
  <c r="H581" i="42"/>
  <c r="H335" i="42"/>
  <c r="H253" i="42"/>
  <c r="G89" i="42"/>
  <c r="G417" i="42"/>
  <c r="I253" i="42"/>
  <c r="G335" i="42"/>
  <c r="G581" i="42"/>
  <c r="H417" i="42"/>
  <c r="I335" i="42"/>
  <c r="H499" i="42"/>
  <c r="I499" i="42"/>
  <c r="G499" i="42"/>
  <c r="H171" i="42"/>
  <c r="H89" i="42"/>
  <c r="I417" i="42"/>
  <c r="I663" i="42"/>
  <c r="H663" i="42"/>
  <c r="G663" i="42"/>
  <c r="I745" i="42"/>
  <c r="G745" i="42"/>
  <c r="H745" i="42"/>
  <c r="H827" i="42"/>
  <c r="I827" i="42"/>
  <c r="G827" i="42"/>
  <c r="I909" i="42"/>
  <c r="G909" i="42"/>
  <c r="H909" i="42"/>
  <c r="H991" i="42"/>
  <c r="I991" i="42"/>
  <c r="G991" i="42"/>
  <c r="I1073" i="42"/>
  <c r="G1073" i="42"/>
  <c r="H1073" i="42"/>
  <c r="G1155" i="42"/>
  <c r="H1155" i="42"/>
  <c r="I1155" i="42"/>
  <c r="G1234" i="42"/>
  <c r="I1234" i="42"/>
  <c r="H1234" i="42"/>
  <c r="H1316" i="42"/>
  <c r="I1316" i="42"/>
  <c r="G1316" i="42"/>
  <c r="H1398" i="42"/>
  <c r="G1398" i="42"/>
  <c r="I1398" i="42"/>
  <c r="I1480" i="42"/>
  <c r="G1480" i="42"/>
  <c r="H1480" i="42"/>
  <c r="I1562" i="42"/>
  <c r="G1562" i="42"/>
  <c r="H1562" i="42"/>
  <c r="H1644" i="42"/>
  <c r="I1644" i="42"/>
  <c r="G1644" i="42"/>
  <c r="G1726" i="42"/>
  <c r="I1726" i="42"/>
  <c r="H1726" i="42"/>
  <c r="G1808" i="42"/>
  <c r="I1808" i="42"/>
  <c r="H1808" i="42"/>
  <c r="I1890" i="42"/>
  <c r="I1972" i="42"/>
  <c r="G1972" i="42"/>
  <c r="H1972" i="42"/>
  <c r="H1890" i="42"/>
  <c r="G1890" i="42"/>
  <c r="N576" i="59"/>
  <c r="N495" i="59"/>
  <c r="N495" i="58"/>
  <c r="N576" i="58"/>
  <c r="N413" i="57"/>
  <c r="N575" i="57"/>
  <c r="N494" i="57"/>
  <c r="N576" i="56"/>
  <c r="N495" i="56"/>
  <c r="N495" i="55"/>
  <c r="N576" i="55"/>
  <c r="N495" i="54"/>
  <c r="N576" i="54"/>
  <c r="N575" i="53"/>
  <c r="N413" i="53"/>
  <c r="N494" i="53"/>
  <c r="N494" i="52"/>
  <c r="N413" i="52"/>
  <c r="N575" i="52"/>
  <c r="N413" i="51"/>
  <c r="N575" i="51"/>
  <c r="N494" i="51"/>
  <c r="N494" i="50"/>
  <c r="N575" i="50"/>
  <c r="N413" i="50"/>
  <c r="N576" i="49"/>
  <c r="N495" i="49"/>
  <c r="N495" i="48"/>
  <c r="N576" i="48"/>
  <c r="N575" i="47"/>
  <c r="N494" i="47"/>
  <c r="N413" i="47"/>
  <c r="M575" i="61"/>
  <c r="M737" i="61"/>
  <c r="M413" i="61"/>
  <c r="M656" i="61"/>
  <c r="M899" i="61"/>
  <c r="M818" i="61"/>
  <c r="M494" i="61"/>
  <c r="M819" i="45"/>
  <c r="M738" i="45"/>
  <c r="M657" i="45"/>
  <c r="M900" i="45"/>
  <c r="M495" i="45"/>
  <c r="M576" i="45"/>
  <c r="K6" i="41"/>
  <c r="L6" i="41"/>
  <c r="L10" i="41"/>
  <c r="K10" i="41"/>
  <c r="L5" i="41"/>
  <c r="K5" i="41"/>
  <c r="L3" i="41"/>
  <c r="K3" i="41"/>
  <c r="L11" i="41"/>
  <c r="K11" i="41"/>
  <c r="L7" i="41"/>
  <c r="K7" i="41"/>
  <c r="L9" i="41"/>
  <c r="K9" i="41"/>
  <c r="K8" i="41"/>
  <c r="L8" i="41"/>
  <c r="K4" i="41"/>
  <c r="L4" i="41"/>
  <c r="D17" i="41" l="1"/>
  <c r="L8" i="45"/>
  <c r="H8" i="45" s="1"/>
  <c r="J8" i="45"/>
  <c r="F8" i="45" s="1"/>
  <c r="K8" i="45"/>
  <c r="G8" i="45" s="1"/>
  <c r="L90" i="45"/>
  <c r="H90" i="45" s="1"/>
  <c r="J500" i="45"/>
  <c r="F500" i="45" s="1"/>
  <c r="L254" i="45"/>
  <c r="H254" i="45" s="1"/>
  <c r="K828" i="45"/>
  <c r="G828" i="45" s="1"/>
  <c r="J254" i="45"/>
  <c r="F254" i="45" s="1"/>
  <c r="L582" i="45"/>
  <c r="H582" i="45" s="1"/>
  <c r="L418" i="45"/>
  <c r="H418" i="45" s="1"/>
  <c r="K90" i="45"/>
  <c r="G90" i="45" s="1"/>
  <c r="J828" i="45"/>
  <c r="F828" i="45" s="1"/>
  <c r="K582" i="45"/>
  <c r="G582" i="45" s="1"/>
  <c r="K418" i="45"/>
  <c r="G418" i="45" s="1"/>
  <c r="K664" i="45"/>
  <c r="G664" i="45" s="1"/>
  <c r="J90" i="45"/>
  <c r="F90" i="45" s="1"/>
  <c r="L172" i="45"/>
  <c r="H172" i="45" s="1"/>
  <c r="J664" i="45"/>
  <c r="F664" i="45" s="1"/>
  <c r="K254" i="45"/>
  <c r="G254" i="45" s="1"/>
  <c r="J746" i="45"/>
  <c r="F746" i="45" s="1"/>
  <c r="L746" i="45"/>
  <c r="H746" i="45" s="1"/>
  <c r="K336" i="45"/>
  <c r="G336" i="45" s="1"/>
  <c r="K500" i="45"/>
  <c r="G500" i="45" s="1"/>
  <c r="J582" i="45"/>
  <c r="F582" i="45" s="1"/>
  <c r="J418" i="45"/>
  <c r="F418" i="45" s="1"/>
  <c r="K746" i="45"/>
  <c r="G746" i="45" s="1"/>
  <c r="K172" i="45"/>
  <c r="G172" i="45" s="1"/>
  <c r="L664" i="45"/>
  <c r="H664" i="45" s="1"/>
  <c r="L336" i="45"/>
  <c r="H336" i="45" s="1"/>
  <c r="J172" i="45"/>
  <c r="F172" i="45" s="1"/>
  <c r="L828" i="45"/>
  <c r="H828" i="45" s="1"/>
  <c r="J336" i="45"/>
  <c r="F336" i="45" s="1"/>
  <c r="L500" i="45"/>
  <c r="H500" i="45" s="1"/>
  <c r="I8" i="42"/>
  <c r="G8" i="42"/>
  <c r="H8" i="42"/>
  <c r="G582" i="42"/>
  <c r="I90" i="42"/>
  <c r="I172" i="42"/>
  <c r="I336" i="42"/>
  <c r="I418" i="42"/>
  <c r="H90" i="42"/>
  <c r="H500" i="42"/>
  <c r="H254" i="42"/>
  <c r="G418" i="42"/>
  <c r="H582" i="42"/>
  <c r="H336" i="42"/>
  <c r="G254" i="42"/>
  <c r="H418" i="42"/>
  <c r="I582" i="42"/>
  <c r="G336" i="42"/>
  <c r="G90" i="42"/>
  <c r="I500" i="42"/>
  <c r="H172" i="42"/>
  <c r="I254" i="42"/>
  <c r="G500" i="42"/>
  <c r="G172" i="42"/>
  <c r="H664" i="42"/>
  <c r="I664" i="42"/>
  <c r="G664" i="42"/>
  <c r="I746" i="42"/>
  <c r="G746" i="42"/>
  <c r="H746" i="42"/>
  <c r="H828" i="42"/>
  <c r="G828" i="42"/>
  <c r="I828" i="42"/>
  <c r="H910" i="42"/>
  <c r="I910" i="42"/>
  <c r="G910" i="42"/>
  <c r="G992" i="42"/>
  <c r="H992" i="42"/>
  <c r="I992" i="42"/>
  <c r="G1074" i="42"/>
  <c r="H1074" i="42"/>
  <c r="I1074" i="42"/>
  <c r="H1156" i="42"/>
  <c r="G1156" i="42"/>
  <c r="I1156" i="42"/>
  <c r="N577" i="59"/>
  <c r="N577" i="58"/>
  <c r="N495" i="57"/>
  <c r="N576" i="57"/>
  <c r="N577" i="56"/>
  <c r="N577" i="55"/>
  <c r="N577" i="54"/>
  <c r="N495" i="53"/>
  <c r="N576" i="53"/>
  <c r="N495" i="52"/>
  <c r="N576" i="52"/>
  <c r="N576" i="51"/>
  <c r="N495" i="51"/>
  <c r="N495" i="50"/>
  <c r="N576" i="50"/>
  <c r="N577" i="49"/>
  <c r="N577" i="48"/>
  <c r="N576" i="47"/>
  <c r="N495" i="47"/>
  <c r="M900" i="61"/>
  <c r="M738" i="61"/>
  <c r="M819" i="61"/>
  <c r="M576" i="61"/>
  <c r="M495" i="61"/>
  <c r="M657" i="61"/>
  <c r="M658" i="45"/>
  <c r="M820" i="45"/>
  <c r="M577" i="45"/>
  <c r="M739" i="45"/>
  <c r="M901" i="45"/>
  <c r="D18" i="41" l="1"/>
  <c r="L9" i="45"/>
  <c r="H9" i="45" s="1"/>
  <c r="J9" i="45"/>
  <c r="F9" i="45" s="1"/>
  <c r="K9" i="45"/>
  <c r="G9" i="45" s="1"/>
  <c r="J829" i="45"/>
  <c r="F829" i="45" s="1"/>
  <c r="J91" i="45"/>
  <c r="F91" i="45" s="1"/>
  <c r="K747" i="45"/>
  <c r="G747" i="45" s="1"/>
  <c r="K255" i="45"/>
  <c r="G255" i="45" s="1"/>
  <c r="L173" i="45"/>
  <c r="H173" i="45" s="1"/>
  <c r="L337" i="45"/>
  <c r="H337" i="45" s="1"/>
  <c r="L665" i="45"/>
  <c r="H665" i="45" s="1"/>
  <c r="K501" i="45"/>
  <c r="G501" i="45" s="1"/>
  <c r="L583" i="45"/>
  <c r="H583" i="45" s="1"/>
  <c r="J501" i="45"/>
  <c r="F501" i="45" s="1"/>
  <c r="L255" i="45"/>
  <c r="H255" i="45" s="1"/>
  <c r="K583" i="45"/>
  <c r="G583" i="45" s="1"/>
  <c r="K173" i="45"/>
  <c r="G173" i="45" s="1"/>
  <c r="L829" i="45"/>
  <c r="H829" i="45" s="1"/>
  <c r="L747" i="45"/>
  <c r="H747" i="45" s="1"/>
  <c r="L501" i="45"/>
  <c r="H501" i="45" s="1"/>
  <c r="K337" i="45"/>
  <c r="G337" i="45" s="1"/>
  <c r="K829" i="45"/>
  <c r="G829" i="45" s="1"/>
  <c r="K665" i="45"/>
  <c r="G665" i="45" s="1"/>
  <c r="K419" i="45"/>
  <c r="G419" i="45" s="1"/>
  <c r="K91" i="45"/>
  <c r="G91" i="45" s="1"/>
  <c r="J583" i="45"/>
  <c r="F583" i="45" s="1"/>
  <c r="J255" i="45"/>
  <c r="F255" i="45" s="1"/>
  <c r="L419" i="45"/>
  <c r="H419" i="45" s="1"/>
  <c r="J173" i="45"/>
  <c r="F173" i="45" s="1"/>
  <c r="J747" i="45"/>
  <c r="F747" i="45" s="1"/>
  <c r="J337" i="45"/>
  <c r="F337" i="45" s="1"/>
  <c r="J665" i="45"/>
  <c r="F665" i="45" s="1"/>
  <c r="J419" i="45"/>
  <c r="F419" i="45" s="1"/>
  <c r="L91" i="45"/>
  <c r="H91" i="45" s="1"/>
  <c r="I9" i="42"/>
  <c r="G9" i="42"/>
  <c r="H9" i="42"/>
  <c r="I173" i="42"/>
  <c r="I255" i="42"/>
  <c r="I583" i="42"/>
  <c r="I337" i="42"/>
  <c r="G91" i="42"/>
  <c r="G255" i="42"/>
  <c r="G583" i="42"/>
  <c r="G337" i="42"/>
  <c r="H173" i="42"/>
  <c r="H419" i="42"/>
  <c r="I419" i="42"/>
  <c r="I501" i="42"/>
  <c r="G419" i="42"/>
  <c r="H337" i="42"/>
  <c r="H501" i="42"/>
  <c r="G173" i="42"/>
  <c r="H255" i="42"/>
  <c r="H583" i="42"/>
  <c r="I91" i="42"/>
  <c r="H91" i="42"/>
  <c r="G501" i="42"/>
  <c r="I665" i="42"/>
  <c r="H665" i="42"/>
  <c r="G665" i="42"/>
  <c r="G747" i="42"/>
  <c r="H747" i="42"/>
  <c r="I747" i="42"/>
  <c r="I829" i="42"/>
  <c r="G829" i="42"/>
  <c r="H829" i="42"/>
  <c r="G911" i="42"/>
  <c r="H911" i="42"/>
  <c r="I911" i="42"/>
  <c r="I993" i="42"/>
  <c r="G993" i="42"/>
  <c r="H993" i="42"/>
  <c r="H1075" i="42"/>
  <c r="I1075" i="42"/>
  <c r="G1075" i="42"/>
  <c r="I1157" i="42"/>
  <c r="H1157" i="42"/>
  <c r="G1157" i="42"/>
  <c r="N577" i="57"/>
  <c r="N577" i="53"/>
  <c r="N577" i="52"/>
  <c r="N577" i="51"/>
  <c r="N577" i="50"/>
  <c r="N577" i="47"/>
  <c r="M658" i="61"/>
  <c r="M820" i="61"/>
  <c r="M577" i="61"/>
  <c r="M739" i="61"/>
  <c r="M901" i="61"/>
  <c r="M902" i="45"/>
  <c r="M821" i="45"/>
  <c r="M659" i="45"/>
  <c r="M740" i="45"/>
  <c r="D19" i="41" l="1"/>
  <c r="K92" i="45"/>
  <c r="G92" i="45" s="1"/>
  <c r="K502" i="45"/>
  <c r="G502" i="45" s="1"/>
  <c r="L256" i="45"/>
  <c r="H256" i="45" s="1"/>
  <c r="J338" i="45"/>
  <c r="F338" i="45" s="1"/>
  <c r="J10" i="45"/>
  <c r="F10" i="45" s="1"/>
  <c r="L748" i="45"/>
  <c r="H748" i="45" s="1"/>
  <c r="J92" i="45"/>
  <c r="F92" i="45" s="1"/>
  <c r="J502" i="45"/>
  <c r="F502" i="45" s="1"/>
  <c r="L10" i="45"/>
  <c r="H10" i="45" s="1"/>
  <c r="K666" i="45"/>
  <c r="G666" i="45" s="1"/>
  <c r="K584" i="45"/>
  <c r="G584" i="45" s="1"/>
  <c r="K420" i="45"/>
  <c r="G420" i="45" s="1"/>
  <c r="K174" i="45"/>
  <c r="G174" i="45" s="1"/>
  <c r="L502" i="45"/>
  <c r="H502" i="45" s="1"/>
  <c r="L666" i="45"/>
  <c r="H666" i="45" s="1"/>
  <c r="K10" i="45"/>
  <c r="G10" i="45" s="1"/>
  <c r="L420" i="45"/>
  <c r="H420" i="45" s="1"/>
  <c r="J666" i="45"/>
  <c r="F666" i="45" s="1"/>
  <c r="K748" i="45"/>
  <c r="G748" i="45" s="1"/>
  <c r="L174" i="45"/>
  <c r="H174" i="45" s="1"/>
  <c r="J748" i="45"/>
  <c r="F748" i="45" s="1"/>
  <c r="K830" i="45"/>
  <c r="G830" i="45" s="1"/>
  <c r="L584" i="45"/>
  <c r="H584" i="45" s="1"/>
  <c r="L92" i="45"/>
  <c r="H92" i="45" s="1"/>
  <c r="J256" i="45"/>
  <c r="F256" i="45" s="1"/>
  <c r="K338" i="45"/>
  <c r="G338" i="45" s="1"/>
  <c r="L830" i="45"/>
  <c r="H830" i="45" s="1"/>
  <c r="J584" i="45"/>
  <c r="F584" i="45" s="1"/>
  <c r="J420" i="45"/>
  <c r="F420" i="45" s="1"/>
  <c r="J174" i="45"/>
  <c r="F174" i="45" s="1"/>
  <c r="J830" i="45"/>
  <c r="F830" i="45" s="1"/>
  <c r="K256" i="45"/>
  <c r="G256" i="45" s="1"/>
  <c r="L338" i="45"/>
  <c r="H338" i="45" s="1"/>
  <c r="H10" i="42"/>
  <c r="I10" i="42"/>
  <c r="G10" i="42"/>
  <c r="H92" i="42"/>
  <c r="I92" i="42"/>
  <c r="G338" i="42"/>
  <c r="I174" i="42"/>
  <c r="G584" i="42"/>
  <c r="G420" i="42"/>
  <c r="H420" i="42"/>
  <c r="I502" i="42"/>
  <c r="G256" i="42"/>
  <c r="G502" i="42"/>
  <c r="G92" i="42"/>
  <c r="I256" i="42"/>
  <c r="I420" i="42"/>
  <c r="I338" i="42"/>
  <c r="H174" i="42"/>
  <c r="H584" i="42"/>
  <c r="H502" i="42"/>
  <c r="H256" i="42"/>
  <c r="I584" i="42"/>
  <c r="H338" i="42"/>
  <c r="G174" i="42"/>
  <c r="I666" i="42"/>
  <c r="H666" i="42"/>
  <c r="G666" i="42"/>
  <c r="H748" i="42"/>
  <c r="I748" i="42"/>
  <c r="G748" i="42"/>
  <c r="I830" i="42"/>
  <c r="G830" i="42"/>
  <c r="H830" i="42"/>
  <c r="I912" i="42"/>
  <c r="H912" i="42"/>
  <c r="G912" i="42"/>
  <c r="G994" i="42"/>
  <c r="H994" i="42"/>
  <c r="I994" i="42"/>
  <c r="I1076" i="42"/>
  <c r="H1076" i="42"/>
  <c r="G1076" i="42"/>
  <c r="I1158" i="42"/>
  <c r="G1158" i="42"/>
  <c r="H1158" i="42"/>
  <c r="M902" i="61"/>
  <c r="M821" i="61"/>
  <c r="M659" i="61"/>
  <c r="M740" i="61"/>
  <c r="M822" i="45"/>
  <c r="M903" i="45"/>
  <c r="M741" i="45"/>
  <c r="D20" i="41" l="1"/>
  <c r="L11" i="45"/>
  <c r="H11" i="45" s="1"/>
  <c r="J11" i="45"/>
  <c r="F11" i="45" s="1"/>
  <c r="K11" i="45"/>
  <c r="G11" i="45" s="1"/>
  <c r="L421" i="45"/>
  <c r="H421" i="45" s="1"/>
  <c r="K175" i="45"/>
  <c r="G175" i="45" s="1"/>
  <c r="L585" i="45"/>
  <c r="H585" i="45" s="1"/>
  <c r="L257" i="45"/>
  <c r="H257" i="45" s="1"/>
  <c r="J585" i="45"/>
  <c r="F585" i="45" s="1"/>
  <c r="L749" i="45"/>
  <c r="H749" i="45" s="1"/>
  <c r="K257" i="45"/>
  <c r="G257" i="45" s="1"/>
  <c r="K421" i="45"/>
  <c r="G421" i="45" s="1"/>
  <c r="J175" i="45"/>
  <c r="F175" i="45" s="1"/>
  <c r="L667" i="45"/>
  <c r="H667" i="45" s="1"/>
  <c r="J421" i="45"/>
  <c r="F421" i="45" s="1"/>
  <c r="J831" i="45"/>
  <c r="F831" i="45" s="1"/>
  <c r="L93" i="45"/>
  <c r="H93" i="45" s="1"/>
  <c r="J339" i="45"/>
  <c r="F339" i="45" s="1"/>
  <c r="L831" i="45"/>
  <c r="H831" i="45" s="1"/>
  <c r="K831" i="45"/>
  <c r="G831" i="45" s="1"/>
  <c r="K667" i="45"/>
  <c r="G667" i="45" s="1"/>
  <c r="L175" i="45"/>
  <c r="H175" i="45" s="1"/>
  <c r="J93" i="45"/>
  <c r="F93" i="45" s="1"/>
  <c r="J503" i="45"/>
  <c r="F503" i="45" s="1"/>
  <c r="K749" i="45"/>
  <c r="G749" i="45" s="1"/>
  <c r="K585" i="45"/>
  <c r="G585" i="45" s="1"/>
  <c r="K339" i="45"/>
  <c r="G339" i="45" s="1"/>
  <c r="J667" i="45"/>
  <c r="F667" i="45" s="1"/>
  <c r="L503" i="45"/>
  <c r="H503" i="45" s="1"/>
  <c r="K93" i="45"/>
  <c r="G93" i="45" s="1"/>
  <c r="J749" i="45"/>
  <c r="F749" i="45" s="1"/>
  <c r="J257" i="45"/>
  <c r="F257" i="45" s="1"/>
  <c r="L339" i="45"/>
  <c r="H339" i="45" s="1"/>
  <c r="K503" i="45"/>
  <c r="G503" i="45" s="1"/>
  <c r="H11" i="42"/>
  <c r="H93" i="42"/>
  <c r="G93" i="42"/>
  <c r="I93" i="42"/>
  <c r="G11" i="42"/>
  <c r="I11" i="42"/>
  <c r="I175" i="42"/>
  <c r="G175" i="42"/>
  <c r="H175" i="42"/>
  <c r="I257" i="42"/>
  <c r="G257" i="42"/>
  <c r="H257" i="42"/>
  <c r="H339" i="42"/>
  <c r="G339" i="42"/>
  <c r="I339" i="42"/>
  <c r="I421" i="42"/>
  <c r="G421" i="42"/>
  <c r="H421" i="42"/>
  <c r="H503" i="42"/>
  <c r="G503" i="42"/>
  <c r="I503" i="42"/>
  <c r="G585" i="42"/>
  <c r="H585" i="42"/>
  <c r="I585" i="42"/>
  <c r="I667" i="42"/>
  <c r="G667" i="42"/>
  <c r="H667" i="42"/>
  <c r="H749" i="42"/>
  <c r="I749" i="42"/>
  <c r="G749" i="42"/>
  <c r="I831" i="42"/>
  <c r="G831" i="42"/>
  <c r="H831" i="42"/>
  <c r="I913" i="42"/>
  <c r="H913" i="42"/>
  <c r="G913" i="42"/>
  <c r="G995" i="42"/>
  <c r="H995" i="42"/>
  <c r="I995" i="42"/>
  <c r="I1077" i="42"/>
  <c r="H1077" i="42"/>
  <c r="G1077" i="42"/>
  <c r="G1159" i="42"/>
  <c r="I1159" i="42"/>
  <c r="H1159" i="42"/>
  <c r="M741" i="61"/>
  <c r="M822" i="61"/>
  <c r="M903" i="61"/>
  <c r="M823" i="45"/>
  <c r="M904" i="45"/>
  <c r="D21" i="41" l="1"/>
  <c r="K258" i="45"/>
  <c r="G258" i="45" s="1"/>
  <c r="J668" i="45"/>
  <c r="F668" i="45" s="1"/>
  <c r="L12" i="45"/>
  <c r="H12" i="45" s="1"/>
  <c r="K832" i="45"/>
  <c r="G832" i="45" s="1"/>
  <c r="L340" i="45"/>
  <c r="H340" i="45" s="1"/>
  <c r="J258" i="45"/>
  <c r="F258" i="45" s="1"/>
  <c r="L586" i="45"/>
  <c r="H586" i="45" s="1"/>
  <c r="L94" i="45"/>
  <c r="H94" i="45" s="1"/>
  <c r="K504" i="45"/>
  <c r="G504" i="45" s="1"/>
  <c r="J832" i="45"/>
  <c r="F832" i="45" s="1"/>
  <c r="L176" i="45"/>
  <c r="H176" i="45" s="1"/>
  <c r="J94" i="45"/>
  <c r="F94" i="45" s="1"/>
  <c r="K586" i="45"/>
  <c r="G586" i="45" s="1"/>
  <c r="L504" i="45"/>
  <c r="H504" i="45" s="1"/>
  <c r="K176" i="45"/>
  <c r="G176" i="45" s="1"/>
  <c r="L832" i="45"/>
  <c r="H832" i="45" s="1"/>
  <c r="J176" i="45"/>
  <c r="F176" i="45" s="1"/>
  <c r="J340" i="45"/>
  <c r="F340" i="45" s="1"/>
  <c r="J422" i="45"/>
  <c r="F422" i="45" s="1"/>
  <c r="J750" i="45"/>
  <c r="F750" i="45" s="1"/>
  <c r="L258" i="45"/>
  <c r="H258" i="45" s="1"/>
  <c r="K668" i="45"/>
  <c r="G668" i="45" s="1"/>
  <c r="K422" i="45"/>
  <c r="G422" i="45" s="1"/>
  <c r="J586" i="45"/>
  <c r="F586" i="45" s="1"/>
  <c r="K12" i="45"/>
  <c r="G12" i="45" s="1"/>
  <c r="K94" i="45"/>
  <c r="G94" i="45" s="1"/>
  <c r="K340" i="45"/>
  <c r="G340" i="45" s="1"/>
  <c r="J504" i="45"/>
  <c r="F504" i="45" s="1"/>
  <c r="J12" i="45"/>
  <c r="F12" i="45" s="1"/>
  <c r="L750" i="45"/>
  <c r="H750" i="45" s="1"/>
  <c r="L422" i="45"/>
  <c r="H422" i="45" s="1"/>
  <c r="L668" i="45"/>
  <c r="H668" i="45" s="1"/>
  <c r="K750" i="45"/>
  <c r="G750" i="45" s="1"/>
  <c r="H94" i="42"/>
  <c r="G12" i="42"/>
  <c r="I94" i="42"/>
  <c r="I12" i="42"/>
  <c r="G94" i="42"/>
  <c r="H12" i="42"/>
  <c r="G176" i="42"/>
  <c r="I176" i="42"/>
  <c r="H176" i="42"/>
  <c r="G258" i="42"/>
  <c r="I258" i="42"/>
  <c r="H258" i="42"/>
  <c r="G340" i="42"/>
  <c r="H340" i="42"/>
  <c r="I340" i="42"/>
  <c r="G422" i="42"/>
  <c r="H422" i="42"/>
  <c r="I422" i="42"/>
  <c r="I504" i="42"/>
  <c r="H504" i="42"/>
  <c r="G504" i="42"/>
  <c r="H586" i="42"/>
  <c r="I586" i="42"/>
  <c r="G586" i="42"/>
  <c r="G668" i="42"/>
  <c r="I668" i="42"/>
  <c r="H668" i="42"/>
  <c r="I750" i="42"/>
  <c r="H750" i="42"/>
  <c r="G750" i="42"/>
  <c r="G832" i="42"/>
  <c r="H832" i="42"/>
  <c r="I832" i="42"/>
  <c r="I914" i="42"/>
  <c r="G914" i="42"/>
  <c r="H914" i="42"/>
  <c r="G996" i="42"/>
  <c r="H996" i="42"/>
  <c r="I996" i="42"/>
  <c r="G1078" i="42"/>
  <c r="H1078" i="42"/>
  <c r="I1078" i="42"/>
  <c r="I1160" i="42"/>
  <c r="G1160" i="42"/>
  <c r="H1160" i="42"/>
  <c r="M904" i="61"/>
  <c r="M823" i="61"/>
  <c r="M905" i="45"/>
  <c r="D22" i="41" l="1"/>
  <c r="J13" i="45"/>
  <c r="F13" i="45" s="1"/>
  <c r="K13" i="45"/>
  <c r="G13" i="45" s="1"/>
  <c r="L13" i="45"/>
  <c r="H13" i="45" s="1"/>
  <c r="K341" i="45"/>
  <c r="G341" i="45" s="1"/>
  <c r="K259" i="45"/>
  <c r="G259" i="45" s="1"/>
  <c r="J587" i="45"/>
  <c r="F587" i="45" s="1"/>
  <c r="K95" i="45"/>
  <c r="G95" i="45" s="1"/>
  <c r="L177" i="45"/>
  <c r="H177" i="45" s="1"/>
  <c r="J341" i="45"/>
  <c r="F341" i="45" s="1"/>
  <c r="J505" i="45"/>
  <c r="F505" i="45" s="1"/>
  <c r="L669" i="45"/>
  <c r="H669" i="45" s="1"/>
  <c r="L587" i="45"/>
  <c r="H587" i="45" s="1"/>
  <c r="J95" i="45"/>
  <c r="F95" i="45" s="1"/>
  <c r="L833" i="45"/>
  <c r="H833" i="45" s="1"/>
  <c r="L505" i="45"/>
  <c r="H505" i="45" s="1"/>
  <c r="K669" i="45"/>
  <c r="G669" i="45" s="1"/>
  <c r="K587" i="45"/>
  <c r="G587" i="45" s="1"/>
  <c r="L95" i="45"/>
  <c r="H95" i="45" s="1"/>
  <c r="J669" i="45"/>
  <c r="F669" i="45" s="1"/>
  <c r="J751" i="45"/>
  <c r="F751" i="45" s="1"/>
  <c r="K751" i="45"/>
  <c r="G751" i="45" s="1"/>
  <c r="L341" i="45"/>
  <c r="H341" i="45" s="1"/>
  <c r="L259" i="45"/>
  <c r="H259" i="45" s="1"/>
  <c r="J833" i="45"/>
  <c r="F833" i="45" s="1"/>
  <c r="L423" i="45"/>
  <c r="H423" i="45" s="1"/>
  <c r="K505" i="45"/>
  <c r="G505" i="45" s="1"/>
  <c r="K423" i="45"/>
  <c r="G423" i="45" s="1"/>
  <c r="L751" i="45"/>
  <c r="H751" i="45" s="1"/>
  <c r="J423" i="45"/>
  <c r="F423" i="45" s="1"/>
  <c r="K177" i="45"/>
  <c r="G177" i="45" s="1"/>
  <c r="J259" i="45"/>
  <c r="F259" i="45" s="1"/>
  <c r="J177" i="45"/>
  <c r="F177" i="45" s="1"/>
  <c r="K833" i="45"/>
  <c r="G833" i="45" s="1"/>
  <c r="H95" i="42"/>
  <c r="I95" i="42"/>
  <c r="I13" i="42"/>
  <c r="G13" i="42"/>
  <c r="H13" i="42"/>
  <c r="G95" i="42"/>
  <c r="H177" i="42"/>
  <c r="I177" i="42"/>
  <c r="G177" i="42"/>
  <c r="H259" i="42"/>
  <c r="I259" i="42"/>
  <c r="G259" i="42"/>
  <c r="H341" i="42"/>
  <c r="G341" i="42"/>
  <c r="I341" i="42"/>
  <c r="G423" i="42"/>
  <c r="I423" i="42"/>
  <c r="H423" i="42"/>
  <c r="G505" i="42"/>
  <c r="I505" i="42"/>
  <c r="H505" i="42"/>
  <c r="H587" i="42"/>
  <c r="I587" i="42"/>
  <c r="G587" i="42"/>
  <c r="G669" i="42"/>
  <c r="I669" i="42"/>
  <c r="H669" i="42"/>
  <c r="G751" i="42"/>
  <c r="H751" i="42"/>
  <c r="I751" i="42"/>
  <c r="I833" i="42"/>
  <c r="H833" i="42"/>
  <c r="G833" i="42"/>
  <c r="H915" i="42"/>
  <c r="G915" i="42"/>
  <c r="I915" i="42"/>
  <c r="I997" i="42"/>
  <c r="H997" i="42"/>
  <c r="G997" i="42"/>
  <c r="I1079" i="42"/>
  <c r="G1079" i="42"/>
  <c r="H1079" i="42"/>
  <c r="G1161" i="42"/>
  <c r="I1161" i="42"/>
  <c r="H1161" i="42"/>
  <c r="M905" i="61"/>
  <c r="D23" i="41" l="1"/>
  <c r="K506" i="45"/>
  <c r="G506" i="45" s="1"/>
  <c r="J424" i="45"/>
  <c r="F424" i="45" s="1"/>
  <c r="K752" i="45"/>
  <c r="G752" i="45" s="1"/>
  <c r="K96" i="45"/>
  <c r="G96" i="45" s="1"/>
  <c r="J834" i="45"/>
  <c r="F834" i="45" s="1"/>
  <c r="K670" i="45"/>
  <c r="G670" i="45" s="1"/>
  <c r="J506" i="45"/>
  <c r="F506" i="45" s="1"/>
  <c r="L178" i="45"/>
  <c r="H178" i="45" s="1"/>
  <c r="L752" i="45"/>
  <c r="H752" i="45" s="1"/>
  <c r="J96" i="45"/>
  <c r="F96" i="45" s="1"/>
  <c r="J178" i="45"/>
  <c r="F178" i="45" s="1"/>
  <c r="L260" i="45"/>
  <c r="H260" i="45" s="1"/>
  <c r="L670" i="45"/>
  <c r="H670" i="45" s="1"/>
  <c r="K588" i="45"/>
  <c r="G588" i="45" s="1"/>
  <c r="L14" i="45"/>
  <c r="H14" i="45" s="1"/>
  <c r="L342" i="45"/>
  <c r="H342" i="45" s="1"/>
  <c r="J670" i="45"/>
  <c r="F670" i="45" s="1"/>
  <c r="L424" i="45"/>
  <c r="H424" i="45" s="1"/>
  <c r="K178" i="45"/>
  <c r="G178" i="45" s="1"/>
  <c r="K834" i="45"/>
  <c r="G834" i="45" s="1"/>
  <c r="J752" i="45"/>
  <c r="F752" i="45" s="1"/>
  <c r="L96" i="45"/>
  <c r="H96" i="45" s="1"/>
  <c r="L588" i="45"/>
  <c r="H588" i="45" s="1"/>
  <c r="L834" i="45"/>
  <c r="H834" i="45" s="1"/>
  <c r="K260" i="45"/>
  <c r="G260" i="45" s="1"/>
  <c r="J342" i="45"/>
  <c r="F342" i="45" s="1"/>
  <c r="J260" i="45"/>
  <c r="F260" i="45" s="1"/>
  <c r="L506" i="45"/>
  <c r="H506" i="45" s="1"/>
  <c r="K424" i="45"/>
  <c r="G424" i="45" s="1"/>
  <c r="J14" i="45"/>
  <c r="F14" i="45" s="1"/>
  <c r="J588" i="45"/>
  <c r="F588" i="45" s="1"/>
  <c r="K14" i="45"/>
  <c r="G14" i="45" s="1"/>
  <c r="K342" i="45"/>
  <c r="G342" i="45" s="1"/>
  <c r="I14" i="42"/>
  <c r="I96" i="42"/>
  <c r="G96" i="42"/>
  <c r="H96" i="42"/>
  <c r="G14" i="42"/>
  <c r="H14" i="42"/>
  <c r="H178" i="42"/>
  <c r="G178" i="42"/>
  <c r="I178" i="42"/>
  <c r="I260" i="42"/>
  <c r="G260" i="42"/>
  <c r="H260" i="42"/>
  <c r="H342" i="42"/>
  <c r="G342" i="42"/>
  <c r="I342" i="42"/>
  <c r="I424" i="42"/>
  <c r="H424" i="42"/>
  <c r="G424" i="42"/>
  <c r="H506" i="42"/>
  <c r="G506" i="42"/>
  <c r="I506" i="42"/>
  <c r="H588" i="42"/>
  <c r="G588" i="42"/>
  <c r="I588" i="42"/>
  <c r="I670" i="42"/>
  <c r="G670" i="42"/>
  <c r="H670" i="42"/>
  <c r="H752" i="42"/>
  <c r="I752" i="42"/>
  <c r="G752" i="42"/>
  <c r="G834" i="42"/>
  <c r="H834" i="42"/>
  <c r="I834" i="42"/>
  <c r="H916" i="42"/>
  <c r="I916" i="42"/>
  <c r="G916" i="42"/>
  <c r="G998" i="42"/>
  <c r="H998" i="42"/>
  <c r="I998" i="42"/>
  <c r="I1080" i="42"/>
  <c r="G1080" i="42"/>
  <c r="H1080" i="42"/>
  <c r="H1162" i="42"/>
  <c r="I1162" i="42"/>
  <c r="G1162" i="42"/>
  <c r="D24" i="41" l="1"/>
  <c r="L15" i="45"/>
  <c r="H15" i="45" s="1"/>
  <c r="K15" i="45"/>
  <c r="G15" i="45" s="1"/>
  <c r="J15" i="45"/>
  <c r="F15" i="45" s="1"/>
  <c r="K835" i="45"/>
  <c r="G835" i="45" s="1"/>
  <c r="K671" i="45"/>
  <c r="G671" i="45" s="1"/>
  <c r="L507" i="45"/>
  <c r="H507" i="45" s="1"/>
  <c r="L589" i="45"/>
  <c r="H589" i="45" s="1"/>
  <c r="J589" i="45"/>
  <c r="F589" i="45" s="1"/>
  <c r="L425" i="45"/>
  <c r="H425" i="45" s="1"/>
  <c r="J671" i="45"/>
  <c r="F671" i="45" s="1"/>
  <c r="K507" i="45"/>
  <c r="G507" i="45" s="1"/>
  <c r="K589" i="45"/>
  <c r="G589" i="45" s="1"/>
  <c r="J753" i="45"/>
  <c r="F753" i="45" s="1"/>
  <c r="J179" i="45"/>
  <c r="F179" i="45" s="1"/>
  <c r="J261" i="45"/>
  <c r="F261" i="45" s="1"/>
  <c r="L835" i="45"/>
  <c r="H835" i="45" s="1"/>
  <c r="K343" i="45"/>
  <c r="G343" i="45" s="1"/>
  <c r="K425" i="45"/>
  <c r="G425" i="45" s="1"/>
  <c r="J507" i="45"/>
  <c r="F507" i="45" s="1"/>
  <c r="J425" i="45"/>
  <c r="F425" i="45" s="1"/>
  <c r="K753" i="45"/>
  <c r="G753" i="45" s="1"/>
  <c r="K261" i="45"/>
  <c r="G261" i="45" s="1"/>
  <c r="L97" i="45"/>
  <c r="H97" i="45" s="1"/>
  <c r="J97" i="45"/>
  <c r="F97" i="45" s="1"/>
  <c r="J835" i="45"/>
  <c r="F835" i="45" s="1"/>
  <c r="J343" i="45"/>
  <c r="F343" i="45" s="1"/>
  <c r="L671" i="45"/>
  <c r="H671" i="45" s="1"/>
  <c r="K179" i="45"/>
  <c r="G179" i="45" s="1"/>
  <c r="L753" i="45"/>
  <c r="H753" i="45" s="1"/>
  <c r="L261" i="45"/>
  <c r="H261" i="45" s="1"/>
  <c r="L343" i="45"/>
  <c r="H343" i="45" s="1"/>
  <c r="K97" i="45"/>
  <c r="G97" i="45" s="1"/>
  <c r="L179" i="45"/>
  <c r="H179" i="45" s="1"/>
  <c r="H15" i="42"/>
  <c r="G15" i="42"/>
  <c r="I15" i="42"/>
  <c r="I425" i="42"/>
  <c r="H507" i="42"/>
  <c r="G589" i="42"/>
  <c r="I97" i="42"/>
  <c r="G343" i="42"/>
  <c r="G179" i="42"/>
  <c r="G425" i="42"/>
  <c r="I507" i="42"/>
  <c r="H589" i="42"/>
  <c r="G97" i="42"/>
  <c r="H343" i="42"/>
  <c r="H261" i="42"/>
  <c r="G507" i="42"/>
  <c r="I589" i="42"/>
  <c r="H179" i="42"/>
  <c r="I343" i="42"/>
  <c r="H425" i="42"/>
  <c r="H97" i="42"/>
  <c r="I261" i="42"/>
  <c r="G261" i="42"/>
  <c r="I179" i="42"/>
  <c r="I671" i="42"/>
  <c r="G671" i="42"/>
  <c r="H671" i="42"/>
  <c r="G753" i="42"/>
  <c r="I753" i="42"/>
  <c r="H753" i="42"/>
  <c r="I835" i="42"/>
  <c r="H835" i="42"/>
  <c r="G835" i="42"/>
  <c r="G917" i="42"/>
  <c r="H917" i="42"/>
  <c r="I917" i="42"/>
  <c r="G999" i="42"/>
  <c r="H999" i="42"/>
  <c r="I999" i="42"/>
  <c r="H1081" i="42"/>
  <c r="I1081" i="42"/>
  <c r="G1081" i="42"/>
  <c r="H1163" i="42"/>
  <c r="I1163" i="42"/>
  <c r="G1163" i="42"/>
  <c r="D25" i="41" l="1"/>
  <c r="L16" i="45"/>
  <c r="H16" i="45" s="1"/>
  <c r="J16" i="45"/>
  <c r="F16" i="45" s="1"/>
  <c r="K16" i="45"/>
  <c r="G16" i="45" s="1"/>
  <c r="K590" i="45"/>
  <c r="G590" i="45" s="1"/>
  <c r="J262" i="45"/>
  <c r="F262" i="45" s="1"/>
  <c r="J98" i="45"/>
  <c r="F98" i="45" s="1"/>
  <c r="L180" i="45"/>
  <c r="H180" i="45" s="1"/>
  <c r="K426" i="45"/>
  <c r="G426" i="45" s="1"/>
  <c r="K508" i="45"/>
  <c r="G508" i="45" s="1"/>
  <c r="L262" i="45"/>
  <c r="H262" i="45" s="1"/>
  <c r="L98" i="45"/>
  <c r="H98" i="45" s="1"/>
  <c r="J590" i="45"/>
  <c r="F590" i="45" s="1"/>
  <c r="K180" i="45"/>
  <c r="G180" i="45" s="1"/>
  <c r="J836" i="45"/>
  <c r="F836" i="45" s="1"/>
  <c r="L508" i="45"/>
  <c r="H508" i="45" s="1"/>
  <c r="L836" i="45"/>
  <c r="H836" i="45" s="1"/>
  <c r="J508" i="45"/>
  <c r="F508" i="45" s="1"/>
  <c r="J180" i="45"/>
  <c r="F180" i="45" s="1"/>
  <c r="K754" i="45"/>
  <c r="G754" i="45" s="1"/>
  <c r="K344" i="45"/>
  <c r="G344" i="45" s="1"/>
  <c r="K672" i="45"/>
  <c r="G672" i="45" s="1"/>
  <c r="L754" i="45"/>
  <c r="H754" i="45" s="1"/>
  <c r="J426" i="45"/>
  <c r="F426" i="45" s="1"/>
  <c r="L590" i="45"/>
  <c r="H590" i="45" s="1"/>
  <c r="K262" i="45"/>
  <c r="G262" i="45" s="1"/>
  <c r="K98" i="45"/>
  <c r="G98" i="45" s="1"/>
  <c r="L672" i="45"/>
  <c r="H672" i="45" s="1"/>
  <c r="K836" i="45"/>
  <c r="G836" i="45" s="1"/>
  <c r="L426" i="45"/>
  <c r="H426" i="45" s="1"/>
  <c r="L344" i="45"/>
  <c r="H344" i="45" s="1"/>
  <c r="J754" i="45"/>
  <c r="F754" i="45" s="1"/>
  <c r="J344" i="45"/>
  <c r="F344" i="45" s="1"/>
  <c r="J672" i="45"/>
  <c r="F672" i="45" s="1"/>
  <c r="I16" i="42"/>
  <c r="G16" i="42"/>
  <c r="H16" i="42"/>
  <c r="H98" i="42"/>
  <c r="G508" i="42"/>
  <c r="G426" i="42"/>
  <c r="I180" i="42"/>
  <c r="H426" i="42"/>
  <c r="I98" i="42"/>
  <c r="H508" i="42"/>
  <c r="G180" i="42"/>
  <c r="G344" i="42"/>
  <c r="G262" i="42"/>
  <c r="I508" i="42"/>
  <c r="H180" i="42"/>
  <c r="I344" i="42"/>
  <c r="H590" i="42"/>
  <c r="H262" i="42"/>
  <c r="G98" i="42"/>
  <c r="I262" i="42"/>
  <c r="I426" i="42"/>
  <c r="I590" i="42"/>
  <c r="H344" i="42"/>
  <c r="G590" i="42"/>
  <c r="G672" i="42"/>
  <c r="H672" i="42"/>
  <c r="I672" i="42"/>
  <c r="I754" i="42"/>
  <c r="G754" i="42"/>
  <c r="H754" i="42"/>
  <c r="H836" i="42"/>
  <c r="G836" i="42"/>
  <c r="I836" i="42"/>
  <c r="I918" i="42"/>
  <c r="H918" i="42"/>
  <c r="G918" i="42"/>
  <c r="G1000" i="42"/>
  <c r="H1000" i="42"/>
  <c r="I1000" i="42"/>
  <c r="I1082" i="42"/>
  <c r="G1082" i="42"/>
  <c r="H1082" i="42"/>
  <c r="H1164" i="42"/>
  <c r="I1164" i="42"/>
  <c r="G1164" i="42"/>
  <c r="D26" i="41" l="1"/>
  <c r="J837" i="45"/>
  <c r="F837" i="45" s="1"/>
  <c r="K591" i="45"/>
  <c r="G591" i="45" s="1"/>
  <c r="J263" i="45"/>
  <c r="F263" i="45" s="1"/>
  <c r="J17" i="45"/>
  <c r="F17" i="45" s="1"/>
  <c r="K673" i="45"/>
  <c r="G673" i="45" s="1"/>
  <c r="J181" i="45"/>
  <c r="F181" i="45" s="1"/>
  <c r="L755" i="45"/>
  <c r="H755" i="45" s="1"/>
  <c r="J755" i="45"/>
  <c r="F755" i="45" s="1"/>
  <c r="K837" i="45"/>
  <c r="G837" i="45" s="1"/>
  <c r="J591" i="45"/>
  <c r="F591" i="45" s="1"/>
  <c r="L509" i="45"/>
  <c r="H509" i="45" s="1"/>
  <c r="J673" i="45"/>
  <c r="F673" i="45" s="1"/>
  <c r="K427" i="45"/>
  <c r="G427" i="45" s="1"/>
  <c r="L181" i="45"/>
  <c r="H181" i="45" s="1"/>
  <c r="L345" i="45"/>
  <c r="H345" i="45" s="1"/>
  <c r="K509" i="45"/>
  <c r="G509" i="45" s="1"/>
  <c r="L673" i="45"/>
  <c r="H673" i="45" s="1"/>
  <c r="K181" i="45"/>
  <c r="G181" i="45" s="1"/>
  <c r="K345" i="45"/>
  <c r="G345" i="45" s="1"/>
  <c r="J509" i="45"/>
  <c r="F509" i="45" s="1"/>
  <c r="K99" i="45"/>
  <c r="G99" i="45" s="1"/>
  <c r="L837" i="45"/>
  <c r="H837" i="45" s="1"/>
  <c r="K755" i="45"/>
  <c r="G755" i="45" s="1"/>
  <c r="L591" i="45"/>
  <c r="H591" i="45" s="1"/>
  <c r="K263" i="45"/>
  <c r="G263" i="45" s="1"/>
  <c r="K17" i="45"/>
  <c r="G17" i="45" s="1"/>
  <c r="L427" i="45"/>
  <c r="H427" i="45" s="1"/>
  <c r="J99" i="45"/>
  <c r="F99" i="45" s="1"/>
  <c r="J345" i="45"/>
  <c r="F345" i="45" s="1"/>
  <c r="L99" i="45"/>
  <c r="H99" i="45" s="1"/>
  <c r="J427" i="45"/>
  <c r="F427" i="45" s="1"/>
  <c r="L17" i="45"/>
  <c r="H17" i="45" s="1"/>
  <c r="L263" i="45"/>
  <c r="H263" i="45" s="1"/>
  <c r="I99" i="42"/>
  <c r="H99" i="42"/>
  <c r="G17" i="42"/>
  <c r="G99" i="42"/>
  <c r="I17" i="42"/>
  <c r="H17" i="42"/>
  <c r="G427" i="42"/>
  <c r="I345" i="42"/>
  <c r="I263" i="42"/>
  <c r="I181" i="42"/>
  <c r="H427" i="42"/>
  <c r="G345" i="42"/>
  <c r="G263" i="42"/>
  <c r="I591" i="42"/>
  <c r="G509" i="42"/>
  <c r="G591" i="42"/>
  <c r="H263" i="42"/>
  <c r="H591" i="42"/>
  <c r="I509" i="42"/>
  <c r="H509" i="42"/>
  <c r="I427" i="42"/>
  <c r="H345" i="42"/>
  <c r="G181" i="42"/>
  <c r="H181" i="42"/>
  <c r="G673" i="42"/>
  <c r="H673" i="42"/>
  <c r="I673" i="42"/>
  <c r="H755" i="42"/>
  <c r="I755" i="42"/>
  <c r="G755" i="42"/>
  <c r="G837" i="42"/>
  <c r="H837" i="42"/>
  <c r="I837" i="42"/>
  <c r="H919" i="42"/>
  <c r="G919" i="42"/>
  <c r="I919" i="42"/>
  <c r="H1001" i="42"/>
  <c r="G1001" i="42"/>
  <c r="I1001" i="42"/>
  <c r="G1083" i="42"/>
  <c r="H1083" i="42"/>
  <c r="I1083" i="42"/>
  <c r="H1165" i="42"/>
  <c r="G1165" i="42"/>
  <c r="I1165" i="42"/>
  <c r="D27" i="41" l="1"/>
  <c r="L18" i="45"/>
  <c r="H18" i="45" s="1"/>
  <c r="K18" i="45"/>
  <c r="G18" i="45" s="1"/>
  <c r="J18" i="45"/>
  <c r="F18" i="45" s="1"/>
  <c r="K100" i="45"/>
  <c r="G100" i="45" s="1"/>
  <c r="L756" i="45"/>
  <c r="H756" i="45" s="1"/>
  <c r="L428" i="45"/>
  <c r="H428" i="45" s="1"/>
  <c r="K838" i="45"/>
  <c r="G838" i="45" s="1"/>
  <c r="J100" i="45"/>
  <c r="F100" i="45" s="1"/>
  <c r="L346" i="45"/>
  <c r="H346" i="45" s="1"/>
  <c r="K264" i="45"/>
  <c r="G264" i="45" s="1"/>
  <c r="K428" i="45"/>
  <c r="G428" i="45" s="1"/>
  <c r="J592" i="45"/>
  <c r="F592" i="45" s="1"/>
  <c r="L264" i="45"/>
  <c r="H264" i="45" s="1"/>
  <c r="L182" i="45"/>
  <c r="H182" i="45" s="1"/>
  <c r="L674" i="45"/>
  <c r="H674" i="45" s="1"/>
  <c r="J510" i="45"/>
  <c r="F510" i="45" s="1"/>
  <c r="K592" i="45"/>
  <c r="G592" i="45" s="1"/>
  <c r="K346" i="45"/>
  <c r="G346" i="45" s="1"/>
  <c r="J264" i="45"/>
  <c r="F264" i="45" s="1"/>
  <c r="J428" i="45"/>
  <c r="F428" i="45" s="1"/>
  <c r="L592" i="45"/>
  <c r="H592" i="45" s="1"/>
  <c r="K510" i="45"/>
  <c r="G510" i="45" s="1"/>
  <c r="J182" i="45"/>
  <c r="F182" i="45" s="1"/>
  <c r="L100" i="45"/>
  <c r="H100" i="45" s="1"/>
  <c r="J756" i="45"/>
  <c r="F756" i="45" s="1"/>
  <c r="J674" i="45"/>
  <c r="F674" i="45" s="1"/>
  <c r="J346" i="45"/>
  <c r="F346" i="45" s="1"/>
  <c r="L838" i="45"/>
  <c r="H838" i="45" s="1"/>
  <c r="L510" i="45"/>
  <c r="H510" i="45" s="1"/>
  <c r="J838" i="45"/>
  <c r="F838" i="45" s="1"/>
  <c r="K182" i="45"/>
  <c r="G182" i="45" s="1"/>
  <c r="K674" i="45"/>
  <c r="G674" i="45" s="1"/>
  <c r="K756" i="45"/>
  <c r="G756" i="45" s="1"/>
  <c r="I18" i="42"/>
  <c r="G100" i="42"/>
  <c r="H18" i="42"/>
  <c r="H100" i="42"/>
  <c r="G18" i="42"/>
  <c r="I100" i="42"/>
  <c r="G182" i="42"/>
  <c r="I182" i="42"/>
  <c r="H182" i="42"/>
  <c r="I264" i="42"/>
  <c r="G264" i="42"/>
  <c r="H264" i="42"/>
  <c r="G346" i="42"/>
  <c r="H346" i="42"/>
  <c r="I346" i="42"/>
  <c r="G428" i="42"/>
  <c r="H428" i="42"/>
  <c r="I428" i="42"/>
  <c r="G510" i="42"/>
  <c r="H510" i="42"/>
  <c r="I510" i="42"/>
  <c r="G592" i="42"/>
  <c r="H592" i="42"/>
  <c r="I592" i="42"/>
  <c r="I674" i="42"/>
  <c r="H674" i="42"/>
  <c r="G674" i="42"/>
  <c r="H756" i="42"/>
  <c r="I756" i="42"/>
  <c r="G756" i="42"/>
  <c r="H838" i="42"/>
  <c r="I838" i="42"/>
  <c r="G838" i="42"/>
  <c r="I920" i="42"/>
  <c r="G920" i="42"/>
  <c r="H920" i="42"/>
  <c r="I1002" i="42"/>
  <c r="G1002" i="42"/>
  <c r="H1002" i="42"/>
  <c r="H1084" i="42"/>
  <c r="I1084" i="42"/>
  <c r="G1084" i="42"/>
  <c r="G1166" i="42"/>
  <c r="I1166" i="42"/>
  <c r="H1166" i="42"/>
  <c r="D28" i="41" l="1"/>
  <c r="L183" i="45"/>
  <c r="H183" i="45" s="1"/>
  <c r="K265" i="45"/>
  <c r="G265" i="45" s="1"/>
  <c r="K511" i="45"/>
  <c r="G511" i="45" s="1"/>
  <c r="K347" i="45"/>
  <c r="G347" i="45" s="1"/>
  <c r="L429" i="45"/>
  <c r="H429" i="45" s="1"/>
  <c r="J839" i="45"/>
  <c r="F839" i="45" s="1"/>
  <c r="L101" i="45"/>
  <c r="H101" i="45" s="1"/>
  <c r="K593" i="45"/>
  <c r="G593" i="45" s="1"/>
  <c r="J101" i="45"/>
  <c r="F101" i="45" s="1"/>
  <c r="J757" i="45"/>
  <c r="F757" i="45" s="1"/>
  <c r="J19" i="45"/>
  <c r="F19" i="45" s="1"/>
  <c r="J593" i="45"/>
  <c r="F593" i="45" s="1"/>
  <c r="K183" i="45"/>
  <c r="G183" i="45" s="1"/>
  <c r="J265" i="45"/>
  <c r="F265" i="45" s="1"/>
  <c r="L511" i="45"/>
  <c r="H511" i="45" s="1"/>
  <c r="J347" i="45"/>
  <c r="F347" i="45" s="1"/>
  <c r="J675" i="45"/>
  <c r="F675" i="45" s="1"/>
  <c r="K429" i="45"/>
  <c r="G429" i="45" s="1"/>
  <c r="L757" i="45"/>
  <c r="H757" i="45" s="1"/>
  <c r="J183" i="45"/>
  <c r="F183" i="45" s="1"/>
  <c r="J511" i="45"/>
  <c r="F511" i="45" s="1"/>
  <c r="L347" i="45"/>
  <c r="H347" i="45" s="1"/>
  <c r="L675" i="45"/>
  <c r="H675" i="45" s="1"/>
  <c r="J429" i="45"/>
  <c r="F429" i="45" s="1"/>
  <c r="K101" i="45"/>
  <c r="G101" i="45" s="1"/>
  <c r="L265" i="45"/>
  <c r="H265" i="45" s="1"/>
  <c r="L19" i="45"/>
  <c r="H19" i="45" s="1"/>
  <c r="K675" i="45"/>
  <c r="G675" i="45" s="1"/>
  <c r="L593" i="45"/>
  <c r="H593" i="45" s="1"/>
  <c r="L839" i="45"/>
  <c r="H839" i="45" s="1"/>
  <c r="K839" i="45"/>
  <c r="G839" i="45" s="1"/>
  <c r="K757" i="45"/>
  <c r="G757" i="45" s="1"/>
  <c r="K19" i="45"/>
  <c r="G19" i="45" s="1"/>
  <c r="I101" i="42"/>
  <c r="H19" i="42"/>
  <c r="I19" i="42"/>
  <c r="H101" i="42"/>
  <c r="G19" i="42"/>
  <c r="G101" i="42"/>
  <c r="G183" i="42"/>
  <c r="H183" i="42"/>
  <c r="I183" i="42"/>
  <c r="G265" i="42"/>
  <c r="H265" i="42"/>
  <c r="I265" i="42"/>
  <c r="H347" i="42"/>
  <c r="G347" i="42"/>
  <c r="I347" i="42"/>
  <c r="G429" i="42"/>
  <c r="H429" i="42"/>
  <c r="I429" i="42"/>
  <c r="G511" i="42"/>
  <c r="H511" i="42"/>
  <c r="I511" i="42"/>
  <c r="H593" i="42"/>
  <c r="G593" i="42"/>
  <c r="I593" i="42"/>
  <c r="G675" i="42"/>
  <c r="I675" i="42"/>
  <c r="H675" i="42"/>
  <c r="G757" i="42"/>
  <c r="H757" i="42"/>
  <c r="I757" i="42"/>
  <c r="H839" i="42"/>
  <c r="I839" i="42"/>
  <c r="G839" i="42"/>
  <c r="H921" i="42"/>
  <c r="I921" i="42"/>
  <c r="G921" i="42"/>
  <c r="H1003" i="42"/>
  <c r="G1003" i="42"/>
  <c r="I1003" i="42"/>
  <c r="H1085" i="42"/>
  <c r="G1085" i="42"/>
  <c r="I1085" i="42"/>
  <c r="I1167" i="42"/>
  <c r="G1167" i="42"/>
  <c r="H1167" i="42"/>
  <c r="D29" i="41" l="1"/>
  <c r="K20" i="45"/>
  <c r="G20" i="45" s="1"/>
  <c r="J20" i="45"/>
  <c r="F20" i="45" s="1"/>
  <c r="L20" i="45"/>
  <c r="H20" i="45" s="1"/>
  <c r="J184" i="45"/>
  <c r="F184" i="45" s="1"/>
  <c r="L758" i="45"/>
  <c r="H758" i="45" s="1"/>
  <c r="L512" i="45"/>
  <c r="H512" i="45" s="1"/>
  <c r="K348" i="45"/>
  <c r="G348" i="45" s="1"/>
  <c r="J266" i="45"/>
  <c r="F266" i="45" s="1"/>
  <c r="L184" i="45"/>
  <c r="H184" i="45" s="1"/>
  <c r="K758" i="45"/>
  <c r="G758" i="45" s="1"/>
  <c r="J430" i="45"/>
  <c r="F430" i="45" s="1"/>
  <c r="L676" i="45"/>
  <c r="H676" i="45" s="1"/>
  <c r="K594" i="45"/>
  <c r="G594" i="45" s="1"/>
  <c r="K430" i="45"/>
  <c r="G430" i="45" s="1"/>
  <c r="L102" i="45"/>
  <c r="H102" i="45" s="1"/>
  <c r="K840" i="45"/>
  <c r="G840" i="45" s="1"/>
  <c r="J102" i="45"/>
  <c r="F102" i="45" s="1"/>
  <c r="L594" i="45"/>
  <c r="H594" i="45" s="1"/>
  <c r="J758" i="45"/>
  <c r="F758" i="45" s="1"/>
  <c r="L266" i="45"/>
  <c r="H266" i="45" s="1"/>
  <c r="L430" i="45"/>
  <c r="H430" i="45" s="1"/>
  <c r="L348" i="45"/>
  <c r="H348" i="45" s="1"/>
  <c r="K676" i="45"/>
  <c r="G676" i="45" s="1"/>
  <c r="K266" i="45"/>
  <c r="G266" i="45" s="1"/>
  <c r="J594" i="45"/>
  <c r="F594" i="45" s="1"/>
  <c r="J348" i="45"/>
  <c r="F348" i="45" s="1"/>
  <c r="J840" i="45"/>
  <c r="F840" i="45" s="1"/>
  <c r="K184" i="45"/>
  <c r="G184" i="45" s="1"/>
  <c r="J512" i="45"/>
  <c r="F512" i="45" s="1"/>
  <c r="J676" i="45"/>
  <c r="F676" i="45" s="1"/>
  <c r="L840" i="45"/>
  <c r="H840" i="45" s="1"/>
  <c r="K512" i="45"/>
  <c r="G512" i="45" s="1"/>
  <c r="K102" i="45"/>
  <c r="G102" i="45" s="1"/>
  <c r="H20" i="42"/>
  <c r="I20" i="42"/>
  <c r="G20" i="42"/>
  <c r="H512" i="42"/>
  <c r="H430" i="42"/>
  <c r="G266" i="42"/>
  <c r="H266" i="42"/>
  <c r="G512" i="42"/>
  <c r="I430" i="42"/>
  <c r="G102" i="42"/>
  <c r="G348" i="42"/>
  <c r="I184" i="42"/>
  <c r="I102" i="42"/>
  <c r="H102" i="42"/>
  <c r="H594" i="42"/>
  <c r="I348" i="42"/>
  <c r="I512" i="42"/>
  <c r="G430" i="42"/>
  <c r="I594" i="42"/>
  <c r="H184" i="42"/>
  <c r="I266" i="42"/>
  <c r="G594" i="42"/>
  <c r="H348" i="42"/>
  <c r="G184" i="42"/>
  <c r="H676" i="42"/>
  <c r="I676" i="42"/>
  <c r="G676" i="42"/>
  <c r="I758" i="42"/>
  <c r="G758" i="42"/>
  <c r="H758" i="42"/>
  <c r="I840" i="42"/>
  <c r="G840" i="42"/>
  <c r="H840" i="42"/>
  <c r="H922" i="42"/>
  <c r="I922" i="42"/>
  <c r="G922" i="42"/>
  <c r="I1004" i="42"/>
  <c r="G1004" i="42"/>
  <c r="H1004" i="42"/>
  <c r="H1086" i="42"/>
  <c r="G1086" i="42"/>
  <c r="I1086" i="42"/>
  <c r="G1168" i="42"/>
  <c r="H1168" i="42"/>
  <c r="I1168" i="42"/>
  <c r="D30" i="41" l="1"/>
  <c r="K595" i="45"/>
  <c r="G595" i="45" s="1"/>
  <c r="K513" i="45"/>
  <c r="G513" i="45" s="1"/>
  <c r="L185" i="45"/>
  <c r="H185" i="45" s="1"/>
  <c r="L103" i="45"/>
  <c r="H103" i="45" s="1"/>
  <c r="J431" i="45"/>
  <c r="F431" i="45" s="1"/>
  <c r="L677" i="45"/>
  <c r="H677" i="45" s="1"/>
  <c r="K677" i="45"/>
  <c r="G677" i="45" s="1"/>
  <c r="J513" i="45"/>
  <c r="F513" i="45" s="1"/>
  <c r="K185" i="45"/>
  <c r="G185" i="45" s="1"/>
  <c r="J267" i="45"/>
  <c r="F267" i="45" s="1"/>
  <c r="K103" i="45"/>
  <c r="G103" i="45" s="1"/>
  <c r="L841" i="45"/>
  <c r="H841" i="45" s="1"/>
  <c r="J841" i="45"/>
  <c r="F841" i="45" s="1"/>
  <c r="L349" i="45"/>
  <c r="H349" i="45" s="1"/>
  <c r="J759" i="45"/>
  <c r="F759" i="45" s="1"/>
  <c r="J185" i="45"/>
  <c r="F185" i="45" s="1"/>
  <c r="L267" i="45"/>
  <c r="H267" i="45" s="1"/>
  <c r="J103" i="45"/>
  <c r="F103" i="45" s="1"/>
  <c r="K841" i="45"/>
  <c r="G841" i="45" s="1"/>
  <c r="L21" i="45"/>
  <c r="H21" i="45" s="1"/>
  <c r="K267" i="45"/>
  <c r="G267" i="45" s="1"/>
  <c r="J21" i="45"/>
  <c r="F21" i="45" s="1"/>
  <c r="K349" i="45"/>
  <c r="G349" i="45" s="1"/>
  <c r="L759" i="45"/>
  <c r="H759" i="45" s="1"/>
  <c r="J595" i="45"/>
  <c r="F595" i="45" s="1"/>
  <c r="J349" i="45"/>
  <c r="F349" i="45" s="1"/>
  <c r="L595" i="45"/>
  <c r="H595" i="45" s="1"/>
  <c r="L513" i="45"/>
  <c r="H513" i="45" s="1"/>
  <c r="J677" i="45"/>
  <c r="F677" i="45" s="1"/>
  <c r="K431" i="45"/>
  <c r="G431" i="45" s="1"/>
  <c r="K21" i="45"/>
  <c r="G21" i="45" s="1"/>
  <c r="L431" i="45"/>
  <c r="H431" i="45" s="1"/>
  <c r="K759" i="45"/>
  <c r="G759" i="45" s="1"/>
  <c r="H21" i="42"/>
  <c r="G21" i="42"/>
  <c r="I21" i="42"/>
  <c r="G103" i="42"/>
  <c r="I431" i="42"/>
  <c r="H349" i="42"/>
  <c r="I185" i="42"/>
  <c r="G513" i="42"/>
  <c r="H103" i="42"/>
  <c r="G431" i="42"/>
  <c r="G595" i="42"/>
  <c r="H185" i="42"/>
  <c r="I267" i="42"/>
  <c r="H513" i="42"/>
  <c r="I103" i="42"/>
  <c r="I349" i="42"/>
  <c r="H431" i="42"/>
  <c r="I513" i="42"/>
  <c r="G267" i="42"/>
  <c r="G349" i="42"/>
  <c r="H595" i="42"/>
  <c r="H267" i="42"/>
  <c r="I595" i="42"/>
  <c r="G185" i="42"/>
  <c r="H677" i="42"/>
  <c r="I677" i="42"/>
  <c r="G677" i="42"/>
  <c r="I759" i="42"/>
  <c r="H759" i="42"/>
  <c r="G759" i="42"/>
  <c r="I841" i="42"/>
  <c r="H841" i="42"/>
  <c r="G841" i="42"/>
  <c r="G923" i="42"/>
  <c r="H923" i="42"/>
  <c r="I923" i="42"/>
  <c r="H1005" i="42"/>
  <c r="I1005" i="42"/>
  <c r="G1005" i="42"/>
  <c r="H1087" i="42"/>
  <c r="G1087" i="42"/>
  <c r="I1087" i="42"/>
  <c r="I1169" i="42"/>
  <c r="H1169" i="42"/>
  <c r="G1169" i="42"/>
  <c r="D31" i="41" l="1"/>
  <c r="K22" i="45"/>
  <c r="G22" i="45" s="1"/>
  <c r="L22" i="45"/>
  <c r="H22" i="45" s="1"/>
  <c r="J22" i="45"/>
  <c r="F22" i="45" s="1"/>
  <c r="J104" i="45"/>
  <c r="F104" i="45" s="1"/>
  <c r="L268" i="45"/>
  <c r="H268" i="45" s="1"/>
  <c r="K350" i="45"/>
  <c r="G350" i="45" s="1"/>
  <c r="K596" i="45"/>
  <c r="G596" i="45" s="1"/>
  <c r="J678" i="45"/>
  <c r="F678" i="45" s="1"/>
  <c r="K432" i="45"/>
  <c r="G432" i="45" s="1"/>
  <c r="J514" i="45"/>
  <c r="F514" i="45" s="1"/>
  <c r="K104" i="45"/>
  <c r="G104" i="45" s="1"/>
  <c r="K760" i="45"/>
  <c r="G760" i="45" s="1"/>
  <c r="L678" i="45"/>
  <c r="H678" i="45" s="1"/>
  <c r="K842" i="45"/>
  <c r="G842" i="45" s="1"/>
  <c r="K268" i="45"/>
  <c r="G268" i="45" s="1"/>
  <c r="J760" i="45"/>
  <c r="F760" i="45" s="1"/>
  <c r="L842" i="45"/>
  <c r="H842" i="45" s="1"/>
  <c r="J432" i="45"/>
  <c r="F432" i="45" s="1"/>
  <c r="L596" i="45"/>
  <c r="H596" i="45" s="1"/>
  <c r="L760" i="45"/>
  <c r="H760" i="45" s="1"/>
  <c r="K678" i="45"/>
  <c r="G678" i="45" s="1"/>
  <c r="L186" i="45"/>
  <c r="H186" i="45" s="1"/>
  <c r="J842" i="45"/>
  <c r="F842" i="45" s="1"/>
  <c r="J268" i="45"/>
  <c r="F268" i="45" s="1"/>
  <c r="L514" i="45"/>
  <c r="H514" i="45" s="1"/>
  <c r="J596" i="45"/>
  <c r="F596" i="45" s="1"/>
  <c r="L432" i="45"/>
  <c r="H432" i="45" s="1"/>
  <c r="K514" i="45"/>
  <c r="G514" i="45" s="1"/>
  <c r="J186" i="45"/>
  <c r="F186" i="45" s="1"/>
  <c r="L104" i="45"/>
  <c r="H104" i="45" s="1"/>
  <c r="L350" i="45"/>
  <c r="H350" i="45" s="1"/>
  <c r="K186" i="45"/>
  <c r="G186" i="45" s="1"/>
  <c r="J350" i="45"/>
  <c r="F350" i="45" s="1"/>
  <c r="H22" i="42"/>
  <c r="G22" i="42"/>
  <c r="I22" i="42"/>
  <c r="H186" i="42"/>
  <c r="G104" i="42"/>
  <c r="H104" i="42"/>
  <c r="G186" i="42"/>
  <c r="I186" i="42"/>
  <c r="I104" i="42"/>
  <c r="I268" i="42"/>
  <c r="H268" i="42"/>
  <c r="G268" i="42"/>
  <c r="G350" i="42"/>
  <c r="H350" i="42"/>
  <c r="I350" i="42"/>
  <c r="I432" i="42"/>
  <c r="H432" i="42"/>
  <c r="G432" i="42"/>
  <c r="I514" i="42"/>
  <c r="G514" i="42"/>
  <c r="H514" i="42"/>
  <c r="G596" i="42"/>
  <c r="H596" i="42"/>
  <c r="I596" i="42"/>
  <c r="I678" i="42"/>
  <c r="G678" i="42"/>
  <c r="H678" i="42"/>
  <c r="G760" i="42"/>
  <c r="H760" i="42"/>
  <c r="I760" i="42"/>
  <c r="H842" i="42"/>
  <c r="G842" i="42"/>
  <c r="I842" i="42"/>
  <c r="I924" i="42"/>
  <c r="H924" i="42"/>
  <c r="G924" i="42"/>
  <c r="G1006" i="42"/>
  <c r="H1006" i="42"/>
  <c r="I1006" i="42"/>
  <c r="G1088" i="42"/>
  <c r="I1088" i="42"/>
  <c r="H1088" i="42"/>
  <c r="G1170" i="42"/>
  <c r="H1170" i="42"/>
  <c r="I1170" i="42"/>
  <c r="D32" i="41" l="1"/>
  <c r="K23" i="45"/>
  <c r="G23" i="45" s="1"/>
  <c r="J23" i="45"/>
  <c r="F23" i="45" s="1"/>
  <c r="L23" i="45"/>
  <c r="H23" i="45" s="1"/>
  <c r="K433" i="45"/>
  <c r="G433" i="45" s="1"/>
  <c r="L679" i="45"/>
  <c r="H679" i="45" s="1"/>
  <c r="K187" i="45"/>
  <c r="G187" i="45" s="1"/>
  <c r="L351" i="45"/>
  <c r="H351" i="45" s="1"/>
  <c r="L269" i="45"/>
  <c r="H269" i="45" s="1"/>
  <c r="J105" i="45"/>
  <c r="F105" i="45" s="1"/>
  <c r="K515" i="45"/>
  <c r="G515" i="45" s="1"/>
  <c r="J187" i="45"/>
  <c r="F187" i="45" s="1"/>
  <c r="J433" i="45"/>
  <c r="F433" i="45" s="1"/>
  <c r="K679" i="45"/>
  <c r="G679" i="45" s="1"/>
  <c r="L597" i="45"/>
  <c r="H597" i="45" s="1"/>
  <c r="L105" i="45"/>
  <c r="H105" i="45" s="1"/>
  <c r="J515" i="45"/>
  <c r="F515" i="45" s="1"/>
  <c r="J597" i="45"/>
  <c r="F597" i="45" s="1"/>
  <c r="L515" i="45"/>
  <c r="H515" i="45" s="1"/>
  <c r="L843" i="45"/>
  <c r="H843" i="45" s="1"/>
  <c r="L761" i="45"/>
  <c r="H761" i="45" s="1"/>
  <c r="J679" i="45"/>
  <c r="F679" i="45" s="1"/>
  <c r="K597" i="45"/>
  <c r="G597" i="45" s="1"/>
  <c r="K105" i="45"/>
  <c r="G105" i="45" s="1"/>
  <c r="K351" i="45"/>
  <c r="G351" i="45" s="1"/>
  <c r="J269" i="45"/>
  <c r="F269" i="45" s="1"/>
  <c r="L433" i="45"/>
  <c r="H433" i="45" s="1"/>
  <c r="L187" i="45"/>
  <c r="H187" i="45" s="1"/>
  <c r="K843" i="45"/>
  <c r="G843" i="45" s="1"/>
  <c r="J761" i="45"/>
  <c r="F761" i="45" s="1"/>
  <c r="K269" i="45"/>
  <c r="G269" i="45" s="1"/>
  <c r="J351" i="45"/>
  <c r="F351" i="45" s="1"/>
  <c r="J843" i="45"/>
  <c r="F843" i="45" s="1"/>
  <c r="K761" i="45"/>
  <c r="G761" i="45" s="1"/>
  <c r="G23" i="42"/>
  <c r="I23" i="42"/>
  <c r="H23" i="42"/>
  <c r="I105" i="42"/>
  <c r="H187" i="42"/>
  <c r="G105" i="42"/>
  <c r="H105" i="42"/>
  <c r="I187" i="42"/>
  <c r="G187" i="42"/>
  <c r="G269" i="42"/>
  <c r="H269" i="42"/>
  <c r="I269" i="42"/>
  <c r="H351" i="42"/>
  <c r="I351" i="42"/>
  <c r="G351" i="42"/>
  <c r="G433" i="42"/>
  <c r="I433" i="42"/>
  <c r="H433" i="42"/>
  <c r="H515" i="42"/>
  <c r="I515" i="42"/>
  <c r="G515" i="42"/>
  <c r="I597" i="42"/>
  <c r="H597" i="42"/>
  <c r="G597" i="42"/>
  <c r="G679" i="42"/>
  <c r="I679" i="42"/>
  <c r="H679" i="42"/>
  <c r="I761" i="42"/>
  <c r="H761" i="42"/>
  <c r="G761" i="42"/>
  <c r="H843" i="42"/>
  <c r="I843" i="42"/>
  <c r="G843" i="42"/>
  <c r="G925" i="42"/>
  <c r="H925" i="42"/>
  <c r="I925" i="42"/>
  <c r="H1007" i="42"/>
  <c r="I1007" i="42"/>
  <c r="G1007" i="42"/>
  <c r="G1089" i="42"/>
  <c r="I1089" i="42"/>
  <c r="H1089" i="42"/>
  <c r="G1171" i="42"/>
  <c r="I1171" i="42"/>
  <c r="H1171" i="42"/>
  <c r="D33" i="41" l="1"/>
  <c r="J270" i="45"/>
  <c r="F270" i="45" s="1"/>
  <c r="L24" i="45"/>
  <c r="H24" i="45" s="1"/>
  <c r="K844" i="45"/>
  <c r="G844" i="45" s="1"/>
  <c r="J598" i="45"/>
  <c r="F598" i="45" s="1"/>
  <c r="L188" i="45"/>
  <c r="H188" i="45" s="1"/>
  <c r="L352" i="45"/>
  <c r="H352" i="45" s="1"/>
  <c r="L106" i="45"/>
  <c r="H106" i="45" s="1"/>
  <c r="K188" i="45"/>
  <c r="G188" i="45" s="1"/>
  <c r="L598" i="45"/>
  <c r="H598" i="45" s="1"/>
  <c r="L680" i="45"/>
  <c r="H680" i="45" s="1"/>
  <c r="J844" i="45"/>
  <c r="F844" i="45" s="1"/>
  <c r="K598" i="45"/>
  <c r="G598" i="45" s="1"/>
  <c r="L516" i="45"/>
  <c r="H516" i="45" s="1"/>
  <c r="K680" i="45"/>
  <c r="G680" i="45" s="1"/>
  <c r="L434" i="45"/>
  <c r="H434" i="45" s="1"/>
  <c r="L844" i="45"/>
  <c r="H844" i="45" s="1"/>
  <c r="J680" i="45"/>
  <c r="F680" i="45" s="1"/>
  <c r="J516" i="45"/>
  <c r="F516" i="45" s="1"/>
  <c r="J434" i="45"/>
  <c r="F434" i="45" s="1"/>
  <c r="K762" i="45"/>
  <c r="G762" i="45" s="1"/>
  <c r="K352" i="45"/>
  <c r="G352" i="45" s="1"/>
  <c r="J188" i="45"/>
  <c r="F188" i="45" s="1"/>
  <c r="L762" i="45"/>
  <c r="H762" i="45" s="1"/>
  <c r="J352" i="45"/>
  <c r="F352" i="45" s="1"/>
  <c r="K270" i="45"/>
  <c r="G270" i="45" s="1"/>
  <c r="J24" i="45"/>
  <c r="F24" i="45" s="1"/>
  <c r="J106" i="45"/>
  <c r="F106" i="45" s="1"/>
  <c r="K516" i="45"/>
  <c r="G516" i="45" s="1"/>
  <c r="K434" i="45"/>
  <c r="G434" i="45" s="1"/>
  <c r="J762" i="45"/>
  <c r="F762" i="45" s="1"/>
  <c r="K24" i="45"/>
  <c r="G24" i="45" s="1"/>
  <c r="K106" i="45"/>
  <c r="G106" i="45" s="1"/>
  <c r="L270" i="45"/>
  <c r="H270" i="45" s="1"/>
  <c r="H24" i="42"/>
  <c r="I24" i="42"/>
  <c r="G24" i="42"/>
  <c r="I434" i="42"/>
  <c r="I352" i="42"/>
  <c r="H352" i="42"/>
  <c r="G434" i="42"/>
  <c r="H270" i="42"/>
  <c r="G188" i="42"/>
  <c r="I106" i="42"/>
  <c r="I516" i="42"/>
  <c r="I598" i="42"/>
  <c r="G270" i="42"/>
  <c r="G106" i="42"/>
  <c r="G516" i="42"/>
  <c r="I270" i="42"/>
  <c r="H106" i="42"/>
  <c r="I188" i="42"/>
  <c r="G352" i="42"/>
  <c r="H434" i="42"/>
  <c r="G598" i="42"/>
  <c r="H598" i="42"/>
  <c r="H516" i="42"/>
  <c r="H188" i="42"/>
  <c r="I680" i="42"/>
  <c r="G680" i="42"/>
  <c r="H680" i="42"/>
  <c r="G762" i="42"/>
  <c r="H762" i="42"/>
  <c r="I762" i="42"/>
  <c r="G844" i="42"/>
  <c r="H844" i="42"/>
  <c r="I844" i="42"/>
  <c r="I926" i="42"/>
  <c r="H926" i="42"/>
  <c r="G926" i="42"/>
  <c r="H1008" i="42"/>
  <c r="I1008" i="42"/>
  <c r="G1008" i="42"/>
  <c r="H1090" i="42"/>
  <c r="I1090" i="42"/>
  <c r="G1090" i="42"/>
  <c r="H1172" i="42"/>
  <c r="G1172" i="42"/>
  <c r="I1172" i="42"/>
  <c r="D34" i="41" l="1"/>
  <c r="L25" i="45"/>
  <c r="H25" i="45" s="1"/>
  <c r="K25" i="45"/>
  <c r="G25" i="45" s="1"/>
  <c r="J25" i="45"/>
  <c r="F25" i="45" s="1"/>
  <c r="K763" i="45"/>
  <c r="G763" i="45" s="1"/>
  <c r="L353" i="45"/>
  <c r="H353" i="45" s="1"/>
  <c r="K517" i="45"/>
  <c r="G517" i="45" s="1"/>
  <c r="K681" i="45"/>
  <c r="G681" i="45" s="1"/>
  <c r="L763" i="45"/>
  <c r="H763" i="45" s="1"/>
  <c r="L845" i="45"/>
  <c r="H845" i="45" s="1"/>
  <c r="K353" i="45"/>
  <c r="G353" i="45" s="1"/>
  <c r="J681" i="45"/>
  <c r="F681" i="45" s="1"/>
  <c r="J107" i="45"/>
  <c r="F107" i="45" s="1"/>
  <c r="J435" i="45"/>
  <c r="F435" i="45" s="1"/>
  <c r="L271" i="45"/>
  <c r="H271" i="45" s="1"/>
  <c r="J845" i="45"/>
  <c r="F845" i="45" s="1"/>
  <c r="J353" i="45"/>
  <c r="F353" i="45" s="1"/>
  <c r="K271" i="45"/>
  <c r="G271" i="45" s="1"/>
  <c r="K845" i="45"/>
  <c r="G845" i="45" s="1"/>
  <c r="J271" i="45"/>
  <c r="F271" i="45" s="1"/>
  <c r="K435" i="45"/>
  <c r="G435" i="45" s="1"/>
  <c r="L107" i="45"/>
  <c r="H107" i="45" s="1"/>
  <c r="K189" i="45"/>
  <c r="G189" i="45" s="1"/>
  <c r="J517" i="45"/>
  <c r="F517" i="45" s="1"/>
  <c r="K599" i="45"/>
  <c r="G599" i="45" s="1"/>
  <c r="J763" i="45"/>
  <c r="F763" i="45" s="1"/>
  <c r="L681" i="45"/>
  <c r="H681" i="45" s="1"/>
  <c r="L517" i="45"/>
  <c r="H517" i="45" s="1"/>
  <c r="L189" i="45"/>
  <c r="H189" i="45" s="1"/>
  <c r="L599" i="45"/>
  <c r="H599" i="45" s="1"/>
  <c r="K107" i="45"/>
  <c r="G107" i="45" s="1"/>
  <c r="J189" i="45"/>
  <c r="F189" i="45" s="1"/>
  <c r="J599" i="45"/>
  <c r="F599" i="45" s="1"/>
  <c r="L435" i="45"/>
  <c r="H435" i="45" s="1"/>
  <c r="G25" i="42"/>
  <c r="H25" i="42"/>
  <c r="I25" i="42"/>
  <c r="G353" i="42"/>
  <c r="H107" i="42"/>
  <c r="H599" i="42"/>
  <c r="H435" i="42"/>
  <c r="H271" i="42"/>
  <c r="H189" i="42"/>
  <c r="I271" i="42"/>
  <c r="G435" i="42"/>
  <c r="I517" i="42"/>
  <c r="H353" i="42"/>
  <c r="G107" i="42"/>
  <c r="I599" i="42"/>
  <c r="H517" i="42"/>
  <c r="G271" i="42"/>
  <c r="G189" i="42"/>
  <c r="I435" i="42"/>
  <c r="I189" i="42"/>
  <c r="G517" i="42"/>
  <c r="I353" i="42"/>
  <c r="I107" i="42"/>
  <c r="G599" i="42"/>
  <c r="G681" i="42"/>
  <c r="I681" i="42"/>
  <c r="H681" i="42"/>
  <c r="G763" i="42"/>
  <c r="H763" i="42"/>
  <c r="I763" i="42"/>
  <c r="H845" i="42"/>
  <c r="I845" i="42"/>
  <c r="G845" i="42"/>
  <c r="H927" i="42"/>
  <c r="I927" i="42"/>
  <c r="G927" i="42"/>
  <c r="H1009" i="42"/>
  <c r="I1009" i="42"/>
  <c r="G1009" i="42"/>
  <c r="G1091" i="42"/>
  <c r="I1091" i="42"/>
  <c r="H1091" i="42"/>
  <c r="H1173" i="42"/>
  <c r="G1173" i="42"/>
  <c r="I1173" i="42"/>
  <c r="D35" i="41" l="1"/>
  <c r="L108" i="45"/>
  <c r="H108" i="45" s="1"/>
  <c r="K436" i="45"/>
  <c r="G436" i="45" s="1"/>
  <c r="J600" i="45"/>
  <c r="F600" i="45" s="1"/>
  <c r="K764" i="45"/>
  <c r="G764" i="45" s="1"/>
  <c r="K354" i="45"/>
  <c r="G354" i="45" s="1"/>
  <c r="J846" i="45"/>
  <c r="F846" i="45" s="1"/>
  <c r="K108" i="45"/>
  <c r="G108" i="45" s="1"/>
  <c r="J436" i="45"/>
  <c r="F436" i="45" s="1"/>
  <c r="L600" i="45"/>
  <c r="H600" i="45" s="1"/>
  <c r="J764" i="45"/>
  <c r="F764" i="45" s="1"/>
  <c r="L518" i="45"/>
  <c r="H518" i="45" s="1"/>
  <c r="K682" i="45"/>
  <c r="G682" i="45" s="1"/>
  <c r="L846" i="45"/>
  <c r="H846" i="45" s="1"/>
  <c r="K272" i="45"/>
  <c r="G272" i="45" s="1"/>
  <c r="J108" i="45"/>
  <c r="F108" i="45" s="1"/>
  <c r="L26" i="45"/>
  <c r="H26" i="45" s="1"/>
  <c r="L764" i="45"/>
  <c r="H764" i="45" s="1"/>
  <c r="L190" i="45"/>
  <c r="H190" i="45" s="1"/>
  <c r="J26" i="45"/>
  <c r="F26" i="45" s="1"/>
  <c r="L354" i="45"/>
  <c r="H354" i="45" s="1"/>
  <c r="K518" i="45"/>
  <c r="G518" i="45" s="1"/>
  <c r="J682" i="45"/>
  <c r="F682" i="45" s="1"/>
  <c r="K846" i="45"/>
  <c r="G846" i="45" s="1"/>
  <c r="J272" i="45"/>
  <c r="F272" i="45" s="1"/>
  <c r="L682" i="45"/>
  <c r="H682" i="45" s="1"/>
  <c r="L436" i="45"/>
  <c r="H436" i="45" s="1"/>
  <c r="K600" i="45"/>
  <c r="G600" i="45" s="1"/>
  <c r="K26" i="45"/>
  <c r="G26" i="45" s="1"/>
  <c r="K190" i="45"/>
  <c r="G190" i="45" s="1"/>
  <c r="J190" i="45"/>
  <c r="F190" i="45" s="1"/>
  <c r="J518" i="45"/>
  <c r="F518" i="45" s="1"/>
  <c r="L272" i="45"/>
  <c r="H272" i="45" s="1"/>
  <c r="J354" i="45"/>
  <c r="F354" i="45" s="1"/>
  <c r="G108" i="42"/>
  <c r="G26" i="42"/>
  <c r="H108" i="42"/>
  <c r="I108" i="42"/>
  <c r="I26" i="42"/>
  <c r="H26" i="42"/>
  <c r="I190" i="42"/>
  <c r="G190" i="42"/>
  <c r="H190" i="42"/>
  <c r="I272" i="42"/>
  <c r="H272" i="42"/>
  <c r="G272" i="42"/>
  <c r="I354" i="42"/>
  <c r="G354" i="42"/>
  <c r="H354" i="42"/>
  <c r="G436" i="42"/>
  <c r="H436" i="42"/>
  <c r="I436" i="42"/>
  <c r="G518" i="42"/>
  <c r="H518" i="42"/>
  <c r="I518" i="42"/>
  <c r="H600" i="42"/>
  <c r="I600" i="42"/>
  <c r="G600" i="42"/>
  <c r="I682" i="42"/>
  <c r="H682" i="42"/>
  <c r="G682" i="42"/>
  <c r="H764" i="42"/>
  <c r="I764" i="42"/>
  <c r="G764" i="42"/>
  <c r="H846" i="42"/>
  <c r="I846" i="42"/>
  <c r="G846" i="42"/>
  <c r="H928" i="42"/>
  <c r="G928" i="42"/>
  <c r="I928" i="42"/>
  <c r="H1010" i="42"/>
  <c r="I1010" i="42"/>
  <c r="G1010" i="42"/>
  <c r="G1092" i="42"/>
  <c r="H1092" i="42"/>
  <c r="I1092" i="42"/>
  <c r="H1174" i="42"/>
  <c r="I1174" i="42"/>
  <c r="G1174" i="42"/>
  <c r="D36" i="41" l="1"/>
  <c r="J27" i="45"/>
  <c r="F27" i="45" s="1"/>
  <c r="L27" i="45"/>
  <c r="H27" i="45" s="1"/>
  <c r="L191" i="45"/>
  <c r="H191" i="45" s="1"/>
  <c r="K191" i="45"/>
  <c r="G191" i="45" s="1"/>
  <c r="J191" i="45"/>
  <c r="F191" i="45" s="1"/>
  <c r="K27" i="45"/>
  <c r="G27" i="45" s="1"/>
  <c r="J765" i="45"/>
  <c r="F765" i="45" s="1"/>
  <c r="K109" i="45"/>
  <c r="G109" i="45" s="1"/>
  <c r="L847" i="45"/>
  <c r="H847" i="45" s="1"/>
  <c r="L355" i="45"/>
  <c r="H355" i="45" s="1"/>
  <c r="K437" i="45"/>
  <c r="G437" i="45" s="1"/>
  <c r="K273" i="45"/>
  <c r="G273" i="45" s="1"/>
  <c r="L519" i="45"/>
  <c r="H519" i="45" s="1"/>
  <c r="K355" i="45"/>
  <c r="G355" i="45" s="1"/>
  <c r="K765" i="45"/>
  <c r="G765" i="45" s="1"/>
  <c r="J109" i="45"/>
  <c r="F109" i="45" s="1"/>
  <c r="K847" i="45"/>
  <c r="G847" i="45" s="1"/>
  <c r="J273" i="45"/>
  <c r="F273" i="45" s="1"/>
  <c r="J355" i="45"/>
  <c r="F355" i="45" s="1"/>
  <c r="L437" i="45"/>
  <c r="H437" i="45" s="1"/>
  <c r="L601" i="45"/>
  <c r="H601" i="45" s="1"/>
  <c r="L273" i="45"/>
  <c r="H273" i="45" s="1"/>
  <c r="K601" i="45"/>
  <c r="G601" i="45" s="1"/>
  <c r="J683" i="45"/>
  <c r="F683" i="45" s="1"/>
  <c r="L765" i="45"/>
  <c r="H765" i="45" s="1"/>
  <c r="L109" i="45"/>
  <c r="H109" i="45" s="1"/>
  <c r="J519" i="45"/>
  <c r="F519" i="45" s="1"/>
  <c r="J847" i="45"/>
  <c r="F847" i="45" s="1"/>
  <c r="L683" i="45"/>
  <c r="H683" i="45" s="1"/>
  <c r="J437" i="45"/>
  <c r="F437" i="45" s="1"/>
  <c r="J601" i="45"/>
  <c r="F601" i="45" s="1"/>
  <c r="K683" i="45"/>
  <c r="G683" i="45" s="1"/>
  <c r="K519" i="45"/>
  <c r="G519" i="45" s="1"/>
  <c r="G109" i="42"/>
  <c r="I109" i="42"/>
  <c r="H109" i="42"/>
  <c r="H27" i="42"/>
  <c r="I27" i="42"/>
  <c r="G27" i="42"/>
  <c r="H191" i="42"/>
  <c r="I191" i="42"/>
  <c r="G191" i="42"/>
  <c r="I273" i="42"/>
  <c r="G273" i="42"/>
  <c r="H273" i="42"/>
  <c r="I355" i="42"/>
  <c r="G355" i="42"/>
  <c r="H355" i="42"/>
  <c r="I437" i="42"/>
  <c r="H437" i="42"/>
  <c r="G437" i="42"/>
  <c r="H519" i="42"/>
  <c r="G519" i="42"/>
  <c r="I519" i="42"/>
  <c r="H601" i="42"/>
  <c r="G601" i="42"/>
  <c r="I601" i="42"/>
  <c r="G683" i="42"/>
  <c r="H683" i="42"/>
  <c r="I683" i="42"/>
  <c r="G765" i="42"/>
  <c r="H765" i="42"/>
  <c r="I765" i="42"/>
  <c r="G847" i="42"/>
  <c r="I847" i="42"/>
  <c r="H847" i="42"/>
  <c r="H929" i="42"/>
  <c r="G929" i="42"/>
  <c r="I929" i="42"/>
  <c r="I1011" i="42"/>
  <c r="G1011" i="42"/>
  <c r="H1011" i="42"/>
  <c r="I1093" i="42"/>
  <c r="G1093" i="42"/>
  <c r="H1093" i="42"/>
  <c r="I1175" i="42"/>
  <c r="H1175" i="42"/>
  <c r="G1175" i="42"/>
  <c r="D37" i="41" l="1"/>
  <c r="L438" i="45"/>
  <c r="H438" i="45" s="1"/>
  <c r="K28" i="45"/>
  <c r="G28" i="45" s="1"/>
  <c r="J520" i="45"/>
  <c r="F520" i="45" s="1"/>
  <c r="L766" i="45"/>
  <c r="H766" i="45" s="1"/>
  <c r="L356" i="45"/>
  <c r="H356" i="45" s="1"/>
  <c r="K684" i="45"/>
  <c r="G684" i="45" s="1"/>
  <c r="J28" i="45"/>
  <c r="F28" i="45" s="1"/>
  <c r="K192" i="45"/>
  <c r="G192" i="45" s="1"/>
  <c r="J192" i="45"/>
  <c r="F192" i="45" s="1"/>
  <c r="K602" i="45"/>
  <c r="G602" i="45" s="1"/>
  <c r="K848" i="45"/>
  <c r="G848" i="45" s="1"/>
  <c r="L192" i="45"/>
  <c r="H192" i="45" s="1"/>
  <c r="L274" i="45"/>
  <c r="H274" i="45" s="1"/>
  <c r="J766" i="45"/>
  <c r="F766" i="45" s="1"/>
  <c r="J602" i="45"/>
  <c r="F602" i="45" s="1"/>
  <c r="K520" i="45"/>
  <c r="G520" i="45" s="1"/>
  <c r="L520" i="45"/>
  <c r="H520" i="45" s="1"/>
  <c r="K766" i="45"/>
  <c r="G766" i="45" s="1"/>
  <c r="J110" i="45"/>
  <c r="F110" i="45" s="1"/>
  <c r="J356" i="45"/>
  <c r="F356" i="45" s="1"/>
  <c r="K110" i="45"/>
  <c r="G110" i="45" s="1"/>
  <c r="J848" i="45"/>
  <c r="F848" i="45" s="1"/>
  <c r="J274" i="45"/>
  <c r="F274" i="45" s="1"/>
  <c r="J438" i="45"/>
  <c r="F438" i="45" s="1"/>
  <c r="L28" i="45"/>
  <c r="H28" i="45" s="1"/>
  <c r="J684" i="45"/>
  <c r="F684" i="45" s="1"/>
  <c r="L602" i="45"/>
  <c r="H602" i="45" s="1"/>
  <c r="L848" i="45"/>
  <c r="H848" i="45" s="1"/>
  <c r="K438" i="45"/>
  <c r="G438" i="45" s="1"/>
  <c r="K274" i="45"/>
  <c r="G274" i="45" s="1"/>
  <c r="L684" i="45"/>
  <c r="H684" i="45" s="1"/>
  <c r="L110" i="45"/>
  <c r="H110" i="45" s="1"/>
  <c r="K356" i="45"/>
  <c r="G356" i="45" s="1"/>
  <c r="I28" i="42"/>
  <c r="G28" i="42"/>
  <c r="H28" i="42"/>
  <c r="I110" i="42"/>
  <c r="H192" i="42"/>
  <c r="G110" i="42"/>
  <c r="H110" i="42"/>
  <c r="G192" i="42"/>
  <c r="I192" i="42"/>
  <c r="H274" i="42"/>
  <c r="I274" i="42"/>
  <c r="G274" i="42"/>
  <c r="I356" i="42"/>
  <c r="G356" i="42"/>
  <c r="H356" i="42"/>
  <c r="H438" i="42"/>
  <c r="I438" i="42"/>
  <c r="G438" i="42"/>
  <c r="H520" i="42"/>
  <c r="I520" i="42"/>
  <c r="G520" i="42"/>
  <c r="G602" i="42"/>
  <c r="H602" i="42"/>
  <c r="I602" i="42"/>
  <c r="H684" i="42"/>
  <c r="I684" i="42"/>
  <c r="G684" i="42"/>
  <c r="I766" i="42"/>
  <c r="G766" i="42"/>
  <c r="H766" i="42"/>
  <c r="H848" i="42"/>
  <c r="G848" i="42"/>
  <c r="I848" i="42"/>
  <c r="H930" i="42"/>
  <c r="I930" i="42"/>
  <c r="G930" i="42"/>
  <c r="G1012" i="42"/>
  <c r="I1012" i="42"/>
  <c r="H1012" i="42"/>
  <c r="H1094" i="42"/>
  <c r="I1094" i="42"/>
  <c r="G1094" i="42"/>
  <c r="G1176" i="42"/>
  <c r="I1176" i="42"/>
  <c r="H1176" i="42"/>
  <c r="D38" i="41" l="1"/>
  <c r="J29" i="45"/>
  <c r="F29" i="45" s="1"/>
  <c r="K29" i="45"/>
  <c r="G29" i="45" s="1"/>
  <c r="L29" i="45"/>
  <c r="H29" i="45" s="1"/>
  <c r="J603" i="45"/>
  <c r="F603" i="45" s="1"/>
  <c r="J275" i="45"/>
  <c r="F275" i="45" s="1"/>
  <c r="L849" i="45"/>
  <c r="H849" i="45" s="1"/>
  <c r="L439" i="45"/>
  <c r="H439" i="45" s="1"/>
  <c r="J193" i="45"/>
  <c r="F193" i="45" s="1"/>
  <c r="K767" i="45"/>
  <c r="G767" i="45" s="1"/>
  <c r="K685" i="45"/>
  <c r="G685" i="45" s="1"/>
  <c r="L193" i="45"/>
  <c r="H193" i="45" s="1"/>
  <c r="L603" i="45"/>
  <c r="H603" i="45" s="1"/>
  <c r="L275" i="45"/>
  <c r="H275" i="45" s="1"/>
  <c r="K849" i="45"/>
  <c r="G849" i="45" s="1"/>
  <c r="K439" i="45"/>
  <c r="G439" i="45" s="1"/>
  <c r="J767" i="45"/>
  <c r="F767" i="45" s="1"/>
  <c r="L521" i="45"/>
  <c r="H521" i="45" s="1"/>
  <c r="L685" i="45"/>
  <c r="H685" i="45" s="1"/>
  <c r="J357" i="45"/>
  <c r="F357" i="45" s="1"/>
  <c r="K193" i="45"/>
  <c r="G193" i="45" s="1"/>
  <c r="K603" i="45"/>
  <c r="G603" i="45" s="1"/>
  <c r="K275" i="45"/>
  <c r="G275" i="45" s="1"/>
  <c r="L357" i="45"/>
  <c r="H357" i="45" s="1"/>
  <c r="L111" i="45"/>
  <c r="H111" i="45" s="1"/>
  <c r="J849" i="45"/>
  <c r="F849" i="45" s="1"/>
  <c r="J439" i="45"/>
  <c r="F439" i="45" s="1"/>
  <c r="L767" i="45"/>
  <c r="H767" i="45" s="1"/>
  <c r="K521" i="45"/>
  <c r="G521" i="45" s="1"/>
  <c r="J521" i="45"/>
  <c r="F521" i="45" s="1"/>
  <c r="J111" i="45"/>
  <c r="F111" i="45" s="1"/>
  <c r="J685" i="45"/>
  <c r="F685" i="45" s="1"/>
  <c r="K357" i="45"/>
  <c r="G357" i="45" s="1"/>
  <c r="K111" i="45"/>
  <c r="G111" i="45" s="1"/>
  <c r="G29" i="42"/>
  <c r="I29" i="42"/>
  <c r="H29" i="42"/>
  <c r="H603" i="42"/>
  <c r="G521" i="42"/>
  <c r="G357" i="42"/>
  <c r="H439" i="42"/>
  <c r="I603" i="42"/>
  <c r="G111" i="42"/>
  <c r="H521" i="42"/>
  <c r="H357" i="42"/>
  <c r="I439" i="42"/>
  <c r="H193" i="42"/>
  <c r="I111" i="42"/>
  <c r="G275" i="42"/>
  <c r="H111" i="42"/>
  <c r="H275" i="42"/>
  <c r="I521" i="42"/>
  <c r="I193" i="42"/>
  <c r="I275" i="42"/>
  <c r="G603" i="42"/>
  <c r="I357" i="42"/>
  <c r="G439" i="42"/>
  <c r="G193" i="42"/>
  <c r="I685" i="42"/>
  <c r="H685" i="42"/>
  <c r="G685" i="42"/>
  <c r="G767" i="42"/>
  <c r="H767" i="42"/>
  <c r="I767" i="42"/>
  <c r="I849" i="42"/>
  <c r="H849" i="42"/>
  <c r="G849" i="42"/>
  <c r="G931" i="42"/>
  <c r="I931" i="42"/>
  <c r="H931" i="42"/>
  <c r="H1013" i="42"/>
  <c r="I1013" i="42"/>
  <c r="G1013" i="42"/>
  <c r="H1095" i="42"/>
  <c r="I1095" i="42"/>
  <c r="G1095" i="42"/>
  <c r="G1177" i="42"/>
  <c r="H1177" i="42"/>
  <c r="I1177" i="42"/>
  <c r="D39" i="41" l="1"/>
  <c r="J30" i="45"/>
  <c r="F30" i="45" s="1"/>
  <c r="L30" i="45"/>
  <c r="H30" i="45" s="1"/>
  <c r="K30" i="45"/>
  <c r="G30" i="45" s="1"/>
  <c r="K850" i="45"/>
  <c r="G850" i="45" s="1"/>
  <c r="L686" i="45"/>
  <c r="H686" i="45" s="1"/>
  <c r="K358" i="45"/>
  <c r="G358" i="45" s="1"/>
  <c r="K440" i="45"/>
  <c r="G440" i="45" s="1"/>
  <c r="K276" i="45"/>
  <c r="G276" i="45" s="1"/>
  <c r="K112" i="45"/>
  <c r="G112" i="45" s="1"/>
  <c r="K522" i="45"/>
  <c r="G522" i="45" s="1"/>
  <c r="J850" i="45"/>
  <c r="F850" i="45" s="1"/>
  <c r="K686" i="45"/>
  <c r="G686" i="45" s="1"/>
  <c r="J440" i="45"/>
  <c r="F440" i="45" s="1"/>
  <c r="L604" i="45"/>
  <c r="H604" i="45" s="1"/>
  <c r="J604" i="45"/>
  <c r="F604" i="45" s="1"/>
  <c r="L768" i="45"/>
  <c r="H768" i="45" s="1"/>
  <c r="J276" i="45"/>
  <c r="F276" i="45" s="1"/>
  <c r="K194" i="45"/>
  <c r="G194" i="45" s="1"/>
  <c r="L112" i="45"/>
  <c r="H112" i="45" s="1"/>
  <c r="J358" i="45"/>
  <c r="F358" i="45" s="1"/>
  <c r="L850" i="45"/>
  <c r="H850" i="45" s="1"/>
  <c r="J686" i="45"/>
  <c r="F686" i="45" s="1"/>
  <c r="L276" i="45"/>
  <c r="H276" i="45" s="1"/>
  <c r="K604" i="45"/>
  <c r="G604" i="45" s="1"/>
  <c r="L194" i="45"/>
  <c r="H194" i="45" s="1"/>
  <c r="J768" i="45"/>
  <c r="F768" i="45" s="1"/>
  <c r="J112" i="45"/>
  <c r="F112" i="45" s="1"/>
  <c r="J522" i="45"/>
  <c r="F522" i="45" s="1"/>
  <c r="L358" i="45"/>
  <c r="H358" i="45" s="1"/>
  <c r="L440" i="45"/>
  <c r="H440" i="45" s="1"/>
  <c r="K768" i="45"/>
  <c r="G768" i="45" s="1"/>
  <c r="L522" i="45"/>
  <c r="H522" i="45" s="1"/>
  <c r="J194" i="45"/>
  <c r="F194" i="45" s="1"/>
  <c r="G30" i="42"/>
  <c r="H30" i="42"/>
  <c r="I30" i="42"/>
  <c r="G604" i="42"/>
  <c r="G522" i="42"/>
  <c r="I276" i="42"/>
  <c r="I440" i="42"/>
  <c r="H112" i="42"/>
  <c r="H358" i="42"/>
  <c r="I358" i="42"/>
  <c r="G276" i="42"/>
  <c r="I112" i="42"/>
  <c r="I522" i="42"/>
  <c r="G194" i="42"/>
  <c r="H440" i="42"/>
  <c r="I194" i="42"/>
  <c r="H522" i="42"/>
  <c r="H194" i="42"/>
  <c r="G440" i="42"/>
  <c r="G358" i="42"/>
  <c r="H604" i="42"/>
  <c r="I604" i="42"/>
  <c r="H276" i="42"/>
  <c r="G112" i="42"/>
  <c r="I686" i="42"/>
  <c r="H686" i="42"/>
  <c r="G686" i="42"/>
  <c r="G768" i="42"/>
  <c r="H768" i="42"/>
  <c r="I768" i="42"/>
  <c r="H850" i="42"/>
  <c r="I850" i="42"/>
  <c r="G850" i="42"/>
  <c r="I932" i="42"/>
  <c r="G932" i="42"/>
  <c r="H932" i="42"/>
  <c r="H1014" i="42"/>
  <c r="G1014" i="42"/>
  <c r="I1014" i="42"/>
  <c r="G1096" i="42"/>
  <c r="H1096" i="42"/>
  <c r="I1096" i="42"/>
  <c r="I1178" i="42"/>
  <c r="G1178" i="42"/>
  <c r="H1178" i="42"/>
  <c r="D40" i="41" l="1"/>
  <c r="K523" i="45"/>
  <c r="G523" i="45" s="1"/>
  <c r="L31" i="45"/>
  <c r="H31" i="45" s="1"/>
  <c r="L277" i="45"/>
  <c r="H277" i="45" s="1"/>
  <c r="K195" i="45"/>
  <c r="G195" i="45" s="1"/>
  <c r="L441" i="45"/>
  <c r="H441" i="45" s="1"/>
  <c r="J851" i="45"/>
  <c r="F851" i="45" s="1"/>
  <c r="K851" i="45"/>
  <c r="G851" i="45" s="1"/>
  <c r="L359" i="45"/>
  <c r="H359" i="45" s="1"/>
  <c r="K31" i="45"/>
  <c r="G31" i="45" s="1"/>
  <c r="K277" i="45"/>
  <c r="G277" i="45" s="1"/>
  <c r="K441" i="45"/>
  <c r="G441" i="45" s="1"/>
  <c r="L687" i="45"/>
  <c r="H687" i="45" s="1"/>
  <c r="J359" i="45"/>
  <c r="F359" i="45" s="1"/>
  <c r="K769" i="45"/>
  <c r="G769" i="45" s="1"/>
  <c r="J687" i="45"/>
  <c r="F687" i="45" s="1"/>
  <c r="K359" i="45"/>
  <c r="G359" i="45" s="1"/>
  <c r="J31" i="45"/>
  <c r="F31" i="45" s="1"/>
  <c r="J277" i="45"/>
  <c r="F277" i="45" s="1"/>
  <c r="L113" i="45"/>
  <c r="H113" i="45" s="1"/>
  <c r="K113" i="45"/>
  <c r="G113" i="45" s="1"/>
  <c r="J113" i="45"/>
  <c r="F113" i="45" s="1"/>
  <c r="L605" i="45"/>
  <c r="H605" i="45" s="1"/>
  <c r="J769" i="45"/>
  <c r="F769" i="45" s="1"/>
  <c r="L523" i="45"/>
  <c r="H523" i="45" s="1"/>
  <c r="J605" i="45"/>
  <c r="F605" i="45" s="1"/>
  <c r="L195" i="45"/>
  <c r="H195" i="45" s="1"/>
  <c r="J441" i="45"/>
  <c r="F441" i="45" s="1"/>
  <c r="L851" i="45"/>
  <c r="H851" i="45" s="1"/>
  <c r="K687" i="45"/>
  <c r="G687" i="45" s="1"/>
  <c r="L769" i="45"/>
  <c r="H769" i="45" s="1"/>
  <c r="J523" i="45"/>
  <c r="F523" i="45" s="1"/>
  <c r="K605" i="45"/>
  <c r="G605" i="45" s="1"/>
  <c r="J195" i="45"/>
  <c r="F195" i="45" s="1"/>
  <c r="I31" i="42"/>
  <c r="G31" i="42"/>
  <c r="I113" i="42"/>
  <c r="G113" i="42"/>
  <c r="H31" i="42"/>
  <c r="H113" i="42"/>
  <c r="I359" i="42"/>
  <c r="I605" i="42"/>
  <c r="H523" i="42"/>
  <c r="I277" i="42"/>
  <c r="G195" i="42"/>
  <c r="G605" i="42"/>
  <c r="H195" i="42"/>
  <c r="I523" i="42"/>
  <c r="H277" i="42"/>
  <c r="I195" i="42"/>
  <c r="G277" i="42"/>
  <c r="G441" i="42"/>
  <c r="H441" i="42"/>
  <c r="I441" i="42"/>
  <c r="H359" i="42"/>
  <c r="H605" i="42"/>
  <c r="G523" i="42"/>
  <c r="G359" i="42"/>
  <c r="I687" i="42"/>
  <c r="G687" i="42"/>
  <c r="H687" i="42"/>
  <c r="I769" i="42"/>
  <c r="H769" i="42"/>
  <c r="G769" i="42"/>
  <c r="G851" i="42"/>
  <c r="I851" i="42"/>
  <c r="H851" i="42"/>
  <c r="I933" i="42"/>
  <c r="H933" i="42"/>
  <c r="G933" i="42"/>
  <c r="I1015" i="42"/>
  <c r="G1015" i="42"/>
  <c r="H1015" i="42"/>
  <c r="H1097" i="42"/>
  <c r="G1097" i="42"/>
  <c r="I1097" i="42"/>
  <c r="H1179" i="42"/>
  <c r="G1179" i="42"/>
  <c r="I1179" i="42"/>
  <c r="D41" i="41" l="1"/>
  <c r="K32" i="45"/>
  <c r="G32" i="45" s="1"/>
  <c r="L32" i="45"/>
  <c r="H32" i="45" s="1"/>
  <c r="J32" i="45"/>
  <c r="F32" i="45" s="1"/>
  <c r="J278" i="45"/>
  <c r="F278" i="45" s="1"/>
  <c r="K770" i="45"/>
  <c r="G770" i="45" s="1"/>
  <c r="L360" i="45"/>
  <c r="H360" i="45" s="1"/>
  <c r="K442" i="45"/>
  <c r="G442" i="45" s="1"/>
  <c r="K524" i="45"/>
  <c r="G524" i="45" s="1"/>
  <c r="J606" i="45"/>
  <c r="F606" i="45" s="1"/>
  <c r="J196" i="45"/>
  <c r="F196" i="45" s="1"/>
  <c r="L852" i="45"/>
  <c r="H852" i="45" s="1"/>
  <c r="L114" i="45"/>
  <c r="H114" i="45" s="1"/>
  <c r="L278" i="45"/>
  <c r="H278" i="45" s="1"/>
  <c r="J770" i="45"/>
  <c r="F770" i="45" s="1"/>
  <c r="K360" i="45"/>
  <c r="G360" i="45" s="1"/>
  <c r="L196" i="45"/>
  <c r="H196" i="45" s="1"/>
  <c r="J442" i="45"/>
  <c r="F442" i="45" s="1"/>
  <c r="J524" i="45"/>
  <c r="F524" i="45" s="1"/>
  <c r="L688" i="45"/>
  <c r="H688" i="45" s="1"/>
  <c r="L770" i="45"/>
  <c r="H770" i="45" s="1"/>
  <c r="J360" i="45"/>
  <c r="F360" i="45" s="1"/>
  <c r="K852" i="45"/>
  <c r="G852" i="45" s="1"/>
  <c r="K196" i="45"/>
  <c r="G196" i="45" s="1"/>
  <c r="K114" i="45"/>
  <c r="G114" i="45" s="1"/>
  <c r="K278" i="45"/>
  <c r="G278" i="45" s="1"/>
  <c r="J114" i="45"/>
  <c r="F114" i="45" s="1"/>
  <c r="L442" i="45"/>
  <c r="H442" i="45" s="1"/>
  <c r="L524" i="45"/>
  <c r="H524" i="45" s="1"/>
  <c r="K606" i="45"/>
  <c r="G606" i="45" s="1"/>
  <c r="K688" i="45"/>
  <c r="G688" i="45" s="1"/>
  <c r="J852" i="45"/>
  <c r="F852" i="45" s="1"/>
  <c r="J688" i="45"/>
  <c r="F688" i="45" s="1"/>
  <c r="L606" i="45"/>
  <c r="H606" i="45" s="1"/>
  <c r="G32" i="42"/>
  <c r="H32" i="42"/>
  <c r="I32" i="42"/>
  <c r="G196" i="42"/>
  <c r="H114" i="42"/>
  <c r="I442" i="42"/>
  <c r="H524" i="42"/>
  <c r="G606" i="42"/>
  <c r="H196" i="42"/>
  <c r="G442" i="42"/>
  <c r="I114" i="42"/>
  <c r="I360" i="42"/>
  <c r="H360" i="42"/>
  <c r="G360" i="42"/>
  <c r="I196" i="42"/>
  <c r="H442" i="42"/>
  <c r="G524" i="42"/>
  <c r="I524" i="42"/>
  <c r="G278" i="42"/>
  <c r="I606" i="42"/>
  <c r="H278" i="42"/>
  <c r="I278" i="42"/>
  <c r="G114" i="42"/>
  <c r="H606" i="42"/>
  <c r="G688" i="42"/>
  <c r="H688" i="42"/>
  <c r="I688" i="42"/>
  <c r="I770" i="42"/>
  <c r="H770" i="42"/>
  <c r="G770" i="42"/>
  <c r="H852" i="42"/>
  <c r="I852" i="42"/>
  <c r="G852" i="42"/>
  <c r="G934" i="42"/>
  <c r="I934" i="42"/>
  <c r="H934" i="42"/>
  <c r="G1016" i="42"/>
  <c r="H1016" i="42"/>
  <c r="I1016" i="42"/>
  <c r="G1098" i="42"/>
  <c r="H1098" i="42"/>
  <c r="I1098" i="42"/>
  <c r="I1180" i="42"/>
  <c r="H1180" i="42"/>
  <c r="G1180" i="42"/>
  <c r="D42" i="41" l="1"/>
  <c r="J689" i="45"/>
  <c r="F689" i="45" s="1"/>
  <c r="L361" i="45"/>
  <c r="H361" i="45" s="1"/>
  <c r="K197" i="45"/>
  <c r="G197" i="45" s="1"/>
  <c r="J525" i="45"/>
  <c r="F525" i="45" s="1"/>
  <c r="J115" i="45"/>
  <c r="F115" i="45" s="1"/>
  <c r="K443" i="45"/>
  <c r="G443" i="45" s="1"/>
  <c r="L525" i="45"/>
  <c r="H525" i="45" s="1"/>
  <c r="L279" i="45"/>
  <c r="H279" i="45" s="1"/>
  <c r="K361" i="45"/>
  <c r="G361" i="45" s="1"/>
  <c r="J197" i="45"/>
  <c r="F197" i="45" s="1"/>
  <c r="L771" i="45"/>
  <c r="H771" i="45" s="1"/>
  <c r="J771" i="45"/>
  <c r="F771" i="45" s="1"/>
  <c r="L853" i="45"/>
  <c r="H853" i="45" s="1"/>
  <c r="L197" i="45"/>
  <c r="H197" i="45" s="1"/>
  <c r="K525" i="45"/>
  <c r="G525" i="45" s="1"/>
  <c r="K279" i="45"/>
  <c r="G279" i="45" s="1"/>
  <c r="J361" i="45"/>
  <c r="F361" i="45" s="1"/>
  <c r="K115" i="45"/>
  <c r="G115" i="45" s="1"/>
  <c r="J443" i="45"/>
  <c r="F443" i="45" s="1"/>
  <c r="J33" i="45"/>
  <c r="F33" i="45" s="1"/>
  <c r="J607" i="45"/>
  <c r="F607" i="45" s="1"/>
  <c r="K853" i="45"/>
  <c r="G853" i="45" s="1"/>
  <c r="K689" i="45"/>
  <c r="G689" i="45" s="1"/>
  <c r="J279" i="45"/>
  <c r="F279" i="45" s="1"/>
  <c r="L443" i="45"/>
  <c r="H443" i="45" s="1"/>
  <c r="L33" i="45"/>
  <c r="H33" i="45" s="1"/>
  <c r="K33" i="45"/>
  <c r="G33" i="45" s="1"/>
  <c r="L607" i="45"/>
  <c r="H607" i="45" s="1"/>
  <c r="K607" i="45"/>
  <c r="G607" i="45" s="1"/>
  <c r="K771" i="45"/>
  <c r="G771" i="45" s="1"/>
  <c r="L689" i="45"/>
  <c r="H689" i="45" s="1"/>
  <c r="L115" i="45"/>
  <c r="H115" i="45" s="1"/>
  <c r="J853" i="45"/>
  <c r="F853" i="45" s="1"/>
  <c r="H33" i="42"/>
  <c r="H115" i="42"/>
  <c r="I115" i="42"/>
  <c r="G115" i="42"/>
  <c r="G33" i="42"/>
  <c r="I33" i="42"/>
  <c r="H197" i="42"/>
  <c r="G197" i="42"/>
  <c r="I197" i="42"/>
  <c r="G279" i="42"/>
  <c r="H279" i="42"/>
  <c r="I279" i="42"/>
  <c r="H361" i="42"/>
  <c r="I361" i="42"/>
  <c r="G361" i="42"/>
  <c r="I443" i="42"/>
  <c r="G443" i="42"/>
  <c r="H443" i="42"/>
  <c r="I525" i="42"/>
  <c r="G525" i="42"/>
  <c r="H525" i="42"/>
  <c r="H607" i="42"/>
  <c r="G607" i="42"/>
  <c r="I607" i="42"/>
  <c r="H689" i="42"/>
  <c r="I689" i="42"/>
  <c r="G689" i="42"/>
  <c r="G771" i="42"/>
  <c r="I771" i="42"/>
  <c r="H771" i="42"/>
  <c r="G853" i="42"/>
  <c r="H853" i="42"/>
  <c r="I853" i="42"/>
  <c r="H935" i="42"/>
  <c r="I935" i="42"/>
  <c r="G935" i="42"/>
  <c r="H1017" i="42"/>
  <c r="I1017" i="42"/>
  <c r="G1017" i="42"/>
  <c r="G1099" i="42"/>
  <c r="H1099" i="42"/>
  <c r="I1099" i="42"/>
  <c r="H1181" i="42"/>
  <c r="I1181" i="42"/>
  <c r="G1181" i="42"/>
  <c r="D43" i="41" l="1"/>
  <c r="J34" i="45"/>
  <c r="F34" i="45" s="1"/>
  <c r="K34" i="45"/>
  <c r="G34" i="45" s="1"/>
  <c r="L34" i="45"/>
  <c r="H34" i="45" s="1"/>
  <c r="L772" i="45"/>
  <c r="H772" i="45" s="1"/>
  <c r="K198" i="45"/>
  <c r="G198" i="45" s="1"/>
  <c r="K690" i="45"/>
  <c r="G690" i="45" s="1"/>
  <c r="J854" i="45"/>
  <c r="F854" i="45" s="1"/>
  <c r="J280" i="45"/>
  <c r="F280" i="45" s="1"/>
  <c r="K116" i="45"/>
  <c r="G116" i="45" s="1"/>
  <c r="L526" i="45"/>
  <c r="H526" i="45" s="1"/>
  <c r="J198" i="45"/>
  <c r="F198" i="45" s="1"/>
  <c r="J690" i="45"/>
  <c r="F690" i="45" s="1"/>
  <c r="L280" i="45"/>
  <c r="H280" i="45" s="1"/>
  <c r="K608" i="45"/>
  <c r="G608" i="45" s="1"/>
  <c r="J608" i="45"/>
  <c r="F608" i="45" s="1"/>
  <c r="K362" i="45"/>
  <c r="G362" i="45" s="1"/>
  <c r="L608" i="45"/>
  <c r="H608" i="45" s="1"/>
  <c r="K444" i="45"/>
  <c r="G444" i="45" s="1"/>
  <c r="K526" i="45"/>
  <c r="G526" i="45" s="1"/>
  <c r="L690" i="45"/>
  <c r="H690" i="45" s="1"/>
  <c r="L362" i="45"/>
  <c r="H362" i="45" s="1"/>
  <c r="L444" i="45"/>
  <c r="H444" i="45" s="1"/>
  <c r="J444" i="45"/>
  <c r="F444" i="45" s="1"/>
  <c r="J772" i="45"/>
  <c r="F772" i="45" s="1"/>
  <c r="L198" i="45"/>
  <c r="H198" i="45" s="1"/>
  <c r="K854" i="45"/>
  <c r="G854" i="45" s="1"/>
  <c r="K280" i="45"/>
  <c r="G280" i="45" s="1"/>
  <c r="J526" i="45"/>
  <c r="F526" i="45" s="1"/>
  <c r="L116" i="45"/>
  <c r="H116" i="45" s="1"/>
  <c r="J362" i="45"/>
  <c r="F362" i="45" s="1"/>
  <c r="K772" i="45"/>
  <c r="G772" i="45" s="1"/>
  <c r="J116" i="45"/>
  <c r="F116" i="45" s="1"/>
  <c r="L854" i="45"/>
  <c r="H854" i="45" s="1"/>
  <c r="H34" i="42"/>
  <c r="G34" i="42"/>
  <c r="I34" i="42"/>
  <c r="G362" i="42"/>
  <c r="H444" i="42"/>
  <c r="I608" i="42"/>
  <c r="G526" i="42"/>
  <c r="I362" i="42"/>
  <c r="G608" i="42"/>
  <c r="G116" i="42"/>
  <c r="H526" i="42"/>
  <c r="H280" i="42"/>
  <c r="G444" i="42"/>
  <c r="H362" i="42"/>
  <c r="H608" i="42"/>
  <c r="H116" i="42"/>
  <c r="I116" i="42"/>
  <c r="I526" i="42"/>
  <c r="G280" i="42"/>
  <c r="H198" i="42"/>
  <c r="I444" i="42"/>
  <c r="I280" i="42"/>
  <c r="I198" i="42"/>
  <c r="G198" i="42"/>
  <c r="G690" i="42"/>
  <c r="H690" i="42"/>
  <c r="I690" i="42"/>
  <c r="G772" i="42"/>
  <c r="H772" i="42"/>
  <c r="I772" i="42"/>
  <c r="H854" i="42"/>
  <c r="G854" i="42"/>
  <c r="I854" i="42"/>
  <c r="H936" i="42"/>
  <c r="I936" i="42"/>
  <c r="G936" i="42"/>
  <c r="G1018" i="42"/>
  <c r="H1018" i="42"/>
  <c r="I1018" i="42"/>
  <c r="G1100" i="42"/>
  <c r="I1100" i="42"/>
  <c r="H1100" i="42"/>
  <c r="I1182" i="42"/>
  <c r="G1182" i="42"/>
  <c r="H1182" i="42"/>
  <c r="K445" i="45" l="1"/>
  <c r="G445" i="45" s="1"/>
  <c r="J773" i="45"/>
  <c r="F773" i="45" s="1"/>
  <c r="J199" i="45"/>
  <c r="F199" i="45" s="1"/>
  <c r="K35" i="45"/>
  <c r="G35" i="45" s="1"/>
  <c r="J527" i="45"/>
  <c r="F527" i="45" s="1"/>
  <c r="L363" i="45"/>
  <c r="H363" i="45" s="1"/>
  <c r="J445" i="45"/>
  <c r="F445" i="45" s="1"/>
  <c r="L281" i="45"/>
  <c r="H281" i="45" s="1"/>
  <c r="K363" i="45"/>
  <c r="G363" i="45" s="1"/>
  <c r="K773" i="45"/>
  <c r="G773" i="45" s="1"/>
  <c r="L35" i="45"/>
  <c r="H35" i="45" s="1"/>
  <c r="J281" i="45"/>
  <c r="F281" i="45" s="1"/>
  <c r="J691" i="45"/>
  <c r="F691" i="45" s="1"/>
  <c r="L117" i="45"/>
  <c r="H117" i="45" s="1"/>
  <c r="K609" i="45"/>
  <c r="G609" i="45" s="1"/>
  <c r="K117" i="45"/>
  <c r="G117" i="45" s="1"/>
  <c r="J609" i="45"/>
  <c r="F609" i="45" s="1"/>
  <c r="J117" i="45"/>
  <c r="F117" i="45" s="1"/>
  <c r="K281" i="45"/>
  <c r="G281" i="45" s="1"/>
  <c r="L691" i="45"/>
  <c r="H691" i="45" s="1"/>
  <c r="J363" i="45"/>
  <c r="F363" i="45" s="1"/>
  <c r="J855" i="45"/>
  <c r="F855" i="45" s="1"/>
  <c r="L609" i="45"/>
  <c r="H609" i="45" s="1"/>
  <c r="L855" i="45"/>
  <c r="H855" i="45" s="1"/>
  <c r="L445" i="45"/>
  <c r="H445" i="45" s="1"/>
  <c r="L773" i="45"/>
  <c r="H773" i="45" s="1"/>
  <c r="K199" i="45"/>
  <c r="G199" i="45" s="1"/>
  <c r="J35" i="45"/>
  <c r="F35" i="45" s="1"/>
  <c r="K527" i="45"/>
  <c r="G527" i="45" s="1"/>
  <c r="K691" i="45"/>
  <c r="G691" i="45" s="1"/>
  <c r="K855" i="45"/>
  <c r="G855" i="45" s="1"/>
  <c r="L199" i="45"/>
  <c r="H199" i="45" s="1"/>
  <c r="L527" i="45"/>
  <c r="H527" i="45" s="1"/>
  <c r="H35" i="42"/>
  <c r="I35" i="42"/>
  <c r="G35" i="42"/>
  <c r="H199" i="42"/>
  <c r="I281" i="42"/>
  <c r="H445" i="42"/>
  <c r="G281" i="42"/>
  <c r="I199" i="42"/>
  <c r="H527" i="42"/>
  <c r="H363" i="42"/>
  <c r="G363" i="42"/>
  <c r="I445" i="42"/>
  <c r="G527" i="42"/>
  <c r="H281" i="42"/>
  <c r="G117" i="42"/>
  <c r="I527" i="42"/>
  <c r="H117" i="42"/>
  <c r="I609" i="42"/>
  <c r="H609" i="42"/>
  <c r="G609" i="42"/>
  <c r="G199" i="42"/>
  <c r="G445" i="42"/>
  <c r="I117" i="42"/>
  <c r="I363" i="42"/>
  <c r="G691" i="42"/>
  <c r="H691" i="42"/>
  <c r="I691" i="42"/>
  <c r="H773" i="42"/>
  <c r="I773" i="42"/>
  <c r="G773" i="42"/>
  <c r="G855" i="42"/>
  <c r="I855" i="42"/>
  <c r="H855" i="42"/>
  <c r="I937" i="42"/>
  <c r="G937" i="42"/>
  <c r="H937" i="42"/>
  <c r="G1019" i="42"/>
  <c r="H1019" i="42"/>
  <c r="I1019" i="42"/>
  <c r="G1101" i="42"/>
  <c r="H1101" i="42"/>
  <c r="I1101" i="42"/>
  <c r="H1183" i="42"/>
  <c r="G1183" i="42"/>
  <c r="I1183" i="42"/>
  <c r="E43" i="41"/>
  <c r="G43" i="41"/>
  <c r="H43" i="41"/>
  <c r="F43" i="41"/>
  <c r="D44" i="41"/>
  <c r="F19" i="41" l="1"/>
  <c r="F41" i="41"/>
  <c r="F34" i="41"/>
  <c r="F23" i="41"/>
  <c r="F16" i="41"/>
  <c r="F37" i="41"/>
  <c r="F31" i="41"/>
  <c r="F22" i="41"/>
  <c r="F39" i="41"/>
  <c r="F24" i="41"/>
  <c r="F25" i="41"/>
  <c r="F30" i="41"/>
  <c r="F32" i="41"/>
  <c r="F18" i="41"/>
  <c r="F40" i="41"/>
  <c r="F38" i="41"/>
  <c r="F15" i="41"/>
  <c r="F35" i="41"/>
  <c r="F17" i="41"/>
  <c r="F36" i="41"/>
  <c r="F26" i="41"/>
  <c r="F20" i="41"/>
  <c r="F27" i="41"/>
  <c r="F28" i="41"/>
  <c r="F21" i="41"/>
  <c r="F33" i="41"/>
  <c r="F13" i="41"/>
  <c r="F29" i="41"/>
  <c r="F42" i="41"/>
  <c r="F14" i="41"/>
  <c r="J35" i="61"/>
  <c r="F35" i="61" s="1"/>
  <c r="L35" i="61"/>
  <c r="H35" i="61" s="1"/>
  <c r="K35" i="61"/>
  <c r="G35" i="61" s="1"/>
  <c r="L199" i="61"/>
  <c r="H199" i="61" s="1"/>
  <c r="K199" i="61"/>
  <c r="G199" i="61" s="1"/>
  <c r="J199" i="61"/>
  <c r="F199" i="61" s="1"/>
  <c r="J855" i="61"/>
  <c r="F855" i="61" s="1"/>
  <c r="J527" i="61"/>
  <c r="F527" i="61" s="1"/>
  <c r="L855" i="61"/>
  <c r="H855" i="61" s="1"/>
  <c r="L117" i="61"/>
  <c r="H117" i="61" s="1"/>
  <c r="K855" i="61"/>
  <c r="G855" i="61" s="1"/>
  <c r="L445" i="61"/>
  <c r="H445" i="61" s="1"/>
  <c r="K117" i="61"/>
  <c r="G117" i="61" s="1"/>
  <c r="K445" i="61"/>
  <c r="G445" i="61" s="1"/>
  <c r="J117" i="61"/>
  <c r="F117" i="61" s="1"/>
  <c r="K527" i="61"/>
  <c r="G527" i="61" s="1"/>
  <c r="L773" i="61"/>
  <c r="H773" i="61" s="1"/>
  <c r="L527" i="61"/>
  <c r="H527" i="61" s="1"/>
  <c r="K773" i="61"/>
  <c r="G773" i="61" s="1"/>
  <c r="L281" i="61"/>
  <c r="H281" i="61" s="1"/>
  <c r="J773" i="61"/>
  <c r="F773" i="61" s="1"/>
  <c r="J281" i="61"/>
  <c r="F281" i="61" s="1"/>
  <c r="L609" i="61"/>
  <c r="H609" i="61" s="1"/>
  <c r="K281" i="61"/>
  <c r="G281" i="61" s="1"/>
  <c r="K609" i="61"/>
  <c r="G609" i="61" s="1"/>
  <c r="L363" i="61"/>
  <c r="H363" i="61" s="1"/>
  <c r="K363" i="61"/>
  <c r="G363" i="61" s="1"/>
  <c r="L691" i="61"/>
  <c r="H691" i="61" s="1"/>
  <c r="J363" i="61"/>
  <c r="F363" i="61" s="1"/>
  <c r="J445" i="61"/>
  <c r="F445" i="61" s="1"/>
  <c r="J609" i="61"/>
  <c r="F609" i="61" s="1"/>
  <c r="K691" i="61"/>
  <c r="G691" i="61" s="1"/>
  <c r="J691" i="61"/>
  <c r="F691" i="61" s="1"/>
  <c r="H28" i="41"/>
  <c r="H25" i="41"/>
  <c r="R43" i="41"/>
  <c r="H23" i="41"/>
  <c r="I43" i="41"/>
  <c r="H32" i="41"/>
  <c r="H36" i="41"/>
  <c r="J43" i="41"/>
  <c r="H26" i="41"/>
  <c r="H15" i="41"/>
  <c r="H27" i="41"/>
  <c r="H33" i="41"/>
  <c r="H35" i="41"/>
  <c r="H37" i="41"/>
  <c r="H34" i="41"/>
  <c r="H13" i="41"/>
  <c r="H22" i="41"/>
  <c r="S43" i="41"/>
  <c r="H16" i="41"/>
  <c r="H39" i="41"/>
  <c r="P43" i="41"/>
  <c r="H14" i="41"/>
  <c r="O43" i="41"/>
  <c r="H21" i="41"/>
  <c r="H38" i="41"/>
  <c r="T43" i="41"/>
  <c r="H42" i="41"/>
  <c r="Q43" i="41"/>
  <c r="M43" i="41"/>
  <c r="H40" i="41"/>
  <c r="H29" i="41"/>
  <c r="H30" i="41"/>
  <c r="N43" i="41"/>
  <c r="H17" i="41"/>
  <c r="H18" i="41"/>
  <c r="H41" i="41"/>
  <c r="H31" i="41"/>
  <c r="H19" i="41"/>
  <c r="H20" i="41"/>
  <c r="H24" i="41"/>
  <c r="K35" i="50"/>
  <c r="G35" i="50" s="1"/>
  <c r="M35" i="50"/>
  <c r="I35" i="50" s="1"/>
  <c r="L35" i="51"/>
  <c r="H35" i="51" s="1"/>
  <c r="K117" i="54"/>
  <c r="G117" i="54" s="1"/>
  <c r="L117" i="54"/>
  <c r="H117" i="54" s="1"/>
  <c r="L35" i="50"/>
  <c r="H35" i="50" s="1"/>
  <c r="M35" i="53"/>
  <c r="I35" i="53" s="1"/>
  <c r="M117" i="54"/>
  <c r="I117" i="54" s="1"/>
  <c r="L35" i="53"/>
  <c r="H35" i="53" s="1"/>
  <c r="M35" i="55"/>
  <c r="I35" i="55" s="1"/>
  <c r="M35" i="52"/>
  <c r="I35" i="52" s="1"/>
  <c r="M35" i="51"/>
  <c r="I35" i="51" s="1"/>
  <c r="K35" i="53"/>
  <c r="G35" i="53" s="1"/>
  <c r="K35" i="55"/>
  <c r="G35" i="55" s="1"/>
  <c r="L35" i="56"/>
  <c r="H35" i="56" s="1"/>
  <c r="L35" i="54"/>
  <c r="H35" i="54" s="1"/>
  <c r="L35" i="58"/>
  <c r="H35" i="58" s="1"/>
  <c r="K35" i="52"/>
  <c r="G35" i="52" s="1"/>
  <c r="K35" i="56"/>
  <c r="G35" i="56" s="1"/>
  <c r="L117" i="58"/>
  <c r="H117" i="58" s="1"/>
  <c r="K35" i="54"/>
  <c r="G35" i="54" s="1"/>
  <c r="K35" i="58"/>
  <c r="G35" i="58" s="1"/>
  <c r="M35" i="56"/>
  <c r="I35" i="56" s="1"/>
  <c r="K117" i="58"/>
  <c r="G117" i="58" s="1"/>
  <c r="K117" i="53"/>
  <c r="G117" i="53" s="1"/>
  <c r="L35" i="52"/>
  <c r="H35" i="52" s="1"/>
  <c r="M363" i="57"/>
  <c r="I363" i="57" s="1"/>
  <c r="M117" i="58"/>
  <c r="I117" i="58" s="1"/>
  <c r="M117" i="53"/>
  <c r="I117" i="53" s="1"/>
  <c r="L35" i="55"/>
  <c r="H35" i="55" s="1"/>
  <c r="K35" i="57"/>
  <c r="G35" i="57" s="1"/>
  <c r="K35" i="59"/>
  <c r="G35" i="59" s="1"/>
  <c r="M35" i="54"/>
  <c r="I35" i="54" s="1"/>
  <c r="M35" i="58"/>
  <c r="I35" i="58" s="1"/>
  <c r="M35" i="59"/>
  <c r="I35" i="59" s="1"/>
  <c r="K363" i="57"/>
  <c r="G363" i="57" s="1"/>
  <c r="L35" i="59"/>
  <c r="H35" i="59" s="1"/>
  <c r="K35" i="51"/>
  <c r="G35" i="51" s="1"/>
  <c r="L117" i="53"/>
  <c r="H117" i="53" s="1"/>
  <c r="M35" i="57"/>
  <c r="I35" i="57" s="1"/>
  <c r="L363" i="57"/>
  <c r="H363" i="57" s="1"/>
  <c r="L35" i="57"/>
  <c r="H35" i="57" s="1"/>
  <c r="M281" i="57"/>
  <c r="I281" i="57" s="1"/>
  <c r="M117" i="51"/>
  <c r="I117" i="51" s="1"/>
  <c r="L527" i="57"/>
  <c r="H527" i="57" s="1"/>
  <c r="L281" i="57"/>
  <c r="H281" i="57" s="1"/>
  <c r="L117" i="51"/>
  <c r="H117" i="51" s="1"/>
  <c r="L445" i="57"/>
  <c r="H445" i="57" s="1"/>
  <c r="K281" i="57"/>
  <c r="G281" i="57" s="1"/>
  <c r="K117" i="51"/>
  <c r="G117" i="51" s="1"/>
  <c r="K445" i="57"/>
  <c r="G445" i="57" s="1"/>
  <c r="M117" i="56"/>
  <c r="I117" i="56" s="1"/>
  <c r="M199" i="53"/>
  <c r="I199" i="53" s="1"/>
  <c r="M445" i="57"/>
  <c r="I445" i="57" s="1"/>
  <c r="K199" i="50"/>
  <c r="G199" i="50" s="1"/>
  <c r="K117" i="52"/>
  <c r="G117" i="52" s="1"/>
  <c r="M527" i="57"/>
  <c r="I527" i="57" s="1"/>
  <c r="L117" i="56"/>
  <c r="H117" i="56" s="1"/>
  <c r="K117" i="57"/>
  <c r="G117" i="57" s="1"/>
  <c r="M199" i="54"/>
  <c r="I199" i="54" s="1"/>
  <c r="M199" i="51"/>
  <c r="I199" i="51" s="1"/>
  <c r="L117" i="50"/>
  <c r="H117" i="50" s="1"/>
  <c r="K117" i="56"/>
  <c r="G117" i="56" s="1"/>
  <c r="M117" i="57"/>
  <c r="I117" i="57" s="1"/>
  <c r="L199" i="54"/>
  <c r="H199" i="54" s="1"/>
  <c r="L199" i="51"/>
  <c r="H199" i="51" s="1"/>
  <c r="L199" i="50"/>
  <c r="H199" i="50" s="1"/>
  <c r="K117" i="50"/>
  <c r="G117" i="50" s="1"/>
  <c r="M117" i="52"/>
  <c r="I117" i="52" s="1"/>
  <c r="L117" i="57"/>
  <c r="H117" i="57" s="1"/>
  <c r="K199" i="51"/>
  <c r="G199" i="51" s="1"/>
  <c r="M199" i="50"/>
  <c r="I199" i="50" s="1"/>
  <c r="M117" i="50"/>
  <c r="I117" i="50" s="1"/>
  <c r="L117" i="52"/>
  <c r="H117" i="52" s="1"/>
  <c r="M199" i="57"/>
  <c r="I199" i="57" s="1"/>
  <c r="M117" i="59"/>
  <c r="I117" i="59" s="1"/>
  <c r="K199" i="53"/>
  <c r="G199" i="53" s="1"/>
  <c r="K199" i="54"/>
  <c r="G199" i="54" s="1"/>
  <c r="L199" i="53"/>
  <c r="H199" i="53" s="1"/>
  <c r="L117" i="55"/>
  <c r="H117" i="55" s="1"/>
  <c r="K117" i="59"/>
  <c r="G117" i="59" s="1"/>
  <c r="K117" i="55"/>
  <c r="G117" i="55" s="1"/>
  <c r="K199" i="57"/>
  <c r="G199" i="57" s="1"/>
  <c r="M117" i="55"/>
  <c r="I117" i="55" s="1"/>
  <c r="L199" i="57"/>
  <c r="H199" i="57" s="1"/>
  <c r="K527" i="57"/>
  <c r="G527" i="57" s="1"/>
  <c r="L117" i="59"/>
  <c r="H117" i="59" s="1"/>
  <c r="K281" i="50"/>
  <c r="G281" i="50" s="1"/>
  <c r="K199" i="58"/>
  <c r="G199" i="58" s="1"/>
  <c r="K199" i="55"/>
  <c r="G199" i="55" s="1"/>
  <c r="L281" i="50"/>
  <c r="H281" i="50" s="1"/>
  <c r="M281" i="51"/>
  <c r="I281" i="51" s="1"/>
  <c r="M281" i="54"/>
  <c r="I281" i="54" s="1"/>
  <c r="L281" i="51"/>
  <c r="H281" i="51" s="1"/>
  <c r="L281" i="54"/>
  <c r="H281" i="54" s="1"/>
  <c r="M199" i="59"/>
  <c r="I199" i="59" s="1"/>
  <c r="K281" i="51"/>
  <c r="G281" i="51" s="1"/>
  <c r="M281" i="50"/>
  <c r="I281" i="50" s="1"/>
  <c r="L199" i="58"/>
  <c r="H199" i="58" s="1"/>
  <c r="K281" i="53"/>
  <c r="G281" i="53" s="1"/>
  <c r="L199" i="55"/>
  <c r="H199" i="55" s="1"/>
  <c r="L281" i="53"/>
  <c r="H281" i="53" s="1"/>
  <c r="K281" i="54"/>
  <c r="G281" i="54" s="1"/>
  <c r="K199" i="59"/>
  <c r="G199" i="59" s="1"/>
  <c r="L199" i="52"/>
  <c r="H199" i="52" s="1"/>
  <c r="M199" i="55"/>
  <c r="I199" i="55" s="1"/>
  <c r="K199" i="56"/>
  <c r="G199" i="56" s="1"/>
  <c r="M199" i="56"/>
  <c r="I199" i="56" s="1"/>
  <c r="L199" i="56"/>
  <c r="H199" i="56" s="1"/>
  <c r="M199" i="58"/>
  <c r="I199" i="58" s="1"/>
  <c r="K199" i="52"/>
  <c r="G199" i="52" s="1"/>
  <c r="M199" i="52"/>
  <c r="I199" i="52" s="1"/>
  <c r="M281" i="53"/>
  <c r="I281" i="53" s="1"/>
  <c r="L199" i="59"/>
  <c r="H199" i="59" s="1"/>
  <c r="M281" i="59"/>
  <c r="I281" i="59" s="1"/>
  <c r="L281" i="59"/>
  <c r="H281" i="59" s="1"/>
  <c r="M363" i="51"/>
  <c r="I363" i="51" s="1"/>
  <c r="L363" i="50"/>
  <c r="H363" i="50" s="1"/>
  <c r="K281" i="59"/>
  <c r="G281" i="59" s="1"/>
  <c r="L363" i="51"/>
  <c r="H363" i="51" s="1"/>
  <c r="K363" i="50"/>
  <c r="G363" i="50" s="1"/>
  <c r="M363" i="53"/>
  <c r="I363" i="53" s="1"/>
  <c r="K363" i="51"/>
  <c r="G363" i="51" s="1"/>
  <c r="K281" i="56"/>
  <c r="G281" i="56" s="1"/>
  <c r="L363" i="53"/>
  <c r="H363" i="53" s="1"/>
  <c r="L281" i="55"/>
  <c r="H281" i="55" s="1"/>
  <c r="M281" i="58"/>
  <c r="I281" i="58" s="1"/>
  <c r="L281" i="58"/>
  <c r="H281" i="58" s="1"/>
  <c r="K363" i="53"/>
  <c r="G363" i="53" s="1"/>
  <c r="K281" i="55"/>
  <c r="G281" i="55" s="1"/>
  <c r="K281" i="52"/>
  <c r="G281" i="52" s="1"/>
  <c r="K281" i="58"/>
  <c r="G281" i="58" s="1"/>
  <c r="M363" i="50"/>
  <c r="I363" i="50" s="1"/>
  <c r="M281" i="56"/>
  <c r="I281" i="56" s="1"/>
  <c r="M281" i="55"/>
  <c r="I281" i="55" s="1"/>
  <c r="M281" i="52"/>
  <c r="I281" i="52" s="1"/>
  <c r="M363" i="54"/>
  <c r="I363" i="54" s="1"/>
  <c r="K363" i="54"/>
  <c r="G363" i="54" s="1"/>
  <c r="L281" i="56"/>
  <c r="H281" i="56" s="1"/>
  <c r="L281" i="52"/>
  <c r="H281" i="52" s="1"/>
  <c r="L363" i="54"/>
  <c r="H363" i="54" s="1"/>
  <c r="K445" i="50"/>
  <c r="G445" i="50" s="1"/>
  <c r="L527" i="50"/>
  <c r="H527" i="50" s="1"/>
  <c r="L363" i="52"/>
  <c r="H363" i="52" s="1"/>
  <c r="M527" i="51"/>
  <c r="I527" i="51" s="1"/>
  <c r="M445" i="50"/>
  <c r="I445" i="50" s="1"/>
  <c r="K527" i="50"/>
  <c r="G527" i="50" s="1"/>
  <c r="M527" i="53"/>
  <c r="I527" i="53" s="1"/>
  <c r="M363" i="58"/>
  <c r="I363" i="58" s="1"/>
  <c r="K363" i="52"/>
  <c r="G363" i="52" s="1"/>
  <c r="M363" i="55"/>
  <c r="I363" i="55" s="1"/>
  <c r="L527" i="51"/>
  <c r="H527" i="51" s="1"/>
  <c r="K445" i="53"/>
  <c r="G445" i="53" s="1"/>
  <c r="K527" i="54"/>
  <c r="G527" i="54" s="1"/>
  <c r="M527" i="54"/>
  <c r="I527" i="54" s="1"/>
  <c r="M363" i="56"/>
  <c r="I363" i="56" s="1"/>
  <c r="L527" i="53"/>
  <c r="H527" i="53" s="1"/>
  <c r="L363" i="58"/>
  <c r="H363" i="58" s="1"/>
  <c r="M363" i="59"/>
  <c r="I363" i="59" s="1"/>
  <c r="L363" i="55"/>
  <c r="H363" i="55" s="1"/>
  <c r="K527" i="51"/>
  <c r="G527" i="51" s="1"/>
  <c r="M445" i="53"/>
  <c r="I445" i="53" s="1"/>
  <c r="K363" i="59"/>
  <c r="G363" i="59" s="1"/>
  <c r="L527" i="54"/>
  <c r="H527" i="54" s="1"/>
  <c r="K527" i="53"/>
  <c r="G527" i="53" s="1"/>
  <c r="K363" i="58"/>
  <c r="G363" i="58" s="1"/>
  <c r="L363" i="56"/>
  <c r="H363" i="56" s="1"/>
  <c r="L363" i="59"/>
  <c r="H363" i="59" s="1"/>
  <c r="K363" i="55"/>
  <c r="G363" i="55" s="1"/>
  <c r="L445" i="53"/>
  <c r="H445" i="53" s="1"/>
  <c r="M445" i="54"/>
  <c r="I445" i="54" s="1"/>
  <c r="L445" i="54"/>
  <c r="H445" i="54" s="1"/>
  <c r="L445" i="50"/>
  <c r="H445" i="50" s="1"/>
  <c r="M527" i="50"/>
  <c r="I527" i="50" s="1"/>
  <c r="M363" i="52"/>
  <c r="I363" i="52" s="1"/>
  <c r="M445" i="51"/>
  <c r="I445" i="51" s="1"/>
  <c r="K363" i="56"/>
  <c r="G363" i="56" s="1"/>
  <c r="L445" i="51"/>
  <c r="H445" i="51" s="1"/>
  <c r="K445" i="54"/>
  <c r="G445" i="54" s="1"/>
  <c r="K445" i="51"/>
  <c r="G445" i="51" s="1"/>
  <c r="M445" i="59"/>
  <c r="I445" i="59" s="1"/>
  <c r="K445" i="59"/>
  <c r="G445" i="59" s="1"/>
  <c r="M445" i="58"/>
  <c r="I445" i="58" s="1"/>
  <c r="L445" i="58"/>
  <c r="H445" i="58" s="1"/>
  <c r="L527" i="59"/>
  <c r="H527" i="59" s="1"/>
  <c r="K527" i="58"/>
  <c r="G527" i="58" s="1"/>
  <c r="L445" i="55"/>
  <c r="H445" i="55" s="1"/>
  <c r="M527" i="59"/>
  <c r="I527" i="59" s="1"/>
  <c r="M527" i="58"/>
  <c r="I527" i="58" s="1"/>
  <c r="K445" i="55"/>
  <c r="G445" i="55" s="1"/>
  <c r="M445" i="55"/>
  <c r="I445" i="55" s="1"/>
  <c r="K445" i="56"/>
  <c r="G445" i="56" s="1"/>
  <c r="M527" i="52"/>
  <c r="I527" i="52" s="1"/>
  <c r="L527" i="52"/>
  <c r="H527" i="52" s="1"/>
  <c r="M445" i="52"/>
  <c r="I445" i="52" s="1"/>
  <c r="L527" i="58"/>
  <c r="H527" i="58" s="1"/>
  <c r="K445" i="58"/>
  <c r="G445" i="58" s="1"/>
  <c r="M527" i="56"/>
  <c r="I527" i="56" s="1"/>
  <c r="L445" i="52"/>
  <c r="H445" i="52" s="1"/>
  <c r="L527" i="56"/>
  <c r="H527" i="56" s="1"/>
  <c r="M527" i="55"/>
  <c r="I527" i="55" s="1"/>
  <c r="K445" i="52"/>
  <c r="G445" i="52" s="1"/>
  <c r="L445" i="59"/>
  <c r="H445" i="59" s="1"/>
  <c r="K527" i="55"/>
  <c r="G527" i="55" s="1"/>
  <c r="K527" i="59"/>
  <c r="G527" i="59" s="1"/>
  <c r="L445" i="56"/>
  <c r="H445" i="56" s="1"/>
  <c r="K527" i="52"/>
  <c r="G527" i="52" s="1"/>
  <c r="K527" i="56"/>
  <c r="G527" i="56" s="1"/>
  <c r="L527" i="55"/>
  <c r="H527" i="55" s="1"/>
  <c r="M445" i="56"/>
  <c r="I445" i="56" s="1"/>
  <c r="G22" i="41"/>
  <c r="G40" i="41"/>
  <c r="G42" i="41"/>
  <c r="G37" i="41"/>
  <c r="G15" i="41"/>
  <c r="G33" i="41"/>
  <c r="G19" i="41"/>
  <c r="G17" i="41"/>
  <c r="G30" i="41"/>
  <c r="G29" i="41"/>
  <c r="G13" i="41"/>
  <c r="G35" i="41"/>
  <c r="G18" i="41"/>
  <c r="G24" i="41"/>
  <c r="G26" i="41"/>
  <c r="G32" i="41"/>
  <c r="G39" i="41"/>
  <c r="G36" i="41"/>
  <c r="G28" i="41"/>
  <c r="G16" i="41"/>
  <c r="G21" i="41"/>
  <c r="G23" i="41"/>
  <c r="G27" i="41"/>
  <c r="G34" i="41"/>
  <c r="G20" i="41"/>
  <c r="G41" i="41"/>
  <c r="G31" i="41"/>
  <c r="G25" i="41"/>
  <c r="G14" i="41"/>
  <c r="G38" i="41"/>
  <c r="H35" i="63"/>
  <c r="G35" i="63"/>
  <c r="H527" i="63"/>
  <c r="F35" i="63"/>
  <c r="F117" i="63"/>
  <c r="H199" i="63"/>
  <c r="H281" i="63"/>
  <c r="F527" i="63"/>
  <c r="F281" i="63"/>
  <c r="G527" i="63"/>
  <c r="H363" i="63"/>
  <c r="G363" i="63"/>
  <c r="G199" i="63"/>
  <c r="F363" i="63"/>
  <c r="G281" i="63"/>
  <c r="H117" i="63"/>
  <c r="F445" i="63"/>
  <c r="F199" i="63"/>
  <c r="G117" i="63"/>
  <c r="G445" i="63"/>
  <c r="H445" i="63"/>
  <c r="E16" i="41"/>
  <c r="E35" i="41"/>
  <c r="E21" i="41"/>
  <c r="E33" i="41"/>
  <c r="E19" i="41"/>
  <c r="E39" i="41"/>
  <c r="E14" i="41"/>
  <c r="E15" i="41"/>
  <c r="E29" i="41"/>
  <c r="E28" i="41"/>
  <c r="E22" i="41"/>
  <c r="E17" i="41"/>
  <c r="E23" i="41"/>
  <c r="E42" i="41"/>
  <c r="E25" i="41"/>
  <c r="E34" i="41"/>
  <c r="E18" i="41"/>
  <c r="E37" i="41"/>
  <c r="E13" i="41"/>
  <c r="E31" i="41"/>
  <c r="E27" i="41"/>
  <c r="E40" i="41"/>
  <c r="E38" i="41"/>
  <c r="E30" i="41"/>
  <c r="E26" i="41"/>
  <c r="E32" i="41"/>
  <c r="E36" i="41"/>
  <c r="E41" i="41"/>
  <c r="E24" i="41"/>
  <c r="E20" i="41"/>
  <c r="K36" i="45"/>
  <c r="G36" i="45" s="1"/>
  <c r="L36" i="45"/>
  <c r="H36" i="45" s="1"/>
  <c r="J36" i="45"/>
  <c r="F36" i="45" s="1"/>
  <c r="J118" i="45"/>
  <c r="F118" i="45" s="1"/>
  <c r="L692" i="45"/>
  <c r="H692" i="45" s="1"/>
  <c r="J774" i="45"/>
  <c r="F774" i="45" s="1"/>
  <c r="J200" i="45"/>
  <c r="F200" i="45" s="1"/>
  <c r="K856" i="45"/>
  <c r="G856" i="45" s="1"/>
  <c r="L200" i="45"/>
  <c r="H200" i="45" s="1"/>
  <c r="L856" i="45"/>
  <c r="H856" i="45" s="1"/>
  <c r="J856" i="45"/>
  <c r="F856" i="45" s="1"/>
  <c r="J528" i="45"/>
  <c r="F528" i="45" s="1"/>
  <c r="L118" i="45"/>
  <c r="H118" i="45" s="1"/>
  <c r="K610" i="45"/>
  <c r="G610" i="45" s="1"/>
  <c r="K692" i="45"/>
  <c r="G692" i="45" s="1"/>
  <c r="K118" i="45"/>
  <c r="G118" i="45" s="1"/>
  <c r="J610" i="45"/>
  <c r="F610" i="45" s="1"/>
  <c r="J692" i="45"/>
  <c r="F692" i="45" s="1"/>
  <c r="K774" i="45"/>
  <c r="G774" i="45" s="1"/>
  <c r="J282" i="45"/>
  <c r="F282" i="45" s="1"/>
  <c r="J364" i="45"/>
  <c r="F364" i="45" s="1"/>
  <c r="K200" i="45"/>
  <c r="G200" i="45" s="1"/>
  <c r="K528" i="45"/>
  <c r="G528" i="45" s="1"/>
  <c r="K446" i="45"/>
  <c r="G446" i="45" s="1"/>
  <c r="L610" i="45"/>
  <c r="H610" i="45" s="1"/>
  <c r="L282" i="45"/>
  <c r="H282" i="45" s="1"/>
  <c r="J446" i="45"/>
  <c r="F446" i="45" s="1"/>
  <c r="L364" i="45"/>
  <c r="H364" i="45" s="1"/>
  <c r="K282" i="45"/>
  <c r="G282" i="45" s="1"/>
  <c r="L446" i="45"/>
  <c r="H446" i="45" s="1"/>
  <c r="L528" i="45"/>
  <c r="H528" i="45" s="1"/>
  <c r="L774" i="45"/>
  <c r="H774" i="45" s="1"/>
  <c r="K364" i="45"/>
  <c r="G364" i="45" s="1"/>
  <c r="I36" i="42"/>
  <c r="G36" i="42"/>
  <c r="H36" i="42"/>
  <c r="H282" i="42"/>
  <c r="G610" i="42"/>
  <c r="H446" i="42"/>
  <c r="I118" i="42"/>
  <c r="I528" i="42"/>
  <c r="H528" i="42"/>
  <c r="I282" i="42"/>
  <c r="H610" i="42"/>
  <c r="G364" i="42"/>
  <c r="I446" i="42"/>
  <c r="G118" i="42"/>
  <c r="H118" i="42"/>
  <c r="I364" i="42"/>
  <c r="G528" i="42"/>
  <c r="I610" i="42"/>
  <c r="I200" i="42"/>
  <c r="H364" i="42"/>
  <c r="G282" i="42"/>
  <c r="G446" i="42"/>
  <c r="G200" i="42"/>
  <c r="H200" i="42"/>
  <c r="G692" i="42"/>
  <c r="I692" i="42"/>
  <c r="H692" i="42"/>
  <c r="H774" i="42"/>
  <c r="I774" i="42"/>
  <c r="G774" i="42"/>
  <c r="G856" i="42"/>
  <c r="H856" i="42"/>
  <c r="I856" i="42"/>
  <c r="G938" i="42"/>
  <c r="H938" i="42"/>
  <c r="I938" i="42"/>
  <c r="I1020" i="42"/>
  <c r="H1020" i="42"/>
  <c r="G1020" i="42"/>
  <c r="H1102" i="42"/>
  <c r="I1102" i="42"/>
  <c r="G1102" i="42"/>
  <c r="G1184" i="42"/>
  <c r="H1184" i="42"/>
  <c r="I1184" i="42"/>
  <c r="F44" i="41"/>
  <c r="G44" i="41"/>
  <c r="D45" i="41"/>
  <c r="E44" i="41"/>
  <c r="H44" i="41"/>
  <c r="K98" i="61" l="1"/>
  <c r="G98" i="61" s="1"/>
  <c r="L98" i="61"/>
  <c r="H98" i="61" s="1"/>
  <c r="J98" i="61"/>
  <c r="F98" i="61" s="1"/>
  <c r="J426" i="61"/>
  <c r="F426" i="61" s="1"/>
  <c r="L754" i="61"/>
  <c r="H754" i="61" s="1"/>
  <c r="K16" i="61"/>
  <c r="G16" i="61" s="1"/>
  <c r="K426" i="61"/>
  <c r="G426" i="61" s="1"/>
  <c r="J180" i="61"/>
  <c r="F180" i="61" s="1"/>
  <c r="K672" i="61"/>
  <c r="G672" i="61" s="1"/>
  <c r="J672" i="61"/>
  <c r="F672" i="61" s="1"/>
  <c r="L16" i="61"/>
  <c r="H16" i="61" s="1"/>
  <c r="K180" i="61"/>
  <c r="G180" i="61" s="1"/>
  <c r="J16" i="61"/>
  <c r="F16" i="61" s="1"/>
  <c r="L508" i="61"/>
  <c r="H508" i="61" s="1"/>
  <c r="K590" i="61"/>
  <c r="G590" i="61" s="1"/>
  <c r="K344" i="61"/>
  <c r="G344" i="61" s="1"/>
  <c r="K754" i="61"/>
  <c r="G754" i="61" s="1"/>
  <c r="K508" i="61"/>
  <c r="G508" i="61" s="1"/>
  <c r="J590" i="61"/>
  <c r="F590" i="61" s="1"/>
  <c r="J344" i="61"/>
  <c r="F344" i="61" s="1"/>
  <c r="J754" i="61"/>
  <c r="F754" i="61" s="1"/>
  <c r="J508" i="61"/>
  <c r="F508" i="61" s="1"/>
  <c r="L344" i="61"/>
  <c r="H344" i="61" s="1"/>
  <c r="L426" i="61"/>
  <c r="H426" i="61" s="1"/>
  <c r="L672" i="61"/>
  <c r="H672" i="61" s="1"/>
  <c r="L180" i="61"/>
  <c r="H180" i="61" s="1"/>
  <c r="K836" i="61"/>
  <c r="G836" i="61" s="1"/>
  <c r="L590" i="61"/>
  <c r="H590" i="61" s="1"/>
  <c r="K262" i="61"/>
  <c r="G262" i="61" s="1"/>
  <c r="L262" i="61"/>
  <c r="H262" i="61" s="1"/>
  <c r="J262" i="61"/>
  <c r="F262" i="61" s="1"/>
  <c r="L836" i="61"/>
  <c r="H836" i="61" s="1"/>
  <c r="J836" i="61"/>
  <c r="F836" i="61" s="1"/>
  <c r="H27" i="63"/>
  <c r="G27" i="63"/>
  <c r="G109" i="63"/>
  <c r="H191" i="63"/>
  <c r="G191" i="63"/>
  <c r="F27" i="63"/>
  <c r="H109" i="63"/>
  <c r="G273" i="63"/>
  <c r="F191" i="63"/>
  <c r="F109" i="63"/>
  <c r="G437" i="63"/>
  <c r="H273" i="63"/>
  <c r="G519" i="63"/>
  <c r="H519" i="63"/>
  <c r="F355" i="63"/>
  <c r="F519" i="63"/>
  <c r="G355" i="63"/>
  <c r="F437" i="63"/>
  <c r="H437" i="63"/>
  <c r="H355" i="63"/>
  <c r="F273" i="63"/>
  <c r="F279" i="63"/>
  <c r="H33" i="63"/>
  <c r="G279" i="63"/>
  <c r="H115" i="63"/>
  <c r="H279" i="63"/>
  <c r="G115" i="63"/>
  <c r="F443" i="63"/>
  <c r="F33" i="63"/>
  <c r="G33" i="63"/>
  <c r="H197" i="63"/>
  <c r="H525" i="63"/>
  <c r="F525" i="63"/>
  <c r="G361" i="63"/>
  <c r="F115" i="63"/>
  <c r="G525" i="63"/>
  <c r="G443" i="63"/>
  <c r="G197" i="63"/>
  <c r="H361" i="63"/>
  <c r="H443" i="63"/>
  <c r="F197" i="63"/>
  <c r="F361" i="63"/>
  <c r="H105" i="63"/>
  <c r="H23" i="63"/>
  <c r="G105" i="63"/>
  <c r="F105" i="63"/>
  <c r="G351" i="63"/>
  <c r="G515" i="63"/>
  <c r="H351" i="63"/>
  <c r="F515" i="63"/>
  <c r="H433" i="63"/>
  <c r="G433" i="63"/>
  <c r="F23" i="63"/>
  <c r="H187" i="63"/>
  <c r="H515" i="63"/>
  <c r="G187" i="63"/>
  <c r="F187" i="63"/>
  <c r="G23" i="63"/>
  <c r="H269" i="63"/>
  <c r="F269" i="63"/>
  <c r="F433" i="63"/>
  <c r="F351" i="63"/>
  <c r="G269" i="63"/>
  <c r="F337" i="63"/>
  <c r="H255" i="63"/>
  <c r="G255" i="63"/>
  <c r="F9" i="63"/>
  <c r="F255" i="63"/>
  <c r="H9" i="63"/>
  <c r="H337" i="63"/>
  <c r="F173" i="63"/>
  <c r="H91" i="63"/>
  <c r="G9" i="63"/>
  <c r="G91" i="63"/>
  <c r="G501" i="63"/>
  <c r="F91" i="63"/>
  <c r="F419" i="63"/>
  <c r="H173" i="63"/>
  <c r="G173" i="63"/>
  <c r="H419" i="63"/>
  <c r="G419" i="63"/>
  <c r="G337" i="63"/>
  <c r="F501" i="63"/>
  <c r="H501" i="63"/>
  <c r="F435" i="63"/>
  <c r="G271" i="63"/>
  <c r="F271" i="63"/>
  <c r="G189" i="63"/>
  <c r="F25" i="63"/>
  <c r="H25" i="63"/>
  <c r="G25" i="63"/>
  <c r="G107" i="63"/>
  <c r="F107" i="63"/>
  <c r="H271" i="63"/>
  <c r="H435" i="63"/>
  <c r="H107" i="63"/>
  <c r="H353" i="63"/>
  <c r="G353" i="63"/>
  <c r="F517" i="63"/>
  <c r="F353" i="63"/>
  <c r="G517" i="63"/>
  <c r="H189" i="63"/>
  <c r="G435" i="63"/>
  <c r="F189" i="63"/>
  <c r="H517" i="63"/>
  <c r="M19" i="50"/>
  <c r="I19" i="50" s="1"/>
  <c r="M101" i="51"/>
  <c r="I101" i="51" s="1"/>
  <c r="L19" i="50"/>
  <c r="H19" i="50" s="1"/>
  <c r="L19" i="51"/>
  <c r="H19" i="51" s="1"/>
  <c r="M101" i="54"/>
  <c r="I101" i="54" s="1"/>
  <c r="L101" i="54"/>
  <c r="H101" i="54" s="1"/>
  <c r="K101" i="54"/>
  <c r="G101" i="54" s="1"/>
  <c r="K19" i="50"/>
  <c r="G19" i="50" s="1"/>
  <c r="K19" i="57"/>
  <c r="G19" i="57" s="1"/>
  <c r="M19" i="51"/>
  <c r="I19" i="51" s="1"/>
  <c r="K19" i="55"/>
  <c r="G19" i="55" s="1"/>
  <c r="L19" i="57"/>
  <c r="H19" i="57" s="1"/>
  <c r="K19" i="52"/>
  <c r="G19" i="52" s="1"/>
  <c r="K183" i="55"/>
  <c r="G183" i="55" s="1"/>
  <c r="L19" i="59"/>
  <c r="H19" i="59" s="1"/>
  <c r="K19" i="51"/>
  <c r="G19" i="51" s="1"/>
  <c r="M19" i="57"/>
  <c r="I19" i="57" s="1"/>
  <c r="M19" i="52"/>
  <c r="I19" i="52" s="1"/>
  <c r="K19" i="59"/>
  <c r="G19" i="59" s="1"/>
  <c r="M19" i="54"/>
  <c r="I19" i="54" s="1"/>
  <c r="M19" i="58"/>
  <c r="I19" i="58" s="1"/>
  <c r="L19" i="52"/>
  <c r="H19" i="52" s="1"/>
  <c r="L19" i="56"/>
  <c r="H19" i="56" s="1"/>
  <c r="L19" i="54"/>
  <c r="H19" i="54" s="1"/>
  <c r="L19" i="58"/>
  <c r="H19" i="58" s="1"/>
  <c r="M101" i="55"/>
  <c r="I101" i="55" s="1"/>
  <c r="K19" i="56"/>
  <c r="G19" i="56" s="1"/>
  <c r="K19" i="54"/>
  <c r="G19" i="54" s="1"/>
  <c r="K19" i="58"/>
  <c r="G19" i="58" s="1"/>
  <c r="K19" i="53"/>
  <c r="G19" i="53" s="1"/>
  <c r="L183" i="55"/>
  <c r="H183" i="55" s="1"/>
  <c r="M19" i="59"/>
  <c r="I19" i="59" s="1"/>
  <c r="L101" i="51"/>
  <c r="H101" i="51" s="1"/>
  <c r="L19" i="55"/>
  <c r="H19" i="55" s="1"/>
  <c r="M19" i="56"/>
  <c r="I19" i="56" s="1"/>
  <c r="M19" i="53"/>
  <c r="I19" i="53" s="1"/>
  <c r="L101" i="58"/>
  <c r="H101" i="58" s="1"/>
  <c r="M101" i="56"/>
  <c r="I101" i="56" s="1"/>
  <c r="L19" i="53"/>
  <c r="H19" i="53" s="1"/>
  <c r="M183" i="55"/>
  <c r="I183" i="55" s="1"/>
  <c r="L101" i="55"/>
  <c r="H101" i="55" s="1"/>
  <c r="K101" i="58"/>
  <c r="G101" i="58" s="1"/>
  <c r="K101" i="51"/>
  <c r="G101" i="51" s="1"/>
  <c r="M19" i="55"/>
  <c r="I19" i="55" s="1"/>
  <c r="K101" i="55"/>
  <c r="G101" i="55" s="1"/>
  <c r="M101" i="58"/>
  <c r="I101" i="58" s="1"/>
  <c r="L101" i="56"/>
  <c r="H101" i="56" s="1"/>
  <c r="K101" i="56"/>
  <c r="G101" i="56" s="1"/>
  <c r="M101" i="52"/>
  <c r="I101" i="52" s="1"/>
  <c r="L101" i="52"/>
  <c r="H101" i="52" s="1"/>
  <c r="M101" i="59"/>
  <c r="I101" i="59" s="1"/>
  <c r="K101" i="52"/>
  <c r="G101" i="52" s="1"/>
  <c r="L101" i="59"/>
  <c r="H101" i="59" s="1"/>
  <c r="K101" i="59"/>
  <c r="G101" i="59" s="1"/>
  <c r="L101" i="57"/>
  <c r="H101" i="57" s="1"/>
  <c r="L183" i="54"/>
  <c r="H183" i="54" s="1"/>
  <c r="L101" i="50"/>
  <c r="H101" i="50" s="1"/>
  <c r="M183" i="56"/>
  <c r="I183" i="56" s="1"/>
  <c r="L183" i="56"/>
  <c r="H183" i="56" s="1"/>
  <c r="M101" i="57"/>
  <c r="I101" i="57" s="1"/>
  <c r="K183" i="58"/>
  <c r="G183" i="58" s="1"/>
  <c r="M183" i="54"/>
  <c r="I183" i="54" s="1"/>
  <c r="L101" i="53"/>
  <c r="H101" i="53" s="1"/>
  <c r="K183" i="56"/>
  <c r="G183" i="56" s="1"/>
  <c r="L183" i="58"/>
  <c r="H183" i="58" s="1"/>
  <c r="M183" i="58"/>
  <c r="I183" i="58" s="1"/>
  <c r="K101" i="50"/>
  <c r="G101" i="50" s="1"/>
  <c r="K101" i="57"/>
  <c r="G101" i="57" s="1"/>
  <c r="K183" i="54"/>
  <c r="G183" i="54" s="1"/>
  <c r="M101" i="50"/>
  <c r="I101" i="50" s="1"/>
  <c r="M101" i="53"/>
  <c r="I101" i="53" s="1"/>
  <c r="K101" i="53"/>
  <c r="G101" i="53" s="1"/>
  <c r="K265" i="55"/>
  <c r="G265" i="55" s="1"/>
  <c r="L183" i="52"/>
  <c r="H183" i="52" s="1"/>
  <c r="L265" i="56"/>
  <c r="H265" i="56" s="1"/>
  <c r="M183" i="51"/>
  <c r="I183" i="51" s="1"/>
  <c r="M265" i="55"/>
  <c r="I265" i="55" s="1"/>
  <c r="K265" i="56"/>
  <c r="G265" i="56" s="1"/>
  <c r="K183" i="51"/>
  <c r="G183" i="51" s="1"/>
  <c r="L183" i="51"/>
  <c r="H183" i="51" s="1"/>
  <c r="L265" i="55"/>
  <c r="H265" i="55" s="1"/>
  <c r="M183" i="52"/>
  <c r="I183" i="52" s="1"/>
  <c r="K183" i="57"/>
  <c r="G183" i="57" s="1"/>
  <c r="M265" i="56"/>
  <c r="I265" i="56" s="1"/>
  <c r="M183" i="50"/>
  <c r="I183" i="50" s="1"/>
  <c r="M183" i="57"/>
  <c r="I183" i="57" s="1"/>
  <c r="L265" i="58"/>
  <c r="H265" i="58" s="1"/>
  <c r="L265" i="54"/>
  <c r="H265" i="54" s="1"/>
  <c r="L183" i="59"/>
  <c r="H183" i="59" s="1"/>
  <c r="L183" i="53"/>
  <c r="H183" i="53" s="1"/>
  <c r="L183" i="50"/>
  <c r="H183" i="50" s="1"/>
  <c r="L183" i="57"/>
  <c r="H183" i="57" s="1"/>
  <c r="K265" i="58"/>
  <c r="G265" i="58" s="1"/>
  <c r="K265" i="54"/>
  <c r="G265" i="54" s="1"/>
  <c r="K183" i="59"/>
  <c r="G183" i="59" s="1"/>
  <c r="K183" i="50"/>
  <c r="G183" i="50" s="1"/>
  <c r="K183" i="53"/>
  <c r="G183" i="53" s="1"/>
  <c r="K183" i="52"/>
  <c r="G183" i="52" s="1"/>
  <c r="M265" i="58"/>
  <c r="I265" i="58" s="1"/>
  <c r="M265" i="54"/>
  <c r="I265" i="54" s="1"/>
  <c r="M183" i="59"/>
  <c r="I183" i="59" s="1"/>
  <c r="M183" i="53"/>
  <c r="I183" i="53" s="1"/>
  <c r="M265" i="59"/>
  <c r="I265" i="59" s="1"/>
  <c r="K347" i="58"/>
  <c r="G347" i="58" s="1"/>
  <c r="L265" i="51"/>
  <c r="H265" i="51" s="1"/>
  <c r="L265" i="59"/>
  <c r="H265" i="59" s="1"/>
  <c r="M265" i="51"/>
  <c r="I265" i="51" s="1"/>
  <c r="M265" i="50"/>
  <c r="I265" i="50" s="1"/>
  <c r="K265" i="59"/>
  <c r="G265" i="59" s="1"/>
  <c r="K265" i="51"/>
  <c r="G265" i="51" s="1"/>
  <c r="L265" i="50"/>
  <c r="H265" i="50" s="1"/>
  <c r="L347" i="58"/>
  <c r="H347" i="58" s="1"/>
  <c r="M265" i="52"/>
  <c r="I265" i="52" s="1"/>
  <c r="M265" i="57"/>
  <c r="I265" i="57" s="1"/>
  <c r="L265" i="52"/>
  <c r="H265" i="52" s="1"/>
  <c r="L265" i="57"/>
  <c r="H265" i="57" s="1"/>
  <c r="M347" i="55"/>
  <c r="I347" i="55" s="1"/>
  <c r="M347" i="54"/>
  <c r="I347" i="54" s="1"/>
  <c r="L347" i="55"/>
  <c r="H347" i="55" s="1"/>
  <c r="K265" i="52"/>
  <c r="G265" i="52" s="1"/>
  <c r="K265" i="57"/>
  <c r="G265" i="57" s="1"/>
  <c r="M265" i="53"/>
  <c r="I265" i="53" s="1"/>
  <c r="M347" i="56"/>
  <c r="I347" i="56" s="1"/>
  <c r="L347" i="54"/>
  <c r="H347" i="54" s="1"/>
  <c r="K347" i="55"/>
  <c r="G347" i="55" s="1"/>
  <c r="K265" i="50"/>
  <c r="G265" i="50" s="1"/>
  <c r="M347" i="58"/>
  <c r="I347" i="58" s="1"/>
  <c r="L265" i="53"/>
  <c r="H265" i="53" s="1"/>
  <c r="K347" i="56"/>
  <c r="G347" i="56" s="1"/>
  <c r="K347" i="54"/>
  <c r="G347" i="54" s="1"/>
  <c r="L347" i="56"/>
  <c r="H347" i="56" s="1"/>
  <c r="K265" i="53"/>
  <c r="G265" i="53" s="1"/>
  <c r="K347" i="50"/>
  <c r="G347" i="50" s="1"/>
  <c r="M429" i="55"/>
  <c r="I429" i="55" s="1"/>
  <c r="K429" i="54"/>
  <c r="G429" i="54" s="1"/>
  <c r="M429" i="56"/>
  <c r="I429" i="56" s="1"/>
  <c r="K511" i="58"/>
  <c r="G511" i="58" s="1"/>
  <c r="M511" i="55"/>
  <c r="I511" i="55" s="1"/>
  <c r="M429" i="58"/>
  <c r="I429" i="58" s="1"/>
  <c r="L347" i="59"/>
  <c r="H347" i="59" s="1"/>
  <c r="L429" i="55"/>
  <c r="H429" i="55" s="1"/>
  <c r="L429" i="56"/>
  <c r="H429" i="56" s="1"/>
  <c r="M511" i="58"/>
  <c r="I511" i="58" s="1"/>
  <c r="L511" i="55"/>
  <c r="H511" i="55" s="1"/>
  <c r="M347" i="57"/>
  <c r="I347" i="57" s="1"/>
  <c r="M347" i="51"/>
  <c r="I347" i="51" s="1"/>
  <c r="K429" i="55"/>
  <c r="G429" i="55" s="1"/>
  <c r="L511" i="54"/>
  <c r="H511" i="54" s="1"/>
  <c r="K429" i="56"/>
  <c r="G429" i="56" s="1"/>
  <c r="M347" i="53"/>
  <c r="I347" i="53" s="1"/>
  <c r="K511" i="55"/>
  <c r="G511" i="55" s="1"/>
  <c r="M347" i="52"/>
  <c r="I347" i="52" s="1"/>
  <c r="L511" i="56"/>
  <c r="H511" i="56" s="1"/>
  <c r="L347" i="52"/>
  <c r="H347" i="52" s="1"/>
  <c r="K511" i="56"/>
  <c r="G511" i="56" s="1"/>
  <c r="M347" i="50"/>
  <c r="I347" i="50" s="1"/>
  <c r="L347" i="51"/>
  <c r="H347" i="51" s="1"/>
  <c r="K511" i="54"/>
  <c r="G511" i="54" s="1"/>
  <c r="L347" i="53"/>
  <c r="H347" i="53" s="1"/>
  <c r="M511" i="56"/>
  <c r="I511" i="56" s="1"/>
  <c r="M347" i="59"/>
  <c r="I347" i="59" s="1"/>
  <c r="K347" i="53"/>
  <c r="G347" i="53" s="1"/>
  <c r="L429" i="58"/>
  <c r="H429" i="58" s="1"/>
  <c r="L347" i="50"/>
  <c r="H347" i="50" s="1"/>
  <c r="L429" i="54"/>
  <c r="H429" i="54" s="1"/>
  <c r="L511" i="58"/>
  <c r="H511" i="58" s="1"/>
  <c r="K347" i="57"/>
  <c r="G347" i="57" s="1"/>
  <c r="K347" i="51"/>
  <c r="G347" i="51" s="1"/>
  <c r="M511" i="54"/>
  <c r="I511" i="54" s="1"/>
  <c r="M429" i="54"/>
  <c r="I429" i="54" s="1"/>
  <c r="L347" i="57"/>
  <c r="H347" i="57" s="1"/>
  <c r="K347" i="59"/>
  <c r="G347" i="59" s="1"/>
  <c r="K347" i="52"/>
  <c r="G347" i="52" s="1"/>
  <c r="K429" i="58"/>
  <c r="G429" i="58" s="1"/>
  <c r="M511" i="50"/>
  <c r="I511" i="50" s="1"/>
  <c r="L511" i="50"/>
  <c r="H511" i="50" s="1"/>
  <c r="L429" i="50"/>
  <c r="H429" i="50" s="1"/>
  <c r="M511" i="51"/>
  <c r="I511" i="51" s="1"/>
  <c r="K429" i="50"/>
  <c r="G429" i="50" s="1"/>
  <c r="K429" i="51"/>
  <c r="G429" i="51" s="1"/>
  <c r="K511" i="51"/>
  <c r="G511" i="51" s="1"/>
  <c r="M429" i="51"/>
  <c r="I429" i="51" s="1"/>
  <c r="L511" i="51"/>
  <c r="H511" i="51" s="1"/>
  <c r="K511" i="50"/>
  <c r="G511" i="50" s="1"/>
  <c r="M429" i="50"/>
  <c r="I429" i="50" s="1"/>
  <c r="M429" i="53"/>
  <c r="I429" i="53" s="1"/>
  <c r="L429" i="53"/>
  <c r="H429" i="53" s="1"/>
  <c r="L429" i="51"/>
  <c r="H429" i="51" s="1"/>
  <c r="M429" i="52"/>
  <c r="I429" i="52" s="1"/>
  <c r="L429" i="52"/>
  <c r="H429" i="52" s="1"/>
  <c r="K429" i="52"/>
  <c r="G429" i="52" s="1"/>
  <c r="K511" i="52"/>
  <c r="G511" i="52" s="1"/>
  <c r="M511" i="52"/>
  <c r="I511" i="52" s="1"/>
  <c r="L511" i="52"/>
  <c r="H511" i="52" s="1"/>
  <c r="K429" i="53"/>
  <c r="G429" i="53" s="1"/>
  <c r="K429" i="57"/>
  <c r="G429" i="57" s="1"/>
  <c r="L511" i="59"/>
  <c r="H511" i="59" s="1"/>
  <c r="M429" i="59"/>
  <c r="I429" i="59" s="1"/>
  <c r="M511" i="59"/>
  <c r="I511" i="59" s="1"/>
  <c r="K429" i="59"/>
  <c r="G429" i="59" s="1"/>
  <c r="M511" i="53"/>
  <c r="I511" i="53" s="1"/>
  <c r="L429" i="57"/>
  <c r="H429" i="57" s="1"/>
  <c r="L511" i="53"/>
  <c r="H511" i="53" s="1"/>
  <c r="L429" i="59"/>
  <c r="H429" i="59" s="1"/>
  <c r="M429" i="57"/>
  <c r="I429" i="57" s="1"/>
  <c r="K511" i="53"/>
  <c r="G511" i="53" s="1"/>
  <c r="M511" i="57"/>
  <c r="I511" i="57" s="1"/>
  <c r="L511" i="57"/>
  <c r="H511" i="57" s="1"/>
  <c r="K511" i="57"/>
  <c r="G511" i="57" s="1"/>
  <c r="K511" i="59"/>
  <c r="G511" i="59" s="1"/>
  <c r="M100" i="51"/>
  <c r="I100" i="51" s="1"/>
  <c r="M18" i="51"/>
  <c r="I18" i="51" s="1"/>
  <c r="M18" i="50"/>
  <c r="I18" i="50" s="1"/>
  <c r="L18" i="50"/>
  <c r="H18" i="50" s="1"/>
  <c r="L100" i="50"/>
  <c r="H100" i="50" s="1"/>
  <c r="K100" i="50"/>
  <c r="G100" i="50" s="1"/>
  <c r="L264" i="59"/>
  <c r="H264" i="59" s="1"/>
  <c r="L18" i="53"/>
  <c r="H18" i="53" s="1"/>
  <c r="K18" i="50"/>
  <c r="G18" i="50" s="1"/>
  <c r="K18" i="53"/>
  <c r="G18" i="53" s="1"/>
  <c r="M264" i="59"/>
  <c r="I264" i="59" s="1"/>
  <c r="L18" i="55"/>
  <c r="H18" i="55" s="1"/>
  <c r="K18" i="52"/>
  <c r="G18" i="52" s="1"/>
  <c r="L100" i="55"/>
  <c r="H100" i="55" s="1"/>
  <c r="K18" i="55"/>
  <c r="G18" i="55" s="1"/>
  <c r="M18" i="52"/>
  <c r="I18" i="52" s="1"/>
  <c r="M18" i="53"/>
  <c r="I18" i="53" s="1"/>
  <c r="L18" i="52"/>
  <c r="H18" i="52" s="1"/>
  <c r="M18" i="59"/>
  <c r="I18" i="59" s="1"/>
  <c r="L100" i="51"/>
  <c r="H100" i="51" s="1"/>
  <c r="L18" i="57"/>
  <c r="H18" i="57" s="1"/>
  <c r="L18" i="59"/>
  <c r="H18" i="59" s="1"/>
  <c r="K264" i="59"/>
  <c r="G264" i="59" s="1"/>
  <c r="M18" i="55"/>
  <c r="I18" i="55" s="1"/>
  <c r="M100" i="55"/>
  <c r="I100" i="55" s="1"/>
  <c r="K18" i="54"/>
  <c r="G18" i="54" s="1"/>
  <c r="L182" i="56"/>
  <c r="H182" i="56" s="1"/>
  <c r="L18" i="58"/>
  <c r="H18" i="58" s="1"/>
  <c r="K18" i="57"/>
  <c r="G18" i="57" s="1"/>
  <c r="M18" i="57"/>
  <c r="I18" i="57" s="1"/>
  <c r="K100" i="55"/>
  <c r="G100" i="55" s="1"/>
  <c r="L18" i="51"/>
  <c r="H18" i="51" s="1"/>
  <c r="K18" i="51"/>
  <c r="G18" i="51" s="1"/>
  <c r="M100" i="50"/>
  <c r="I100" i="50" s="1"/>
  <c r="K100" i="51"/>
  <c r="G100" i="51" s="1"/>
  <c r="K18" i="59"/>
  <c r="G18" i="59" s="1"/>
  <c r="K18" i="56"/>
  <c r="G18" i="56" s="1"/>
  <c r="L18" i="54"/>
  <c r="H18" i="54" s="1"/>
  <c r="M182" i="56"/>
  <c r="I182" i="56" s="1"/>
  <c r="M18" i="58"/>
  <c r="I18" i="58" s="1"/>
  <c r="L18" i="56"/>
  <c r="H18" i="56" s="1"/>
  <c r="M100" i="54"/>
  <c r="I100" i="54" s="1"/>
  <c r="K182" i="56"/>
  <c r="G182" i="56" s="1"/>
  <c r="L100" i="54"/>
  <c r="H100" i="54" s="1"/>
  <c r="M18" i="56"/>
  <c r="I18" i="56" s="1"/>
  <c r="K100" i="54"/>
  <c r="G100" i="54" s="1"/>
  <c r="K18" i="58"/>
  <c r="G18" i="58" s="1"/>
  <c r="M18" i="54"/>
  <c r="I18" i="54" s="1"/>
  <c r="K182" i="50"/>
  <c r="G182" i="50" s="1"/>
  <c r="L182" i="59"/>
  <c r="H182" i="59" s="1"/>
  <c r="K182" i="57"/>
  <c r="G182" i="57" s="1"/>
  <c r="M182" i="50"/>
  <c r="I182" i="50" s="1"/>
  <c r="K182" i="59"/>
  <c r="G182" i="59" s="1"/>
  <c r="L182" i="50"/>
  <c r="H182" i="50" s="1"/>
  <c r="M182" i="59"/>
  <c r="I182" i="59" s="1"/>
  <c r="L182" i="57"/>
  <c r="H182" i="57" s="1"/>
  <c r="L182" i="51"/>
  <c r="H182" i="51" s="1"/>
  <c r="K100" i="56"/>
  <c r="G100" i="56" s="1"/>
  <c r="M182" i="51"/>
  <c r="I182" i="51" s="1"/>
  <c r="M182" i="57"/>
  <c r="I182" i="57" s="1"/>
  <c r="K100" i="59"/>
  <c r="G100" i="59" s="1"/>
  <c r="M100" i="56"/>
  <c r="I100" i="56" s="1"/>
  <c r="L100" i="52"/>
  <c r="H100" i="52" s="1"/>
  <c r="M100" i="59"/>
  <c r="I100" i="59" s="1"/>
  <c r="L100" i="56"/>
  <c r="H100" i="56" s="1"/>
  <c r="K100" i="52"/>
  <c r="G100" i="52" s="1"/>
  <c r="L100" i="59"/>
  <c r="H100" i="59" s="1"/>
  <c r="K182" i="51"/>
  <c r="G182" i="51" s="1"/>
  <c r="K100" i="58"/>
  <c r="G100" i="58" s="1"/>
  <c r="K264" i="56"/>
  <c r="G264" i="56" s="1"/>
  <c r="M100" i="58"/>
  <c r="I100" i="58" s="1"/>
  <c r="M100" i="57"/>
  <c r="I100" i="57" s="1"/>
  <c r="K182" i="54"/>
  <c r="G182" i="54" s="1"/>
  <c r="L100" i="57"/>
  <c r="H100" i="57" s="1"/>
  <c r="K100" i="57"/>
  <c r="G100" i="57" s="1"/>
  <c r="K100" i="53"/>
  <c r="G100" i="53" s="1"/>
  <c r="M100" i="52"/>
  <c r="I100" i="52" s="1"/>
  <c r="L264" i="56"/>
  <c r="H264" i="56" s="1"/>
  <c r="M182" i="54"/>
  <c r="I182" i="54" s="1"/>
  <c r="M100" i="53"/>
  <c r="I100" i="53" s="1"/>
  <c r="L182" i="54"/>
  <c r="H182" i="54" s="1"/>
  <c r="L100" i="58"/>
  <c r="H100" i="58" s="1"/>
  <c r="L100" i="53"/>
  <c r="H100" i="53" s="1"/>
  <c r="M264" i="56"/>
  <c r="I264" i="56" s="1"/>
  <c r="K264" i="51"/>
  <c r="G264" i="51" s="1"/>
  <c r="K182" i="53"/>
  <c r="G182" i="53" s="1"/>
  <c r="L264" i="54"/>
  <c r="H264" i="54" s="1"/>
  <c r="M264" i="57"/>
  <c r="I264" i="57" s="1"/>
  <c r="M264" i="51"/>
  <c r="I264" i="51" s="1"/>
  <c r="K264" i="54"/>
  <c r="G264" i="54" s="1"/>
  <c r="L264" i="57"/>
  <c r="H264" i="57" s="1"/>
  <c r="L264" i="51"/>
  <c r="H264" i="51" s="1"/>
  <c r="M346" i="59"/>
  <c r="I346" i="59" s="1"/>
  <c r="K264" i="50"/>
  <c r="G264" i="50" s="1"/>
  <c r="K264" i="57"/>
  <c r="G264" i="57" s="1"/>
  <c r="L346" i="59"/>
  <c r="H346" i="59" s="1"/>
  <c r="L182" i="53"/>
  <c r="H182" i="53" s="1"/>
  <c r="K182" i="52"/>
  <c r="G182" i="52" s="1"/>
  <c r="M264" i="54"/>
  <c r="I264" i="54" s="1"/>
  <c r="L346" i="56"/>
  <c r="H346" i="56" s="1"/>
  <c r="L182" i="58"/>
  <c r="H182" i="58" s="1"/>
  <c r="M182" i="52"/>
  <c r="I182" i="52" s="1"/>
  <c r="K346" i="56"/>
  <c r="G346" i="56" s="1"/>
  <c r="K182" i="58"/>
  <c r="G182" i="58" s="1"/>
  <c r="K346" i="59"/>
  <c r="G346" i="59" s="1"/>
  <c r="L182" i="52"/>
  <c r="H182" i="52" s="1"/>
  <c r="M182" i="55"/>
  <c r="I182" i="55" s="1"/>
  <c r="M264" i="50"/>
  <c r="I264" i="50" s="1"/>
  <c r="M182" i="53"/>
  <c r="I182" i="53" s="1"/>
  <c r="L264" i="50"/>
  <c r="H264" i="50" s="1"/>
  <c r="M346" i="56"/>
  <c r="I346" i="56" s="1"/>
  <c r="M182" i="58"/>
  <c r="I182" i="58" s="1"/>
  <c r="K182" i="55"/>
  <c r="G182" i="55" s="1"/>
  <c r="L182" i="55"/>
  <c r="H182" i="55" s="1"/>
  <c r="K346" i="51"/>
  <c r="G346" i="51" s="1"/>
  <c r="L346" i="50"/>
  <c r="H346" i="50" s="1"/>
  <c r="K346" i="50"/>
  <c r="G346" i="50" s="1"/>
  <c r="M346" i="50"/>
  <c r="I346" i="50" s="1"/>
  <c r="M510" i="59"/>
  <c r="I510" i="59" s="1"/>
  <c r="M264" i="58"/>
  <c r="I264" i="58" s="1"/>
  <c r="M428" i="56"/>
  <c r="I428" i="56" s="1"/>
  <c r="M264" i="53"/>
  <c r="I264" i="53" s="1"/>
  <c r="K346" i="54"/>
  <c r="G346" i="54" s="1"/>
  <c r="L346" i="51"/>
  <c r="H346" i="51" s="1"/>
  <c r="M346" i="57"/>
  <c r="I346" i="57" s="1"/>
  <c r="L346" i="57"/>
  <c r="H346" i="57" s="1"/>
  <c r="M264" i="55"/>
  <c r="I264" i="55" s="1"/>
  <c r="K428" i="56"/>
  <c r="G428" i="56" s="1"/>
  <c r="L510" i="59"/>
  <c r="H510" i="59" s="1"/>
  <c r="L264" i="53"/>
  <c r="H264" i="53" s="1"/>
  <c r="K346" i="57"/>
  <c r="G346" i="57" s="1"/>
  <c r="L264" i="55"/>
  <c r="H264" i="55" s="1"/>
  <c r="K510" i="56"/>
  <c r="G510" i="56" s="1"/>
  <c r="L346" i="54"/>
  <c r="H346" i="54" s="1"/>
  <c r="L264" i="58"/>
  <c r="H264" i="58" s="1"/>
  <c r="M510" i="56"/>
  <c r="I510" i="56" s="1"/>
  <c r="K264" i="53"/>
  <c r="G264" i="53" s="1"/>
  <c r="K264" i="55"/>
  <c r="G264" i="55" s="1"/>
  <c r="M264" i="52"/>
  <c r="I264" i="52" s="1"/>
  <c r="K264" i="58"/>
  <c r="G264" i="58" s="1"/>
  <c r="L510" i="56"/>
  <c r="H510" i="56" s="1"/>
  <c r="L428" i="56"/>
  <c r="H428" i="56" s="1"/>
  <c r="L264" i="52"/>
  <c r="H264" i="52" s="1"/>
  <c r="M346" i="51"/>
  <c r="I346" i="51" s="1"/>
  <c r="K264" i="52"/>
  <c r="G264" i="52" s="1"/>
  <c r="M346" i="54"/>
  <c r="I346" i="54" s="1"/>
  <c r="L428" i="59"/>
  <c r="H428" i="59" s="1"/>
  <c r="K510" i="59"/>
  <c r="G510" i="59" s="1"/>
  <c r="M428" i="59"/>
  <c r="I428" i="59" s="1"/>
  <c r="K428" i="59"/>
  <c r="G428" i="59" s="1"/>
  <c r="M428" i="50"/>
  <c r="I428" i="50" s="1"/>
  <c r="L346" i="52"/>
  <c r="H346" i="52" s="1"/>
  <c r="K510" i="54"/>
  <c r="G510" i="54" s="1"/>
  <c r="K510" i="57"/>
  <c r="G510" i="57" s="1"/>
  <c r="M428" i="57"/>
  <c r="I428" i="57" s="1"/>
  <c r="L428" i="54"/>
  <c r="H428" i="54" s="1"/>
  <c r="L346" i="55"/>
  <c r="H346" i="55" s="1"/>
  <c r="M346" i="53"/>
  <c r="I346" i="53" s="1"/>
  <c r="K428" i="50"/>
  <c r="G428" i="50" s="1"/>
  <c r="K346" i="52"/>
  <c r="G346" i="52" s="1"/>
  <c r="L428" i="57"/>
  <c r="H428" i="57" s="1"/>
  <c r="K428" i="54"/>
  <c r="G428" i="54" s="1"/>
  <c r="K346" i="55"/>
  <c r="G346" i="55" s="1"/>
  <c r="K510" i="50"/>
  <c r="G510" i="50" s="1"/>
  <c r="M346" i="58"/>
  <c r="I346" i="58" s="1"/>
  <c r="L428" i="50"/>
  <c r="H428" i="50" s="1"/>
  <c r="L346" i="53"/>
  <c r="H346" i="53" s="1"/>
  <c r="K428" i="57"/>
  <c r="G428" i="57" s="1"/>
  <c r="L510" i="51"/>
  <c r="H510" i="51" s="1"/>
  <c r="K346" i="58"/>
  <c r="G346" i="58" s="1"/>
  <c r="K510" i="51"/>
  <c r="G510" i="51" s="1"/>
  <c r="M428" i="51"/>
  <c r="I428" i="51" s="1"/>
  <c r="L510" i="50"/>
  <c r="H510" i="50" s="1"/>
  <c r="M510" i="51"/>
  <c r="I510" i="51" s="1"/>
  <c r="K346" i="53"/>
  <c r="G346" i="53" s="1"/>
  <c r="M510" i="50"/>
  <c r="I510" i="50" s="1"/>
  <c r="M346" i="52"/>
  <c r="I346" i="52" s="1"/>
  <c r="L510" i="54"/>
  <c r="H510" i="54" s="1"/>
  <c r="L510" i="57"/>
  <c r="H510" i="57" s="1"/>
  <c r="M428" i="54"/>
  <c r="I428" i="54" s="1"/>
  <c r="K428" i="51"/>
  <c r="G428" i="51" s="1"/>
  <c r="M346" i="55"/>
  <c r="I346" i="55" s="1"/>
  <c r="M510" i="54"/>
  <c r="I510" i="54" s="1"/>
  <c r="M510" i="57"/>
  <c r="I510" i="57" s="1"/>
  <c r="L428" i="51"/>
  <c r="H428" i="51" s="1"/>
  <c r="L346" i="58"/>
  <c r="H346" i="58" s="1"/>
  <c r="L510" i="55"/>
  <c r="H510" i="55" s="1"/>
  <c r="M510" i="55"/>
  <c r="I510" i="55" s="1"/>
  <c r="M510" i="53"/>
  <c r="I510" i="53" s="1"/>
  <c r="M428" i="58"/>
  <c r="I428" i="58" s="1"/>
  <c r="L510" i="53"/>
  <c r="H510" i="53" s="1"/>
  <c r="L428" i="58"/>
  <c r="H428" i="58" s="1"/>
  <c r="K510" i="55"/>
  <c r="G510" i="55" s="1"/>
  <c r="K510" i="53"/>
  <c r="G510" i="53" s="1"/>
  <c r="K428" i="58"/>
  <c r="G428" i="58" s="1"/>
  <c r="M510" i="52"/>
  <c r="I510" i="52" s="1"/>
  <c r="L428" i="53"/>
  <c r="H428" i="53" s="1"/>
  <c r="M510" i="58"/>
  <c r="I510" i="58" s="1"/>
  <c r="K510" i="52"/>
  <c r="G510" i="52" s="1"/>
  <c r="K510" i="58"/>
  <c r="G510" i="58" s="1"/>
  <c r="K428" i="55"/>
  <c r="G428" i="55" s="1"/>
  <c r="M428" i="52"/>
  <c r="I428" i="52" s="1"/>
  <c r="L510" i="58"/>
  <c r="H510" i="58" s="1"/>
  <c r="M428" i="53"/>
  <c r="I428" i="53" s="1"/>
  <c r="M428" i="55"/>
  <c r="I428" i="55" s="1"/>
  <c r="L428" i="52"/>
  <c r="H428" i="52" s="1"/>
  <c r="K428" i="53"/>
  <c r="G428" i="53" s="1"/>
  <c r="L428" i="55"/>
  <c r="H428" i="55" s="1"/>
  <c r="K428" i="52"/>
  <c r="G428" i="52" s="1"/>
  <c r="L510" i="52"/>
  <c r="H510" i="52" s="1"/>
  <c r="L11" i="50"/>
  <c r="H11" i="50" s="1"/>
  <c r="M11" i="50"/>
  <c r="I11" i="50" s="1"/>
  <c r="K11" i="50"/>
  <c r="G11" i="50" s="1"/>
  <c r="M93" i="55"/>
  <c r="I93" i="55" s="1"/>
  <c r="L93" i="55"/>
  <c r="H93" i="55" s="1"/>
  <c r="L11" i="51"/>
  <c r="H11" i="51" s="1"/>
  <c r="M11" i="53"/>
  <c r="I11" i="53" s="1"/>
  <c r="L11" i="53"/>
  <c r="H11" i="53" s="1"/>
  <c r="M11" i="55"/>
  <c r="I11" i="55" s="1"/>
  <c r="M11" i="52"/>
  <c r="I11" i="52" s="1"/>
  <c r="K93" i="55"/>
  <c r="G93" i="55" s="1"/>
  <c r="K11" i="53"/>
  <c r="G11" i="53" s="1"/>
  <c r="L11" i="55"/>
  <c r="H11" i="55" s="1"/>
  <c r="M11" i="57"/>
  <c r="I11" i="57" s="1"/>
  <c r="L11" i="52"/>
  <c r="H11" i="52" s="1"/>
  <c r="K11" i="52"/>
  <c r="G11" i="52" s="1"/>
  <c r="K11" i="56"/>
  <c r="G11" i="56" s="1"/>
  <c r="K11" i="54"/>
  <c r="G11" i="54" s="1"/>
  <c r="K11" i="58"/>
  <c r="G11" i="58" s="1"/>
  <c r="M11" i="59"/>
  <c r="I11" i="59" s="1"/>
  <c r="L93" i="56"/>
  <c r="H93" i="56" s="1"/>
  <c r="M93" i="54"/>
  <c r="I93" i="54" s="1"/>
  <c r="M11" i="56"/>
  <c r="I11" i="56" s="1"/>
  <c r="L11" i="57"/>
  <c r="H11" i="57" s="1"/>
  <c r="L93" i="54"/>
  <c r="H93" i="54" s="1"/>
  <c r="M11" i="51"/>
  <c r="I11" i="51" s="1"/>
  <c r="K11" i="57"/>
  <c r="G11" i="57" s="1"/>
  <c r="K93" i="54"/>
  <c r="G93" i="54" s="1"/>
  <c r="K11" i="55"/>
  <c r="G11" i="55" s="1"/>
  <c r="L11" i="56"/>
  <c r="H11" i="56" s="1"/>
  <c r="L11" i="54"/>
  <c r="H11" i="54" s="1"/>
  <c r="L11" i="58"/>
  <c r="H11" i="58" s="1"/>
  <c r="K11" i="51"/>
  <c r="G11" i="51" s="1"/>
  <c r="M11" i="54"/>
  <c r="I11" i="54" s="1"/>
  <c r="L93" i="53"/>
  <c r="H93" i="53" s="1"/>
  <c r="L11" i="59"/>
  <c r="H11" i="59" s="1"/>
  <c r="K93" i="53"/>
  <c r="G93" i="53" s="1"/>
  <c r="M11" i="58"/>
  <c r="I11" i="58" s="1"/>
  <c r="K11" i="59"/>
  <c r="G11" i="59" s="1"/>
  <c r="M93" i="53"/>
  <c r="I93" i="53" s="1"/>
  <c r="M93" i="50"/>
  <c r="I93" i="50" s="1"/>
  <c r="L175" i="55"/>
  <c r="H175" i="55" s="1"/>
  <c r="M93" i="59"/>
  <c r="I93" i="59" s="1"/>
  <c r="L93" i="51"/>
  <c r="H93" i="51" s="1"/>
  <c r="M257" i="50"/>
  <c r="I257" i="50" s="1"/>
  <c r="K175" i="55"/>
  <c r="G175" i="55" s="1"/>
  <c r="L93" i="59"/>
  <c r="H93" i="59" s="1"/>
  <c r="K93" i="51"/>
  <c r="G93" i="51" s="1"/>
  <c r="M175" i="50"/>
  <c r="I175" i="50" s="1"/>
  <c r="L257" i="50"/>
  <c r="H257" i="50" s="1"/>
  <c r="K93" i="59"/>
  <c r="G93" i="59" s="1"/>
  <c r="L175" i="50"/>
  <c r="H175" i="50" s="1"/>
  <c r="K257" i="50"/>
  <c r="G257" i="50" s="1"/>
  <c r="M257" i="56"/>
  <c r="I257" i="56" s="1"/>
  <c r="L93" i="58"/>
  <c r="H93" i="58" s="1"/>
  <c r="K93" i="50"/>
  <c r="G93" i="50" s="1"/>
  <c r="L93" i="57"/>
  <c r="H93" i="57" s="1"/>
  <c r="M175" i="55"/>
  <c r="I175" i="55" s="1"/>
  <c r="M93" i="51"/>
  <c r="I93" i="51" s="1"/>
  <c r="M175" i="56"/>
  <c r="I175" i="56" s="1"/>
  <c r="L93" i="50"/>
  <c r="H93" i="50" s="1"/>
  <c r="L175" i="56"/>
  <c r="H175" i="56" s="1"/>
  <c r="K175" i="56"/>
  <c r="G175" i="56" s="1"/>
  <c r="M93" i="56"/>
  <c r="I93" i="56" s="1"/>
  <c r="K93" i="52"/>
  <c r="G93" i="52" s="1"/>
  <c r="K175" i="51"/>
  <c r="G175" i="51" s="1"/>
  <c r="K257" i="56"/>
  <c r="G257" i="56" s="1"/>
  <c r="K93" i="57"/>
  <c r="G93" i="57" s="1"/>
  <c r="M175" i="51"/>
  <c r="I175" i="51" s="1"/>
  <c r="K93" i="56"/>
  <c r="G93" i="56" s="1"/>
  <c r="K175" i="50"/>
  <c r="G175" i="50" s="1"/>
  <c r="K93" i="58"/>
  <c r="G93" i="58" s="1"/>
  <c r="M93" i="52"/>
  <c r="I93" i="52" s="1"/>
  <c r="M93" i="58"/>
  <c r="I93" i="58" s="1"/>
  <c r="L175" i="51"/>
  <c r="H175" i="51" s="1"/>
  <c r="L257" i="56"/>
  <c r="H257" i="56" s="1"/>
  <c r="L93" i="52"/>
  <c r="H93" i="52" s="1"/>
  <c r="M93" i="57"/>
  <c r="I93" i="57" s="1"/>
  <c r="L257" i="51"/>
  <c r="H257" i="51" s="1"/>
  <c r="K257" i="51"/>
  <c r="G257" i="51" s="1"/>
  <c r="K175" i="52"/>
  <c r="G175" i="52" s="1"/>
  <c r="M175" i="53"/>
  <c r="I175" i="53" s="1"/>
  <c r="K339" i="50"/>
  <c r="G339" i="50" s="1"/>
  <c r="M175" i="52"/>
  <c r="I175" i="52" s="1"/>
  <c r="L257" i="55"/>
  <c r="H257" i="55" s="1"/>
  <c r="L175" i="53"/>
  <c r="H175" i="53" s="1"/>
  <c r="L339" i="50"/>
  <c r="H339" i="50" s="1"/>
  <c r="M175" i="58"/>
  <c r="I175" i="58" s="1"/>
  <c r="L175" i="52"/>
  <c r="H175" i="52" s="1"/>
  <c r="K257" i="55"/>
  <c r="G257" i="55" s="1"/>
  <c r="M175" i="59"/>
  <c r="I175" i="59" s="1"/>
  <c r="K175" i="53"/>
  <c r="G175" i="53" s="1"/>
  <c r="M257" i="51"/>
  <c r="I257" i="51" s="1"/>
  <c r="M339" i="50"/>
  <c r="I339" i="50" s="1"/>
  <c r="K175" i="54"/>
  <c r="G175" i="54" s="1"/>
  <c r="K339" i="56"/>
  <c r="G339" i="56" s="1"/>
  <c r="M339" i="56"/>
  <c r="I339" i="56" s="1"/>
  <c r="L175" i="59"/>
  <c r="H175" i="59" s="1"/>
  <c r="M175" i="54"/>
  <c r="I175" i="54" s="1"/>
  <c r="M175" i="57"/>
  <c r="I175" i="57" s="1"/>
  <c r="M257" i="55"/>
  <c r="I257" i="55" s="1"/>
  <c r="K175" i="59"/>
  <c r="G175" i="59" s="1"/>
  <c r="L339" i="56"/>
  <c r="H339" i="56" s="1"/>
  <c r="L175" i="54"/>
  <c r="H175" i="54" s="1"/>
  <c r="L175" i="58"/>
  <c r="H175" i="58" s="1"/>
  <c r="K175" i="57"/>
  <c r="G175" i="57" s="1"/>
  <c r="K175" i="58"/>
  <c r="G175" i="58" s="1"/>
  <c r="L175" i="57"/>
  <c r="H175" i="57" s="1"/>
  <c r="L421" i="50"/>
  <c r="H421" i="50" s="1"/>
  <c r="K257" i="59"/>
  <c r="G257" i="59" s="1"/>
  <c r="M257" i="57"/>
  <c r="I257" i="57" s="1"/>
  <c r="M503" i="50"/>
  <c r="I503" i="50" s="1"/>
  <c r="K421" i="50"/>
  <c r="G421" i="50" s="1"/>
  <c r="M421" i="56"/>
  <c r="I421" i="56" s="1"/>
  <c r="M339" i="55"/>
  <c r="I339" i="55" s="1"/>
  <c r="M503" i="56"/>
  <c r="I503" i="56" s="1"/>
  <c r="L257" i="57"/>
  <c r="H257" i="57" s="1"/>
  <c r="L503" i="50"/>
  <c r="H503" i="50" s="1"/>
  <c r="L421" i="56"/>
  <c r="H421" i="56" s="1"/>
  <c r="M339" i="51"/>
  <c r="I339" i="51" s="1"/>
  <c r="L339" i="55"/>
  <c r="H339" i="55" s="1"/>
  <c r="L503" i="56"/>
  <c r="H503" i="56" s="1"/>
  <c r="K257" i="57"/>
  <c r="G257" i="57" s="1"/>
  <c r="M257" i="54"/>
  <c r="I257" i="54" s="1"/>
  <c r="K503" i="50"/>
  <c r="G503" i="50" s="1"/>
  <c r="K421" i="56"/>
  <c r="G421" i="56" s="1"/>
  <c r="L339" i="51"/>
  <c r="H339" i="51" s="1"/>
  <c r="K339" i="55"/>
  <c r="G339" i="55" s="1"/>
  <c r="K503" i="56"/>
  <c r="G503" i="56" s="1"/>
  <c r="L257" i="54"/>
  <c r="H257" i="54" s="1"/>
  <c r="M421" i="50"/>
  <c r="I421" i="50" s="1"/>
  <c r="L257" i="59"/>
  <c r="H257" i="59" s="1"/>
  <c r="M257" i="52"/>
  <c r="I257" i="52" s="1"/>
  <c r="M257" i="58"/>
  <c r="I257" i="58" s="1"/>
  <c r="L257" i="52"/>
  <c r="H257" i="52" s="1"/>
  <c r="L257" i="58"/>
  <c r="H257" i="58" s="1"/>
  <c r="M257" i="59"/>
  <c r="I257" i="59" s="1"/>
  <c r="K339" i="51"/>
  <c r="G339" i="51" s="1"/>
  <c r="K257" i="54"/>
  <c r="G257" i="54" s="1"/>
  <c r="M257" i="53"/>
  <c r="I257" i="53" s="1"/>
  <c r="K257" i="52"/>
  <c r="G257" i="52" s="1"/>
  <c r="K257" i="58"/>
  <c r="G257" i="58" s="1"/>
  <c r="L257" i="53"/>
  <c r="H257" i="53" s="1"/>
  <c r="K257" i="53"/>
  <c r="G257" i="53" s="1"/>
  <c r="L503" i="51"/>
  <c r="H503" i="51" s="1"/>
  <c r="L339" i="54"/>
  <c r="H339" i="54" s="1"/>
  <c r="K339" i="52"/>
  <c r="G339" i="52" s="1"/>
  <c r="L339" i="58"/>
  <c r="H339" i="58" s="1"/>
  <c r="M421" i="51"/>
  <c r="I421" i="51" s="1"/>
  <c r="M421" i="55"/>
  <c r="I421" i="55" s="1"/>
  <c r="K503" i="51"/>
  <c r="G503" i="51" s="1"/>
  <c r="K339" i="54"/>
  <c r="G339" i="54" s="1"/>
  <c r="M339" i="53"/>
  <c r="I339" i="53" s="1"/>
  <c r="K339" i="58"/>
  <c r="G339" i="58" s="1"/>
  <c r="M503" i="55"/>
  <c r="I503" i="55" s="1"/>
  <c r="L339" i="53"/>
  <c r="H339" i="53" s="1"/>
  <c r="L503" i="55"/>
  <c r="H503" i="55" s="1"/>
  <c r="M339" i="57"/>
  <c r="I339" i="57" s="1"/>
  <c r="K339" i="53"/>
  <c r="G339" i="53" s="1"/>
  <c r="K503" i="55"/>
  <c r="G503" i="55" s="1"/>
  <c r="L421" i="55"/>
  <c r="H421" i="55" s="1"/>
  <c r="M503" i="51"/>
  <c r="I503" i="51" s="1"/>
  <c r="M339" i="54"/>
  <c r="I339" i="54" s="1"/>
  <c r="L339" i="52"/>
  <c r="H339" i="52" s="1"/>
  <c r="M339" i="58"/>
  <c r="I339" i="58" s="1"/>
  <c r="K339" i="59"/>
  <c r="G339" i="59" s="1"/>
  <c r="K421" i="51"/>
  <c r="G421" i="51" s="1"/>
  <c r="K339" i="57"/>
  <c r="G339" i="57" s="1"/>
  <c r="M339" i="59"/>
  <c r="I339" i="59" s="1"/>
  <c r="K421" i="55"/>
  <c r="G421" i="55" s="1"/>
  <c r="L339" i="59"/>
  <c r="H339" i="59" s="1"/>
  <c r="L421" i="51"/>
  <c r="H421" i="51" s="1"/>
  <c r="M339" i="52"/>
  <c r="I339" i="52" s="1"/>
  <c r="L339" i="57"/>
  <c r="H339" i="57" s="1"/>
  <c r="L421" i="59"/>
  <c r="H421" i="59" s="1"/>
  <c r="K421" i="59"/>
  <c r="G421" i="59" s="1"/>
  <c r="L503" i="59"/>
  <c r="H503" i="59" s="1"/>
  <c r="M421" i="57"/>
  <c r="I421" i="57" s="1"/>
  <c r="M503" i="54"/>
  <c r="I503" i="54" s="1"/>
  <c r="K421" i="52"/>
  <c r="G421" i="52" s="1"/>
  <c r="M503" i="58"/>
  <c r="I503" i="58" s="1"/>
  <c r="K503" i="59"/>
  <c r="G503" i="59" s="1"/>
  <c r="M503" i="53"/>
  <c r="I503" i="53" s="1"/>
  <c r="M503" i="59"/>
  <c r="I503" i="59" s="1"/>
  <c r="K503" i="52"/>
  <c r="G503" i="52" s="1"/>
  <c r="M503" i="57"/>
  <c r="I503" i="57" s="1"/>
  <c r="M421" i="54"/>
  <c r="I421" i="54" s="1"/>
  <c r="L503" i="53"/>
  <c r="H503" i="53" s="1"/>
  <c r="K421" i="53"/>
  <c r="G421" i="53" s="1"/>
  <c r="M503" i="52"/>
  <c r="I503" i="52" s="1"/>
  <c r="L503" i="57"/>
  <c r="H503" i="57" s="1"/>
  <c r="L421" i="54"/>
  <c r="H421" i="54" s="1"/>
  <c r="K503" i="53"/>
  <c r="G503" i="53" s="1"/>
  <c r="M421" i="53"/>
  <c r="I421" i="53" s="1"/>
  <c r="L421" i="58"/>
  <c r="H421" i="58" s="1"/>
  <c r="K421" i="57"/>
  <c r="G421" i="57" s="1"/>
  <c r="K503" i="54"/>
  <c r="G503" i="54" s="1"/>
  <c r="L421" i="52"/>
  <c r="H421" i="52" s="1"/>
  <c r="K503" i="58"/>
  <c r="G503" i="58" s="1"/>
  <c r="M421" i="59"/>
  <c r="I421" i="59" s="1"/>
  <c r="L503" i="54"/>
  <c r="H503" i="54" s="1"/>
  <c r="M421" i="58"/>
  <c r="I421" i="58" s="1"/>
  <c r="L421" i="53"/>
  <c r="H421" i="53" s="1"/>
  <c r="K421" i="58"/>
  <c r="G421" i="58" s="1"/>
  <c r="M421" i="52"/>
  <c r="I421" i="52" s="1"/>
  <c r="L503" i="58"/>
  <c r="H503" i="58" s="1"/>
  <c r="L503" i="52"/>
  <c r="H503" i="52" s="1"/>
  <c r="K421" i="54"/>
  <c r="G421" i="54" s="1"/>
  <c r="L421" i="57"/>
  <c r="H421" i="57" s="1"/>
  <c r="K503" i="57"/>
  <c r="G503" i="57" s="1"/>
  <c r="N37" i="41"/>
  <c r="N15" i="41"/>
  <c r="N36" i="41"/>
  <c r="N29" i="41"/>
  <c r="N19" i="41"/>
  <c r="N26" i="41"/>
  <c r="N27" i="41"/>
  <c r="N42" i="41"/>
  <c r="N32" i="41"/>
  <c r="N23" i="41"/>
  <c r="N18" i="41"/>
  <c r="N25" i="41"/>
  <c r="N21" i="41"/>
  <c r="N20" i="41"/>
  <c r="N40" i="41"/>
  <c r="N30" i="41"/>
  <c r="N41" i="41"/>
  <c r="N34" i="41"/>
  <c r="N14" i="41"/>
  <c r="N35" i="41"/>
  <c r="N31" i="41"/>
  <c r="N39" i="41"/>
  <c r="N16" i="41"/>
  <c r="N33" i="41"/>
  <c r="N22" i="41"/>
  <c r="N13" i="41"/>
  <c r="N38" i="41"/>
  <c r="N17" i="41"/>
  <c r="N24" i="41"/>
  <c r="N28" i="41"/>
  <c r="J112" i="61"/>
  <c r="F112" i="61" s="1"/>
  <c r="K112" i="61"/>
  <c r="G112" i="61" s="1"/>
  <c r="L112" i="61"/>
  <c r="H112" i="61" s="1"/>
  <c r="L194" i="61"/>
  <c r="H194" i="61" s="1"/>
  <c r="K194" i="61"/>
  <c r="G194" i="61" s="1"/>
  <c r="J194" i="61"/>
  <c r="F194" i="61" s="1"/>
  <c r="L522" i="61"/>
  <c r="H522" i="61" s="1"/>
  <c r="L440" i="61"/>
  <c r="H440" i="61" s="1"/>
  <c r="J276" i="61"/>
  <c r="F276" i="61" s="1"/>
  <c r="L276" i="61"/>
  <c r="H276" i="61" s="1"/>
  <c r="J30" i="61"/>
  <c r="F30" i="61" s="1"/>
  <c r="K276" i="61"/>
  <c r="G276" i="61" s="1"/>
  <c r="K522" i="61"/>
  <c r="G522" i="61" s="1"/>
  <c r="L686" i="61"/>
  <c r="H686" i="61" s="1"/>
  <c r="K440" i="61"/>
  <c r="G440" i="61" s="1"/>
  <c r="J522" i="61"/>
  <c r="F522" i="61" s="1"/>
  <c r="L850" i="61"/>
  <c r="H850" i="61" s="1"/>
  <c r="L768" i="61"/>
  <c r="H768" i="61" s="1"/>
  <c r="K686" i="61"/>
  <c r="G686" i="61" s="1"/>
  <c r="K358" i="61"/>
  <c r="G358" i="61" s="1"/>
  <c r="J440" i="61"/>
  <c r="F440" i="61" s="1"/>
  <c r="K850" i="61"/>
  <c r="G850" i="61" s="1"/>
  <c r="K768" i="61"/>
  <c r="G768" i="61" s="1"/>
  <c r="J686" i="61"/>
  <c r="F686" i="61" s="1"/>
  <c r="L358" i="61"/>
  <c r="H358" i="61" s="1"/>
  <c r="K30" i="61"/>
  <c r="G30" i="61" s="1"/>
  <c r="J358" i="61"/>
  <c r="F358" i="61" s="1"/>
  <c r="J850" i="61"/>
  <c r="F850" i="61" s="1"/>
  <c r="L604" i="61"/>
  <c r="H604" i="61" s="1"/>
  <c r="J768" i="61"/>
  <c r="F768" i="61" s="1"/>
  <c r="K604" i="61"/>
  <c r="G604" i="61" s="1"/>
  <c r="J604" i="61"/>
  <c r="F604" i="61" s="1"/>
  <c r="L30" i="61"/>
  <c r="H30" i="61" s="1"/>
  <c r="J260" i="61"/>
  <c r="F260" i="61" s="1"/>
  <c r="L14" i="61"/>
  <c r="H14" i="61" s="1"/>
  <c r="K14" i="61"/>
  <c r="G14" i="61" s="1"/>
  <c r="L260" i="61"/>
  <c r="H260" i="61" s="1"/>
  <c r="K260" i="61"/>
  <c r="G260" i="61" s="1"/>
  <c r="J14" i="61"/>
  <c r="F14" i="61" s="1"/>
  <c r="J506" i="61"/>
  <c r="F506" i="61" s="1"/>
  <c r="L670" i="61"/>
  <c r="H670" i="61" s="1"/>
  <c r="K670" i="61"/>
  <c r="G670" i="61" s="1"/>
  <c r="J670" i="61"/>
  <c r="F670" i="61" s="1"/>
  <c r="K506" i="61"/>
  <c r="G506" i="61" s="1"/>
  <c r="K424" i="61"/>
  <c r="G424" i="61" s="1"/>
  <c r="J424" i="61"/>
  <c r="F424" i="61" s="1"/>
  <c r="L424" i="61"/>
  <c r="H424" i="61" s="1"/>
  <c r="J588" i="61"/>
  <c r="F588" i="61" s="1"/>
  <c r="J178" i="61"/>
  <c r="F178" i="61" s="1"/>
  <c r="L506" i="61"/>
  <c r="H506" i="61" s="1"/>
  <c r="L342" i="61"/>
  <c r="H342" i="61" s="1"/>
  <c r="J342" i="61"/>
  <c r="F342" i="61" s="1"/>
  <c r="K178" i="61"/>
  <c r="G178" i="61" s="1"/>
  <c r="J834" i="61"/>
  <c r="F834" i="61" s="1"/>
  <c r="L96" i="61"/>
  <c r="H96" i="61" s="1"/>
  <c r="K342" i="61"/>
  <c r="G342" i="61" s="1"/>
  <c r="K752" i="61"/>
  <c r="G752" i="61" s="1"/>
  <c r="J752" i="61"/>
  <c r="F752" i="61" s="1"/>
  <c r="L834" i="61"/>
  <c r="H834" i="61" s="1"/>
  <c r="K834" i="61"/>
  <c r="G834" i="61" s="1"/>
  <c r="K96" i="61"/>
  <c r="G96" i="61" s="1"/>
  <c r="K588" i="61"/>
  <c r="G588" i="61" s="1"/>
  <c r="L752" i="61"/>
  <c r="H752" i="61" s="1"/>
  <c r="J96" i="61"/>
  <c r="F96" i="61" s="1"/>
  <c r="L588" i="61"/>
  <c r="H588" i="61" s="1"/>
  <c r="L178" i="61"/>
  <c r="H178" i="61" s="1"/>
  <c r="J346" i="61"/>
  <c r="F346" i="61" s="1"/>
  <c r="L838" i="61"/>
  <c r="H838" i="61" s="1"/>
  <c r="K838" i="61"/>
  <c r="G838" i="61" s="1"/>
  <c r="J838" i="61"/>
  <c r="F838" i="61" s="1"/>
  <c r="L674" i="61"/>
  <c r="H674" i="61" s="1"/>
  <c r="K346" i="61"/>
  <c r="G346" i="61" s="1"/>
  <c r="K510" i="61"/>
  <c r="G510" i="61" s="1"/>
  <c r="L346" i="61"/>
  <c r="H346" i="61" s="1"/>
  <c r="K674" i="61"/>
  <c r="G674" i="61" s="1"/>
  <c r="J510" i="61"/>
  <c r="F510" i="61" s="1"/>
  <c r="J674" i="61"/>
  <c r="F674" i="61" s="1"/>
  <c r="L510" i="61"/>
  <c r="H510" i="61" s="1"/>
  <c r="L264" i="61"/>
  <c r="H264" i="61" s="1"/>
  <c r="L428" i="61"/>
  <c r="H428" i="61" s="1"/>
  <c r="J592" i="61"/>
  <c r="F592" i="61" s="1"/>
  <c r="L182" i="61"/>
  <c r="H182" i="61" s="1"/>
  <c r="K428" i="61"/>
  <c r="G428" i="61" s="1"/>
  <c r="L592" i="61"/>
  <c r="H592" i="61" s="1"/>
  <c r="L100" i="61"/>
  <c r="H100" i="61" s="1"/>
  <c r="J428" i="61"/>
  <c r="F428" i="61" s="1"/>
  <c r="J182" i="61"/>
  <c r="F182" i="61" s="1"/>
  <c r="K100" i="61"/>
  <c r="G100" i="61" s="1"/>
  <c r="L756" i="61"/>
  <c r="H756" i="61" s="1"/>
  <c r="J264" i="61"/>
  <c r="F264" i="61" s="1"/>
  <c r="J18" i="61"/>
  <c r="F18" i="61" s="1"/>
  <c r="K592" i="61"/>
  <c r="G592" i="61" s="1"/>
  <c r="J100" i="61"/>
  <c r="F100" i="61" s="1"/>
  <c r="K756" i="61"/>
  <c r="G756" i="61" s="1"/>
  <c r="J756" i="61"/>
  <c r="F756" i="61" s="1"/>
  <c r="L18" i="61"/>
  <c r="H18" i="61" s="1"/>
  <c r="K264" i="61"/>
  <c r="G264" i="61" s="1"/>
  <c r="K18" i="61"/>
  <c r="G18" i="61" s="1"/>
  <c r="K182" i="61"/>
  <c r="G182" i="61" s="1"/>
  <c r="L20" i="61"/>
  <c r="H20" i="61" s="1"/>
  <c r="J20" i="61"/>
  <c r="F20" i="61" s="1"/>
  <c r="K20" i="61"/>
  <c r="G20" i="61" s="1"/>
  <c r="K102" i="61"/>
  <c r="G102" i="61" s="1"/>
  <c r="L594" i="61"/>
  <c r="H594" i="61" s="1"/>
  <c r="J102" i="61"/>
  <c r="F102" i="61" s="1"/>
  <c r="K594" i="61"/>
  <c r="G594" i="61" s="1"/>
  <c r="J594" i="61"/>
  <c r="F594" i="61" s="1"/>
  <c r="L102" i="61"/>
  <c r="H102" i="61" s="1"/>
  <c r="K840" i="61"/>
  <c r="G840" i="61" s="1"/>
  <c r="J758" i="61"/>
  <c r="F758" i="61" s="1"/>
  <c r="J840" i="61"/>
  <c r="F840" i="61" s="1"/>
  <c r="K184" i="61"/>
  <c r="G184" i="61" s="1"/>
  <c r="J184" i="61"/>
  <c r="F184" i="61" s="1"/>
  <c r="L266" i="61"/>
  <c r="H266" i="61" s="1"/>
  <c r="L840" i="61"/>
  <c r="H840" i="61" s="1"/>
  <c r="K758" i="61"/>
  <c r="G758" i="61" s="1"/>
  <c r="L676" i="61"/>
  <c r="H676" i="61" s="1"/>
  <c r="J512" i="61"/>
  <c r="F512" i="61" s="1"/>
  <c r="K676" i="61"/>
  <c r="G676" i="61" s="1"/>
  <c r="L512" i="61"/>
  <c r="H512" i="61" s="1"/>
  <c r="L758" i="61"/>
  <c r="H758" i="61" s="1"/>
  <c r="K266" i="61"/>
  <c r="G266" i="61" s="1"/>
  <c r="J676" i="61"/>
  <c r="F676" i="61" s="1"/>
  <c r="J266" i="61"/>
  <c r="F266" i="61" s="1"/>
  <c r="K430" i="61"/>
  <c r="G430" i="61" s="1"/>
  <c r="K512" i="61"/>
  <c r="G512" i="61" s="1"/>
  <c r="L348" i="61"/>
  <c r="H348" i="61" s="1"/>
  <c r="K348" i="61"/>
  <c r="G348" i="61" s="1"/>
  <c r="J348" i="61"/>
  <c r="F348" i="61" s="1"/>
  <c r="J430" i="61"/>
  <c r="F430" i="61" s="1"/>
  <c r="L430" i="61"/>
  <c r="H430" i="61" s="1"/>
  <c r="L184" i="61"/>
  <c r="H184" i="61" s="1"/>
  <c r="H28" i="63"/>
  <c r="F520" i="63"/>
  <c r="G520" i="63"/>
  <c r="H192" i="63"/>
  <c r="H520" i="63"/>
  <c r="G192" i="63"/>
  <c r="H274" i="63"/>
  <c r="F192" i="63"/>
  <c r="G274" i="63"/>
  <c r="F28" i="63"/>
  <c r="H356" i="63"/>
  <c r="F356" i="63"/>
  <c r="F274" i="63"/>
  <c r="G28" i="63"/>
  <c r="G110" i="63"/>
  <c r="F110" i="63"/>
  <c r="G356" i="63"/>
  <c r="H110" i="63"/>
  <c r="H438" i="63"/>
  <c r="G438" i="63"/>
  <c r="F438" i="63"/>
  <c r="G5" i="63"/>
  <c r="H5" i="63"/>
  <c r="G87" i="63"/>
  <c r="H169" i="63"/>
  <c r="F169" i="63"/>
  <c r="G415" i="63"/>
  <c r="G169" i="63"/>
  <c r="F415" i="63"/>
  <c r="H415" i="63"/>
  <c r="H251" i="63"/>
  <c r="F87" i="63"/>
  <c r="H497" i="63"/>
  <c r="H333" i="63"/>
  <c r="F5" i="63"/>
  <c r="G333" i="63"/>
  <c r="G497" i="63"/>
  <c r="F333" i="63"/>
  <c r="G251" i="63"/>
  <c r="F497" i="63"/>
  <c r="F251" i="63"/>
  <c r="H87" i="63"/>
  <c r="F14" i="63"/>
  <c r="F342" i="63"/>
  <c r="G178" i="63"/>
  <c r="G14" i="63"/>
  <c r="H14" i="63"/>
  <c r="H260" i="63"/>
  <c r="H96" i="63"/>
  <c r="G96" i="63"/>
  <c r="H178" i="63"/>
  <c r="F506" i="63"/>
  <c r="G506" i="63"/>
  <c r="H424" i="63"/>
  <c r="F178" i="63"/>
  <c r="F424" i="63"/>
  <c r="H506" i="63"/>
  <c r="G260" i="63"/>
  <c r="F260" i="63"/>
  <c r="H342" i="63"/>
  <c r="G424" i="63"/>
  <c r="F96" i="63"/>
  <c r="G342" i="63"/>
  <c r="F95" i="63"/>
  <c r="H95" i="63"/>
  <c r="F177" i="63"/>
  <c r="F423" i="63"/>
  <c r="G177" i="63"/>
  <c r="H423" i="63"/>
  <c r="H177" i="63"/>
  <c r="G13" i="63"/>
  <c r="G423" i="63"/>
  <c r="H13" i="63"/>
  <c r="H505" i="63"/>
  <c r="F259" i="63"/>
  <c r="G505" i="63"/>
  <c r="H259" i="63"/>
  <c r="F505" i="63"/>
  <c r="G259" i="63"/>
  <c r="G341" i="63"/>
  <c r="F341" i="63"/>
  <c r="F13" i="63"/>
  <c r="H341" i="63"/>
  <c r="G95" i="63"/>
  <c r="M30" i="50"/>
  <c r="I30" i="50" s="1"/>
  <c r="K30" i="51"/>
  <c r="G30" i="51" s="1"/>
  <c r="K30" i="50"/>
  <c r="G30" i="50" s="1"/>
  <c r="M112" i="50"/>
  <c r="I112" i="50" s="1"/>
  <c r="K112" i="50"/>
  <c r="G112" i="50" s="1"/>
  <c r="L112" i="50"/>
  <c r="H112" i="50" s="1"/>
  <c r="L30" i="50"/>
  <c r="H30" i="50" s="1"/>
  <c r="L30" i="56"/>
  <c r="H30" i="56" s="1"/>
  <c r="M30" i="58"/>
  <c r="I30" i="58" s="1"/>
  <c r="K30" i="56"/>
  <c r="G30" i="56" s="1"/>
  <c r="M30" i="54"/>
  <c r="I30" i="54" s="1"/>
  <c r="L30" i="58"/>
  <c r="H30" i="58" s="1"/>
  <c r="M30" i="56"/>
  <c r="I30" i="56" s="1"/>
  <c r="L30" i="54"/>
  <c r="H30" i="54" s="1"/>
  <c r="K30" i="58"/>
  <c r="G30" i="58" s="1"/>
  <c r="K30" i="54"/>
  <c r="G30" i="54" s="1"/>
  <c r="M30" i="55"/>
  <c r="I30" i="55" s="1"/>
  <c r="M112" i="57"/>
  <c r="I112" i="57" s="1"/>
  <c r="K30" i="59"/>
  <c r="G30" i="59" s="1"/>
  <c r="M194" i="55"/>
  <c r="I194" i="55" s="1"/>
  <c r="M194" i="52"/>
  <c r="I194" i="52" s="1"/>
  <c r="M276" i="57"/>
  <c r="I276" i="57" s="1"/>
  <c r="L30" i="55"/>
  <c r="H30" i="55" s="1"/>
  <c r="L112" i="57"/>
  <c r="H112" i="57" s="1"/>
  <c r="L194" i="52"/>
  <c r="H194" i="52" s="1"/>
  <c r="L276" i="57"/>
  <c r="H276" i="57" s="1"/>
  <c r="K30" i="55"/>
  <c r="G30" i="55" s="1"/>
  <c r="M30" i="57"/>
  <c r="I30" i="57" s="1"/>
  <c r="K112" i="57"/>
  <c r="G112" i="57" s="1"/>
  <c r="M112" i="54"/>
  <c r="I112" i="54" s="1"/>
  <c r="L30" i="53"/>
  <c r="H30" i="53" s="1"/>
  <c r="M30" i="51"/>
  <c r="I30" i="51" s="1"/>
  <c r="K194" i="52"/>
  <c r="G194" i="52" s="1"/>
  <c r="K276" i="57"/>
  <c r="G276" i="57" s="1"/>
  <c r="M30" i="53"/>
  <c r="I30" i="53" s="1"/>
  <c r="L30" i="57"/>
  <c r="H30" i="57" s="1"/>
  <c r="L112" i="54"/>
  <c r="H112" i="54" s="1"/>
  <c r="M112" i="55"/>
  <c r="I112" i="55" s="1"/>
  <c r="L30" i="59"/>
  <c r="H30" i="59" s="1"/>
  <c r="K112" i="52"/>
  <c r="G112" i="52" s="1"/>
  <c r="L30" i="51"/>
  <c r="H30" i="51" s="1"/>
  <c r="K30" i="52"/>
  <c r="G30" i="52" s="1"/>
  <c r="K112" i="55"/>
  <c r="G112" i="55" s="1"/>
  <c r="L194" i="55"/>
  <c r="H194" i="55" s="1"/>
  <c r="M112" i="52"/>
  <c r="I112" i="52" s="1"/>
  <c r="M30" i="59"/>
  <c r="I30" i="59" s="1"/>
  <c r="M30" i="52"/>
  <c r="I30" i="52" s="1"/>
  <c r="K194" i="55"/>
  <c r="G194" i="55" s="1"/>
  <c r="L112" i="52"/>
  <c r="H112" i="52" s="1"/>
  <c r="L112" i="55"/>
  <c r="H112" i="55" s="1"/>
  <c r="K30" i="53"/>
  <c r="G30" i="53" s="1"/>
  <c r="K30" i="57"/>
  <c r="G30" i="57" s="1"/>
  <c r="L30" i="52"/>
  <c r="H30" i="52" s="1"/>
  <c r="K112" i="54"/>
  <c r="G112" i="54" s="1"/>
  <c r="L194" i="50"/>
  <c r="H194" i="50" s="1"/>
  <c r="K194" i="50"/>
  <c r="G194" i="50" s="1"/>
  <c r="K276" i="55"/>
  <c r="G276" i="55" s="1"/>
  <c r="M276" i="55"/>
  <c r="I276" i="55" s="1"/>
  <c r="M194" i="50"/>
  <c r="I194" i="50" s="1"/>
  <c r="L194" i="54"/>
  <c r="H194" i="54" s="1"/>
  <c r="L276" i="55"/>
  <c r="H276" i="55" s="1"/>
  <c r="M112" i="53"/>
  <c r="I112" i="53" s="1"/>
  <c r="K112" i="58"/>
  <c r="G112" i="58" s="1"/>
  <c r="K194" i="54"/>
  <c r="G194" i="54" s="1"/>
  <c r="M194" i="58"/>
  <c r="I194" i="58" s="1"/>
  <c r="L112" i="53"/>
  <c r="H112" i="53" s="1"/>
  <c r="M112" i="58"/>
  <c r="I112" i="58" s="1"/>
  <c r="M112" i="59"/>
  <c r="I112" i="59" s="1"/>
  <c r="M112" i="56"/>
  <c r="I112" i="56" s="1"/>
  <c r="L194" i="58"/>
  <c r="H194" i="58" s="1"/>
  <c r="K112" i="53"/>
  <c r="G112" i="53" s="1"/>
  <c r="M112" i="51"/>
  <c r="I112" i="51" s="1"/>
  <c r="L112" i="58"/>
  <c r="H112" i="58" s="1"/>
  <c r="L112" i="59"/>
  <c r="H112" i="59" s="1"/>
  <c r="L112" i="56"/>
  <c r="H112" i="56" s="1"/>
  <c r="M276" i="52"/>
  <c r="I276" i="52" s="1"/>
  <c r="M194" i="54"/>
  <c r="I194" i="54" s="1"/>
  <c r="K194" i="59"/>
  <c r="G194" i="59" s="1"/>
  <c r="L112" i="51"/>
  <c r="H112" i="51" s="1"/>
  <c r="M194" i="59"/>
  <c r="I194" i="59" s="1"/>
  <c r="L194" i="57"/>
  <c r="H194" i="57" s="1"/>
  <c r="K194" i="57"/>
  <c r="G194" i="57" s="1"/>
  <c r="K112" i="56"/>
  <c r="G112" i="56" s="1"/>
  <c r="K194" i="58"/>
  <c r="G194" i="58" s="1"/>
  <c r="M194" i="57"/>
  <c r="I194" i="57" s="1"/>
  <c r="K112" i="59"/>
  <c r="G112" i="59" s="1"/>
  <c r="L276" i="52"/>
  <c r="H276" i="52" s="1"/>
  <c r="K276" i="52"/>
  <c r="G276" i="52" s="1"/>
  <c r="K112" i="51"/>
  <c r="G112" i="51" s="1"/>
  <c r="L194" i="59"/>
  <c r="H194" i="59" s="1"/>
  <c r="M358" i="55"/>
  <c r="I358" i="55" s="1"/>
  <c r="K276" i="58"/>
  <c r="G276" i="58" s="1"/>
  <c r="M194" i="51"/>
  <c r="I194" i="51" s="1"/>
  <c r="K358" i="57"/>
  <c r="G358" i="57" s="1"/>
  <c r="L276" i="54"/>
  <c r="H276" i="54" s="1"/>
  <c r="L358" i="55"/>
  <c r="H358" i="55" s="1"/>
  <c r="L194" i="51"/>
  <c r="H194" i="51" s="1"/>
  <c r="K276" i="54"/>
  <c r="G276" i="54" s="1"/>
  <c r="K358" i="55"/>
  <c r="G358" i="55" s="1"/>
  <c r="K194" i="51"/>
  <c r="G194" i="51" s="1"/>
  <c r="M276" i="54"/>
  <c r="I276" i="54" s="1"/>
  <c r="L276" i="58"/>
  <c r="H276" i="58" s="1"/>
  <c r="L358" i="57"/>
  <c r="H358" i="57" s="1"/>
  <c r="M276" i="58"/>
  <c r="I276" i="58" s="1"/>
  <c r="K194" i="56"/>
  <c r="G194" i="56" s="1"/>
  <c r="M276" i="50"/>
  <c r="I276" i="50" s="1"/>
  <c r="L276" i="50"/>
  <c r="H276" i="50" s="1"/>
  <c r="M358" i="52"/>
  <c r="I358" i="52" s="1"/>
  <c r="M358" i="57"/>
  <c r="I358" i="57" s="1"/>
  <c r="L194" i="53"/>
  <c r="H194" i="53" s="1"/>
  <c r="L358" i="52"/>
  <c r="H358" i="52" s="1"/>
  <c r="M276" i="59"/>
  <c r="I276" i="59" s="1"/>
  <c r="K276" i="59"/>
  <c r="G276" i="59" s="1"/>
  <c r="K358" i="52"/>
  <c r="G358" i="52" s="1"/>
  <c r="K194" i="53"/>
  <c r="G194" i="53" s="1"/>
  <c r="K276" i="50"/>
  <c r="G276" i="50" s="1"/>
  <c r="M194" i="53"/>
  <c r="I194" i="53" s="1"/>
  <c r="L194" i="56"/>
  <c r="H194" i="56" s="1"/>
  <c r="L276" i="59"/>
  <c r="H276" i="59" s="1"/>
  <c r="M194" i="56"/>
  <c r="I194" i="56" s="1"/>
  <c r="M358" i="59"/>
  <c r="I358" i="59" s="1"/>
  <c r="K440" i="57"/>
  <c r="G440" i="57" s="1"/>
  <c r="K440" i="52"/>
  <c r="G440" i="52" s="1"/>
  <c r="L358" i="59"/>
  <c r="H358" i="59" s="1"/>
  <c r="M358" i="54"/>
  <c r="I358" i="54" s="1"/>
  <c r="M440" i="57"/>
  <c r="I440" i="57" s="1"/>
  <c r="K358" i="50"/>
  <c r="G358" i="50" s="1"/>
  <c r="K358" i="59"/>
  <c r="G358" i="59" s="1"/>
  <c r="L358" i="54"/>
  <c r="H358" i="54" s="1"/>
  <c r="M276" i="53"/>
  <c r="I276" i="53" s="1"/>
  <c r="L440" i="57"/>
  <c r="H440" i="57" s="1"/>
  <c r="L358" i="50"/>
  <c r="H358" i="50" s="1"/>
  <c r="K358" i="54"/>
  <c r="G358" i="54" s="1"/>
  <c r="L276" i="53"/>
  <c r="H276" i="53" s="1"/>
  <c r="M522" i="57"/>
  <c r="I522" i="57" s="1"/>
  <c r="M522" i="52"/>
  <c r="I522" i="52" s="1"/>
  <c r="L440" i="52"/>
  <c r="H440" i="52" s="1"/>
  <c r="K522" i="52"/>
  <c r="G522" i="52" s="1"/>
  <c r="K358" i="58"/>
  <c r="G358" i="58" s="1"/>
  <c r="L522" i="55"/>
  <c r="H522" i="55" s="1"/>
  <c r="M276" i="51"/>
  <c r="I276" i="51" s="1"/>
  <c r="L522" i="57"/>
  <c r="H522" i="57" s="1"/>
  <c r="M358" i="50"/>
  <c r="I358" i="50" s="1"/>
  <c r="K522" i="55"/>
  <c r="G522" i="55" s="1"/>
  <c r="M440" i="55"/>
  <c r="I440" i="55" s="1"/>
  <c r="K276" i="56"/>
  <c r="G276" i="56" s="1"/>
  <c r="K276" i="51"/>
  <c r="G276" i="51" s="1"/>
  <c r="L440" i="55"/>
  <c r="H440" i="55" s="1"/>
  <c r="M276" i="56"/>
  <c r="I276" i="56" s="1"/>
  <c r="L276" i="51"/>
  <c r="H276" i="51" s="1"/>
  <c r="K440" i="55"/>
  <c r="G440" i="55" s="1"/>
  <c r="L276" i="56"/>
  <c r="H276" i="56" s="1"/>
  <c r="M440" i="52"/>
  <c r="I440" i="52" s="1"/>
  <c r="K276" i="53"/>
  <c r="G276" i="53" s="1"/>
  <c r="K522" i="57"/>
  <c r="G522" i="57" s="1"/>
  <c r="L522" i="52"/>
  <c r="H522" i="52" s="1"/>
  <c r="L358" i="58"/>
  <c r="H358" i="58" s="1"/>
  <c r="M522" i="55"/>
  <c r="I522" i="55" s="1"/>
  <c r="M358" i="58"/>
  <c r="I358" i="58" s="1"/>
  <c r="M522" i="50"/>
  <c r="I522" i="50" s="1"/>
  <c r="M440" i="50"/>
  <c r="I440" i="50" s="1"/>
  <c r="L522" i="59"/>
  <c r="H522" i="59" s="1"/>
  <c r="L440" i="59"/>
  <c r="H440" i="59" s="1"/>
  <c r="K440" i="54"/>
  <c r="G440" i="54" s="1"/>
  <c r="L358" i="56"/>
  <c r="H358" i="56" s="1"/>
  <c r="L358" i="53"/>
  <c r="H358" i="53" s="1"/>
  <c r="K522" i="54"/>
  <c r="G522" i="54" s="1"/>
  <c r="K440" i="58"/>
  <c r="G440" i="58" s="1"/>
  <c r="L522" i="50"/>
  <c r="H522" i="50" s="1"/>
  <c r="L440" i="50"/>
  <c r="H440" i="50" s="1"/>
  <c r="M358" i="51"/>
  <c r="I358" i="51" s="1"/>
  <c r="K522" i="58"/>
  <c r="G522" i="58" s="1"/>
  <c r="K440" i="59"/>
  <c r="G440" i="59" s="1"/>
  <c r="K522" i="50"/>
  <c r="G522" i="50" s="1"/>
  <c r="K440" i="50"/>
  <c r="G440" i="50" s="1"/>
  <c r="M440" i="54"/>
  <c r="I440" i="54" s="1"/>
  <c r="L358" i="51"/>
  <c r="H358" i="51" s="1"/>
  <c r="M522" i="58"/>
  <c r="I522" i="58" s="1"/>
  <c r="K358" i="56"/>
  <c r="G358" i="56" s="1"/>
  <c r="L440" i="58"/>
  <c r="H440" i="58" s="1"/>
  <c r="L440" i="54"/>
  <c r="H440" i="54" s="1"/>
  <c r="K358" i="51"/>
  <c r="G358" i="51" s="1"/>
  <c r="M440" i="58"/>
  <c r="I440" i="58" s="1"/>
  <c r="L522" i="58"/>
  <c r="H522" i="58" s="1"/>
  <c r="M358" i="56"/>
  <c r="I358" i="56" s="1"/>
  <c r="M358" i="53"/>
  <c r="I358" i="53" s="1"/>
  <c r="K358" i="53"/>
  <c r="G358" i="53" s="1"/>
  <c r="L522" i="54"/>
  <c r="H522" i="54" s="1"/>
  <c r="M522" i="59"/>
  <c r="I522" i="59" s="1"/>
  <c r="M440" i="59"/>
  <c r="I440" i="59" s="1"/>
  <c r="M522" i="54"/>
  <c r="I522" i="54" s="1"/>
  <c r="K522" i="59"/>
  <c r="G522" i="59" s="1"/>
  <c r="K440" i="51"/>
  <c r="G440" i="51" s="1"/>
  <c r="L440" i="56"/>
  <c r="H440" i="56" s="1"/>
  <c r="L522" i="53"/>
  <c r="H522" i="53" s="1"/>
  <c r="M440" i="51"/>
  <c r="I440" i="51" s="1"/>
  <c r="K440" i="56"/>
  <c r="G440" i="56" s="1"/>
  <c r="K522" i="53"/>
  <c r="G522" i="53" s="1"/>
  <c r="M522" i="56"/>
  <c r="I522" i="56" s="1"/>
  <c r="L440" i="51"/>
  <c r="H440" i="51" s="1"/>
  <c r="M522" i="53"/>
  <c r="I522" i="53" s="1"/>
  <c r="L522" i="56"/>
  <c r="H522" i="56" s="1"/>
  <c r="M440" i="53"/>
  <c r="I440" i="53" s="1"/>
  <c r="K522" i="56"/>
  <c r="G522" i="56" s="1"/>
  <c r="L522" i="51"/>
  <c r="H522" i="51" s="1"/>
  <c r="K440" i="53"/>
  <c r="G440" i="53" s="1"/>
  <c r="M440" i="56"/>
  <c r="I440" i="56" s="1"/>
  <c r="M522" i="51"/>
  <c r="I522" i="51" s="1"/>
  <c r="L440" i="53"/>
  <c r="H440" i="53" s="1"/>
  <c r="K522" i="51"/>
  <c r="G522" i="51" s="1"/>
  <c r="M97" i="51"/>
  <c r="I97" i="51" s="1"/>
  <c r="M15" i="51"/>
  <c r="I15" i="51" s="1"/>
  <c r="M97" i="52"/>
  <c r="I97" i="52" s="1"/>
  <c r="L97" i="52"/>
  <c r="H97" i="52" s="1"/>
  <c r="M15" i="50"/>
  <c r="I15" i="50" s="1"/>
  <c r="K97" i="52"/>
  <c r="G97" i="52" s="1"/>
  <c r="K97" i="56"/>
  <c r="G97" i="56" s="1"/>
  <c r="L15" i="56"/>
  <c r="H15" i="56" s="1"/>
  <c r="K97" i="54"/>
  <c r="G97" i="54" s="1"/>
  <c r="K15" i="51"/>
  <c r="G15" i="51" s="1"/>
  <c r="K15" i="56"/>
  <c r="G15" i="56" s="1"/>
  <c r="M97" i="56"/>
  <c r="I97" i="56" s="1"/>
  <c r="K97" i="51"/>
  <c r="G97" i="51" s="1"/>
  <c r="L97" i="56"/>
  <c r="H97" i="56" s="1"/>
  <c r="M15" i="56"/>
  <c r="I15" i="56" s="1"/>
  <c r="L15" i="54"/>
  <c r="H15" i="54" s="1"/>
  <c r="L97" i="54"/>
  <c r="H97" i="54" s="1"/>
  <c r="M97" i="54"/>
  <c r="I97" i="54" s="1"/>
  <c r="K179" i="57"/>
  <c r="G179" i="57" s="1"/>
  <c r="M15" i="57"/>
  <c r="I15" i="57" s="1"/>
  <c r="K15" i="58"/>
  <c r="G15" i="58" s="1"/>
  <c r="L15" i="50"/>
  <c r="H15" i="50" s="1"/>
  <c r="L97" i="51"/>
  <c r="H97" i="51" s="1"/>
  <c r="M97" i="57"/>
  <c r="I97" i="57" s="1"/>
  <c r="L15" i="57"/>
  <c r="H15" i="57" s="1"/>
  <c r="M15" i="59"/>
  <c r="I15" i="59" s="1"/>
  <c r="M15" i="54"/>
  <c r="I15" i="54" s="1"/>
  <c r="K15" i="50"/>
  <c r="G15" i="50" s="1"/>
  <c r="K15" i="54"/>
  <c r="G15" i="54" s="1"/>
  <c r="L15" i="58"/>
  <c r="H15" i="58" s="1"/>
  <c r="L15" i="51"/>
  <c r="H15" i="51" s="1"/>
  <c r="L97" i="57"/>
  <c r="H97" i="57" s="1"/>
  <c r="K15" i="57"/>
  <c r="G15" i="57" s="1"/>
  <c r="L15" i="52"/>
  <c r="H15" i="52" s="1"/>
  <c r="L15" i="59"/>
  <c r="H15" i="59" s="1"/>
  <c r="L179" i="57"/>
  <c r="H179" i="57" s="1"/>
  <c r="K15" i="55"/>
  <c r="G15" i="55" s="1"/>
  <c r="L15" i="53"/>
  <c r="H15" i="53" s="1"/>
  <c r="L97" i="58"/>
  <c r="H97" i="58" s="1"/>
  <c r="K15" i="59"/>
  <c r="G15" i="59" s="1"/>
  <c r="K15" i="53"/>
  <c r="G15" i="53" s="1"/>
  <c r="K97" i="58"/>
  <c r="G97" i="58" s="1"/>
  <c r="M179" i="57"/>
  <c r="I179" i="57" s="1"/>
  <c r="K97" i="57"/>
  <c r="G97" i="57" s="1"/>
  <c r="L15" i="55"/>
  <c r="H15" i="55" s="1"/>
  <c r="M15" i="52"/>
  <c r="I15" i="52" s="1"/>
  <c r="M15" i="55"/>
  <c r="I15" i="55" s="1"/>
  <c r="K15" i="52"/>
  <c r="G15" i="52" s="1"/>
  <c r="M15" i="58"/>
  <c r="I15" i="58" s="1"/>
  <c r="M15" i="53"/>
  <c r="I15" i="53" s="1"/>
  <c r="M97" i="58"/>
  <c r="I97" i="58" s="1"/>
  <c r="M179" i="56"/>
  <c r="I179" i="56" s="1"/>
  <c r="K179" i="51"/>
  <c r="G179" i="51" s="1"/>
  <c r="M97" i="50"/>
  <c r="I97" i="50" s="1"/>
  <c r="M179" i="51"/>
  <c r="I179" i="51" s="1"/>
  <c r="L97" i="50"/>
  <c r="H97" i="50" s="1"/>
  <c r="K97" i="50"/>
  <c r="G97" i="50" s="1"/>
  <c r="K179" i="56"/>
  <c r="G179" i="56" s="1"/>
  <c r="L179" i="51"/>
  <c r="H179" i="51" s="1"/>
  <c r="K179" i="59"/>
  <c r="G179" i="59" s="1"/>
  <c r="M179" i="59"/>
  <c r="I179" i="59" s="1"/>
  <c r="M179" i="52"/>
  <c r="I179" i="52" s="1"/>
  <c r="L179" i="59"/>
  <c r="H179" i="59" s="1"/>
  <c r="L97" i="55"/>
  <c r="H97" i="55" s="1"/>
  <c r="L179" i="52"/>
  <c r="H179" i="52" s="1"/>
  <c r="L97" i="59"/>
  <c r="H97" i="59" s="1"/>
  <c r="L179" i="56"/>
  <c r="H179" i="56" s="1"/>
  <c r="K97" i="55"/>
  <c r="G97" i="55" s="1"/>
  <c r="K179" i="52"/>
  <c r="G179" i="52" s="1"/>
  <c r="K97" i="59"/>
  <c r="G97" i="59" s="1"/>
  <c r="M179" i="54"/>
  <c r="I179" i="54" s="1"/>
  <c r="M97" i="55"/>
  <c r="I97" i="55" s="1"/>
  <c r="M97" i="53"/>
  <c r="I97" i="53" s="1"/>
  <c r="M97" i="59"/>
  <c r="I97" i="59" s="1"/>
  <c r="L179" i="54"/>
  <c r="H179" i="54" s="1"/>
  <c r="L97" i="53"/>
  <c r="H97" i="53" s="1"/>
  <c r="K97" i="53"/>
  <c r="G97" i="53" s="1"/>
  <c r="K179" i="54"/>
  <c r="G179" i="54" s="1"/>
  <c r="M179" i="50"/>
  <c r="I179" i="50" s="1"/>
  <c r="K261" i="52"/>
  <c r="G261" i="52" s="1"/>
  <c r="K261" i="59"/>
  <c r="G261" i="59" s="1"/>
  <c r="L179" i="50"/>
  <c r="H179" i="50" s="1"/>
  <c r="M261" i="59"/>
  <c r="I261" i="59" s="1"/>
  <c r="K261" i="57"/>
  <c r="G261" i="57" s="1"/>
  <c r="M261" i="57"/>
  <c r="I261" i="57" s="1"/>
  <c r="M261" i="56"/>
  <c r="I261" i="56" s="1"/>
  <c r="M179" i="53"/>
  <c r="I179" i="53" s="1"/>
  <c r="K179" i="50"/>
  <c r="G179" i="50" s="1"/>
  <c r="L261" i="52"/>
  <c r="H261" i="52" s="1"/>
  <c r="L261" i="59"/>
  <c r="H261" i="59" s="1"/>
  <c r="K179" i="58"/>
  <c r="G179" i="58" s="1"/>
  <c r="K179" i="53"/>
  <c r="G179" i="53" s="1"/>
  <c r="M261" i="51"/>
  <c r="I261" i="51" s="1"/>
  <c r="K261" i="54"/>
  <c r="G261" i="54" s="1"/>
  <c r="M261" i="52"/>
  <c r="I261" i="52" s="1"/>
  <c r="M179" i="55"/>
  <c r="I179" i="55" s="1"/>
  <c r="L261" i="56"/>
  <c r="H261" i="56" s="1"/>
  <c r="L179" i="55"/>
  <c r="H179" i="55" s="1"/>
  <c r="L261" i="57"/>
  <c r="H261" i="57" s="1"/>
  <c r="L261" i="51"/>
  <c r="H261" i="51" s="1"/>
  <c r="K261" i="56"/>
  <c r="G261" i="56" s="1"/>
  <c r="K179" i="55"/>
  <c r="G179" i="55" s="1"/>
  <c r="M261" i="54"/>
  <c r="I261" i="54" s="1"/>
  <c r="L261" i="54"/>
  <c r="H261" i="54" s="1"/>
  <c r="M179" i="58"/>
  <c r="I179" i="58" s="1"/>
  <c r="L179" i="58"/>
  <c r="H179" i="58" s="1"/>
  <c r="L179" i="53"/>
  <c r="H179" i="53" s="1"/>
  <c r="K261" i="51"/>
  <c r="G261" i="51" s="1"/>
  <c r="L343" i="57"/>
  <c r="H343" i="57" s="1"/>
  <c r="L343" i="59"/>
  <c r="H343" i="59" s="1"/>
  <c r="L261" i="50"/>
  <c r="H261" i="50" s="1"/>
  <c r="K343" i="57"/>
  <c r="G343" i="57" s="1"/>
  <c r="K343" i="59"/>
  <c r="G343" i="59" s="1"/>
  <c r="K261" i="50"/>
  <c r="G261" i="50" s="1"/>
  <c r="M261" i="50"/>
  <c r="I261" i="50" s="1"/>
  <c r="M261" i="58"/>
  <c r="I261" i="58" s="1"/>
  <c r="M343" i="57"/>
  <c r="I343" i="57" s="1"/>
  <c r="M343" i="54"/>
  <c r="I343" i="54" s="1"/>
  <c r="M343" i="59"/>
  <c r="I343" i="59" s="1"/>
  <c r="M343" i="52"/>
  <c r="I343" i="52" s="1"/>
  <c r="L261" i="53"/>
  <c r="H261" i="53" s="1"/>
  <c r="L261" i="58"/>
  <c r="H261" i="58" s="1"/>
  <c r="M343" i="56"/>
  <c r="I343" i="56" s="1"/>
  <c r="L343" i="52"/>
  <c r="H343" i="52" s="1"/>
  <c r="K261" i="58"/>
  <c r="G261" i="58" s="1"/>
  <c r="M261" i="55"/>
  <c r="I261" i="55" s="1"/>
  <c r="L343" i="56"/>
  <c r="H343" i="56" s="1"/>
  <c r="L343" i="54"/>
  <c r="H343" i="54" s="1"/>
  <c r="L261" i="55"/>
  <c r="H261" i="55" s="1"/>
  <c r="K343" i="56"/>
  <c r="G343" i="56" s="1"/>
  <c r="M343" i="51"/>
  <c r="I343" i="51" s="1"/>
  <c r="L343" i="51"/>
  <c r="H343" i="51" s="1"/>
  <c r="K343" i="51"/>
  <c r="G343" i="51" s="1"/>
  <c r="K343" i="52"/>
  <c r="G343" i="52" s="1"/>
  <c r="M261" i="53"/>
  <c r="I261" i="53" s="1"/>
  <c r="K343" i="54"/>
  <c r="G343" i="54" s="1"/>
  <c r="K261" i="55"/>
  <c r="G261" i="55" s="1"/>
  <c r="K261" i="53"/>
  <c r="G261" i="53" s="1"/>
  <c r="L507" i="51"/>
  <c r="H507" i="51" s="1"/>
  <c r="L507" i="59"/>
  <c r="H507" i="59" s="1"/>
  <c r="L343" i="58"/>
  <c r="H343" i="58" s="1"/>
  <c r="K507" i="56"/>
  <c r="G507" i="56" s="1"/>
  <c r="K507" i="51"/>
  <c r="G507" i="51" s="1"/>
  <c r="M425" i="51"/>
  <c r="I425" i="51" s="1"/>
  <c r="M425" i="52"/>
  <c r="I425" i="52" s="1"/>
  <c r="K507" i="59"/>
  <c r="G507" i="59" s="1"/>
  <c r="K343" i="58"/>
  <c r="G343" i="58" s="1"/>
  <c r="L425" i="56"/>
  <c r="H425" i="56" s="1"/>
  <c r="L343" i="50"/>
  <c r="H343" i="50" s="1"/>
  <c r="K425" i="56"/>
  <c r="G425" i="56" s="1"/>
  <c r="L425" i="51"/>
  <c r="H425" i="51" s="1"/>
  <c r="L425" i="52"/>
  <c r="H425" i="52" s="1"/>
  <c r="M425" i="59"/>
  <c r="I425" i="59" s="1"/>
  <c r="M507" i="52"/>
  <c r="I507" i="52" s="1"/>
  <c r="M343" i="58"/>
  <c r="I343" i="58" s="1"/>
  <c r="M343" i="50"/>
  <c r="I343" i="50" s="1"/>
  <c r="L507" i="54"/>
  <c r="H507" i="54" s="1"/>
  <c r="K425" i="59"/>
  <c r="G425" i="59" s="1"/>
  <c r="K507" i="54"/>
  <c r="G507" i="54" s="1"/>
  <c r="M507" i="56"/>
  <c r="I507" i="56" s="1"/>
  <c r="M425" i="56"/>
  <c r="I425" i="56" s="1"/>
  <c r="K425" i="51"/>
  <c r="G425" i="51" s="1"/>
  <c r="K425" i="52"/>
  <c r="G425" i="52" s="1"/>
  <c r="M507" i="54"/>
  <c r="I507" i="54" s="1"/>
  <c r="L425" i="59"/>
  <c r="H425" i="59" s="1"/>
  <c r="L507" i="52"/>
  <c r="H507" i="52" s="1"/>
  <c r="L507" i="56"/>
  <c r="H507" i="56" s="1"/>
  <c r="M425" i="57"/>
  <c r="I425" i="57" s="1"/>
  <c r="M343" i="53"/>
  <c r="I343" i="53" s="1"/>
  <c r="M343" i="55"/>
  <c r="I343" i="55" s="1"/>
  <c r="K425" i="57"/>
  <c r="G425" i="57" s="1"/>
  <c r="K343" i="53"/>
  <c r="G343" i="53" s="1"/>
  <c r="K343" i="55"/>
  <c r="G343" i="55" s="1"/>
  <c r="M507" i="51"/>
  <c r="I507" i="51" s="1"/>
  <c r="M507" i="59"/>
  <c r="I507" i="59" s="1"/>
  <c r="K425" i="54"/>
  <c r="G425" i="54" s="1"/>
  <c r="K507" i="57"/>
  <c r="G507" i="57" s="1"/>
  <c r="K507" i="52"/>
  <c r="G507" i="52" s="1"/>
  <c r="M425" i="54"/>
  <c r="I425" i="54" s="1"/>
  <c r="M507" i="57"/>
  <c r="I507" i="57" s="1"/>
  <c r="K343" i="50"/>
  <c r="G343" i="50" s="1"/>
  <c r="L343" i="53"/>
  <c r="H343" i="53" s="1"/>
  <c r="L343" i="55"/>
  <c r="H343" i="55" s="1"/>
  <c r="L425" i="57"/>
  <c r="H425" i="57" s="1"/>
  <c r="L507" i="57"/>
  <c r="H507" i="57" s="1"/>
  <c r="L425" i="54"/>
  <c r="H425" i="54" s="1"/>
  <c r="M425" i="50"/>
  <c r="I425" i="50" s="1"/>
  <c r="K507" i="50"/>
  <c r="G507" i="50" s="1"/>
  <c r="L425" i="50"/>
  <c r="H425" i="50" s="1"/>
  <c r="M507" i="50"/>
  <c r="I507" i="50" s="1"/>
  <c r="K425" i="50"/>
  <c r="G425" i="50" s="1"/>
  <c r="L507" i="50"/>
  <c r="H507" i="50" s="1"/>
  <c r="M507" i="55"/>
  <c r="I507" i="55" s="1"/>
  <c r="M507" i="53"/>
  <c r="I507" i="53" s="1"/>
  <c r="L507" i="55"/>
  <c r="H507" i="55" s="1"/>
  <c r="L507" i="53"/>
  <c r="H507" i="53" s="1"/>
  <c r="K507" i="55"/>
  <c r="G507" i="55" s="1"/>
  <c r="M425" i="58"/>
  <c r="I425" i="58" s="1"/>
  <c r="K507" i="53"/>
  <c r="G507" i="53" s="1"/>
  <c r="L425" i="58"/>
  <c r="H425" i="58" s="1"/>
  <c r="K425" i="55"/>
  <c r="G425" i="55" s="1"/>
  <c r="L507" i="58"/>
  <c r="H507" i="58" s="1"/>
  <c r="K507" i="58"/>
  <c r="G507" i="58" s="1"/>
  <c r="K425" i="53"/>
  <c r="G425" i="53" s="1"/>
  <c r="K425" i="58"/>
  <c r="G425" i="58" s="1"/>
  <c r="L425" i="55"/>
  <c r="H425" i="55" s="1"/>
  <c r="M425" i="55"/>
  <c r="I425" i="55" s="1"/>
  <c r="M425" i="53"/>
  <c r="I425" i="53" s="1"/>
  <c r="M507" i="58"/>
  <c r="I507" i="58" s="1"/>
  <c r="L425" i="53"/>
  <c r="H425" i="53" s="1"/>
  <c r="M16" i="51"/>
  <c r="I16" i="51" s="1"/>
  <c r="K16" i="50"/>
  <c r="G16" i="50" s="1"/>
  <c r="L16" i="50"/>
  <c r="H16" i="50" s="1"/>
  <c r="M16" i="50"/>
  <c r="I16" i="50" s="1"/>
  <c r="K180" i="50"/>
  <c r="G180" i="50" s="1"/>
  <c r="M98" i="59"/>
  <c r="I98" i="59" s="1"/>
  <c r="K98" i="55"/>
  <c r="G98" i="55" s="1"/>
  <c r="M180" i="50"/>
  <c r="I180" i="50" s="1"/>
  <c r="L180" i="50"/>
  <c r="H180" i="50" s="1"/>
  <c r="L98" i="59"/>
  <c r="H98" i="59" s="1"/>
  <c r="M16" i="56"/>
  <c r="I16" i="56" s="1"/>
  <c r="K98" i="59"/>
  <c r="G98" i="59" s="1"/>
  <c r="L16" i="56"/>
  <c r="H16" i="56" s="1"/>
  <c r="M16" i="59"/>
  <c r="I16" i="59" s="1"/>
  <c r="K16" i="56"/>
  <c r="G16" i="56" s="1"/>
  <c r="M98" i="55"/>
  <c r="I98" i="55" s="1"/>
  <c r="L16" i="54"/>
  <c r="H16" i="54" s="1"/>
  <c r="L98" i="53"/>
  <c r="H98" i="53" s="1"/>
  <c r="M16" i="53"/>
  <c r="I16" i="53" s="1"/>
  <c r="L180" i="53"/>
  <c r="H180" i="53" s="1"/>
  <c r="M16" i="57"/>
  <c r="I16" i="57" s="1"/>
  <c r="M98" i="57"/>
  <c r="I98" i="57" s="1"/>
  <c r="L98" i="55"/>
  <c r="H98" i="55" s="1"/>
  <c r="K16" i="54"/>
  <c r="G16" i="54" s="1"/>
  <c r="K98" i="53"/>
  <c r="G98" i="53" s="1"/>
  <c r="L16" i="53"/>
  <c r="H16" i="53" s="1"/>
  <c r="K180" i="53"/>
  <c r="G180" i="53" s="1"/>
  <c r="L16" i="57"/>
  <c r="H16" i="57" s="1"/>
  <c r="M98" i="53"/>
  <c r="I98" i="53" s="1"/>
  <c r="K16" i="51"/>
  <c r="G16" i="51" s="1"/>
  <c r="K16" i="53"/>
  <c r="G16" i="53" s="1"/>
  <c r="M16" i="55"/>
  <c r="I16" i="55" s="1"/>
  <c r="K16" i="57"/>
  <c r="G16" i="57" s="1"/>
  <c r="M16" i="52"/>
  <c r="I16" i="52" s="1"/>
  <c r="M16" i="58"/>
  <c r="I16" i="58" s="1"/>
  <c r="L16" i="55"/>
  <c r="H16" i="55" s="1"/>
  <c r="L16" i="52"/>
  <c r="H16" i="52" s="1"/>
  <c r="K16" i="59"/>
  <c r="G16" i="59" s="1"/>
  <c r="M16" i="54"/>
  <c r="I16" i="54" s="1"/>
  <c r="M180" i="53"/>
  <c r="I180" i="53" s="1"/>
  <c r="K98" i="57"/>
  <c r="G98" i="57" s="1"/>
  <c r="L16" i="51"/>
  <c r="H16" i="51" s="1"/>
  <c r="K16" i="55"/>
  <c r="G16" i="55" s="1"/>
  <c r="L98" i="57"/>
  <c r="H98" i="57" s="1"/>
  <c r="L16" i="59"/>
  <c r="H16" i="59" s="1"/>
  <c r="L16" i="58"/>
  <c r="H16" i="58" s="1"/>
  <c r="K16" i="58"/>
  <c r="G16" i="58" s="1"/>
  <c r="K16" i="52"/>
  <c r="G16" i="52" s="1"/>
  <c r="K98" i="50"/>
  <c r="G98" i="50" s="1"/>
  <c r="M262" i="52"/>
  <c r="I262" i="52" s="1"/>
  <c r="L98" i="50"/>
  <c r="H98" i="50" s="1"/>
  <c r="K98" i="56"/>
  <c r="G98" i="56" s="1"/>
  <c r="K180" i="57"/>
  <c r="G180" i="57" s="1"/>
  <c r="L98" i="51"/>
  <c r="H98" i="51" s="1"/>
  <c r="L262" i="55"/>
  <c r="H262" i="55" s="1"/>
  <c r="K98" i="54"/>
  <c r="G98" i="54" s="1"/>
  <c r="L98" i="58"/>
  <c r="H98" i="58" s="1"/>
  <c r="K180" i="56"/>
  <c r="G180" i="56" s="1"/>
  <c r="M98" i="52"/>
  <c r="I98" i="52" s="1"/>
  <c r="K98" i="51"/>
  <c r="G98" i="51" s="1"/>
  <c r="K262" i="55"/>
  <c r="G262" i="55" s="1"/>
  <c r="K98" i="58"/>
  <c r="G98" i="58" s="1"/>
  <c r="M98" i="50"/>
  <c r="I98" i="50" s="1"/>
  <c r="L262" i="52"/>
  <c r="H262" i="52" s="1"/>
  <c r="M98" i="56"/>
  <c r="I98" i="56" s="1"/>
  <c r="L98" i="52"/>
  <c r="H98" i="52" s="1"/>
  <c r="K262" i="52"/>
  <c r="G262" i="52" s="1"/>
  <c r="L98" i="56"/>
  <c r="H98" i="56" s="1"/>
  <c r="K98" i="52"/>
  <c r="G98" i="52" s="1"/>
  <c r="L180" i="52"/>
  <c r="H180" i="52" s="1"/>
  <c r="L180" i="57"/>
  <c r="H180" i="57" s="1"/>
  <c r="M98" i="51"/>
  <c r="I98" i="51" s="1"/>
  <c r="M262" i="55"/>
  <c r="I262" i="55" s="1"/>
  <c r="L98" i="54"/>
  <c r="H98" i="54" s="1"/>
  <c r="K180" i="59"/>
  <c r="G180" i="59" s="1"/>
  <c r="M98" i="58"/>
  <c r="I98" i="58" s="1"/>
  <c r="L180" i="56"/>
  <c r="H180" i="56" s="1"/>
  <c r="L180" i="55"/>
  <c r="H180" i="55" s="1"/>
  <c r="L180" i="59"/>
  <c r="H180" i="59" s="1"/>
  <c r="M98" i="54"/>
  <c r="I98" i="54" s="1"/>
  <c r="M180" i="56"/>
  <c r="I180" i="56" s="1"/>
  <c r="M180" i="52"/>
  <c r="I180" i="52" s="1"/>
  <c r="M180" i="59"/>
  <c r="I180" i="59" s="1"/>
  <c r="K180" i="52"/>
  <c r="G180" i="52" s="1"/>
  <c r="M180" i="55"/>
  <c r="I180" i="55" s="1"/>
  <c r="M180" i="57"/>
  <c r="I180" i="57" s="1"/>
  <c r="K180" i="55"/>
  <c r="G180" i="55" s="1"/>
  <c r="K180" i="51"/>
  <c r="G180" i="51" s="1"/>
  <c r="M344" i="52"/>
  <c r="I344" i="52" s="1"/>
  <c r="M262" i="57"/>
  <c r="I262" i="57" s="1"/>
  <c r="L344" i="52"/>
  <c r="H344" i="52" s="1"/>
  <c r="M180" i="58"/>
  <c r="I180" i="58" s="1"/>
  <c r="L262" i="57"/>
  <c r="H262" i="57" s="1"/>
  <c r="K262" i="50"/>
  <c r="G262" i="50" s="1"/>
  <c r="K344" i="55"/>
  <c r="G344" i="55" s="1"/>
  <c r="K262" i="53"/>
  <c r="G262" i="53" s="1"/>
  <c r="L180" i="51"/>
  <c r="H180" i="51" s="1"/>
  <c r="K180" i="58"/>
  <c r="G180" i="58" s="1"/>
  <c r="M262" i="59"/>
  <c r="I262" i="59" s="1"/>
  <c r="M262" i="56"/>
  <c r="I262" i="56" s="1"/>
  <c r="M262" i="50"/>
  <c r="I262" i="50" s="1"/>
  <c r="L262" i="59"/>
  <c r="H262" i="59" s="1"/>
  <c r="K262" i="57"/>
  <c r="G262" i="57" s="1"/>
  <c r="L262" i="50"/>
  <c r="H262" i="50" s="1"/>
  <c r="M344" i="55"/>
  <c r="I344" i="55" s="1"/>
  <c r="M180" i="51"/>
  <c r="I180" i="51" s="1"/>
  <c r="K262" i="59"/>
  <c r="G262" i="59" s="1"/>
  <c r="L344" i="55"/>
  <c r="H344" i="55" s="1"/>
  <c r="M262" i="53"/>
  <c r="I262" i="53" s="1"/>
  <c r="K344" i="52"/>
  <c r="G344" i="52" s="1"/>
  <c r="L180" i="54"/>
  <c r="H180" i="54" s="1"/>
  <c r="L180" i="58"/>
  <c r="H180" i="58" s="1"/>
  <c r="L262" i="56"/>
  <c r="H262" i="56" s="1"/>
  <c r="L262" i="53"/>
  <c r="H262" i="53" s="1"/>
  <c r="K180" i="54"/>
  <c r="G180" i="54" s="1"/>
  <c r="M180" i="54"/>
  <c r="I180" i="54" s="1"/>
  <c r="K262" i="56"/>
  <c r="G262" i="56" s="1"/>
  <c r="K344" i="50"/>
  <c r="G344" i="50" s="1"/>
  <c r="M344" i="56"/>
  <c r="I344" i="56" s="1"/>
  <c r="K508" i="55"/>
  <c r="G508" i="55" s="1"/>
  <c r="K344" i="57"/>
  <c r="G344" i="57" s="1"/>
  <c r="L344" i="56"/>
  <c r="H344" i="56" s="1"/>
  <c r="M508" i="55"/>
  <c r="I508" i="55" s="1"/>
  <c r="M262" i="58"/>
  <c r="I262" i="58" s="1"/>
  <c r="K344" i="56"/>
  <c r="G344" i="56" s="1"/>
  <c r="L508" i="55"/>
  <c r="H508" i="55" s="1"/>
  <c r="M426" i="55"/>
  <c r="I426" i="55" s="1"/>
  <c r="L262" i="58"/>
  <c r="H262" i="58" s="1"/>
  <c r="K344" i="59"/>
  <c r="G344" i="59" s="1"/>
  <c r="L426" i="55"/>
  <c r="H426" i="55" s="1"/>
  <c r="K262" i="58"/>
  <c r="G262" i="58" s="1"/>
  <c r="L344" i="50"/>
  <c r="H344" i="50" s="1"/>
  <c r="L344" i="57"/>
  <c r="H344" i="57" s="1"/>
  <c r="M344" i="53"/>
  <c r="I344" i="53" s="1"/>
  <c r="K508" i="52"/>
  <c r="G508" i="52" s="1"/>
  <c r="L426" i="52"/>
  <c r="H426" i="52" s="1"/>
  <c r="L344" i="53"/>
  <c r="H344" i="53" s="1"/>
  <c r="M508" i="52"/>
  <c r="I508" i="52" s="1"/>
  <c r="K426" i="52"/>
  <c r="G426" i="52" s="1"/>
  <c r="M262" i="54"/>
  <c r="I262" i="54" s="1"/>
  <c r="L344" i="59"/>
  <c r="H344" i="59" s="1"/>
  <c r="M344" i="50"/>
  <c r="I344" i="50" s="1"/>
  <c r="M344" i="57"/>
  <c r="I344" i="57" s="1"/>
  <c r="K344" i="53"/>
  <c r="G344" i="53" s="1"/>
  <c r="L262" i="54"/>
  <c r="H262" i="54" s="1"/>
  <c r="K262" i="51"/>
  <c r="G262" i="51" s="1"/>
  <c r="M344" i="59"/>
  <c r="I344" i="59" s="1"/>
  <c r="K262" i="54"/>
  <c r="G262" i="54" s="1"/>
  <c r="M262" i="51"/>
  <c r="I262" i="51" s="1"/>
  <c r="L262" i="51"/>
  <c r="H262" i="51" s="1"/>
  <c r="L508" i="52"/>
  <c r="H508" i="52" s="1"/>
  <c r="M426" i="52"/>
  <c r="I426" i="52" s="1"/>
  <c r="K426" i="55"/>
  <c r="G426" i="55" s="1"/>
  <c r="L426" i="50"/>
  <c r="H426" i="50" s="1"/>
  <c r="M508" i="59"/>
  <c r="I508" i="59" s="1"/>
  <c r="M344" i="51"/>
  <c r="I344" i="51" s="1"/>
  <c r="K426" i="53"/>
  <c r="G426" i="53" s="1"/>
  <c r="K426" i="50"/>
  <c r="G426" i="50" s="1"/>
  <c r="L508" i="59"/>
  <c r="H508" i="59" s="1"/>
  <c r="L344" i="51"/>
  <c r="H344" i="51" s="1"/>
  <c r="M426" i="53"/>
  <c r="I426" i="53" s="1"/>
  <c r="K508" i="50"/>
  <c r="G508" i="50" s="1"/>
  <c r="K344" i="58"/>
  <c r="G344" i="58" s="1"/>
  <c r="L508" i="53"/>
  <c r="H508" i="53" s="1"/>
  <c r="L508" i="56"/>
  <c r="H508" i="56" s="1"/>
  <c r="M508" i="50"/>
  <c r="I508" i="50" s="1"/>
  <c r="K508" i="59"/>
  <c r="G508" i="59" s="1"/>
  <c r="M344" i="58"/>
  <c r="I344" i="58" s="1"/>
  <c r="M426" i="56"/>
  <c r="I426" i="56" s="1"/>
  <c r="M508" i="53"/>
  <c r="I508" i="53" s="1"/>
  <c r="M344" i="54"/>
  <c r="I344" i="54" s="1"/>
  <c r="L344" i="54"/>
  <c r="H344" i="54" s="1"/>
  <c r="K426" i="57"/>
  <c r="G426" i="57" s="1"/>
  <c r="L508" i="50"/>
  <c r="H508" i="50" s="1"/>
  <c r="M508" i="57"/>
  <c r="I508" i="57" s="1"/>
  <c r="M426" i="57"/>
  <c r="I426" i="57" s="1"/>
  <c r="L344" i="58"/>
  <c r="H344" i="58" s="1"/>
  <c r="L426" i="56"/>
  <c r="H426" i="56" s="1"/>
  <c r="M508" i="56"/>
  <c r="I508" i="56" s="1"/>
  <c r="L508" i="57"/>
  <c r="H508" i="57" s="1"/>
  <c r="K426" i="59"/>
  <c r="G426" i="59" s="1"/>
  <c r="M426" i="50"/>
  <c r="I426" i="50" s="1"/>
  <c r="L426" i="59"/>
  <c r="H426" i="59" s="1"/>
  <c r="K344" i="51"/>
  <c r="G344" i="51" s="1"/>
  <c r="L426" i="53"/>
  <c r="H426" i="53" s="1"/>
  <c r="L426" i="57"/>
  <c r="H426" i="57" s="1"/>
  <c r="K426" i="56"/>
  <c r="G426" i="56" s="1"/>
  <c r="K508" i="57"/>
  <c r="G508" i="57" s="1"/>
  <c r="K508" i="53"/>
  <c r="G508" i="53" s="1"/>
  <c r="K344" i="54"/>
  <c r="G344" i="54" s="1"/>
  <c r="K508" i="56"/>
  <c r="G508" i="56" s="1"/>
  <c r="M426" i="59"/>
  <c r="I426" i="59" s="1"/>
  <c r="K426" i="54"/>
  <c r="G426" i="54" s="1"/>
  <c r="L508" i="54"/>
  <c r="H508" i="54" s="1"/>
  <c r="M426" i="54"/>
  <c r="I426" i="54" s="1"/>
  <c r="K508" i="54"/>
  <c r="G508" i="54" s="1"/>
  <c r="M508" i="58"/>
  <c r="I508" i="58" s="1"/>
  <c r="K426" i="51"/>
  <c r="G426" i="51" s="1"/>
  <c r="M508" i="51"/>
  <c r="I508" i="51" s="1"/>
  <c r="M508" i="54"/>
  <c r="I508" i="54" s="1"/>
  <c r="L508" i="58"/>
  <c r="H508" i="58" s="1"/>
  <c r="L508" i="51"/>
  <c r="H508" i="51" s="1"/>
  <c r="K508" i="58"/>
  <c r="G508" i="58" s="1"/>
  <c r="K508" i="51"/>
  <c r="G508" i="51" s="1"/>
  <c r="M426" i="58"/>
  <c r="I426" i="58" s="1"/>
  <c r="L426" i="51"/>
  <c r="H426" i="51" s="1"/>
  <c r="L426" i="54"/>
  <c r="H426" i="54" s="1"/>
  <c r="M426" i="51"/>
  <c r="I426" i="51" s="1"/>
  <c r="K426" i="58"/>
  <c r="G426" i="58" s="1"/>
  <c r="L426" i="58"/>
  <c r="H426" i="58" s="1"/>
  <c r="L25" i="50"/>
  <c r="H25" i="50" s="1"/>
  <c r="K107" i="50"/>
  <c r="G107" i="50" s="1"/>
  <c r="M107" i="50"/>
  <c r="I107" i="50" s="1"/>
  <c r="L107" i="50"/>
  <c r="H107" i="50" s="1"/>
  <c r="M107" i="59"/>
  <c r="I107" i="59" s="1"/>
  <c r="M25" i="50"/>
  <c r="I25" i="50" s="1"/>
  <c r="L107" i="59"/>
  <c r="H107" i="59" s="1"/>
  <c r="M25" i="51"/>
  <c r="I25" i="51" s="1"/>
  <c r="K25" i="50"/>
  <c r="G25" i="50" s="1"/>
  <c r="K107" i="59"/>
  <c r="G107" i="59" s="1"/>
  <c r="M25" i="52"/>
  <c r="I25" i="52" s="1"/>
  <c r="M25" i="59"/>
  <c r="I25" i="59" s="1"/>
  <c r="L25" i="52"/>
  <c r="H25" i="52" s="1"/>
  <c r="K25" i="52"/>
  <c r="G25" i="52" s="1"/>
  <c r="M107" i="53"/>
  <c r="I107" i="53" s="1"/>
  <c r="K25" i="51"/>
  <c r="G25" i="51" s="1"/>
  <c r="L107" i="53"/>
  <c r="H107" i="53" s="1"/>
  <c r="K25" i="59"/>
  <c r="G25" i="59" s="1"/>
  <c r="L25" i="59"/>
  <c r="H25" i="59" s="1"/>
  <c r="K25" i="56"/>
  <c r="G25" i="56" s="1"/>
  <c r="K189" i="53"/>
  <c r="G189" i="53" s="1"/>
  <c r="L25" i="54"/>
  <c r="H25" i="54" s="1"/>
  <c r="L107" i="54"/>
  <c r="H107" i="54" s="1"/>
  <c r="M107" i="55"/>
  <c r="I107" i="55" s="1"/>
  <c r="L107" i="58"/>
  <c r="H107" i="58" s="1"/>
  <c r="L25" i="53"/>
  <c r="H25" i="53" s="1"/>
  <c r="M25" i="55"/>
  <c r="I25" i="55" s="1"/>
  <c r="M107" i="56"/>
  <c r="I107" i="56" s="1"/>
  <c r="M25" i="57"/>
  <c r="I25" i="57" s="1"/>
  <c r="K107" i="53"/>
  <c r="G107" i="53" s="1"/>
  <c r="L25" i="51"/>
  <c r="H25" i="51" s="1"/>
  <c r="M189" i="53"/>
  <c r="I189" i="53" s="1"/>
  <c r="K25" i="54"/>
  <c r="G25" i="54" s="1"/>
  <c r="K107" i="54"/>
  <c r="G107" i="54" s="1"/>
  <c r="L107" i="55"/>
  <c r="H107" i="55" s="1"/>
  <c r="K107" i="58"/>
  <c r="G107" i="58" s="1"/>
  <c r="K25" i="53"/>
  <c r="G25" i="53" s="1"/>
  <c r="L25" i="57"/>
  <c r="H25" i="57" s="1"/>
  <c r="L189" i="53"/>
  <c r="H189" i="53" s="1"/>
  <c r="K107" i="55"/>
  <c r="G107" i="55" s="1"/>
  <c r="K25" i="57"/>
  <c r="G25" i="57" s="1"/>
  <c r="L25" i="56"/>
  <c r="H25" i="56" s="1"/>
  <c r="M25" i="54"/>
  <c r="I25" i="54" s="1"/>
  <c r="K25" i="58"/>
  <c r="G25" i="58" s="1"/>
  <c r="M107" i="54"/>
  <c r="I107" i="54" s="1"/>
  <c r="M107" i="58"/>
  <c r="I107" i="58" s="1"/>
  <c r="M25" i="53"/>
  <c r="I25" i="53" s="1"/>
  <c r="K25" i="55"/>
  <c r="G25" i="55" s="1"/>
  <c r="K107" i="56"/>
  <c r="G107" i="56" s="1"/>
  <c r="L25" i="55"/>
  <c r="H25" i="55" s="1"/>
  <c r="M25" i="58"/>
  <c r="I25" i="58" s="1"/>
  <c r="L107" i="56"/>
  <c r="H107" i="56" s="1"/>
  <c r="L25" i="58"/>
  <c r="H25" i="58" s="1"/>
  <c r="M25" i="56"/>
  <c r="I25" i="56" s="1"/>
  <c r="M271" i="58"/>
  <c r="I271" i="58" s="1"/>
  <c r="K189" i="55"/>
  <c r="G189" i="55" s="1"/>
  <c r="L189" i="58"/>
  <c r="H189" i="58" s="1"/>
  <c r="M271" i="53"/>
  <c r="I271" i="53" s="1"/>
  <c r="L189" i="50"/>
  <c r="H189" i="50" s="1"/>
  <c r="K189" i="58"/>
  <c r="G189" i="58" s="1"/>
  <c r="L271" i="53"/>
  <c r="H271" i="53" s="1"/>
  <c r="K271" i="58"/>
  <c r="G271" i="58" s="1"/>
  <c r="L189" i="55"/>
  <c r="H189" i="55" s="1"/>
  <c r="M107" i="51"/>
  <c r="I107" i="51" s="1"/>
  <c r="K271" i="53"/>
  <c r="G271" i="53" s="1"/>
  <c r="M271" i="55"/>
  <c r="I271" i="55" s="1"/>
  <c r="K107" i="52"/>
  <c r="G107" i="52" s="1"/>
  <c r="M189" i="54"/>
  <c r="I189" i="54" s="1"/>
  <c r="K189" i="51"/>
  <c r="G189" i="51" s="1"/>
  <c r="K189" i="50"/>
  <c r="G189" i="50" s="1"/>
  <c r="L271" i="55"/>
  <c r="H271" i="55" s="1"/>
  <c r="L189" i="54"/>
  <c r="H189" i="54" s="1"/>
  <c r="M189" i="50"/>
  <c r="I189" i="50" s="1"/>
  <c r="M189" i="55"/>
  <c r="I189" i="55" s="1"/>
  <c r="K271" i="55"/>
  <c r="G271" i="55" s="1"/>
  <c r="K189" i="54"/>
  <c r="G189" i="54" s="1"/>
  <c r="M189" i="58"/>
  <c r="I189" i="58" s="1"/>
  <c r="L271" i="58"/>
  <c r="H271" i="58" s="1"/>
  <c r="K107" i="51"/>
  <c r="G107" i="51" s="1"/>
  <c r="K107" i="57"/>
  <c r="G107" i="57" s="1"/>
  <c r="L107" i="52"/>
  <c r="H107" i="52" s="1"/>
  <c r="L189" i="51"/>
  <c r="H189" i="51" s="1"/>
  <c r="M107" i="57"/>
  <c r="I107" i="57" s="1"/>
  <c r="M107" i="52"/>
  <c r="I107" i="52" s="1"/>
  <c r="L107" i="51"/>
  <c r="H107" i="51" s="1"/>
  <c r="L107" i="57"/>
  <c r="H107" i="57" s="1"/>
  <c r="M189" i="51"/>
  <c r="I189" i="51" s="1"/>
  <c r="L189" i="56"/>
  <c r="H189" i="56" s="1"/>
  <c r="M189" i="52"/>
  <c r="I189" i="52" s="1"/>
  <c r="K189" i="56"/>
  <c r="G189" i="56" s="1"/>
  <c r="L189" i="52"/>
  <c r="H189" i="52" s="1"/>
  <c r="M189" i="56"/>
  <c r="I189" i="56" s="1"/>
  <c r="M271" i="50"/>
  <c r="I271" i="50" s="1"/>
  <c r="M271" i="51"/>
  <c r="I271" i="51" s="1"/>
  <c r="K189" i="52"/>
  <c r="G189" i="52" s="1"/>
  <c r="L271" i="50"/>
  <c r="H271" i="50" s="1"/>
  <c r="L271" i="51"/>
  <c r="H271" i="51" s="1"/>
  <c r="K271" i="54"/>
  <c r="G271" i="54" s="1"/>
  <c r="M353" i="55"/>
  <c r="I353" i="55" s="1"/>
  <c r="K189" i="57"/>
  <c r="G189" i="57" s="1"/>
  <c r="K271" i="50"/>
  <c r="G271" i="50" s="1"/>
  <c r="L353" i="53"/>
  <c r="H353" i="53" s="1"/>
  <c r="M189" i="59"/>
  <c r="I189" i="59" s="1"/>
  <c r="L353" i="55"/>
  <c r="H353" i="55" s="1"/>
  <c r="M353" i="58"/>
  <c r="I353" i="58" s="1"/>
  <c r="M189" i="57"/>
  <c r="I189" i="57" s="1"/>
  <c r="M353" i="53"/>
  <c r="I353" i="53" s="1"/>
  <c r="L271" i="56"/>
  <c r="H271" i="56" s="1"/>
  <c r="K271" i="56"/>
  <c r="G271" i="56" s="1"/>
  <c r="K353" i="55"/>
  <c r="G353" i="55" s="1"/>
  <c r="L353" i="58"/>
  <c r="H353" i="58" s="1"/>
  <c r="L189" i="57"/>
  <c r="H189" i="57" s="1"/>
  <c r="K189" i="59"/>
  <c r="G189" i="59" s="1"/>
  <c r="L271" i="54"/>
  <c r="H271" i="54" s="1"/>
  <c r="K353" i="53"/>
  <c r="G353" i="53" s="1"/>
  <c r="K271" i="51"/>
  <c r="G271" i="51" s="1"/>
  <c r="K353" i="58"/>
  <c r="G353" i="58" s="1"/>
  <c r="M271" i="56"/>
  <c r="I271" i="56" s="1"/>
  <c r="L189" i="59"/>
  <c r="H189" i="59" s="1"/>
  <c r="M271" i="54"/>
  <c r="I271" i="54" s="1"/>
  <c r="L435" i="55"/>
  <c r="H435" i="55" s="1"/>
  <c r="L517" i="55"/>
  <c r="H517" i="55" s="1"/>
  <c r="K271" i="57"/>
  <c r="G271" i="57" s="1"/>
  <c r="K435" i="55"/>
  <c r="G435" i="55" s="1"/>
  <c r="K517" i="55"/>
  <c r="G517" i="55" s="1"/>
  <c r="K517" i="53"/>
  <c r="G517" i="53" s="1"/>
  <c r="K353" i="50"/>
  <c r="G353" i="50" s="1"/>
  <c r="M517" i="53"/>
  <c r="I517" i="53" s="1"/>
  <c r="M435" i="58"/>
  <c r="I435" i="58" s="1"/>
  <c r="M353" i="54"/>
  <c r="I353" i="54" s="1"/>
  <c r="M271" i="59"/>
  <c r="I271" i="59" s="1"/>
  <c r="M435" i="55"/>
  <c r="I435" i="55" s="1"/>
  <c r="M517" i="55"/>
  <c r="I517" i="55" s="1"/>
  <c r="L271" i="57"/>
  <c r="H271" i="57" s="1"/>
  <c r="L517" i="58"/>
  <c r="H517" i="58" s="1"/>
  <c r="L353" i="51"/>
  <c r="H353" i="51" s="1"/>
  <c r="M435" i="53"/>
  <c r="I435" i="53" s="1"/>
  <c r="L435" i="53"/>
  <c r="H435" i="53" s="1"/>
  <c r="M271" i="57"/>
  <c r="I271" i="57" s="1"/>
  <c r="K517" i="58"/>
  <c r="G517" i="58" s="1"/>
  <c r="M353" i="56"/>
  <c r="I353" i="56" s="1"/>
  <c r="L353" i="50"/>
  <c r="H353" i="50" s="1"/>
  <c r="L271" i="52"/>
  <c r="H271" i="52" s="1"/>
  <c r="L353" i="54"/>
  <c r="H353" i="54" s="1"/>
  <c r="L271" i="59"/>
  <c r="H271" i="59" s="1"/>
  <c r="L517" i="53"/>
  <c r="H517" i="53" s="1"/>
  <c r="L353" i="56"/>
  <c r="H353" i="56" s="1"/>
  <c r="M353" i="50"/>
  <c r="I353" i="50" s="1"/>
  <c r="K353" i="51"/>
  <c r="G353" i="51" s="1"/>
  <c r="M353" i="51"/>
  <c r="I353" i="51" s="1"/>
  <c r="K353" i="56"/>
  <c r="G353" i="56" s="1"/>
  <c r="L435" i="58"/>
  <c r="H435" i="58" s="1"/>
  <c r="M271" i="52"/>
  <c r="I271" i="52" s="1"/>
  <c r="K435" i="53"/>
  <c r="G435" i="53" s="1"/>
  <c r="K353" i="54"/>
  <c r="G353" i="54" s="1"/>
  <c r="K271" i="59"/>
  <c r="G271" i="59" s="1"/>
  <c r="M517" i="58"/>
  <c r="I517" i="58" s="1"/>
  <c r="K271" i="52"/>
  <c r="G271" i="52" s="1"/>
  <c r="K435" i="58"/>
  <c r="G435" i="58" s="1"/>
  <c r="M517" i="50"/>
  <c r="I517" i="50" s="1"/>
  <c r="L517" i="51"/>
  <c r="H517" i="51" s="1"/>
  <c r="M435" i="54"/>
  <c r="I435" i="54" s="1"/>
  <c r="K517" i="56"/>
  <c r="G517" i="56" s="1"/>
  <c r="L517" i="50"/>
  <c r="H517" i="50" s="1"/>
  <c r="K517" i="51"/>
  <c r="G517" i="51" s="1"/>
  <c r="L435" i="56"/>
  <c r="H435" i="56" s="1"/>
  <c r="M353" i="57"/>
  <c r="I353" i="57" s="1"/>
  <c r="K517" i="50"/>
  <c r="G517" i="50" s="1"/>
  <c r="M517" i="51"/>
  <c r="I517" i="51" s="1"/>
  <c r="K435" i="56"/>
  <c r="G435" i="56" s="1"/>
  <c r="L353" i="57"/>
  <c r="H353" i="57" s="1"/>
  <c r="M353" i="52"/>
  <c r="I353" i="52" s="1"/>
  <c r="L435" i="50"/>
  <c r="H435" i="50" s="1"/>
  <c r="L353" i="52"/>
  <c r="H353" i="52" s="1"/>
  <c r="M517" i="54"/>
  <c r="I517" i="54" s="1"/>
  <c r="L435" i="51"/>
  <c r="H435" i="51" s="1"/>
  <c r="M435" i="56"/>
  <c r="I435" i="56" s="1"/>
  <c r="M517" i="56"/>
  <c r="I517" i="56" s="1"/>
  <c r="K353" i="57"/>
  <c r="G353" i="57" s="1"/>
  <c r="M353" i="59"/>
  <c r="I353" i="59" s="1"/>
  <c r="L435" i="54"/>
  <c r="H435" i="54" s="1"/>
  <c r="M435" i="50"/>
  <c r="I435" i="50" s="1"/>
  <c r="K353" i="59"/>
  <c r="G353" i="59" s="1"/>
  <c r="K517" i="54"/>
  <c r="G517" i="54" s="1"/>
  <c r="L517" i="56"/>
  <c r="H517" i="56" s="1"/>
  <c r="M435" i="51"/>
  <c r="I435" i="51" s="1"/>
  <c r="K435" i="50"/>
  <c r="G435" i="50" s="1"/>
  <c r="L517" i="54"/>
  <c r="H517" i="54" s="1"/>
  <c r="K353" i="52"/>
  <c r="G353" i="52" s="1"/>
  <c r="K435" i="54"/>
  <c r="G435" i="54" s="1"/>
  <c r="L353" i="59"/>
  <c r="H353" i="59" s="1"/>
  <c r="K435" i="51"/>
  <c r="G435" i="51" s="1"/>
  <c r="M517" i="59"/>
  <c r="I517" i="59" s="1"/>
  <c r="K517" i="59"/>
  <c r="G517" i="59" s="1"/>
  <c r="L435" i="59"/>
  <c r="H435" i="59" s="1"/>
  <c r="K435" i="59"/>
  <c r="G435" i="59" s="1"/>
  <c r="L517" i="52"/>
  <c r="H517" i="52" s="1"/>
  <c r="L517" i="59"/>
  <c r="H517" i="59" s="1"/>
  <c r="M435" i="52"/>
  <c r="I435" i="52" s="1"/>
  <c r="L435" i="52"/>
  <c r="H435" i="52" s="1"/>
  <c r="K435" i="52"/>
  <c r="G435" i="52" s="1"/>
  <c r="M435" i="57"/>
  <c r="I435" i="57" s="1"/>
  <c r="M517" i="52"/>
  <c r="I517" i="52" s="1"/>
  <c r="K435" i="57"/>
  <c r="G435" i="57" s="1"/>
  <c r="L517" i="57"/>
  <c r="H517" i="57" s="1"/>
  <c r="M517" i="57"/>
  <c r="I517" i="57" s="1"/>
  <c r="M435" i="59"/>
  <c r="I435" i="59" s="1"/>
  <c r="K517" i="52"/>
  <c r="G517" i="52" s="1"/>
  <c r="L435" i="57"/>
  <c r="H435" i="57" s="1"/>
  <c r="K517" i="57"/>
  <c r="G517" i="57" s="1"/>
  <c r="L610" i="61"/>
  <c r="H610" i="61" s="1"/>
  <c r="L446" i="61"/>
  <c r="H446" i="61" s="1"/>
  <c r="J118" i="61"/>
  <c r="F118" i="61" s="1"/>
  <c r="J36" i="61"/>
  <c r="F36" i="61" s="1"/>
  <c r="J282" i="61"/>
  <c r="F282" i="61" s="1"/>
  <c r="L364" i="61"/>
  <c r="H364" i="61" s="1"/>
  <c r="L118" i="61"/>
  <c r="H118" i="61" s="1"/>
  <c r="K36" i="61"/>
  <c r="G36" i="61" s="1"/>
  <c r="L36" i="61"/>
  <c r="H36" i="61" s="1"/>
  <c r="K610" i="61"/>
  <c r="G610" i="61" s="1"/>
  <c r="J446" i="61"/>
  <c r="F446" i="61" s="1"/>
  <c r="L282" i="61"/>
  <c r="H282" i="61" s="1"/>
  <c r="J610" i="61"/>
  <c r="F610" i="61" s="1"/>
  <c r="K364" i="61"/>
  <c r="G364" i="61" s="1"/>
  <c r="K446" i="61"/>
  <c r="G446" i="61" s="1"/>
  <c r="K118" i="61"/>
  <c r="G118" i="61" s="1"/>
  <c r="J364" i="61"/>
  <c r="F364" i="61" s="1"/>
  <c r="K282" i="61"/>
  <c r="G282" i="61" s="1"/>
  <c r="K200" i="61"/>
  <c r="G200" i="61" s="1"/>
  <c r="L200" i="61"/>
  <c r="H200" i="61" s="1"/>
  <c r="J200" i="61"/>
  <c r="F200" i="61" s="1"/>
  <c r="L528" i="61"/>
  <c r="H528" i="61" s="1"/>
  <c r="L774" i="61"/>
  <c r="H774" i="61" s="1"/>
  <c r="K774" i="61"/>
  <c r="G774" i="61" s="1"/>
  <c r="J774" i="61"/>
  <c r="F774" i="61" s="1"/>
  <c r="J856" i="61"/>
  <c r="F856" i="61" s="1"/>
  <c r="J528" i="61"/>
  <c r="F528" i="61" s="1"/>
  <c r="K692" i="61"/>
  <c r="G692" i="61" s="1"/>
  <c r="J692" i="61"/>
  <c r="F692" i="61" s="1"/>
  <c r="K856" i="61"/>
  <c r="G856" i="61" s="1"/>
  <c r="K528" i="61"/>
  <c r="G528" i="61" s="1"/>
  <c r="L856" i="61"/>
  <c r="H856" i="61" s="1"/>
  <c r="L692" i="61"/>
  <c r="H692" i="61" s="1"/>
  <c r="Q44" i="41"/>
  <c r="N44" i="41"/>
  <c r="T44" i="41"/>
  <c r="O44" i="41"/>
  <c r="R44" i="41"/>
  <c r="S44" i="41"/>
  <c r="I44" i="41"/>
  <c r="M44" i="41"/>
  <c r="P44" i="41"/>
  <c r="J44" i="41"/>
  <c r="G100" i="63"/>
  <c r="F264" i="63"/>
  <c r="F100" i="63"/>
  <c r="G264" i="63"/>
  <c r="H264" i="63"/>
  <c r="H18" i="63"/>
  <c r="H346" i="63"/>
  <c r="G346" i="63"/>
  <c r="F346" i="63"/>
  <c r="H428" i="63"/>
  <c r="G18" i="63"/>
  <c r="G428" i="63"/>
  <c r="F182" i="63"/>
  <c r="H100" i="63"/>
  <c r="F18" i="63"/>
  <c r="H182" i="63"/>
  <c r="G510" i="63"/>
  <c r="G182" i="63"/>
  <c r="F428" i="63"/>
  <c r="H510" i="63"/>
  <c r="F510" i="63"/>
  <c r="F92" i="63"/>
  <c r="H10" i="63"/>
  <c r="H256" i="63"/>
  <c r="F338" i="63"/>
  <c r="G256" i="63"/>
  <c r="G338" i="63"/>
  <c r="G420" i="63"/>
  <c r="G10" i="63"/>
  <c r="H338" i="63"/>
  <c r="F420" i="63"/>
  <c r="G174" i="63"/>
  <c r="G92" i="63"/>
  <c r="F174" i="63"/>
  <c r="H420" i="63"/>
  <c r="H174" i="63"/>
  <c r="H502" i="63"/>
  <c r="G502" i="63"/>
  <c r="F10" i="63"/>
  <c r="F502" i="63"/>
  <c r="F256" i="63"/>
  <c r="H92" i="63"/>
  <c r="F513" i="63"/>
  <c r="G103" i="63"/>
  <c r="G21" i="63"/>
  <c r="G431" i="63"/>
  <c r="G267" i="63"/>
  <c r="G185" i="63"/>
  <c r="F431" i="63"/>
  <c r="G513" i="63"/>
  <c r="H21" i="63"/>
  <c r="H185" i="63"/>
  <c r="F185" i="63"/>
  <c r="H431" i="63"/>
  <c r="F267" i="63"/>
  <c r="H513" i="63"/>
  <c r="G349" i="63"/>
  <c r="F21" i="63"/>
  <c r="H103" i="63"/>
  <c r="H267" i="63"/>
  <c r="F349" i="63"/>
  <c r="F103" i="63"/>
  <c r="H349" i="63"/>
  <c r="H172" i="63"/>
  <c r="G172" i="63"/>
  <c r="H8" i="63"/>
  <c r="F172" i="63"/>
  <c r="H90" i="63"/>
  <c r="F8" i="63"/>
  <c r="F336" i="63"/>
  <c r="F418" i="63"/>
  <c r="G418" i="63"/>
  <c r="G90" i="63"/>
  <c r="H418" i="63"/>
  <c r="H336" i="63"/>
  <c r="G8" i="63"/>
  <c r="H254" i="63"/>
  <c r="G336" i="63"/>
  <c r="F254" i="63"/>
  <c r="F90" i="63"/>
  <c r="F500" i="63"/>
  <c r="H500" i="63"/>
  <c r="G500" i="63"/>
  <c r="G254" i="63"/>
  <c r="L99" i="50"/>
  <c r="H99" i="50" s="1"/>
  <c r="K99" i="50"/>
  <c r="G99" i="50" s="1"/>
  <c r="M17" i="51"/>
  <c r="I17" i="51" s="1"/>
  <c r="M99" i="50"/>
  <c r="I99" i="50" s="1"/>
  <c r="K17" i="50"/>
  <c r="G17" i="50" s="1"/>
  <c r="L181" i="56"/>
  <c r="H181" i="56" s="1"/>
  <c r="L17" i="52"/>
  <c r="H17" i="52" s="1"/>
  <c r="M17" i="50"/>
  <c r="I17" i="50" s="1"/>
  <c r="K181" i="56"/>
  <c r="G181" i="56" s="1"/>
  <c r="K17" i="52"/>
  <c r="G17" i="52" s="1"/>
  <c r="L17" i="50"/>
  <c r="H17" i="50" s="1"/>
  <c r="M99" i="57"/>
  <c r="I99" i="57" s="1"/>
  <c r="L99" i="57"/>
  <c r="H99" i="57" s="1"/>
  <c r="M181" i="56"/>
  <c r="I181" i="56" s="1"/>
  <c r="M17" i="52"/>
  <c r="I17" i="52" s="1"/>
  <c r="K17" i="51"/>
  <c r="G17" i="51" s="1"/>
  <c r="L17" i="51"/>
  <c r="H17" i="51" s="1"/>
  <c r="L17" i="59"/>
  <c r="H17" i="59" s="1"/>
  <c r="K99" i="57"/>
  <c r="G99" i="57" s="1"/>
  <c r="M263" i="53"/>
  <c r="I263" i="53" s="1"/>
  <c r="L99" i="56"/>
  <c r="H99" i="56" s="1"/>
  <c r="L99" i="53"/>
  <c r="H99" i="53" s="1"/>
  <c r="L263" i="53"/>
  <c r="H263" i="53" s="1"/>
  <c r="K99" i="56"/>
  <c r="G99" i="56" s="1"/>
  <c r="K99" i="53"/>
  <c r="G99" i="53" s="1"/>
  <c r="L17" i="56"/>
  <c r="H17" i="56" s="1"/>
  <c r="K263" i="53"/>
  <c r="G263" i="53" s="1"/>
  <c r="M99" i="54"/>
  <c r="I99" i="54" s="1"/>
  <c r="M99" i="56"/>
  <c r="I99" i="56" s="1"/>
  <c r="M17" i="58"/>
  <c r="I17" i="58" s="1"/>
  <c r="M17" i="56"/>
  <c r="I17" i="56" s="1"/>
  <c r="L99" i="54"/>
  <c r="H99" i="54" s="1"/>
  <c r="L17" i="58"/>
  <c r="H17" i="58" s="1"/>
  <c r="L17" i="55"/>
  <c r="H17" i="55" s="1"/>
  <c r="M17" i="59"/>
  <c r="I17" i="59" s="1"/>
  <c r="M99" i="53"/>
  <c r="I99" i="53" s="1"/>
  <c r="K17" i="57"/>
  <c r="G17" i="57" s="1"/>
  <c r="M17" i="53"/>
  <c r="I17" i="53" s="1"/>
  <c r="K17" i="54"/>
  <c r="G17" i="54" s="1"/>
  <c r="L17" i="57"/>
  <c r="H17" i="57" s="1"/>
  <c r="K99" i="54"/>
  <c r="G99" i="54" s="1"/>
  <c r="K17" i="55"/>
  <c r="G17" i="55" s="1"/>
  <c r="M17" i="54"/>
  <c r="I17" i="54" s="1"/>
  <c r="L17" i="53"/>
  <c r="H17" i="53" s="1"/>
  <c r="K17" i="56"/>
  <c r="G17" i="56" s="1"/>
  <c r="K17" i="58"/>
  <c r="G17" i="58" s="1"/>
  <c r="L17" i="54"/>
  <c r="H17" i="54" s="1"/>
  <c r="K17" i="53"/>
  <c r="G17" i="53" s="1"/>
  <c r="M17" i="57"/>
  <c r="I17" i="57" s="1"/>
  <c r="K17" i="59"/>
  <c r="G17" i="59" s="1"/>
  <c r="M17" i="55"/>
  <c r="I17" i="55" s="1"/>
  <c r="K99" i="52"/>
  <c r="G99" i="52" s="1"/>
  <c r="K181" i="57"/>
  <c r="G181" i="57" s="1"/>
  <c r="M181" i="57"/>
  <c r="I181" i="57" s="1"/>
  <c r="L181" i="58"/>
  <c r="H181" i="58" s="1"/>
  <c r="L181" i="57"/>
  <c r="H181" i="57" s="1"/>
  <c r="M181" i="50"/>
  <c r="I181" i="50" s="1"/>
  <c r="L181" i="53"/>
  <c r="H181" i="53" s="1"/>
  <c r="L99" i="52"/>
  <c r="H99" i="52" s="1"/>
  <c r="K181" i="50"/>
  <c r="G181" i="50" s="1"/>
  <c r="M99" i="52"/>
  <c r="I99" i="52" s="1"/>
  <c r="M181" i="59"/>
  <c r="I181" i="59" s="1"/>
  <c r="M99" i="51"/>
  <c r="I99" i="51" s="1"/>
  <c r="L99" i="55"/>
  <c r="H99" i="55" s="1"/>
  <c r="L345" i="53"/>
  <c r="H345" i="53" s="1"/>
  <c r="L99" i="58"/>
  <c r="H99" i="58" s="1"/>
  <c r="K99" i="55"/>
  <c r="G99" i="55" s="1"/>
  <c r="K345" i="53"/>
  <c r="G345" i="53" s="1"/>
  <c r="K99" i="58"/>
  <c r="G99" i="58" s="1"/>
  <c r="K181" i="53"/>
  <c r="G181" i="53" s="1"/>
  <c r="M99" i="59"/>
  <c r="I99" i="59" s="1"/>
  <c r="L181" i="50"/>
  <c r="H181" i="50" s="1"/>
  <c r="K181" i="59"/>
  <c r="G181" i="59" s="1"/>
  <c r="K99" i="51"/>
  <c r="G99" i="51" s="1"/>
  <c r="M99" i="55"/>
  <c r="I99" i="55" s="1"/>
  <c r="M345" i="53"/>
  <c r="I345" i="53" s="1"/>
  <c r="K181" i="51"/>
  <c r="G181" i="51" s="1"/>
  <c r="M99" i="58"/>
  <c r="I99" i="58" s="1"/>
  <c r="K263" i="58"/>
  <c r="G263" i="58" s="1"/>
  <c r="L181" i="51"/>
  <c r="H181" i="51" s="1"/>
  <c r="M263" i="58"/>
  <c r="I263" i="58" s="1"/>
  <c r="L99" i="59"/>
  <c r="H99" i="59" s="1"/>
  <c r="M181" i="53"/>
  <c r="I181" i="53" s="1"/>
  <c r="M181" i="51"/>
  <c r="I181" i="51" s="1"/>
  <c r="L181" i="59"/>
  <c r="H181" i="59" s="1"/>
  <c r="L99" i="51"/>
  <c r="H99" i="51" s="1"/>
  <c r="K99" i="59"/>
  <c r="G99" i="59" s="1"/>
  <c r="K181" i="58"/>
  <c r="G181" i="58" s="1"/>
  <c r="M181" i="58"/>
  <c r="I181" i="58" s="1"/>
  <c r="L263" i="58"/>
  <c r="H263" i="58" s="1"/>
  <c r="M263" i="50"/>
  <c r="I263" i="50" s="1"/>
  <c r="M181" i="55"/>
  <c r="I181" i="55" s="1"/>
  <c r="L181" i="54"/>
  <c r="H181" i="54" s="1"/>
  <c r="L263" i="56"/>
  <c r="H263" i="56" s="1"/>
  <c r="L263" i="50"/>
  <c r="H263" i="50" s="1"/>
  <c r="L181" i="55"/>
  <c r="H181" i="55" s="1"/>
  <c r="K181" i="54"/>
  <c r="G181" i="54" s="1"/>
  <c r="M345" i="58"/>
  <c r="I345" i="58" s="1"/>
  <c r="K263" i="56"/>
  <c r="G263" i="56" s="1"/>
  <c r="K263" i="50"/>
  <c r="G263" i="50" s="1"/>
  <c r="K181" i="55"/>
  <c r="G181" i="55" s="1"/>
  <c r="L345" i="58"/>
  <c r="H345" i="58" s="1"/>
  <c r="M263" i="59"/>
  <c r="I263" i="59" s="1"/>
  <c r="K345" i="58"/>
  <c r="G345" i="58" s="1"/>
  <c r="L263" i="59"/>
  <c r="H263" i="59" s="1"/>
  <c r="M181" i="54"/>
  <c r="I181" i="54" s="1"/>
  <c r="K263" i="57"/>
  <c r="G263" i="57" s="1"/>
  <c r="M263" i="56"/>
  <c r="I263" i="56" s="1"/>
  <c r="L181" i="52"/>
  <c r="H181" i="52" s="1"/>
  <c r="M263" i="57"/>
  <c r="I263" i="57" s="1"/>
  <c r="M509" i="53"/>
  <c r="I509" i="53" s="1"/>
  <c r="M263" i="51"/>
  <c r="I263" i="51" s="1"/>
  <c r="L427" i="53"/>
  <c r="H427" i="53" s="1"/>
  <c r="K181" i="52"/>
  <c r="G181" i="52" s="1"/>
  <c r="L263" i="57"/>
  <c r="H263" i="57" s="1"/>
  <c r="L509" i="53"/>
  <c r="H509" i="53" s="1"/>
  <c r="L263" i="51"/>
  <c r="H263" i="51" s="1"/>
  <c r="M427" i="53"/>
  <c r="I427" i="53" s="1"/>
  <c r="K263" i="51"/>
  <c r="G263" i="51" s="1"/>
  <c r="K263" i="59"/>
  <c r="G263" i="59" s="1"/>
  <c r="M181" i="52"/>
  <c r="I181" i="52" s="1"/>
  <c r="K509" i="53"/>
  <c r="G509" i="53" s="1"/>
  <c r="K427" i="53"/>
  <c r="G427" i="53" s="1"/>
  <c r="M345" i="50"/>
  <c r="I345" i="50" s="1"/>
  <c r="L427" i="58"/>
  <c r="H427" i="58" s="1"/>
  <c r="L345" i="59"/>
  <c r="H345" i="59" s="1"/>
  <c r="L263" i="52"/>
  <c r="H263" i="52" s="1"/>
  <c r="M263" i="55"/>
  <c r="I263" i="55" s="1"/>
  <c r="K427" i="58"/>
  <c r="G427" i="58" s="1"/>
  <c r="K345" i="59"/>
  <c r="G345" i="59" s="1"/>
  <c r="L263" i="55"/>
  <c r="H263" i="55" s="1"/>
  <c r="M509" i="58"/>
  <c r="I509" i="58" s="1"/>
  <c r="K263" i="55"/>
  <c r="G263" i="55" s="1"/>
  <c r="L509" i="58"/>
  <c r="H509" i="58" s="1"/>
  <c r="L345" i="50"/>
  <c r="H345" i="50" s="1"/>
  <c r="M427" i="58"/>
  <c r="I427" i="58" s="1"/>
  <c r="M345" i="59"/>
  <c r="I345" i="59" s="1"/>
  <c r="M263" i="52"/>
  <c r="I263" i="52" s="1"/>
  <c r="L345" i="57"/>
  <c r="H345" i="57" s="1"/>
  <c r="K345" i="50"/>
  <c r="G345" i="50" s="1"/>
  <c r="M345" i="51"/>
  <c r="I345" i="51" s="1"/>
  <c r="M345" i="56"/>
  <c r="I345" i="56" s="1"/>
  <c r="K263" i="54"/>
  <c r="G263" i="54" s="1"/>
  <c r="K263" i="52"/>
  <c r="G263" i="52" s="1"/>
  <c r="L345" i="51"/>
  <c r="H345" i="51" s="1"/>
  <c r="K345" i="57"/>
  <c r="G345" i="57" s="1"/>
  <c r="K345" i="51"/>
  <c r="G345" i="51" s="1"/>
  <c r="M345" i="57"/>
  <c r="I345" i="57" s="1"/>
  <c r="K345" i="56"/>
  <c r="G345" i="56" s="1"/>
  <c r="M263" i="54"/>
  <c r="I263" i="54" s="1"/>
  <c r="K509" i="58"/>
  <c r="G509" i="58" s="1"/>
  <c r="L263" i="54"/>
  <c r="H263" i="54" s="1"/>
  <c r="L345" i="56"/>
  <c r="H345" i="56" s="1"/>
  <c r="K509" i="59"/>
  <c r="G509" i="59" s="1"/>
  <c r="K427" i="57"/>
  <c r="G427" i="57" s="1"/>
  <c r="K509" i="56"/>
  <c r="G509" i="56" s="1"/>
  <c r="K345" i="52"/>
  <c r="G345" i="52" s="1"/>
  <c r="L427" i="59"/>
  <c r="H427" i="59" s="1"/>
  <c r="K509" i="51"/>
  <c r="G509" i="51" s="1"/>
  <c r="L509" i="57"/>
  <c r="H509" i="57" s="1"/>
  <c r="L427" i="51"/>
  <c r="H427" i="51" s="1"/>
  <c r="L427" i="56"/>
  <c r="H427" i="56" s="1"/>
  <c r="K427" i="59"/>
  <c r="G427" i="59" s="1"/>
  <c r="M509" i="51"/>
  <c r="I509" i="51" s="1"/>
  <c r="M427" i="51"/>
  <c r="I427" i="51" s="1"/>
  <c r="M509" i="50"/>
  <c r="I509" i="50" s="1"/>
  <c r="K427" i="56"/>
  <c r="G427" i="56" s="1"/>
  <c r="M345" i="54"/>
  <c r="I345" i="54" s="1"/>
  <c r="K345" i="54"/>
  <c r="G345" i="54" s="1"/>
  <c r="K345" i="55"/>
  <c r="G345" i="55" s="1"/>
  <c r="L509" i="50"/>
  <c r="H509" i="50" s="1"/>
  <c r="M427" i="56"/>
  <c r="I427" i="56" s="1"/>
  <c r="L345" i="54"/>
  <c r="H345" i="54" s="1"/>
  <c r="L427" i="50"/>
  <c r="H427" i="50" s="1"/>
  <c r="K509" i="57"/>
  <c r="G509" i="57" s="1"/>
  <c r="M427" i="50"/>
  <c r="I427" i="50" s="1"/>
  <c r="L509" i="59"/>
  <c r="H509" i="59" s="1"/>
  <c r="L427" i="57"/>
  <c r="H427" i="57" s="1"/>
  <c r="L509" i="56"/>
  <c r="H509" i="56" s="1"/>
  <c r="L345" i="52"/>
  <c r="H345" i="52" s="1"/>
  <c r="M427" i="59"/>
  <c r="I427" i="59" s="1"/>
  <c r="L509" i="51"/>
  <c r="H509" i="51" s="1"/>
  <c r="K509" i="50"/>
  <c r="G509" i="50" s="1"/>
  <c r="L345" i="55"/>
  <c r="H345" i="55" s="1"/>
  <c r="K427" i="50"/>
  <c r="G427" i="50" s="1"/>
  <c r="M509" i="59"/>
  <c r="I509" i="59" s="1"/>
  <c r="K427" i="51"/>
  <c r="G427" i="51" s="1"/>
  <c r="M345" i="55"/>
  <c r="I345" i="55" s="1"/>
  <c r="M509" i="56"/>
  <c r="I509" i="56" s="1"/>
  <c r="M345" i="52"/>
  <c r="I345" i="52" s="1"/>
  <c r="M427" i="57"/>
  <c r="I427" i="57" s="1"/>
  <c r="M509" i="57"/>
  <c r="I509" i="57" s="1"/>
  <c r="M509" i="55"/>
  <c r="I509" i="55" s="1"/>
  <c r="K509" i="55"/>
  <c r="G509" i="55" s="1"/>
  <c r="M427" i="52"/>
  <c r="I427" i="52" s="1"/>
  <c r="L427" i="52"/>
  <c r="H427" i="52" s="1"/>
  <c r="M427" i="54"/>
  <c r="I427" i="54" s="1"/>
  <c r="K427" i="52"/>
  <c r="G427" i="52" s="1"/>
  <c r="L427" i="54"/>
  <c r="H427" i="54" s="1"/>
  <c r="M509" i="52"/>
  <c r="I509" i="52" s="1"/>
  <c r="K427" i="54"/>
  <c r="G427" i="54" s="1"/>
  <c r="L509" i="52"/>
  <c r="H509" i="52" s="1"/>
  <c r="M509" i="54"/>
  <c r="I509" i="54" s="1"/>
  <c r="K509" i="54"/>
  <c r="G509" i="54" s="1"/>
  <c r="L427" i="55"/>
  <c r="H427" i="55" s="1"/>
  <c r="K427" i="55"/>
  <c r="G427" i="55" s="1"/>
  <c r="L509" i="55"/>
  <c r="H509" i="55" s="1"/>
  <c r="K509" i="52"/>
  <c r="G509" i="52" s="1"/>
  <c r="L509" i="54"/>
  <c r="H509" i="54" s="1"/>
  <c r="M427" i="55"/>
  <c r="I427" i="55" s="1"/>
  <c r="M8" i="50"/>
  <c r="I8" i="50" s="1"/>
  <c r="M8" i="51"/>
  <c r="I8" i="51" s="1"/>
  <c r="L8" i="50"/>
  <c r="H8" i="50" s="1"/>
  <c r="K90" i="54"/>
  <c r="G90" i="54" s="1"/>
  <c r="M8" i="59"/>
  <c r="I8" i="59" s="1"/>
  <c r="K90" i="53"/>
  <c r="G90" i="53" s="1"/>
  <c r="K8" i="56"/>
  <c r="G8" i="56" s="1"/>
  <c r="K8" i="50"/>
  <c r="G8" i="50" s="1"/>
  <c r="L8" i="59"/>
  <c r="H8" i="59" s="1"/>
  <c r="M90" i="53"/>
  <c r="I90" i="53" s="1"/>
  <c r="M90" i="54"/>
  <c r="I90" i="54" s="1"/>
  <c r="K8" i="59"/>
  <c r="G8" i="59" s="1"/>
  <c r="L90" i="54"/>
  <c r="H90" i="54" s="1"/>
  <c r="L90" i="53"/>
  <c r="H90" i="53" s="1"/>
  <c r="L8" i="56"/>
  <c r="H8" i="56" s="1"/>
  <c r="M90" i="52"/>
  <c r="I90" i="52" s="1"/>
  <c r="M8" i="58"/>
  <c r="I8" i="58" s="1"/>
  <c r="K8" i="51"/>
  <c r="G8" i="51" s="1"/>
  <c r="L8" i="55"/>
  <c r="H8" i="55" s="1"/>
  <c r="L8" i="52"/>
  <c r="H8" i="52" s="1"/>
  <c r="L90" i="52"/>
  <c r="H90" i="52" s="1"/>
  <c r="L8" i="58"/>
  <c r="H8" i="58" s="1"/>
  <c r="K8" i="55"/>
  <c r="G8" i="55" s="1"/>
  <c r="K8" i="52"/>
  <c r="G8" i="52" s="1"/>
  <c r="K90" i="52"/>
  <c r="G90" i="52" s="1"/>
  <c r="K8" i="58"/>
  <c r="G8" i="58" s="1"/>
  <c r="M8" i="54"/>
  <c r="I8" i="54" s="1"/>
  <c r="L90" i="57"/>
  <c r="H90" i="57" s="1"/>
  <c r="K90" i="57"/>
  <c r="G90" i="57" s="1"/>
  <c r="K8" i="53"/>
  <c r="G8" i="53" s="1"/>
  <c r="M8" i="55"/>
  <c r="I8" i="55" s="1"/>
  <c r="K8" i="57"/>
  <c r="G8" i="57" s="1"/>
  <c r="M8" i="52"/>
  <c r="I8" i="52" s="1"/>
  <c r="M8" i="53"/>
  <c r="I8" i="53" s="1"/>
  <c r="L8" i="57"/>
  <c r="H8" i="57" s="1"/>
  <c r="L8" i="54"/>
  <c r="H8" i="54" s="1"/>
  <c r="L8" i="53"/>
  <c r="H8" i="53" s="1"/>
  <c r="K8" i="54"/>
  <c r="G8" i="54" s="1"/>
  <c r="M90" i="57"/>
  <c r="I90" i="57" s="1"/>
  <c r="M8" i="57"/>
  <c r="I8" i="57" s="1"/>
  <c r="L8" i="51"/>
  <c r="H8" i="51" s="1"/>
  <c r="M8" i="56"/>
  <c r="I8" i="56" s="1"/>
  <c r="M90" i="56"/>
  <c r="I90" i="56" s="1"/>
  <c r="M172" i="50"/>
  <c r="I172" i="50" s="1"/>
  <c r="M90" i="50"/>
  <c r="I90" i="50" s="1"/>
  <c r="L90" i="56"/>
  <c r="H90" i="56" s="1"/>
  <c r="M90" i="59"/>
  <c r="I90" i="59" s="1"/>
  <c r="L172" i="50"/>
  <c r="H172" i="50" s="1"/>
  <c r="L90" i="50"/>
  <c r="H90" i="50" s="1"/>
  <c r="M90" i="51"/>
  <c r="I90" i="51" s="1"/>
  <c r="K90" i="56"/>
  <c r="G90" i="56" s="1"/>
  <c r="L90" i="59"/>
  <c r="H90" i="59" s="1"/>
  <c r="K172" i="50"/>
  <c r="G172" i="50" s="1"/>
  <c r="K90" i="50"/>
  <c r="G90" i="50" s="1"/>
  <c r="L172" i="54"/>
  <c r="H172" i="54" s="1"/>
  <c r="L90" i="51"/>
  <c r="H90" i="51" s="1"/>
  <c r="K90" i="59"/>
  <c r="G90" i="59" s="1"/>
  <c r="K172" i="53"/>
  <c r="G172" i="53" s="1"/>
  <c r="L254" i="57"/>
  <c r="H254" i="57" s="1"/>
  <c r="M172" i="52"/>
  <c r="I172" i="52" s="1"/>
  <c r="K172" i="57"/>
  <c r="G172" i="57" s="1"/>
  <c r="M90" i="58"/>
  <c r="I90" i="58" s="1"/>
  <c r="M254" i="54"/>
  <c r="I254" i="54" s="1"/>
  <c r="K254" i="57"/>
  <c r="G254" i="57" s="1"/>
  <c r="M90" i="55"/>
  <c r="I90" i="55" s="1"/>
  <c r="L90" i="58"/>
  <c r="H90" i="58" s="1"/>
  <c r="L254" i="54"/>
  <c r="H254" i="54" s="1"/>
  <c r="L90" i="55"/>
  <c r="H90" i="55" s="1"/>
  <c r="K90" i="58"/>
  <c r="G90" i="58" s="1"/>
  <c r="K254" i="54"/>
  <c r="G254" i="54" s="1"/>
  <c r="M172" i="53"/>
  <c r="I172" i="53" s="1"/>
  <c r="K90" i="55"/>
  <c r="G90" i="55" s="1"/>
  <c r="M336" i="54"/>
  <c r="I336" i="54" s="1"/>
  <c r="M254" i="57"/>
  <c r="I254" i="57" s="1"/>
  <c r="K172" i="52"/>
  <c r="G172" i="52" s="1"/>
  <c r="L172" i="57"/>
  <c r="H172" i="57" s="1"/>
  <c r="K172" i="59"/>
  <c r="G172" i="59" s="1"/>
  <c r="K172" i="54"/>
  <c r="G172" i="54" s="1"/>
  <c r="M172" i="54"/>
  <c r="I172" i="54" s="1"/>
  <c r="K90" i="51"/>
  <c r="G90" i="51" s="1"/>
  <c r="M172" i="57"/>
  <c r="I172" i="57" s="1"/>
  <c r="L336" i="54"/>
  <c r="H336" i="54" s="1"/>
  <c r="L172" i="59"/>
  <c r="H172" i="59" s="1"/>
  <c r="L172" i="52"/>
  <c r="H172" i="52" s="1"/>
  <c r="K336" i="54"/>
  <c r="G336" i="54" s="1"/>
  <c r="M172" i="59"/>
  <c r="I172" i="59" s="1"/>
  <c r="L172" i="53"/>
  <c r="H172" i="53" s="1"/>
  <c r="L172" i="58"/>
  <c r="H172" i="58" s="1"/>
  <c r="M172" i="55"/>
  <c r="I172" i="55" s="1"/>
  <c r="K418" i="54"/>
  <c r="G418" i="54" s="1"/>
  <c r="M254" i="50"/>
  <c r="I254" i="50" s="1"/>
  <c r="K172" i="58"/>
  <c r="G172" i="58" s="1"/>
  <c r="L172" i="55"/>
  <c r="H172" i="55" s="1"/>
  <c r="M172" i="56"/>
  <c r="I172" i="56" s="1"/>
  <c r="M418" i="54"/>
  <c r="I418" i="54" s="1"/>
  <c r="M336" i="57"/>
  <c r="I336" i="57" s="1"/>
  <c r="K254" i="50"/>
  <c r="G254" i="50" s="1"/>
  <c r="L172" i="56"/>
  <c r="H172" i="56" s="1"/>
  <c r="M172" i="51"/>
  <c r="I172" i="51" s="1"/>
  <c r="L418" i="54"/>
  <c r="H418" i="54" s="1"/>
  <c r="L336" i="57"/>
  <c r="H336" i="57" s="1"/>
  <c r="L254" i="50"/>
  <c r="H254" i="50" s="1"/>
  <c r="K172" i="56"/>
  <c r="G172" i="56" s="1"/>
  <c r="L172" i="51"/>
  <c r="H172" i="51" s="1"/>
  <c r="K336" i="57"/>
  <c r="G336" i="57" s="1"/>
  <c r="M172" i="58"/>
  <c r="I172" i="58" s="1"/>
  <c r="K254" i="53"/>
  <c r="G254" i="53" s="1"/>
  <c r="K172" i="55"/>
  <c r="G172" i="55" s="1"/>
  <c r="K254" i="59"/>
  <c r="G254" i="59" s="1"/>
  <c r="M254" i="59"/>
  <c r="I254" i="59" s="1"/>
  <c r="K500" i="54"/>
  <c r="G500" i="54" s="1"/>
  <c r="K172" i="51"/>
  <c r="G172" i="51" s="1"/>
  <c r="M254" i="53"/>
  <c r="I254" i="53" s="1"/>
  <c r="L254" i="52"/>
  <c r="H254" i="52" s="1"/>
  <c r="L254" i="59"/>
  <c r="H254" i="59" s="1"/>
  <c r="L254" i="53"/>
  <c r="H254" i="53" s="1"/>
  <c r="M500" i="54"/>
  <c r="I500" i="54" s="1"/>
  <c r="M254" i="52"/>
  <c r="I254" i="52" s="1"/>
  <c r="L500" i="54"/>
  <c r="H500" i="54" s="1"/>
  <c r="K254" i="52"/>
  <c r="G254" i="52" s="1"/>
  <c r="L336" i="53"/>
  <c r="H336" i="53" s="1"/>
  <c r="M254" i="55"/>
  <c r="I254" i="55" s="1"/>
  <c r="M254" i="51"/>
  <c r="I254" i="51" s="1"/>
  <c r="K336" i="53"/>
  <c r="G336" i="53" s="1"/>
  <c r="L254" i="55"/>
  <c r="H254" i="55" s="1"/>
  <c r="L254" i="51"/>
  <c r="H254" i="51" s="1"/>
  <c r="M336" i="52"/>
  <c r="I336" i="52" s="1"/>
  <c r="K336" i="50"/>
  <c r="G336" i="50" s="1"/>
  <c r="K254" i="55"/>
  <c r="G254" i="55" s="1"/>
  <c r="K254" i="51"/>
  <c r="G254" i="51" s="1"/>
  <c r="L336" i="52"/>
  <c r="H336" i="52" s="1"/>
  <c r="K336" i="59"/>
  <c r="G336" i="59" s="1"/>
  <c r="M500" i="57"/>
  <c r="I500" i="57" s="1"/>
  <c r="M336" i="53"/>
  <c r="I336" i="53" s="1"/>
  <c r="M336" i="59"/>
  <c r="I336" i="59" s="1"/>
  <c r="L254" i="56"/>
  <c r="H254" i="56" s="1"/>
  <c r="K254" i="58"/>
  <c r="G254" i="58" s="1"/>
  <c r="M254" i="58"/>
  <c r="I254" i="58" s="1"/>
  <c r="L336" i="50"/>
  <c r="H336" i="50" s="1"/>
  <c r="M418" i="57"/>
  <c r="I418" i="57" s="1"/>
  <c r="L336" i="59"/>
  <c r="H336" i="59" s="1"/>
  <c r="L500" i="57"/>
  <c r="H500" i="57" s="1"/>
  <c r="M336" i="50"/>
  <c r="I336" i="50" s="1"/>
  <c r="K336" i="52"/>
  <c r="G336" i="52" s="1"/>
  <c r="L418" i="57"/>
  <c r="H418" i="57" s="1"/>
  <c r="K500" i="57"/>
  <c r="G500" i="57" s="1"/>
  <c r="K254" i="56"/>
  <c r="G254" i="56" s="1"/>
  <c r="K418" i="57"/>
  <c r="G418" i="57" s="1"/>
  <c r="M254" i="56"/>
  <c r="I254" i="56" s="1"/>
  <c r="L254" i="58"/>
  <c r="H254" i="58" s="1"/>
  <c r="M336" i="51"/>
  <c r="I336" i="51" s="1"/>
  <c r="L336" i="56"/>
  <c r="H336" i="56" s="1"/>
  <c r="L418" i="59"/>
  <c r="H418" i="59" s="1"/>
  <c r="L500" i="52"/>
  <c r="H500" i="52" s="1"/>
  <c r="K336" i="55"/>
  <c r="G336" i="55" s="1"/>
  <c r="M418" i="53"/>
  <c r="I418" i="53" s="1"/>
  <c r="L336" i="51"/>
  <c r="H336" i="51" s="1"/>
  <c r="K336" i="56"/>
  <c r="G336" i="56" s="1"/>
  <c r="K500" i="52"/>
  <c r="G500" i="52" s="1"/>
  <c r="M336" i="58"/>
  <c r="I336" i="58" s="1"/>
  <c r="K418" i="53"/>
  <c r="G418" i="53" s="1"/>
  <c r="L500" i="59"/>
  <c r="H500" i="59" s="1"/>
  <c r="L500" i="53"/>
  <c r="H500" i="53" s="1"/>
  <c r="M500" i="50"/>
  <c r="I500" i="50" s="1"/>
  <c r="M500" i="52"/>
  <c r="I500" i="52" s="1"/>
  <c r="L336" i="58"/>
  <c r="H336" i="58" s="1"/>
  <c r="L500" i="50"/>
  <c r="H500" i="50" s="1"/>
  <c r="M418" i="52"/>
  <c r="I418" i="52" s="1"/>
  <c r="K336" i="58"/>
  <c r="G336" i="58" s="1"/>
  <c r="M500" i="59"/>
  <c r="I500" i="59" s="1"/>
  <c r="K500" i="50"/>
  <c r="G500" i="50" s="1"/>
  <c r="L418" i="52"/>
  <c r="H418" i="52" s="1"/>
  <c r="L418" i="50"/>
  <c r="H418" i="50" s="1"/>
  <c r="K418" i="50"/>
  <c r="G418" i="50" s="1"/>
  <c r="K336" i="51"/>
  <c r="G336" i="51" s="1"/>
  <c r="M336" i="56"/>
  <c r="I336" i="56" s="1"/>
  <c r="M418" i="59"/>
  <c r="I418" i="59" s="1"/>
  <c r="L336" i="55"/>
  <c r="H336" i="55" s="1"/>
  <c r="L418" i="53"/>
  <c r="H418" i="53" s="1"/>
  <c r="M500" i="53"/>
  <c r="I500" i="53" s="1"/>
  <c r="M418" i="50"/>
  <c r="I418" i="50" s="1"/>
  <c r="K418" i="52"/>
  <c r="G418" i="52" s="1"/>
  <c r="K500" i="59"/>
  <c r="G500" i="59" s="1"/>
  <c r="M336" i="55"/>
  <c r="I336" i="55" s="1"/>
  <c r="K500" i="53"/>
  <c r="G500" i="53" s="1"/>
  <c r="K418" i="59"/>
  <c r="G418" i="59" s="1"/>
  <c r="L418" i="55"/>
  <c r="H418" i="55" s="1"/>
  <c r="L500" i="51"/>
  <c r="H500" i="51" s="1"/>
  <c r="K500" i="51"/>
  <c r="G500" i="51" s="1"/>
  <c r="M418" i="55"/>
  <c r="I418" i="55" s="1"/>
  <c r="M500" i="58"/>
  <c r="I500" i="58" s="1"/>
  <c r="L500" i="58"/>
  <c r="H500" i="58" s="1"/>
  <c r="M500" i="51"/>
  <c r="I500" i="51" s="1"/>
  <c r="K500" i="58"/>
  <c r="G500" i="58" s="1"/>
  <c r="K418" i="55"/>
  <c r="G418" i="55" s="1"/>
  <c r="M500" i="56"/>
  <c r="I500" i="56" s="1"/>
  <c r="M418" i="58"/>
  <c r="I418" i="58" s="1"/>
  <c r="K500" i="56"/>
  <c r="G500" i="56" s="1"/>
  <c r="M418" i="56"/>
  <c r="I418" i="56" s="1"/>
  <c r="K418" i="56"/>
  <c r="G418" i="56" s="1"/>
  <c r="L418" i="58"/>
  <c r="H418" i="58" s="1"/>
  <c r="L418" i="51"/>
  <c r="H418" i="51" s="1"/>
  <c r="K418" i="51"/>
  <c r="G418" i="51" s="1"/>
  <c r="K500" i="55"/>
  <c r="G500" i="55" s="1"/>
  <c r="M500" i="55"/>
  <c r="I500" i="55" s="1"/>
  <c r="L418" i="56"/>
  <c r="H418" i="56" s="1"/>
  <c r="K418" i="58"/>
  <c r="G418" i="58" s="1"/>
  <c r="L500" i="56"/>
  <c r="H500" i="56" s="1"/>
  <c r="M418" i="51"/>
  <c r="I418" i="51" s="1"/>
  <c r="L500" i="55"/>
  <c r="H500" i="55" s="1"/>
  <c r="L27" i="50"/>
  <c r="H27" i="50" s="1"/>
  <c r="M27" i="50"/>
  <c r="I27" i="50" s="1"/>
  <c r="L109" i="50"/>
  <c r="H109" i="50" s="1"/>
  <c r="K27" i="50"/>
  <c r="G27" i="50" s="1"/>
  <c r="K191" i="58"/>
  <c r="G191" i="58" s="1"/>
  <c r="K109" i="57"/>
  <c r="G109" i="57" s="1"/>
  <c r="L27" i="51"/>
  <c r="H27" i="51" s="1"/>
  <c r="M109" i="57"/>
  <c r="I109" i="57" s="1"/>
  <c r="L109" i="57"/>
  <c r="H109" i="57" s="1"/>
  <c r="K109" i="50"/>
  <c r="G109" i="50" s="1"/>
  <c r="L191" i="58"/>
  <c r="H191" i="58" s="1"/>
  <c r="M191" i="58"/>
  <c r="I191" i="58" s="1"/>
  <c r="L27" i="53"/>
  <c r="H27" i="53" s="1"/>
  <c r="M27" i="55"/>
  <c r="I27" i="55" s="1"/>
  <c r="M27" i="52"/>
  <c r="I27" i="52" s="1"/>
  <c r="M109" i="59"/>
  <c r="I109" i="59" s="1"/>
  <c r="K27" i="53"/>
  <c r="G27" i="53" s="1"/>
  <c r="L27" i="55"/>
  <c r="H27" i="55" s="1"/>
  <c r="M27" i="57"/>
  <c r="I27" i="57" s="1"/>
  <c r="L27" i="52"/>
  <c r="H27" i="52" s="1"/>
  <c r="L109" i="59"/>
  <c r="H109" i="59" s="1"/>
  <c r="K27" i="55"/>
  <c r="G27" i="55" s="1"/>
  <c r="L27" i="57"/>
  <c r="H27" i="57" s="1"/>
  <c r="K27" i="52"/>
  <c r="G27" i="52" s="1"/>
  <c r="K109" i="59"/>
  <c r="G109" i="59" s="1"/>
  <c r="K27" i="57"/>
  <c r="G27" i="57" s="1"/>
  <c r="M109" i="50"/>
  <c r="I109" i="50" s="1"/>
  <c r="M27" i="53"/>
  <c r="I27" i="53" s="1"/>
  <c r="M27" i="51"/>
  <c r="I27" i="51" s="1"/>
  <c r="K109" i="56"/>
  <c r="G109" i="56" s="1"/>
  <c r="M109" i="56"/>
  <c r="I109" i="56" s="1"/>
  <c r="M27" i="59"/>
  <c r="I27" i="59" s="1"/>
  <c r="K27" i="51"/>
  <c r="G27" i="51" s="1"/>
  <c r="L109" i="56"/>
  <c r="H109" i="56" s="1"/>
  <c r="L27" i="59"/>
  <c r="H27" i="59" s="1"/>
  <c r="M27" i="56"/>
  <c r="I27" i="56" s="1"/>
  <c r="K27" i="59"/>
  <c r="G27" i="59" s="1"/>
  <c r="K27" i="58"/>
  <c r="G27" i="58" s="1"/>
  <c r="L27" i="56"/>
  <c r="H27" i="56" s="1"/>
  <c r="M27" i="54"/>
  <c r="I27" i="54" s="1"/>
  <c r="K27" i="56"/>
  <c r="G27" i="56" s="1"/>
  <c r="L27" i="54"/>
  <c r="H27" i="54" s="1"/>
  <c r="K27" i="54"/>
  <c r="G27" i="54" s="1"/>
  <c r="L27" i="58"/>
  <c r="H27" i="58" s="1"/>
  <c r="M27" i="58"/>
  <c r="I27" i="58" s="1"/>
  <c r="L109" i="58"/>
  <c r="H109" i="58" s="1"/>
  <c r="M273" i="58"/>
  <c r="I273" i="58" s="1"/>
  <c r="M191" i="50"/>
  <c r="I191" i="50" s="1"/>
  <c r="K109" i="58"/>
  <c r="G109" i="58" s="1"/>
  <c r="L273" i="58"/>
  <c r="H273" i="58" s="1"/>
  <c r="L191" i="50"/>
  <c r="H191" i="50" s="1"/>
  <c r="M109" i="58"/>
  <c r="I109" i="58" s="1"/>
  <c r="K273" i="58"/>
  <c r="G273" i="58" s="1"/>
  <c r="K191" i="50"/>
  <c r="G191" i="50" s="1"/>
  <c r="K109" i="55"/>
  <c r="G109" i="55" s="1"/>
  <c r="L109" i="51"/>
  <c r="H109" i="51" s="1"/>
  <c r="M191" i="56"/>
  <c r="I191" i="56" s="1"/>
  <c r="K109" i="53"/>
  <c r="G109" i="53" s="1"/>
  <c r="K109" i="51"/>
  <c r="G109" i="51" s="1"/>
  <c r="L191" i="56"/>
  <c r="H191" i="56" s="1"/>
  <c r="M109" i="54"/>
  <c r="I109" i="54" s="1"/>
  <c r="M191" i="57"/>
  <c r="I191" i="57" s="1"/>
  <c r="M109" i="53"/>
  <c r="I109" i="53" s="1"/>
  <c r="K191" i="56"/>
  <c r="G191" i="56" s="1"/>
  <c r="M191" i="59"/>
  <c r="I191" i="59" s="1"/>
  <c r="L109" i="54"/>
  <c r="H109" i="54" s="1"/>
  <c r="L191" i="57"/>
  <c r="H191" i="57" s="1"/>
  <c r="L109" i="53"/>
  <c r="H109" i="53" s="1"/>
  <c r="L191" i="59"/>
  <c r="H191" i="59" s="1"/>
  <c r="K109" i="54"/>
  <c r="G109" i="54" s="1"/>
  <c r="M109" i="52"/>
  <c r="I109" i="52" s="1"/>
  <c r="L109" i="55"/>
  <c r="H109" i="55" s="1"/>
  <c r="M109" i="51"/>
  <c r="I109" i="51" s="1"/>
  <c r="L109" i="52"/>
  <c r="H109" i="52" s="1"/>
  <c r="K109" i="52"/>
  <c r="G109" i="52" s="1"/>
  <c r="M109" i="55"/>
  <c r="I109" i="55" s="1"/>
  <c r="K191" i="59"/>
  <c r="G191" i="59" s="1"/>
  <c r="K191" i="57"/>
  <c r="G191" i="57" s="1"/>
  <c r="L273" i="56"/>
  <c r="H273" i="56" s="1"/>
  <c r="M191" i="52"/>
  <c r="I191" i="52" s="1"/>
  <c r="K273" i="56"/>
  <c r="G273" i="56" s="1"/>
  <c r="L191" i="52"/>
  <c r="H191" i="52" s="1"/>
  <c r="M273" i="50"/>
  <c r="I273" i="50" s="1"/>
  <c r="M191" i="53"/>
  <c r="I191" i="53" s="1"/>
  <c r="M191" i="55"/>
  <c r="I191" i="55" s="1"/>
  <c r="L273" i="50"/>
  <c r="H273" i="50" s="1"/>
  <c r="M273" i="57"/>
  <c r="I273" i="57" s="1"/>
  <c r="L191" i="53"/>
  <c r="H191" i="53" s="1"/>
  <c r="L191" i="55"/>
  <c r="H191" i="55" s="1"/>
  <c r="M273" i="56"/>
  <c r="I273" i="56" s="1"/>
  <c r="K191" i="52"/>
  <c r="G191" i="52" s="1"/>
  <c r="K273" i="50"/>
  <c r="G273" i="50" s="1"/>
  <c r="L273" i="57"/>
  <c r="H273" i="57" s="1"/>
  <c r="M355" i="58"/>
  <c r="I355" i="58" s="1"/>
  <c r="M191" i="54"/>
  <c r="I191" i="54" s="1"/>
  <c r="K191" i="55"/>
  <c r="G191" i="55" s="1"/>
  <c r="L191" i="54"/>
  <c r="H191" i="54" s="1"/>
  <c r="K273" i="57"/>
  <c r="G273" i="57" s="1"/>
  <c r="K191" i="53"/>
  <c r="G191" i="53" s="1"/>
  <c r="L355" i="58"/>
  <c r="H355" i="58" s="1"/>
  <c r="M273" i="59"/>
  <c r="I273" i="59" s="1"/>
  <c r="K355" i="58"/>
  <c r="G355" i="58" s="1"/>
  <c r="L191" i="51"/>
  <c r="H191" i="51" s="1"/>
  <c r="K191" i="54"/>
  <c r="G191" i="54" s="1"/>
  <c r="M191" i="51"/>
  <c r="I191" i="51" s="1"/>
  <c r="K191" i="51"/>
  <c r="G191" i="51" s="1"/>
  <c r="K273" i="59"/>
  <c r="G273" i="59" s="1"/>
  <c r="L273" i="59"/>
  <c r="H273" i="59" s="1"/>
  <c r="M355" i="50"/>
  <c r="I355" i="50" s="1"/>
  <c r="M273" i="54"/>
  <c r="I273" i="54" s="1"/>
  <c r="K355" i="57"/>
  <c r="G355" i="57" s="1"/>
  <c r="L273" i="54"/>
  <c r="H273" i="54" s="1"/>
  <c r="K273" i="54"/>
  <c r="G273" i="54" s="1"/>
  <c r="K355" i="50"/>
  <c r="G355" i="50" s="1"/>
  <c r="L355" i="57"/>
  <c r="H355" i="57" s="1"/>
  <c r="K519" i="58"/>
  <c r="G519" i="58" s="1"/>
  <c r="L355" i="59"/>
  <c r="H355" i="59" s="1"/>
  <c r="L273" i="53"/>
  <c r="H273" i="53" s="1"/>
  <c r="L273" i="51"/>
  <c r="H273" i="51" s="1"/>
  <c r="L355" i="56"/>
  <c r="H355" i="56" s="1"/>
  <c r="L355" i="50"/>
  <c r="H355" i="50" s="1"/>
  <c r="M519" i="58"/>
  <c r="I519" i="58" s="1"/>
  <c r="M437" i="58"/>
  <c r="I437" i="58" s="1"/>
  <c r="K355" i="59"/>
  <c r="G355" i="59" s="1"/>
  <c r="K273" i="53"/>
  <c r="G273" i="53" s="1"/>
  <c r="K273" i="51"/>
  <c r="G273" i="51" s="1"/>
  <c r="M273" i="52"/>
  <c r="I273" i="52" s="1"/>
  <c r="K355" i="56"/>
  <c r="G355" i="56" s="1"/>
  <c r="L437" i="58"/>
  <c r="H437" i="58" s="1"/>
  <c r="L273" i="52"/>
  <c r="H273" i="52" s="1"/>
  <c r="M355" i="56"/>
  <c r="I355" i="56" s="1"/>
  <c r="K437" i="58"/>
  <c r="G437" i="58" s="1"/>
  <c r="K273" i="52"/>
  <c r="G273" i="52" s="1"/>
  <c r="L273" i="55"/>
  <c r="H273" i="55" s="1"/>
  <c r="M355" i="57"/>
  <c r="I355" i="57" s="1"/>
  <c r="L519" i="58"/>
  <c r="H519" i="58" s="1"/>
  <c r="M355" i="59"/>
  <c r="I355" i="59" s="1"/>
  <c r="M273" i="53"/>
  <c r="I273" i="53" s="1"/>
  <c r="M273" i="55"/>
  <c r="I273" i="55" s="1"/>
  <c r="M273" i="51"/>
  <c r="I273" i="51" s="1"/>
  <c r="K273" i="55"/>
  <c r="G273" i="55" s="1"/>
  <c r="L437" i="57"/>
  <c r="H437" i="57" s="1"/>
  <c r="K437" i="56"/>
  <c r="G437" i="56" s="1"/>
  <c r="M519" i="57"/>
  <c r="I519" i="57" s="1"/>
  <c r="L519" i="59"/>
  <c r="H519" i="59" s="1"/>
  <c r="L355" i="55"/>
  <c r="H355" i="55" s="1"/>
  <c r="K355" i="55"/>
  <c r="G355" i="55" s="1"/>
  <c r="M437" i="50"/>
  <c r="I437" i="50" s="1"/>
  <c r="K437" i="57"/>
  <c r="G437" i="57" s="1"/>
  <c r="M355" i="51"/>
  <c r="I355" i="51" s="1"/>
  <c r="M355" i="53"/>
  <c r="I355" i="53" s="1"/>
  <c r="L519" i="57"/>
  <c r="H519" i="57" s="1"/>
  <c r="K519" i="59"/>
  <c r="G519" i="59" s="1"/>
  <c r="L437" i="50"/>
  <c r="H437" i="50" s="1"/>
  <c r="M519" i="50"/>
  <c r="I519" i="50" s="1"/>
  <c r="M437" i="57"/>
  <c r="I437" i="57" s="1"/>
  <c r="L355" i="51"/>
  <c r="H355" i="51" s="1"/>
  <c r="M437" i="59"/>
  <c r="I437" i="59" s="1"/>
  <c r="L355" i="53"/>
  <c r="H355" i="53" s="1"/>
  <c r="K519" i="57"/>
  <c r="G519" i="57" s="1"/>
  <c r="M519" i="59"/>
  <c r="I519" i="59" s="1"/>
  <c r="L519" i="50"/>
  <c r="H519" i="50" s="1"/>
  <c r="K437" i="50"/>
  <c r="G437" i="50" s="1"/>
  <c r="K519" i="50"/>
  <c r="G519" i="50" s="1"/>
  <c r="M355" i="55"/>
  <c r="I355" i="55" s="1"/>
  <c r="K355" i="51"/>
  <c r="G355" i="51" s="1"/>
  <c r="L437" i="59"/>
  <c r="H437" i="59" s="1"/>
  <c r="K355" i="53"/>
  <c r="G355" i="53" s="1"/>
  <c r="K437" i="59"/>
  <c r="G437" i="59" s="1"/>
  <c r="M355" i="52"/>
  <c r="I355" i="52" s="1"/>
  <c r="L355" i="52"/>
  <c r="H355" i="52" s="1"/>
  <c r="K355" i="54"/>
  <c r="G355" i="54" s="1"/>
  <c r="L437" i="56"/>
  <c r="H437" i="56" s="1"/>
  <c r="K519" i="56"/>
  <c r="G519" i="56" s="1"/>
  <c r="M355" i="54"/>
  <c r="I355" i="54" s="1"/>
  <c r="M519" i="56"/>
  <c r="I519" i="56" s="1"/>
  <c r="L519" i="56"/>
  <c r="H519" i="56" s="1"/>
  <c r="M437" i="56"/>
  <c r="I437" i="56" s="1"/>
  <c r="K355" i="52"/>
  <c r="G355" i="52" s="1"/>
  <c r="L355" i="54"/>
  <c r="H355" i="54" s="1"/>
  <c r="M437" i="53"/>
  <c r="I437" i="53" s="1"/>
  <c r="M519" i="54"/>
  <c r="I519" i="54" s="1"/>
  <c r="L437" i="53"/>
  <c r="H437" i="53" s="1"/>
  <c r="M519" i="51"/>
  <c r="I519" i="51" s="1"/>
  <c r="K519" i="51"/>
  <c r="G519" i="51" s="1"/>
  <c r="K437" i="53"/>
  <c r="G437" i="53" s="1"/>
  <c r="L519" i="51"/>
  <c r="H519" i="51" s="1"/>
  <c r="L519" i="55"/>
  <c r="H519" i="55" s="1"/>
  <c r="K519" i="52"/>
  <c r="G519" i="52" s="1"/>
  <c r="K519" i="55"/>
  <c r="G519" i="55" s="1"/>
  <c r="M519" i="52"/>
  <c r="I519" i="52" s="1"/>
  <c r="L519" i="54"/>
  <c r="H519" i="54" s="1"/>
  <c r="L519" i="52"/>
  <c r="H519" i="52" s="1"/>
  <c r="K519" i="54"/>
  <c r="G519" i="54" s="1"/>
  <c r="M437" i="55"/>
  <c r="I437" i="55" s="1"/>
  <c r="M437" i="54"/>
  <c r="I437" i="54" s="1"/>
  <c r="L437" i="52"/>
  <c r="H437" i="52" s="1"/>
  <c r="K437" i="55"/>
  <c r="G437" i="55" s="1"/>
  <c r="K437" i="51"/>
  <c r="G437" i="51" s="1"/>
  <c r="K437" i="54"/>
  <c r="G437" i="54" s="1"/>
  <c r="M519" i="55"/>
  <c r="I519" i="55" s="1"/>
  <c r="L519" i="53"/>
  <c r="H519" i="53" s="1"/>
  <c r="M437" i="52"/>
  <c r="I437" i="52" s="1"/>
  <c r="L437" i="55"/>
  <c r="H437" i="55" s="1"/>
  <c r="L437" i="51"/>
  <c r="H437" i="51" s="1"/>
  <c r="M519" i="53"/>
  <c r="I519" i="53" s="1"/>
  <c r="M437" i="51"/>
  <c r="I437" i="51" s="1"/>
  <c r="K437" i="52"/>
  <c r="G437" i="52" s="1"/>
  <c r="K519" i="53"/>
  <c r="G519" i="53" s="1"/>
  <c r="L437" i="54"/>
  <c r="H437" i="54" s="1"/>
  <c r="K29" i="50"/>
  <c r="G29" i="50" s="1"/>
  <c r="K111" i="50"/>
  <c r="G111" i="50" s="1"/>
  <c r="M29" i="50"/>
  <c r="I29" i="50" s="1"/>
  <c r="M193" i="50"/>
  <c r="I193" i="50" s="1"/>
  <c r="L193" i="50"/>
  <c r="H193" i="50" s="1"/>
  <c r="K193" i="50"/>
  <c r="G193" i="50" s="1"/>
  <c r="L29" i="50"/>
  <c r="H29" i="50" s="1"/>
  <c r="L111" i="50"/>
  <c r="H111" i="50" s="1"/>
  <c r="M29" i="51"/>
  <c r="I29" i="51" s="1"/>
  <c r="M111" i="56"/>
  <c r="I111" i="56" s="1"/>
  <c r="L111" i="56"/>
  <c r="H111" i="56" s="1"/>
  <c r="K29" i="54"/>
  <c r="G29" i="54" s="1"/>
  <c r="M111" i="50"/>
  <c r="I111" i="50" s="1"/>
  <c r="K29" i="58"/>
  <c r="G29" i="58" s="1"/>
  <c r="K111" i="56"/>
  <c r="G111" i="56" s="1"/>
  <c r="M29" i="54"/>
  <c r="I29" i="54" s="1"/>
  <c r="L29" i="54"/>
  <c r="H29" i="54" s="1"/>
  <c r="L29" i="58"/>
  <c r="H29" i="58" s="1"/>
  <c r="L29" i="53"/>
  <c r="H29" i="53" s="1"/>
  <c r="K111" i="55"/>
  <c r="G111" i="55" s="1"/>
  <c r="K29" i="56"/>
  <c r="G29" i="56" s="1"/>
  <c r="M29" i="59"/>
  <c r="I29" i="59" s="1"/>
  <c r="M29" i="52"/>
  <c r="I29" i="52" s="1"/>
  <c r="M29" i="55"/>
  <c r="I29" i="55" s="1"/>
  <c r="K29" i="57"/>
  <c r="G29" i="57" s="1"/>
  <c r="K111" i="52"/>
  <c r="G111" i="52" s="1"/>
  <c r="L29" i="59"/>
  <c r="H29" i="59" s="1"/>
  <c r="M29" i="53"/>
  <c r="I29" i="53" s="1"/>
  <c r="L111" i="54"/>
  <c r="H111" i="54" s="1"/>
  <c r="L111" i="55"/>
  <c r="H111" i="55" s="1"/>
  <c r="L29" i="56"/>
  <c r="H29" i="56" s="1"/>
  <c r="L29" i="55"/>
  <c r="H29" i="55" s="1"/>
  <c r="M29" i="57"/>
  <c r="I29" i="57" s="1"/>
  <c r="M111" i="54"/>
  <c r="I111" i="54" s="1"/>
  <c r="L29" i="57"/>
  <c r="H29" i="57" s="1"/>
  <c r="M111" i="52"/>
  <c r="I111" i="52" s="1"/>
  <c r="K29" i="59"/>
  <c r="G29" i="59" s="1"/>
  <c r="M111" i="55"/>
  <c r="I111" i="55" s="1"/>
  <c r="M29" i="58"/>
  <c r="I29" i="58" s="1"/>
  <c r="L111" i="52"/>
  <c r="H111" i="52" s="1"/>
  <c r="M29" i="56"/>
  <c r="I29" i="56" s="1"/>
  <c r="L29" i="51"/>
  <c r="H29" i="51" s="1"/>
  <c r="K29" i="53"/>
  <c r="G29" i="53" s="1"/>
  <c r="L29" i="52"/>
  <c r="H29" i="52" s="1"/>
  <c r="K29" i="51"/>
  <c r="G29" i="51" s="1"/>
  <c r="K29" i="52"/>
  <c r="G29" i="52" s="1"/>
  <c r="K111" i="54"/>
  <c r="G111" i="54" s="1"/>
  <c r="K29" i="55"/>
  <c r="G29" i="55" s="1"/>
  <c r="K193" i="57"/>
  <c r="G193" i="57" s="1"/>
  <c r="K193" i="58"/>
  <c r="G193" i="58" s="1"/>
  <c r="M111" i="59"/>
  <c r="I111" i="59" s="1"/>
  <c r="M193" i="54"/>
  <c r="I193" i="54" s="1"/>
  <c r="M193" i="52"/>
  <c r="I193" i="52" s="1"/>
  <c r="L111" i="59"/>
  <c r="H111" i="59" s="1"/>
  <c r="M111" i="58"/>
  <c r="I111" i="58" s="1"/>
  <c r="L193" i="54"/>
  <c r="H193" i="54" s="1"/>
  <c r="L193" i="52"/>
  <c r="H193" i="52" s="1"/>
  <c r="K111" i="59"/>
  <c r="G111" i="59" s="1"/>
  <c r="K275" i="50"/>
  <c r="G275" i="50" s="1"/>
  <c r="L111" i="58"/>
  <c r="H111" i="58" s="1"/>
  <c r="K193" i="54"/>
  <c r="G193" i="54" s="1"/>
  <c r="K193" i="52"/>
  <c r="G193" i="52" s="1"/>
  <c r="L193" i="57"/>
  <c r="H193" i="57" s="1"/>
  <c r="L193" i="58"/>
  <c r="H193" i="58" s="1"/>
  <c r="M111" i="51"/>
  <c r="I111" i="51" s="1"/>
  <c r="L111" i="51"/>
  <c r="H111" i="51" s="1"/>
  <c r="K111" i="51"/>
  <c r="G111" i="51" s="1"/>
  <c r="K111" i="58"/>
  <c r="G111" i="58" s="1"/>
  <c r="M111" i="53"/>
  <c r="I111" i="53" s="1"/>
  <c r="L193" i="55"/>
  <c r="H193" i="55" s="1"/>
  <c r="L111" i="53"/>
  <c r="H111" i="53" s="1"/>
  <c r="K275" i="58"/>
  <c r="G275" i="58" s="1"/>
  <c r="K111" i="57"/>
  <c r="G111" i="57" s="1"/>
  <c r="K193" i="55"/>
  <c r="G193" i="55" s="1"/>
  <c r="M193" i="57"/>
  <c r="I193" i="57" s="1"/>
  <c r="L275" i="58"/>
  <c r="H275" i="58" s="1"/>
  <c r="M193" i="55"/>
  <c r="I193" i="55" s="1"/>
  <c r="K111" i="53"/>
  <c r="G111" i="53" s="1"/>
  <c r="M275" i="50"/>
  <c r="I275" i="50" s="1"/>
  <c r="M275" i="58"/>
  <c r="I275" i="58" s="1"/>
  <c r="M193" i="58"/>
  <c r="I193" i="58" s="1"/>
  <c r="L275" i="50"/>
  <c r="H275" i="50" s="1"/>
  <c r="M111" i="57"/>
  <c r="I111" i="57" s="1"/>
  <c r="L111" i="57"/>
  <c r="H111" i="57" s="1"/>
  <c r="K193" i="59"/>
  <c r="G193" i="59" s="1"/>
  <c r="M357" i="58"/>
  <c r="I357" i="58" s="1"/>
  <c r="M193" i="53"/>
  <c r="I193" i="53" s="1"/>
  <c r="L275" i="57"/>
  <c r="H275" i="57" s="1"/>
  <c r="M275" i="54"/>
  <c r="I275" i="54" s="1"/>
  <c r="M357" i="50"/>
  <c r="I357" i="50" s="1"/>
  <c r="L357" i="58"/>
  <c r="H357" i="58" s="1"/>
  <c r="M275" i="52"/>
  <c r="I275" i="52" s="1"/>
  <c r="L193" i="53"/>
  <c r="H193" i="53" s="1"/>
  <c r="M193" i="51"/>
  <c r="I193" i="51" s="1"/>
  <c r="K275" i="57"/>
  <c r="G275" i="57" s="1"/>
  <c r="L275" i="54"/>
  <c r="H275" i="54" s="1"/>
  <c r="L357" i="50"/>
  <c r="H357" i="50" s="1"/>
  <c r="K357" i="58"/>
  <c r="G357" i="58" s="1"/>
  <c r="M193" i="56"/>
  <c r="I193" i="56" s="1"/>
  <c r="L275" i="52"/>
  <c r="H275" i="52" s="1"/>
  <c r="K193" i="53"/>
  <c r="G193" i="53" s="1"/>
  <c r="L193" i="51"/>
  <c r="H193" i="51" s="1"/>
  <c r="K275" i="54"/>
  <c r="G275" i="54" s="1"/>
  <c r="K357" i="50"/>
  <c r="G357" i="50" s="1"/>
  <c r="L193" i="56"/>
  <c r="H193" i="56" s="1"/>
  <c r="K275" i="52"/>
  <c r="G275" i="52" s="1"/>
  <c r="K193" i="51"/>
  <c r="G193" i="51" s="1"/>
  <c r="M275" i="55"/>
  <c r="I275" i="55" s="1"/>
  <c r="L193" i="59"/>
  <c r="H193" i="59" s="1"/>
  <c r="M275" i="57"/>
  <c r="I275" i="57" s="1"/>
  <c r="K193" i="56"/>
  <c r="G193" i="56" s="1"/>
  <c r="M193" i="59"/>
  <c r="I193" i="59" s="1"/>
  <c r="L275" i="55"/>
  <c r="H275" i="55" s="1"/>
  <c r="K275" i="55"/>
  <c r="G275" i="55" s="1"/>
  <c r="K439" i="50"/>
  <c r="G439" i="50" s="1"/>
  <c r="L521" i="50"/>
  <c r="H521" i="50" s="1"/>
  <c r="L357" i="55"/>
  <c r="H357" i="55" s="1"/>
  <c r="K275" i="59"/>
  <c r="G275" i="59" s="1"/>
  <c r="K275" i="56"/>
  <c r="G275" i="56" s="1"/>
  <c r="K357" i="55"/>
  <c r="G357" i="55" s="1"/>
  <c r="M275" i="56"/>
  <c r="I275" i="56" s="1"/>
  <c r="K357" i="57"/>
  <c r="G357" i="57" s="1"/>
  <c r="M357" i="54"/>
  <c r="I357" i="54" s="1"/>
  <c r="M357" i="57"/>
  <c r="I357" i="57" s="1"/>
  <c r="L357" i="54"/>
  <c r="H357" i="54" s="1"/>
  <c r="L357" i="57"/>
  <c r="H357" i="57" s="1"/>
  <c r="L439" i="50"/>
  <c r="H439" i="50" s="1"/>
  <c r="M521" i="50"/>
  <c r="I521" i="50" s="1"/>
  <c r="M357" i="55"/>
  <c r="I357" i="55" s="1"/>
  <c r="K357" i="52"/>
  <c r="G357" i="52" s="1"/>
  <c r="L275" i="59"/>
  <c r="H275" i="59" s="1"/>
  <c r="L275" i="56"/>
  <c r="H275" i="56" s="1"/>
  <c r="L439" i="58"/>
  <c r="H439" i="58" s="1"/>
  <c r="K439" i="58"/>
  <c r="G439" i="58" s="1"/>
  <c r="M275" i="53"/>
  <c r="I275" i="53" s="1"/>
  <c r="K275" i="51"/>
  <c r="G275" i="51" s="1"/>
  <c r="M275" i="51"/>
  <c r="I275" i="51" s="1"/>
  <c r="M439" i="58"/>
  <c r="I439" i="58" s="1"/>
  <c r="M521" i="58"/>
  <c r="I521" i="58" s="1"/>
  <c r="L275" i="53"/>
  <c r="H275" i="53" s="1"/>
  <c r="K521" i="58"/>
  <c r="G521" i="58" s="1"/>
  <c r="M439" i="50"/>
  <c r="I439" i="50" s="1"/>
  <c r="K521" i="50"/>
  <c r="G521" i="50" s="1"/>
  <c r="M275" i="59"/>
  <c r="I275" i="59" s="1"/>
  <c r="L275" i="51"/>
  <c r="H275" i="51" s="1"/>
  <c r="L521" i="58"/>
  <c r="H521" i="58" s="1"/>
  <c r="K275" i="53"/>
  <c r="G275" i="53" s="1"/>
  <c r="K357" i="54"/>
  <c r="G357" i="54" s="1"/>
  <c r="M357" i="52"/>
  <c r="I357" i="52" s="1"/>
  <c r="L357" i="52"/>
  <c r="H357" i="52" s="1"/>
  <c r="K521" i="57"/>
  <c r="G521" i="57" s="1"/>
  <c r="L357" i="51"/>
  <c r="H357" i="51" s="1"/>
  <c r="L357" i="59"/>
  <c r="H357" i="59" s="1"/>
  <c r="K439" i="54"/>
  <c r="G439" i="54" s="1"/>
  <c r="L521" i="52"/>
  <c r="H521" i="52" s="1"/>
  <c r="M521" i="55"/>
  <c r="I521" i="55" s="1"/>
  <c r="K357" i="51"/>
  <c r="G357" i="51" s="1"/>
  <c r="K357" i="59"/>
  <c r="G357" i="59" s="1"/>
  <c r="K357" i="53"/>
  <c r="G357" i="53" s="1"/>
  <c r="M439" i="54"/>
  <c r="I439" i="54" s="1"/>
  <c r="M439" i="52"/>
  <c r="I439" i="52" s="1"/>
  <c r="M521" i="54"/>
  <c r="I521" i="54" s="1"/>
  <c r="L521" i="55"/>
  <c r="H521" i="55" s="1"/>
  <c r="M357" i="51"/>
  <c r="I357" i="51" s="1"/>
  <c r="M357" i="53"/>
  <c r="I357" i="53" s="1"/>
  <c r="K439" i="52"/>
  <c r="G439" i="52" s="1"/>
  <c r="L357" i="56"/>
  <c r="H357" i="56" s="1"/>
  <c r="L439" i="57"/>
  <c r="H439" i="57" s="1"/>
  <c r="L521" i="54"/>
  <c r="H521" i="54" s="1"/>
  <c r="M521" i="52"/>
  <c r="I521" i="52" s="1"/>
  <c r="M439" i="55"/>
  <c r="I439" i="55" s="1"/>
  <c r="K521" i="55"/>
  <c r="G521" i="55" s="1"/>
  <c r="L357" i="53"/>
  <c r="H357" i="53" s="1"/>
  <c r="L439" i="55"/>
  <c r="H439" i="55" s="1"/>
  <c r="K521" i="52"/>
  <c r="G521" i="52" s="1"/>
  <c r="L521" i="57"/>
  <c r="H521" i="57" s="1"/>
  <c r="M357" i="59"/>
  <c r="I357" i="59" s="1"/>
  <c r="L439" i="54"/>
  <c r="H439" i="54" s="1"/>
  <c r="K521" i="54"/>
  <c r="G521" i="54" s="1"/>
  <c r="M357" i="56"/>
  <c r="I357" i="56" s="1"/>
  <c r="M439" i="57"/>
  <c r="I439" i="57" s="1"/>
  <c r="K439" i="55"/>
  <c r="G439" i="55" s="1"/>
  <c r="K439" i="57"/>
  <c r="G439" i="57" s="1"/>
  <c r="K357" i="56"/>
  <c r="G357" i="56" s="1"/>
  <c r="L439" i="52"/>
  <c r="H439" i="52" s="1"/>
  <c r="M521" i="57"/>
  <c r="I521" i="57" s="1"/>
  <c r="L439" i="56"/>
  <c r="H439" i="56" s="1"/>
  <c r="K439" i="59"/>
  <c r="G439" i="59" s="1"/>
  <c r="M439" i="59"/>
  <c r="I439" i="59" s="1"/>
  <c r="M439" i="56"/>
  <c r="I439" i="56" s="1"/>
  <c r="M439" i="51"/>
  <c r="I439" i="51" s="1"/>
  <c r="L521" i="53"/>
  <c r="H521" i="53" s="1"/>
  <c r="L439" i="51"/>
  <c r="H439" i="51" s="1"/>
  <c r="K521" i="53"/>
  <c r="G521" i="53" s="1"/>
  <c r="K439" i="51"/>
  <c r="G439" i="51" s="1"/>
  <c r="L521" i="51"/>
  <c r="H521" i="51" s="1"/>
  <c r="L521" i="56"/>
  <c r="H521" i="56" s="1"/>
  <c r="M439" i="53"/>
  <c r="I439" i="53" s="1"/>
  <c r="K439" i="56"/>
  <c r="G439" i="56" s="1"/>
  <c r="K439" i="53"/>
  <c r="G439" i="53" s="1"/>
  <c r="M521" i="53"/>
  <c r="I521" i="53" s="1"/>
  <c r="L439" i="59"/>
  <c r="H439" i="59" s="1"/>
  <c r="L439" i="53"/>
  <c r="H439" i="53" s="1"/>
  <c r="L521" i="59"/>
  <c r="H521" i="59" s="1"/>
  <c r="M521" i="51"/>
  <c r="I521" i="51" s="1"/>
  <c r="M521" i="56"/>
  <c r="I521" i="56" s="1"/>
  <c r="M521" i="59"/>
  <c r="I521" i="59" s="1"/>
  <c r="K521" i="51"/>
  <c r="G521" i="51" s="1"/>
  <c r="K521" i="56"/>
  <c r="G521" i="56" s="1"/>
  <c r="K521" i="59"/>
  <c r="G521" i="59" s="1"/>
  <c r="L503" i="61"/>
  <c r="H503" i="61" s="1"/>
  <c r="L175" i="61"/>
  <c r="H175" i="61" s="1"/>
  <c r="K503" i="61"/>
  <c r="G503" i="61" s="1"/>
  <c r="K175" i="61"/>
  <c r="G175" i="61" s="1"/>
  <c r="J503" i="61"/>
  <c r="F503" i="61" s="1"/>
  <c r="J175" i="61"/>
  <c r="F175" i="61" s="1"/>
  <c r="L749" i="61"/>
  <c r="H749" i="61" s="1"/>
  <c r="J339" i="61"/>
  <c r="F339" i="61" s="1"/>
  <c r="L257" i="61"/>
  <c r="H257" i="61" s="1"/>
  <c r="K749" i="61"/>
  <c r="G749" i="61" s="1"/>
  <c r="L339" i="61"/>
  <c r="H339" i="61" s="1"/>
  <c r="J257" i="61"/>
  <c r="F257" i="61" s="1"/>
  <c r="J749" i="61"/>
  <c r="F749" i="61" s="1"/>
  <c r="K339" i="61"/>
  <c r="G339" i="61" s="1"/>
  <c r="K257" i="61"/>
  <c r="G257" i="61" s="1"/>
  <c r="J585" i="61"/>
  <c r="F585" i="61" s="1"/>
  <c r="L831" i="61"/>
  <c r="H831" i="61" s="1"/>
  <c r="L93" i="61"/>
  <c r="H93" i="61" s="1"/>
  <c r="L421" i="61"/>
  <c r="H421" i="61" s="1"/>
  <c r="K831" i="61"/>
  <c r="G831" i="61" s="1"/>
  <c r="J667" i="61"/>
  <c r="F667" i="61" s="1"/>
  <c r="K93" i="61"/>
  <c r="G93" i="61" s="1"/>
  <c r="K421" i="61"/>
  <c r="G421" i="61" s="1"/>
  <c r="L667" i="61"/>
  <c r="H667" i="61" s="1"/>
  <c r="J93" i="61"/>
  <c r="F93" i="61" s="1"/>
  <c r="J421" i="61"/>
  <c r="F421" i="61" s="1"/>
  <c r="K667" i="61"/>
  <c r="G667" i="61" s="1"/>
  <c r="L11" i="61"/>
  <c r="H11" i="61" s="1"/>
  <c r="K585" i="61"/>
  <c r="G585" i="61" s="1"/>
  <c r="J831" i="61"/>
  <c r="F831" i="61" s="1"/>
  <c r="L585" i="61"/>
  <c r="H585" i="61" s="1"/>
  <c r="J11" i="61"/>
  <c r="F11" i="61" s="1"/>
  <c r="K11" i="61"/>
  <c r="G11" i="61" s="1"/>
  <c r="L524" i="61"/>
  <c r="H524" i="61" s="1"/>
  <c r="K524" i="61"/>
  <c r="G524" i="61" s="1"/>
  <c r="J524" i="61"/>
  <c r="F524" i="61" s="1"/>
  <c r="K852" i="61"/>
  <c r="G852" i="61" s="1"/>
  <c r="J852" i="61"/>
  <c r="F852" i="61" s="1"/>
  <c r="L852" i="61"/>
  <c r="H852" i="61" s="1"/>
  <c r="K278" i="61"/>
  <c r="G278" i="61" s="1"/>
  <c r="J196" i="61"/>
  <c r="F196" i="61" s="1"/>
  <c r="K32" i="61"/>
  <c r="G32" i="61" s="1"/>
  <c r="J32" i="61"/>
  <c r="F32" i="61" s="1"/>
  <c r="L278" i="61"/>
  <c r="H278" i="61" s="1"/>
  <c r="L196" i="61"/>
  <c r="H196" i="61" s="1"/>
  <c r="J278" i="61"/>
  <c r="F278" i="61" s="1"/>
  <c r="L606" i="61"/>
  <c r="H606" i="61" s="1"/>
  <c r="K360" i="61"/>
  <c r="G360" i="61" s="1"/>
  <c r="L32" i="61"/>
  <c r="H32" i="61" s="1"/>
  <c r="L114" i="61"/>
  <c r="H114" i="61" s="1"/>
  <c r="L688" i="61"/>
  <c r="H688" i="61" s="1"/>
  <c r="K114" i="61"/>
  <c r="G114" i="61" s="1"/>
  <c r="K196" i="61"/>
  <c r="G196" i="61" s="1"/>
  <c r="K688" i="61"/>
  <c r="G688" i="61" s="1"/>
  <c r="J114" i="61"/>
  <c r="F114" i="61" s="1"/>
  <c r="J688" i="61"/>
  <c r="F688" i="61" s="1"/>
  <c r="J606" i="61"/>
  <c r="F606" i="61" s="1"/>
  <c r="J442" i="61"/>
  <c r="F442" i="61" s="1"/>
  <c r="J770" i="61"/>
  <c r="F770" i="61" s="1"/>
  <c r="K606" i="61"/>
  <c r="G606" i="61" s="1"/>
  <c r="K770" i="61"/>
  <c r="G770" i="61" s="1"/>
  <c r="L442" i="61"/>
  <c r="H442" i="61" s="1"/>
  <c r="K442" i="61"/>
  <c r="G442" i="61" s="1"/>
  <c r="L360" i="61"/>
  <c r="H360" i="61" s="1"/>
  <c r="L770" i="61"/>
  <c r="H770" i="61" s="1"/>
  <c r="J360" i="61"/>
  <c r="F360" i="61" s="1"/>
  <c r="L6" i="61"/>
  <c r="H6" i="61" s="1"/>
  <c r="K6" i="61"/>
  <c r="G6" i="61" s="1"/>
  <c r="J6" i="61"/>
  <c r="F6" i="61" s="1"/>
  <c r="L662" i="61"/>
  <c r="H662" i="61" s="1"/>
  <c r="L170" i="61"/>
  <c r="H170" i="61" s="1"/>
  <c r="K662" i="61"/>
  <c r="G662" i="61" s="1"/>
  <c r="K170" i="61"/>
  <c r="G170" i="61" s="1"/>
  <c r="L580" i="61"/>
  <c r="H580" i="61" s="1"/>
  <c r="J662" i="61"/>
  <c r="F662" i="61" s="1"/>
  <c r="J170" i="61"/>
  <c r="F170" i="61" s="1"/>
  <c r="J826" i="61"/>
  <c r="F826" i="61" s="1"/>
  <c r="L252" i="61"/>
  <c r="H252" i="61" s="1"/>
  <c r="L744" i="61"/>
  <c r="H744" i="61" s="1"/>
  <c r="L498" i="61"/>
  <c r="H498" i="61" s="1"/>
  <c r="K252" i="61"/>
  <c r="G252" i="61" s="1"/>
  <c r="K744" i="61"/>
  <c r="G744" i="61" s="1"/>
  <c r="K498" i="61"/>
  <c r="G498" i="61" s="1"/>
  <c r="J252" i="61"/>
  <c r="F252" i="61" s="1"/>
  <c r="J744" i="61"/>
  <c r="F744" i="61" s="1"/>
  <c r="K580" i="61"/>
  <c r="G580" i="61" s="1"/>
  <c r="J498" i="61"/>
  <c r="F498" i="61" s="1"/>
  <c r="K416" i="61"/>
  <c r="G416" i="61" s="1"/>
  <c r="L88" i="61"/>
  <c r="H88" i="61" s="1"/>
  <c r="K826" i="61"/>
  <c r="G826" i="61" s="1"/>
  <c r="K88" i="61"/>
  <c r="G88" i="61" s="1"/>
  <c r="J580" i="61"/>
  <c r="F580" i="61" s="1"/>
  <c r="J88" i="61"/>
  <c r="F88" i="61" s="1"/>
  <c r="L826" i="61"/>
  <c r="H826" i="61" s="1"/>
  <c r="K334" i="61"/>
  <c r="G334" i="61" s="1"/>
  <c r="J334" i="61"/>
  <c r="F334" i="61" s="1"/>
  <c r="L334" i="61"/>
  <c r="H334" i="61" s="1"/>
  <c r="J416" i="61"/>
  <c r="F416" i="61" s="1"/>
  <c r="L416" i="61"/>
  <c r="H416" i="61" s="1"/>
  <c r="K29" i="61"/>
  <c r="G29" i="61" s="1"/>
  <c r="L111" i="61"/>
  <c r="H111" i="61" s="1"/>
  <c r="K111" i="61"/>
  <c r="G111" i="61" s="1"/>
  <c r="J111" i="61"/>
  <c r="F111" i="61" s="1"/>
  <c r="J29" i="61"/>
  <c r="F29" i="61" s="1"/>
  <c r="L29" i="61"/>
  <c r="H29" i="61" s="1"/>
  <c r="L193" i="61"/>
  <c r="H193" i="61" s="1"/>
  <c r="K193" i="61"/>
  <c r="G193" i="61" s="1"/>
  <c r="J193" i="61"/>
  <c r="F193" i="61" s="1"/>
  <c r="J767" i="61"/>
  <c r="F767" i="61" s="1"/>
  <c r="K767" i="61"/>
  <c r="G767" i="61" s="1"/>
  <c r="J439" i="61"/>
  <c r="F439" i="61" s="1"/>
  <c r="L767" i="61"/>
  <c r="H767" i="61" s="1"/>
  <c r="K439" i="61"/>
  <c r="G439" i="61" s="1"/>
  <c r="J603" i="61"/>
  <c r="F603" i="61" s="1"/>
  <c r="L603" i="61"/>
  <c r="H603" i="61" s="1"/>
  <c r="L521" i="61"/>
  <c r="H521" i="61" s="1"/>
  <c r="K603" i="61"/>
  <c r="G603" i="61" s="1"/>
  <c r="K521" i="61"/>
  <c r="G521" i="61" s="1"/>
  <c r="J275" i="61"/>
  <c r="F275" i="61" s="1"/>
  <c r="L439" i="61"/>
  <c r="H439" i="61" s="1"/>
  <c r="J521" i="61"/>
  <c r="F521" i="61" s="1"/>
  <c r="L357" i="61"/>
  <c r="H357" i="61" s="1"/>
  <c r="L685" i="61"/>
  <c r="H685" i="61" s="1"/>
  <c r="L275" i="61"/>
  <c r="H275" i="61" s="1"/>
  <c r="L849" i="61"/>
  <c r="H849" i="61" s="1"/>
  <c r="K685" i="61"/>
  <c r="G685" i="61" s="1"/>
  <c r="K849" i="61"/>
  <c r="G849" i="61" s="1"/>
  <c r="J685" i="61"/>
  <c r="F685" i="61" s="1"/>
  <c r="J849" i="61"/>
  <c r="F849" i="61" s="1"/>
  <c r="J357" i="61"/>
  <c r="F357" i="61" s="1"/>
  <c r="K275" i="61"/>
  <c r="G275" i="61" s="1"/>
  <c r="K357" i="61"/>
  <c r="G357" i="61" s="1"/>
  <c r="L106" i="61"/>
  <c r="H106" i="61" s="1"/>
  <c r="K106" i="61"/>
  <c r="G106" i="61" s="1"/>
  <c r="J106" i="61"/>
  <c r="F106" i="61" s="1"/>
  <c r="J680" i="61"/>
  <c r="F680" i="61" s="1"/>
  <c r="J24" i="61"/>
  <c r="F24" i="61" s="1"/>
  <c r="L24" i="61"/>
  <c r="H24" i="61" s="1"/>
  <c r="K270" i="61"/>
  <c r="G270" i="61" s="1"/>
  <c r="K24" i="61"/>
  <c r="G24" i="61" s="1"/>
  <c r="L270" i="61"/>
  <c r="H270" i="61" s="1"/>
  <c r="J516" i="61"/>
  <c r="F516" i="61" s="1"/>
  <c r="L680" i="61"/>
  <c r="H680" i="61" s="1"/>
  <c r="J598" i="61"/>
  <c r="F598" i="61" s="1"/>
  <c r="J188" i="61"/>
  <c r="F188" i="61" s="1"/>
  <c r="L516" i="61"/>
  <c r="H516" i="61" s="1"/>
  <c r="L762" i="61"/>
  <c r="H762" i="61" s="1"/>
  <c r="K680" i="61"/>
  <c r="G680" i="61" s="1"/>
  <c r="K516" i="61"/>
  <c r="G516" i="61" s="1"/>
  <c r="K762" i="61"/>
  <c r="G762" i="61" s="1"/>
  <c r="J270" i="61"/>
  <c r="F270" i="61" s="1"/>
  <c r="K188" i="61"/>
  <c r="G188" i="61" s="1"/>
  <c r="K844" i="61"/>
  <c r="G844" i="61" s="1"/>
  <c r="J762" i="61"/>
  <c r="F762" i="61" s="1"/>
  <c r="J844" i="61"/>
  <c r="F844" i="61" s="1"/>
  <c r="K352" i="61"/>
  <c r="G352" i="61" s="1"/>
  <c r="J434" i="61"/>
  <c r="F434" i="61" s="1"/>
  <c r="L188" i="61"/>
  <c r="H188" i="61" s="1"/>
  <c r="L844" i="61"/>
  <c r="H844" i="61" s="1"/>
  <c r="L598" i="61"/>
  <c r="H598" i="61" s="1"/>
  <c r="J352" i="61"/>
  <c r="F352" i="61" s="1"/>
  <c r="K598" i="61"/>
  <c r="G598" i="61" s="1"/>
  <c r="L434" i="61"/>
  <c r="H434" i="61" s="1"/>
  <c r="K434" i="61"/>
  <c r="G434" i="61" s="1"/>
  <c r="L352" i="61"/>
  <c r="H352" i="61" s="1"/>
  <c r="H188" i="63"/>
  <c r="H24" i="63"/>
  <c r="G24" i="63"/>
  <c r="H352" i="63"/>
  <c r="G352" i="63"/>
  <c r="G188" i="63"/>
  <c r="F352" i="63"/>
  <c r="F24" i="63"/>
  <c r="G434" i="63"/>
  <c r="H434" i="63"/>
  <c r="F188" i="63"/>
  <c r="F434" i="63"/>
  <c r="F106" i="63"/>
  <c r="H516" i="63"/>
  <c r="G106" i="63"/>
  <c r="G270" i="63"/>
  <c r="H106" i="63"/>
  <c r="F516" i="63"/>
  <c r="H270" i="63"/>
  <c r="G516" i="63"/>
  <c r="F270" i="63"/>
  <c r="G184" i="63"/>
  <c r="H184" i="63"/>
  <c r="F512" i="63"/>
  <c r="H266" i="63"/>
  <c r="F348" i="63"/>
  <c r="F184" i="63"/>
  <c r="G266" i="63"/>
  <c r="F20" i="63"/>
  <c r="G20" i="63"/>
  <c r="G348" i="63"/>
  <c r="G512" i="63"/>
  <c r="F102" i="63"/>
  <c r="H102" i="63"/>
  <c r="H512" i="63"/>
  <c r="H20" i="63"/>
  <c r="G102" i="63"/>
  <c r="H348" i="63"/>
  <c r="F430" i="63"/>
  <c r="H430" i="63"/>
  <c r="F266" i="63"/>
  <c r="G430" i="63"/>
  <c r="L13" i="50"/>
  <c r="H13" i="50" s="1"/>
  <c r="M13" i="51"/>
  <c r="I13" i="51" s="1"/>
  <c r="K95" i="50"/>
  <c r="G95" i="50" s="1"/>
  <c r="M13" i="50"/>
  <c r="I13" i="50" s="1"/>
  <c r="L13" i="54"/>
  <c r="H13" i="54" s="1"/>
  <c r="K13" i="54"/>
  <c r="G13" i="54" s="1"/>
  <c r="M95" i="51"/>
  <c r="I95" i="51" s="1"/>
  <c r="L95" i="51"/>
  <c r="H95" i="51" s="1"/>
  <c r="K13" i="50"/>
  <c r="G13" i="50" s="1"/>
  <c r="L95" i="50"/>
  <c r="H95" i="50" s="1"/>
  <c r="K95" i="53"/>
  <c r="G95" i="53" s="1"/>
  <c r="M13" i="54"/>
  <c r="I13" i="54" s="1"/>
  <c r="M13" i="58"/>
  <c r="I13" i="58" s="1"/>
  <c r="L13" i="58"/>
  <c r="H13" i="58" s="1"/>
  <c r="M95" i="50"/>
  <c r="I95" i="50" s="1"/>
  <c r="K95" i="51"/>
  <c r="G95" i="51" s="1"/>
  <c r="K13" i="58"/>
  <c r="G13" i="58" s="1"/>
  <c r="K13" i="53"/>
  <c r="G13" i="53" s="1"/>
  <c r="M13" i="56"/>
  <c r="I13" i="56" s="1"/>
  <c r="L95" i="55"/>
  <c r="H95" i="55" s="1"/>
  <c r="M13" i="53"/>
  <c r="I13" i="53" s="1"/>
  <c r="M13" i="52"/>
  <c r="I13" i="52" s="1"/>
  <c r="M95" i="58"/>
  <c r="I95" i="58" s="1"/>
  <c r="K13" i="51"/>
  <c r="G13" i="51" s="1"/>
  <c r="L13" i="51"/>
  <c r="H13" i="51" s="1"/>
  <c r="M95" i="56"/>
  <c r="I95" i="56" s="1"/>
  <c r="L13" i="56"/>
  <c r="H13" i="56" s="1"/>
  <c r="M95" i="52"/>
  <c r="I95" i="52" s="1"/>
  <c r="L13" i="53"/>
  <c r="H13" i="53" s="1"/>
  <c r="L13" i="52"/>
  <c r="H13" i="52" s="1"/>
  <c r="L95" i="58"/>
  <c r="H95" i="58" s="1"/>
  <c r="L95" i="56"/>
  <c r="H95" i="56" s="1"/>
  <c r="K13" i="56"/>
  <c r="G13" i="56" s="1"/>
  <c r="K95" i="52"/>
  <c r="G95" i="52" s="1"/>
  <c r="M95" i="55"/>
  <c r="I95" i="55" s="1"/>
  <c r="K13" i="52"/>
  <c r="G13" i="52" s="1"/>
  <c r="K95" i="58"/>
  <c r="G95" i="58" s="1"/>
  <c r="K95" i="56"/>
  <c r="G95" i="56" s="1"/>
  <c r="L95" i="53"/>
  <c r="H95" i="53" s="1"/>
  <c r="K13" i="55"/>
  <c r="G13" i="55" s="1"/>
  <c r="L13" i="57"/>
  <c r="H13" i="57" s="1"/>
  <c r="M95" i="53"/>
  <c r="I95" i="53" s="1"/>
  <c r="K13" i="59"/>
  <c r="G13" i="59" s="1"/>
  <c r="M13" i="59"/>
  <c r="I13" i="59" s="1"/>
  <c r="L95" i="52"/>
  <c r="H95" i="52" s="1"/>
  <c r="M13" i="55"/>
  <c r="I13" i="55" s="1"/>
  <c r="K95" i="55"/>
  <c r="G95" i="55" s="1"/>
  <c r="L13" i="55"/>
  <c r="H13" i="55" s="1"/>
  <c r="K13" i="57"/>
  <c r="G13" i="57" s="1"/>
  <c r="L13" i="59"/>
  <c r="H13" i="59" s="1"/>
  <c r="M13" i="57"/>
  <c r="I13" i="57" s="1"/>
  <c r="L259" i="50"/>
  <c r="H259" i="50" s="1"/>
  <c r="K177" i="50"/>
  <c r="G177" i="50" s="1"/>
  <c r="M259" i="50"/>
  <c r="I259" i="50" s="1"/>
  <c r="L177" i="50"/>
  <c r="H177" i="50" s="1"/>
  <c r="L95" i="54"/>
  <c r="H95" i="54" s="1"/>
  <c r="K177" i="56"/>
  <c r="G177" i="56" s="1"/>
  <c r="K95" i="54"/>
  <c r="G95" i="54" s="1"/>
  <c r="L177" i="54"/>
  <c r="H177" i="54" s="1"/>
  <c r="M177" i="56"/>
  <c r="I177" i="56" s="1"/>
  <c r="K177" i="59"/>
  <c r="G177" i="59" s="1"/>
  <c r="K177" i="51"/>
  <c r="G177" i="51" s="1"/>
  <c r="M177" i="50"/>
  <c r="I177" i="50" s="1"/>
  <c r="M95" i="54"/>
  <c r="I95" i="54" s="1"/>
  <c r="K177" i="54"/>
  <c r="G177" i="54" s="1"/>
  <c r="L177" i="56"/>
  <c r="H177" i="56" s="1"/>
  <c r="M95" i="59"/>
  <c r="I95" i="59" s="1"/>
  <c r="M95" i="57"/>
  <c r="I95" i="57" s="1"/>
  <c r="M177" i="53"/>
  <c r="I177" i="53" s="1"/>
  <c r="K259" i="50"/>
  <c r="G259" i="50" s="1"/>
  <c r="L95" i="59"/>
  <c r="H95" i="59" s="1"/>
  <c r="M177" i="57"/>
  <c r="I177" i="57" s="1"/>
  <c r="L95" i="57"/>
  <c r="H95" i="57" s="1"/>
  <c r="L177" i="53"/>
  <c r="H177" i="53" s="1"/>
  <c r="K95" i="59"/>
  <c r="G95" i="59" s="1"/>
  <c r="L177" i="57"/>
  <c r="H177" i="57" s="1"/>
  <c r="K95" i="57"/>
  <c r="G95" i="57" s="1"/>
  <c r="K177" i="53"/>
  <c r="G177" i="53" s="1"/>
  <c r="M177" i="54"/>
  <c r="I177" i="54" s="1"/>
  <c r="L177" i="59"/>
  <c r="H177" i="59" s="1"/>
  <c r="L177" i="51"/>
  <c r="H177" i="51" s="1"/>
  <c r="M177" i="51"/>
  <c r="I177" i="51" s="1"/>
  <c r="K177" i="57"/>
  <c r="G177" i="57" s="1"/>
  <c r="M177" i="59"/>
  <c r="I177" i="59" s="1"/>
  <c r="L259" i="59"/>
  <c r="H259" i="59" s="1"/>
  <c r="L259" i="54"/>
  <c r="H259" i="54" s="1"/>
  <c r="L259" i="57"/>
  <c r="H259" i="57" s="1"/>
  <c r="K259" i="59"/>
  <c r="G259" i="59" s="1"/>
  <c r="K259" i="54"/>
  <c r="G259" i="54" s="1"/>
  <c r="K259" i="57"/>
  <c r="G259" i="57" s="1"/>
  <c r="K177" i="55"/>
  <c r="G177" i="55" s="1"/>
  <c r="M177" i="55"/>
  <c r="I177" i="55" s="1"/>
  <c r="L259" i="56"/>
  <c r="H259" i="56" s="1"/>
  <c r="M259" i="59"/>
  <c r="I259" i="59" s="1"/>
  <c r="K259" i="53"/>
  <c r="G259" i="53" s="1"/>
  <c r="M259" i="54"/>
  <c r="I259" i="54" s="1"/>
  <c r="M259" i="57"/>
  <c r="I259" i="57" s="1"/>
  <c r="L259" i="51"/>
  <c r="H259" i="51" s="1"/>
  <c r="L177" i="58"/>
  <c r="H177" i="58" s="1"/>
  <c r="K259" i="51"/>
  <c r="G259" i="51" s="1"/>
  <c r="K177" i="58"/>
  <c r="G177" i="58" s="1"/>
  <c r="M259" i="53"/>
  <c r="I259" i="53" s="1"/>
  <c r="K259" i="56"/>
  <c r="G259" i="56" s="1"/>
  <c r="M177" i="52"/>
  <c r="I177" i="52" s="1"/>
  <c r="M259" i="56"/>
  <c r="I259" i="56" s="1"/>
  <c r="L177" i="55"/>
  <c r="H177" i="55" s="1"/>
  <c r="K177" i="52"/>
  <c r="G177" i="52" s="1"/>
  <c r="L259" i="53"/>
  <c r="H259" i="53" s="1"/>
  <c r="M259" i="51"/>
  <c r="I259" i="51" s="1"/>
  <c r="M177" i="58"/>
  <c r="I177" i="58" s="1"/>
  <c r="L177" i="52"/>
  <c r="H177" i="52" s="1"/>
  <c r="K423" i="50"/>
  <c r="G423" i="50" s="1"/>
  <c r="L341" i="50"/>
  <c r="H341" i="50" s="1"/>
  <c r="M259" i="52"/>
  <c r="I259" i="52" s="1"/>
  <c r="K259" i="58"/>
  <c r="G259" i="58" s="1"/>
  <c r="K341" i="50"/>
  <c r="G341" i="50" s="1"/>
  <c r="L259" i="52"/>
  <c r="H259" i="52" s="1"/>
  <c r="L341" i="59"/>
  <c r="H341" i="59" s="1"/>
  <c r="M341" i="50"/>
  <c r="I341" i="50" s="1"/>
  <c r="K259" i="52"/>
  <c r="G259" i="52" s="1"/>
  <c r="K341" i="59"/>
  <c r="G341" i="59" s="1"/>
  <c r="K341" i="57"/>
  <c r="G341" i="57" s="1"/>
  <c r="L341" i="51"/>
  <c r="H341" i="51" s="1"/>
  <c r="M341" i="59"/>
  <c r="I341" i="59" s="1"/>
  <c r="M341" i="57"/>
  <c r="I341" i="57" s="1"/>
  <c r="L423" i="50"/>
  <c r="H423" i="50" s="1"/>
  <c r="M505" i="50"/>
  <c r="I505" i="50" s="1"/>
  <c r="L259" i="58"/>
  <c r="H259" i="58" s="1"/>
  <c r="L341" i="53"/>
  <c r="H341" i="53" s="1"/>
  <c r="M259" i="58"/>
  <c r="I259" i="58" s="1"/>
  <c r="K341" i="53"/>
  <c r="G341" i="53" s="1"/>
  <c r="K259" i="55"/>
  <c r="G259" i="55" s="1"/>
  <c r="K341" i="56"/>
  <c r="G341" i="56" s="1"/>
  <c r="K505" i="50"/>
  <c r="G505" i="50" s="1"/>
  <c r="M341" i="54"/>
  <c r="I341" i="54" s="1"/>
  <c r="M341" i="51"/>
  <c r="I341" i="51" s="1"/>
  <c r="L505" i="50"/>
  <c r="H505" i="50" s="1"/>
  <c r="L341" i="54"/>
  <c r="H341" i="54" s="1"/>
  <c r="M341" i="53"/>
  <c r="I341" i="53" s="1"/>
  <c r="K341" i="51"/>
  <c r="G341" i="51" s="1"/>
  <c r="L341" i="57"/>
  <c r="H341" i="57" s="1"/>
  <c r="M259" i="55"/>
  <c r="I259" i="55" s="1"/>
  <c r="K341" i="54"/>
  <c r="G341" i="54" s="1"/>
  <c r="M423" i="50"/>
  <c r="I423" i="50" s="1"/>
  <c r="L259" i="55"/>
  <c r="H259" i="55" s="1"/>
  <c r="M341" i="56"/>
  <c r="I341" i="56" s="1"/>
  <c r="L341" i="56"/>
  <c r="H341" i="56" s="1"/>
  <c r="K341" i="52"/>
  <c r="G341" i="52" s="1"/>
  <c r="M505" i="53"/>
  <c r="I505" i="53" s="1"/>
  <c r="M423" i="53"/>
  <c r="I423" i="53" s="1"/>
  <c r="M505" i="56"/>
  <c r="I505" i="56" s="1"/>
  <c r="K505" i="51"/>
  <c r="G505" i="51" s="1"/>
  <c r="K341" i="55"/>
  <c r="G341" i="55" s="1"/>
  <c r="M505" i="59"/>
  <c r="I505" i="59" s="1"/>
  <c r="L505" i="53"/>
  <c r="H505" i="53" s="1"/>
  <c r="L423" i="53"/>
  <c r="H423" i="53" s="1"/>
  <c r="M505" i="54"/>
  <c r="I505" i="54" s="1"/>
  <c r="L505" i="56"/>
  <c r="H505" i="56" s="1"/>
  <c r="M423" i="57"/>
  <c r="I423" i="57" s="1"/>
  <c r="M423" i="56"/>
  <c r="I423" i="56" s="1"/>
  <c r="L505" i="59"/>
  <c r="H505" i="59" s="1"/>
  <c r="M423" i="51"/>
  <c r="I423" i="51" s="1"/>
  <c r="K505" i="53"/>
  <c r="G505" i="53" s="1"/>
  <c r="K423" i="53"/>
  <c r="G423" i="53" s="1"/>
  <c r="M341" i="55"/>
  <c r="I341" i="55" s="1"/>
  <c r="L505" i="54"/>
  <c r="H505" i="54" s="1"/>
  <c r="K505" i="56"/>
  <c r="G505" i="56" s="1"/>
  <c r="M341" i="58"/>
  <c r="I341" i="58" s="1"/>
  <c r="K341" i="58"/>
  <c r="G341" i="58" s="1"/>
  <c r="K505" i="57"/>
  <c r="G505" i="57" s="1"/>
  <c r="K505" i="59"/>
  <c r="G505" i="59" s="1"/>
  <c r="L423" i="51"/>
  <c r="H423" i="51" s="1"/>
  <c r="L423" i="54"/>
  <c r="H423" i="54" s="1"/>
  <c r="L341" i="55"/>
  <c r="H341" i="55" s="1"/>
  <c r="M505" i="57"/>
  <c r="I505" i="57" s="1"/>
  <c r="K505" i="54"/>
  <c r="G505" i="54" s="1"/>
  <c r="L341" i="58"/>
  <c r="H341" i="58" s="1"/>
  <c r="L423" i="59"/>
  <c r="H423" i="59" s="1"/>
  <c r="K423" i="51"/>
  <c r="G423" i="51" s="1"/>
  <c r="L505" i="57"/>
  <c r="H505" i="57" s="1"/>
  <c r="L341" i="52"/>
  <c r="H341" i="52" s="1"/>
  <c r="K423" i="56"/>
  <c r="G423" i="56" s="1"/>
  <c r="L505" i="51"/>
  <c r="H505" i="51" s="1"/>
  <c r="K423" i="54"/>
  <c r="G423" i="54" s="1"/>
  <c r="K423" i="59"/>
  <c r="G423" i="59" s="1"/>
  <c r="M423" i="54"/>
  <c r="I423" i="54" s="1"/>
  <c r="L423" i="57"/>
  <c r="H423" i="57" s="1"/>
  <c r="M423" i="59"/>
  <c r="I423" i="59" s="1"/>
  <c r="L423" i="56"/>
  <c r="H423" i="56" s="1"/>
  <c r="M341" i="52"/>
  <c r="I341" i="52" s="1"/>
  <c r="K423" i="57"/>
  <c r="G423" i="57" s="1"/>
  <c r="M505" i="51"/>
  <c r="I505" i="51" s="1"/>
  <c r="K423" i="52"/>
  <c r="G423" i="52" s="1"/>
  <c r="M423" i="52"/>
  <c r="I423" i="52" s="1"/>
  <c r="M505" i="58"/>
  <c r="I505" i="58" s="1"/>
  <c r="K423" i="58"/>
  <c r="G423" i="58" s="1"/>
  <c r="M423" i="55"/>
  <c r="I423" i="55" s="1"/>
  <c r="L505" i="58"/>
  <c r="H505" i="58" s="1"/>
  <c r="M423" i="58"/>
  <c r="I423" i="58" s="1"/>
  <c r="L423" i="55"/>
  <c r="H423" i="55" s="1"/>
  <c r="K505" i="58"/>
  <c r="G505" i="58" s="1"/>
  <c r="K423" i="55"/>
  <c r="G423" i="55" s="1"/>
  <c r="L505" i="55"/>
  <c r="H505" i="55" s="1"/>
  <c r="M505" i="55"/>
  <c r="I505" i="55" s="1"/>
  <c r="L423" i="58"/>
  <c r="H423" i="58" s="1"/>
  <c r="L505" i="52"/>
  <c r="H505" i="52" s="1"/>
  <c r="K505" i="52"/>
  <c r="G505" i="52" s="1"/>
  <c r="L423" i="52"/>
  <c r="H423" i="52" s="1"/>
  <c r="K505" i="55"/>
  <c r="G505" i="55" s="1"/>
  <c r="M505" i="52"/>
  <c r="I505" i="52" s="1"/>
  <c r="M7" i="50"/>
  <c r="I7" i="50" s="1"/>
  <c r="L7" i="50"/>
  <c r="H7" i="50" s="1"/>
  <c r="K7" i="50"/>
  <c r="G7" i="50" s="1"/>
  <c r="M7" i="51"/>
  <c r="I7" i="51" s="1"/>
  <c r="L89" i="55"/>
  <c r="H89" i="55" s="1"/>
  <c r="K89" i="55"/>
  <c r="G89" i="55" s="1"/>
  <c r="M89" i="55"/>
  <c r="I89" i="55" s="1"/>
  <c r="K7" i="54"/>
  <c r="G7" i="54" s="1"/>
  <c r="M89" i="52"/>
  <c r="I89" i="52" s="1"/>
  <c r="L89" i="51"/>
  <c r="H89" i="51" s="1"/>
  <c r="M7" i="54"/>
  <c r="I7" i="54" s="1"/>
  <c r="L89" i="52"/>
  <c r="H89" i="52" s="1"/>
  <c r="K7" i="56"/>
  <c r="G7" i="56" s="1"/>
  <c r="L7" i="58"/>
  <c r="H7" i="58" s="1"/>
  <c r="K7" i="57"/>
  <c r="G7" i="57" s="1"/>
  <c r="L7" i="52"/>
  <c r="H7" i="52" s="1"/>
  <c r="L7" i="59"/>
  <c r="H7" i="59" s="1"/>
  <c r="K89" i="52"/>
  <c r="G89" i="52" s="1"/>
  <c r="K7" i="58"/>
  <c r="G7" i="58" s="1"/>
  <c r="L7" i="51"/>
  <c r="H7" i="51" s="1"/>
  <c r="M7" i="53"/>
  <c r="I7" i="53" s="1"/>
  <c r="K7" i="52"/>
  <c r="G7" i="52" s="1"/>
  <c r="K7" i="59"/>
  <c r="G7" i="59" s="1"/>
  <c r="L7" i="54"/>
  <c r="H7" i="54" s="1"/>
  <c r="M7" i="58"/>
  <c r="I7" i="58" s="1"/>
  <c r="L7" i="53"/>
  <c r="H7" i="53" s="1"/>
  <c r="M7" i="55"/>
  <c r="I7" i="55" s="1"/>
  <c r="M7" i="52"/>
  <c r="I7" i="52" s="1"/>
  <c r="K7" i="53"/>
  <c r="G7" i="53" s="1"/>
  <c r="L7" i="55"/>
  <c r="H7" i="55" s="1"/>
  <c r="L7" i="56"/>
  <c r="H7" i="56" s="1"/>
  <c r="L7" i="57"/>
  <c r="H7" i="57" s="1"/>
  <c r="K89" i="58"/>
  <c r="G89" i="58" s="1"/>
  <c r="M7" i="59"/>
  <c r="I7" i="59" s="1"/>
  <c r="K89" i="54"/>
  <c r="G89" i="54" s="1"/>
  <c r="M89" i="58"/>
  <c r="I89" i="58" s="1"/>
  <c r="K7" i="51"/>
  <c r="G7" i="51" s="1"/>
  <c r="K7" i="55"/>
  <c r="G7" i="55" s="1"/>
  <c r="M7" i="56"/>
  <c r="I7" i="56" s="1"/>
  <c r="L89" i="54"/>
  <c r="H89" i="54" s="1"/>
  <c r="M89" i="54"/>
  <c r="I89" i="54" s="1"/>
  <c r="M7" i="57"/>
  <c r="I7" i="57" s="1"/>
  <c r="L89" i="58"/>
  <c r="H89" i="58" s="1"/>
  <c r="K89" i="50"/>
  <c r="G89" i="50" s="1"/>
  <c r="M171" i="59"/>
  <c r="I171" i="59" s="1"/>
  <c r="L89" i="50"/>
  <c r="H89" i="50" s="1"/>
  <c r="L171" i="59"/>
  <c r="H171" i="59" s="1"/>
  <c r="K171" i="59"/>
  <c r="G171" i="59" s="1"/>
  <c r="L171" i="56"/>
  <c r="H171" i="56" s="1"/>
  <c r="M89" i="50"/>
  <c r="I89" i="50" s="1"/>
  <c r="M171" i="51"/>
  <c r="I171" i="51" s="1"/>
  <c r="K89" i="59"/>
  <c r="G89" i="59" s="1"/>
  <c r="M171" i="54"/>
  <c r="I171" i="54" s="1"/>
  <c r="K89" i="53"/>
  <c r="G89" i="53" s="1"/>
  <c r="M171" i="58"/>
  <c r="I171" i="58" s="1"/>
  <c r="M89" i="51"/>
  <c r="I89" i="51" s="1"/>
  <c r="M89" i="59"/>
  <c r="I89" i="59" s="1"/>
  <c r="L171" i="54"/>
  <c r="H171" i="54" s="1"/>
  <c r="L171" i="58"/>
  <c r="H171" i="58" s="1"/>
  <c r="K171" i="56"/>
  <c r="G171" i="56" s="1"/>
  <c r="K171" i="54"/>
  <c r="G171" i="54" s="1"/>
  <c r="K171" i="58"/>
  <c r="G171" i="58" s="1"/>
  <c r="K89" i="51"/>
  <c r="G89" i="51" s="1"/>
  <c r="M171" i="56"/>
  <c r="I171" i="56" s="1"/>
  <c r="M253" i="56"/>
  <c r="I253" i="56" s="1"/>
  <c r="M89" i="57"/>
  <c r="I89" i="57" s="1"/>
  <c r="L89" i="59"/>
  <c r="H89" i="59" s="1"/>
  <c r="L89" i="53"/>
  <c r="H89" i="53" s="1"/>
  <c r="K89" i="56"/>
  <c r="G89" i="56" s="1"/>
  <c r="M253" i="51"/>
  <c r="I253" i="51" s="1"/>
  <c r="K253" i="56"/>
  <c r="G253" i="56" s="1"/>
  <c r="L89" i="56"/>
  <c r="H89" i="56" s="1"/>
  <c r="K89" i="57"/>
  <c r="G89" i="57" s="1"/>
  <c r="L253" i="51"/>
  <c r="H253" i="51" s="1"/>
  <c r="M89" i="53"/>
  <c r="I89" i="53" s="1"/>
  <c r="K253" i="51"/>
  <c r="G253" i="51" s="1"/>
  <c r="K171" i="51"/>
  <c r="G171" i="51" s="1"/>
  <c r="L253" i="56"/>
  <c r="H253" i="56" s="1"/>
  <c r="M89" i="56"/>
  <c r="I89" i="56" s="1"/>
  <c r="L89" i="57"/>
  <c r="H89" i="57" s="1"/>
  <c r="L171" i="51"/>
  <c r="H171" i="51" s="1"/>
  <c r="K171" i="50"/>
  <c r="G171" i="50" s="1"/>
  <c r="M335" i="51"/>
  <c r="I335" i="51" s="1"/>
  <c r="M171" i="50"/>
  <c r="I171" i="50" s="1"/>
  <c r="L335" i="51"/>
  <c r="H335" i="51" s="1"/>
  <c r="M171" i="52"/>
  <c r="I171" i="52" s="1"/>
  <c r="L171" i="50"/>
  <c r="H171" i="50" s="1"/>
  <c r="M171" i="55"/>
  <c r="I171" i="55" s="1"/>
  <c r="K335" i="51"/>
  <c r="G335" i="51" s="1"/>
  <c r="L171" i="52"/>
  <c r="H171" i="52" s="1"/>
  <c r="L171" i="55"/>
  <c r="H171" i="55" s="1"/>
  <c r="K171" i="53"/>
  <c r="G171" i="53" s="1"/>
  <c r="M253" i="59"/>
  <c r="I253" i="59" s="1"/>
  <c r="K253" i="59"/>
  <c r="G253" i="59" s="1"/>
  <c r="K253" i="58"/>
  <c r="G253" i="58" s="1"/>
  <c r="M335" i="56"/>
  <c r="I335" i="56" s="1"/>
  <c r="L253" i="54"/>
  <c r="H253" i="54" s="1"/>
  <c r="K171" i="55"/>
  <c r="G171" i="55" s="1"/>
  <c r="K171" i="52"/>
  <c r="G171" i="52" s="1"/>
  <c r="L335" i="56"/>
  <c r="H335" i="56" s="1"/>
  <c r="L171" i="53"/>
  <c r="H171" i="53" s="1"/>
  <c r="K335" i="56"/>
  <c r="G335" i="56" s="1"/>
  <c r="M171" i="53"/>
  <c r="I171" i="53" s="1"/>
  <c r="M253" i="54"/>
  <c r="I253" i="54" s="1"/>
  <c r="M171" i="57"/>
  <c r="I171" i="57" s="1"/>
  <c r="M253" i="58"/>
  <c r="I253" i="58" s="1"/>
  <c r="L253" i="59"/>
  <c r="H253" i="59" s="1"/>
  <c r="L253" i="58"/>
  <c r="H253" i="58" s="1"/>
  <c r="K171" i="57"/>
  <c r="G171" i="57" s="1"/>
  <c r="K253" i="54"/>
  <c r="G253" i="54" s="1"/>
  <c r="L171" i="57"/>
  <c r="H171" i="57" s="1"/>
  <c r="M253" i="50"/>
  <c r="I253" i="50" s="1"/>
  <c r="M499" i="51"/>
  <c r="I499" i="51" s="1"/>
  <c r="L417" i="51"/>
  <c r="H417" i="51" s="1"/>
  <c r="K335" i="59"/>
  <c r="G335" i="59" s="1"/>
  <c r="L335" i="58"/>
  <c r="H335" i="58" s="1"/>
  <c r="L499" i="51"/>
  <c r="H499" i="51" s="1"/>
  <c r="M253" i="55"/>
  <c r="I253" i="55" s="1"/>
  <c r="K417" i="51"/>
  <c r="G417" i="51" s="1"/>
  <c r="K335" i="58"/>
  <c r="G335" i="58" s="1"/>
  <c r="K499" i="51"/>
  <c r="G499" i="51" s="1"/>
  <c r="L253" i="55"/>
  <c r="H253" i="55" s="1"/>
  <c r="M335" i="58"/>
  <c r="I335" i="58" s="1"/>
  <c r="M253" i="52"/>
  <c r="I253" i="52" s="1"/>
  <c r="L499" i="56"/>
  <c r="H499" i="56" s="1"/>
  <c r="K253" i="55"/>
  <c r="G253" i="55" s="1"/>
  <c r="K253" i="50"/>
  <c r="G253" i="50" s="1"/>
  <c r="M417" i="51"/>
  <c r="I417" i="51" s="1"/>
  <c r="L335" i="59"/>
  <c r="H335" i="59" s="1"/>
  <c r="L253" i="57"/>
  <c r="H253" i="57" s="1"/>
  <c r="K253" i="57"/>
  <c r="G253" i="57" s="1"/>
  <c r="L253" i="53"/>
  <c r="H253" i="53" s="1"/>
  <c r="L335" i="54"/>
  <c r="H335" i="54" s="1"/>
  <c r="L253" i="50"/>
  <c r="H253" i="50" s="1"/>
  <c r="M253" i="57"/>
  <c r="I253" i="57" s="1"/>
  <c r="K335" i="54"/>
  <c r="G335" i="54" s="1"/>
  <c r="L253" i="52"/>
  <c r="H253" i="52" s="1"/>
  <c r="K253" i="53"/>
  <c r="G253" i="53" s="1"/>
  <c r="M335" i="54"/>
  <c r="I335" i="54" s="1"/>
  <c r="M417" i="56"/>
  <c r="I417" i="56" s="1"/>
  <c r="L417" i="56"/>
  <c r="H417" i="56" s="1"/>
  <c r="K417" i="56"/>
  <c r="G417" i="56" s="1"/>
  <c r="M499" i="56"/>
  <c r="I499" i="56" s="1"/>
  <c r="M253" i="53"/>
  <c r="I253" i="53" s="1"/>
  <c r="K253" i="52"/>
  <c r="G253" i="52" s="1"/>
  <c r="K499" i="56"/>
  <c r="G499" i="56" s="1"/>
  <c r="M335" i="59"/>
  <c r="I335" i="59" s="1"/>
  <c r="M335" i="50"/>
  <c r="I335" i="50" s="1"/>
  <c r="K417" i="54"/>
  <c r="G417" i="54" s="1"/>
  <c r="L417" i="58"/>
  <c r="H417" i="58" s="1"/>
  <c r="M335" i="57"/>
  <c r="I335" i="57" s="1"/>
  <c r="M335" i="53"/>
  <c r="I335" i="53" s="1"/>
  <c r="L499" i="54"/>
  <c r="H499" i="54" s="1"/>
  <c r="L499" i="58"/>
  <c r="H499" i="58" s="1"/>
  <c r="L335" i="50"/>
  <c r="H335" i="50" s="1"/>
  <c r="M335" i="55"/>
  <c r="I335" i="55" s="1"/>
  <c r="K417" i="58"/>
  <c r="G417" i="58" s="1"/>
  <c r="L335" i="57"/>
  <c r="H335" i="57" s="1"/>
  <c r="M499" i="54"/>
  <c r="I499" i="54" s="1"/>
  <c r="K335" i="50"/>
  <c r="G335" i="50" s="1"/>
  <c r="M499" i="59"/>
  <c r="I499" i="59" s="1"/>
  <c r="L335" i="55"/>
  <c r="H335" i="55" s="1"/>
  <c r="K335" i="57"/>
  <c r="G335" i="57" s="1"/>
  <c r="M417" i="59"/>
  <c r="I417" i="59" s="1"/>
  <c r="K335" i="52"/>
  <c r="G335" i="52" s="1"/>
  <c r="K499" i="59"/>
  <c r="G499" i="59" s="1"/>
  <c r="M335" i="52"/>
  <c r="I335" i="52" s="1"/>
  <c r="L499" i="59"/>
  <c r="H499" i="59" s="1"/>
  <c r="K335" i="55"/>
  <c r="G335" i="55" s="1"/>
  <c r="L417" i="59"/>
  <c r="H417" i="59" s="1"/>
  <c r="M499" i="58"/>
  <c r="I499" i="58" s="1"/>
  <c r="L417" i="54"/>
  <c r="H417" i="54" s="1"/>
  <c r="K335" i="53"/>
  <c r="G335" i="53" s="1"/>
  <c r="M417" i="58"/>
  <c r="I417" i="58" s="1"/>
  <c r="K417" i="59"/>
  <c r="G417" i="59" s="1"/>
  <c r="L335" i="52"/>
  <c r="H335" i="52" s="1"/>
  <c r="L335" i="53"/>
  <c r="H335" i="53" s="1"/>
  <c r="M417" i="54"/>
  <c r="I417" i="54" s="1"/>
  <c r="K499" i="58"/>
  <c r="G499" i="58" s="1"/>
  <c r="K499" i="54"/>
  <c r="G499" i="54" s="1"/>
  <c r="K499" i="52"/>
  <c r="G499" i="52" s="1"/>
  <c r="L417" i="50"/>
  <c r="H417" i="50" s="1"/>
  <c r="K499" i="50"/>
  <c r="G499" i="50" s="1"/>
  <c r="K417" i="52"/>
  <c r="G417" i="52" s="1"/>
  <c r="L417" i="52"/>
  <c r="H417" i="52" s="1"/>
  <c r="L499" i="52"/>
  <c r="H499" i="52" s="1"/>
  <c r="M417" i="50"/>
  <c r="I417" i="50" s="1"/>
  <c r="L499" i="50"/>
  <c r="H499" i="50" s="1"/>
  <c r="M499" i="52"/>
  <c r="I499" i="52" s="1"/>
  <c r="K417" i="50"/>
  <c r="G417" i="50" s="1"/>
  <c r="L499" i="57"/>
  <c r="H499" i="57" s="1"/>
  <c r="K499" i="57"/>
  <c r="G499" i="57" s="1"/>
  <c r="M417" i="52"/>
  <c r="I417" i="52" s="1"/>
  <c r="M499" i="53"/>
  <c r="I499" i="53" s="1"/>
  <c r="M499" i="57"/>
  <c r="I499" i="57" s="1"/>
  <c r="L417" i="55"/>
  <c r="H417" i="55" s="1"/>
  <c r="L499" i="53"/>
  <c r="H499" i="53" s="1"/>
  <c r="K417" i="55"/>
  <c r="G417" i="55" s="1"/>
  <c r="M499" i="55"/>
  <c r="I499" i="55" s="1"/>
  <c r="K499" i="53"/>
  <c r="G499" i="53" s="1"/>
  <c r="M499" i="50"/>
  <c r="I499" i="50" s="1"/>
  <c r="M417" i="57"/>
  <c r="I417" i="57" s="1"/>
  <c r="K499" i="55"/>
  <c r="G499" i="55" s="1"/>
  <c r="K417" i="57"/>
  <c r="G417" i="57" s="1"/>
  <c r="M417" i="53"/>
  <c r="I417" i="53" s="1"/>
  <c r="M417" i="55"/>
  <c r="I417" i="55" s="1"/>
  <c r="L417" i="53"/>
  <c r="H417" i="53" s="1"/>
  <c r="K417" i="53"/>
  <c r="G417" i="53" s="1"/>
  <c r="L499" i="55"/>
  <c r="H499" i="55" s="1"/>
  <c r="L417" i="57"/>
  <c r="H417" i="57" s="1"/>
  <c r="J586" i="61"/>
  <c r="F586" i="61" s="1"/>
  <c r="L586" i="61"/>
  <c r="H586" i="61" s="1"/>
  <c r="K586" i="61"/>
  <c r="G586" i="61" s="1"/>
  <c r="J668" i="61"/>
  <c r="F668" i="61" s="1"/>
  <c r="K422" i="61"/>
  <c r="G422" i="61" s="1"/>
  <c r="L12" i="61"/>
  <c r="H12" i="61" s="1"/>
  <c r="L422" i="61"/>
  <c r="H422" i="61" s="1"/>
  <c r="K12" i="61"/>
  <c r="G12" i="61" s="1"/>
  <c r="J340" i="61"/>
  <c r="F340" i="61" s="1"/>
  <c r="K668" i="61"/>
  <c r="G668" i="61" s="1"/>
  <c r="L668" i="61"/>
  <c r="H668" i="61" s="1"/>
  <c r="K504" i="61"/>
  <c r="G504" i="61" s="1"/>
  <c r="J12" i="61"/>
  <c r="F12" i="61" s="1"/>
  <c r="L340" i="61"/>
  <c r="H340" i="61" s="1"/>
  <c r="L504" i="61"/>
  <c r="H504" i="61" s="1"/>
  <c r="K340" i="61"/>
  <c r="G340" i="61" s="1"/>
  <c r="J422" i="61"/>
  <c r="F422" i="61" s="1"/>
  <c r="L750" i="61"/>
  <c r="H750" i="61" s="1"/>
  <c r="K750" i="61"/>
  <c r="G750" i="61" s="1"/>
  <c r="L832" i="61"/>
  <c r="H832" i="61" s="1"/>
  <c r="J750" i="61"/>
  <c r="F750" i="61" s="1"/>
  <c r="K832" i="61"/>
  <c r="G832" i="61" s="1"/>
  <c r="K176" i="61"/>
  <c r="G176" i="61" s="1"/>
  <c r="J94" i="61"/>
  <c r="F94" i="61" s="1"/>
  <c r="L176" i="61"/>
  <c r="H176" i="61" s="1"/>
  <c r="L94" i="61"/>
  <c r="H94" i="61" s="1"/>
  <c r="L258" i="61"/>
  <c r="H258" i="61" s="1"/>
  <c r="K94" i="61"/>
  <c r="G94" i="61" s="1"/>
  <c r="K258" i="61"/>
  <c r="G258" i="61" s="1"/>
  <c r="J258" i="61"/>
  <c r="F258" i="61" s="1"/>
  <c r="J176" i="61"/>
  <c r="F176" i="61" s="1"/>
  <c r="J504" i="61"/>
  <c r="F504" i="61" s="1"/>
  <c r="J832" i="61"/>
  <c r="F832" i="61" s="1"/>
  <c r="J267" i="61"/>
  <c r="F267" i="61" s="1"/>
  <c r="L267" i="61"/>
  <c r="H267" i="61" s="1"/>
  <c r="J21" i="61"/>
  <c r="F21" i="61" s="1"/>
  <c r="K267" i="61"/>
  <c r="G267" i="61" s="1"/>
  <c r="K21" i="61"/>
  <c r="G21" i="61" s="1"/>
  <c r="L21" i="61"/>
  <c r="H21" i="61" s="1"/>
  <c r="L513" i="61"/>
  <c r="H513" i="61" s="1"/>
  <c r="K513" i="61"/>
  <c r="G513" i="61" s="1"/>
  <c r="L677" i="61"/>
  <c r="H677" i="61" s="1"/>
  <c r="J513" i="61"/>
  <c r="F513" i="61" s="1"/>
  <c r="L841" i="61"/>
  <c r="H841" i="61" s="1"/>
  <c r="K431" i="61"/>
  <c r="G431" i="61" s="1"/>
  <c r="K349" i="61"/>
  <c r="G349" i="61" s="1"/>
  <c r="J431" i="61"/>
  <c r="F431" i="61" s="1"/>
  <c r="J349" i="61"/>
  <c r="F349" i="61" s="1"/>
  <c r="K677" i="61"/>
  <c r="G677" i="61" s="1"/>
  <c r="J185" i="61"/>
  <c r="F185" i="61" s="1"/>
  <c r="L431" i="61"/>
  <c r="H431" i="61" s="1"/>
  <c r="L349" i="61"/>
  <c r="H349" i="61" s="1"/>
  <c r="K103" i="61"/>
  <c r="G103" i="61" s="1"/>
  <c r="J103" i="61"/>
  <c r="F103" i="61" s="1"/>
  <c r="J595" i="61"/>
  <c r="F595" i="61" s="1"/>
  <c r="L595" i="61"/>
  <c r="H595" i="61" s="1"/>
  <c r="L185" i="61"/>
  <c r="H185" i="61" s="1"/>
  <c r="K595" i="61"/>
  <c r="G595" i="61" s="1"/>
  <c r="J677" i="61"/>
  <c r="F677" i="61" s="1"/>
  <c r="K759" i="61"/>
  <c r="G759" i="61" s="1"/>
  <c r="L103" i="61"/>
  <c r="H103" i="61" s="1"/>
  <c r="J759" i="61"/>
  <c r="F759" i="61" s="1"/>
  <c r="L759" i="61"/>
  <c r="H759" i="61" s="1"/>
  <c r="K841" i="61"/>
  <c r="G841" i="61" s="1"/>
  <c r="K185" i="61"/>
  <c r="G185" i="61" s="1"/>
  <c r="J841" i="61"/>
  <c r="F841" i="61" s="1"/>
  <c r="O27" i="41"/>
  <c r="O42" i="41"/>
  <c r="O41" i="41"/>
  <c r="O26" i="41"/>
  <c r="O38" i="41"/>
  <c r="O23" i="41"/>
  <c r="O20" i="41"/>
  <c r="O40" i="41"/>
  <c r="O17" i="41"/>
  <c r="O16" i="41"/>
  <c r="O33" i="41"/>
  <c r="O24" i="41"/>
  <c r="O36" i="41"/>
  <c r="O22" i="41"/>
  <c r="O37" i="41"/>
  <c r="O15" i="41"/>
  <c r="O14" i="41"/>
  <c r="O21" i="41"/>
  <c r="O25" i="41"/>
  <c r="O13" i="41"/>
  <c r="O35" i="41"/>
  <c r="O28" i="41"/>
  <c r="O39" i="41"/>
  <c r="O30" i="41"/>
  <c r="O34" i="41"/>
  <c r="O31" i="41"/>
  <c r="O32" i="41"/>
  <c r="O18" i="41"/>
  <c r="O29" i="41"/>
  <c r="O19" i="41"/>
  <c r="L354" i="61"/>
  <c r="H354" i="61" s="1"/>
  <c r="K354" i="61"/>
  <c r="G354" i="61" s="1"/>
  <c r="J354" i="61"/>
  <c r="F354" i="61" s="1"/>
  <c r="K764" i="61"/>
  <c r="G764" i="61" s="1"/>
  <c r="J764" i="61"/>
  <c r="F764" i="61" s="1"/>
  <c r="K682" i="61"/>
  <c r="G682" i="61" s="1"/>
  <c r="K600" i="61"/>
  <c r="G600" i="61" s="1"/>
  <c r="J190" i="61"/>
  <c r="F190" i="61" s="1"/>
  <c r="L764" i="61"/>
  <c r="H764" i="61" s="1"/>
  <c r="J682" i="61"/>
  <c r="F682" i="61" s="1"/>
  <c r="J600" i="61"/>
  <c r="F600" i="61" s="1"/>
  <c r="L600" i="61"/>
  <c r="H600" i="61" s="1"/>
  <c r="K272" i="61"/>
  <c r="G272" i="61" s="1"/>
  <c r="L436" i="61"/>
  <c r="H436" i="61" s="1"/>
  <c r="L682" i="61"/>
  <c r="H682" i="61" s="1"/>
  <c r="K190" i="61"/>
  <c r="G190" i="61" s="1"/>
  <c r="J108" i="61"/>
  <c r="F108" i="61" s="1"/>
  <c r="L190" i="61"/>
  <c r="H190" i="61" s="1"/>
  <c r="K108" i="61"/>
  <c r="G108" i="61" s="1"/>
  <c r="L846" i="61"/>
  <c r="H846" i="61" s="1"/>
  <c r="K846" i="61"/>
  <c r="G846" i="61" s="1"/>
  <c r="J272" i="61"/>
  <c r="F272" i="61" s="1"/>
  <c r="J846" i="61"/>
  <c r="F846" i="61" s="1"/>
  <c r="K436" i="61"/>
  <c r="G436" i="61" s="1"/>
  <c r="J518" i="61"/>
  <c r="F518" i="61" s="1"/>
  <c r="L108" i="61"/>
  <c r="H108" i="61" s="1"/>
  <c r="J26" i="61"/>
  <c r="F26" i="61" s="1"/>
  <c r="K518" i="61"/>
  <c r="G518" i="61" s="1"/>
  <c r="L26" i="61"/>
  <c r="H26" i="61" s="1"/>
  <c r="L518" i="61"/>
  <c r="H518" i="61" s="1"/>
  <c r="J436" i="61"/>
  <c r="F436" i="61" s="1"/>
  <c r="L272" i="61"/>
  <c r="H272" i="61" s="1"/>
  <c r="K26" i="61"/>
  <c r="G26" i="61" s="1"/>
  <c r="L602" i="61"/>
  <c r="H602" i="61" s="1"/>
  <c r="J356" i="61"/>
  <c r="F356" i="61" s="1"/>
  <c r="K602" i="61"/>
  <c r="G602" i="61" s="1"/>
  <c r="L356" i="61"/>
  <c r="H356" i="61" s="1"/>
  <c r="K28" i="61"/>
  <c r="G28" i="61" s="1"/>
  <c r="J602" i="61"/>
  <c r="F602" i="61" s="1"/>
  <c r="L28" i="61"/>
  <c r="H28" i="61" s="1"/>
  <c r="K356" i="61"/>
  <c r="G356" i="61" s="1"/>
  <c r="J28" i="61"/>
  <c r="F28" i="61" s="1"/>
  <c r="J192" i="61"/>
  <c r="F192" i="61" s="1"/>
  <c r="L192" i="61"/>
  <c r="H192" i="61" s="1"/>
  <c r="L274" i="61"/>
  <c r="H274" i="61" s="1"/>
  <c r="K192" i="61"/>
  <c r="G192" i="61" s="1"/>
  <c r="K274" i="61"/>
  <c r="G274" i="61" s="1"/>
  <c r="J520" i="61"/>
  <c r="F520" i="61" s="1"/>
  <c r="J274" i="61"/>
  <c r="F274" i="61" s="1"/>
  <c r="L520" i="61"/>
  <c r="H520" i="61" s="1"/>
  <c r="L766" i="61"/>
  <c r="H766" i="61" s="1"/>
  <c r="K766" i="61"/>
  <c r="G766" i="61" s="1"/>
  <c r="J766" i="61"/>
  <c r="F766" i="61" s="1"/>
  <c r="K520" i="61"/>
  <c r="G520" i="61" s="1"/>
  <c r="L110" i="61"/>
  <c r="H110" i="61" s="1"/>
  <c r="J848" i="61"/>
  <c r="F848" i="61" s="1"/>
  <c r="K110" i="61"/>
  <c r="G110" i="61" s="1"/>
  <c r="J110" i="61"/>
  <c r="F110" i="61" s="1"/>
  <c r="K438" i="61"/>
  <c r="G438" i="61" s="1"/>
  <c r="L438" i="61"/>
  <c r="H438" i="61" s="1"/>
  <c r="K848" i="61"/>
  <c r="G848" i="61" s="1"/>
  <c r="J438" i="61"/>
  <c r="F438" i="61" s="1"/>
  <c r="K684" i="61"/>
  <c r="G684" i="61" s="1"/>
  <c r="L848" i="61"/>
  <c r="H848" i="61" s="1"/>
  <c r="J684" i="61"/>
  <c r="F684" i="61" s="1"/>
  <c r="L684" i="61"/>
  <c r="H684" i="61" s="1"/>
  <c r="G200" i="63"/>
  <c r="F200" i="63"/>
  <c r="H200" i="63"/>
  <c r="H528" i="63"/>
  <c r="G528" i="63"/>
  <c r="F282" i="63"/>
  <c r="F364" i="63"/>
  <c r="F528" i="63"/>
  <c r="G364" i="63"/>
  <c r="H36" i="63"/>
  <c r="F36" i="63"/>
  <c r="H364" i="63"/>
  <c r="H282" i="63"/>
  <c r="G282" i="63"/>
  <c r="G36" i="63"/>
  <c r="H118" i="63"/>
  <c r="G118" i="63"/>
  <c r="G446" i="63"/>
  <c r="F118" i="63"/>
  <c r="F446" i="63"/>
  <c r="H446" i="63"/>
  <c r="G22" i="63"/>
  <c r="F22" i="63"/>
  <c r="F432" i="63"/>
  <c r="F104" i="63"/>
  <c r="H186" i="63"/>
  <c r="H22" i="63"/>
  <c r="G432" i="63"/>
  <c r="H432" i="63"/>
  <c r="G186" i="63"/>
  <c r="F514" i="63"/>
  <c r="H268" i="63"/>
  <c r="G514" i="63"/>
  <c r="G268" i="63"/>
  <c r="G104" i="63"/>
  <c r="F186" i="63"/>
  <c r="H514" i="63"/>
  <c r="H350" i="63"/>
  <c r="F350" i="63"/>
  <c r="G350" i="63"/>
  <c r="F268" i="63"/>
  <c r="H104" i="63"/>
  <c r="H26" i="63"/>
  <c r="F108" i="63"/>
  <c r="F272" i="63"/>
  <c r="F354" i="63"/>
  <c r="F26" i="63"/>
  <c r="H190" i="63"/>
  <c r="G190" i="63"/>
  <c r="G354" i="63"/>
  <c r="F190" i="63"/>
  <c r="H354" i="63"/>
  <c r="F436" i="63"/>
  <c r="H436" i="63"/>
  <c r="G26" i="63"/>
  <c r="G518" i="63"/>
  <c r="H108" i="63"/>
  <c r="G272" i="63"/>
  <c r="G436" i="63"/>
  <c r="F518" i="63"/>
  <c r="H272" i="63"/>
  <c r="G108" i="63"/>
  <c r="H518" i="63"/>
  <c r="F89" i="63"/>
  <c r="H335" i="63"/>
  <c r="G89" i="63"/>
  <c r="H89" i="63"/>
  <c r="G171" i="63"/>
  <c r="H7" i="63"/>
  <c r="F171" i="63"/>
  <c r="H499" i="63"/>
  <c r="H417" i="63"/>
  <c r="F499" i="63"/>
  <c r="G499" i="63"/>
  <c r="G417" i="63"/>
  <c r="H171" i="63"/>
  <c r="F7" i="63"/>
  <c r="F417" i="63"/>
  <c r="F253" i="63"/>
  <c r="H253" i="63"/>
  <c r="G7" i="63"/>
  <c r="G335" i="63"/>
  <c r="F335" i="63"/>
  <c r="G253" i="63"/>
  <c r="K105" i="61"/>
  <c r="G105" i="61" s="1"/>
  <c r="J105" i="61"/>
  <c r="F105" i="61" s="1"/>
  <c r="L105" i="61"/>
  <c r="H105" i="61" s="1"/>
  <c r="L269" i="61"/>
  <c r="H269" i="61" s="1"/>
  <c r="L23" i="61"/>
  <c r="H23" i="61" s="1"/>
  <c r="K269" i="61"/>
  <c r="G269" i="61" s="1"/>
  <c r="K23" i="61"/>
  <c r="G23" i="61" s="1"/>
  <c r="J269" i="61"/>
  <c r="F269" i="61" s="1"/>
  <c r="L761" i="61"/>
  <c r="H761" i="61" s="1"/>
  <c r="J23" i="61"/>
  <c r="F23" i="61" s="1"/>
  <c r="J597" i="61"/>
  <c r="F597" i="61" s="1"/>
  <c r="J433" i="61"/>
  <c r="F433" i="61" s="1"/>
  <c r="L679" i="61"/>
  <c r="H679" i="61" s="1"/>
  <c r="K433" i="61"/>
  <c r="G433" i="61" s="1"/>
  <c r="L351" i="61"/>
  <c r="H351" i="61" s="1"/>
  <c r="K679" i="61"/>
  <c r="G679" i="61" s="1"/>
  <c r="K351" i="61"/>
  <c r="G351" i="61" s="1"/>
  <c r="J187" i="61"/>
  <c r="F187" i="61" s="1"/>
  <c r="J679" i="61"/>
  <c r="F679" i="61" s="1"/>
  <c r="J351" i="61"/>
  <c r="F351" i="61" s="1"/>
  <c r="K597" i="61"/>
  <c r="G597" i="61" s="1"/>
  <c r="K515" i="61"/>
  <c r="G515" i="61" s="1"/>
  <c r="L433" i="61"/>
  <c r="H433" i="61" s="1"/>
  <c r="J843" i="61"/>
  <c r="F843" i="61" s="1"/>
  <c r="J761" i="61"/>
  <c r="F761" i="61" s="1"/>
  <c r="L597" i="61"/>
  <c r="H597" i="61" s="1"/>
  <c r="J515" i="61"/>
  <c r="F515" i="61" s="1"/>
  <c r="L187" i="61"/>
  <c r="H187" i="61" s="1"/>
  <c r="K761" i="61"/>
  <c r="G761" i="61" s="1"/>
  <c r="K187" i="61"/>
  <c r="G187" i="61" s="1"/>
  <c r="K843" i="61"/>
  <c r="G843" i="61" s="1"/>
  <c r="L843" i="61"/>
  <c r="H843" i="61" s="1"/>
  <c r="L515" i="61"/>
  <c r="H515" i="61" s="1"/>
  <c r="M33" i="41"/>
  <c r="M20" i="41"/>
  <c r="M25" i="41"/>
  <c r="M40" i="41"/>
  <c r="M31" i="41"/>
  <c r="M26" i="41"/>
  <c r="M22" i="41"/>
  <c r="M24" i="41"/>
  <c r="M14" i="41"/>
  <c r="M32" i="41"/>
  <c r="M35" i="41"/>
  <c r="M37" i="41"/>
  <c r="M13" i="41"/>
  <c r="M16" i="41"/>
  <c r="M41" i="41"/>
  <c r="M15" i="41"/>
  <c r="M21" i="41"/>
  <c r="M39" i="41"/>
  <c r="M38" i="41"/>
  <c r="M42" i="41"/>
  <c r="M29" i="41"/>
  <c r="M28" i="41"/>
  <c r="M18" i="41"/>
  <c r="M30" i="41"/>
  <c r="M19" i="41"/>
  <c r="M17" i="41"/>
  <c r="M27" i="41"/>
  <c r="M36" i="41"/>
  <c r="M23" i="41"/>
  <c r="M34" i="41"/>
  <c r="P39" i="41"/>
  <c r="P42" i="41"/>
  <c r="P22" i="41"/>
  <c r="P41" i="41"/>
  <c r="P26" i="41"/>
  <c r="P24" i="41"/>
  <c r="P19" i="41"/>
  <c r="P16" i="41"/>
  <c r="P18" i="41"/>
  <c r="P30" i="41"/>
  <c r="P33" i="41"/>
  <c r="P28" i="41"/>
  <c r="P23" i="41"/>
  <c r="P35" i="41"/>
  <c r="P29" i="41"/>
  <c r="P32" i="41"/>
  <c r="P25" i="41"/>
  <c r="P20" i="41"/>
  <c r="P34" i="41"/>
  <c r="P38" i="41"/>
  <c r="P21" i="41"/>
  <c r="P31" i="41"/>
  <c r="P40" i="41"/>
  <c r="P36" i="41"/>
  <c r="P17" i="41"/>
  <c r="P14" i="41"/>
  <c r="P13" i="41"/>
  <c r="P37" i="41"/>
  <c r="P27" i="41"/>
  <c r="P15" i="41"/>
  <c r="J27" i="61"/>
  <c r="F27" i="61" s="1"/>
  <c r="L437" i="61"/>
  <c r="H437" i="61" s="1"/>
  <c r="K437" i="61"/>
  <c r="G437" i="61" s="1"/>
  <c r="J437" i="61"/>
  <c r="F437" i="61" s="1"/>
  <c r="L27" i="61"/>
  <c r="H27" i="61" s="1"/>
  <c r="K27" i="61"/>
  <c r="G27" i="61" s="1"/>
  <c r="L191" i="61"/>
  <c r="H191" i="61" s="1"/>
  <c r="K191" i="61"/>
  <c r="G191" i="61" s="1"/>
  <c r="J191" i="61"/>
  <c r="F191" i="61" s="1"/>
  <c r="J765" i="61"/>
  <c r="F765" i="61" s="1"/>
  <c r="L109" i="61"/>
  <c r="H109" i="61" s="1"/>
  <c r="K109" i="61"/>
  <c r="G109" i="61" s="1"/>
  <c r="J847" i="61"/>
  <c r="F847" i="61" s="1"/>
  <c r="J109" i="61"/>
  <c r="F109" i="61" s="1"/>
  <c r="L847" i="61"/>
  <c r="H847" i="61" s="1"/>
  <c r="K765" i="61"/>
  <c r="G765" i="61" s="1"/>
  <c r="K273" i="61"/>
  <c r="G273" i="61" s="1"/>
  <c r="K355" i="61"/>
  <c r="G355" i="61" s="1"/>
  <c r="J273" i="61"/>
  <c r="F273" i="61" s="1"/>
  <c r="J355" i="61"/>
  <c r="F355" i="61" s="1"/>
  <c r="K847" i="61"/>
  <c r="G847" i="61" s="1"/>
  <c r="L355" i="61"/>
  <c r="H355" i="61" s="1"/>
  <c r="L683" i="61"/>
  <c r="H683" i="61" s="1"/>
  <c r="K683" i="61"/>
  <c r="G683" i="61" s="1"/>
  <c r="L273" i="61"/>
  <c r="H273" i="61" s="1"/>
  <c r="K519" i="61"/>
  <c r="G519" i="61" s="1"/>
  <c r="L765" i="61"/>
  <c r="H765" i="61" s="1"/>
  <c r="J519" i="61"/>
  <c r="F519" i="61" s="1"/>
  <c r="J683" i="61"/>
  <c r="F683" i="61" s="1"/>
  <c r="L601" i="61"/>
  <c r="H601" i="61" s="1"/>
  <c r="L519" i="61"/>
  <c r="H519" i="61" s="1"/>
  <c r="K601" i="61"/>
  <c r="G601" i="61" s="1"/>
  <c r="J601" i="61"/>
  <c r="F601" i="61" s="1"/>
  <c r="K35" i="47"/>
  <c r="G35" i="47" s="1"/>
  <c r="M35" i="47"/>
  <c r="I35" i="47" s="1"/>
  <c r="K35" i="49"/>
  <c r="G35" i="49" s="1"/>
  <c r="L35" i="49"/>
  <c r="H35" i="49" s="1"/>
  <c r="M35" i="49"/>
  <c r="I35" i="49" s="1"/>
  <c r="K117" i="47"/>
  <c r="G117" i="47" s="1"/>
  <c r="L117" i="47"/>
  <c r="H117" i="47" s="1"/>
  <c r="L35" i="47"/>
  <c r="H35" i="47" s="1"/>
  <c r="M117" i="47"/>
  <c r="I117" i="47" s="1"/>
  <c r="L199" i="47"/>
  <c r="H199" i="47" s="1"/>
  <c r="K199" i="47"/>
  <c r="G199" i="47" s="1"/>
  <c r="K281" i="47"/>
  <c r="G281" i="47" s="1"/>
  <c r="L281" i="47"/>
  <c r="H281" i="47" s="1"/>
  <c r="M199" i="47"/>
  <c r="I199" i="47" s="1"/>
  <c r="K117" i="49"/>
  <c r="G117" i="49" s="1"/>
  <c r="L117" i="49"/>
  <c r="H117" i="49" s="1"/>
  <c r="M117" i="49"/>
  <c r="I117" i="49" s="1"/>
  <c r="M281" i="47"/>
  <c r="I281" i="47" s="1"/>
  <c r="M199" i="49"/>
  <c r="I199" i="49" s="1"/>
  <c r="L199" i="49"/>
  <c r="H199" i="49" s="1"/>
  <c r="K199" i="49"/>
  <c r="G199" i="49" s="1"/>
  <c r="K363" i="47"/>
  <c r="G363" i="47" s="1"/>
  <c r="L363" i="47"/>
  <c r="H363" i="47" s="1"/>
  <c r="M363" i="47"/>
  <c r="I363" i="47" s="1"/>
  <c r="L527" i="47"/>
  <c r="H527" i="47" s="1"/>
  <c r="K527" i="47"/>
  <c r="G527" i="47" s="1"/>
  <c r="K445" i="47"/>
  <c r="G445" i="47" s="1"/>
  <c r="K281" i="49"/>
  <c r="G281" i="49" s="1"/>
  <c r="M527" i="47"/>
  <c r="I527" i="47" s="1"/>
  <c r="L445" i="47"/>
  <c r="H445" i="47" s="1"/>
  <c r="M445" i="47"/>
  <c r="I445" i="47" s="1"/>
  <c r="M281" i="49"/>
  <c r="I281" i="49" s="1"/>
  <c r="L281" i="49"/>
  <c r="H281" i="49" s="1"/>
  <c r="M363" i="49"/>
  <c r="I363" i="49" s="1"/>
  <c r="L363" i="49"/>
  <c r="H363" i="49" s="1"/>
  <c r="K363" i="49"/>
  <c r="G363" i="49" s="1"/>
  <c r="K445" i="49"/>
  <c r="G445" i="49" s="1"/>
  <c r="K527" i="49"/>
  <c r="G527" i="49" s="1"/>
  <c r="L527" i="49"/>
  <c r="H527" i="49" s="1"/>
  <c r="M527" i="49"/>
  <c r="I527" i="49" s="1"/>
  <c r="L445" i="49"/>
  <c r="H445" i="49" s="1"/>
  <c r="M445" i="49"/>
  <c r="I445" i="49" s="1"/>
  <c r="I15" i="41"/>
  <c r="I30" i="41"/>
  <c r="I22" i="41"/>
  <c r="I36" i="41"/>
  <c r="I37" i="41"/>
  <c r="I19" i="41"/>
  <c r="I16" i="41"/>
  <c r="I38" i="41"/>
  <c r="I27" i="41"/>
  <c r="I21" i="41"/>
  <c r="I13" i="41"/>
  <c r="I18" i="41"/>
  <c r="I34" i="41"/>
  <c r="I17" i="41"/>
  <c r="I24" i="41"/>
  <c r="I39" i="41"/>
  <c r="I31" i="41"/>
  <c r="I26" i="41"/>
  <c r="I32" i="41"/>
  <c r="I14" i="41"/>
  <c r="I20" i="41"/>
  <c r="I35" i="41"/>
  <c r="I23" i="41"/>
  <c r="I29" i="41"/>
  <c r="I28" i="41"/>
  <c r="I42" i="41"/>
  <c r="I33" i="41"/>
  <c r="I25" i="41"/>
  <c r="I40" i="41"/>
  <c r="I41" i="41"/>
  <c r="L23" i="50"/>
  <c r="H23" i="50" s="1"/>
  <c r="K23" i="50"/>
  <c r="G23" i="50" s="1"/>
  <c r="M23" i="50"/>
  <c r="I23" i="50" s="1"/>
  <c r="M23" i="51"/>
  <c r="I23" i="51" s="1"/>
  <c r="K23" i="54"/>
  <c r="G23" i="54" s="1"/>
  <c r="M23" i="54"/>
  <c r="I23" i="54" s="1"/>
  <c r="M23" i="56"/>
  <c r="I23" i="56" s="1"/>
  <c r="L23" i="54"/>
  <c r="H23" i="54" s="1"/>
  <c r="K23" i="51"/>
  <c r="G23" i="51" s="1"/>
  <c r="L23" i="56"/>
  <c r="H23" i="56" s="1"/>
  <c r="M23" i="58"/>
  <c r="I23" i="58" s="1"/>
  <c r="K105" i="58"/>
  <c r="G105" i="58" s="1"/>
  <c r="M105" i="52"/>
  <c r="I105" i="52" s="1"/>
  <c r="L23" i="53"/>
  <c r="H23" i="53" s="1"/>
  <c r="M23" i="55"/>
  <c r="I23" i="55" s="1"/>
  <c r="K23" i="56"/>
  <c r="G23" i="56" s="1"/>
  <c r="L105" i="55"/>
  <c r="H105" i="55" s="1"/>
  <c r="L105" i="52"/>
  <c r="H105" i="52" s="1"/>
  <c r="K23" i="53"/>
  <c r="G23" i="53" s="1"/>
  <c r="L23" i="55"/>
  <c r="H23" i="55" s="1"/>
  <c r="K105" i="55"/>
  <c r="G105" i="55" s="1"/>
  <c r="K105" i="52"/>
  <c r="G105" i="52" s="1"/>
  <c r="K23" i="55"/>
  <c r="G23" i="55" s="1"/>
  <c r="M105" i="55"/>
  <c r="I105" i="55" s="1"/>
  <c r="M105" i="56"/>
  <c r="I105" i="56" s="1"/>
  <c r="L23" i="52"/>
  <c r="H23" i="52" s="1"/>
  <c r="K23" i="58"/>
  <c r="G23" i="58" s="1"/>
  <c r="L105" i="58"/>
  <c r="H105" i="58" s="1"/>
  <c r="M23" i="53"/>
  <c r="I23" i="53" s="1"/>
  <c r="K23" i="59"/>
  <c r="G23" i="59" s="1"/>
  <c r="M23" i="57"/>
  <c r="I23" i="57" s="1"/>
  <c r="L23" i="51"/>
  <c r="H23" i="51" s="1"/>
  <c r="L23" i="57"/>
  <c r="H23" i="57" s="1"/>
  <c r="M23" i="59"/>
  <c r="I23" i="59" s="1"/>
  <c r="L105" i="56"/>
  <c r="H105" i="56" s="1"/>
  <c r="K23" i="57"/>
  <c r="G23" i="57" s="1"/>
  <c r="K23" i="52"/>
  <c r="G23" i="52" s="1"/>
  <c r="L23" i="59"/>
  <c r="H23" i="59" s="1"/>
  <c r="K105" i="56"/>
  <c r="G105" i="56" s="1"/>
  <c r="M23" i="52"/>
  <c r="I23" i="52" s="1"/>
  <c r="L23" i="58"/>
  <c r="H23" i="58" s="1"/>
  <c r="M105" i="58"/>
  <c r="I105" i="58" s="1"/>
  <c r="K187" i="56"/>
  <c r="G187" i="56" s="1"/>
  <c r="M187" i="55"/>
  <c r="I187" i="55" s="1"/>
  <c r="L105" i="54"/>
  <c r="H105" i="54" s="1"/>
  <c r="M105" i="51"/>
  <c r="I105" i="51" s="1"/>
  <c r="M187" i="56"/>
  <c r="I187" i="56" s="1"/>
  <c r="L187" i="55"/>
  <c r="H187" i="55" s="1"/>
  <c r="K105" i="54"/>
  <c r="G105" i="54" s="1"/>
  <c r="L105" i="51"/>
  <c r="H105" i="51" s="1"/>
  <c r="M105" i="50"/>
  <c r="I105" i="50" s="1"/>
  <c r="K187" i="55"/>
  <c r="G187" i="55" s="1"/>
  <c r="K105" i="51"/>
  <c r="G105" i="51" s="1"/>
  <c r="M187" i="58"/>
  <c r="I187" i="58" s="1"/>
  <c r="L105" i="50"/>
  <c r="H105" i="50" s="1"/>
  <c r="L105" i="59"/>
  <c r="H105" i="59" s="1"/>
  <c r="L187" i="58"/>
  <c r="H187" i="58" s="1"/>
  <c r="L187" i="56"/>
  <c r="H187" i="56" s="1"/>
  <c r="M105" i="54"/>
  <c r="I105" i="54" s="1"/>
  <c r="M105" i="59"/>
  <c r="I105" i="59" s="1"/>
  <c r="M105" i="53"/>
  <c r="I105" i="53" s="1"/>
  <c r="L105" i="53"/>
  <c r="H105" i="53" s="1"/>
  <c r="K187" i="58"/>
  <c r="G187" i="58" s="1"/>
  <c r="K105" i="53"/>
  <c r="G105" i="53" s="1"/>
  <c r="M269" i="55"/>
  <c r="I269" i="55" s="1"/>
  <c r="M187" i="52"/>
  <c r="I187" i="52" s="1"/>
  <c r="L269" i="55"/>
  <c r="H269" i="55" s="1"/>
  <c r="K105" i="59"/>
  <c r="G105" i="59" s="1"/>
  <c r="K187" i="59"/>
  <c r="G187" i="59" s="1"/>
  <c r="M105" i="57"/>
  <c r="I105" i="57" s="1"/>
  <c r="K269" i="55"/>
  <c r="G269" i="55" s="1"/>
  <c r="K187" i="52"/>
  <c r="G187" i="52" s="1"/>
  <c r="L105" i="57"/>
  <c r="H105" i="57" s="1"/>
  <c r="M187" i="59"/>
  <c r="I187" i="59" s="1"/>
  <c r="K105" i="57"/>
  <c r="G105" i="57" s="1"/>
  <c r="L187" i="52"/>
  <c r="H187" i="52" s="1"/>
  <c r="L187" i="59"/>
  <c r="H187" i="59" s="1"/>
  <c r="K105" i="50"/>
  <c r="G105" i="50" s="1"/>
  <c r="K269" i="59"/>
  <c r="G269" i="59" s="1"/>
  <c r="M269" i="52"/>
  <c r="I269" i="52" s="1"/>
  <c r="K187" i="50"/>
  <c r="G187" i="50" s="1"/>
  <c r="L187" i="51"/>
  <c r="H187" i="51" s="1"/>
  <c r="M269" i="59"/>
  <c r="I269" i="59" s="1"/>
  <c r="L269" i="52"/>
  <c r="H269" i="52" s="1"/>
  <c r="M187" i="50"/>
  <c r="I187" i="50" s="1"/>
  <c r="K187" i="51"/>
  <c r="G187" i="51" s="1"/>
  <c r="M187" i="53"/>
  <c r="I187" i="53" s="1"/>
  <c r="K269" i="52"/>
  <c r="G269" i="52" s="1"/>
  <c r="M269" i="58"/>
  <c r="I269" i="58" s="1"/>
  <c r="L187" i="50"/>
  <c r="H187" i="50" s="1"/>
  <c r="M187" i="57"/>
  <c r="I187" i="57" s="1"/>
  <c r="M187" i="51"/>
  <c r="I187" i="51" s="1"/>
  <c r="L187" i="53"/>
  <c r="H187" i="53" s="1"/>
  <c r="L269" i="58"/>
  <c r="H269" i="58" s="1"/>
  <c r="L269" i="59"/>
  <c r="H269" i="59" s="1"/>
  <c r="L187" i="54"/>
  <c r="H187" i="54" s="1"/>
  <c r="K269" i="58"/>
  <c r="G269" i="58" s="1"/>
  <c r="K269" i="56"/>
  <c r="G269" i="56" s="1"/>
  <c r="K187" i="54"/>
  <c r="G187" i="54" s="1"/>
  <c r="M351" i="55"/>
  <c r="I351" i="55" s="1"/>
  <c r="K187" i="57"/>
  <c r="G187" i="57" s="1"/>
  <c r="L187" i="57"/>
  <c r="H187" i="57" s="1"/>
  <c r="M269" i="56"/>
  <c r="I269" i="56" s="1"/>
  <c r="L351" i="55"/>
  <c r="H351" i="55" s="1"/>
  <c r="K187" i="53"/>
  <c r="G187" i="53" s="1"/>
  <c r="M187" i="54"/>
  <c r="I187" i="54" s="1"/>
  <c r="L269" i="56"/>
  <c r="H269" i="56" s="1"/>
  <c r="K351" i="55"/>
  <c r="G351" i="55" s="1"/>
  <c r="K269" i="57"/>
  <c r="G269" i="57" s="1"/>
  <c r="M351" i="56"/>
  <c r="I351" i="56" s="1"/>
  <c r="M269" i="57"/>
  <c r="I269" i="57" s="1"/>
  <c r="L351" i="56"/>
  <c r="H351" i="56" s="1"/>
  <c r="L269" i="57"/>
  <c r="H269" i="57" s="1"/>
  <c r="L351" i="58"/>
  <c r="H351" i="58" s="1"/>
  <c r="K351" i="56"/>
  <c r="G351" i="56" s="1"/>
  <c r="K351" i="58"/>
  <c r="G351" i="58" s="1"/>
  <c r="M269" i="50"/>
  <c r="I269" i="50" s="1"/>
  <c r="K351" i="59"/>
  <c r="G351" i="59" s="1"/>
  <c r="M269" i="51"/>
  <c r="I269" i="51" s="1"/>
  <c r="M515" i="55"/>
  <c r="I515" i="55" s="1"/>
  <c r="L351" i="59"/>
  <c r="H351" i="59" s="1"/>
  <c r="M433" i="55"/>
  <c r="I433" i="55" s="1"/>
  <c r="M351" i="58"/>
  <c r="I351" i="58" s="1"/>
  <c r="M269" i="54"/>
  <c r="I269" i="54" s="1"/>
  <c r="L515" i="55"/>
  <c r="H515" i="55" s="1"/>
  <c r="K351" i="52"/>
  <c r="G351" i="52" s="1"/>
  <c r="L269" i="50"/>
  <c r="H269" i="50" s="1"/>
  <c r="K269" i="53"/>
  <c r="G269" i="53" s="1"/>
  <c r="L433" i="55"/>
  <c r="H433" i="55" s="1"/>
  <c r="L269" i="54"/>
  <c r="H269" i="54" s="1"/>
  <c r="K515" i="55"/>
  <c r="G515" i="55" s="1"/>
  <c r="K269" i="50"/>
  <c r="G269" i="50" s="1"/>
  <c r="M269" i="53"/>
  <c r="I269" i="53" s="1"/>
  <c r="K433" i="55"/>
  <c r="G433" i="55" s="1"/>
  <c r="K269" i="54"/>
  <c r="G269" i="54" s="1"/>
  <c r="L269" i="53"/>
  <c r="H269" i="53" s="1"/>
  <c r="M351" i="59"/>
  <c r="I351" i="59" s="1"/>
  <c r="K269" i="51"/>
  <c r="G269" i="51" s="1"/>
  <c r="L351" i="52"/>
  <c r="H351" i="52" s="1"/>
  <c r="L269" i="51"/>
  <c r="H269" i="51" s="1"/>
  <c r="M351" i="52"/>
  <c r="I351" i="52" s="1"/>
  <c r="M351" i="54"/>
  <c r="I351" i="54" s="1"/>
  <c r="L433" i="58"/>
  <c r="H433" i="58" s="1"/>
  <c r="M515" i="59"/>
  <c r="I515" i="59" s="1"/>
  <c r="L515" i="52"/>
  <c r="H515" i="52" s="1"/>
  <c r="M515" i="58"/>
  <c r="I515" i="58" s="1"/>
  <c r="M351" i="53"/>
  <c r="I351" i="53" s="1"/>
  <c r="K433" i="58"/>
  <c r="G433" i="58" s="1"/>
  <c r="M433" i="56"/>
  <c r="I433" i="56" s="1"/>
  <c r="M351" i="51"/>
  <c r="I351" i="51" s="1"/>
  <c r="L433" i="59"/>
  <c r="H433" i="59" s="1"/>
  <c r="M515" i="52"/>
  <c r="I515" i="52" s="1"/>
  <c r="K433" i="59"/>
  <c r="G433" i="59" s="1"/>
  <c r="K351" i="57"/>
  <c r="G351" i="57" s="1"/>
  <c r="K515" i="56"/>
  <c r="G515" i="56" s="1"/>
  <c r="L515" i="58"/>
  <c r="H515" i="58" s="1"/>
  <c r="L351" i="53"/>
  <c r="H351" i="53" s="1"/>
  <c r="L433" i="56"/>
  <c r="H433" i="56" s="1"/>
  <c r="L515" i="59"/>
  <c r="H515" i="59" s="1"/>
  <c r="M433" i="59"/>
  <c r="I433" i="59" s="1"/>
  <c r="K515" i="58"/>
  <c r="G515" i="58" s="1"/>
  <c r="K351" i="53"/>
  <c r="G351" i="53" s="1"/>
  <c r="M433" i="52"/>
  <c r="I433" i="52" s="1"/>
  <c r="K433" i="56"/>
  <c r="G433" i="56" s="1"/>
  <c r="M351" i="57"/>
  <c r="I351" i="57" s="1"/>
  <c r="L433" i="52"/>
  <c r="H433" i="52" s="1"/>
  <c r="L351" i="57"/>
  <c r="H351" i="57" s="1"/>
  <c r="M351" i="50"/>
  <c r="I351" i="50" s="1"/>
  <c r="L351" i="51"/>
  <c r="H351" i="51" s="1"/>
  <c r="K351" i="50"/>
  <c r="G351" i="50" s="1"/>
  <c r="K351" i="54"/>
  <c r="G351" i="54" s="1"/>
  <c r="M433" i="58"/>
  <c r="I433" i="58" s="1"/>
  <c r="L515" i="56"/>
  <c r="H515" i="56" s="1"/>
  <c r="K433" i="52"/>
  <c r="G433" i="52" s="1"/>
  <c r="L351" i="50"/>
  <c r="H351" i="50" s="1"/>
  <c r="K351" i="51"/>
  <c r="G351" i="51" s="1"/>
  <c r="L351" i="54"/>
  <c r="H351" i="54" s="1"/>
  <c r="K515" i="52"/>
  <c r="G515" i="52" s="1"/>
  <c r="M515" i="56"/>
  <c r="I515" i="56" s="1"/>
  <c r="K515" i="59"/>
  <c r="G515" i="59" s="1"/>
  <c r="K433" i="50"/>
  <c r="G433" i="50" s="1"/>
  <c r="L515" i="50"/>
  <c r="H515" i="50" s="1"/>
  <c r="M433" i="50"/>
  <c r="I433" i="50" s="1"/>
  <c r="M515" i="50"/>
  <c r="I515" i="50" s="1"/>
  <c r="K515" i="50"/>
  <c r="G515" i="50" s="1"/>
  <c r="M515" i="53"/>
  <c r="I515" i="53" s="1"/>
  <c r="L433" i="50"/>
  <c r="H433" i="50" s="1"/>
  <c r="L515" i="53"/>
  <c r="H515" i="53" s="1"/>
  <c r="K515" i="53"/>
  <c r="G515" i="53" s="1"/>
  <c r="M515" i="57"/>
  <c r="I515" i="57" s="1"/>
  <c r="M515" i="54"/>
  <c r="I515" i="54" s="1"/>
  <c r="L515" i="57"/>
  <c r="H515" i="57" s="1"/>
  <c r="M433" i="51"/>
  <c r="I433" i="51" s="1"/>
  <c r="L515" i="54"/>
  <c r="H515" i="54" s="1"/>
  <c r="K515" i="57"/>
  <c r="G515" i="57" s="1"/>
  <c r="L433" i="51"/>
  <c r="H433" i="51" s="1"/>
  <c r="K515" i="54"/>
  <c r="G515" i="54" s="1"/>
  <c r="M433" i="54"/>
  <c r="I433" i="54" s="1"/>
  <c r="K433" i="51"/>
  <c r="G433" i="51" s="1"/>
  <c r="L433" i="54"/>
  <c r="H433" i="54" s="1"/>
  <c r="M515" i="51"/>
  <c r="I515" i="51" s="1"/>
  <c r="L433" i="57"/>
  <c r="H433" i="57" s="1"/>
  <c r="K515" i="51"/>
  <c r="G515" i="51" s="1"/>
  <c r="K433" i="57"/>
  <c r="G433" i="57" s="1"/>
  <c r="M433" i="53"/>
  <c r="I433" i="53" s="1"/>
  <c r="L433" i="53"/>
  <c r="H433" i="53" s="1"/>
  <c r="K433" i="53"/>
  <c r="G433" i="53" s="1"/>
  <c r="L515" i="51"/>
  <c r="H515" i="51" s="1"/>
  <c r="M433" i="57"/>
  <c r="I433" i="57" s="1"/>
  <c r="K433" i="54"/>
  <c r="G433" i="54" s="1"/>
  <c r="K20" i="50"/>
  <c r="G20" i="50" s="1"/>
  <c r="L102" i="50"/>
  <c r="H102" i="50" s="1"/>
  <c r="K102" i="50"/>
  <c r="G102" i="50" s="1"/>
  <c r="M102" i="50"/>
  <c r="I102" i="50" s="1"/>
  <c r="M20" i="50"/>
  <c r="I20" i="50" s="1"/>
  <c r="L184" i="53"/>
  <c r="H184" i="53" s="1"/>
  <c r="L20" i="58"/>
  <c r="H20" i="58" s="1"/>
  <c r="L20" i="50"/>
  <c r="H20" i="50" s="1"/>
  <c r="K20" i="58"/>
  <c r="G20" i="58" s="1"/>
  <c r="M20" i="51"/>
  <c r="I20" i="51" s="1"/>
  <c r="M20" i="53"/>
  <c r="I20" i="53" s="1"/>
  <c r="L20" i="53"/>
  <c r="H20" i="53" s="1"/>
  <c r="K20" i="51"/>
  <c r="G20" i="51" s="1"/>
  <c r="K20" i="53"/>
  <c r="G20" i="53" s="1"/>
  <c r="L102" i="53"/>
  <c r="H102" i="53" s="1"/>
  <c r="K20" i="55"/>
  <c r="G20" i="55" s="1"/>
  <c r="M20" i="52"/>
  <c r="I20" i="52" s="1"/>
  <c r="L20" i="55"/>
  <c r="H20" i="55" s="1"/>
  <c r="L20" i="57"/>
  <c r="H20" i="57" s="1"/>
  <c r="M266" i="53"/>
  <c r="I266" i="53" s="1"/>
  <c r="K20" i="56"/>
  <c r="G20" i="56" s="1"/>
  <c r="K20" i="57"/>
  <c r="G20" i="57" s="1"/>
  <c r="M102" i="52"/>
  <c r="I102" i="52" s="1"/>
  <c r="M20" i="58"/>
  <c r="I20" i="58" s="1"/>
  <c r="L102" i="52"/>
  <c r="H102" i="52" s="1"/>
  <c r="M20" i="55"/>
  <c r="I20" i="55" s="1"/>
  <c r="M20" i="57"/>
  <c r="I20" i="57" s="1"/>
  <c r="K266" i="53"/>
  <c r="G266" i="53" s="1"/>
  <c r="K102" i="57"/>
  <c r="G102" i="57" s="1"/>
  <c r="L20" i="59"/>
  <c r="H20" i="59" s="1"/>
  <c r="L20" i="56"/>
  <c r="H20" i="56" s="1"/>
  <c r="M20" i="54"/>
  <c r="I20" i="54" s="1"/>
  <c r="K102" i="52"/>
  <c r="G102" i="52" s="1"/>
  <c r="K20" i="54"/>
  <c r="G20" i="54" s="1"/>
  <c r="L266" i="53"/>
  <c r="H266" i="53" s="1"/>
  <c r="M102" i="58"/>
  <c r="I102" i="58" s="1"/>
  <c r="M102" i="57"/>
  <c r="I102" i="57" s="1"/>
  <c r="M20" i="56"/>
  <c r="I20" i="56" s="1"/>
  <c r="L102" i="58"/>
  <c r="H102" i="58" s="1"/>
  <c r="L20" i="52"/>
  <c r="H20" i="52" s="1"/>
  <c r="K20" i="59"/>
  <c r="G20" i="59" s="1"/>
  <c r="L20" i="51"/>
  <c r="H20" i="51" s="1"/>
  <c r="K102" i="58"/>
  <c r="G102" i="58" s="1"/>
  <c r="L20" i="54"/>
  <c r="H20" i="54" s="1"/>
  <c r="K20" i="52"/>
  <c r="G20" i="52" s="1"/>
  <c r="M20" i="59"/>
  <c r="I20" i="59" s="1"/>
  <c r="L102" i="57"/>
  <c r="H102" i="57" s="1"/>
  <c r="M348" i="58"/>
  <c r="I348" i="58" s="1"/>
  <c r="K184" i="59"/>
  <c r="G184" i="59" s="1"/>
  <c r="K102" i="53"/>
  <c r="G102" i="53" s="1"/>
  <c r="L348" i="58"/>
  <c r="H348" i="58" s="1"/>
  <c r="M184" i="59"/>
  <c r="I184" i="59" s="1"/>
  <c r="K184" i="53"/>
  <c r="G184" i="53" s="1"/>
  <c r="K348" i="58"/>
  <c r="G348" i="58" s="1"/>
  <c r="K102" i="56"/>
  <c r="G102" i="56" s="1"/>
  <c r="L184" i="59"/>
  <c r="H184" i="59" s="1"/>
  <c r="M184" i="53"/>
  <c r="I184" i="53" s="1"/>
  <c r="M102" i="56"/>
  <c r="I102" i="56" s="1"/>
  <c r="M266" i="56"/>
  <c r="I266" i="56" s="1"/>
  <c r="M102" i="55"/>
  <c r="I102" i="55" s="1"/>
  <c r="M184" i="52"/>
  <c r="I184" i="52" s="1"/>
  <c r="M102" i="54"/>
  <c r="I102" i="54" s="1"/>
  <c r="M348" i="53"/>
  <c r="I348" i="53" s="1"/>
  <c r="L266" i="56"/>
  <c r="H266" i="56" s="1"/>
  <c r="L102" i="55"/>
  <c r="H102" i="55" s="1"/>
  <c r="L184" i="52"/>
  <c r="H184" i="52" s="1"/>
  <c r="L102" i="54"/>
  <c r="H102" i="54" s="1"/>
  <c r="L102" i="56"/>
  <c r="H102" i="56" s="1"/>
  <c r="L348" i="53"/>
  <c r="H348" i="53" s="1"/>
  <c r="K266" i="56"/>
  <c r="G266" i="56" s="1"/>
  <c r="K102" i="55"/>
  <c r="G102" i="55" s="1"/>
  <c r="K184" i="52"/>
  <c r="G184" i="52" s="1"/>
  <c r="K102" i="54"/>
  <c r="G102" i="54" s="1"/>
  <c r="M102" i="53"/>
  <c r="I102" i="53" s="1"/>
  <c r="K348" i="53"/>
  <c r="G348" i="53" s="1"/>
  <c r="K266" i="58"/>
  <c r="G266" i="58" s="1"/>
  <c r="M184" i="56"/>
  <c r="I184" i="56" s="1"/>
  <c r="L102" i="51"/>
  <c r="H102" i="51" s="1"/>
  <c r="L102" i="59"/>
  <c r="H102" i="59" s="1"/>
  <c r="L184" i="56"/>
  <c r="H184" i="56" s="1"/>
  <c r="M266" i="58"/>
  <c r="I266" i="58" s="1"/>
  <c r="K102" i="59"/>
  <c r="G102" i="59" s="1"/>
  <c r="K184" i="56"/>
  <c r="G184" i="56" s="1"/>
  <c r="K184" i="58"/>
  <c r="G184" i="58" s="1"/>
  <c r="K102" i="51"/>
  <c r="G102" i="51" s="1"/>
  <c r="M184" i="58"/>
  <c r="I184" i="58" s="1"/>
  <c r="M184" i="54"/>
  <c r="I184" i="54" s="1"/>
  <c r="M102" i="51"/>
  <c r="I102" i="51" s="1"/>
  <c r="L184" i="58"/>
  <c r="H184" i="58" s="1"/>
  <c r="L184" i="54"/>
  <c r="H184" i="54" s="1"/>
  <c r="M102" i="59"/>
  <c r="I102" i="59" s="1"/>
  <c r="L266" i="58"/>
  <c r="H266" i="58" s="1"/>
  <c r="K184" i="54"/>
  <c r="G184" i="54" s="1"/>
  <c r="M430" i="53"/>
  <c r="I430" i="53" s="1"/>
  <c r="K430" i="58"/>
  <c r="G430" i="58" s="1"/>
  <c r="L512" i="58"/>
  <c r="H512" i="58" s="1"/>
  <c r="L184" i="55"/>
  <c r="H184" i="55" s="1"/>
  <c r="M266" i="52"/>
  <c r="I266" i="52" s="1"/>
  <c r="L430" i="53"/>
  <c r="H430" i="53" s="1"/>
  <c r="K512" i="58"/>
  <c r="G512" i="58" s="1"/>
  <c r="K184" i="55"/>
  <c r="G184" i="55" s="1"/>
  <c r="K184" i="50"/>
  <c r="G184" i="50" s="1"/>
  <c r="L266" i="52"/>
  <c r="H266" i="52" s="1"/>
  <c r="K430" i="53"/>
  <c r="G430" i="53" s="1"/>
  <c r="L184" i="50"/>
  <c r="H184" i="50" s="1"/>
  <c r="M512" i="53"/>
  <c r="I512" i="53" s="1"/>
  <c r="K266" i="52"/>
  <c r="G266" i="52" s="1"/>
  <c r="M266" i="59"/>
  <c r="I266" i="59" s="1"/>
  <c r="M266" i="54"/>
  <c r="I266" i="54" s="1"/>
  <c r="M184" i="57"/>
  <c r="I184" i="57" s="1"/>
  <c r="K184" i="51"/>
  <c r="G184" i="51" s="1"/>
  <c r="L430" i="58"/>
  <c r="H430" i="58" s="1"/>
  <c r="M512" i="58"/>
  <c r="I512" i="58" s="1"/>
  <c r="M184" i="55"/>
  <c r="I184" i="55" s="1"/>
  <c r="L266" i="59"/>
  <c r="H266" i="59" s="1"/>
  <c r="M430" i="58"/>
  <c r="I430" i="58" s="1"/>
  <c r="L348" i="56"/>
  <c r="H348" i="56" s="1"/>
  <c r="K266" i="59"/>
  <c r="G266" i="59" s="1"/>
  <c r="L184" i="57"/>
  <c r="H184" i="57" s="1"/>
  <c r="L512" i="53"/>
  <c r="H512" i="53" s="1"/>
  <c r="K184" i="57"/>
  <c r="G184" i="57" s="1"/>
  <c r="K266" i="54"/>
  <c r="G266" i="54" s="1"/>
  <c r="K348" i="56"/>
  <c r="G348" i="56" s="1"/>
  <c r="M184" i="50"/>
  <c r="I184" i="50" s="1"/>
  <c r="M184" i="51"/>
  <c r="I184" i="51" s="1"/>
  <c r="L184" i="51"/>
  <c r="H184" i="51" s="1"/>
  <c r="L266" i="54"/>
  <c r="H266" i="54" s="1"/>
  <c r="M348" i="56"/>
  <c r="I348" i="56" s="1"/>
  <c r="K512" i="53"/>
  <c r="G512" i="53" s="1"/>
  <c r="L266" i="50"/>
  <c r="H266" i="50" s="1"/>
  <c r="M266" i="51"/>
  <c r="I266" i="51" s="1"/>
  <c r="K512" i="56"/>
  <c r="G512" i="56" s="1"/>
  <c r="K266" i="50"/>
  <c r="G266" i="50" s="1"/>
  <c r="M348" i="54"/>
  <c r="I348" i="54" s="1"/>
  <c r="L266" i="51"/>
  <c r="H266" i="51" s="1"/>
  <c r="M512" i="56"/>
  <c r="I512" i="56" s="1"/>
  <c r="L348" i="54"/>
  <c r="H348" i="54" s="1"/>
  <c r="K266" i="51"/>
  <c r="G266" i="51" s="1"/>
  <c r="L348" i="52"/>
  <c r="H348" i="52" s="1"/>
  <c r="K348" i="54"/>
  <c r="G348" i="54" s="1"/>
  <c r="K430" i="56"/>
  <c r="G430" i="56" s="1"/>
  <c r="M266" i="50"/>
  <c r="I266" i="50" s="1"/>
  <c r="L512" i="56"/>
  <c r="H512" i="56" s="1"/>
  <c r="K348" i="59"/>
  <c r="G348" i="59" s="1"/>
  <c r="L266" i="57"/>
  <c r="H266" i="57" s="1"/>
  <c r="M348" i="52"/>
  <c r="I348" i="52" s="1"/>
  <c r="M266" i="55"/>
  <c r="I266" i="55" s="1"/>
  <c r="K266" i="57"/>
  <c r="G266" i="57" s="1"/>
  <c r="L266" i="55"/>
  <c r="H266" i="55" s="1"/>
  <c r="M266" i="57"/>
  <c r="I266" i="57" s="1"/>
  <c r="M430" i="56"/>
  <c r="I430" i="56" s="1"/>
  <c r="K266" i="55"/>
  <c r="G266" i="55" s="1"/>
  <c r="K348" i="52"/>
  <c r="G348" i="52" s="1"/>
  <c r="M348" i="59"/>
  <c r="I348" i="59" s="1"/>
  <c r="L348" i="59"/>
  <c r="H348" i="59" s="1"/>
  <c r="L430" i="56"/>
  <c r="H430" i="56" s="1"/>
  <c r="L430" i="52"/>
  <c r="H430" i="52" s="1"/>
  <c r="K512" i="52"/>
  <c r="G512" i="52" s="1"/>
  <c r="K430" i="59"/>
  <c r="G430" i="59" s="1"/>
  <c r="M348" i="50"/>
  <c r="I348" i="50" s="1"/>
  <c r="K430" i="52"/>
  <c r="G430" i="52" s="1"/>
  <c r="M512" i="59"/>
  <c r="I512" i="59" s="1"/>
  <c r="M512" i="54"/>
  <c r="I512" i="54" s="1"/>
  <c r="L348" i="51"/>
  <c r="H348" i="51" s="1"/>
  <c r="K348" i="57"/>
  <c r="G348" i="57" s="1"/>
  <c r="L512" i="59"/>
  <c r="H512" i="59" s="1"/>
  <c r="K348" i="55"/>
  <c r="G348" i="55" s="1"/>
  <c r="K348" i="50"/>
  <c r="G348" i="50" s="1"/>
  <c r="M348" i="51"/>
  <c r="I348" i="51" s="1"/>
  <c r="L348" i="57"/>
  <c r="H348" i="57" s="1"/>
  <c r="L348" i="55"/>
  <c r="H348" i="55" s="1"/>
  <c r="L348" i="50"/>
  <c r="H348" i="50" s="1"/>
  <c r="M348" i="57"/>
  <c r="I348" i="57" s="1"/>
  <c r="K512" i="59"/>
  <c r="G512" i="59" s="1"/>
  <c r="M348" i="55"/>
  <c r="I348" i="55" s="1"/>
  <c r="M430" i="52"/>
  <c r="I430" i="52" s="1"/>
  <c r="K430" i="54"/>
  <c r="G430" i="54" s="1"/>
  <c r="L512" i="52"/>
  <c r="H512" i="52" s="1"/>
  <c r="L430" i="59"/>
  <c r="H430" i="59" s="1"/>
  <c r="L512" i="54"/>
  <c r="H512" i="54" s="1"/>
  <c r="M430" i="54"/>
  <c r="I430" i="54" s="1"/>
  <c r="K348" i="51"/>
  <c r="G348" i="51" s="1"/>
  <c r="K512" i="54"/>
  <c r="G512" i="54" s="1"/>
  <c r="L430" i="54"/>
  <c r="H430" i="54" s="1"/>
  <c r="M430" i="59"/>
  <c r="I430" i="59" s="1"/>
  <c r="M512" i="52"/>
  <c r="I512" i="52" s="1"/>
  <c r="K430" i="50"/>
  <c r="G430" i="50" s="1"/>
  <c r="M512" i="50"/>
  <c r="I512" i="50" s="1"/>
  <c r="M430" i="50"/>
  <c r="I430" i="50" s="1"/>
  <c r="K512" i="50"/>
  <c r="G512" i="50" s="1"/>
  <c r="L430" i="50"/>
  <c r="H430" i="50" s="1"/>
  <c r="K512" i="55"/>
  <c r="G512" i="55" s="1"/>
  <c r="M430" i="55"/>
  <c r="I430" i="55" s="1"/>
  <c r="L430" i="55"/>
  <c r="H430" i="55" s="1"/>
  <c r="K430" i="55"/>
  <c r="G430" i="55" s="1"/>
  <c r="M430" i="57"/>
  <c r="I430" i="57" s="1"/>
  <c r="K430" i="57"/>
  <c r="G430" i="57" s="1"/>
  <c r="L512" i="50"/>
  <c r="H512" i="50" s="1"/>
  <c r="L512" i="55"/>
  <c r="H512" i="55" s="1"/>
  <c r="M512" i="55"/>
  <c r="I512" i="55" s="1"/>
  <c r="M512" i="57"/>
  <c r="I512" i="57" s="1"/>
  <c r="L430" i="57"/>
  <c r="H430" i="57" s="1"/>
  <c r="K512" i="51"/>
  <c r="G512" i="51" s="1"/>
  <c r="L512" i="57"/>
  <c r="H512" i="57" s="1"/>
  <c r="M430" i="51"/>
  <c r="I430" i="51" s="1"/>
  <c r="M512" i="51"/>
  <c r="I512" i="51" s="1"/>
  <c r="L512" i="51"/>
  <c r="H512" i="51" s="1"/>
  <c r="L430" i="51"/>
  <c r="H430" i="51" s="1"/>
  <c r="K430" i="51"/>
  <c r="G430" i="51" s="1"/>
  <c r="K512" i="57"/>
  <c r="G512" i="57" s="1"/>
  <c r="M5" i="51"/>
  <c r="I5" i="51" s="1"/>
  <c r="M87" i="50"/>
  <c r="I87" i="50" s="1"/>
  <c r="L87" i="50"/>
  <c r="H87" i="50" s="1"/>
  <c r="M5" i="50"/>
  <c r="I5" i="50" s="1"/>
  <c r="K87" i="50"/>
  <c r="G87" i="50" s="1"/>
  <c r="M87" i="56"/>
  <c r="I87" i="56" s="1"/>
  <c r="L87" i="56"/>
  <c r="H87" i="56" s="1"/>
  <c r="K5" i="54"/>
  <c r="G5" i="54" s="1"/>
  <c r="K5" i="58"/>
  <c r="G5" i="58" s="1"/>
  <c r="K5" i="50"/>
  <c r="G5" i="50" s="1"/>
  <c r="M169" i="57"/>
  <c r="I169" i="57" s="1"/>
  <c r="M5" i="52"/>
  <c r="I5" i="52" s="1"/>
  <c r="M5" i="59"/>
  <c r="I5" i="59" s="1"/>
  <c r="M5" i="54"/>
  <c r="I5" i="54" s="1"/>
  <c r="K87" i="56"/>
  <c r="G87" i="56" s="1"/>
  <c r="M5" i="58"/>
  <c r="I5" i="58" s="1"/>
  <c r="M5" i="55"/>
  <c r="I5" i="55" s="1"/>
  <c r="K5" i="57"/>
  <c r="G5" i="57" s="1"/>
  <c r="L169" i="57"/>
  <c r="H169" i="57" s="1"/>
  <c r="L5" i="52"/>
  <c r="H5" i="52" s="1"/>
  <c r="L5" i="59"/>
  <c r="H5" i="59" s="1"/>
  <c r="K5" i="55"/>
  <c r="G5" i="55" s="1"/>
  <c r="L5" i="57"/>
  <c r="H5" i="57" s="1"/>
  <c r="L5" i="54"/>
  <c r="H5" i="54" s="1"/>
  <c r="L5" i="58"/>
  <c r="H5" i="58" s="1"/>
  <c r="L5" i="55"/>
  <c r="H5" i="55" s="1"/>
  <c r="M5" i="57"/>
  <c r="I5" i="57" s="1"/>
  <c r="K169" i="57"/>
  <c r="G169" i="57" s="1"/>
  <c r="K5" i="52"/>
  <c r="G5" i="52" s="1"/>
  <c r="K5" i="59"/>
  <c r="G5" i="59" s="1"/>
  <c r="K87" i="53"/>
  <c r="G87" i="53" s="1"/>
  <c r="M87" i="57"/>
  <c r="I87" i="57" s="1"/>
  <c r="L5" i="50"/>
  <c r="H5" i="50" s="1"/>
  <c r="L5" i="53"/>
  <c r="H5" i="53" s="1"/>
  <c r="K5" i="51"/>
  <c r="G5" i="51" s="1"/>
  <c r="L5" i="51"/>
  <c r="H5" i="51" s="1"/>
  <c r="K87" i="55"/>
  <c r="G87" i="55" s="1"/>
  <c r="K5" i="56"/>
  <c r="G5" i="56" s="1"/>
  <c r="L87" i="57"/>
  <c r="H87" i="57" s="1"/>
  <c r="K5" i="53"/>
  <c r="G5" i="53" s="1"/>
  <c r="M87" i="55"/>
  <c r="I87" i="55" s="1"/>
  <c r="K87" i="57"/>
  <c r="G87" i="57" s="1"/>
  <c r="L5" i="56"/>
  <c r="H5" i="56" s="1"/>
  <c r="M5" i="53"/>
  <c r="I5" i="53" s="1"/>
  <c r="L87" i="55"/>
  <c r="H87" i="55" s="1"/>
  <c r="M5" i="56"/>
  <c r="I5" i="56" s="1"/>
  <c r="K251" i="50"/>
  <c r="G251" i="50" s="1"/>
  <c r="L87" i="54"/>
  <c r="H87" i="54" s="1"/>
  <c r="M87" i="52"/>
  <c r="I87" i="52" s="1"/>
  <c r="M169" i="53"/>
  <c r="I169" i="53" s="1"/>
  <c r="M251" i="50"/>
  <c r="I251" i="50" s="1"/>
  <c r="M169" i="51"/>
  <c r="I169" i="51" s="1"/>
  <c r="M87" i="59"/>
  <c r="I87" i="59" s="1"/>
  <c r="L87" i="52"/>
  <c r="H87" i="52" s="1"/>
  <c r="L169" i="53"/>
  <c r="H169" i="53" s="1"/>
  <c r="M169" i="50"/>
  <c r="I169" i="50" s="1"/>
  <c r="L251" i="50"/>
  <c r="H251" i="50" s="1"/>
  <c r="L169" i="51"/>
  <c r="H169" i="51" s="1"/>
  <c r="L87" i="59"/>
  <c r="H87" i="59" s="1"/>
  <c r="K169" i="53"/>
  <c r="G169" i="53" s="1"/>
  <c r="L169" i="50"/>
  <c r="H169" i="50" s="1"/>
  <c r="L333" i="50"/>
  <c r="H333" i="50" s="1"/>
  <c r="K169" i="51"/>
  <c r="G169" i="51" s="1"/>
  <c r="K87" i="59"/>
  <c r="G87" i="59" s="1"/>
  <c r="M87" i="54"/>
  <c r="I87" i="54" s="1"/>
  <c r="K87" i="52"/>
  <c r="G87" i="52" s="1"/>
  <c r="K333" i="50"/>
  <c r="G333" i="50" s="1"/>
  <c r="K169" i="56"/>
  <c r="G169" i="56" s="1"/>
  <c r="K169" i="55"/>
  <c r="G169" i="55" s="1"/>
  <c r="M251" i="53"/>
  <c r="I251" i="53" s="1"/>
  <c r="L251" i="55"/>
  <c r="H251" i="55" s="1"/>
  <c r="L251" i="57"/>
  <c r="H251" i="57" s="1"/>
  <c r="M333" i="50"/>
  <c r="I333" i="50" s="1"/>
  <c r="M169" i="55"/>
  <c r="I169" i="55" s="1"/>
  <c r="L251" i="53"/>
  <c r="H251" i="53" s="1"/>
  <c r="M169" i="59"/>
  <c r="I169" i="59" s="1"/>
  <c r="K251" i="55"/>
  <c r="G251" i="55" s="1"/>
  <c r="K251" i="57"/>
  <c r="G251" i="57" s="1"/>
  <c r="K169" i="50"/>
  <c r="G169" i="50" s="1"/>
  <c r="K251" i="53"/>
  <c r="G251" i="53" s="1"/>
  <c r="L169" i="59"/>
  <c r="H169" i="59" s="1"/>
  <c r="L251" i="56"/>
  <c r="H251" i="56" s="1"/>
  <c r="M87" i="58"/>
  <c r="I87" i="58" s="1"/>
  <c r="K333" i="53"/>
  <c r="G333" i="53" s="1"/>
  <c r="M87" i="53"/>
  <c r="I87" i="53" s="1"/>
  <c r="K169" i="59"/>
  <c r="G169" i="59" s="1"/>
  <c r="K251" i="56"/>
  <c r="G251" i="56" s="1"/>
  <c r="M251" i="51"/>
  <c r="I251" i="51" s="1"/>
  <c r="L87" i="58"/>
  <c r="H87" i="58" s="1"/>
  <c r="M87" i="51"/>
  <c r="I87" i="51" s="1"/>
  <c r="M333" i="53"/>
  <c r="I333" i="53" s="1"/>
  <c r="L87" i="53"/>
  <c r="H87" i="53" s="1"/>
  <c r="L169" i="56"/>
  <c r="H169" i="56" s="1"/>
  <c r="L169" i="55"/>
  <c r="H169" i="55" s="1"/>
  <c r="M251" i="55"/>
  <c r="I251" i="55" s="1"/>
  <c r="M251" i="57"/>
  <c r="I251" i="57" s="1"/>
  <c r="M169" i="56"/>
  <c r="I169" i="56" s="1"/>
  <c r="L333" i="53"/>
  <c r="H333" i="53" s="1"/>
  <c r="M251" i="56"/>
  <c r="I251" i="56" s="1"/>
  <c r="K87" i="54"/>
  <c r="G87" i="54" s="1"/>
  <c r="K87" i="58"/>
  <c r="G87" i="58" s="1"/>
  <c r="L87" i="51"/>
  <c r="H87" i="51" s="1"/>
  <c r="L251" i="51"/>
  <c r="H251" i="51" s="1"/>
  <c r="K251" i="51"/>
  <c r="G251" i="51" s="1"/>
  <c r="K87" i="51"/>
  <c r="G87" i="51" s="1"/>
  <c r="L497" i="50"/>
  <c r="H497" i="50" s="1"/>
  <c r="M415" i="50"/>
  <c r="I415" i="50" s="1"/>
  <c r="M251" i="59"/>
  <c r="I251" i="59" s="1"/>
  <c r="L169" i="58"/>
  <c r="H169" i="58" s="1"/>
  <c r="K415" i="53"/>
  <c r="G415" i="53" s="1"/>
  <c r="M497" i="50"/>
  <c r="I497" i="50" s="1"/>
  <c r="L415" i="50"/>
  <c r="H415" i="50" s="1"/>
  <c r="L251" i="59"/>
  <c r="H251" i="59" s="1"/>
  <c r="K169" i="58"/>
  <c r="G169" i="58" s="1"/>
  <c r="K415" i="50"/>
  <c r="G415" i="50" s="1"/>
  <c r="K251" i="59"/>
  <c r="G251" i="59" s="1"/>
  <c r="K333" i="57"/>
  <c r="G333" i="57" s="1"/>
  <c r="K497" i="50"/>
  <c r="G497" i="50" s="1"/>
  <c r="K497" i="53"/>
  <c r="G497" i="53" s="1"/>
  <c r="K333" i="55"/>
  <c r="G333" i="55" s="1"/>
  <c r="M169" i="58"/>
  <c r="I169" i="58" s="1"/>
  <c r="L415" i="53"/>
  <c r="H415" i="53" s="1"/>
  <c r="K169" i="52"/>
  <c r="G169" i="52" s="1"/>
  <c r="M169" i="54"/>
  <c r="I169" i="54" s="1"/>
  <c r="K333" i="56"/>
  <c r="G333" i="56" s="1"/>
  <c r="L333" i="51"/>
  <c r="H333" i="51" s="1"/>
  <c r="L333" i="55"/>
  <c r="H333" i="55" s="1"/>
  <c r="L169" i="52"/>
  <c r="H169" i="52" s="1"/>
  <c r="M333" i="56"/>
  <c r="I333" i="56" s="1"/>
  <c r="M415" i="53"/>
  <c r="I415" i="53" s="1"/>
  <c r="L169" i="54"/>
  <c r="H169" i="54" s="1"/>
  <c r="K333" i="51"/>
  <c r="G333" i="51" s="1"/>
  <c r="M169" i="52"/>
  <c r="I169" i="52" s="1"/>
  <c r="K169" i="54"/>
  <c r="G169" i="54" s="1"/>
  <c r="M333" i="51"/>
  <c r="I333" i="51" s="1"/>
  <c r="L333" i="57"/>
  <c r="H333" i="57" s="1"/>
  <c r="M497" i="53"/>
  <c r="I497" i="53" s="1"/>
  <c r="M333" i="57"/>
  <c r="I333" i="57" s="1"/>
  <c r="L497" i="53"/>
  <c r="H497" i="53" s="1"/>
  <c r="L333" i="56"/>
  <c r="H333" i="56" s="1"/>
  <c r="M333" i="55"/>
  <c r="I333" i="55" s="1"/>
  <c r="M497" i="55"/>
  <c r="I497" i="55" s="1"/>
  <c r="M251" i="52"/>
  <c r="I251" i="52" s="1"/>
  <c r="L415" i="51"/>
  <c r="H415" i="51" s="1"/>
  <c r="M415" i="56"/>
  <c r="I415" i="56" s="1"/>
  <c r="L251" i="52"/>
  <c r="H251" i="52" s="1"/>
  <c r="K415" i="51"/>
  <c r="G415" i="51" s="1"/>
  <c r="L415" i="56"/>
  <c r="H415" i="56" s="1"/>
  <c r="K251" i="52"/>
  <c r="G251" i="52" s="1"/>
  <c r="K415" i="56"/>
  <c r="G415" i="56" s="1"/>
  <c r="M415" i="55"/>
  <c r="I415" i="55" s="1"/>
  <c r="L333" i="59"/>
  <c r="H333" i="59" s="1"/>
  <c r="K497" i="55"/>
  <c r="G497" i="55" s="1"/>
  <c r="M415" i="51"/>
  <c r="I415" i="51" s="1"/>
  <c r="K497" i="51"/>
  <c r="G497" i="51" s="1"/>
  <c r="L497" i="55"/>
  <c r="H497" i="55" s="1"/>
  <c r="K251" i="58"/>
  <c r="G251" i="58" s="1"/>
  <c r="L251" i="54"/>
  <c r="H251" i="54" s="1"/>
  <c r="K333" i="59"/>
  <c r="G333" i="59" s="1"/>
  <c r="M497" i="51"/>
  <c r="I497" i="51" s="1"/>
  <c r="K251" i="54"/>
  <c r="G251" i="54" s="1"/>
  <c r="M415" i="57"/>
  <c r="I415" i="57" s="1"/>
  <c r="K497" i="56"/>
  <c r="G497" i="56" s="1"/>
  <c r="L497" i="57"/>
  <c r="H497" i="57" s="1"/>
  <c r="L415" i="55"/>
  <c r="H415" i="55" s="1"/>
  <c r="M251" i="58"/>
  <c r="I251" i="58" s="1"/>
  <c r="M333" i="59"/>
  <c r="I333" i="59" s="1"/>
  <c r="L497" i="51"/>
  <c r="H497" i="51" s="1"/>
  <c r="L415" i="57"/>
  <c r="H415" i="57" s="1"/>
  <c r="M497" i="56"/>
  <c r="I497" i="56" s="1"/>
  <c r="K415" i="57"/>
  <c r="G415" i="57" s="1"/>
  <c r="L497" i="56"/>
  <c r="H497" i="56" s="1"/>
  <c r="M497" i="57"/>
  <c r="I497" i="57" s="1"/>
  <c r="K497" i="57"/>
  <c r="G497" i="57" s="1"/>
  <c r="K415" i="55"/>
  <c r="G415" i="55" s="1"/>
  <c r="L251" i="58"/>
  <c r="H251" i="58" s="1"/>
  <c r="M251" i="54"/>
  <c r="I251" i="54" s="1"/>
  <c r="M497" i="59"/>
  <c r="I497" i="59" s="1"/>
  <c r="M415" i="59"/>
  <c r="I415" i="59" s="1"/>
  <c r="L497" i="59"/>
  <c r="H497" i="59" s="1"/>
  <c r="M333" i="52"/>
  <c r="I333" i="52" s="1"/>
  <c r="K497" i="59"/>
  <c r="G497" i="59" s="1"/>
  <c r="L333" i="52"/>
  <c r="H333" i="52" s="1"/>
  <c r="L415" i="59"/>
  <c r="H415" i="59" s="1"/>
  <c r="M333" i="58"/>
  <c r="I333" i="58" s="1"/>
  <c r="L333" i="58"/>
  <c r="H333" i="58" s="1"/>
  <c r="K333" i="52"/>
  <c r="G333" i="52" s="1"/>
  <c r="K415" i="59"/>
  <c r="G415" i="59" s="1"/>
  <c r="K333" i="54"/>
  <c r="G333" i="54" s="1"/>
  <c r="M333" i="54"/>
  <c r="I333" i="54" s="1"/>
  <c r="L333" i="54"/>
  <c r="H333" i="54" s="1"/>
  <c r="K333" i="58"/>
  <c r="G333" i="58" s="1"/>
  <c r="L415" i="58"/>
  <c r="H415" i="58" s="1"/>
  <c r="K415" i="58"/>
  <c r="G415" i="58" s="1"/>
  <c r="M415" i="58"/>
  <c r="I415" i="58" s="1"/>
  <c r="L497" i="52"/>
  <c r="H497" i="52" s="1"/>
  <c r="K415" i="52"/>
  <c r="G415" i="52" s="1"/>
  <c r="M497" i="52"/>
  <c r="I497" i="52" s="1"/>
  <c r="M415" i="52"/>
  <c r="I415" i="52" s="1"/>
  <c r="K497" i="52"/>
  <c r="G497" i="52" s="1"/>
  <c r="L415" i="52"/>
  <c r="H415" i="52" s="1"/>
  <c r="M497" i="58"/>
  <c r="I497" i="58" s="1"/>
  <c r="K497" i="58"/>
  <c r="G497" i="58" s="1"/>
  <c r="K497" i="54"/>
  <c r="G497" i="54" s="1"/>
  <c r="M497" i="54"/>
  <c r="I497" i="54" s="1"/>
  <c r="L497" i="54"/>
  <c r="H497" i="54" s="1"/>
  <c r="K415" i="54"/>
  <c r="G415" i="54" s="1"/>
  <c r="M415" i="54"/>
  <c r="I415" i="54" s="1"/>
  <c r="L497" i="58"/>
  <c r="H497" i="58" s="1"/>
  <c r="L415" i="54"/>
  <c r="H415" i="54" s="1"/>
  <c r="M34" i="50"/>
  <c r="I34" i="50" s="1"/>
  <c r="M116" i="50"/>
  <c r="I116" i="50" s="1"/>
  <c r="L34" i="50"/>
  <c r="H34" i="50" s="1"/>
  <c r="L116" i="50"/>
  <c r="H116" i="50" s="1"/>
  <c r="K34" i="50"/>
  <c r="G34" i="50" s="1"/>
  <c r="M34" i="51"/>
  <c r="I34" i="51" s="1"/>
  <c r="L34" i="53"/>
  <c r="H34" i="53" s="1"/>
  <c r="K116" i="50"/>
  <c r="G116" i="50" s="1"/>
  <c r="K34" i="53"/>
  <c r="G34" i="53" s="1"/>
  <c r="M34" i="53"/>
  <c r="I34" i="53" s="1"/>
  <c r="M34" i="55"/>
  <c r="I34" i="55" s="1"/>
  <c r="L34" i="57"/>
  <c r="H34" i="57" s="1"/>
  <c r="L34" i="55"/>
  <c r="H34" i="55" s="1"/>
  <c r="K34" i="57"/>
  <c r="G34" i="57" s="1"/>
  <c r="L198" i="56"/>
  <c r="H198" i="56" s="1"/>
  <c r="K198" i="56"/>
  <c r="G198" i="56" s="1"/>
  <c r="L34" i="52"/>
  <c r="H34" i="52" s="1"/>
  <c r="M34" i="59"/>
  <c r="I34" i="59" s="1"/>
  <c r="M198" i="56"/>
  <c r="I198" i="56" s="1"/>
  <c r="L34" i="59"/>
  <c r="H34" i="59" s="1"/>
  <c r="K34" i="55"/>
  <c r="G34" i="55" s="1"/>
  <c r="K34" i="59"/>
  <c r="G34" i="59" s="1"/>
  <c r="M34" i="52"/>
  <c r="I34" i="52" s="1"/>
  <c r="M116" i="52"/>
  <c r="I116" i="52" s="1"/>
  <c r="K34" i="51"/>
  <c r="G34" i="51" s="1"/>
  <c r="K116" i="57"/>
  <c r="G116" i="57" s="1"/>
  <c r="K34" i="52"/>
  <c r="G34" i="52" s="1"/>
  <c r="M116" i="56"/>
  <c r="I116" i="56" s="1"/>
  <c r="M34" i="57"/>
  <c r="I34" i="57" s="1"/>
  <c r="M34" i="56"/>
  <c r="I34" i="56" s="1"/>
  <c r="L116" i="56"/>
  <c r="H116" i="56" s="1"/>
  <c r="K116" i="52"/>
  <c r="G116" i="52" s="1"/>
  <c r="K34" i="58"/>
  <c r="G34" i="58" s="1"/>
  <c r="L34" i="56"/>
  <c r="H34" i="56" s="1"/>
  <c r="M34" i="58"/>
  <c r="I34" i="58" s="1"/>
  <c r="K34" i="56"/>
  <c r="G34" i="56" s="1"/>
  <c r="L34" i="58"/>
  <c r="H34" i="58" s="1"/>
  <c r="L116" i="52"/>
  <c r="H116" i="52" s="1"/>
  <c r="L34" i="51"/>
  <c r="H34" i="51" s="1"/>
  <c r="K34" i="54"/>
  <c r="G34" i="54" s="1"/>
  <c r="K116" i="56"/>
  <c r="G116" i="56" s="1"/>
  <c r="M34" i="54"/>
  <c r="I34" i="54" s="1"/>
  <c r="L34" i="54"/>
  <c r="H34" i="54" s="1"/>
  <c r="M116" i="57"/>
  <c r="I116" i="57" s="1"/>
  <c r="L116" i="57"/>
  <c r="H116" i="57" s="1"/>
  <c r="M280" i="50"/>
  <c r="I280" i="50" s="1"/>
  <c r="M198" i="50"/>
  <c r="I198" i="50" s="1"/>
  <c r="K116" i="58"/>
  <c r="G116" i="58" s="1"/>
  <c r="L198" i="50"/>
  <c r="H198" i="50" s="1"/>
  <c r="K116" i="59"/>
  <c r="G116" i="59" s="1"/>
  <c r="K198" i="50"/>
  <c r="G198" i="50" s="1"/>
  <c r="M116" i="59"/>
  <c r="I116" i="59" s="1"/>
  <c r="M198" i="54"/>
  <c r="I198" i="54" s="1"/>
  <c r="L116" i="59"/>
  <c r="H116" i="59" s="1"/>
  <c r="M280" i="56"/>
  <c r="I280" i="56" s="1"/>
  <c r="L198" i="54"/>
  <c r="H198" i="54" s="1"/>
  <c r="L280" i="50"/>
  <c r="H280" i="50" s="1"/>
  <c r="L116" i="58"/>
  <c r="H116" i="58" s="1"/>
  <c r="M116" i="54"/>
  <c r="I116" i="54" s="1"/>
  <c r="M198" i="57"/>
  <c r="I198" i="57" s="1"/>
  <c r="L198" i="57"/>
  <c r="H198" i="57" s="1"/>
  <c r="K198" i="51"/>
  <c r="G198" i="51" s="1"/>
  <c r="K198" i="57"/>
  <c r="G198" i="57" s="1"/>
  <c r="M198" i="51"/>
  <c r="I198" i="51" s="1"/>
  <c r="M198" i="52"/>
  <c r="I198" i="52" s="1"/>
  <c r="K116" i="55"/>
  <c r="G116" i="55" s="1"/>
  <c r="K280" i="50"/>
  <c r="G280" i="50" s="1"/>
  <c r="K116" i="51"/>
  <c r="G116" i="51" s="1"/>
  <c r="K280" i="54"/>
  <c r="G280" i="54" s="1"/>
  <c r="K116" i="54"/>
  <c r="G116" i="54" s="1"/>
  <c r="K116" i="53"/>
  <c r="G116" i="53" s="1"/>
  <c r="M116" i="53"/>
  <c r="I116" i="53" s="1"/>
  <c r="M116" i="58"/>
  <c r="I116" i="58" s="1"/>
  <c r="L198" i="51"/>
  <c r="H198" i="51" s="1"/>
  <c r="M116" i="55"/>
  <c r="I116" i="55" s="1"/>
  <c r="L116" i="51"/>
  <c r="H116" i="51" s="1"/>
  <c r="L116" i="55"/>
  <c r="H116" i="55" s="1"/>
  <c r="M280" i="54"/>
  <c r="I280" i="54" s="1"/>
  <c r="K280" i="56"/>
  <c r="G280" i="56" s="1"/>
  <c r="K198" i="52"/>
  <c r="G198" i="52" s="1"/>
  <c r="L280" i="56"/>
  <c r="H280" i="56" s="1"/>
  <c r="L198" i="52"/>
  <c r="H198" i="52" s="1"/>
  <c r="M116" i="51"/>
  <c r="I116" i="51" s="1"/>
  <c r="L280" i="54"/>
  <c r="H280" i="54" s="1"/>
  <c r="L116" i="54"/>
  <c r="H116" i="54" s="1"/>
  <c r="L116" i="53"/>
  <c r="H116" i="53" s="1"/>
  <c r="K198" i="54"/>
  <c r="G198" i="54" s="1"/>
  <c r="M362" i="50"/>
  <c r="I362" i="50" s="1"/>
  <c r="K198" i="58"/>
  <c r="G198" i="58" s="1"/>
  <c r="L362" i="50"/>
  <c r="H362" i="50" s="1"/>
  <c r="K280" i="51"/>
  <c r="G280" i="51" s="1"/>
  <c r="K362" i="50"/>
  <c r="G362" i="50" s="1"/>
  <c r="M280" i="51"/>
  <c r="I280" i="51" s="1"/>
  <c r="L280" i="51"/>
  <c r="H280" i="51" s="1"/>
  <c r="L198" i="58"/>
  <c r="H198" i="58" s="1"/>
  <c r="K362" i="54"/>
  <c r="G362" i="54" s="1"/>
  <c r="K362" i="56"/>
  <c r="G362" i="56" s="1"/>
  <c r="K280" i="57"/>
  <c r="G280" i="57" s="1"/>
  <c r="L280" i="52"/>
  <c r="H280" i="52" s="1"/>
  <c r="M362" i="54"/>
  <c r="I362" i="54" s="1"/>
  <c r="M198" i="55"/>
  <c r="I198" i="55" s="1"/>
  <c r="M198" i="53"/>
  <c r="I198" i="53" s="1"/>
  <c r="M198" i="59"/>
  <c r="I198" i="59" s="1"/>
  <c r="M198" i="58"/>
  <c r="I198" i="58" s="1"/>
  <c r="L362" i="54"/>
  <c r="H362" i="54" s="1"/>
  <c r="M280" i="57"/>
  <c r="I280" i="57" s="1"/>
  <c r="L198" i="55"/>
  <c r="H198" i="55" s="1"/>
  <c r="L198" i="53"/>
  <c r="H198" i="53" s="1"/>
  <c r="L198" i="59"/>
  <c r="H198" i="59" s="1"/>
  <c r="M280" i="52"/>
  <c r="I280" i="52" s="1"/>
  <c r="L280" i="57"/>
  <c r="H280" i="57" s="1"/>
  <c r="K198" i="55"/>
  <c r="G198" i="55" s="1"/>
  <c r="K198" i="53"/>
  <c r="G198" i="53" s="1"/>
  <c r="K198" i="59"/>
  <c r="G198" i="59" s="1"/>
  <c r="L362" i="56"/>
  <c r="H362" i="56" s="1"/>
  <c r="K280" i="52"/>
  <c r="G280" i="52" s="1"/>
  <c r="M362" i="56"/>
  <c r="I362" i="56" s="1"/>
  <c r="K444" i="50"/>
  <c r="G444" i="50" s="1"/>
  <c r="K526" i="56"/>
  <c r="G526" i="56" s="1"/>
  <c r="M362" i="52"/>
  <c r="I362" i="52" s="1"/>
  <c r="L280" i="53"/>
  <c r="H280" i="53" s="1"/>
  <c r="M444" i="54"/>
  <c r="I444" i="54" s="1"/>
  <c r="L362" i="52"/>
  <c r="H362" i="52" s="1"/>
  <c r="K280" i="53"/>
  <c r="G280" i="53" s="1"/>
  <c r="K526" i="50"/>
  <c r="G526" i="50" s="1"/>
  <c r="L444" i="54"/>
  <c r="H444" i="54" s="1"/>
  <c r="K362" i="52"/>
  <c r="G362" i="52" s="1"/>
  <c r="L362" i="57"/>
  <c r="H362" i="57" s="1"/>
  <c r="L526" i="50"/>
  <c r="H526" i="50" s="1"/>
  <c r="K444" i="54"/>
  <c r="G444" i="54" s="1"/>
  <c r="M444" i="56"/>
  <c r="I444" i="56" s="1"/>
  <c r="K362" i="57"/>
  <c r="G362" i="57" s="1"/>
  <c r="L444" i="50"/>
  <c r="H444" i="50" s="1"/>
  <c r="L526" i="56"/>
  <c r="H526" i="56" s="1"/>
  <c r="K280" i="58"/>
  <c r="G280" i="58" s="1"/>
  <c r="K362" i="51"/>
  <c r="G362" i="51" s="1"/>
  <c r="M280" i="53"/>
  <c r="I280" i="53" s="1"/>
  <c r="M526" i="54"/>
  <c r="I526" i="54" s="1"/>
  <c r="K280" i="55"/>
  <c r="G280" i="55" s="1"/>
  <c r="L526" i="54"/>
  <c r="H526" i="54" s="1"/>
  <c r="L362" i="51"/>
  <c r="H362" i="51" s="1"/>
  <c r="K280" i="59"/>
  <c r="G280" i="59" s="1"/>
  <c r="M280" i="55"/>
  <c r="I280" i="55" s="1"/>
  <c r="K526" i="54"/>
  <c r="G526" i="54" s="1"/>
  <c r="L444" i="56"/>
  <c r="H444" i="56" s="1"/>
  <c r="M280" i="58"/>
  <c r="I280" i="58" s="1"/>
  <c r="M526" i="56"/>
  <c r="I526" i="56" s="1"/>
  <c r="K444" i="56"/>
  <c r="G444" i="56" s="1"/>
  <c r="L280" i="58"/>
  <c r="H280" i="58" s="1"/>
  <c r="M362" i="51"/>
  <c r="I362" i="51" s="1"/>
  <c r="M526" i="50"/>
  <c r="I526" i="50" s="1"/>
  <c r="L280" i="55"/>
  <c r="H280" i="55" s="1"/>
  <c r="L280" i="59"/>
  <c r="H280" i="59" s="1"/>
  <c r="M444" i="50"/>
  <c r="I444" i="50" s="1"/>
  <c r="M362" i="57"/>
  <c r="I362" i="57" s="1"/>
  <c r="M280" i="59"/>
  <c r="I280" i="59" s="1"/>
  <c r="M362" i="58"/>
  <c r="I362" i="58" s="1"/>
  <c r="M526" i="57"/>
  <c r="I526" i="57" s="1"/>
  <c r="M444" i="57"/>
  <c r="I444" i="57" s="1"/>
  <c r="L362" i="53"/>
  <c r="H362" i="53" s="1"/>
  <c r="L444" i="57"/>
  <c r="H444" i="57" s="1"/>
  <c r="K362" i="53"/>
  <c r="G362" i="53" s="1"/>
  <c r="L526" i="52"/>
  <c r="H526" i="52" s="1"/>
  <c r="L444" i="51"/>
  <c r="H444" i="51" s="1"/>
  <c r="L362" i="58"/>
  <c r="H362" i="58" s="1"/>
  <c r="M526" i="51"/>
  <c r="I526" i="51" s="1"/>
  <c r="L526" i="57"/>
  <c r="H526" i="57" s="1"/>
  <c r="L444" i="52"/>
  <c r="H444" i="52" s="1"/>
  <c r="M444" i="51"/>
  <c r="I444" i="51" s="1"/>
  <c r="L526" i="51"/>
  <c r="H526" i="51" s="1"/>
  <c r="K526" i="57"/>
  <c r="G526" i="57" s="1"/>
  <c r="K444" i="52"/>
  <c r="G444" i="52" s="1"/>
  <c r="M362" i="55"/>
  <c r="I362" i="55" s="1"/>
  <c r="K362" i="55"/>
  <c r="G362" i="55" s="1"/>
  <c r="K526" i="51"/>
  <c r="G526" i="51" s="1"/>
  <c r="M444" i="52"/>
  <c r="I444" i="52" s="1"/>
  <c r="K362" i="59"/>
  <c r="G362" i="59" s="1"/>
  <c r="L362" i="55"/>
  <c r="H362" i="55" s="1"/>
  <c r="M526" i="52"/>
  <c r="I526" i="52" s="1"/>
  <c r="K362" i="58"/>
  <c r="G362" i="58" s="1"/>
  <c r="M362" i="59"/>
  <c r="I362" i="59" s="1"/>
  <c r="L362" i="59"/>
  <c r="H362" i="59" s="1"/>
  <c r="M362" i="53"/>
  <c r="I362" i="53" s="1"/>
  <c r="K444" i="57"/>
  <c r="G444" i="57" s="1"/>
  <c r="K526" i="52"/>
  <c r="G526" i="52" s="1"/>
  <c r="K444" i="51"/>
  <c r="G444" i="51" s="1"/>
  <c r="L526" i="59"/>
  <c r="H526" i="59" s="1"/>
  <c r="L444" i="58"/>
  <c r="H444" i="58" s="1"/>
  <c r="L444" i="53"/>
  <c r="H444" i="53" s="1"/>
  <c r="M526" i="55"/>
  <c r="I526" i="55" s="1"/>
  <c r="K526" i="59"/>
  <c r="G526" i="59" s="1"/>
  <c r="K444" i="58"/>
  <c r="G444" i="58" s="1"/>
  <c r="K444" i="53"/>
  <c r="G444" i="53" s="1"/>
  <c r="L526" i="55"/>
  <c r="H526" i="55" s="1"/>
  <c r="M526" i="53"/>
  <c r="I526" i="53" s="1"/>
  <c r="K526" i="55"/>
  <c r="G526" i="55" s="1"/>
  <c r="M444" i="59"/>
  <c r="I444" i="59" s="1"/>
  <c r="M526" i="58"/>
  <c r="I526" i="58" s="1"/>
  <c r="L526" i="53"/>
  <c r="H526" i="53" s="1"/>
  <c r="K444" i="59"/>
  <c r="G444" i="59" s="1"/>
  <c r="K526" i="58"/>
  <c r="G526" i="58" s="1"/>
  <c r="K444" i="55"/>
  <c r="G444" i="55" s="1"/>
  <c r="L444" i="55"/>
  <c r="H444" i="55" s="1"/>
  <c r="M526" i="59"/>
  <c r="I526" i="59" s="1"/>
  <c r="M444" i="58"/>
  <c r="I444" i="58" s="1"/>
  <c r="M444" i="53"/>
  <c r="I444" i="53" s="1"/>
  <c r="L526" i="58"/>
  <c r="H526" i="58" s="1"/>
  <c r="K526" i="53"/>
  <c r="G526" i="53" s="1"/>
  <c r="M444" i="55"/>
  <c r="I444" i="55" s="1"/>
  <c r="L444" i="59"/>
  <c r="H444" i="59" s="1"/>
  <c r="K37" i="45"/>
  <c r="G37" i="45" s="1"/>
  <c r="J37" i="45"/>
  <c r="F37" i="45" s="1"/>
  <c r="L37" i="45"/>
  <c r="H37" i="45" s="1"/>
  <c r="K365" i="45"/>
  <c r="G365" i="45" s="1"/>
  <c r="L529" i="45"/>
  <c r="H529" i="45" s="1"/>
  <c r="J693" i="45"/>
  <c r="F693" i="45" s="1"/>
  <c r="J857" i="45"/>
  <c r="F857" i="45" s="1"/>
  <c r="J201" i="45"/>
  <c r="F201" i="45" s="1"/>
  <c r="J775" i="45"/>
  <c r="F775" i="45" s="1"/>
  <c r="K283" i="45"/>
  <c r="G283" i="45" s="1"/>
  <c r="J119" i="45"/>
  <c r="F119" i="45" s="1"/>
  <c r="K611" i="45"/>
  <c r="G611" i="45" s="1"/>
  <c r="J365" i="45"/>
  <c r="F365" i="45" s="1"/>
  <c r="K529" i="45"/>
  <c r="G529" i="45" s="1"/>
  <c r="K693" i="45"/>
  <c r="G693" i="45" s="1"/>
  <c r="K201" i="45"/>
  <c r="G201" i="45" s="1"/>
  <c r="K775" i="45"/>
  <c r="G775" i="45" s="1"/>
  <c r="L201" i="45"/>
  <c r="H201" i="45" s="1"/>
  <c r="J283" i="45"/>
  <c r="F283" i="45" s="1"/>
  <c r="J529" i="45"/>
  <c r="F529" i="45" s="1"/>
  <c r="L119" i="45"/>
  <c r="H119" i="45" s="1"/>
  <c r="L447" i="45"/>
  <c r="H447" i="45" s="1"/>
  <c r="J611" i="45"/>
  <c r="F611" i="45" s="1"/>
  <c r="L283" i="45"/>
  <c r="H283" i="45" s="1"/>
  <c r="K119" i="45"/>
  <c r="G119" i="45" s="1"/>
  <c r="K447" i="45"/>
  <c r="G447" i="45" s="1"/>
  <c r="L611" i="45"/>
  <c r="H611" i="45" s="1"/>
  <c r="L775" i="45"/>
  <c r="H775" i="45" s="1"/>
  <c r="L365" i="45"/>
  <c r="H365" i="45" s="1"/>
  <c r="L693" i="45"/>
  <c r="H693" i="45" s="1"/>
  <c r="K857" i="45"/>
  <c r="G857" i="45" s="1"/>
  <c r="J447" i="45"/>
  <c r="F447" i="45" s="1"/>
  <c r="L857" i="45"/>
  <c r="H857" i="45" s="1"/>
  <c r="I37" i="42"/>
  <c r="H37" i="42"/>
  <c r="G37" i="42"/>
  <c r="I283" i="42"/>
  <c r="G447" i="42"/>
  <c r="I611" i="42"/>
  <c r="H529" i="42"/>
  <c r="G283" i="42"/>
  <c r="I365" i="42"/>
  <c r="H447" i="42"/>
  <c r="H611" i="42"/>
  <c r="H365" i="42"/>
  <c r="H201" i="42"/>
  <c r="G119" i="42"/>
  <c r="I201" i="42"/>
  <c r="I529" i="42"/>
  <c r="G201" i="42"/>
  <c r="G365" i="42"/>
  <c r="I447" i="42"/>
  <c r="H119" i="42"/>
  <c r="I119" i="42"/>
  <c r="H283" i="42"/>
  <c r="G611" i="42"/>
  <c r="G529" i="42"/>
  <c r="G693" i="42"/>
  <c r="H693" i="42"/>
  <c r="I693" i="42"/>
  <c r="H775" i="42"/>
  <c r="G775" i="42"/>
  <c r="I775" i="42"/>
  <c r="H857" i="42"/>
  <c r="G857" i="42"/>
  <c r="I857" i="42"/>
  <c r="H939" i="42"/>
  <c r="I939" i="42"/>
  <c r="G939" i="42"/>
  <c r="G1021" i="42"/>
  <c r="H1021" i="42"/>
  <c r="I1021" i="42"/>
  <c r="G1103" i="42"/>
  <c r="H1103" i="42"/>
  <c r="I1103" i="42"/>
  <c r="H1185" i="42"/>
  <c r="G1185" i="42"/>
  <c r="I1185" i="42"/>
  <c r="F45" i="41"/>
  <c r="H45" i="41"/>
  <c r="D46" i="41"/>
  <c r="G45" i="41"/>
  <c r="E45" i="41"/>
  <c r="G30" i="63"/>
  <c r="F30" i="63"/>
  <c r="G112" i="63"/>
  <c r="F112" i="63"/>
  <c r="F276" i="63"/>
  <c r="H30" i="63"/>
  <c r="H440" i="63"/>
  <c r="F440" i="63"/>
  <c r="H112" i="63"/>
  <c r="H194" i="63"/>
  <c r="F194" i="63"/>
  <c r="G194" i="63"/>
  <c r="F522" i="63"/>
  <c r="G522" i="63"/>
  <c r="H276" i="63"/>
  <c r="G276" i="63"/>
  <c r="H522" i="63"/>
  <c r="G358" i="63"/>
  <c r="F358" i="63"/>
  <c r="G440" i="63"/>
  <c r="H358" i="63"/>
  <c r="H345" i="63"/>
  <c r="H263" i="63"/>
  <c r="F181" i="63"/>
  <c r="G17" i="63"/>
  <c r="H427" i="63"/>
  <c r="G263" i="63"/>
  <c r="G427" i="63"/>
  <c r="F263" i="63"/>
  <c r="F427" i="63"/>
  <c r="F17" i="63"/>
  <c r="G509" i="63"/>
  <c r="H509" i="63"/>
  <c r="H99" i="63"/>
  <c r="H181" i="63"/>
  <c r="G99" i="63"/>
  <c r="G181" i="63"/>
  <c r="F345" i="63"/>
  <c r="F509" i="63"/>
  <c r="H17" i="63"/>
  <c r="G345" i="63"/>
  <c r="F99" i="63"/>
  <c r="F6" i="63"/>
  <c r="G6" i="63"/>
  <c r="F252" i="63"/>
  <c r="H88" i="63"/>
  <c r="G170" i="63"/>
  <c r="G88" i="63"/>
  <c r="H416" i="63"/>
  <c r="G416" i="63"/>
  <c r="F416" i="63"/>
  <c r="H6" i="63"/>
  <c r="H170" i="63"/>
  <c r="F88" i="63"/>
  <c r="H498" i="63"/>
  <c r="H252" i="63"/>
  <c r="G252" i="63"/>
  <c r="F334" i="63"/>
  <c r="F170" i="63"/>
  <c r="F498" i="63"/>
  <c r="G498" i="63"/>
  <c r="H334" i="63"/>
  <c r="G334" i="63"/>
  <c r="L33" i="50"/>
  <c r="H33" i="50" s="1"/>
  <c r="K33" i="50"/>
  <c r="G33" i="50" s="1"/>
  <c r="K115" i="50"/>
  <c r="G115" i="50" s="1"/>
  <c r="M115" i="50"/>
  <c r="I115" i="50" s="1"/>
  <c r="M33" i="50"/>
  <c r="I33" i="50" s="1"/>
  <c r="L115" i="50"/>
  <c r="H115" i="50" s="1"/>
  <c r="M33" i="52"/>
  <c r="I33" i="52" s="1"/>
  <c r="L33" i="52"/>
  <c r="H33" i="52" s="1"/>
  <c r="L33" i="59"/>
  <c r="H33" i="59" s="1"/>
  <c r="M115" i="52"/>
  <c r="I115" i="52" s="1"/>
  <c r="K33" i="59"/>
  <c r="G33" i="59" s="1"/>
  <c r="L115" i="52"/>
  <c r="H115" i="52" s="1"/>
  <c r="M33" i="59"/>
  <c r="I33" i="59" s="1"/>
  <c r="K115" i="52"/>
  <c r="G115" i="52" s="1"/>
  <c r="L33" i="51"/>
  <c r="H33" i="51" s="1"/>
  <c r="M33" i="51"/>
  <c r="I33" i="51" s="1"/>
  <c r="K361" i="56"/>
  <c r="G361" i="56" s="1"/>
  <c r="M33" i="58"/>
  <c r="I33" i="58" s="1"/>
  <c r="M33" i="56"/>
  <c r="I33" i="56" s="1"/>
  <c r="L33" i="58"/>
  <c r="H33" i="58" s="1"/>
  <c r="K115" i="51"/>
  <c r="G115" i="51" s="1"/>
  <c r="L33" i="55"/>
  <c r="H33" i="55" s="1"/>
  <c r="M115" i="58"/>
  <c r="I115" i="58" s="1"/>
  <c r="K33" i="52"/>
  <c r="G33" i="52" s="1"/>
  <c r="L33" i="56"/>
  <c r="H33" i="56" s="1"/>
  <c r="M33" i="54"/>
  <c r="I33" i="54" s="1"/>
  <c r="K33" i="58"/>
  <c r="G33" i="58" s="1"/>
  <c r="M33" i="53"/>
  <c r="I33" i="53" s="1"/>
  <c r="K33" i="55"/>
  <c r="G33" i="55" s="1"/>
  <c r="M115" i="54"/>
  <c r="I115" i="54" s="1"/>
  <c r="K33" i="56"/>
  <c r="G33" i="56" s="1"/>
  <c r="L33" i="54"/>
  <c r="H33" i="54" s="1"/>
  <c r="L33" i="53"/>
  <c r="H33" i="53" s="1"/>
  <c r="M33" i="55"/>
  <c r="I33" i="55" s="1"/>
  <c r="M33" i="57"/>
  <c r="I33" i="57" s="1"/>
  <c r="L361" i="56"/>
  <c r="H361" i="56" s="1"/>
  <c r="L115" i="54"/>
  <c r="H115" i="54" s="1"/>
  <c r="L33" i="57"/>
  <c r="H33" i="57" s="1"/>
  <c r="K33" i="51"/>
  <c r="G33" i="51" s="1"/>
  <c r="K33" i="54"/>
  <c r="G33" i="54" s="1"/>
  <c r="K33" i="57"/>
  <c r="G33" i="57" s="1"/>
  <c r="M115" i="51"/>
  <c r="I115" i="51" s="1"/>
  <c r="K115" i="54"/>
  <c r="G115" i="54" s="1"/>
  <c r="M361" i="56"/>
  <c r="I361" i="56" s="1"/>
  <c r="K33" i="53"/>
  <c r="G33" i="53" s="1"/>
  <c r="K115" i="58"/>
  <c r="G115" i="58" s="1"/>
  <c r="L115" i="58"/>
  <c r="H115" i="58" s="1"/>
  <c r="M279" i="55"/>
  <c r="I279" i="55" s="1"/>
  <c r="L279" i="55"/>
  <c r="H279" i="55" s="1"/>
  <c r="L115" i="51"/>
  <c r="H115" i="51" s="1"/>
  <c r="L197" i="50"/>
  <c r="H197" i="50" s="1"/>
  <c r="K279" i="55"/>
  <c r="G279" i="55" s="1"/>
  <c r="K197" i="50"/>
  <c r="G197" i="50" s="1"/>
  <c r="M115" i="53"/>
  <c r="I115" i="53" s="1"/>
  <c r="M197" i="55"/>
  <c r="I197" i="55" s="1"/>
  <c r="K197" i="51"/>
  <c r="G197" i="51" s="1"/>
  <c r="M197" i="50"/>
  <c r="I197" i="50" s="1"/>
  <c r="L279" i="51"/>
  <c r="H279" i="51" s="1"/>
  <c r="L115" i="56"/>
  <c r="H115" i="56" s="1"/>
  <c r="M197" i="54"/>
  <c r="I197" i="54" s="1"/>
  <c r="M197" i="56"/>
  <c r="I197" i="56" s="1"/>
  <c r="K279" i="51"/>
  <c r="G279" i="51" s="1"/>
  <c r="K197" i="57"/>
  <c r="G197" i="57" s="1"/>
  <c r="K115" i="56"/>
  <c r="G115" i="56" s="1"/>
  <c r="M279" i="57"/>
  <c r="I279" i="57" s="1"/>
  <c r="M279" i="56"/>
  <c r="I279" i="56" s="1"/>
  <c r="L197" i="54"/>
  <c r="H197" i="54" s="1"/>
  <c r="L197" i="55"/>
  <c r="H197" i="55" s="1"/>
  <c r="L197" i="56"/>
  <c r="H197" i="56" s="1"/>
  <c r="M197" i="57"/>
  <c r="I197" i="57" s="1"/>
  <c r="M115" i="56"/>
  <c r="I115" i="56" s="1"/>
  <c r="L279" i="57"/>
  <c r="H279" i="57" s="1"/>
  <c r="L279" i="56"/>
  <c r="H279" i="56" s="1"/>
  <c r="K197" i="54"/>
  <c r="G197" i="54" s="1"/>
  <c r="L115" i="53"/>
  <c r="H115" i="53" s="1"/>
  <c r="M197" i="51"/>
  <c r="I197" i="51" s="1"/>
  <c r="K197" i="55"/>
  <c r="G197" i="55" s="1"/>
  <c r="M115" i="59"/>
  <c r="I115" i="59" s="1"/>
  <c r="K197" i="56"/>
  <c r="G197" i="56" s="1"/>
  <c r="M115" i="55"/>
  <c r="I115" i="55" s="1"/>
  <c r="L197" i="57"/>
  <c r="H197" i="57" s="1"/>
  <c r="K279" i="57"/>
  <c r="G279" i="57" s="1"/>
  <c r="K279" i="56"/>
  <c r="G279" i="56" s="1"/>
  <c r="M279" i="51"/>
  <c r="I279" i="51" s="1"/>
  <c r="L197" i="51"/>
  <c r="H197" i="51" s="1"/>
  <c r="L115" i="57"/>
  <c r="H115" i="57" s="1"/>
  <c r="K115" i="53"/>
  <c r="G115" i="53" s="1"/>
  <c r="K115" i="59"/>
  <c r="G115" i="59" s="1"/>
  <c r="M115" i="57"/>
  <c r="I115" i="57" s="1"/>
  <c r="L115" i="55"/>
  <c r="H115" i="55" s="1"/>
  <c r="L115" i="59"/>
  <c r="H115" i="59" s="1"/>
  <c r="K115" i="55"/>
  <c r="G115" i="55" s="1"/>
  <c r="K115" i="57"/>
  <c r="G115" i="57" s="1"/>
  <c r="K197" i="59"/>
  <c r="G197" i="59" s="1"/>
  <c r="M197" i="53"/>
  <c r="I197" i="53" s="1"/>
  <c r="M361" i="51"/>
  <c r="I361" i="51" s="1"/>
  <c r="M197" i="59"/>
  <c r="I197" i="59" s="1"/>
  <c r="L197" i="53"/>
  <c r="H197" i="53" s="1"/>
  <c r="M361" i="57"/>
  <c r="I361" i="57" s="1"/>
  <c r="L361" i="51"/>
  <c r="H361" i="51" s="1"/>
  <c r="M197" i="52"/>
  <c r="I197" i="52" s="1"/>
  <c r="L361" i="57"/>
  <c r="H361" i="57" s="1"/>
  <c r="K361" i="51"/>
  <c r="G361" i="51" s="1"/>
  <c r="L197" i="52"/>
  <c r="H197" i="52" s="1"/>
  <c r="K361" i="57"/>
  <c r="G361" i="57" s="1"/>
  <c r="L197" i="59"/>
  <c r="H197" i="59" s="1"/>
  <c r="K197" i="53"/>
  <c r="G197" i="53" s="1"/>
  <c r="M443" i="56"/>
  <c r="I443" i="56" s="1"/>
  <c r="L279" i="54"/>
  <c r="H279" i="54" s="1"/>
  <c r="K197" i="58"/>
  <c r="G197" i="58" s="1"/>
  <c r="K279" i="54"/>
  <c r="G279" i="54" s="1"/>
  <c r="M279" i="50"/>
  <c r="I279" i="50" s="1"/>
  <c r="M197" i="58"/>
  <c r="I197" i="58" s="1"/>
  <c r="L279" i="50"/>
  <c r="H279" i="50" s="1"/>
  <c r="L361" i="55"/>
  <c r="H361" i="55" s="1"/>
  <c r="K279" i="50"/>
  <c r="G279" i="50" s="1"/>
  <c r="M525" i="56"/>
  <c r="I525" i="56" s="1"/>
  <c r="K525" i="56"/>
  <c r="G525" i="56" s="1"/>
  <c r="L443" i="56"/>
  <c r="H443" i="56" s="1"/>
  <c r="K361" i="55"/>
  <c r="G361" i="55" s="1"/>
  <c r="K197" i="52"/>
  <c r="G197" i="52" s="1"/>
  <c r="K443" i="56"/>
  <c r="G443" i="56" s="1"/>
  <c r="M361" i="55"/>
  <c r="I361" i="55" s="1"/>
  <c r="M279" i="54"/>
  <c r="I279" i="54" s="1"/>
  <c r="L197" i="58"/>
  <c r="H197" i="58" s="1"/>
  <c r="L525" i="56"/>
  <c r="H525" i="56" s="1"/>
  <c r="M361" i="50"/>
  <c r="I361" i="50" s="1"/>
  <c r="M279" i="59"/>
  <c r="I279" i="59" s="1"/>
  <c r="L443" i="57"/>
  <c r="H443" i="57" s="1"/>
  <c r="K361" i="54"/>
  <c r="G361" i="54" s="1"/>
  <c r="L525" i="57"/>
  <c r="H525" i="57" s="1"/>
  <c r="L361" i="50"/>
  <c r="H361" i="50" s="1"/>
  <c r="L279" i="59"/>
  <c r="H279" i="59" s="1"/>
  <c r="K443" i="57"/>
  <c r="G443" i="57" s="1"/>
  <c r="K525" i="57"/>
  <c r="G525" i="57" s="1"/>
  <c r="M279" i="53"/>
  <c r="I279" i="53" s="1"/>
  <c r="K279" i="59"/>
  <c r="G279" i="59" s="1"/>
  <c r="L279" i="58"/>
  <c r="H279" i="58" s="1"/>
  <c r="M525" i="57"/>
  <c r="I525" i="57" s="1"/>
  <c r="L279" i="53"/>
  <c r="H279" i="53" s="1"/>
  <c r="M443" i="51"/>
  <c r="I443" i="51" s="1"/>
  <c r="K279" i="58"/>
  <c r="G279" i="58" s="1"/>
  <c r="K279" i="53"/>
  <c r="G279" i="53" s="1"/>
  <c r="L525" i="51"/>
  <c r="H525" i="51" s="1"/>
  <c r="L443" i="51"/>
  <c r="H443" i="51" s="1"/>
  <c r="K361" i="50"/>
  <c r="G361" i="50" s="1"/>
  <c r="M443" i="57"/>
  <c r="I443" i="57" s="1"/>
  <c r="L361" i="54"/>
  <c r="H361" i="54" s="1"/>
  <c r="K443" i="55"/>
  <c r="G443" i="55" s="1"/>
  <c r="L279" i="52"/>
  <c r="H279" i="52" s="1"/>
  <c r="K443" i="51"/>
  <c r="G443" i="51" s="1"/>
  <c r="M525" i="51"/>
  <c r="I525" i="51" s="1"/>
  <c r="M361" i="54"/>
  <c r="I361" i="54" s="1"/>
  <c r="K525" i="55"/>
  <c r="G525" i="55" s="1"/>
  <c r="M525" i="55"/>
  <c r="I525" i="55" s="1"/>
  <c r="L525" i="55"/>
  <c r="H525" i="55" s="1"/>
  <c r="K279" i="52"/>
  <c r="G279" i="52" s="1"/>
  <c r="M279" i="58"/>
  <c r="I279" i="58" s="1"/>
  <c r="K525" i="51"/>
  <c r="G525" i="51" s="1"/>
  <c r="M443" i="55"/>
  <c r="I443" i="55" s="1"/>
  <c r="L443" i="55"/>
  <c r="H443" i="55" s="1"/>
  <c r="M279" i="52"/>
  <c r="I279" i="52" s="1"/>
  <c r="M443" i="50"/>
  <c r="I443" i="50" s="1"/>
  <c r="L361" i="59"/>
  <c r="H361" i="59" s="1"/>
  <c r="M443" i="54"/>
  <c r="I443" i="54" s="1"/>
  <c r="K361" i="59"/>
  <c r="G361" i="59" s="1"/>
  <c r="M361" i="58"/>
  <c r="I361" i="58" s="1"/>
  <c r="L443" i="54"/>
  <c r="H443" i="54" s="1"/>
  <c r="M525" i="54"/>
  <c r="I525" i="54" s="1"/>
  <c r="K361" i="52"/>
  <c r="G361" i="52" s="1"/>
  <c r="L525" i="50"/>
  <c r="H525" i="50" s="1"/>
  <c r="L361" i="58"/>
  <c r="H361" i="58" s="1"/>
  <c r="K443" i="54"/>
  <c r="G443" i="54" s="1"/>
  <c r="L525" i="54"/>
  <c r="H525" i="54" s="1"/>
  <c r="M361" i="52"/>
  <c r="I361" i="52" s="1"/>
  <c r="L361" i="53"/>
  <c r="H361" i="53" s="1"/>
  <c r="M361" i="53"/>
  <c r="I361" i="53" s="1"/>
  <c r="K361" i="58"/>
  <c r="G361" i="58" s="1"/>
  <c r="K525" i="54"/>
  <c r="G525" i="54" s="1"/>
  <c r="L361" i="52"/>
  <c r="H361" i="52" s="1"/>
  <c r="K525" i="50"/>
  <c r="G525" i="50" s="1"/>
  <c r="K443" i="50"/>
  <c r="G443" i="50" s="1"/>
  <c r="M361" i="59"/>
  <c r="I361" i="59" s="1"/>
  <c r="M525" i="50"/>
  <c r="I525" i="50" s="1"/>
  <c r="K361" i="53"/>
  <c r="G361" i="53" s="1"/>
  <c r="L443" i="50"/>
  <c r="H443" i="50" s="1"/>
  <c r="L525" i="58"/>
  <c r="H525" i="58" s="1"/>
  <c r="K525" i="58"/>
  <c r="G525" i="58" s="1"/>
  <c r="M525" i="52"/>
  <c r="I525" i="52" s="1"/>
  <c r="L525" i="52"/>
  <c r="H525" i="52" s="1"/>
  <c r="K525" i="52"/>
  <c r="G525" i="52" s="1"/>
  <c r="M443" i="58"/>
  <c r="I443" i="58" s="1"/>
  <c r="K525" i="53"/>
  <c r="G525" i="53" s="1"/>
  <c r="M525" i="53"/>
  <c r="I525" i="53" s="1"/>
  <c r="L525" i="53"/>
  <c r="H525" i="53" s="1"/>
  <c r="M443" i="59"/>
  <c r="I443" i="59" s="1"/>
  <c r="L443" i="59"/>
  <c r="H443" i="59" s="1"/>
  <c r="M525" i="58"/>
  <c r="I525" i="58" s="1"/>
  <c r="L443" i="53"/>
  <c r="H443" i="53" s="1"/>
  <c r="K443" i="58"/>
  <c r="G443" i="58" s="1"/>
  <c r="L443" i="58"/>
  <c r="H443" i="58" s="1"/>
  <c r="L443" i="52"/>
  <c r="H443" i="52" s="1"/>
  <c r="K443" i="52"/>
  <c r="G443" i="52" s="1"/>
  <c r="K443" i="53"/>
  <c r="G443" i="53" s="1"/>
  <c r="M525" i="59"/>
  <c r="I525" i="59" s="1"/>
  <c r="M443" i="53"/>
  <c r="I443" i="53" s="1"/>
  <c r="L525" i="59"/>
  <c r="H525" i="59" s="1"/>
  <c r="K443" i="59"/>
  <c r="G443" i="59" s="1"/>
  <c r="M443" i="52"/>
  <c r="I443" i="52" s="1"/>
  <c r="K525" i="59"/>
  <c r="G525" i="59" s="1"/>
  <c r="K28" i="50"/>
  <c r="G28" i="50" s="1"/>
  <c r="M28" i="51"/>
  <c r="I28" i="51" s="1"/>
  <c r="K110" i="56"/>
  <c r="G110" i="56" s="1"/>
  <c r="M110" i="56"/>
  <c r="I110" i="56" s="1"/>
  <c r="M28" i="50"/>
  <c r="I28" i="50" s="1"/>
  <c r="L110" i="56"/>
  <c r="H110" i="56" s="1"/>
  <c r="L28" i="50"/>
  <c r="H28" i="50" s="1"/>
  <c r="K110" i="55"/>
  <c r="G110" i="55" s="1"/>
  <c r="L110" i="55"/>
  <c r="H110" i="55" s="1"/>
  <c r="K110" i="52"/>
  <c r="G110" i="52" s="1"/>
  <c r="L28" i="55"/>
  <c r="H28" i="55" s="1"/>
  <c r="L28" i="57"/>
  <c r="H28" i="57" s="1"/>
  <c r="K28" i="57"/>
  <c r="G28" i="57" s="1"/>
  <c r="M28" i="52"/>
  <c r="I28" i="52" s="1"/>
  <c r="M28" i="53"/>
  <c r="I28" i="53" s="1"/>
  <c r="L28" i="51"/>
  <c r="H28" i="51" s="1"/>
  <c r="L28" i="52"/>
  <c r="H28" i="52" s="1"/>
  <c r="M110" i="55"/>
  <c r="I110" i="55" s="1"/>
  <c r="K28" i="58"/>
  <c r="G28" i="58" s="1"/>
  <c r="L110" i="52"/>
  <c r="H110" i="52" s="1"/>
  <c r="M28" i="55"/>
  <c r="I28" i="55" s="1"/>
  <c r="M28" i="57"/>
  <c r="I28" i="57" s="1"/>
  <c r="M110" i="54"/>
  <c r="I110" i="54" s="1"/>
  <c r="K110" i="53"/>
  <c r="G110" i="53" s="1"/>
  <c r="K28" i="59"/>
  <c r="G28" i="59" s="1"/>
  <c r="L28" i="54"/>
  <c r="H28" i="54" s="1"/>
  <c r="K28" i="55"/>
  <c r="G28" i="55" s="1"/>
  <c r="L110" i="54"/>
  <c r="H110" i="54" s="1"/>
  <c r="M110" i="58"/>
  <c r="I110" i="58" s="1"/>
  <c r="M28" i="59"/>
  <c r="I28" i="59" s="1"/>
  <c r="M28" i="56"/>
  <c r="I28" i="56" s="1"/>
  <c r="K28" i="54"/>
  <c r="G28" i="54" s="1"/>
  <c r="M28" i="58"/>
  <c r="I28" i="58" s="1"/>
  <c r="K28" i="51"/>
  <c r="G28" i="51" s="1"/>
  <c r="K110" i="54"/>
  <c r="G110" i="54" s="1"/>
  <c r="L110" i="58"/>
  <c r="H110" i="58" s="1"/>
  <c r="L28" i="59"/>
  <c r="H28" i="59" s="1"/>
  <c r="L28" i="56"/>
  <c r="H28" i="56" s="1"/>
  <c r="M28" i="54"/>
  <c r="I28" i="54" s="1"/>
  <c r="L28" i="53"/>
  <c r="H28" i="53" s="1"/>
  <c r="K110" i="58"/>
  <c r="G110" i="58" s="1"/>
  <c r="K28" i="56"/>
  <c r="G28" i="56" s="1"/>
  <c r="K28" i="53"/>
  <c r="G28" i="53" s="1"/>
  <c r="K28" i="52"/>
  <c r="G28" i="52" s="1"/>
  <c r="L110" i="53"/>
  <c r="H110" i="53" s="1"/>
  <c r="M110" i="53"/>
  <c r="I110" i="53" s="1"/>
  <c r="L28" i="58"/>
  <c r="H28" i="58" s="1"/>
  <c r="M110" i="52"/>
  <c r="I110" i="52" s="1"/>
  <c r="M110" i="59"/>
  <c r="I110" i="59" s="1"/>
  <c r="L192" i="54"/>
  <c r="H192" i="54" s="1"/>
  <c r="L110" i="59"/>
  <c r="H110" i="59" s="1"/>
  <c r="K192" i="54"/>
  <c r="G192" i="54" s="1"/>
  <c r="L110" i="50"/>
  <c r="H110" i="50" s="1"/>
  <c r="K110" i="59"/>
  <c r="G110" i="59" s="1"/>
  <c r="K110" i="50"/>
  <c r="G110" i="50" s="1"/>
  <c r="M192" i="54"/>
  <c r="I192" i="54" s="1"/>
  <c r="M192" i="59"/>
  <c r="I192" i="59" s="1"/>
  <c r="K110" i="57"/>
  <c r="G110" i="57" s="1"/>
  <c r="L192" i="59"/>
  <c r="H192" i="59" s="1"/>
  <c r="K110" i="51"/>
  <c r="G110" i="51" s="1"/>
  <c r="M110" i="51"/>
  <c r="I110" i="51" s="1"/>
  <c r="L110" i="51"/>
  <c r="H110" i="51" s="1"/>
  <c r="K192" i="59"/>
  <c r="G192" i="59" s="1"/>
  <c r="K192" i="56"/>
  <c r="G192" i="56" s="1"/>
  <c r="L110" i="57"/>
  <c r="H110" i="57" s="1"/>
  <c r="L192" i="56"/>
  <c r="H192" i="56" s="1"/>
  <c r="M110" i="57"/>
  <c r="I110" i="57" s="1"/>
  <c r="L192" i="52"/>
  <c r="H192" i="52" s="1"/>
  <c r="K192" i="52"/>
  <c r="G192" i="52" s="1"/>
  <c r="M192" i="56"/>
  <c r="I192" i="56" s="1"/>
  <c r="M192" i="52"/>
  <c r="I192" i="52" s="1"/>
  <c r="M110" i="50"/>
  <c r="I110" i="50" s="1"/>
  <c r="K192" i="50"/>
  <c r="G192" i="50" s="1"/>
  <c r="L192" i="57"/>
  <c r="H192" i="57" s="1"/>
  <c r="L192" i="58"/>
  <c r="H192" i="58" s="1"/>
  <c r="L192" i="50"/>
  <c r="H192" i="50" s="1"/>
  <c r="K192" i="57"/>
  <c r="G192" i="57" s="1"/>
  <c r="M192" i="50"/>
  <c r="I192" i="50" s="1"/>
  <c r="M274" i="52"/>
  <c r="I274" i="52" s="1"/>
  <c r="M192" i="57"/>
  <c r="I192" i="57" s="1"/>
  <c r="K192" i="55"/>
  <c r="G192" i="55" s="1"/>
  <c r="K274" i="59"/>
  <c r="G274" i="59" s="1"/>
  <c r="M192" i="58"/>
  <c r="I192" i="58" s="1"/>
  <c r="M192" i="55"/>
  <c r="I192" i="55" s="1"/>
  <c r="L274" i="56"/>
  <c r="H274" i="56" s="1"/>
  <c r="L192" i="53"/>
  <c r="H192" i="53" s="1"/>
  <c r="L192" i="55"/>
  <c r="H192" i="55" s="1"/>
  <c r="K274" i="56"/>
  <c r="G274" i="56" s="1"/>
  <c r="K192" i="58"/>
  <c r="G192" i="58" s="1"/>
  <c r="K192" i="53"/>
  <c r="G192" i="53" s="1"/>
  <c r="M192" i="51"/>
  <c r="I192" i="51" s="1"/>
  <c r="M274" i="59"/>
  <c r="I274" i="59" s="1"/>
  <c r="L274" i="52"/>
  <c r="H274" i="52" s="1"/>
  <c r="M274" i="54"/>
  <c r="I274" i="54" s="1"/>
  <c r="L192" i="51"/>
  <c r="H192" i="51" s="1"/>
  <c r="K274" i="54"/>
  <c r="G274" i="54" s="1"/>
  <c r="L274" i="59"/>
  <c r="H274" i="59" s="1"/>
  <c r="K274" i="52"/>
  <c r="G274" i="52" s="1"/>
  <c r="L274" i="54"/>
  <c r="H274" i="54" s="1"/>
  <c r="K192" i="51"/>
  <c r="G192" i="51" s="1"/>
  <c r="M274" i="56"/>
  <c r="I274" i="56" s="1"/>
  <c r="M192" i="53"/>
  <c r="I192" i="53" s="1"/>
  <c r="M356" i="59"/>
  <c r="I356" i="59" s="1"/>
  <c r="K274" i="51"/>
  <c r="G274" i="51" s="1"/>
  <c r="L356" i="59"/>
  <c r="H356" i="59" s="1"/>
  <c r="L356" i="52"/>
  <c r="H356" i="52" s="1"/>
  <c r="K356" i="59"/>
  <c r="G356" i="59" s="1"/>
  <c r="K356" i="52"/>
  <c r="G356" i="52" s="1"/>
  <c r="L274" i="57"/>
  <c r="H274" i="57" s="1"/>
  <c r="M356" i="52"/>
  <c r="I356" i="52" s="1"/>
  <c r="K274" i="57"/>
  <c r="G274" i="57" s="1"/>
  <c r="L274" i="51"/>
  <c r="H274" i="51" s="1"/>
  <c r="K274" i="55"/>
  <c r="G274" i="55" s="1"/>
  <c r="M274" i="51"/>
  <c r="I274" i="51" s="1"/>
  <c r="K274" i="53"/>
  <c r="G274" i="53" s="1"/>
  <c r="M274" i="50"/>
  <c r="I274" i="50" s="1"/>
  <c r="L356" i="54"/>
  <c r="H356" i="54" s="1"/>
  <c r="M274" i="53"/>
  <c r="I274" i="53" s="1"/>
  <c r="M356" i="56"/>
  <c r="I356" i="56" s="1"/>
  <c r="L274" i="58"/>
  <c r="H274" i="58" s="1"/>
  <c r="L356" i="56"/>
  <c r="H356" i="56" s="1"/>
  <c r="K274" i="58"/>
  <c r="G274" i="58" s="1"/>
  <c r="M274" i="58"/>
  <c r="I274" i="58" s="1"/>
  <c r="K274" i="50"/>
  <c r="G274" i="50" s="1"/>
  <c r="M274" i="55"/>
  <c r="I274" i="55" s="1"/>
  <c r="M274" i="57"/>
  <c r="I274" i="57" s="1"/>
  <c r="K356" i="56"/>
  <c r="G356" i="56" s="1"/>
  <c r="L274" i="55"/>
  <c r="H274" i="55" s="1"/>
  <c r="K356" i="54"/>
  <c r="G356" i="54" s="1"/>
  <c r="L274" i="53"/>
  <c r="H274" i="53" s="1"/>
  <c r="L274" i="50"/>
  <c r="H274" i="50" s="1"/>
  <c r="M356" i="54"/>
  <c r="I356" i="54" s="1"/>
  <c r="L438" i="59"/>
  <c r="H438" i="59" s="1"/>
  <c r="L438" i="52"/>
  <c r="H438" i="52" s="1"/>
  <c r="M520" i="56"/>
  <c r="I520" i="56" s="1"/>
  <c r="M438" i="56"/>
  <c r="I438" i="56" s="1"/>
  <c r="M356" i="58"/>
  <c r="I356" i="58" s="1"/>
  <c r="K438" i="59"/>
  <c r="G438" i="59" s="1"/>
  <c r="K438" i="52"/>
  <c r="G438" i="52" s="1"/>
  <c r="L438" i="56"/>
  <c r="H438" i="56" s="1"/>
  <c r="M520" i="54"/>
  <c r="I520" i="54" s="1"/>
  <c r="L438" i="54"/>
  <c r="H438" i="54" s="1"/>
  <c r="L356" i="53"/>
  <c r="H356" i="53" s="1"/>
  <c r="M356" i="50"/>
  <c r="I356" i="50" s="1"/>
  <c r="K356" i="53"/>
  <c r="G356" i="53" s="1"/>
  <c r="L356" i="50"/>
  <c r="H356" i="50" s="1"/>
  <c r="M356" i="51"/>
  <c r="I356" i="51" s="1"/>
  <c r="L356" i="58"/>
  <c r="H356" i="58" s="1"/>
  <c r="L520" i="54"/>
  <c r="H520" i="54" s="1"/>
  <c r="M520" i="52"/>
  <c r="I520" i="52" s="1"/>
  <c r="L356" i="57"/>
  <c r="H356" i="57" s="1"/>
  <c r="K438" i="54"/>
  <c r="G438" i="54" s="1"/>
  <c r="L520" i="52"/>
  <c r="H520" i="52" s="1"/>
  <c r="L356" i="51"/>
  <c r="H356" i="51" s="1"/>
  <c r="M438" i="54"/>
  <c r="I438" i="54" s="1"/>
  <c r="K356" i="58"/>
  <c r="G356" i="58" s="1"/>
  <c r="M356" i="53"/>
  <c r="I356" i="53" s="1"/>
  <c r="M356" i="57"/>
  <c r="I356" i="57" s="1"/>
  <c r="K520" i="54"/>
  <c r="G520" i="54" s="1"/>
  <c r="K356" i="50"/>
  <c r="G356" i="50" s="1"/>
  <c r="K356" i="51"/>
  <c r="G356" i="51" s="1"/>
  <c r="K356" i="55"/>
  <c r="G356" i="55" s="1"/>
  <c r="M520" i="59"/>
  <c r="I520" i="59" s="1"/>
  <c r="L356" i="55"/>
  <c r="H356" i="55" s="1"/>
  <c r="M438" i="59"/>
  <c r="I438" i="59" s="1"/>
  <c r="K520" i="59"/>
  <c r="G520" i="59" s="1"/>
  <c r="M438" i="52"/>
  <c r="I438" i="52" s="1"/>
  <c r="K520" i="56"/>
  <c r="G520" i="56" s="1"/>
  <c r="K438" i="56"/>
  <c r="G438" i="56" s="1"/>
  <c r="K356" i="57"/>
  <c r="G356" i="57" s="1"/>
  <c r="M356" i="55"/>
  <c r="I356" i="55" s="1"/>
  <c r="L520" i="56"/>
  <c r="H520" i="56" s="1"/>
  <c r="K520" i="52"/>
  <c r="G520" i="52" s="1"/>
  <c r="L520" i="59"/>
  <c r="H520" i="59" s="1"/>
  <c r="L520" i="50"/>
  <c r="H520" i="50" s="1"/>
  <c r="L438" i="50"/>
  <c r="H438" i="50" s="1"/>
  <c r="M520" i="50"/>
  <c r="I520" i="50" s="1"/>
  <c r="K438" i="50"/>
  <c r="G438" i="50" s="1"/>
  <c r="K438" i="53"/>
  <c r="G438" i="53" s="1"/>
  <c r="M438" i="50"/>
  <c r="I438" i="50" s="1"/>
  <c r="M438" i="53"/>
  <c r="I438" i="53" s="1"/>
  <c r="K520" i="50"/>
  <c r="G520" i="50" s="1"/>
  <c r="L438" i="53"/>
  <c r="H438" i="53" s="1"/>
  <c r="M438" i="57"/>
  <c r="I438" i="57" s="1"/>
  <c r="K438" i="51"/>
  <c r="G438" i="51" s="1"/>
  <c r="L438" i="57"/>
  <c r="H438" i="57" s="1"/>
  <c r="K520" i="51"/>
  <c r="G520" i="51" s="1"/>
  <c r="K438" i="57"/>
  <c r="G438" i="57" s="1"/>
  <c r="M520" i="58"/>
  <c r="I520" i="58" s="1"/>
  <c r="M520" i="51"/>
  <c r="I520" i="51" s="1"/>
  <c r="L520" i="58"/>
  <c r="H520" i="58" s="1"/>
  <c r="M438" i="55"/>
  <c r="I438" i="55" s="1"/>
  <c r="L438" i="58"/>
  <c r="H438" i="58" s="1"/>
  <c r="L520" i="55"/>
  <c r="H520" i="55" s="1"/>
  <c r="L438" i="51"/>
  <c r="H438" i="51" s="1"/>
  <c r="K438" i="55"/>
  <c r="G438" i="55" s="1"/>
  <c r="L520" i="57"/>
  <c r="H520" i="57" s="1"/>
  <c r="M438" i="51"/>
  <c r="I438" i="51" s="1"/>
  <c r="M520" i="55"/>
  <c r="I520" i="55" s="1"/>
  <c r="K520" i="57"/>
  <c r="G520" i="57" s="1"/>
  <c r="M520" i="53"/>
  <c r="I520" i="53" s="1"/>
  <c r="L520" i="53"/>
  <c r="H520" i="53" s="1"/>
  <c r="K520" i="55"/>
  <c r="G520" i="55" s="1"/>
  <c r="M520" i="57"/>
  <c r="I520" i="57" s="1"/>
  <c r="L438" i="55"/>
  <c r="H438" i="55" s="1"/>
  <c r="M438" i="58"/>
  <c r="I438" i="58" s="1"/>
  <c r="K520" i="53"/>
  <c r="G520" i="53" s="1"/>
  <c r="K438" i="58"/>
  <c r="G438" i="58" s="1"/>
  <c r="L520" i="51"/>
  <c r="H520" i="51" s="1"/>
  <c r="K520" i="58"/>
  <c r="G520" i="58" s="1"/>
  <c r="M21" i="50"/>
  <c r="I21" i="50" s="1"/>
  <c r="M21" i="51"/>
  <c r="I21" i="51" s="1"/>
  <c r="K21" i="50"/>
  <c r="G21" i="50" s="1"/>
  <c r="K103" i="52"/>
  <c r="G103" i="52" s="1"/>
  <c r="M103" i="52"/>
  <c r="I103" i="52" s="1"/>
  <c r="M21" i="54"/>
  <c r="I21" i="54" s="1"/>
  <c r="M103" i="55"/>
  <c r="I103" i="55" s="1"/>
  <c r="L103" i="52"/>
  <c r="H103" i="52" s="1"/>
  <c r="L21" i="54"/>
  <c r="H21" i="54" s="1"/>
  <c r="K185" i="52"/>
  <c r="G185" i="52" s="1"/>
  <c r="K21" i="54"/>
  <c r="G21" i="54" s="1"/>
  <c r="L103" i="55"/>
  <c r="H103" i="55" s="1"/>
  <c r="K103" i="55"/>
  <c r="G103" i="55" s="1"/>
  <c r="M21" i="58"/>
  <c r="I21" i="58" s="1"/>
  <c r="L185" i="52"/>
  <c r="H185" i="52" s="1"/>
  <c r="M21" i="55"/>
  <c r="I21" i="55" s="1"/>
  <c r="K21" i="57"/>
  <c r="G21" i="57" s="1"/>
  <c r="L21" i="59"/>
  <c r="H21" i="59" s="1"/>
  <c r="L21" i="50"/>
  <c r="H21" i="50" s="1"/>
  <c r="L21" i="58"/>
  <c r="H21" i="58" s="1"/>
  <c r="L21" i="55"/>
  <c r="H21" i="55" s="1"/>
  <c r="M21" i="57"/>
  <c r="I21" i="57" s="1"/>
  <c r="K21" i="59"/>
  <c r="G21" i="59" s="1"/>
  <c r="M103" i="57"/>
  <c r="I103" i="57" s="1"/>
  <c r="K21" i="55"/>
  <c r="G21" i="55" s="1"/>
  <c r="L21" i="57"/>
  <c r="H21" i="57" s="1"/>
  <c r="L103" i="57"/>
  <c r="H103" i="57" s="1"/>
  <c r="K21" i="53"/>
  <c r="G21" i="53" s="1"/>
  <c r="M103" i="53"/>
  <c r="I103" i="53" s="1"/>
  <c r="K21" i="51"/>
  <c r="G21" i="51" s="1"/>
  <c r="L21" i="51"/>
  <c r="H21" i="51" s="1"/>
  <c r="K103" i="57"/>
  <c r="G103" i="57" s="1"/>
  <c r="M21" i="56"/>
  <c r="I21" i="56" s="1"/>
  <c r="M185" i="52"/>
  <c r="I185" i="52" s="1"/>
  <c r="M21" i="59"/>
  <c r="I21" i="59" s="1"/>
  <c r="M21" i="53"/>
  <c r="I21" i="53" s="1"/>
  <c r="L21" i="56"/>
  <c r="H21" i="56" s="1"/>
  <c r="K21" i="58"/>
  <c r="G21" i="58" s="1"/>
  <c r="K21" i="56"/>
  <c r="G21" i="56" s="1"/>
  <c r="L21" i="52"/>
  <c r="H21" i="52" s="1"/>
  <c r="L21" i="53"/>
  <c r="H21" i="53" s="1"/>
  <c r="K21" i="52"/>
  <c r="G21" i="52" s="1"/>
  <c r="M21" i="52"/>
  <c r="I21" i="52" s="1"/>
  <c r="K103" i="53"/>
  <c r="G103" i="53" s="1"/>
  <c r="L103" i="53"/>
  <c r="H103" i="53" s="1"/>
  <c r="L349" i="56"/>
  <c r="H349" i="56" s="1"/>
  <c r="M185" i="51"/>
  <c r="I185" i="51" s="1"/>
  <c r="K349" i="56"/>
  <c r="G349" i="56" s="1"/>
  <c r="M103" i="56"/>
  <c r="I103" i="56" s="1"/>
  <c r="M185" i="56"/>
  <c r="I185" i="56" s="1"/>
  <c r="L185" i="51"/>
  <c r="H185" i="51" s="1"/>
  <c r="L103" i="56"/>
  <c r="H103" i="56" s="1"/>
  <c r="L185" i="56"/>
  <c r="H185" i="56" s="1"/>
  <c r="K185" i="51"/>
  <c r="G185" i="51" s="1"/>
  <c r="K103" i="56"/>
  <c r="G103" i="56" s="1"/>
  <c r="K185" i="56"/>
  <c r="G185" i="56" s="1"/>
  <c r="K103" i="50"/>
  <c r="G103" i="50" s="1"/>
  <c r="K185" i="53"/>
  <c r="G185" i="53" s="1"/>
  <c r="M349" i="56"/>
  <c r="I349" i="56" s="1"/>
  <c r="K267" i="56"/>
  <c r="G267" i="56" s="1"/>
  <c r="M185" i="57"/>
  <c r="I185" i="57" s="1"/>
  <c r="M185" i="53"/>
  <c r="I185" i="53" s="1"/>
  <c r="M267" i="56"/>
  <c r="I267" i="56" s="1"/>
  <c r="L185" i="57"/>
  <c r="H185" i="57" s="1"/>
  <c r="L185" i="53"/>
  <c r="H185" i="53" s="1"/>
  <c r="K103" i="54"/>
  <c r="G103" i="54" s="1"/>
  <c r="K185" i="57"/>
  <c r="G185" i="57" s="1"/>
  <c r="M103" i="58"/>
  <c r="I103" i="58" s="1"/>
  <c r="M103" i="54"/>
  <c r="I103" i="54" s="1"/>
  <c r="L103" i="58"/>
  <c r="H103" i="58" s="1"/>
  <c r="L267" i="56"/>
  <c r="H267" i="56" s="1"/>
  <c r="M103" i="51"/>
  <c r="I103" i="51" s="1"/>
  <c r="L103" i="51"/>
  <c r="H103" i="51" s="1"/>
  <c r="M103" i="59"/>
  <c r="I103" i="59" s="1"/>
  <c r="K103" i="51"/>
  <c r="G103" i="51" s="1"/>
  <c r="L103" i="59"/>
  <c r="H103" i="59" s="1"/>
  <c r="K103" i="58"/>
  <c r="G103" i="58" s="1"/>
  <c r="M103" i="50"/>
  <c r="I103" i="50" s="1"/>
  <c r="L103" i="54"/>
  <c r="H103" i="54" s="1"/>
  <c r="K103" i="59"/>
  <c r="G103" i="59" s="1"/>
  <c r="L103" i="50"/>
  <c r="H103" i="50" s="1"/>
  <c r="L185" i="50"/>
  <c r="H185" i="50" s="1"/>
  <c r="L267" i="57"/>
  <c r="H267" i="57" s="1"/>
  <c r="M431" i="56"/>
  <c r="I431" i="56" s="1"/>
  <c r="K185" i="54"/>
  <c r="G185" i="54" s="1"/>
  <c r="L185" i="59"/>
  <c r="H185" i="59" s="1"/>
  <c r="L267" i="52"/>
  <c r="H267" i="52" s="1"/>
  <c r="L185" i="55"/>
  <c r="H185" i="55" s="1"/>
  <c r="K185" i="50"/>
  <c r="G185" i="50" s="1"/>
  <c r="K267" i="57"/>
  <c r="G267" i="57" s="1"/>
  <c r="M513" i="56"/>
  <c r="I513" i="56" s="1"/>
  <c r="L431" i="56"/>
  <c r="H431" i="56" s="1"/>
  <c r="K185" i="59"/>
  <c r="G185" i="59" s="1"/>
  <c r="K267" i="52"/>
  <c r="G267" i="52" s="1"/>
  <c r="K185" i="55"/>
  <c r="G185" i="55" s="1"/>
  <c r="L513" i="56"/>
  <c r="H513" i="56" s="1"/>
  <c r="K431" i="56"/>
  <c r="G431" i="56" s="1"/>
  <c r="M185" i="55"/>
  <c r="I185" i="55" s="1"/>
  <c r="M185" i="58"/>
  <c r="I185" i="58" s="1"/>
  <c r="K513" i="56"/>
  <c r="G513" i="56" s="1"/>
  <c r="M185" i="50"/>
  <c r="I185" i="50" s="1"/>
  <c r="M267" i="57"/>
  <c r="I267" i="57" s="1"/>
  <c r="L185" i="54"/>
  <c r="H185" i="54" s="1"/>
  <c r="K267" i="53"/>
  <c r="G267" i="53" s="1"/>
  <c r="M185" i="59"/>
  <c r="I185" i="59" s="1"/>
  <c r="M267" i="52"/>
  <c r="I267" i="52" s="1"/>
  <c r="M267" i="51"/>
  <c r="I267" i="51" s="1"/>
  <c r="M267" i="53"/>
  <c r="I267" i="53" s="1"/>
  <c r="L185" i="58"/>
  <c r="H185" i="58" s="1"/>
  <c r="L267" i="51"/>
  <c r="H267" i="51" s="1"/>
  <c r="L267" i="53"/>
  <c r="H267" i="53" s="1"/>
  <c r="M185" i="54"/>
  <c r="I185" i="54" s="1"/>
  <c r="K185" i="58"/>
  <c r="G185" i="58" s="1"/>
  <c r="K267" i="51"/>
  <c r="G267" i="51" s="1"/>
  <c r="L267" i="58"/>
  <c r="H267" i="58" s="1"/>
  <c r="K267" i="50"/>
  <c r="G267" i="50" s="1"/>
  <c r="K267" i="58"/>
  <c r="G267" i="58" s="1"/>
  <c r="L267" i="50"/>
  <c r="H267" i="50" s="1"/>
  <c r="M349" i="52"/>
  <c r="I349" i="52" s="1"/>
  <c r="M267" i="50"/>
  <c r="I267" i="50" s="1"/>
  <c r="L349" i="52"/>
  <c r="H349" i="52" s="1"/>
  <c r="K267" i="59"/>
  <c r="G267" i="59" s="1"/>
  <c r="M267" i="58"/>
  <c r="I267" i="58" s="1"/>
  <c r="M349" i="51"/>
  <c r="I349" i="51" s="1"/>
  <c r="M267" i="55"/>
  <c r="I267" i="55" s="1"/>
  <c r="K349" i="57"/>
  <c r="G349" i="57" s="1"/>
  <c r="L349" i="53"/>
  <c r="H349" i="53" s="1"/>
  <c r="L267" i="55"/>
  <c r="H267" i="55" s="1"/>
  <c r="M349" i="57"/>
  <c r="I349" i="57" s="1"/>
  <c r="M267" i="59"/>
  <c r="I267" i="59" s="1"/>
  <c r="L267" i="54"/>
  <c r="H267" i="54" s="1"/>
  <c r="L349" i="51"/>
  <c r="H349" i="51" s="1"/>
  <c r="K267" i="55"/>
  <c r="G267" i="55" s="1"/>
  <c r="L349" i="57"/>
  <c r="H349" i="57" s="1"/>
  <c r="M267" i="54"/>
  <c r="I267" i="54" s="1"/>
  <c r="K349" i="51"/>
  <c r="G349" i="51" s="1"/>
  <c r="K349" i="53"/>
  <c r="G349" i="53" s="1"/>
  <c r="L267" i="59"/>
  <c r="H267" i="59" s="1"/>
  <c r="K349" i="52"/>
  <c r="G349" i="52" s="1"/>
  <c r="K267" i="54"/>
  <c r="G267" i="54" s="1"/>
  <c r="M349" i="53"/>
  <c r="I349" i="53" s="1"/>
  <c r="K349" i="50"/>
  <c r="G349" i="50" s="1"/>
  <c r="M349" i="58"/>
  <c r="I349" i="58" s="1"/>
  <c r="M513" i="52"/>
  <c r="I513" i="52" s="1"/>
  <c r="K349" i="54"/>
  <c r="G349" i="54" s="1"/>
  <c r="K513" i="53"/>
  <c r="G513" i="53" s="1"/>
  <c r="K513" i="51"/>
  <c r="G513" i="51" s="1"/>
  <c r="M349" i="50"/>
  <c r="I349" i="50" s="1"/>
  <c r="M513" i="57"/>
  <c r="I513" i="57" s="1"/>
  <c r="L349" i="58"/>
  <c r="H349" i="58" s="1"/>
  <c r="L513" i="52"/>
  <c r="H513" i="52" s="1"/>
  <c r="L431" i="53"/>
  <c r="H431" i="53" s="1"/>
  <c r="L349" i="59"/>
  <c r="H349" i="59" s="1"/>
  <c r="K431" i="57"/>
  <c r="G431" i="57" s="1"/>
  <c r="K349" i="59"/>
  <c r="G349" i="59" s="1"/>
  <c r="L513" i="57"/>
  <c r="H513" i="57" s="1"/>
  <c r="K349" i="58"/>
  <c r="G349" i="58" s="1"/>
  <c r="K513" i="52"/>
  <c r="G513" i="52" s="1"/>
  <c r="M431" i="57"/>
  <c r="I431" i="57" s="1"/>
  <c r="K431" i="53"/>
  <c r="G431" i="53" s="1"/>
  <c r="K431" i="51"/>
  <c r="G431" i="51" s="1"/>
  <c r="K513" i="57"/>
  <c r="G513" i="57" s="1"/>
  <c r="M431" i="53"/>
  <c r="I431" i="53" s="1"/>
  <c r="M513" i="51"/>
  <c r="I513" i="51" s="1"/>
  <c r="M431" i="51"/>
  <c r="I431" i="51" s="1"/>
  <c r="K431" i="52"/>
  <c r="G431" i="52" s="1"/>
  <c r="L431" i="57"/>
  <c r="H431" i="57" s="1"/>
  <c r="L513" i="51"/>
  <c r="H513" i="51" s="1"/>
  <c r="L431" i="51"/>
  <c r="H431" i="51" s="1"/>
  <c r="L349" i="50"/>
  <c r="H349" i="50" s="1"/>
  <c r="L349" i="54"/>
  <c r="H349" i="54" s="1"/>
  <c r="L513" i="53"/>
  <c r="H513" i="53" s="1"/>
  <c r="M431" i="52"/>
  <c r="I431" i="52" s="1"/>
  <c r="M349" i="55"/>
  <c r="I349" i="55" s="1"/>
  <c r="L431" i="52"/>
  <c r="H431" i="52" s="1"/>
  <c r="L349" i="55"/>
  <c r="H349" i="55" s="1"/>
  <c r="M349" i="54"/>
  <c r="I349" i="54" s="1"/>
  <c r="M349" i="59"/>
  <c r="I349" i="59" s="1"/>
  <c r="K349" i="55"/>
  <c r="G349" i="55" s="1"/>
  <c r="M513" i="53"/>
  <c r="I513" i="53" s="1"/>
  <c r="M431" i="50"/>
  <c r="I431" i="50" s="1"/>
  <c r="L431" i="50"/>
  <c r="H431" i="50" s="1"/>
  <c r="K431" i="50"/>
  <c r="G431" i="50" s="1"/>
  <c r="K513" i="50"/>
  <c r="G513" i="50" s="1"/>
  <c r="L513" i="50"/>
  <c r="H513" i="50" s="1"/>
  <c r="M513" i="50"/>
  <c r="I513" i="50" s="1"/>
  <c r="K513" i="55"/>
  <c r="G513" i="55" s="1"/>
  <c r="K513" i="58"/>
  <c r="G513" i="58" s="1"/>
  <c r="L431" i="54"/>
  <c r="H431" i="54" s="1"/>
  <c r="M431" i="59"/>
  <c r="I431" i="59" s="1"/>
  <c r="M513" i="59"/>
  <c r="I513" i="59" s="1"/>
  <c r="M513" i="55"/>
  <c r="I513" i="55" s="1"/>
  <c r="K431" i="54"/>
  <c r="G431" i="54" s="1"/>
  <c r="L513" i="59"/>
  <c r="H513" i="59" s="1"/>
  <c r="M431" i="55"/>
  <c r="I431" i="55" s="1"/>
  <c r="L431" i="58"/>
  <c r="H431" i="58" s="1"/>
  <c r="M431" i="54"/>
  <c r="I431" i="54" s="1"/>
  <c r="K513" i="59"/>
  <c r="G513" i="59" s="1"/>
  <c r="L431" i="55"/>
  <c r="H431" i="55" s="1"/>
  <c r="K431" i="58"/>
  <c r="G431" i="58" s="1"/>
  <c r="L513" i="55"/>
  <c r="H513" i="55" s="1"/>
  <c r="L513" i="58"/>
  <c r="H513" i="58" s="1"/>
  <c r="K431" i="59"/>
  <c r="G431" i="59" s="1"/>
  <c r="M513" i="58"/>
  <c r="I513" i="58" s="1"/>
  <c r="L513" i="54"/>
  <c r="H513" i="54" s="1"/>
  <c r="K431" i="55"/>
  <c r="G431" i="55" s="1"/>
  <c r="M431" i="58"/>
  <c r="I431" i="58" s="1"/>
  <c r="M513" i="54"/>
  <c r="I513" i="54" s="1"/>
  <c r="L431" i="59"/>
  <c r="H431" i="59" s="1"/>
  <c r="K513" i="54"/>
  <c r="G513" i="54" s="1"/>
  <c r="M32" i="51"/>
  <c r="I32" i="51" s="1"/>
  <c r="M114" i="50"/>
  <c r="I114" i="50" s="1"/>
  <c r="L114" i="50"/>
  <c r="H114" i="50" s="1"/>
  <c r="K114" i="50"/>
  <c r="G114" i="50" s="1"/>
  <c r="M114" i="51"/>
  <c r="I114" i="51" s="1"/>
  <c r="L32" i="50"/>
  <c r="H32" i="50" s="1"/>
  <c r="M32" i="50"/>
  <c r="I32" i="50" s="1"/>
  <c r="K360" i="52"/>
  <c r="G360" i="52" s="1"/>
  <c r="K114" i="53"/>
  <c r="G114" i="53" s="1"/>
  <c r="L32" i="56"/>
  <c r="H32" i="56" s="1"/>
  <c r="M32" i="59"/>
  <c r="I32" i="59" s="1"/>
  <c r="M114" i="53"/>
  <c r="I114" i="53" s="1"/>
  <c r="M114" i="54"/>
  <c r="I114" i="54" s="1"/>
  <c r="K32" i="56"/>
  <c r="G32" i="56" s="1"/>
  <c r="K32" i="50"/>
  <c r="G32" i="50" s="1"/>
  <c r="L32" i="59"/>
  <c r="H32" i="59" s="1"/>
  <c r="L114" i="54"/>
  <c r="H114" i="54" s="1"/>
  <c r="K32" i="59"/>
  <c r="G32" i="59" s="1"/>
  <c r="K114" i="54"/>
  <c r="G114" i="54" s="1"/>
  <c r="L360" i="52"/>
  <c r="H360" i="52" s="1"/>
  <c r="L114" i="53"/>
  <c r="H114" i="53" s="1"/>
  <c r="M32" i="56"/>
  <c r="I32" i="56" s="1"/>
  <c r="K32" i="53"/>
  <c r="G32" i="53" s="1"/>
  <c r="M32" i="55"/>
  <c r="I32" i="55" s="1"/>
  <c r="K32" i="57"/>
  <c r="G32" i="57" s="1"/>
  <c r="M32" i="52"/>
  <c r="I32" i="52" s="1"/>
  <c r="M360" i="52"/>
  <c r="I360" i="52" s="1"/>
  <c r="M32" i="58"/>
  <c r="I32" i="58" s="1"/>
  <c r="L32" i="55"/>
  <c r="H32" i="55" s="1"/>
  <c r="L32" i="52"/>
  <c r="H32" i="52" s="1"/>
  <c r="L32" i="58"/>
  <c r="H32" i="58" s="1"/>
  <c r="K32" i="55"/>
  <c r="G32" i="55" s="1"/>
  <c r="K32" i="52"/>
  <c r="G32" i="52" s="1"/>
  <c r="K32" i="58"/>
  <c r="G32" i="58" s="1"/>
  <c r="L32" i="51"/>
  <c r="H32" i="51" s="1"/>
  <c r="K32" i="54"/>
  <c r="G32" i="54" s="1"/>
  <c r="L32" i="53"/>
  <c r="H32" i="53" s="1"/>
  <c r="L32" i="57"/>
  <c r="H32" i="57" s="1"/>
  <c r="K114" i="51"/>
  <c r="G114" i="51" s="1"/>
  <c r="M32" i="53"/>
  <c r="I32" i="53" s="1"/>
  <c r="M32" i="54"/>
  <c r="I32" i="54" s="1"/>
  <c r="M32" i="57"/>
  <c r="I32" i="57" s="1"/>
  <c r="L32" i="54"/>
  <c r="H32" i="54" s="1"/>
  <c r="K114" i="56"/>
  <c r="G114" i="56" s="1"/>
  <c r="L114" i="51"/>
  <c r="H114" i="51" s="1"/>
  <c r="K32" i="51"/>
  <c r="G32" i="51" s="1"/>
  <c r="M278" i="52"/>
  <c r="I278" i="52" s="1"/>
  <c r="K442" i="52"/>
  <c r="G442" i="52" s="1"/>
  <c r="L196" i="59"/>
  <c r="H196" i="59" s="1"/>
  <c r="M196" i="54"/>
  <c r="I196" i="54" s="1"/>
  <c r="L114" i="56"/>
  <c r="H114" i="56" s="1"/>
  <c r="M196" i="50"/>
  <c r="I196" i="50" s="1"/>
  <c r="L278" i="52"/>
  <c r="H278" i="52" s="1"/>
  <c r="M196" i="58"/>
  <c r="I196" i="58" s="1"/>
  <c r="K196" i="59"/>
  <c r="G196" i="59" s="1"/>
  <c r="M114" i="56"/>
  <c r="I114" i="56" s="1"/>
  <c r="L196" i="50"/>
  <c r="H196" i="50" s="1"/>
  <c r="K278" i="52"/>
  <c r="G278" i="52" s="1"/>
  <c r="L196" i="58"/>
  <c r="H196" i="58" s="1"/>
  <c r="L524" i="52"/>
  <c r="H524" i="52" s="1"/>
  <c r="K196" i="50"/>
  <c r="G196" i="50" s="1"/>
  <c r="L196" i="52"/>
  <c r="H196" i="52" s="1"/>
  <c r="M114" i="58"/>
  <c r="I114" i="58" s="1"/>
  <c r="K196" i="58"/>
  <c r="G196" i="58" s="1"/>
  <c r="M114" i="52"/>
  <c r="I114" i="52" s="1"/>
  <c r="K524" i="52"/>
  <c r="G524" i="52" s="1"/>
  <c r="L442" i="52"/>
  <c r="H442" i="52" s="1"/>
  <c r="M196" i="59"/>
  <c r="I196" i="59" s="1"/>
  <c r="K196" i="54"/>
  <c r="G196" i="54" s="1"/>
  <c r="M442" i="52"/>
  <c r="I442" i="52" s="1"/>
  <c r="L114" i="59"/>
  <c r="H114" i="59" s="1"/>
  <c r="K114" i="55"/>
  <c r="G114" i="55" s="1"/>
  <c r="L196" i="51"/>
  <c r="H196" i="51" s="1"/>
  <c r="L114" i="52"/>
  <c r="H114" i="52" s="1"/>
  <c r="M196" i="57"/>
  <c r="I196" i="57" s="1"/>
  <c r="K114" i="59"/>
  <c r="G114" i="59" s="1"/>
  <c r="K196" i="51"/>
  <c r="G196" i="51" s="1"/>
  <c r="K114" i="52"/>
  <c r="G114" i="52" s="1"/>
  <c r="L196" i="57"/>
  <c r="H196" i="57" s="1"/>
  <c r="M524" i="52"/>
  <c r="I524" i="52" s="1"/>
  <c r="K196" i="57"/>
  <c r="G196" i="57" s="1"/>
  <c r="L114" i="57"/>
  <c r="H114" i="57" s="1"/>
  <c r="K114" i="58"/>
  <c r="G114" i="58" s="1"/>
  <c r="M114" i="59"/>
  <c r="I114" i="59" s="1"/>
  <c r="L114" i="55"/>
  <c r="H114" i="55" s="1"/>
  <c r="M196" i="51"/>
  <c r="I196" i="51" s="1"/>
  <c r="M196" i="52"/>
  <c r="I196" i="52" s="1"/>
  <c r="K196" i="53"/>
  <c r="G196" i="53" s="1"/>
  <c r="L196" i="56"/>
  <c r="H196" i="56" s="1"/>
  <c r="M196" i="53"/>
  <c r="I196" i="53" s="1"/>
  <c r="L196" i="54"/>
  <c r="H196" i="54" s="1"/>
  <c r="M114" i="55"/>
  <c r="I114" i="55" s="1"/>
  <c r="M196" i="56"/>
  <c r="I196" i="56" s="1"/>
  <c r="K114" i="57"/>
  <c r="G114" i="57" s="1"/>
  <c r="K196" i="52"/>
  <c r="G196" i="52" s="1"/>
  <c r="L114" i="58"/>
  <c r="H114" i="58" s="1"/>
  <c r="L196" i="53"/>
  <c r="H196" i="53" s="1"/>
  <c r="M114" i="57"/>
  <c r="I114" i="57" s="1"/>
  <c r="K196" i="56"/>
  <c r="G196" i="56" s="1"/>
  <c r="L278" i="54"/>
  <c r="H278" i="54" s="1"/>
  <c r="M196" i="55"/>
  <c r="I196" i="55" s="1"/>
  <c r="K278" i="54"/>
  <c r="G278" i="54" s="1"/>
  <c r="L196" i="55"/>
  <c r="H196" i="55" s="1"/>
  <c r="M278" i="50"/>
  <c r="I278" i="50" s="1"/>
  <c r="M278" i="58"/>
  <c r="I278" i="58" s="1"/>
  <c r="K278" i="56"/>
  <c r="G278" i="56" s="1"/>
  <c r="M278" i="54"/>
  <c r="I278" i="54" s="1"/>
  <c r="K196" i="55"/>
  <c r="G196" i="55" s="1"/>
  <c r="L278" i="58"/>
  <c r="H278" i="58" s="1"/>
  <c r="K278" i="59"/>
  <c r="G278" i="59" s="1"/>
  <c r="K278" i="50"/>
  <c r="G278" i="50" s="1"/>
  <c r="M278" i="53"/>
  <c r="I278" i="53" s="1"/>
  <c r="L278" i="53"/>
  <c r="H278" i="53" s="1"/>
  <c r="K278" i="58"/>
  <c r="G278" i="58" s="1"/>
  <c r="M278" i="51"/>
  <c r="I278" i="51" s="1"/>
  <c r="K278" i="57"/>
  <c r="G278" i="57" s="1"/>
  <c r="M278" i="59"/>
  <c r="I278" i="59" s="1"/>
  <c r="M278" i="56"/>
  <c r="I278" i="56" s="1"/>
  <c r="L278" i="51"/>
  <c r="H278" i="51" s="1"/>
  <c r="K278" i="53"/>
  <c r="G278" i="53" s="1"/>
  <c r="L278" i="50"/>
  <c r="H278" i="50" s="1"/>
  <c r="L278" i="56"/>
  <c r="H278" i="56" s="1"/>
  <c r="M278" i="57"/>
  <c r="I278" i="57" s="1"/>
  <c r="K278" i="51"/>
  <c r="G278" i="51" s="1"/>
  <c r="L278" i="57"/>
  <c r="H278" i="57" s="1"/>
  <c r="L278" i="59"/>
  <c r="H278" i="59" s="1"/>
  <c r="M360" i="56"/>
  <c r="I360" i="56" s="1"/>
  <c r="L360" i="56"/>
  <c r="H360" i="56" s="1"/>
  <c r="M360" i="50"/>
  <c r="I360" i="50" s="1"/>
  <c r="K360" i="56"/>
  <c r="G360" i="56" s="1"/>
  <c r="L360" i="50"/>
  <c r="H360" i="50" s="1"/>
  <c r="M360" i="53"/>
  <c r="I360" i="53" s="1"/>
  <c r="K360" i="50"/>
  <c r="G360" i="50" s="1"/>
  <c r="L360" i="53"/>
  <c r="H360" i="53" s="1"/>
  <c r="K360" i="59"/>
  <c r="G360" i="59" s="1"/>
  <c r="L360" i="54"/>
  <c r="H360" i="54" s="1"/>
  <c r="L278" i="55"/>
  <c r="H278" i="55" s="1"/>
  <c r="K360" i="53"/>
  <c r="G360" i="53" s="1"/>
  <c r="K360" i="51"/>
  <c r="G360" i="51" s="1"/>
  <c r="M360" i="51"/>
  <c r="I360" i="51" s="1"/>
  <c r="K360" i="58"/>
  <c r="G360" i="58" s="1"/>
  <c r="M360" i="57"/>
  <c r="I360" i="57" s="1"/>
  <c r="M360" i="54"/>
  <c r="I360" i="54" s="1"/>
  <c r="M360" i="58"/>
  <c r="I360" i="58" s="1"/>
  <c r="L360" i="57"/>
  <c r="H360" i="57" s="1"/>
  <c r="M278" i="55"/>
  <c r="I278" i="55" s="1"/>
  <c r="L360" i="58"/>
  <c r="H360" i="58" s="1"/>
  <c r="K360" i="57"/>
  <c r="G360" i="57" s="1"/>
  <c r="K278" i="55"/>
  <c r="G278" i="55" s="1"/>
  <c r="L360" i="51"/>
  <c r="H360" i="51" s="1"/>
  <c r="M360" i="59"/>
  <c r="I360" i="59" s="1"/>
  <c r="L360" i="59"/>
  <c r="H360" i="59" s="1"/>
  <c r="K360" i="54"/>
  <c r="G360" i="54" s="1"/>
  <c r="L442" i="53"/>
  <c r="H442" i="53" s="1"/>
  <c r="K442" i="54"/>
  <c r="G442" i="54" s="1"/>
  <c r="K524" i="54"/>
  <c r="G524" i="54" s="1"/>
  <c r="L524" i="56"/>
  <c r="H524" i="56" s="1"/>
  <c r="M524" i="57"/>
  <c r="I524" i="57" s="1"/>
  <c r="L524" i="53"/>
  <c r="H524" i="53" s="1"/>
  <c r="M442" i="57"/>
  <c r="I442" i="57" s="1"/>
  <c r="K442" i="53"/>
  <c r="G442" i="53" s="1"/>
  <c r="M442" i="54"/>
  <c r="I442" i="54" s="1"/>
  <c r="K524" i="56"/>
  <c r="G524" i="56" s="1"/>
  <c r="L524" i="57"/>
  <c r="H524" i="57" s="1"/>
  <c r="K524" i="50"/>
  <c r="G524" i="50" s="1"/>
  <c r="K442" i="58"/>
  <c r="G442" i="58" s="1"/>
  <c r="K524" i="58"/>
  <c r="G524" i="58" s="1"/>
  <c r="K524" i="59"/>
  <c r="G524" i="59" s="1"/>
  <c r="M442" i="50"/>
  <c r="I442" i="50" s="1"/>
  <c r="M524" i="50"/>
  <c r="I524" i="50" s="1"/>
  <c r="L442" i="57"/>
  <c r="H442" i="57" s="1"/>
  <c r="M442" i="53"/>
  <c r="I442" i="53" s="1"/>
  <c r="M442" i="56"/>
  <c r="I442" i="56" s="1"/>
  <c r="L442" i="54"/>
  <c r="H442" i="54" s="1"/>
  <c r="M360" i="55"/>
  <c r="I360" i="55" s="1"/>
  <c r="K524" i="57"/>
  <c r="G524" i="57" s="1"/>
  <c r="K360" i="55"/>
  <c r="G360" i="55" s="1"/>
  <c r="M524" i="51"/>
  <c r="I524" i="51" s="1"/>
  <c r="K524" i="53"/>
  <c r="G524" i="53" s="1"/>
  <c r="L442" i="50"/>
  <c r="H442" i="50" s="1"/>
  <c r="L524" i="50"/>
  <c r="H524" i="50" s="1"/>
  <c r="K442" i="57"/>
  <c r="G442" i="57" s="1"/>
  <c r="M442" i="51"/>
  <c r="I442" i="51" s="1"/>
  <c r="M524" i="53"/>
  <c r="I524" i="53" s="1"/>
  <c r="L442" i="56"/>
  <c r="H442" i="56" s="1"/>
  <c r="L360" i="55"/>
  <c r="H360" i="55" s="1"/>
  <c r="M524" i="58"/>
  <c r="I524" i="58" s="1"/>
  <c r="M524" i="59"/>
  <c r="I524" i="59" s="1"/>
  <c r="L442" i="51"/>
  <c r="H442" i="51" s="1"/>
  <c r="K442" i="56"/>
  <c r="G442" i="56" s="1"/>
  <c r="L524" i="58"/>
  <c r="H524" i="58" s="1"/>
  <c r="L442" i="59"/>
  <c r="H442" i="59" s="1"/>
  <c r="L524" i="54"/>
  <c r="H524" i="54" s="1"/>
  <c r="L442" i="58"/>
  <c r="H442" i="58" s="1"/>
  <c r="M524" i="56"/>
  <c r="I524" i="56" s="1"/>
  <c r="K442" i="50"/>
  <c r="G442" i="50" s="1"/>
  <c r="L524" i="59"/>
  <c r="H524" i="59" s="1"/>
  <c r="K442" i="51"/>
  <c r="G442" i="51" s="1"/>
  <c r="K442" i="59"/>
  <c r="G442" i="59" s="1"/>
  <c r="L524" i="51"/>
  <c r="H524" i="51" s="1"/>
  <c r="M524" i="54"/>
  <c r="I524" i="54" s="1"/>
  <c r="M442" i="58"/>
  <c r="I442" i="58" s="1"/>
  <c r="M442" i="59"/>
  <c r="I442" i="59" s="1"/>
  <c r="K524" i="51"/>
  <c r="G524" i="51" s="1"/>
  <c r="K442" i="55"/>
  <c r="G442" i="55" s="1"/>
  <c r="K524" i="55"/>
  <c r="G524" i="55" s="1"/>
  <c r="L524" i="55"/>
  <c r="H524" i="55" s="1"/>
  <c r="L442" i="55"/>
  <c r="H442" i="55" s="1"/>
  <c r="M442" i="55"/>
  <c r="I442" i="55" s="1"/>
  <c r="M524" i="55"/>
  <c r="I524" i="55" s="1"/>
  <c r="J279" i="61"/>
  <c r="F279" i="61" s="1"/>
  <c r="L279" i="61"/>
  <c r="H279" i="61" s="1"/>
  <c r="K279" i="61"/>
  <c r="G279" i="61" s="1"/>
  <c r="K853" i="61"/>
  <c r="G853" i="61" s="1"/>
  <c r="J853" i="61"/>
  <c r="F853" i="61" s="1"/>
  <c r="L853" i="61"/>
  <c r="H853" i="61" s="1"/>
  <c r="J607" i="61"/>
  <c r="F607" i="61" s="1"/>
  <c r="L525" i="61"/>
  <c r="H525" i="61" s="1"/>
  <c r="K525" i="61"/>
  <c r="G525" i="61" s="1"/>
  <c r="K607" i="61"/>
  <c r="G607" i="61" s="1"/>
  <c r="K361" i="61"/>
  <c r="G361" i="61" s="1"/>
  <c r="L607" i="61"/>
  <c r="H607" i="61" s="1"/>
  <c r="J197" i="61"/>
  <c r="F197" i="61" s="1"/>
  <c r="K115" i="61"/>
  <c r="G115" i="61" s="1"/>
  <c r="L33" i="61"/>
  <c r="H33" i="61" s="1"/>
  <c r="K33" i="61"/>
  <c r="G33" i="61" s="1"/>
  <c r="J443" i="61"/>
  <c r="F443" i="61" s="1"/>
  <c r="L689" i="61"/>
  <c r="H689" i="61" s="1"/>
  <c r="J33" i="61"/>
  <c r="F33" i="61" s="1"/>
  <c r="L443" i="61"/>
  <c r="H443" i="61" s="1"/>
  <c r="J525" i="61"/>
  <c r="F525" i="61" s="1"/>
  <c r="K689" i="61"/>
  <c r="G689" i="61" s="1"/>
  <c r="K443" i="61"/>
  <c r="G443" i="61" s="1"/>
  <c r="K197" i="61"/>
  <c r="G197" i="61" s="1"/>
  <c r="L115" i="61"/>
  <c r="H115" i="61" s="1"/>
  <c r="J689" i="61"/>
  <c r="F689" i="61" s="1"/>
  <c r="J115" i="61"/>
  <c r="F115" i="61" s="1"/>
  <c r="L197" i="61"/>
  <c r="H197" i="61" s="1"/>
  <c r="L771" i="61"/>
  <c r="H771" i="61" s="1"/>
  <c r="K771" i="61"/>
  <c r="G771" i="61" s="1"/>
  <c r="J361" i="61"/>
  <c r="F361" i="61" s="1"/>
  <c r="J771" i="61"/>
  <c r="F771" i="61" s="1"/>
  <c r="L361" i="61"/>
  <c r="H361" i="61" s="1"/>
  <c r="Q26" i="41"/>
  <c r="Q15" i="41"/>
  <c r="Q21" i="41"/>
  <c r="Q20" i="41"/>
  <c r="Q25" i="41"/>
  <c r="Q32" i="41"/>
  <c r="Q14" i="41"/>
  <c r="Q34" i="41"/>
  <c r="Q22" i="41"/>
  <c r="Q30" i="41"/>
  <c r="Q16" i="41"/>
  <c r="Q39" i="41"/>
  <c r="Q40" i="41"/>
  <c r="Q23" i="41"/>
  <c r="Q24" i="41"/>
  <c r="Q29" i="41"/>
  <c r="Q28" i="41"/>
  <c r="Q36" i="41"/>
  <c r="Q31" i="41"/>
  <c r="Q42" i="41"/>
  <c r="Q19" i="41"/>
  <c r="Q13" i="41"/>
  <c r="Q18" i="41"/>
  <c r="Q27" i="41"/>
  <c r="Q33" i="41"/>
  <c r="Q41" i="41"/>
  <c r="Q35" i="41"/>
  <c r="Q38" i="41"/>
  <c r="Q17" i="41"/>
  <c r="Q37" i="41"/>
  <c r="J441" i="61"/>
  <c r="F441" i="61" s="1"/>
  <c r="L195" i="61"/>
  <c r="H195" i="61" s="1"/>
  <c r="K441" i="61"/>
  <c r="G441" i="61" s="1"/>
  <c r="L113" i="61"/>
  <c r="H113" i="61" s="1"/>
  <c r="K195" i="61"/>
  <c r="G195" i="61" s="1"/>
  <c r="K113" i="61"/>
  <c r="G113" i="61" s="1"/>
  <c r="J195" i="61"/>
  <c r="F195" i="61" s="1"/>
  <c r="J113" i="61"/>
  <c r="F113" i="61" s="1"/>
  <c r="L441" i="61"/>
  <c r="H441" i="61" s="1"/>
  <c r="L277" i="61"/>
  <c r="H277" i="61" s="1"/>
  <c r="J523" i="61"/>
  <c r="F523" i="61" s="1"/>
  <c r="K769" i="61"/>
  <c r="G769" i="61" s="1"/>
  <c r="K277" i="61"/>
  <c r="G277" i="61" s="1"/>
  <c r="L523" i="61"/>
  <c r="H523" i="61" s="1"/>
  <c r="J769" i="61"/>
  <c r="F769" i="61" s="1"/>
  <c r="J277" i="61"/>
  <c r="F277" i="61" s="1"/>
  <c r="K523" i="61"/>
  <c r="G523" i="61" s="1"/>
  <c r="J31" i="61"/>
  <c r="F31" i="61" s="1"/>
  <c r="K687" i="61"/>
  <c r="G687" i="61" s="1"/>
  <c r="L769" i="61"/>
  <c r="H769" i="61" s="1"/>
  <c r="L687" i="61"/>
  <c r="H687" i="61" s="1"/>
  <c r="K605" i="61"/>
  <c r="G605" i="61" s="1"/>
  <c r="J605" i="61"/>
  <c r="F605" i="61" s="1"/>
  <c r="K31" i="61"/>
  <c r="G31" i="61" s="1"/>
  <c r="J687" i="61"/>
  <c r="F687" i="61" s="1"/>
  <c r="L605" i="61"/>
  <c r="H605" i="61" s="1"/>
  <c r="K359" i="61"/>
  <c r="G359" i="61" s="1"/>
  <c r="J359" i="61"/>
  <c r="F359" i="61" s="1"/>
  <c r="L31" i="61"/>
  <c r="H31" i="61" s="1"/>
  <c r="L851" i="61"/>
  <c r="H851" i="61" s="1"/>
  <c r="L359" i="61"/>
  <c r="H359" i="61" s="1"/>
  <c r="J851" i="61"/>
  <c r="F851" i="61" s="1"/>
  <c r="K851" i="61"/>
  <c r="G851" i="61" s="1"/>
  <c r="J353" i="61"/>
  <c r="F353" i="61" s="1"/>
  <c r="K353" i="61"/>
  <c r="G353" i="61" s="1"/>
  <c r="L353" i="61"/>
  <c r="H353" i="61" s="1"/>
  <c r="L599" i="61"/>
  <c r="H599" i="61" s="1"/>
  <c r="J681" i="61"/>
  <c r="F681" i="61" s="1"/>
  <c r="K599" i="61"/>
  <c r="G599" i="61" s="1"/>
  <c r="J599" i="61"/>
  <c r="F599" i="61" s="1"/>
  <c r="K681" i="61"/>
  <c r="G681" i="61" s="1"/>
  <c r="L681" i="61"/>
  <c r="H681" i="61" s="1"/>
  <c r="J435" i="61"/>
  <c r="F435" i="61" s="1"/>
  <c r="L435" i="61"/>
  <c r="H435" i="61" s="1"/>
  <c r="J25" i="61"/>
  <c r="F25" i="61" s="1"/>
  <c r="J763" i="61"/>
  <c r="F763" i="61" s="1"/>
  <c r="K435" i="61"/>
  <c r="G435" i="61" s="1"/>
  <c r="L189" i="61"/>
  <c r="H189" i="61" s="1"/>
  <c r="L845" i="61"/>
  <c r="H845" i="61" s="1"/>
  <c r="J107" i="61"/>
  <c r="F107" i="61" s="1"/>
  <c r="K189" i="61"/>
  <c r="G189" i="61" s="1"/>
  <c r="K845" i="61"/>
  <c r="G845" i="61" s="1"/>
  <c r="K25" i="61"/>
  <c r="G25" i="61" s="1"/>
  <c r="K763" i="61"/>
  <c r="G763" i="61" s="1"/>
  <c r="J517" i="61"/>
  <c r="F517" i="61" s="1"/>
  <c r="L517" i="61"/>
  <c r="H517" i="61" s="1"/>
  <c r="L763" i="61"/>
  <c r="H763" i="61" s="1"/>
  <c r="J845" i="61"/>
  <c r="F845" i="61" s="1"/>
  <c r="K517" i="61"/>
  <c r="G517" i="61" s="1"/>
  <c r="L107" i="61"/>
  <c r="H107" i="61" s="1"/>
  <c r="L25" i="61"/>
  <c r="H25" i="61" s="1"/>
  <c r="J189" i="61"/>
  <c r="F189" i="61" s="1"/>
  <c r="J271" i="61"/>
  <c r="F271" i="61" s="1"/>
  <c r="K271" i="61"/>
  <c r="G271" i="61" s="1"/>
  <c r="K107" i="61"/>
  <c r="G107" i="61" s="1"/>
  <c r="L271" i="61"/>
  <c r="H271" i="61" s="1"/>
  <c r="L15" i="61"/>
  <c r="H15" i="61" s="1"/>
  <c r="L425" i="61"/>
  <c r="H425" i="61" s="1"/>
  <c r="L97" i="61"/>
  <c r="H97" i="61" s="1"/>
  <c r="J425" i="61"/>
  <c r="F425" i="61" s="1"/>
  <c r="K97" i="61"/>
  <c r="G97" i="61" s="1"/>
  <c r="K425" i="61"/>
  <c r="G425" i="61" s="1"/>
  <c r="J15" i="61"/>
  <c r="F15" i="61" s="1"/>
  <c r="J97" i="61"/>
  <c r="F97" i="61" s="1"/>
  <c r="K15" i="61"/>
  <c r="G15" i="61" s="1"/>
  <c r="K507" i="61"/>
  <c r="G507" i="61" s="1"/>
  <c r="L507" i="61"/>
  <c r="H507" i="61" s="1"/>
  <c r="L589" i="61"/>
  <c r="H589" i="61" s="1"/>
  <c r="K589" i="61"/>
  <c r="G589" i="61" s="1"/>
  <c r="L261" i="61"/>
  <c r="H261" i="61" s="1"/>
  <c r="J589" i="61"/>
  <c r="F589" i="61" s="1"/>
  <c r="K261" i="61"/>
  <c r="G261" i="61" s="1"/>
  <c r="J507" i="61"/>
  <c r="F507" i="61" s="1"/>
  <c r="J261" i="61"/>
  <c r="F261" i="61" s="1"/>
  <c r="J179" i="61"/>
  <c r="F179" i="61" s="1"/>
  <c r="L671" i="61"/>
  <c r="H671" i="61" s="1"/>
  <c r="L835" i="61"/>
  <c r="H835" i="61" s="1"/>
  <c r="L179" i="61"/>
  <c r="H179" i="61" s="1"/>
  <c r="J343" i="61"/>
  <c r="F343" i="61" s="1"/>
  <c r="K835" i="61"/>
  <c r="G835" i="61" s="1"/>
  <c r="J835" i="61"/>
  <c r="F835" i="61" s="1"/>
  <c r="L753" i="61"/>
  <c r="H753" i="61" s="1"/>
  <c r="K179" i="61"/>
  <c r="G179" i="61" s="1"/>
  <c r="K753" i="61"/>
  <c r="G753" i="61" s="1"/>
  <c r="K343" i="61"/>
  <c r="G343" i="61" s="1"/>
  <c r="J753" i="61"/>
  <c r="F753" i="61" s="1"/>
  <c r="L343" i="61"/>
  <c r="H343" i="61" s="1"/>
  <c r="K671" i="61"/>
  <c r="G671" i="61" s="1"/>
  <c r="J671" i="61"/>
  <c r="F671" i="61" s="1"/>
  <c r="F111" i="63"/>
  <c r="F193" i="63"/>
  <c r="H111" i="63"/>
  <c r="G357" i="63"/>
  <c r="H193" i="63"/>
  <c r="H439" i="63"/>
  <c r="G29" i="63"/>
  <c r="G111" i="63"/>
  <c r="H29" i="63"/>
  <c r="H275" i="63"/>
  <c r="F275" i="63"/>
  <c r="F521" i="63"/>
  <c r="G275" i="63"/>
  <c r="G193" i="63"/>
  <c r="G521" i="63"/>
  <c r="H357" i="63"/>
  <c r="F439" i="63"/>
  <c r="F29" i="63"/>
  <c r="H521" i="63"/>
  <c r="F357" i="63"/>
  <c r="G439" i="63"/>
  <c r="K6" i="50"/>
  <c r="G6" i="50" s="1"/>
  <c r="L6" i="50"/>
  <c r="H6" i="50" s="1"/>
  <c r="K6" i="51"/>
  <c r="G6" i="51" s="1"/>
  <c r="K252" i="50"/>
  <c r="G252" i="50" s="1"/>
  <c r="K88" i="52"/>
  <c r="G88" i="52" s="1"/>
  <c r="L88" i="55"/>
  <c r="H88" i="55" s="1"/>
  <c r="L88" i="57"/>
  <c r="H88" i="57" s="1"/>
  <c r="K88" i="55"/>
  <c r="G88" i="55" s="1"/>
  <c r="K88" i="57"/>
  <c r="G88" i="57" s="1"/>
  <c r="L88" i="52"/>
  <c r="H88" i="52" s="1"/>
  <c r="M88" i="55"/>
  <c r="I88" i="55" s="1"/>
  <c r="M88" i="57"/>
  <c r="I88" i="57" s="1"/>
  <c r="M6" i="54"/>
  <c r="I6" i="54" s="1"/>
  <c r="L6" i="58"/>
  <c r="H6" i="58" s="1"/>
  <c r="L6" i="54"/>
  <c r="H6" i="54" s="1"/>
  <c r="K6" i="58"/>
  <c r="G6" i="58" s="1"/>
  <c r="K6" i="54"/>
  <c r="G6" i="54" s="1"/>
  <c r="M6" i="50"/>
  <c r="I6" i="50" s="1"/>
  <c r="M88" i="52"/>
  <c r="I88" i="52" s="1"/>
  <c r="L252" i="50"/>
  <c r="H252" i="50" s="1"/>
  <c r="L6" i="56"/>
  <c r="H6" i="56" s="1"/>
  <c r="M6" i="58"/>
  <c r="I6" i="58" s="1"/>
  <c r="M6" i="56"/>
  <c r="I6" i="56" s="1"/>
  <c r="K88" i="56"/>
  <c r="G88" i="56" s="1"/>
  <c r="L6" i="55"/>
  <c r="H6" i="55" s="1"/>
  <c r="L88" i="58"/>
  <c r="H88" i="58" s="1"/>
  <c r="L6" i="51"/>
  <c r="H6" i="51" s="1"/>
  <c r="K6" i="55"/>
  <c r="G6" i="55" s="1"/>
  <c r="M6" i="57"/>
  <c r="I6" i="57" s="1"/>
  <c r="L6" i="57"/>
  <c r="H6" i="57" s="1"/>
  <c r="M252" i="50"/>
  <c r="I252" i="50" s="1"/>
  <c r="K6" i="57"/>
  <c r="G6" i="57" s="1"/>
  <c r="M6" i="52"/>
  <c r="I6" i="52" s="1"/>
  <c r="K6" i="56"/>
  <c r="G6" i="56" s="1"/>
  <c r="M6" i="51"/>
  <c r="I6" i="51" s="1"/>
  <c r="L88" i="56"/>
  <c r="H88" i="56" s="1"/>
  <c r="K6" i="53"/>
  <c r="G6" i="53" s="1"/>
  <c r="M6" i="55"/>
  <c r="I6" i="55" s="1"/>
  <c r="M88" i="58"/>
  <c r="I88" i="58" s="1"/>
  <c r="K6" i="59"/>
  <c r="G6" i="59" s="1"/>
  <c r="M6" i="59"/>
  <c r="I6" i="59" s="1"/>
  <c r="K88" i="58"/>
  <c r="G88" i="58" s="1"/>
  <c r="L6" i="59"/>
  <c r="H6" i="59" s="1"/>
  <c r="L6" i="53"/>
  <c r="H6" i="53" s="1"/>
  <c r="M88" i="56"/>
  <c r="I88" i="56" s="1"/>
  <c r="L6" i="52"/>
  <c r="H6" i="52" s="1"/>
  <c r="M6" i="53"/>
  <c r="I6" i="53" s="1"/>
  <c r="K6" i="52"/>
  <c r="G6" i="52" s="1"/>
  <c r="L334" i="50"/>
  <c r="H334" i="50" s="1"/>
  <c r="M170" i="50"/>
  <c r="I170" i="50" s="1"/>
  <c r="L416" i="50"/>
  <c r="H416" i="50" s="1"/>
  <c r="M252" i="56"/>
  <c r="I252" i="56" s="1"/>
  <c r="L170" i="57"/>
  <c r="H170" i="57" s="1"/>
  <c r="M498" i="50"/>
  <c r="I498" i="50" s="1"/>
  <c r="L170" i="50"/>
  <c r="H170" i="50" s="1"/>
  <c r="K416" i="50"/>
  <c r="G416" i="50" s="1"/>
  <c r="L252" i="56"/>
  <c r="H252" i="56" s="1"/>
  <c r="K170" i="57"/>
  <c r="G170" i="57" s="1"/>
  <c r="L498" i="50"/>
  <c r="H498" i="50" s="1"/>
  <c r="K170" i="50"/>
  <c r="G170" i="50" s="1"/>
  <c r="K252" i="56"/>
  <c r="G252" i="56" s="1"/>
  <c r="M170" i="57"/>
  <c r="I170" i="57" s="1"/>
  <c r="K498" i="50"/>
  <c r="G498" i="50" s="1"/>
  <c r="K334" i="50"/>
  <c r="G334" i="50" s="1"/>
  <c r="M416" i="50"/>
  <c r="I416" i="50" s="1"/>
  <c r="M88" i="53"/>
  <c r="I88" i="53" s="1"/>
  <c r="L170" i="56"/>
  <c r="H170" i="56" s="1"/>
  <c r="L88" i="53"/>
  <c r="H88" i="53" s="1"/>
  <c r="M88" i="59"/>
  <c r="I88" i="59" s="1"/>
  <c r="K170" i="56"/>
  <c r="G170" i="56" s="1"/>
  <c r="K88" i="53"/>
  <c r="G88" i="53" s="1"/>
  <c r="M88" i="51"/>
  <c r="I88" i="51" s="1"/>
  <c r="L88" i="59"/>
  <c r="H88" i="59" s="1"/>
  <c r="K88" i="50"/>
  <c r="G88" i="50" s="1"/>
  <c r="L88" i="51"/>
  <c r="H88" i="51" s="1"/>
  <c r="K88" i="59"/>
  <c r="G88" i="59" s="1"/>
  <c r="L88" i="50"/>
  <c r="H88" i="50" s="1"/>
  <c r="M334" i="50"/>
  <c r="I334" i="50" s="1"/>
  <c r="K88" i="54"/>
  <c r="G88" i="54" s="1"/>
  <c r="M170" i="56"/>
  <c r="I170" i="56" s="1"/>
  <c r="K170" i="52"/>
  <c r="G170" i="52" s="1"/>
  <c r="L88" i="54"/>
  <c r="H88" i="54" s="1"/>
  <c r="M88" i="50"/>
  <c r="I88" i="50" s="1"/>
  <c r="K170" i="55"/>
  <c r="G170" i="55" s="1"/>
  <c r="K88" i="51"/>
  <c r="G88" i="51" s="1"/>
  <c r="M170" i="55"/>
  <c r="I170" i="55" s="1"/>
  <c r="L170" i="52"/>
  <c r="H170" i="52" s="1"/>
  <c r="L170" i="55"/>
  <c r="H170" i="55" s="1"/>
  <c r="M170" i="52"/>
  <c r="I170" i="52" s="1"/>
  <c r="M88" i="54"/>
  <c r="I88" i="54" s="1"/>
  <c r="L170" i="51"/>
  <c r="H170" i="51" s="1"/>
  <c r="L252" i="57"/>
  <c r="H252" i="57" s="1"/>
  <c r="M252" i="52"/>
  <c r="I252" i="52" s="1"/>
  <c r="K170" i="51"/>
  <c r="G170" i="51" s="1"/>
  <c r="M170" i="58"/>
  <c r="I170" i="58" s="1"/>
  <c r="K252" i="57"/>
  <c r="G252" i="57" s="1"/>
  <c r="K252" i="55"/>
  <c r="G252" i="55" s="1"/>
  <c r="L170" i="58"/>
  <c r="H170" i="58" s="1"/>
  <c r="M252" i="55"/>
  <c r="I252" i="55" s="1"/>
  <c r="K170" i="58"/>
  <c r="G170" i="58" s="1"/>
  <c r="M170" i="51"/>
  <c r="I170" i="51" s="1"/>
  <c r="M252" i="57"/>
  <c r="I252" i="57" s="1"/>
  <c r="K170" i="54"/>
  <c r="G170" i="54" s="1"/>
  <c r="K252" i="52"/>
  <c r="G252" i="52" s="1"/>
  <c r="K170" i="59"/>
  <c r="G170" i="59" s="1"/>
  <c r="K334" i="56"/>
  <c r="G334" i="56" s="1"/>
  <c r="L170" i="53"/>
  <c r="H170" i="53" s="1"/>
  <c r="L170" i="59"/>
  <c r="H170" i="59" s="1"/>
  <c r="M170" i="54"/>
  <c r="I170" i="54" s="1"/>
  <c r="M334" i="56"/>
  <c r="I334" i="56" s="1"/>
  <c r="L170" i="54"/>
  <c r="H170" i="54" s="1"/>
  <c r="L252" i="52"/>
  <c r="H252" i="52" s="1"/>
  <c r="L334" i="56"/>
  <c r="H334" i="56" s="1"/>
  <c r="L252" i="55"/>
  <c r="H252" i="55" s="1"/>
  <c r="K170" i="53"/>
  <c r="G170" i="53" s="1"/>
  <c r="M170" i="53"/>
  <c r="I170" i="53" s="1"/>
  <c r="M170" i="59"/>
  <c r="I170" i="59" s="1"/>
  <c r="M252" i="53"/>
  <c r="I252" i="53" s="1"/>
  <c r="K416" i="56"/>
  <c r="G416" i="56" s="1"/>
  <c r="L252" i="53"/>
  <c r="H252" i="53" s="1"/>
  <c r="K252" i="53"/>
  <c r="G252" i="53" s="1"/>
  <c r="L416" i="56"/>
  <c r="H416" i="56" s="1"/>
  <c r="K334" i="52"/>
  <c r="G334" i="52" s="1"/>
  <c r="M498" i="56"/>
  <c r="I498" i="56" s="1"/>
  <c r="L334" i="55"/>
  <c r="H334" i="55" s="1"/>
  <c r="M416" i="56"/>
  <c r="I416" i="56" s="1"/>
  <c r="K252" i="51"/>
  <c r="G252" i="51" s="1"/>
  <c r="L334" i="52"/>
  <c r="H334" i="52" s="1"/>
  <c r="K334" i="57"/>
  <c r="G334" i="57" s="1"/>
  <c r="L498" i="56"/>
  <c r="H498" i="56" s="1"/>
  <c r="M252" i="59"/>
  <c r="I252" i="59" s="1"/>
  <c r="K334" i="55"/>
  <c r="G334" i="55" s="1"/>
  <c r="M252" i="58"/>
  <c r="I252" i="58" s="1"/>
  <c r="K252" i="58"/>
  <c r="G252" i="58" s="1"/>
  <c r="K498" i="56"/>
  <c r="G498" i="56" s="1"/>
  <c r="L252" i="59"/>
  <c r="H252" i="59" s="1"/>
  <c r="L252" i="54"/>
  <c r="H252" i="54" s="1"/>
  <c r="L252" i="51"/>
  <c r="H252" i="51" s="1"/>
  <c r="M252" i="54"/>
  <c r="I252" i="54" s="1"/>
  <c r="M334" i="57"/>
  <c r="I334" i="57" s="1"/>
  <c r="M334" i="52"/>
  <c r="I334" i="52" s="1"/>
  <c r="K252" i="59"/>
  <c r="G252" i="59" s="1"/>
  <c r="M252" i="51"/>
  <c r="I252" i="51" s="1"/>
  <c r="K252" i="54"/>
  <c r="G252" i="54" s="1"/>
  <c r="L252" i="58"/>
  <c r="H252" i="58" s="1"/>
  <c r="M334" i="55"/>
  <c r="I334" i="55" s="1"/>
  <c r="L334" i="57"/>
  <c r="H334" i="57" s="1"/>
  <c r="L498" i="52"/>
  <c r="H498" i="52" s="1"/>
  <c r="L334" i="54"/>
  <c r="H334" i="54" s="1"/>
  <c r="M416" i="55"/>
  <c r="I416" i="55" s="1"/>
  <c r="L334" i="59"/>
  <c r="H334" i="59" s="1"/>
  <c r="K498" i="52"/>
  <c r="G498" i="52" s="1"/>
  <c r="M334" i="51"/>
  <c r="I334" i="51" s="1"/>
  <c r="K334" i="54"/>
  <c r="G334" i="54" s="1"/>
  <c r="M498" i="55"/>
  <c r="I498" i="55" s="1"/>
  <c r="M334" i="59"/>
  <c r="I334" i="59" s="1"/>
  <c r="L334" i="51"/>
  <c r="H334" i="51" s="1"/>
  <c r="M334" i="58"/>
  <c r="I334" i="58" s="1"/>
  <c r="L498" i="55"/>
  <c r="H498" i="55" s="1"/>
  <c r="M416" i="52"/>
  <c r="I416" i="52" s="1"/>
  <c r="K416" i="52"/>
  <c r="G416" i="52" s="1"/>
  <c r="M416" i="57"/>
  <c r="I416" i="57" s="1"/>
  <c r="L498" i="57"/>
  <c r="H498" i="57" s="1"/>
  <c r="K334" i="51"/>
  <c r="G334" i="51" s="1"/>
  <c r="L334" i="58"/>
  <c r="H334" i="58" s="1"/>
  <c r="K498" i="55"/>
  <c r="G498" i="55" s="1"/>
  <c r="L416" i="52"/>
  <c r="H416" i="52" s="1"/>
  <c r="K416" i="57"/>
  <c r="G416" i="57" s="1"/>
  <c r="M334" i="53"/>
  <c r="I334" i="53" s="1"/>
  <c r="M498" i="52"/>
  <c r="I498" i="52" s="1"/>
  <c r="K334" i="53"/>
  <c r="G334" i="53" s="1"/>
  <c r="K416" i="55"/>
  <c r="G416" i="55" s="1"/>
  <c r="M334" i="54"/>
  <c r="I334" i="54" s="1"/>
  <c r="M498" i="57"/>
  <c r="I498" i="57" s="1"/>
  <c r="K334" i="58"/>
  <c r="G334" i="58" s="1"/>
  <c r="L334" i="53"/>
  <c r="H334" i="53" s="1"/>
  <c r="L416" i="55"/>
  <c r="H416" i="55" s="1"/>
  <c r="L416" i="57"/>
  <c r="H416" i="57" s="1"/>
  <c r="K334" i="59"/>
  <c r="G334" i="59" s="1"/>
  <c r="K498" i="57"/>
  <c r="G498" i="57" s="1"/>
  <c r="L498" i="59"/>
  <c r="H498" i="59" s="1"/>
  <c r="K498" i="59"/>
  <c r="G498" i="59" s="1"/>
  <c r="M498" i="59"/>
  <c r="I498" i="59" s="1"/>
  <c r="M498" i="54"/>
  <c r="I498" i="54" s="1"/>
  <c r="L498" i="53"/>
  <c r="H498" i="53" s="1"/>
  <c r="M416" i="58"/>
  <c r="I416" i="58" s="1"/>
  <c r="L498" i="54"/>
  <c r="H498" i="54" s="1"/>
  <c r="K498" i="53"/>
  <c r="G498" i="53" s="1"/>
  <c r="L416" i="58"/>
  <c r="H416" i="58" s="1"/>
  <c r="M498" i="53"/>
  <c r="I498" i="53" s="1"/>
  <c r="K416" i="58"/>
  <c r="G416" i="58" s="1"/>
  <c r="K498" i="58"/>
  <c r="G498" i="58" s="1"/>
  <c r="M416" i="53"/>
  <c r="I416" i="53" s="1"/>
  <c r="M416" i="54"/>
  <c r="I416" i="54" s="1"/>
  <c r="L498" i="58"/>
  <c r="H498" i="58" s="1"/>
  <c r="K416" i="53"/>
  <c r="G416" i="53" s="1"/>
  <c r="K416" i="54"/>
  <c r="G416" i="54" s="1"/>
  <c r="K498" i="54"/>
  <c r="G498" i="54" s="1"/>
  <c r="L416" i="53"/>
  <c r="H416" i="53" s="1"/>
  <c r="L416" i="54"/>
  <c r="H416" i="54" s="1"/>
  <c r="L416" i="51"/>
  <c r="H416" i="51" s="1"/>
  <c r="K498" i="51"/>
  <c r="G498" i="51" s="1"/>
  <c r="M416" i="59"/>
  <c r="I416" i="59" s="1"/>
  <c r="K416" i="59"/>
  <c r="G416" i="59" s="1"/>
  <c r="M498" i="51"/>
  <c r="I498" i="51" s="1"/>
  <c r="L416" i="59"/>
  <c r="H416" i="59" s="1"/>
  <c r="M498" i="58"/>
  <c r="I498" i="58" s="1"/>
  <c r="L498" i="51"/>
  <c r="H498" i="51" s="1"/>
  <c r="K416" i="51"/>
  <c r="G416" i="51" s="1"/>
  <c r="M416" i="51"/>
  <c r="I416" i="51" s="1"/>
  <c r="M10" i="51"/>
  <c r="I10" i="51" s="1"/>
  <c r="L10" i="50"/>
  <c r="H10" i="50" s="1"/>
  <c r="K10" i="50"/>
  <c r="G10" i="50" s="1"/>
  <c r="M10" i="50"/>
  <c r="I10" i="50" s="1"/>
  <c r="K10" i="53"/>
  <c r="G10" i="53" s="1"/>
  <c r="M10" i="53"/>
  <c r="I10" i="53" s="1"/>
  <c r="M10" i="55"/>
  <c r="I10" i="55" s="1"/>
  <c r="L10" i="57"/>
  <c r="H10" i="57" s="1"/>
  <c r="L92" i="52"/>
  <c r="H92" i="52" s="1"/>
  <c r="L10" i="55"/>
  <c r="H10" i="55" s="1"/>
  <c r="K10" i="57"/>
  <c r="G10" i="57" s="1"/>
  <c r="K92" i="52"/>
  <c r="G92" i="52" s="1"/>
  <c r="K92" i="55"/>
  <c r="G92" i="55" s="1"/>
  <c r="K10" i="55"/>
  <c r="G10" i="55" s="1"/>
  <c r="M10" i="57"/>
  <c r="I10" i="57" s="1"/>
  <c r="L10" i="53"/>
  <c r="H10" i="53" s="1"/>
  <c r="M92" i="55"/>
  <c r="I92" i="55" s="1"/>
  <c r="L92" i="53"/>
  <c r="H92" i="53" s="1"/>
  <c r="L10" i="59"/>
  <c r="H10" i="59" s="1"/>
  <c r="L92" i="55"/>
  <c r="H92" i="55" s="1"/>
  <c r="K92" i="53"/>
  <c r="G92" i="53" s="1"/>
  <c r="K10" i="59"/>
  <c r="G10" i="59" s="1"/>
  <c r="M92" i="53"/>
  <c r="I92" i="53" s="1"/>
  <c r="L10" i="52"/>
  <c r="H10" i="52" s="1"/>
  <c r="M10" i="59"/>
  <c r="I10" i="59" s="1"/>
  <c r="K92" i="54"/>
  <c r="G92" i="54" s="1"/>
  <c r="L10" i="51"/>
  <c r="H10" i="51" s="1"/>
  <c r="M92" i="54"/>
  <c r="I92" i="54" s="1"/>
  <c r="M174" i="54"/>
  <c r="I174" i="54" s="1"/>
  <c r="K10" i="51"/>
  <c r="G10" i="51" s="1"/>
  <c r="M10" i="56"/>
  <c r="I10" i="56" s="1"/>
  <c r="K174" i="54"/>
  <c r="G174" i="54" s="1"/>
  <c r="L174" i="54"/>
  <c r="H174" i="54" s="1"/>
  <c r="L10" i="56"/>
  <c r="H10" i="56" s="1"/>
  <c r="M10" i="54"/>
  <c r="I10" i="54" s="1"/>
  <c r="K10" i="58"/>
  <c r="G10" i="58" s="1"/>
  <c r="L92" i="54"/>
  <c r="H92" i="54" s="1"/>
  <c r="L92" i="59"/>
  <c r="H92" i="59" s="1"/>
  <c r="K10" i="56"/>
  <c r="G10" i="56" s="1"/>
  <c r="M174" i="57"/>
  <c r="I174" i="57" s="1"/>
  <c r="L10" i="54"/>
  <c r="H10" i="54" s="1"/>
  <c r="L174" i="57"/>
  <c r="H174" i="57" s="1"/>
  <c r="K92" i="59"/>
  <c r="G92" i="59" s="1"/>
  <c r="M10" i="52"/>
  <c r="I10" i="52" s="1"/>
  <c r="M10" i="58"/>
  <c r="I10" i="58" s="1"/>
  <c r="K10" i="52"/>
  <c r="G10" i="52" s="1"/>
  <c r="K10" i="54"/>
  <c r="G10" i="54" s="1"/>
  <c r="K174" i="57"/>
  <c r="G174" i="57" s="1"/>
  <c r="M92" i="59"/>
  <c r="I92" i="59" s="1"/>
  <c r="M92" i="52"/>
  <c r="I92" i="52" s="1"/>
  <c r="L10" i="58"/>
  <c r="H10" i="58" s="1"/>
  <c r="L256" i="50"/>
  <c r="H256" i="50" s="1"/>
  <c r="M256" i="50"/>
  <c r="I256" i="50" s="1"/>
  <c r="M256" i="57"/>
  <c r="I256" i="57" s="1"/>
  <c r="M92" i="50"/>
  <c r="I92" i="50" s="1"/>
  <c r="L174" i="50"/>
  <c r="H174" i="50" s="1"/>
  <c r="L256" i="57"/>
  <c r="H256" i="57" s="1"/>
  <c r="K256" i="50"/>
  <c r="G256" i="50" s="1"/>
  <c r="K174" i="58"/>
  <c r="G174" i="58" s="1"/>
  <c r="M92" i="56"/>
  <c r="I92" i="56" s="1"/>
  <c r="L92" i="51"/>
  <c r="H92" i="51" s="1"/>
  <c r="K92" i="58"/>
  <c r="G92" i="58" s="1"/>
  <c r="M92" i="57"/>
  <c r="I92" i="57" s="1"/>
  <c r="K256" i="51"/>
  <c r="G256" i="51" s="1"/>
  <c r="K256" i="57"/>
  <c r="G256" i="57" s="1"/>
  <c r="L92" i="56"/>
  <c r="H92" i="56" s="1"/>
  <c r="K92" i="51"/>
  <c r="G92" i="51" s="1"/>
  <c r="L92" i="57"/>
  <c r="H92" i="57" s="1"/>
  <c r="M256" i="51"/>
  <c r="I256" i="51" s="1"/>
  <c r="K174" i="50"/>
  <c r="G174" i="50" s="1"/>
  <c r="M174" i="59"/>
  <c r="I174" i="59" s="1"/>
  <c r="K92" i="56"/>
  <c r="G92" i="56" s="1"/>
  <c r="K92" i="57"/>
  <c r="G92" i="57" s="1"/>
  <c r="L256" i="51"/>
  <c r="H256" i="51" s="1"/>
  <c r="M174" i="50"/>
  <c r="I174" i="50" s="1"/>
  <c r="L174" i="59"/>
  <c r="H174" i="59" s="1"/>
  <c r="M174" i="52"/>
  <c r="I174" i="52" s="1"/>
  <c r="L174" i="58"/>
  <c r="H174" i="58" s="1"/>
  <c r="K256" i="54"/>
  <c r="G256" i="54" s="1"/>
  <c r="K174" i="53"/>
  <c r="G174" i="53" s="1"/>
  <c r="M92" i="51"/>
  <c r="I92" i="51" s="1"/>
  <c r="L92" i="58"/>
  <c r="H92" i="58" s="1"/>
  <c r="L174" i="51"/>
  <c r="H174" i="51" s="1"/>
  <c r="L174" i="53"/>
  <c r="H174" i="53" s="1"/>
  <c r="M174" i="58"/>
  <c r="I174" i="58" s="1"/>
  <c r="L92" i="50"/>
  <c r="H92" i="50" s="1"/>
  <c r="K174" i="52"/>
  <c r="G174" i="52" s="1"/>
  <c r="K174" i="51"/>
  <c r="G174" i="51" s="1"/>
  <c r="L174" i="52"/>
  <c r="H174" i="52" s="1"/>
  <c r="M256" i="54"/>
  <c r="I256" i="54" s="1"/>
  <c r="M174" i="51"/>
  <c r="I174" i="51" s="1"/>
  <c r="K174" i="59"/>
  <c r="G174" i="59" s="1"/>
  <c r="K92" i="50"/>
  <c r="G92" i="50" s="1"/>
  <c r="L256" i="54"/>
  <c r="H256" i="54" s="1"/>
  <c r="M174" i="53"/>
  <c r="I174" i="53" s="1"/>
  <c r="M92" i="58"/>
  <c r="I92" i="58" s="1"/>
  <c r="M174" i="56"/>
  <c r="I174" i="56" s="1"/>
  <c r="K338" i="54"/>
  <c r="G338" i="54" s="1"/>
  <c r="M174" i="55"/>
  <c r="I174" i="55" s="1"/>
  <c r="L174" i="56"/>
  <c r="H174" i="56" s="1"/>
  <c r="M338" i="54"/>
  <c r="I338" i="54" s="1"/>
  <c r="L174" i="55"/>
  <c r="H174" i="55" s="1"/>
  <c r="M256" i="53"/>
  <c r="I256" i="53" s="1"/>
  <c r="L338" i="54"/>
  <c r="H338" i="54" s="1"/>
  <c r="K174" i="55"/>
  <c r="G174" i="55" s="1"/>
  <c r="L338" i="57"/>
  <c r="H338" i="57" s="1"/>
  <c r="K174" i="56"/>
  <c r="G174" i="56" s="1"/>
  <c r="K256" i="52"/>
  <c r="G256" i="52" s="1"/>
  <c r="M256" i="59"/>
  <c r="I256" i="59" s="1"/>
  <c r="L256" i="58"/>
  <c r="H256" i="58" s="1"/>
  <c r="L256" i="59"/>
  <c r="H256" i="59" s="1"/>
  <c r="L338" i="50"/>
  <c r="H338" i="50" s="1"/>
  <c r="M338" i="57"/>
  <c r="I338" i="57" s="1"/>
  <c r="M338" i="51"/>
  <c r="I338" i="51" s="1"/>
  <c r="K338" i="50"/>
  <c r="G338" i="50" s="1"/>
  <c r="K256" i="58"/>
  <c r="G256" i="58" s="1"/>
  <c r="L256" i="52"/>
  <c r="H256" i="52" s="1"/>
  <c r="L256" i="53"/>
  <c r="H256" i="53" s="1"/>
  <c r="M338" i="50"/>
  <c r="I338" i="50" s="1"/>
  <c r="K338" i="57"/>
  <c r="G338" i="57" s="1"/>
  <c r="M256" i="58"/>
  <c r="I256" i="58" s="1"/>
  <c r="L338" i="51"/>
  <c r="H338" i="51" s="1"/>
  <c r="K256" i="59"/>
  <c r="G256" i="59" s="1"/>
  <c r="K256" i="53"/>
  <c r="G256" i="53" s="1"/>
  <c r="K338" i="51"/>
  <c r="G338" i="51" s="1"/>
  <c r="M256" i="52"/>
  <c r="I256" i="52" s="1"/>
  <c r="M502" i="50"/>
  <c r="I502" i="50" s="1"/>
  <c r="L502" i="51"/>
  <c r="H502" i="51" s="1"/>
  <c r="M338" i="58"/>
  <c r="I338" i="58" s="1"/>
  <c r="M502" i="57"/>
  <c r="I502" i="57" s="1"/>
  <c r="K420" i="50"/>
  <c r="G420" i="50" s="1"/>
  <c r="K502" i="51"/>
  <c r="G502" i="51" s="1"/>
  <c r="L338" i="58"/>
  <c r="H338" i="58" s="1"/>
  <c r="M338" i="59"/>
  <c r="I338" i="59" s="1"/>
  <c r="L502" i="57"/>
  <c r="H502" i="57" s="1"/>
  <c r="L420" i="50"/>
  <c r="H420" i="50" s="1"/>
  <c r="M502" i="54"/>
  <c r="I502" i="54" s="1"/>
  <c r="M420" i="57"/>
  <c r="I420" i="57" s="1"/>
  <c r="L338" i="59"/>
  <c r="H338" i="59" s="1"/>
  <c r="K502" i="57"/>
  <c r="G502" i="57" s="1"/>
  <c r="M420" i="50"/>
  <c r="I420" i="50" s="1"/>
  <c r="L502" i="54"/>
  <c r="H502" i="54" s="1"/>
  <c r="M256" i="56"/>
  <c r="I256" i="56" s="1"/>
  <c r="L420" i="57"/>
  <c r="H420" i="57" s="1"/>
  <c r="K338" i="59"/>
  <c r="G338" i="59" s="1"/>
  <c r="L502" i="50"/>
  <c r="H502" i="50" s="1"/>
  <c r="K256" i="55"/>
  <c r="G256" i="55" s="1"/>
  <c r="M502" i="51"/>
  <c r="I502" i="51" s="1"/>
  <c r="K338" i="58"/>
  <c r="G338" i="58" s="1"/>
  <c r="M256" i="55"/>
  <c r="I256" i="55" s="1"/>
  <c r="K420" i="57"/>
  <c r="G420" i="57" s="1"/>
  <c r="K420" i="54"/>
  <c r="G420" i="54" s="1"/>
  <c r="M420" i="54"/>
  <c r="I420" i="54" s="1"/>
  <c r="K338" i="53"/>
  <c r="G338" i="53" s="1"/>
  <c r="L256" i="55"/>
  <c r="H256" i="55" s="1"/>
  <c r="K502" i="50"/>
  <c r="G502" i="50" s="1"/>
  <c r="K502" i="54"/>
  <c r="G502" i="54" s="1"/>
  <c r="L256" i="56"/>
  <c r="H256" i="56" s="1"/>
  <c r="L338" i="53"/>
  <c r="H338" i="53" s="1"/>
  <c r="K256" i="56"/>
  <c r="G256" i="56" s="1"/>
  <c r="L338" i="52"/>
  <c r="H338" i="52" s="1"/>
  <c r="K420" i="51"/>
  <c r="G420" i="51" s="1"/>
  <c r="K338" i="52"/>
  <c r="G338" i="52" s="1"/>
  <c r="L420" i="54"/>
  <c r="H420" i="54" s="1"/>
  <c r="M338" i="53"/>
  <c r="I338" i="53" s="1"/>
  <c r="M420" i="51"/>
  <c r="I420" i="51" s="1"/>
  <c r="M338" i="52"/>
  <c r="I338" i="52" s="1"/>
  <c r="L420" i="51"/>
  <c r="H420" i="51" s="1"/>
  <c r="K502" i="53"/>
  <c r="G502" i="53" s="1"/>
  <c r="L502" i="58"/>
  <c r="H502" i="58" s="1"/>
  <c r="L338" i="56"/>
  <c r="H338" i="56" s="1"/>
  <c r="K338" i="55"/>
  <c r="G338" i="55" s="1"/>
  <c r="M420" i="53"/>
  <c r="I420" i="53" s="1"/>
  <c r="K420" i="58"/>
  <c r="G420" i="58" s="1"/>
  <c r="K502" i="58"/>
  <c r="G502" i="58" s="1"/>
  <c r="K338" i="56"/>
  <c r="G338" i="56" s="1"/>
  <c r="L420" i="53"/>
  <c r="H420" i="53" s="1"/>
  <c r="K502" i="59"/>
  <c r="G502" i="59" s="1"/>
  <c r="L420" i="52"/>
  <c r="H420" i="52" s="1"/>
  <c r="M420" i="58"/>
  <c r="I420" i="58" s="1"/>
  <c r="M420" i="59"/>
  <c r="I420" i="59" s="1"/>
  <c r="K420" i="53"/>
  <c r="G420" i="53" s="1"/>
  <c r="M420" i="52"/>
  <c r="I420" i="52" s="1"/>
  <c r="K502" i="52"/>
  <c r="G502" i="52" s="1"/>
  <c r="K420" i="52"/>
  <c r="G420" i="52" s="1"/>
  <c r="L420" i="58"/>
  <c r="H420" i="58" s="1"/>
  <c r="M502" i="52"/>
  <c r="I502" i="52" s="1"/>
  <c r="L420" i="59"/>
  <c r="H420" i="59" s="1"/>
  <c r="M502" i="59"/>
  <c r="I502" i="59" s="1"/>
  <c r="K420" i="59"/>
  <c r="G420" i="59" s="1"/>
  <c r="L502" i="53"/>
  <c r="H502" i="53" s="1"/>
  <c r="M502" i="58"/>
  <c r="I502" i="58" s="1"/>
  <c r="M338" i="56"/>
  <c r="I338" i="56" s="1"/>
  <c r="L338" i="55"/>
  <c r="H338" i="55" s="1"/>
  <c r="L502" i="52"/>
  <c r="H502" i="52" s="1"/>
  <c r="L502" i="59"/>
  <c r="H502" i="59" s="1"/>
  <c r="M338" i="55"/>
  <c r="I338" i="55" s="1"/>
  <c r="M502" i="53"/>
  <c r="I502" i="53" s="1"/>
  <c r="M420" i="55"/>
  <c r="I420" i="55" s="1"/>
  <c r="L420" i="55"/>
  <c r="H420" i="55" s="1"/>
  <c r="K420" i="56"/>
  <c r="G420" i="56" s="1"/>
  <c r="M502" i="56"/>
  <c r="I502" i="56" s="1"/>
  <c r="K420" i="55"/>
  <c r="G420" i="55" s="1"/>
  <c r="L420" i="56"/>
  <c r="H420" i="56" s="1"/>
  <c r="L502" i="55"/>
  <c r="H502" i="55" s="1"/>
  <c r="M502" i="55"/>
  <c r="I502" i="55" s="1"/>
  <c r="M420" i="56"/>
  <c r="I420" i="56" s="1"/>
  <c r="K502" i="56"/>
  <c r="G502" i="56" s="1"/>
  <c r="L502" i="56"/>
  <c r="H502" i="56" s="1"/>
  <c r="K502" i="55"/>
  <c r="G502" i="55" s="1"/>
  <c r="L118" i="50"/>
  <c r="H118" i="50" s="1"/>
  <c r="M118" i="50"/>
  <c r="I118" i="50" s="1"/>
  <c r="K118" i="50"/>
  <c r="G118" i="50" s="1"/>
  <c r="K36" i="50"/>
  <c r="G36" i="50" s="1"/>
  <c r="K118" i="51"/>
  <c r="G118" i="51" s="1"/>
  <c r="M36" i="51"/>
  <c r="I36" i="51" s="1"/>
  <c r="L36" i="50"/>
  <c r="H36" i="50" s="1"/>
  <c r="K118" i="54"/>
  <c r="G118" i="54" s="1"/>
  <c r="M36" i="58"/>
  <c r="I36" i="58" s="1"/>
  <c r="L118" i="54"/>
  <c r="H118" i="54" s="1"/>
  <c r="L36" i="58"/>
  <c r="H36" i="58" s="1"/>
  <c r="K36" i="58"/>
  <c r="G36" i="58" s="1"/>
  <c r="K36" i="51"/>
  <c r="G36" i="51" s="1"/>
  <c r="K36" i="53"/>
  <c r="G36" i="53" s="1"/>
  <c r="K36" i="55"/>
  <c r="G36" i="55" s="1"/>
  <c r="M36" i="55"/>
  <c r="I36" i="55" s="1"/>
  <c r="M36" i="57"/>
  <c r="I36" i="57" s="1"/>
  <c r="M36" i="50"/>
  <c r="I36" i="50" s="1"/>
  <c r="L36" i="55"/>
  <c r="H36" i="55" s="1"/>
  <c r="L36" i="57"/>
  <c r="H36" i="57" s="1"/>
  <c r="M118" i="51"/>
  <c r="I118" i="51" s="1"/>
  <c r="L36" i="53"/>
  <c r="H36" i="53" s="1"/>
  <c r="K36" i="52"/>
  <c r="G36" i="52" s="1"/>
  <c r="L36" i="51"/>
  <c r="H36" i="51" s="1"/>
  <c r="M36" i="52"/>
  <c r="I36" i="52" s="1"/>
  <c r="M118" i="54"/>
  <c r="I118" i="54" s="1"/>
  <c r="L36" i="52"/>
  <c r="H36" i="52" s="1"/>
  <c r="K36" i="57"/>
  <c r="G36" i="57" s="1"/>
  <c r="M118" i="55"/>
  <c r="I118" i="55" s="1"/>
  <c r="M200" i="52"/>
  <c r="I200" i="52" s="1"/>
  <c r="K36" i="59"/>
  <c r="G36" i="59" s="1"/>
  <c r="L118" i="55"/>
  <c r="H118" i="55" s="1"/>
  <c r="L200" i="52"/>
  <c r="H200" i="52" s="1"/>
  <c r="M118" i="59"/>
  <c r="I118" i="59" s="1"/>
  <c r="L36" i="54"/>
  <c r="H36" i="54" s="1"/>
  <c r="K118" i="52"/>
  <c r="G118" i="52" s="1"/>
  <c r="K118" i="55"/>
  <c r="G118" i="55" s="1"/>
  <c r="K36" i="56"/>
  <c r="G36" i="56" s="1"/>
  <c r="K36" i="54"/>
  <c r="G36" i="54" s="1"/>
  <c r="M36" i="59"/>
  <c r="I36" i="59" s="1"/>
  <c r="M118" i="52"/>
  <c r="I118" i="52" s="1"/>
  <c r="L118" i="51"/>
  <c r="H118" i="51" s="1"/>
  <c r="L118" i="52"/>
  <c r="H118" i="52" s="1"/>
  <c r="M36" i="56"/>
  <c r="I36" i="56" s="1"/>
  <c r="L118" i="59"/>
  <c r="H118" i="59" s="1"/>
  <c r="K118" i="59"/>
  <c r="G118" i="59" s="1"/>
  <c r="M36" i="53"/>
  <c r="I36" i="53" s="1"/>
  <c r="L36" i="59"/>
  <c r="H36" i="59" s="1"/>
  <c r="K200" i="52"/>
  <c r="G200" i="52" s="1"/>
  <c r="L36" i="56"/>
  <c r="H36" i="56" s="1"/>
  <c r="M36" i="54"/>
  <c r="I36" i="54" s="1"/>
  <c r="M200" i="54"/>
  <c r="I200" i="54" s="1"/>
  <c r="L200" i="54"/>
  <c r="H200" i="54" s="1"/>
  <c r="M118" i="57"/>
  <c r="I118" i="57" s="1"/>
  <c r="K200" i="54"/>
  <c r="G200" i="54" s="1"/>
  <c r="L118" i="57"/>
  <c r="H118" i="57" s="1"/>
  <c r="K118" i="57"/>
  <c r="G118" i="57" s="1"/>
  <c r="K200" i="50"/>
  <c r="G200" i="50" s="1"/>
  <c r="K200" i="59"/>
  <c r="G200" i="59" s="1"/>
  <c r="L118" i="58"/>
  <c r="H118" i="58" s="1"/>
  <c r="L200" i="50"/>
  <c r="H200" i="50" s="1"/>
  <c r="M200" i="59"/>
  <c r="I200" i="59" s="1"/>
  <c r="K118" i="58"/>
  <c r="G118" i="58" s="1"/>
  <c r="M200" i="50"/>
  <c r="I200" i="50" s="1"/>
  <c r="L200" i="59"/>
  <c r="H200" i="59" s="1"/>
  <c r="M118" i="53"/>
  <c r="I118" i="53" s="1"/>
  <c r="L118" i="53"/>
  <c r="H118" i="53" s="1"/>
  <c r="M118" i="58"/>
  <c r="I118" i="58" s="1"/>
  <c r="K200" i="55"/>
  <c r="G200" i="55" s="1"/>
  <c r="L118" i="56"/>
  <c r="H118" i="56" s="1"/>
  <c r="K118" i="56"/>
  <c r="G118" i="56" s="1"/>
  <c r="K118" i="53"/>
  <c r="G118" i="53" s="1"/>
  <c r="M118" i="56"/>
  <c r="I118" i="56" s="1"/>
  <c r="M200" i="55"/>
  <c r="I200" i="55" s="1"/>
  <c r="L200" i="55"/>
  <c r="H200" i="55" s="1"/>
  <c r="K282" i="55"/>
  <c r="G282" i="55" s="1"/>
  <c r="M282" i="52"/>
  <c r="I282" i="52" s="1"/>
  <c r="K282" i="59"/>
  <c r="G282" i="59" s="1"/>
  <c r="L200" i="58"/>
  <c r="H200" i="58" s="1"/>
  <c r="L282" i="52"/>
  <c r="H282" i="52" s="1"/>
  <c r="K282" i="52"/>
  <c r="G282" i="52" s="1"/>
  <c r="M200" i="57"/>
  <c r="I200" i="57" s="1"/>
  <c r="M200" i="51"/>
  <c r="I200" i="51" s="1"/>
  <c r="L200" i="57"/>
  <c r="H200" i="57" s="1"/>
  <c r="K282" i="50"/>
  <c r="G282" i="50" s="1"/>
  <c r="L282" i="55"/>
  <c r="H282" i="55" s="1"/>
  <c r="L282" i="59"/>
  <c r="H282" i="59" s="1"/>
  <c r="M200" i="58"/>
  <c r="I200" i="58" s="1"/>
  <c r="L200" i="51"/>
  <c r="H200" i="51" s="1"/>
  <c r="K200" i="58"/>
  <c r="G200" i="58" s="1"/>
  <c r="M200" i="53"/>
  <c r="I200" i="53" s="1"/>
  <c r="K282" i="54"/>
  <c r="G282" i="54" s="1"/>
  <c r="K200" i="51"/>
  <c r="G200" i="51" s="1"/>
  <c r="L200" i="53"/>
  <c r="H200" i="53" s="1"/>
  <c r="M282" i="50"/>
  <c r="I282" i="50" s="1"/>
  <c r="M200" i="56"/>
  <c r="I200" i="56" s="1"/>
  <c r="M282" i="55"/>
  <c r="I282" i="55" s="1"/>
  <c r="K200" i="57"/>
  <c r="G200" i="57" s="1"/>
  <c r="M282" i="54"/>
  <c r="I282" i="54" s="1"/>
  <c r="K200" i="53"/>
  <c r="G200" i="53" s="1"/>
  <c r="M282" i="59"/>
  <c r="I282" i="59" s="1"/>
  <c r="L282" i="50"/>
  <c r="H282" i="50" s="1"/>
  <c r="L200" i="56"/>
  <c r="H200" i="56" s="1"/>
  <c r="L282" i="54"/>
  <c r="H282" i="54" s="1"/>
  <c r="K200" i="56"/>
  <c r="G200" i="56" s="1"/>
  <c r="K364" i="54"/>
  <c r="G364" i="54" s="1"/>
  <c r="L364" i="59"/>
  <c r="H364" i="59" s="1"/>
  <c r="L282" i="58"/>
  <c r="H282" i="58" s="1"/>
  <c r="K364" i="59"/>
  <c r="G364" i="59" s="1"/>
  <c r="L282" i="53"/>
  <c r="H282" i="53" s="1"/>
  <c r="K282" i="53"/>
  <c r="G282" i="53" s="1"/>
  <c r="K364" i="50"/>
  <c r="G364" i="50" s="1"/>
  <c r="M282" i="53"/>
  <c r="I282" i="53" s="1"/>
  <c r="L364" i="54"/>
  <c r="H364" i="54" s="1"/>
  <c r="M364" i="59"/>
  <c r="I364" i="59" s="1"/>
  <c r="K282" i="56"/>
  <c r="G282" i="56" s="1"/>
  <c r="M282" i="58"/>
  <c r="I282" i="58" s="1"/>
  <c r="M364" i="50"/>
  <c r="I364" i="50" s="1"/>
  <c r="K282" i="58"/>
  <c r="G282" i="58" s="1"/>
  <c r="M364" i="55"/>
  <c r="I364" i="55" s="1"/>
  <c r="L364" i="52"/>
  <c r="H364" i="52" s="1"/>
  <c r="K364" i="52"/>
  <c r="G364" i="52" s="1"/>
  <c r="M364" i="54"/>
  <c r="I364" i="54" s="1"/>
  <c r="L364" i="55"/>
  <c r="H364" i="55" s="1"/>
  <c r="K282" i="57"/>
  <c r="G282" i="57" s="1"/>
  <c r="L282" i="57"/>
  <c r="H282" i="57" s="1"/>
  <c r="L282" i="51"/>
  <c r="H282" i="51" s="1"/>
  <c r="M282" i="51"/>
  <c r="I282" i="51" s="1"/>
  <c r="M282" i="56"/>
  <c r="I282" i="56" s="1"/>
  <c r="L364" i="50"/>
  <c r="H364" i="50" s="1"/>
  <c r="L282" i="56"/>
  <c r="H282" i="56" s="1"/>
  <c r="M282" i="57"/>
  <c r="I282" i="57" s="1"/>
  <c r="K364" i="55"/>
  <c r="G364" i="55" s="1"/>
  <c r="K282" i="51"/>
  <c r="G282" i="51" s="1"/>
  <c r="M364" i="52"/>
  <c r="I364" i="52" s="1"/>
  <c r="K528" i="55"/>
  <c r="G528" i="55" s="1"/>
  <c r="L528" i="59"/>
  <c r="H528" i="59" s="1"/>
  <c r="L528" i="54"/>
  <c r="H528" i="54" s="1"/>
  <c r="M446" i="59"/>
  <c r="I446" i="59" s="1"/>
  <c r="L446" i="54"/>
  <c r="H446" i="54" s="1"/>
  <c r="K446" i="50"/>
  <c r="G446" i="50" s="1"/>
  <c r="K528" i="59"/>
  <c r="G528" i="59" s="1"/>
  <c r="K528" i="54"/>
  <c r="G528" i="54" s="1"/>
  <c r="L446" i="59"/>
  <c r="H446" i="59" s="1"/>
  <c r="K446" i="54"/>
  <c r="G446" i="54" s="1"/>
  <c r="M446" i="55"/>
  <c r="I446" i="55" s="1"/>
  <c r="M364" i="56"/>
  <c r="I364" i="56" s="1"/>
  <c r="L528" i="50"/>
  <c r="H528" i="50" s="1"/>
  <c r="L364" i="57"/>
  <c r="H364" i="57" s="1"/>
  <c r="K364" i="53"/>
  <c r="G364" i="53" s="1"/>
  <c r="L528" i="52"/>
  <c r="H528" i="52" s="1"/>
  <c r="L446" i="50"/>
  <c r="H446" i="50" s="1"/>
  <c r="K446" i="59"/>
  <c r="G446" i="59" s="1"/>
  <c r="M364" i="53"/>
  <c r="I364" i="53" s="1"/>
  <c r="L446" i="55"/>
  <c r="H446" i="55" s="1"/>
  <c r="L364" i="56"/>
  <c r="H364" i="56" s="1"/>
  <c r="K528" i="50"/>
  <c r="G528" i="50" s="1"/>
  <c r="M364" i="51"/>
  <c r="I364" i="51" s="1"/>
  <c r="M528" i="50"/>
  <c r="I528" i="50" s="1"/>
  <c r="M446" i="50"/>
  <c r="I446" i="50" s="1"/>
  <c r="M364" i="57"/>
  <c r="I364" i="57" s="1"/>
  <c r="L364" i="53"/>
  <c r="H364" i="53" s="1"/>
  <c r="K446" i="55"/>
  <c r="G446" i="55" s="1"/>
  <c r="K364" i="56"/>
  <c r="G364" i="56" s="1"/>
  <c r="M528" i="52"/>
  <c r="I528" i="52" s="1"/>
  <c r="K364" i="57"/>
  <c r="G364" i="57" s="1"/>
  <c r="M364" i="58"/>
  <c r="I364" i="58" s="1"/>
  <c r="L446" i="52"/>
  <c r="H446" i="52" s="1"/>
  <c r="K364" i="51"/>
  <c r="G364" i="51" s="1"/>
  <c r="L528" i="55"/>
  <c r="H528" i="55" s="1"/>
  <c r="M528" i="59"/>
  <c r="I528" i="59" s="1"/>
  <c r="M528" i="54"/>
  <c r="I528" i="54" s="1"/>
  <c r="M446" i="54"/>
  <c r="I446" i="54" s="1"/>
  <c r="K364" i="58"/>
  <c r="G364" i="58" s="1"/>
  <c r="M446" i="52"/>
  <c r="I446" i="52" s="1"/>
  <c r="L364" i="51"/>
  <c r="H364" i="51" s="1"/>
  <c r="L364" i="58"/>
  <c r="H364" i="58" s="1"/>
  <c r="K528" i="52"/>
  <c r="G528" i="52" s="1"/>
  <c r="K446" i="52"/>
  <c r="G446" i="52" s="1"/>
  <c r="M528" i="55"/>
  <c r="I528" i="55" s="1"/>
  <c r="L528" i="57"/>
  <c r="H528" i="57" s="1"/>
  <c r="M446" i="51"/>
  <c r="I446" i="51" s="1"/>
  <c r="M446" i="58"/>
  <c r="I446" i="58" s="1"/>
  <c r="L446" i="53"/>
  <c r="H446" i="53" s="1"/>
  <c r="M528" i="53"/>
  <c r="I528" i="53" s="1"/>
  <c r="L446" i="51"/>
  <c r="H446" i="51" s="1"/>
  <c r="L446" i="58"/>
  <c r="H446" i="58" s="1"/>
  <c r="K446" i="53"/>
  <c r="G446" i="53" s="1"/>
  <c r="M446" i="57"/>
  <c r="I446" i="57" s="1"/>
  <c r="L528" i="53"/>
  <c r="H528" i="53" s="1"/>
  <c r="K446" i="51"/>
  <c r="G446" i="51" s="1"/>
  <c r="K446" i="58"/>
  <c r="G446" i="58" s="1"/>
  <c r="K528" i="51"/>
  <c r="G528" i="51" s="1"/>
  <c r="L446" i="57"/>
  <c r="H446" i="57" s="1"/>
  <c r="K528" i="53"/>
  <c r="G528" i="53" s="1"/>
  <c r="M528" i="51"/>
  <c r="I528" i="51" s="1"/>
  <c r="L528" i="56"/>
  <c r="H528" i="56" s="1"/>
  <c r="M528" i="57"/>
  <c r="I528" i="57" s="1"/>
  <c r="M528" i="56"/>
  <c r="I528" i="56" s="1"/>
  <c r="M446" i="53"/>
  <c r="I446" i="53" s="1"/>
  <c r="K528" i="57"/>
  <c r="G528" i="57" s="1"/>
  <c r="L528" i="51"/>
  <c r="H528" i="51" s="1"/>
  <c r="M528" i="58"/>
  <c r="I528" i="58" s="1"/>
  <c r="K446" i="56"/>
  <c r="G446" i="56" s="1"/>
  <c r="K528" i="56"/>
  <c r="G528" i="56" s="1"/>
  <c r="L528" i="58"/>
  <c r="H528" i="58" s="1"/>
  <c r="M446" i="56"/>
  <c r="I446" i="56" s="1"/>
  <c r="K528" i="58"/>
  <c r="G528" i="58" s="1"/>
  <c r="K446" i="57"/>
  <c r="G446" i="57" s="1"/>
  <c r="L446" i="56"/>
  <c r="H446" i="56" s="1"/>
  <c r="H340" i="63"/>
  <c r="G176" i="63"/>
  <c r="F176" i="63"/>
  <c r="H504" i="63"/>
  <c r="F504" i="63"/>
  <c r="G504" i="63"/>
  <c r="H176" i="63"/>
  <c r="F340" i="63"/>
  <c r="G12" i="63"/>
  <c r="F12" i="63"/>
  <c r="H12" i="63"/>
  <c r="F258" i="63"/>
  <c r="H258" i="63"/>
  <c r="G340" i="63"/>
  <c r="G258" i="63"/>
  <c r="G422" i="63"/>
  <c r="H422" i="63"/>
  <c r="G94" i="63"/>
  <c r="F422" i="63"/>
  <c r="H94" i="63"/>
  <c r="F94" i="63"/>
  <c r="G116" i="63"/>
  <c r="H280" i="63"/>
  <c r="F198" i="63"/>
  <c r="H34" i="63"/>
  <c r="F116" i="63"/>
  <c r="G280" i="63"/>
  <c r="H362" i="63"/>
  <c r="H116" i="63"/>
  <c r="F280" i="63"/>
  <c r="G362" i="63"/>
  <c r="H444" i="63"/>
  <c r="G444" i="63"/>
  <c r="F444" i="63"/>
  <c r="F34" i="63"/>
  <c r="H198" i="63"/>
  <c r="G198" i="63"/>
  <c r="G34" i="63"/>
  <c r="H526" i="63"/>
  <c r="F526" i="63"/>
  <c r="F362" i="63"/>
  <c r="G526" i="63"/>
  <c r="H31" i="63"/>
  <c r="F359" i="63"/>
  <c r="F113" i="63"/>
  <c r="H359" i="63"/>
  <c r="G113" i="63"/>
  <c r="H113" i="63"/>
  <c r="G359" i="63"/>
  <c r="F195" i="63"/>
  <c r="H195" i="63"/>
  <c r="G195" i="63"/>
  <c r="H523" i="63"/>
  <c r="G523" i="63"/>
  <c r="F523" i="63"/>
  <c r="G277" i="63"/>
  <c r="G31" i="63"/>
  <c r="F277" i="63"/>
  <c r="F31" i="63"/>
  <c r="H277" i="63"/>
  <c r="F441" i="63"/>
  <c r="G441" i="63"/>
  <c r="H441" i="63"/>
  <c r="M12" i="50"/>
  <c r="I12" i="50" s="1"/>
  <c r="L12" i="50"/>
  <c r="H12" i="50" s="1"/>
  <c r="K12" i="50"/>
  <c r="G12" i="50" s="1"/>
  <c r="L94" i="50"/>
  <c r="H94" i="50" s="1"/>
  <c r="K12" i="58"/>
  <c r="G12" i="58" s="1"/>
  <c r="K94" i="50"/>
  <c r="G94" i="50" s="1"/>
  <c r="M94" i="54"/>
  <c r="I94" i="54" s="1"/>
  <c r="K94" i="55"/>
  <c r="G94" i="55" s="1"/>
  <c r="L12" i="58"/>
  <c r="H12" i="58" s="1"/>
  <c r="M94" i="55"/>
  <c r="I94" i="55" s="1"/>
  <c r="L94" i="59"/>
  <c r="H94" i="59" s="1"/>
  <c r="M94" i="52"/>
  <c r="I94" i="52" s="1"/>
  <c r="K12" i="55"/>
  <c r="G12" i="55" s="1"/>
  <c r="L94" i="55"/>
  <c r="H94" i="55" s="1"/>
  <c r="K94" i="59"/>
  <c r="G94" i="59" s="1"/>
  <c r="L94" i="52"/>
  <c r="H94" i="52" s="1"/>
  <c r="M12" i="55"/>
  <c r="I12" i="55" s="1"/>
  <c r="M12" i="57"/>
  <c r="I12" i="57" s="1"/>
  <c r="L94" i="54"/>
  <c r="H94" i="54" s="1"/>
  <c r="K94" i="52"/>
  <c r="G94" i="52" s="1"/>
  <c r="L12" i="55"/>
  <c r="H12" i="55" s="1"/>
  <c r="L12" i="57"/>
  <c r="H12" i="57" s="1"/>
  <c r="K94" i="54"/>
  <c r="G94" i="54" s="1"/>
  <c r="M12" i="58"/>
  <c r="I12" i="58" s="1"/>
  <c r="K12" i="57"/>
  <c r="G12" i="57" s="1"/>
  <c r="M94" i="50"/>
  <c r="I94" i="50" s="1"/>
  <c r="M258" i="57"/>
  <c r="I258" i="57" s="1"/>
  <c r="M94" i="59"/>
  <c r="I94" i="59" s="1"/>
  <c r="K12" i="51"/>
  <c r="G12" i="51" s="1"/>
  <c r="K12" i="53"/>
  <c r="G12" i="53" s="1"/>
  <c r="L12" i="51"/>
  <c r="H12" i="51" s="1"/>
  <c r="L258" i="57"/>
  <c r="H258" i="57" s="1"/>
  <c r="M94" i="57"/>
  <c r="I94" i="57" s="1"/>
  <c r="K258" i="57"/>
  <c r="G258" i="57" s="1"/>
  <c r="M12" i="53"/>
  <c r="I12" i="53" s="1"/>
  <c r="L94" i="57"/>
  <c r="H94" i="57" s="1"/>
  <c r="M12" i="51"/>
  <c r="I12" i="51" s="1"/>
  <c r="L12" i="53"/>
  <c r="H12" i="53" s="1"/>
  <c r="M12" i="52"/>
  <c r="I12" i="52" s="1"/>
  <c r="K12" i="59"/>
  <c r="G12" i="59" s="1"/>
  <c r="L12" i="54"/>
  <c r="H12" i="54" s="1"/>
  <c r="K94" i="57"/>
  <c r="G94" i="57" s="1"/>
  <c r="K12" i="52"/>
  <c r="G12" i="52" s="1"/>
  <c r="L12" i="52"/>
  <c r="H12" i="52" s="1"/>
  <c r="M12" i="59"/>
  <c r="I12" i="59" s="1"/>
  <c r="M176" i="55"/>
  <c r="I176" i="55" s="1"/>
  <c r="M12" i="56"/>
  <c r="I12" i="56" s="1"/>
  <c r="K12" i="54"/>
  <c r="G12" i="54" s="1"/>
  <c r="L12" i="56"/>
  <c r="H12" i="56" s="1"/>
  <c r="K176" i="55"/>
  <c r="G176" i="55" s="1"/>
  <c r="K12" i="56"/>
  <c r="G12" i="56" s="1"/>
  <c r="M12" i="54"/>
  <c r="I12" i="54" s="1"/>
  <c r="L12" i="59"/>
  <c r="H12" i="59" s="1"/>
  <c r="L176" i="55"/>
  <c r="H176" i="55" s="1"/>
  <c r="K176" i="50"/>
  <c r="G176" i="50" s="1"/>
  <c r="L94" i="58"/>
  <c r="H94" i="58" s="1"/>
  <c r="K176" i="57"/>
  <c r="G176" i="57" s="1"/>
  <c r="K94" i="53"/>
  <c r="G94" i="53" s="1"/>
  <c r="L176" i="50"/>
  <c r="H176" i="50" s="1"/>
  <c r="K94" i="58"/>
  <c r="G94" i="58" s="1"/>
  <c r="M176" i="50"/>
  <c r="I176" i="50" s="1"/>
  <c r="K94" i="56"/>
  <c r="G94" i="56" s="1"/>
  <c r="M94" i="56"/>
  <c r="I94" i="56" s="1"/>
  <c r="M94" i="58"/>
  <c r="I94" i="58" s="1"/>
  <c r="L176" i="57"/>
  <c r="H176" i="57" s="1"/>
  <c r="L94" i="53"/>
  <c r="H94" i="53" s="1"/>
  <c r="K94" i="51"/>
  <c r="G94" i="51" s="1"/>
  <c r="M94" i="51"/>
  <c r="I94" i="51" s="1"/>
  <c r="L94" i="51"/>
  <c r="H94" i="51" s="1"/>
  <c r="M176" i="52"/>
  <c r="I176" i="52" s="1"/>
  <c r="M176" i="57"/>
  <c r="I176" i="57" s="1"/>
  <c r="K176" i="59"/>
  <c r="G176" i="59" s="1"/>
  <c r="L176" i="52"/>
  <c r="H176" i="52" s="1"/>
  <c r="M94" i="53"/>
  <c r="I94" i="53" s="1"/>
  <c r="K258" i="51"/>
  <c r="G258" i="51" s="1"/>
  <c r="L176" i="51"/>
  <c r="H176" i="51" s="1"/>
  <c r="K176" i="51"/>
  <c r="G176" i="51" s="1"/>
  <c r="M258" i="51"/>
  <c r="I258" i="51" s="1"/>
  <c r="K176" i="52"/>
  <c r="G176" i="52" s="1"/>
  <c r="L94" i="56"/>
  <c r="H94" i="56" s="1"/>
  <c r="L258" i="51"/>
  <c r="H258" i="51" s="1"/>
  <c r="K258" i="55"/>
  <c r="G258" i="55" s="1"/>
  <c r="M176" i="51"/>
  <c r="I176" i="51" s="1"/>
  <c r="M176" i="59"/>
  <c r="I176" i="59" s="1"/>
  <c r="L176" i="59"/>
  <c r="H176" i="59" s="1"/>
  <c r="M176" i="53"/>
  <c r="I176" i="53" s="1"/>
  <c r="M258" i="55"/>
  <c r="I258" i="55" s="1"/>
  <c r="L258" i="55"/>
  <c r="H258" i="55" s="1"/>
  <c r="M340" i="57"/>
  <c r="I340" i="57" s="1"/>
  <c r="L176" i="53"/>
  <c r="H176" i="53" s="1"/>
  <c r="M340" i="51"/>
  <c r="I340" i="51" s="1"/>
  <c r="L340" i="57"/>
  <c r="H340" i="57" s="1"/>
  <c r="K176" i="53"/>
  <c r="G176" i="53" s="1"/>
  <c r="L340" i="51"/>
  <c r="H340" i="51" s="1"/>
  <c r="M258" i="59"/>
  <c r="I258" i="59" s="1"/>
  <c r="M258" i="52"/>
  <c r="I258" i="52" s="1"/>
  <c r="K340" i="57"/>
  <c r="G340" i="57" s="1"/>
  <c r="K340" i="51"/>
  <c r="G340" i="51" s="1"/>
  <c r="M176" i="54"/>
  <c r="I176" i="54" s="1"/>
  <c r="L258" i="59"/>
  <c r="H258" i="59" s="1"/>
  <c r="K258" i="50"/>
  <c r="G258" i="50" s="1"/>
  <c r="L340" i="55"/>
  <c r="H340" i="55" s="1"/>
  <c r="L176" i="58"/>
  <c r="H176" i="58" s="1"/>
  <c r="L258" i="50"/>
  <c r="H258" i="50" s="1"/>
  <c r="K340" i="55"/>
  <c r="G340" i="55" s="1"/>
  <c r="L258" i="52"/>
  <c r="H258" i="52" s="1"/>
  <c r="K258" i="59"/>
  <c r="G258" i="59" s="1"/>
  <c r="K258" i="52"/>
  <c r="G258" i="52" s="1"/>
  <c r="L176" i="54"/>
  <c r="H176" i="54" s="1"/>
  <c r="M176" i="56"/>
  <c r="I176" i="56" s="1"/>
  <c r="K176" i="58"/>
  <c r="G176" i="58" s="1"/>
  <c r="M176" i="58"/>
  <c r="I176" i="58" s="1"/>
  <c r="K176" i="54"/>
  <c r="G176" i="54" s="1"/>
  <c r="L176" i="56"/>
  <c r="H176" i="56" s="1"/>
  <c r="M258" i="50"/>
  <c r="I258" i="50" s="1"/>
  <c r="M340" i="55"/>
  <c r="I340" i="55" s="1"/>
  <c r="K176" i="56"/>
  <c r="G176" i="56" s="1"/>
  <c r="M258" i="53"/>
  <c r="I258" i="53" s="1"/>
  <c r="M504" i="51"/>
  <c r="I504" i="51" s="1"/>
  <c r="L258" i="54"/>
  <c r="H258" i="54" s="1"/>
  <c r="K422" i="57"/>
  <c r="G422" i="57" s="1"/>
  <c r="M340" i="50"/>
  <c r="I340" i="50" s="1"/>
  <c r="L504" i="51"/>
  <c r="H504" i="51" s="1"/>
  <c r="K258" i="54"/>
  <c r="G258" i="54" s="1"/>
  <c r="L340" i="50"/>
  <c r="H340" i="50" s="1"/>
  <c r="M258" i="56"/>
  <c r="I258" i="56" s="1"/>
  <c r="K340" i="50"/>
  <c r="G340" i="50" s="1"/>
  <c r="L258" i="56"/>
  <c r="H258" i="56" s="1"/>
  <c r="M422" i="51"/>
  <c r="I422" i="51" s="1"/>
  <c r="K258" i="53"/>
  <c r="G258" i="53" s="1"/>
  <c r="K504" i="51"/>
  <c r="G504" i="51" s="1"/>
  <c r="M258" i="54"/>
  <c r="I258" i="54" s="1"/>
  <c r="L422" i="57"/>
  <c r="H422" i="57" s="1"/>
  <c r="L258" i="58"/>
  <c r="H258" i="58" s="1"/>
  <c r="M340" i="59"/>
  <c r="I340" i="59" s="1"/>
  <c r="M422" i="57"/>
  <c r="I422" i="57" s="1"/>
  <c r="K422" i="51"/>
  <c r="G422" i="51" s="1"/>
  <c r="K504" i="57"/>
  <c r="G504" i="57" s="1"/>
  <c r="M422" i="55"/>
  <c r="I422" i="55" s="1"/>
  <c r="L340" i="59"/>
  <c r="H340" i="59" s="1"/>
  <c r="L340" i="52"/>
  <c r="H340" i="52" s="1"/>
  <c r="M504" i="55"/>
  <c r="I504" i="55" s="1"/>
  <c r="L422" i="51"/>
  <c r="H422" i="51" s="1"/>
  <c r="K258" i="58"/>
  <c r="G258" i="58" s="1"/>
  <c r="M504" i="57"/>
  <c r="I504" i="57" s="1"/>
  <c r="L422" i="55"/>
  <c r="H422" i="55" s="1"/>
  <c r="K340" i="59"/>
  <c r="G340" i="59" s="1"/>
  <c r="K340" i="52"/>
  <c r="G340" i="52" s="1"/>
  <c r="L504" i="55"/>
  <c r="H504" i="55" s="1"/>
  <c r="L504" i="57"/>
  <c r="H504" i="57" s="1"/>
  <c r="K422" i="55"/>
  <c r="G422" i="55" s="1"/>
  <c r="M340" i="52"/>
  <c r="I340" i="52" s="1"/>
  <c r="K504" i="55"/>
  <c r="G504" i="55" s="1"/>
  <c r="K258" i="56"/>
  <c r="G258" i="56" s="1"/>
  <c r="M258" i="58"/>
  <c r="I258" i="58" s="1"/>
  <c r="L258" i="53"/>
  <c r="H258" i="53" s="1"/>
  <c r="K422" i="59"/>
  <c r="G422" i="59" s="1"/>
  <c r="L340" i="54"/>
  <c r="H340" i="54" s="1"/>
  <c r="M504" i="52"/>
  <c r="I504" i="52" s="1"/>
  <c r="K340" i="56"/>
  <c r="G340" i="56" s="1"/>
  <c r="M340" i="58"/>
  <c r="I340" i="58" s="1"/>
  <c r="M422" i="52"/>
  <c r="I422" i="52" s="1"/>
  <c r="M504" i="50"/>
  <c r="I504" i="50" s="1"/>
  <c r="K340" i="54"/>
  <c r="G340" i="54" s="1"/>
  <c r="L504" i="52"/>
  <c r="H504" i="52" s="1"/>
  <c r="L422" i="50"/>
  <c r="H422" i="50" s="1"/>
  <c r="M504" i="59"/>
  <c r="I504" i="59" s="1"/>
  <c r="L504" i="50"/>
  <c r="H504" i="50" s="1"/>
  <c r="M340" i="56"/>
  <c r="I340" i="56" s="1"/>
  <c r="M340" i="53"/>
  <c r="I340" i="53" s="1"/>
  <c r="K504" i="52"/>
  <c r="G504" i="52" s="1"/>
  <c r="K504" i="50"/>
  <c r="G504" i="50" s="1"/>
  <c r="L340" i="56"/>
  <c r="H340" i="56" s="1"/>
  <c r="L340" i="53"/>
  <c r="H340" i="53" s="1"/>
  <c r="K340" i="58"/>
  <c r="G340" i="58" s="1"/>
  <c r="K504" i="59"/>
  <c r="G504" i="59" s="1"/>
  <c r="L422" i="59"/>
  <c r="H422" i="59" s="1"/>
  <c r="K422" i="52"/>
  <c r="G422" i="52" s="1"/>
  <c r="M340" i="54"/>
  <c r="I340" i="54" s="1"/>
  <c r="K422" i="50"/>
  <c r="G422" i="50" s="1"/>
  <c r="K340" i="53"/>
  <c r="G340" i="53" s="1"/>
  <c r="M422" i="50"/>
  <c r="I422" i="50" s="1"/>
  <c r="L340" i="58"/>
  <c r="H340" i="58" s="1"/>
  <c r="M422" i="59"/>
  <c r="I422" i="59" s="1"/>
  <c r="L504" i="59"/>
  <c r="H504" i="59" s="1"/>
  <c r="L422" i="52"/>
  <c r="H422" i="52" s="1"/>
  <c r="L422" i="58"/>
  <c r="H422" i="58" s="1"/>
  <c r="M422" i="53"/>
  <c r="I422" i="53" s="1"/>
  <c r="M504" i="53"/>
  <c r="I504" i="53" s="1"/>
  <c r="L422" i="53"/>
  <c r="H422" i="53" s="1"/>
  <c r="L504" i="53"/>
  <c r="H504" i="53" s="1"/>
  <c r="M504" i="58"/>
  <c r="I504" i="58" s="1"/>
  <c r="L504" i="58"/>
  <c r="H504" i="58" s="1"/>
  <c r="K504" i="58"/>
  <c r="G504" i="58" s="1"/>
  <c r="M422" i="58"/>
  <c r="I422" i="58" s="1"/>
  <c r="K504" i="53"/>
  <c r="G504" i="53" s="1"/>
  <c r="K422" i="54"/>
  <c r="G422" i="54" s="1"/>
  <c r="K422" i="53"/>
  <c r="G422" i="53" s="1"/>
  <c r="M504" i="54"/>
  <c r="I504" i="54" s="1"/>
  <c r="L504" i="54"/>
  <c r="H504" i="54" s="1"/>
  <c r="K422" i="56"/>
  <c r="G422" i="56" s="1"/>
  <c r="K422" i="58"/>
  <c r="G422" i="58" s="1"/>
  <c r="L422" i="56"/>
  <c r="H422" i="56" s="1"/>
  <c r="M504" i="56"/>
  <c r="I504" i="56" s="1"/>
  <c r="L422" i="54"/>
  <c r="H422" i="54" s="1"/>
  <c r="K504" i="56"/>
  <c r="G504" i="56" s="1"/>
  <c r="L504" i="56"/>
  <c r="H504" i="56" s="1"/>
  <c r="K504" i="54"/>
  <c r="G504" i="54" s="1"/>
  <c r="M422" i="56"/>
  <c r="I422" i="56" s="1"/>
  <c r="M422" i="54"/>
  <c r="I422" i="54" s="1"/>
  <c r="M31" i="50"/>
  <c r="I31" i="50" s="1"/>
  <c r="L31" i="50"/>
  <c r="H31" i="50" s="1"/>
  <c r="M31" i="51"/>
  <c r="I31" i="51" s="1"/>
  <c r="M113" i="53"/>
  <c r="I113" i="53" s="1"/>
  <c r="M113" i="54"/>
  <c r="I113" i="54" s="1"/>
  <c r="K113" i="51"/>
  <c r="G113" i="51" s="1"/>
  <c r="K31" i="54"/>
  <c r="G31" i="54" s="1"/>
  <c r="K31" i="50"/>
  <c r="G31" i="50" s="1"/>
  <c r="K113" i="53"/>
  <c r="G113" i="53" s="1"/>
  <c r="K31" i="56"/>
  <c r="G31" i="56" s="1"/>
  <c r="L113" i="53"/>
  <c r="H113" i="53" s="1"/>
  <c r="K113" i="54"/>
  <c r="G113" i="54" s="1"/>
  <c r="L31" i="57"/>
  <c r="H31" i="57" s="1"/>
  <c r="M31" i="52"/>
  <c r="I31" i="52" s="1"/>
  <c r="M113" i="55"/>
  <c r="I113" i="55" s="1"/>
  <c r="M31" i="59"/>
  <c r="I31" i="59" s="1"/>
  <c r="L31" i="58"/>
  <c r="H31" i="58" s="1"/>
  <c r="K31" i="57"/>
  <c r="G31" i="57" s="1"/>
  <c r="L31" i="59"/>
  <c r="H31" i="59" s="1"/>
  <c r="M31" i="56"/>
  <c r="I31" i="56" s="1"/>
  <c r="K31" i="58"/>
  <c r="G31" i="58" s="1"/>
  <c r="M31" i="53"/>
  <c r="I31" i="53" s="1"/>
  <c r="M359" i="53"/>
  <c r="I359" i="53" s="1"/>
  <c r="K31" i="59"/>
  <c r="G31" i="59" s="1"/>
  <c r="L31" i="56"/>
  <c r="H31" i="56" s="1"/>
  <c r="M31" i="58"/>
  <c r="I31" i="58" s="1"/>
  <c r="L31" i="53"/>
  <c r="H31" i="53" s="1"/>
  <c r="M31" i="55"/>
  <c r="I31" i="55" s="1"/>
  <c r="L359" i="53"/>
  <c r="H359" i="53" s="1"/>
  <c r="M195" i="54"/>
  <c r="I195" i="54" s="1"/>
  <c r="L113" i="51"/>
  <c r="H113" i="51" s="1"/>
  <c r="L113" i="54"/>
  <c r="H113" i="54" s="1"/>
  <c r="K31" i="51"/>
  <c r="G31" i="51" s="1"/>
  <c r="L31" i="51"/>
  <c r="H31" i="51" s="1"/>
  <c r="M31" i="57"/>
  <c r="I31" i="57" s="1"/>
  <c r="K31" i="52"/>
  <c r="G31" i="52" s="1"/>
  <c r="K113" i="55"/>
  <c r="G113" i="55" s="1"/>
  <c r="L31" i="54"/>
  <c r="H31" i="54" s="1"/>
  <c r="M113" i="57"/>
  <c r="I113" i="57" s="1"/>
  <c r="K31" i="55"/>
  <c r="G31" i="55" s="1"/>
  <c r="L113" i="55"/>
  <c r="H113" i="55" s="1"/>
  <c r="L195" i="55"/>
  <c r="H195" i="55" s="1"/>
  <c r="K195" i="57"/>
  <c r="G195" i="57" s="1"/>
  <c r="L31" i="52"/>
  <c r="H31" i="52" s="1"/>
  <c r="M195" i="57"/>
  <c r="I195" i="57" s="1"/>
  <c r="K31" i="53"/>
  <c r="G31" i="53" s="1"/>
  <c r="L31" i="55"/>
  <c r="H31" i="55" s="1"/>
  <c r="M195" i="55"/>
  <c r="I195" i="55" s="1"/>
  <c r="L195" i="57"/>
  <c r="H195" i="57" s="1"/>
  <c r="L195" i="54"/>
  <c r="H195" i="54" s="1"/>
  <c r="M31" i="54"/>
  <c r="I31" i="54" s="1"/>
  <c r="K359" i="53"/>
  <c r="G359" i="53" s="1"/>
  <c r="K113" i="57"/>
  <c r="G113" i="57" s="1"/>
  <c r="K195" i="54"/>
  <c r="G195" i="54" s="1"/>
  <c r="K195" i="55"/>
  <c r="G195" i="55" s="1"/>
  <c r="L113" i="57"/>
  <c r="H113" i="57" s="1"/>
  <c r="M195" i="50"/>
  <c r="I195" i="50" s="1"/>
  <c r="M195" i="53"/>
  <c r="I195" i="53" s="1"/>
  <c r="L195" i="50"/>
  <c r="H195" i="50" s="1"/>
  <c r="L195" i="53"/>
  <c r="H195" i="53" s="1"/>
  <c r="M195" i="59"/>
  <c r="I195" i="59" s="1"/>
  <c r="M113" i="58"/>
  <c r="I113" i="58" s="1"/>
  <c r="M113" i="51"/>
  <c r="I113" i="51" s="1"/>
  <c r="M277" i="54"/>
  <c r="I277" i="54" s="1"/>
  <c r="K195" i="53"/>
  <c r="G195" i="53" s="1"/>
  <c r="L195" i="59"/>
  <c r="H195" i="59" s="1"/>
  <c r="L113" i="58"/>
  <c r="H113" i="58" s="1"/>
  <c r="L277" i="54"/>
  <c r="H277" i="54" s="1"/>
  <c r="M113" i="52"/>
  <c r="I113" i="52" s="1"/>
  <c r="K195" i="59"/>
  <c r="G195" i="59" s="1"/>
  <c r="K113" i="58"/>
  <c r="G113" i="58" s="1"/>
  <c r="K195" i="50"/>
  <c r="G195" i="50" s="1"/>
  <c r="K113" i="52"/>
  <c r="G113" i="52" s="1"/>
  <c r="M113" i="59"/>
  <c r="I113" i="59" s="1"/>
  <c r="L113" i="56"/>
  <c r="H113" i="56" s="1"/>
  <c r="K113" i="56"/>
  <c r="G113" i="56" s="1"/>
  <c r="K277" i="57"/>
  <c r="G277" i="57" s="1"/>
  <c r="M359" i="57"/>
  <c r="I359" i="57" s="1"/>
  <c r="K113" i="50"/>
  <c r="G113" i="50" s="1"/>
  <c r="M113" i="50"/>
  <c r="I113" i="50" s="1"/>
  <c r="K277" i="54"/>
  <c r="G277" i="54" s="1"/>
  <c r="M277" i="57"/>
  <c r="I277" i="57" s="1"/>
  <c r="L359" i="57"/>
  <c r="H359" i="57" s="1"/>
  <c r="L113" i="50"/>
  <c r="H113" i="50" s="1"/>
  <c r="M523" i="53"/>
  <c r="I523" i="53" s="1"/>
  <c r="L277" i="57"/>
  <c r="H277" i="57" s="1"/>
  <c r="K359" i="57"/>
  <c r="G359" i="57" s="1"/>
  <c r="K277" i="53"/>
  <c r="G277" i="53" s="1"/>
  <c r="L195" i="51"/>
  <c r="H195" i="51" s="1"/>
  <c r="L113" i="52"/>
  <c r="H113" i="52" s="1"/>
  <c r="K113" i="59"/>
  <c r="G113" i="59" s="1"/>
  <c r="M113" i="56"/>
  <c r="I113" i="56" s="1"/>
  <c r="K441" i="53"/>
  <c r="G441" i="53" s="1"/>
  <c r="L523" i="53"/>
  <c r="H523" i="53" s="1"/>
  <c r="M277" i="53"/>
  <c r="I277" i="53" s="1"/>
  <c r="K195" i="51"/>
  <c r="G195" i="51" s="1"/>
  <c r="M441" i="53"/>
  <c r="I441" i="53" s="1"/>
  <c r="K523" i="53"/>
  <c r="G523" i="53" s="1"/>
  <c r="L277" i="53"/>
  <c r="H277" i="53" s="1"/>
  <c r="L441" i="53"/>
  <c r="H441" i="53" s="1"/>
  <c r="M195" i="51"/>
  <c r="I195" i="51" s="1"/>
  <c r="L113" i="59"/>
  <c r="H113" i="59" s="1"/>
  <c r="M523" i="50"/>
  <c r="I523" i="50" s="1"/>
  <c r="K359" i="50"/>
  <c r="G359" i="50" s="1"/>
  <c r="M359" i="54"/>
  <c r="I359" i="54" s="1"/>
  <c r="L195" i="56"/>
  <c r="H195" i="56" s="1"/>
  <c r="M195" i="52"/>
  <c r="I195" i="52" s="1"/>
  <c r="L277" i="59"/>
  <c r="H277" i="59" s="1"/>
  <c r="K441" i="50"/>
  <c r="G441" i="50" s="1"/>
  <c r="L277" i="50"/>
  <c r="H277" i="50" s="1"/>
  <c r="K195" i="56"/>
  <c r="G195" i="56" s="1"/>
  <c r="L195" i="52"/>
  <c r="H195" i="52" s="1"/>
  <c r="M277" i="55"/>
  <c r="I277" i="55" s="1"/>
  <c r="K277" i="59"/>
  <c r="G277" i="59" s="1"/>
  <c r="L441" i="50"/>
  <c r="H441" i="50" s="1"/>
  <c r="K277" i="50"/>
  <c r="G277" i="50" s="1"/>
  <c r="M195" i="56"/>
  <c r="I195" i="56" s="1"/>
  <c r="K195" i="52"/>
  <c r="G195" i="52" s="1"/>
  <c r="L277" i="55"/>
  <c r="H277" i="55" s="1"/>
  <c r="M277" i="59"/>
  <c r="I277" i="59" s="1"/>
  <c r="M441" i="50"/>
  <c r="I441" i="50" s="1"/>
  <c r="M277" i="50"/>
  <c r="I277" i="50" s="1"/>
  <c r="K277" i="55"/>
  <c r="G277" i="55" s="1"/>
  <c r="K523" i="50"/>
  <c r="G523" i="50" s="1"/>
  <c r="L359" i="50"/>
  <c r="H359" i="50" s="1"/>
  <c r="K359" i="54"/>
  <c r="G359" i="54" s="1"/>
  <c r="L359" i="54"/>
  <c r="H359" i="54" s="1"/>
  <c r="M195" i="58"/>
  <c r="I195" i="58" s="1"/>
  <c r="K523" i="57"/>
  <c r="G523" i="57" s="1"/>
  <c r="K277" i="51"/>
  <c r="G277" i="51" s="1"/>
  <c r="M277" i="51"/>
  <c r="I277" i="51" s="1"/>
  <c r="M441" i="57"/>
  <c r="I441" i="57" s="1"/>
  <c r="L195" i="58"/>
  <c r="H195" i="58" s="1"/>
  <c r="L523" i="50"/>
  <c r="H523" i="50" s="1"/>
  <c r="L441" i="57"/>
  <c r="H441" i="57" s="1"/>
  <c r="K195" i="58"/>
  <c r="G195" i="58" s="1"/>
  <c r="M359" i="50"/>
  <c r="I359" i="50" s="1"/>
  <c r="M523" i="57"/>
  <c r="I523" i="57" s="1"/>
  <c r="K441" i="57"/>
  <c r="G441" i="57" s="1"/>
  <c r="L277" i="51"/>
  <c r="H277" i="51" s="1"/>
  <c r="L523" i="57"/>
  <c r="H523" i="57" s="1"/>
  <c r="M277" i="56"/>
  <c r="I277" i="56" s="1"/>
  <c r="L277" i="56"/>
  <c r="H277" i="56" s="1"/>
  <c r="M277" i="52"/>
  <c r="I277" i="52" s="1"/>
  <c r="K277" i="56"/>
  <c r="G277" i="56" s="1"/>
  <c r="L277" i="52"/>
  <c r="H277" i="52" s="1"/>
  <c r="L359" i="59"/>
  <c r="H359" i="59" s="1"/>
  <c r="K277" i="52"/>
  <c r="G277" i="52" s="1"/>
  <c r="K523" i="54"/>
  <c r="G523" i="54" s="1"/>
  <c r="L359" i="51"/>
  <c r="H359" i="51" s="1"/>
  <c r="L441" i="54"/>
  <c r="H441" i="54" s="1"/>
  <c r="M523" i="54"/>
  <c r="I523" i="54" s="1"/>
  <c r="K359" i="59"/>
  <c r="G359" i="59" s="1"/>
  <c r="M359" i="55"/>
  <c r="I359" i="55" s="1"/>
  <c r="K359" i="51"/>
  <c r="G359" i="51" s="1"/>
  <c r="K441" i="54"/>
  <c r="G441" i="54" s="1"/>
  <c r="K277" i="58"/>
  <c r="G277" i="58" s="1"/>
  <c r="M359" i="59"/>
  <c r="I359" i="59" s="1"/>
  <c r="M277" i="58"/>
  <c r="I277" i="58" s="1"/>
  <c r="L359" i="55"/>
  <c r="H359" i="55" s="1"/>
  <c r="L277" i="58"/>
  <c r="H277" i="58" s="1"/>
  <c r="K359" i="55"/>
  <c r="G359" i="55" s="1"/>
  <c r="L523" i="54"/>
  <c r="H523" i="54" s="1"/>
  <c r="M359" i="51"/>
  <c r="I359" i="51" s="1"/>
  <c r="M441" i="54"/>
  <c r="I441" i="54" s="1"/>
  <c r="K441" i="51"/>
  <c r="G441" i="51" s="1"/>
  <c r="M359" i="58"/>
  <c r="I359" i="58" s="1"/>
  <c r="K523" i="59"/>
  <c r="G523" i="59" s="1"/>
  <c r="L441" i="59"/>
  <c r="H441" i="59" s="1"/>
  <c r="K441" i="55"/>
  <c r="G441" i="55" s="1"/>
  <c r="K441" i="59"/>
  <c r="G441" i="59" s="1"/>
  <c r="L359" i="56"/>
  <c r="H359" i="56" s="1"/>
  <c r="M523" i="55"/>
  <c r="I523" i="55" s="1"/>
  <c r="M523" i="51"/>
  <c r="I523" i="51" s="1"/>
  <c r="K359" i="56"/>
  <c r="G359" i="56" s="1"/>
  <c r="L441" i="55"/>
  <c r="H441" i="55" s="1"/>
  <c r="L523" i="55"/>
  <c r="H523" i="55" s="1"/>
  <c r="L523" i="51"/>
  <c r="H523" i="51" s="1"/>
  <c r="M359" i="56"/>
  <c r="I359" i="56" s="1"/>
  <c r="K523" i="55"/>
  <c r="G523" i="55" s="1"/>
  <c r="K359" i="52"/>
  <c r="G359" i="52" s="1"/>
  <c r="L441" i="51"/>
  <c r="H441" i="51" s="1"/>
  <c r="K359" i="58"/>
  <c r="G359" i="58" s="1"/>
  <c r="L523" i="59"/>
  <c r="H523" i="59" s="1"/>
  <c r="M441" i="59"/>
  <c r="I441" i="59" s="1"/>
  <c r="K523" i="51"/>
  <c r="G523" i="51" s="1"/>
  <c r="M441" i="55"/>
  <c r="I441" i="55" s="1"/>
  <c r="M359" i="52"/>
  <c r="I359" i="52" s="1"/>
  <c r="M523" i="59"/>
  <c r="I523" i="59" s="1"/>
  <c r="L359" i="58"/>
  <c r="H359" i="58" s="1"/>
  <c r="M441" i="51"/>
  <c r="I441" i="51" s="1"/>
  <c r="L359" i="52"/>
  <c r="H359" i="52" s="1"/>
  <c r="K441" i="56"/>
  <c r="G441" i="56" s="1"/>
  <c r="K523" i="52"/>
  <c r="G523" i="52" s="1"/>
  <c r="K441" i="58"/>
  <c r="G441" i="58" s="1"/>
  <c r="M441" i="52"/>
  <c r="I441" i="52" s="1"/>
  <c r="M523" i="58"/>
  <c r="I523" i="58" s="1"/>
  <c r="K523" i="56"/>
  <c r="G523" i="56" s="1"/>
  <c r="L441" i="52"/>
  <c r="H441" i="52" s="1"/>
  <c r="L523" i="58"/>
  <c r="H523" i="58" s="1"/>
  <c r="M523" i="56"/>
  <c r="I523" i="56" s="1"/>
  <c r="L441" i="56"/>
  <c r="H441" i="56" s="1"/>
  <c r="L523" i="52"/>
  <c r="H523" i="52" s="1"/>
  <c r="L441" i="58"/>
  <c r="H441" i="58" s="1"/>
  <c r="K441" i="52"/>
  <c r="G441" i="52" s="1"/>
  <c r="L523" i="56"/>
  <c r="H523" i="56" s="1"/>
  <c r="M441" i="56"/>
  <c r="I441" i="56" s="1"/>
  <c r="M523" i="52"/>
  <c r="I523" i="52" s="1"/>
  <c r="K523" i="58"/>
  <c r="G523" i="58" s="1"/>
  <c r="M441" i="58"/>
  <c r="I441" i="58" s="1"/>
  <c r="M104" i="50"/>
  <c r="I104" i="50" s="1"/>
  <c r="L22" i="50"/>
  <c r="H22" i="50" s="1"/>
  <c r="M22" i="50"/>
  <c r="I22" i="50" s="1"/>
  <c r="K22" i="51"/>
  <c r="G22" i="51" s="1"/>
  <c r="K22" i="50"/>
  <c r="G22" i="50" s="1"/>
  <c r="L104" i="50"/>
  <c r="H104" i="50" s="1"/>
  <c r="K22" i="56"/>
  <c r="G22" i="56" s="1"/>
  <c r="K104" i="58"/>
  <c r="G104" i="58" s="1"/>
  <c r="M22" i="56"/>
  <c r="I22" i="56" s="1"/>
  <c r="L22" i="56"/>
  <c r="H22" i="56" s="1"/>
  <c r="K104" i="59"/>
  <c r="G104" i="59" s="1"/>
  <c r="K22" i="54"/>
  <c r="G22" i="54" s="1"/>
  <c r="K268" i="52"/>
  <c r="G268" i="52" s="1"/>
  <c r="M268" i="52"/>
  <c r="I268" i="52" s="1"/>
  <c r="K104" i="50"/>
  <c r="G104" i="50" s="1"/>
  <c r="L22" i="51"/>
  <c r="H22" i="51" s="1"/>
  <c r="M22" i="51"/>
  <c r="I22" i="51" s="1"/>
  <c r="M104" i="52"/>
  <c r="I104" i="52" s="1"/>
  <c r="L104" i="58"/>
  <c r="H104" i="58" s="1"/>
  <c r="L104" i="59"/>
  <c r="H104" i="59" s="1"/>
  <c r="L22" i="54"/>
  <c r="H22" i="54" s="1"/>
  <c r="L268" i="52"/>
  <c r="H268" i="52" s="1"/>
  <c r="K22" i="58"/>
  <c r="G22" i="58" s="1"/>
  <c r="L22" i="57"/>
  <c r="H22" i="57" s="1"/>
  <c r="L104" i="53"/>
  <c r="H104" i="53" s="1"/>
  <c r="M350" i="52"/>
  <c r="I350" i="52" s="1"/>
  <c r="M104" i="59"/>
  <c r="I104" i="59" s="1"/>
  <c r="K22" i="57"/>
  <c r="G22" i="57" s="1"/>
  <c r="M22" i="53"/>
  <c r="I22" i="53" s="1"/>
  <c r="M22" i="52"/>
  <c r="I22" i="52" s="1"/>
  <c r="K104" i="53"/>
  <c r="G104" i="53" s="1"/>
  <c r="L186" i="52"/>
  <c r="H186" i="52" s="1"/>
  <c r="L350" i="52"/>
  <c r="H350" i="52" s="1"/>
  <c r="L22" i="53"/>
  <c r="H22" i="53" s="1"/>
  <c r="L22" i="52"/>
  <c r="H22" i="52" s="1"/>
  <c r="K350" i="52"/>
  <c r="G350" i="52" s="1"/>
  <c r="L104" i="52"/>
  <c r="H104" i="52" s="1"/>
  <c r="M22" i="54"/>
  <c r="I22" i="54" s="1"/>
  <c r="M22" i="58"/>
  <c r="I22" i="58" s="1"/>
  <c r="K22" i="53"/>
  <c r="G22" i="53" s="1"/>
  <c r="K22" i="52"/>
  <c r="G22" i="52" s="1"/>
  <c r="M22" i="59"/>
  <c r="I22" i="59" s="1"/>
  <c r="K104" i="54"/>
  <c r="G104" i="54" s="1"/>
  <c r="K22" i="55"/>
  <c r="G22" i="55" s="1"/>
  <c r="M22" i="57"/>
  <c r="I22" i="57" s="1"/>
  <c r="M104" i="53"/>
  <c r="I104" i="53" s="1"/>
  <c r="L22" i="58"/>
  <c r="H22" i="58" s="1"/>
  <c r="M22" i="55"/>
  <c r="I22" i="55" s="1"/>
  <c r="M104" i="58"/>
  <c r="I104" i="58" s="1"/>
  <c r="M104" i="54"/>
  <c r="I104" i="54" s="1"/>
  <c r="L22" i="55"/>
  <c r="H22" i="55" s="1"/>
  <c r="K104" i="52"/>
  <c r="G104" i="52" s="1"/>
  <c r="L104" i="54"/>
  <c r="H104" i="54" s="1"/>
  <c r="L22" i="59"/>
  <c r="H22" i="59" s="1"/>
  <c r="K22" i="59"/>
  <c r="G22" i="59" s="1"/>
  <c r="K268" i="51"/>
  <c r="G268" i="51" s="1"/>
  <c r="K104" i="55"/>
  <c r="G104" i="55" s="1"/>
  <c r="M104" i="56"/>
  <c r="I104" i="56" s="1"/>
  <c r="M186" i="50"/>
  <c r="I186" i="50" s="1"/>
  <c r="L104" i="56"/>
  <c r="H104" i="56" s="1"/>
  <c r="M186" i="52"/>
  <c r="I186" i="52" s="1"/>
  <c r="L186" i="50"/>
  <c r="H186" i="50" s="1"/>
  <c r="K104" i="56"/>
  <c r="G104" i="56" s="1"/>
  <c r="L268" i="51"/>
  <c r="H268" i="51" s="1"/>
  <c r="L104" i="55"/>
  <c r="H104" i="55" s="1"/>
  <c r="K186" i="52"/>
  <c r="G186" i="52" s="1"/>
  <c r="L268" i="55"/>
  <c r="H268" i="55" s="1"/>
  <c r="K186" i="55"/>
  <c r="G186" i="55" s="1"/>
  <c r="K186" i="59"/>
  <c r="G186" i="59" s="1"/>
  <c r="M514" i="52"/>
  <c r="I514" i="52" s="1"/>
  <c r="M104" i="57"/>
  <c r="I104" i="57" s="1"/>
  <c r="M104" i="51"/>
  <c r="I104" i="51" s="1"/>
  <c r="L514" i="52"/>
  <c r="H514" i="52" s="1"/>
  <c r="M432" i="52"/>
  <c r="I432" i="52" s="1"/>
  <c r="L104" i="57"/>
  <c r="H104" i="57" s="1"/>
  <c r="L104" i="51"/>
  <c r="H104" i="51" s="1"/>
  <c r="M186" i="51"/>
  <c r="I186" i="51" s="1"/>
  <c r="K514" i="52"/>
  <c r="G514" i="52" s="1"/>
  <c r="L432" i="52"/>
  <c r="H432" i="52" s="1"/>
  <c r="K104" i="57"/>
  <c r="G104" i="57" s="1"/>
  <c r="K104" i="51"/>
  <c r="G104" i="51" s="1"/>
  <c r="M268" i="51"/>
  <c r="I268" i="51" s="1"/>
  <c r="M268" i="55"/>
  <c r="I268" i="55" s="1"/>
  <c r="M186" i="53"/>
  <c r="I186" i="53" s="1"/>
  <c r="L186" i="55"/>
  <c r="H186" i="55" s="1"/>
  <c r="L186" i="59"/>
  <c r="H186" i="59" s="1"/>
  <c r="K186" i="51"/>
  <c r="G186" i="51" s="1"/>
  <c r="L186" i="53"/>
  <c r="H186" i="53" s="1"/>
  <c r="K432" i="52"/>
  <c r="G432" i="52" s="1"/>
  <c r="M186" i="55"/>
  <c r="I186" i="55" s="1"/>
  <c r="M186" i="59"/>
  <c r="I186" i="59" s="1"/>
  <c r="K268" i="55"/>
  <c r="G268" i="55" s="1"/>
  <c r="K186" i="53"/>
  <c r="G186" i="53" s="1"/>
  <c r="M104" i="55"/>
  <c r="I104" i="55" s="1"/>
  <c r="L186" i="51"/>
  <c r="H186" i="51" s="1"/>
  <c r="K186" i="50"/>
  <c r="G186" i="50" s="1"/>
  <c r="L186" i="58"/>
  <c r="H186" i="58" s="1"/>
  <c r="M268" i="59"/>
  <c r="I268" i="59" s="1"/>
  <c r="K268" i="53"/>
  <c r="G268" i="53" s="1"/>
  <c r="L350" i="51"/>
  <c r="H350" i="51" s="1"/>
  <c r="M268" i="50"/>
  <c r="I268" i="50" s="1"/>
  <c r="K186" i="58"/>
  <c r="G186" i="58" s="1"/>
  <c r="L268" i="59"/>
  <c r="H268" i="59" s="1"/>
  <c r="K350" i="51"/>
  <c r="G350" i="51" s="1"/>
  <c r="L268" i="50"/>
  <c r="H268" i="50" s="1"/>
  <c r="K268" i="59"/>
  <c r="G268" i="59" s="1"/>
  <c r="K268" i="50"/>
  <c r="G268" i="50" s="1"/>
  <c r="M186" i="56"/>
  <c r="I186" i="56" s="1"/>
  <c r="K350" i="55"/>
  <c r="G350" i="55" s="1"/>
  <c r="M186" i="58"/>
  <c r="I186" i="58" s="1"/>
  <c r="L268" i="53"/>
  <c r="H268" i="53" s="1"/>
  <c r="M350" i="51"/>
  <c r="I350" i="51" s="1"/>
  <c r="K186" i="57"/>
  <c r="G186" i="57" s="1"/>
  <c r="M350" i="55"/>
  <c r="I350" i="55" s="1"/>
  <c r="M186" i="57"/>
  <c r="I186" i="57" s="1"/>
  <c r="K186" i="56"/>
  <c r="G186" i="56" s="1"/>
  <c r="L186" i="54"/>
  <c r="H186" i="54" s="1"/>
  <c r="L350" i="55"/>
  <c r="H350" i="55" s="1"/>
  <c r="L186" i="56"/>
  <c r="H186" i="56" s="1"/>
  <c r="K186" i="54"/>
  <c r="G186" i="54" s="1"/>
  <c r="L186" i="57"/>
  <c r="H186" i="57" s="1"/>
  <c r="M186" i="54"/>
  <c r="I186" i="54" s="1"/>
  <c r="M268" i="53"/>
  <c r="I268" i="53" s="1"/>
  <c r="K268" i="57"/>
  <c r="G268" i="57" s="1"/>
  <c r="M432" i="55"/>
  <c r="I432" i="55" s="1"/>
  <c r="M350" i="53"/>
  <c r="I350" i="53" s="1"/>
  <c r="L432" i="55"/>
  <c r="H432" i="55" s="1"/>
  <c r="M514" i="55"/>
  <c r="I514" i="55" s="1"/>
  <c r="L350" i="53"/>
  <c r="H350" i="53" s="1"/>
  <c r="K432" i="55"/>
  <c r="G432" i="55" s="1"/>
  <c r="L514" i="55"/>
  <c r="H514" i="55" s="1"/>
  <c r="K350" i="53"/>
  <c r="G350" i="53" s="1"/>
  <c r="M350" i="59"/>
  <c r="I350" i="59" s="1"/>
  <c r="K514" i="55"/>
  <c r="G514" i="55" s="1"/>
  <c r="L350" i="59"/>
  <c r="H350" i="59" s="1"/>
  <c r="L268" i="57"/>
  <c r="H268" i="57" s="1"/>
  <c r="M350" i="50"/>
  <c r="I350" i="50" s="1"/>
  <c r="M268" i="54"/>
  <c r="I268" i="54" s="1"/>
  <c r="M268" i="56"/>
  <c r="I268" i="56" s="1"/>
  <c r="M432" i="51"/>
  <c r="I432" i="51" s="1"/>
  <c r="M514" i="51"/>
  <c r="I514" i="51" s="1"/>
  <c r="K432" i="51"/>
  <c r="G432" i="51" s="1"/>
  <c r="L514" i="51"/>
  <c r="H514" i="51" s="1"/>
  <c r="L268" i="54"/>
  <c r="H268" i="54" s="1"/>
  <c r="K350" i="50"/>
  <c r="G350" i="50" s="1"/>
  <c r="L268" i="56"/>
  <c r="H268" i="56" s="1"/>
  <c r="K268" i="58"/>
  <c r="G268" i="58" s="1"/>
  <c r="M268" i="57"/>
  <c r="I268" i="57" s="1"/>
  <c r="K350" i="59"/>
  <c r="G350" i="59" s="1"/>
  <c r="K514" i="51"/>
  <c r="G514" i="51" s="1"/>
  <c r="K268" i="54"/>
  <c r="G268" i="54" s="1"/>
  <c r="L350" i="50"/>
  <c r="H350" i="50" s="1"/>
  <c r="L432" i="51"/>
  <c r="H432" i="51" s="1"/>
  <c r="K268" i="56"/>
  <c r="G268" i="56" s="1"/>
  <c r="M268" i="58"/>
  <c r="I268" i="58" s="1"/>
  <c r="L268" i="58"/>
  <c r="H268" i="58" s="1"/>
  <c r="M432" i="50"/>
  <c r="I432" i="50" s="1"/>
  <c r="K514" i="50"/>
  <c r="G514" i="50" s="1"/>
  <c r="K432" i="53"/>
  <c r="G432" i="53" s="1"/>
  <c r="K514" i="59"/>
  <c r="G514" i="59" s="1"/>
  <c r="M432" i="59"/>
  <c r="I432" i="59" s="1"/>
  <c r="M350" i="57"/>
  <c r="I350" i="57" s="1"/>
  <c r="M514" i="53"/>
  <c r="I514" i="53" s="1"/>
  <c r="M350" i="58"/>
  <c r="I350" i="58" s="1"/>
  <c r="L432" i="50"/>
  <c r="H432" i="50" s="1"/>
  <c r="M350" i="54"/>
  <c r="I350" i="54" s="1"/>
  <c r="M514" i="59"/>
  <c r="I514" i="59" s="1"/>
  <c r="L432" i="59"/>
  <c r="H432" i="59" s="1"/>
  <c r="L350" i="57"/>
  <c r="H350" i="57" s="1"/>
  <c r="K432" i="50"/>
  <c r="G432" i="50" s="1"/>
  <c r="L350" i="54"/>
  <c r="H350" i="54" s="1"/>
  <c r="L514" i="59"/>
  <c r="H514" i="59" s="1"/>
  <c r="K432" i="59"/>
  <c r="G432" i="59" s="1"/>
  <c r="K350" i="57"/>
  <c r="G350" i="57" s="1"/>
  <c r="K350" i="56"/>
  <c r="G350" i="56" s="1"/>
  <c r="M514" i="50"/>
  <c r="I514" i="50" s="1"/>
  <c r="K350" i="54"/>
  <c r="G350" i="54" s="1"/>
  <c r="L514" i="50"/>
  <c r="H514" i="50" s="1"/>
  <c r="L432" i="53"/>
  <c r="H432" i="53" s="1"/>
  <c r="L350" i="56"/>
  <c r="H350" i="56" s="1"/>
  <c r="K514" i="53"/>
  <c r="G514" i="53" s="1"/>
  <c r="L350" i="58"/>
  <c r="H350" i="58" s="1"/>
  <c r="L514" i="53"/>
  <c r="H514" i="53" s="1"/>
  <c r="M432" i="53"/>
  <c r="I432" i="53" s="1"/>
  <c r="K350" i="58"/>
  <c r="G350" i="58" s="1"/>
  <c r="M350" i="56"/>
  <c r="I350" i="56" s="1"/>
  <c r="M432" i="54"/>
  <c r="I432" i="54" s="1"/>
  <c r="K432" i="56"/>
  <c r="G432" i="56" s="1"/>
  <c r="K432" i="54"/>
  <c r="G432" i="54" s="1"/>
  <c r="L514" i="56"/>
  <c r="H514" i="56" s="1"/>
  <c r="K514" i="56"/>
  <c r="G514" i="56" s="1"/>
  <c r="M432" i="56"/>
  <c r="I432" i="56" s="1"/>
  <c r="L432" i="56"/>
  <c r="H432" i="56" s="1"/>
  <c r="K432" i="58"/>
  <c r="G432" i="58" s="1"/>
  <c r="L432" i="54"/>
  <c r="H432" i="54" s="1"/>
  <c r="M514" i="57"/>
  <c r="I514" i="57" s="1"/>
  <c r="K514" i="58"/>
  <c r="G514" i="58" s="1"/>
  <c r="M514" i="56"/>
  <c r="I514" i="56" s="1"/>
  <c r="L432" i="58"/>
  <c r="H432" i="58" s="1"/>
  <c r="K514" i="57"/>
  <c r="G514" i="57" s="1"/>
  <c r="L514" i="58"/>
  <c r="H514" i="58" s="1"/>
  <c r="L514" i="57"/>
  <c r="H514" i="57" s="1"/>
  <c r="M514" i="58"/>
  <c r="I514" i="58" s="1"/>
  <c r="K514" i="54"/>
  <c r="G514" i="54" s="1"/>
  <c r="M514" i="54"/>
  <c r="I514" i="54" s="1"/>
  <c r="L514" i="54"/>
  <c r="H514" i="54" s="1"/>
  <c r="K432" i="57"/>
  <c r="G432" i="57" s="1"/>
  <c r="M432" i="58"/>
  <c r="I432" i="58" s="1"/>
  <c r="L432" i="57"/>
  <c r="H432" i="57" s="1"/>
  <c r="M432" i="57"/>
  <c r="I432" i="57" s="1"/>
  <c r="K14" i="50"/>
  <c r="G14" i="50" s="1"/>
  <c r="M14" i="50"/>
  <c r="I14" i="50" s="1"/>
  <c r="K14" i="51"/>
  <c r="G14" i="51" s="1"/>
  <c r="M14" i="56"/>
  <c r="I14" i="56" s="1"/>
  <c r="L14" i="56"/>
  <c r="H14" i="56" s="1"/>
  <c r="L14" i="50"/>
  <c r="H14" i="50" s="1"/>
  <c r="K14" i="56"/>
  <c r="G14" i="56" s="1"/>
  <c r="M14" i="51"/>
  <c r="I14" i="51" s="1"/>
  <c r="M14" i="58"/>
  <c r="I14" i="58" s="1"/>
  <c r="M14" i="54"/>
  <c r="I14" i="54" s="1"/>
  <c r="L14" i="58"/>
  <c r="H14" i="58" s="1"/>
  <c r="L14" i="51"/>
  <c r="H14" i="51" s="1"/>
  <c r="M14" i="53"/>
  <c r="I14" i="53" s="1"/>
  <c r="K14" i="52"/>
  <c r="G14" i="52" s="1"/>
  <c r="M14" i="59"/>
  <c r="I14" i="59" s="1"/>
  <c r="L14" i="54"/>
  <c r="H14" i="54" s="1"/>
  <c r="L14" i="53"/>
  <c r="H14" i="53" s="1"/>
  <c r="K96" i="58"/>
  <c r="G96" i="58" s="1"/>
  <c r="L14" i="59"/>
  <c r="H14" i="59" s="1"/>
  <c r="K14" i="54"/>
  <c r="G14" i="54" s="1"/>
  <c r="K14" i="58"/>
  <c r="G14" i="58" s="1"/>
  <c r="K14" i="53"/>
  <c r="G14" i="53" s="1"/>
  <c r="M14" i="55"/>
  <c r="I14" i="55" s="1"/>
  <c r="M96" i="58"/>
  <c r="I96" i="58" s="1"/>
  <c r="K14" i="59"/>
  <c r="G14" i="59" s="1"/>
  <c r="L14" i="55"/>
  <c r="H14" i="55" s="1"/>
  <c r="L96" i="58"/>
  <c r="H96" i="58" s="1"/>
  <c r="L14" i="52"/>
  <c r="H14" i="52" s="1"/>
  <c r="M14" i="57"/>
  <c r="I14" i="57" s="1"/>
  <c r="L14" i="57"/>
  <c r="H14" i="57" s="1"/>
  <c r="K14" i="57"/>
  <c r="G14" i="57" s="1"/>
  <c r="M14" i="52"/>
  <c r="I14" i="52" s="1"/>
  <c r="K14" i="55"/>
  <c r="G14" i="55" s="1"/>
  <c r="K96" i="50"/>
  <c r="G96" i="50" s="1"/>
  <c r="K178" i="50"/>
  <c r="G178" i="50" s="1"/>
  <c r="L260" i="55"/>
  <c r="H260" i="55" s="1"/>
  <c r="L96" i="50"/>
  <c r="H96" i="50" s="1"/>
  <c r="M96" i="53"/>
  <c r="I96" i="53" s="1"/>
  <c r="M96" i="51"/>
  <c r="I96" i="51" s="1"/>
  <c r="M96" i="50"/>
  <c r="I96" i="50" s="1"/>
  <c r="L96" i="53"/>
  <c r="H96" i="53" s="1"/>
  <c r="L96" i="51"/>
  <c r="H96" i="51" s="1"/>
  <c r="M178" i="58"/>
  <c r="I178" i="58" s="1"/>
  <c r="K96" i="53"/>
  <c r="G96" i="53" s="1"/>
  <c r="K96" i="51"/>
  <c r="G96" i="51" s="1"/>
  <c r="K260" i="50"/>
  <c r="G260" i="50" s="1"/>
  <c r="L178" i="50"/>
  <c r="H178" i="50" s="1"/>
  <c r="M260" i="55"/>
  <c r="I260" i="55" s="1"/>
  <c r="K178" i="55"/>
  <c r="G178" i="55" s="1"/>
  <c r="M260" i="50"/>
  <c r="I260" i="50" s="1"/>
  <c r="L178" i="55"/>
  <c r="H178" i="55" s="1"/>
  <c r="K260" i="52"/>
  <c r="G260" i="52" s="1"/>
  <c r="K96" i="56"/>
  <c r="G96" i="56" s="1"/>
  <c r="L96" i="52"/>
  <c r="H96" i="52" s="1"/>
  <c r="M96" i="55"/>
  <c r="I96" i="55" s="1"/>
  <c r="L260" i="50"/>
  <c r="H260" i="50" s="1"/>
  <c r="M96" i="57"/>
  <c r="I96" i="57" s="1"/>
  <c r="M260" i="52"/>
  <c r="I260" i="52" s="1"/>
  <c r="K96" i="52"/>
  <c r="G96" i="52" s="1"/>
  <c r="L96" i="55"/>
  <c r="H96" i="55" s="1"/>
  <c r="M178" i="52"/>
  <c r="I178" i="52" s="1"/>
  <c r="M96" i="59"/>
  <c r="I96" i="59" s="1"/>
  <c r="L96" i="57"/>
  <c r="H96" i="57" s="1"/>
  <c r="K96" i="55"/>
  <c r="G96" i="55" s="1"/>
  <c r="M178" i="50"/>
  <c r="I178" i="50" s="1"/>
  <c r="L178" i="58"/>
  <c r="H178" i="58" s="1"/>
  <c r="L178" i="52"/>
  <c r="H178" i="52" s="1"/>
  <c r="L96" i="59"/>
  <c r="H96" i="59" s="1"/>
  <c r="K96" i="57"/>
  <c r="G96" i="57" s="1"/>
  <c r="M178" i="55"/>
  <c r="I178" i="55" s="1"/>
  <c r="K96" i="54"/>
  <c r="G96" i="54" s="1"/>
  <c r="L260" i="52"/>
  <c r="H260" i="52" s="1"/>
  <c r="L96" i="56"/>
  <c r="H96" i="56" s="1"/>
  <c r="M96" i="52"/>
  <c r="I96" i="52" s="1"/>
  <c r="M96" i="54"/>
  <c r="I96" i="54" s="1"/>
  <c r="L342" i="55"/>
  <c r="H342" i="55" s="1"/>
  <c r="K96" i="59"/>
  <c r="G96" i="59" s="1"/>
  <c r="L96" i="54"/>
  <c r="H96" i="54" s="1"/>
  <c r="K260" i="55"/>
  <c r="G260" i="55" s="1"/>
  <c r="K342" i="55"/>
  <c r="G342" i="55" s="1"/>
  <c r="M96" i="56"/>
  <c r="I96" i="56" s="1"/>
  <c r="M342" i="55"/>
  <c r="I342" i="55" s="1"/>
  <c r="K178" i="52"/>
  <c r="G178" i="52" s="1"/>
  <c r="K178" i="58"/>
  <c r="G178" i="58" s="1"/>
  <c r="L342" i="50"/>
  <c r="H342" i="50" s="1"/>
  <c r="M342" i="52"/>
  <c r="I342" i="52" s="1"/>
  <c r="M178" i="51"/>
  <c r="I178" i="51" s="1"/>
  <c r="L506" i="55"/>
  <c r="H506" i="55" s="1"/>
  <c r="K178" i="53"/>
  <c r="G178" i="53" s="1"/>
  <c r="M178" i="57"/>
  <c r="I178" i="57" s="1"/>
  <c r="M342" i="50"/>
  <c r="I342" i="50" s="1"/>
  <c r="L342" i="52"/>
  <c r="H342" i="52" s="1"/>
  <c r="L178" i="51"/>
  <c r="H178" i="51" s="1"/>
  <c r="K506" i="55"/>
  <c r="G506" i="55" s="1"/>
  <c r="M178" i="53"/>
  <c r="I178" i="53" s="1"/>
  <c r="M178" i="54"/>
  <c r="I178" i="54" s="1"/>
  <c r="K342" i="50"/>
  <c r="G342" i="50" s="1"/>
  <c r="K342" i="52"/>
  <c r="G342" i="52" s="1"/>
  <c r="K178" i="51"/>
  <c r="G178" i="51" s="1"/>
  <c r="L178" i="54"/>
  <c r="H178" i="54" s="1"/>
  <c r="K178" i="54"/>
  <c r="G178" i="54" s="1"/>
  <c r="K424" i="55"/>
  <c r="G424" i="55" s="1"/>
  <c r="M506" i="55"/>
  <c r="I506" i="55" s="1"/>
  <c r="L178" i="53"/>
  <c r="H178" i="53" s="1"/>
  <c r="K178" i="57"/>
  <c r="G178" i="57" s="1"/>
  <c r="M178" i="56"/>
  <c r="I178" i="56" s="1"/>
  <c r="L178" i="59"/>
  <c r="H178" i="59" s="1"/>
  <c r="L178" i="56"/>
  <c r="H178" i="56" s="1"/>
  <c r="M424" i="55"/>
  <c r="I424" i="55" s="1"/>
  <c r="K260" i="58"/>
  <c r="G260" i="58" s="1"/>
  <c r="L178" i="57"/>
  <c r="H178" i="57" s="1"/>
  <c r="M260" i="58"/>
  <c r="I260" i="58" s="1"/>
  <c r="L260" i="58"/>
  <c r="H260" i="58" s="1"/>
  <c r="K178" i="59"/>
  <c r="G178" i="59" s="1"/>
  <c r="K178" i="56"/>
  <c r="G178" i="56" s="1"/>
  <c r="L424" i="55"/>
  <c r="H424" i="55" s="1"/>
  <c r="M178" i="59"/>
  <c r="I178" i="59" s="1"/>
  <c r="M424" i="50"/>
  <c r="I424" i="50" s="1"/>
  <c r="M260" i="51"/>
  <c r="I260" i="51" s="1"/>
  <c r="M260" i="53"/>
  <c r="I260" i="53" s="1"/>
  <c r="L424" i="50"/>
  <c r="H424" i="50" s="1"/>
  <c r="L260" i="51"/>
  <c r="H260" i="51" s="1"/>
  <c r="L260" i="53"/>
  <c r="H260" i="53" s="1"/>
  <c r="M342" i="58"/>
  <c r="I342" i="58" s="1"/>
  <c r="M506" i="50"/>
  <c r="I506" i="50" s="1"/>
  <c r="K424" i="50"/>
  <c r="G424" i="50" s="1"/>
  <c r="K260" i="51"/>
  <c r="G260" i="51" s="1"/>
  <c r="K260" i="53"/>
  <c r="G260" i="53" s="1"/>
  <c r="L342" i="58"/>
  <c r="H342" i="58" s="1"/>
  <c r="K260" i="57"/>
  <c r="G260" i="57" s="1"/>
  <c r="K342" i="58"/>
  <c r="G342" i="58" s="1"/>
  <c r="L260" i="56"/>
  <c r="H260" i="56" s="1"/>
  <c r="M260" i="59"/>
  <c r="I260" i="59" s="1"/>
  <c r="K506" i="50"/>
  <c r="G506" i="50" s="1"/>
  <c r="M260" i="57"/>
  <c r="I260" i="57" s="1"/>
  <c r="K260" i="56"/>
  <c r="G260" i="56" s="1"/>
  <c r="L260" i="59"/>
  <c r="H260" i="59" s="1"/>
  <c r="K260" i="54"/>
  <c r="G260" i="54" s="1"/>
  <c r="M260" i="54"/>
  <c r="I260" i="54" s="1"/>
  <c r="L260" i="57"/>
  <c r="H260" i="57" s="1"/>
  <c r="M506" i="52"/>
  <c r="I506" i="52" s="1"/>
  <c r="K260" i="59"/>
  <c r="G260" i="59" s="1"/>
  <c r="M424" i="52"/>
  <c r="I424" i="52" s="1"/>
  <c r="L506" i="50"/>
  <c r="H506" i="50" s="1"/>
  <c r="L506" i="52"/>
  <c r="H506" i="52" s="1"/>
  <c r="K506" i="52"/>
  <c r="G506" i="52" s="1"/>
  <c r="L260" i="54"/>
  <c r="H260" i="54" s="1"/>
  <c r="L424" i="52"/>
  <c r="H424" i="52" s="1"/>
  <c r="M260" i="56"/>
  <c r="I260" i="56" s="1"/>
  <c r="K424" i="52"/>
  <c r="G424" i="52" s="1"/>
  <c r="M342" i="53"/>
  <c r="I342" i="53" s="1"/>
  <c r="L342" i="57"/>
  <c r="H342" i="57" s="1"/>
  <c r="K506" i="58"/>
  <c r="G506" i="58" s="1"/>
  <c r="K342" i="51"/>
  <c r="G342" i="51" s="1"/>
  <c r="M342" i="59"/>
  <c r="I342" i="59" s="1"/>
  <c r="L342" i="54"/>
  <c r="H342" i="54" s="1"/>
  <c r="L342" i="53"/>
  <c r="H342" i="53" s="1"/>
  <c r="K342" i="56"/>
  <c r="G342" i="56" s="1"/>
  <c r="K342" i="57"/>
  <c r="G342" i="57" s="1"/>
  <c r="M506" i="58"/>
  <c r="I506" i="58" s="1"/>
  <c r="K342" i="53"/>
  <c r="G342" i="53" s="1"/>
  <c r="M342" i="56"/>
  <c r="I342" i="56" s="1"/>
  <c r="L506" i="58"/>
  <c r="H506" i="58" s="1"/>
  <c r="M424" i="58"/>
  <c r="I424" i="58" s="1"/>
  <c r="M342" i="54"/>
  <c r="I342" i="54" s="1"/>
  <c r="L424" i="58"/>
  <c r="H424" i="58" s="1"/>
  <c r="M342" i="51"/>
  <c r="I342" i="51" s="1"/>
  <c r="L342" i="56"/>
  <c r="H342" i="56" s="1"/>
  <c r="K342" i="59"/>
  <c r="G342" i="59" s="1"/>
  <c r="M342" i="57"/>
  <c r="I342" i="57" s="1"/>
  <c r="L342" i="51"/>
  <c r="H342" i="51" s="1"/>
  <c r="L342" i="59"/>
  <c r="H342" i="59" s="1"/>
  <c r="K342" i="54"/>
  <c r="G342" i="54" s="1"/>
  <c r="K424" i="58"/>
  <c r="G424" i="58" s="1"/>
  <c r="L424" i="59"/>
  <c r="H424" i="59" s="1"/>
  <c r="K424" i="59"/>
  <c r="G424" i="59" s="1"/>
  <c r="M506" i="59"/>
  <c r="I506" i="59" s="1"/>
  <c r="L506" i="59"/>
  <c r="H506" i="59" s="1"/>
  <c r="K506" i="59"/>
  <c r="G506" i="59" s="1"/>
  <c r="M506" i="51"/>
  <c r="I506" i="51" s="1"/>
  <c r="L506" i="53"/>
  <c r="H506" i="53" s="1"/>
  <c r="M506" i="54"/>
  <c r="I506" i="54" s="1"/>
  <c r="M424" i="57"/>
  <c r="I424" i="57" s="1"/>
  <c r="L506" i="51"/>
  <c r="H506" i="51" s="1"/>
  <c r="K506" i="53"/>
  <c r="G506" i="53" s="1"/>
  <c r="L506" i="54"/>
  <c r="H506" i="54" s="1"/>
  <c r="L424" i="57"/>
  <c r="H424" i="57" s="1"/>
  <c r="M424" i="54"/>
  <c r="I424" i="54" s="1"/>
  <c r="K506" i="51"/>
  <c r="G506" i="51" s="1"/>
  <c r="M506" i="53"/>
  <c r="I506" i="53" s="1"/>
  <c r="L424" i="54"/>
  <c r="H424" i="54" s="1"/>
  <c r="K424" i="54"/>
  <c r="G424" i="54" s="1"/>
  <c r="L424" i="53"/>
  <c r="H424" i="53" s="1"/>
  <c r="M424" i="51"/>
  <c r="I424" i="51" s="1"/>
  <c r="M506" i="57"/>
  <c r="I506" i="57" s="1"/>
  <c r="L506" i="56"/>
  <c r="H506" i="56" s="1"/>
  <c r="M424" i="59"/>
  <c r="I424" i="59" s="1"/>
  <c r="K506" i="57"/>
  <c r="G506" i="57" s="1"/>
  <c r="K506" i="54"/>
  <c r="G506" i="54" s="1"/>
  <c r="K424" i="57"/>
  <c r="G424" i="57" s="1"/>
  <c r="M424" i="56"/>
  <c r="I424" i="56" s="1"/>
  <c r="L424" i="56"/>
  <c r="H424" i="56" s="1"/>
  <c r="L506" i="57"/>
  <c r="H506" i="57" s="1"/>
  <c r="K424" i="56"/>
  <c r="G424" i="56" s="1"/>
  <c r="M424" i="53"/>
  <c r="I424" i="53" s="1"/>
  <c r="K424" i="51"/>
  <c r="G424" i="51" s="1"/>
  <c r="M506" i="56"/>
  <c r="I506" i="56" s="1"/>
  <c r="K424" i="53"/>
  <c r="G424" i="53" s="1"/>
  <c r="L424" i="51"/>
  <c r="H424" i="51" s="1"/>
  <c r="K506" i="56"/>
  <c r="G506" i="56" s="1"/>
  <c r="J92" i="61"/>
  <c r="F92" i="61" s="1"/>
  <c r="L338" i="61"/>
  <c r="H338" i="61" s="1"/>
  <c r="L92" i="61"/>
  <c r="H92" i="61" s="1"/>
  <c r="K338" i="61"/>
  <c r="G338" i="61" s="1"/>
  <c r="K92" i="61"/>
  <c r="G92" i="61" s="1"/>
  <c r="J338" i="61"/>
  <c r="F338" i="61" s="1"/>
  <c r="L256" i="61"/>
  <c r="H256" i="61" s="1"/>
  <c r="J830" i="61"/>
  <c r="F830" i="61" s="1"/>
  <c r="L666" i="61"/>
  <c r="H666" i="61" s="1"/>
  <c r="K666" i="61"/>
  <c r="G666" i="61" s="1"/>
  <c r="J420" i="61"/>
  <c r="F420" i="61" s="1"/>
  <c r="J256" i="61"/>
  <c r="F256" i="61" s="1"/>
  <c r="K830" i="61"/>
  <c r="G830" i="61" s="1"/>
  <c r="K420" i="61"/>
  <c r="G420" i="61" s="1"/>
  <c r="L10" i="61"/>
  <c r="H10" i="61" s="1"/>
  <c r="K256" i="61"/>
  <c r="G256" i="61" s="1"/>
  <c r="L420" i="61"/>
  <c r="H420" i="61" s="1"/>
  <c r="J10" i="61"/>
  <c r="F10" i="61" s="1"/>
  <c r="J666" i="61"/>
  <c r="F666" i="61" s="1"/>
  <c r="K174" i="61"/>
  <c r="G174" i="61" s="1"/>
  <c r="J502" i="61"/>
  <c r="F502" i="61" s="1"/>
  <c r="J174" i="61"/>
  <c r="F174" i="61" s="1"/>
  <c r="L830" i="61"/>
  <c r="H830" i="61" s="1"/>
  <c r="K10" i="61"/>
  <c r="G10" i="61" s="1"/>
  <c r="L174" i="61"/>
  <c r="H174" i="61" s="1"/>
  <c r="K502" i="61"/>
  <c r="G502" i="61" s="1"/>
  <c r="L584" i="61"/>
  <c r="H584" i="61" s="1"/>
  <c r="L748" i="61"/>
  <c r="H748" i="61" s="1"/>
  <c r="L502" i="61"/>
  <c r="H502" i="61" s="1"/>
  <c r="J584" i="61"/>
  <c r="F584" i="61" s="1"/>
  <c r="J748" i="61"/>
  <c r="F748" i="61" s="1"/>
  <c r="K584" i="61"/>
  <c r="G584" i="61" s="1"/>
  <c r="K748" i="61"/>
  <c r="G748" i="61" s="1"/>
  <c r="K34" i="61"/>
  <c r="G34" i="61" s="1"/>
  <c r="J34" i="61"/>
  <c r="F34" i="61" s="1"/>
  <c r="L34" i="61"/>
  <c r="H34" i="61" s="1"/>
  <c r="K772" i="61"/>
  <c r="G772" i="61" s="1"/>
  <c r="J772" i="61"/>
  <c r="F772" i="61" s="1"/>
  <c r="L772" i="61"/>
  <c r="H772" i="61" s="1"/>
  <c r="L198" i="61"/>
  <c r="H198" i="61" s="1"/>
  <c r="K690" i="61"/>
  <c r="G690" i="61" s="1"/>
  <c r="K198" i="61"/>
  <c r="G198" i="61" s="1"/>
  <c r="J690" i="61"/>
  <c r="F690" i="61" s="1"/>
  <c r="J198" i="61"/>
  <c r="F198" i="61" s="1"/>
  <c r="L690" i="61"/>
  <c r="H690" i="61" s="1"/>
  <c r="K854" i="61"/>
  <c r="G854" i="61" s="1"/>
  <c r="K444" i="61"/>
  <c r="G444" i="61" s="1"/>
  <c r="J526" i="61"/>
  <c r="F526" i="61" s="1"/>
  <c r="L116" i="61"/>
  <c r="H116" i="61" s="1"/>
  <c r="J854" i="61"/>
  <c r="F854" i="61" s="1"/>
  <c r="J444" i="61"/>
  <c r="F444" i="61" s="1"/>
  <c r="K116" i="61"/>
  <c r="G116" i="61" s="1"/>
  <c r="K608" i="61"/>
  <c r="G608" i="61" s="1"/>
  <c r="L362" i="61"/>
  <c r="H362" i="61" s="1"/>
  <c r="J116" i="61"/>
  <c r="F116" i="61" s="1"/>
  <c r="J608" i="61"/>
  <c r="F608" i="61" s="1"/>
  <c r="K362" i="61"/>
  <c r="G362" i="61" s="1"/>
  <c r="L608" i="61"/>
  <c r="H608" i="61" s="1"/>
  <c r="K280" i="61"/>
  <c r="G280" i="61" s="1"/>
  <c r="J362" i="61"/>
  <c r="F362" i="61" s="1"/>
  <c r="L854" i="61"/>
  <c r="H854" i="61" s="1"/>
  <c r="L444" i="61"/>
  <c r="H444" i="61" s="1"/>
  <c r="K526" i="61"/>
  <c r="G526" i="61" s="1"/>
  <c r="J280" i="61"/>
  <c r="F280" i="61" s="1"/>
  <c r="L526" i="61"/>
  <c r="H526" i="61" s="1"/>
  <c r="L280" i="61"/>
  <c r="H280" i="61" s="1"/>
  <c r="K90" i="61"/>
  <c r="G90" i="61" s="1"/>
  <c r="J8" i="61"/>
  <c r="F8" i="61" s="1"/>
  <c r="J90" i="61"/>
  <c r="F90" i="61" s="1"/>
  <c r="J500" i="61"/>
  <c r="F500" i="61" s="1"/>
  <c r="K8" i="61"/>
  <c r="G8" i="61" s="1"/>
  <c r="L500" i="61"/>
  <c r="H500" i="61" s="1"/>
  <c r="L90" i="61"/>
  <c r="H90" i="61" s="1"/>
  <c r="K500" i="61"/>
  <c r="G500" i="61" s="1"/>
  <c r="L8" i="61"/>
  <c r="H8" i="61" s="1"/>
  <c r="L746" i="61"/>
  <c r="H746" i="61" s="1"/>
  <c r="L582" i="61"/>
  <c r="H582" i="61" s="1"/>
  <c r="K746" i="61"/>
  <c r="G746" i="61" s="1"/>
  <c r="K582" i="61"/>
  <c r="G582" i="61" s="1"/>
  <c r="J746" i="61"/>
  <c r="F746" i="61" s="1"/>
  <c r="J418" i="61"/>
  <c r="F418" i="61" s="1"/>
  <c r="L664" i="61"/>
  <c r="H664" i="61" s="1"/>
  <c r="L418" i="61"/>
  <c r="H418" i="61" s="1"/>
  <c r="K418" i="61"/>
  <c r="G418" i="61" s="1"/>
  <c r="L172" i="61"/>
  <c r="H172" i="61" s="1"/>
  <c r="K172" i="61"/>
  <c r="G172" i="61" s="1"/>
  <c r="J664" i="61"/>
  <c r="F664" i="61" s="1"/>
  <c r="K664" i="61"/>
  <c r="G664" i="61" s="1"/>
  <c r="K336" i="61"/>
  <c r="G336" i="61" s="1"/>
  <c r="J254" i="61"/>
  <c r="F254" i="61" s="1"/>
  <c r="J336" i="61"/>
  <c r="F336" i="61" s="1"/>
  <c r="K828" i="61"/>
  <c r="G828" i="61" s="1"/>
  <c r="L336" i="61"/>
  <c r="H336" i="61" s="1"/>
  <c r="J828" i="61"/>
  <c r="F828" i="61" s="1"/>
  <c r="L254" i="61"/>
  <c r="H254" i="61" s="1"/>
  <c r="L828" i="61"/>
  <c r="H828" i="61" s="1"/>
  <c r="J172" i="61"/>
  <c r="F172" i="61" s="1"/>
  <c r="J582" i="61"/>
  <c r="F582" i="61" s="1"/>
  <c r="K254" i="61"/>
  <c r="G254" i="61" s="1"/>
  <c r="J347" i="61"/>
  <c r="F347" i="61" s="1"/>
  <c r="L347" i="61"/>
  <c r="H347" i="61" s="1"/>
  <c r="K347" i="61"/>
  <c r="G347" i="61" s="1"/>
  <c r="K593" i="61"/>
  <c r="G593" i="61" s="1"/>
  <c r="J593" i="61"/>
  <c r="F593" i="61" s="1"/>
  <c r="L593" i="61"/>
  <c r="H593" i="61" s="1"/>
  <c r="J511" i="61"/>
  <c r="F511" i="61" s="1"/>
  <c r="K757" i="61"/>
  <c r="G757" i="61" s="1"/>
  <c r="K675" i="61"/>
  <c r="G675" i="61" s="1"/>
  <c r="J757" i="61"/>
  <c r="F757" i="61" s="1"/>
  <c r="J839" i="61"/>
  <c r="F839" i="61" s="1"/>
  <c r="L839" i="61"/>
  <c r="H839" i="61" s="1"/>
  <c r="K839" i="61"/>
  <c r="G839" i="61" s="1"/>
  <c r="L101" i="61"/>
  <c r="H101" i="61" s="1"/>
  <c r="L757" i="61"/>
  <c r="H757" i="61" s="1"/>
  <c r="K265" i="61"/>
  <c r="G265" i="61" s="1"/>
  <c r="L675" i="61"/>
  <c r="H675" i="61" s="1"/>
  <c r="J183" i="61"/>
  <c r="F183" i="61" s="1"/>
  <c r="L265" i="61"/>
  <c r="H265" i="61" s="1"/>
  <c r="L429" i="61"/>
  <c r="H429" i="61" s="1"/>
  <c r="K19" i="61"/>
  <c r="G19" i="61" s="1"/>
  <c r="J101" i="61"/>
  <c r="F101" i="61" s="1"/>
  <c r="J265" i="61"/>
  <c r="F265" i="61" s="1"/>
  <c r="K429" i="61"/>
  <c r="G429" i="61" s="1"/>
  <c r="J19" i="61"/>
  <c r="F19" i="61" s="1"/>
  <c r="J429" i="61"/>
  <c r="F429" i="61" s="1"/>
  <c r="L511" i="61"/>
  <c r="H511" i="61" s="1"/>
  <c r="K183" i="61"/>
  <c r="G183" i="61" s="1"/>
  <c r="L183" i="61"/>
  <c r="H183" i="61" s="1"/>
  <c r="L19" i="61"/>
  <c r="H19" i="61" s="1"/>
  <c r="K101" i="61"/>
  <c r="G101" i="61" s="1"/>
  <c r="J675" i="61"/>
  <c r="F675" i="61" s="1"/>
  <c r="K511" i="61"/>
  <c r="G511" i="61" s="1"/>
  <c r="R25" i="41"/>
  <c r="R23" i="41"/>
  <c r="R34" i="41"/>
  <c r="R22" i="41"/>
  <c r="R13" i="41"/>
  <c r="R35" i="41"/>
  <c r="R40" i="41"/>
  <c r="R16" i="41"/>
  <c r="R19" i="41"/>
  <c r="R31" i="41"/>
  <c r="R41" i="41"/>
  <c r="R15" i="41"/>
  <c r="R33" i="41"/>
  <c r="R27" i="41"/>
  <c r="R17" i="41"/>
  <c r="R36" i="41"/>
  <c r="R28" i="41"/>
  <c r="R32" i="41"/>
  <c r="R30" i="41"/>
  <c r="R38" i="41"/>
  <c r="R14" i="41"/>
  <c r="R26" i="41"/>
  <c r="R21" i="41"/>
  <c r="R39" i="41"/>
  <c r="R29" i="41"/>
  <c r="R20" i="41"/>
  <c r="R24" i="41"/>
  <c r="R42" i="41"/>
  <c r="R37" i="41"/>
  <c r="R18" i="41"/>
  <c r="K22" i="61"/>
  <c r="G22" i="61" s="1"/>
  <c r="L104" i="61"/>
  <c r="H104" i="61" s="1"/>
  <c r="J104" i="61"/>
  <c r="F104" i="61" s="1"/>
  <c r="K104" i="61"/>
  <c r="G104" i="61" s="1"/>
  <c r="L514" i="61"/>
  <c r="H514" i="61" s="1"/>
  <c r="K514" i="61"/>
  <c r="G514" i="61" s="1"/>
  <c r="L22" i="61"/>
  <c r="H22" i="61" s="1"/>
  <c r="J514" i="61"/>
  <c r="F514" i="61" s="1"/>
  <c r="J22" i="61"/>
  <c r="F22" i="61" s="1"/>
  <c r="K596" i="61"/>
  <c r="G596" i="61" s="1"/>
  <c r="K760" i="61"/>
  <c r="G760" i="61" s="1"/>
  <c r="J432" i="61"/>
  <c r="F432" i="61" s="1"/>
  <c r="K268" i="61"/>
  <c r="G268" i="61" s="1"/>
  <c r="J596" i="61"/>
  <c r="F596" i="61" s="1"/>
  <c r="J760" i="61"/>
  <c r="F760" i="61" s="1"/>
  <c r="L432" i="61"/>
  <c r="H432" i="61" s="1"/>
  <c r="L842" i="61"/>
  <c r="H842" i="61" s="1"/>
  <c r="K842" i="61"/>
  <c r="G842" i="61" s="1"/>
  <c r="L596" i="61"/>
  <c r="H596" i="61" s="1"/>
  <c r="L760" i="61"/>
  <c r="H760" i="61" s="1"/>
  <c r="K432" i="61"/>
  <c r="G432" i="61" s="1"/>
  <c r="J350" i="61"/>
  <c r="F350" i="61" s="1"/>
  <c r="L268" i="61"/>
  <c r="H268" i="61" s="1"/>
  <c r="J678" i="61"/>
  <c r="F678" i="61" s="1"/>
  <c r="L186" i="61"/>
  <c r="H186" i="61" s="1"/>
  <c r="K350" i="61"/>
  <c r="G350" i="61" s="1"/>
  <c r="K186" i="61"/>
  <c r="G186" i="61" s="1"/>
  <c r="L350" i="61"/>
  <c r="H350" i="61" s="1"/>
  <c r="K678" i="61"/>
  <c r="G678" i="61" s="1"/>
  <c r="J186" i="61"/>
  <c r="F186" i="61" s="1"/>
  <c r="J268" i="61"/>
  <c r="F268" i="61" s="1"/>
  <c r="J842" i="61"/>
  <c r="F842" i="61" s="1"/>
  <c r="L678" i="61"/>
  <c r="H678" i="61" s="1"/>
  <c r="J341" i="61"/>
  <c r="F341" i="61" s="1"/>
  <c r="J13" i="61"/>
  <c r="F13" i="61" s="1"/>
  <c r="L13" i="61"/>
  <c r="H13" i="61" s="1"/>
  <c r="K13" i="61"/>
  <c r="G13" i="61" s="1"/>
  <c r="L341" i="61"/>
  <c r="H341" i="61" s="1"/>
  <c r="K341" i="61"/>
  <c r="G341" i="61" s="1"/>
  <c r="L833" i="61"/>
  <c r="H833" i="61" s="1"/>
  <c r="K833" i="61"/>
  <c r="G833" i="61" s="1"/>
  <c r="J833" i="61"/>
  <c r="F833" i="61" s="1"/>
  <c r="J587" i="61"/>
  <c r="F587" i="61" s="1"/>
  <c r="L95" i="61"/>
  <c r="H95" i="61" s="1"/>
  <c r="K95" i="61"/>
  <c r="G95" i="61" s="1"/>
  <c r="L177" i="61"/>
  <c r="H177" i="61" s="1"/>
  <c r="J95" i="61"/>
  <c r="F95" i="61" s="1"/>
  <c r="K177" i="61"/>
  <c r="G177" i="61" s="1"/>
  <c r="L423" i="61"/>
  <c r="H423" i="61" s="1"/>
  <c r="L669" i="61"/>
  <c r="H669" i="61" s="1"/>
  <c r="K669" i="61"/>
  <c r="G669" i="61" s="1"/>
  <c r="J669" i="61"/>
  <c r="F669" i="61" s="1"/>
  <c r="L505" i="61"/>
  <c r="H505" i="61" s="1"/>
  <c r="K423" i="61"/>
  <c r="G423" i="61" s="1"/>
  <c r="K505" i="61"/>
  <c r="G505" i="61" s="1"/>
  <c r="J259" i="61"/>
  <c r="F259" i="61" s="1"/>
  <c r="K587" i="61"/>
  <c r="G587" i="61" s="1"/>
  <c r="K259" i="61"/>
  <c r="G259" i="61" s="1"/>
  <c r="L751" i="61"/>
  <c r="H751" i="61" s="1"/>
  <c r="J177" i="61"/>
  <c r="F177" i="61" s="1"/>
  <c r="K751" i="61"/>
  <c r="G751" i="61" s="1"/>
  <c r="J505" i="61"/>
  <c r="F505" i="61" s="1"/>
  <c r="L587" i="61"/>
  <c r="H587" i="61" s="1"/>
  <c r="J423" i="61"/>
  <c r="F423" i="61" s="1"/>
  <c r="L259" i="61"/>
  <c r="H259" i="61" s="1"/>
  <c r="J751" i="61"/>
  <c r="F751" i="61" s="1"/>
  <c r="J169" i="61"/>
  <c r="F169" i="61" s="1"/>
  <c r="J743" i="61"/>
  <c r="F743" i="61" s="1"/>
  <c r="L661" i="61"/>
  <c r="H661" i="61" s="1"/>
  <c r="L743" i="61"/>
  <c r="H743" i="61" s="1"/>
  <c r="L87" i="61"/>
  <c r="H87" i="61" s="1"/>
  <c r="K661" i="61"/>
  <c r="G661" i="61" s="1"/>
  <c r="K743" i="61"/>
  <c r="G743" i="61" s="1"/>
  <c r="K87" i="61"/>
  <c r="G87" i="61" s="1"/>
  <c r="J661" i="61"/>
  <c r="F661" i="61" s="1"/>
  <c r="K169" i="61"/>
  <c r="G169" i="61" s="1"/>
  <c r="J579" i="61"/>
  <c r="F579" i="61" s="1"/>
  <c r="L5" i="61"/>
  <c r="H5" i="61" s="1"/>
  <c r="L579" i="61"/>
  <c r="H579" i="61" s="1"/>
  <c r="K5" i="61"/>
  <c r="G5" i="61" s="1"/>
  <c r="K579" i="61"/>
  <c r="G579" i="61" s="1"/>
  <c r="L497" i="61"/>
  <c r="H497" i="61" s="1"/>
  <c r="L169" i="61"/>
  <c r="H169" i="61" s="1"/>
  <c r="J5" i="61"/>
  <c r="F5" i="61" s="1"/>
  <c r="J497" i="61"/>
  <c r="F497" i="61" s="1"/>
  <c r="J415" i="61"/>
  <c r="F415" i="61" s="1"/>
  <c r="J87" i="61"/>
  <c r="F87" i="61" s="1"/>
  <c r="L825" i="61"/>
  <c r="H825" i="61" s="1"/>
  <c r="J251" i="61"/>
  <c r="F251" i="61" s="1"/>
  <c r="K825" i="61"/>
  <c r="G825" i="61" s="1"/>
  <c r="L333" i="61"/>
  <c r="H333" i="61" s="1"/>
  <c r="L251" i="61"/>
  <c r="H251" i="61" s="1"/>
  <c r="J825" i="61"/>
  <c r="F825" i="61" s="1"/>
  <c r="K333" i="61"/>
  <c r="G333" i="61" s="1"/>
  <c r="K251" i="61"/>
  <c r="G251" i="61" s="1"/>
  <c r="K497" i="61"/>
  <c r="G497" i="61" s="1"/>
  <c r="K415" i="61"/>
  <c r="G415" i="61" s="1"/>
  <c r="L415" i="61"/>
  <c r="H415" i="61" s="1"/>
  <c r="J333" i="61"/>
  <c r="F333" i="61" s="1"/>
  <c r="L35" i="48"/>
  <c r="H35" i="48" s="1"/>
  <c r="K35" i="48"/>
  <c r="G35" i="48" s="1"/>
  <c r="L117" i="48"/>
  <c r="H117" i="48" s="1"/>
  <c r="K199" i="48"/>
  <c r="G199" i="48" s="1"/>
  <c r="M199" i="48"/>
  <c r="I199" i="48" s="1"/>
  <c r="M35" i="48"/>
  <c r="I35" i="48" s="1"/>
  <c r="L199" i="48"/>
  <c r="H199" i="48" s="1"/>
  <c r="K117" i="48"/>
  <c r="G117" i="48" s="1"/>
  <c r="M117" i="48"/>
  <c r="I117" i="48" s="1"/>
  <c r="M281" i="48"/>
  <c r="I281" i="48" s="1"/>
  <c r="K281" i="48"/>
  <c r="G281" i="48" s="1"/>
  <c r="L281" i="48"/>
  <c r="H281" i="48" s="1"/>
  <c r="K363" i="48"/>
  <c r="G363" i="48" s="1"/>
  <c r="L363" i="48"/>
  <c r="H363" i="48" s="1"/>
  <c r="M363" i="48"/>
  <c r="I363" i="48" s="1"/>
  <c r="M445" i="48"/>
  <c r="I445" i="48" s="1"/>
  <c r="L527" i="48"/>
  <c r="H527" i="48" s="1"/>
  <c r="K445" i="48"/>
  <c r="G445" i="48" s="1"/>
  <c r="L445" i="48"/>
  <c r="H445" i="48" s="1"/>
  <c r="K527" i="48"/>
  <c r="G527" i="48" s="1"/>
  <c r="M527" i="48"/>
  <c r="I527" i="48" s="1"/>
  <c r="J27" i="41"/>
  <c r="J33" i="41"/>
  <c r="J30" i="41"/>
  <c r="J13" i="41"/>
  <c r="J34" i="41"/>
  <c r="J40" i="41"/>
  <c r="J42" i="41"/>
  <c r="J38" i="41"/>
  <c r="J19" i="41"/>
  <c r="J18" i="41"/>
  <c r="J31" i="41"/>
  <c r="J26" i="41"/>
  <c r="K43" i="41"/>
  <c r="J39" i="41"/>
  <c r="J17" i="41"/>
  <c r="J35" i="41"/>
  <c r="J15" i="41"/>
  <c r="J20" i="41"/>
  <c r="J28" i="41"/>
  <c r="J37" i="41"/>
  <c r="J21" i="41"/>
  <c r="J24" i="41"/>
  <c r="J36" i="41"/>
  <c r="J16" i="41"/>
  <c r="J14" i="41"/>
  <c r="J22" i="41"/>
  <c r="J25" i="41"/>
  <c r="L43" i="41"/>
  <c r="J32" i="41"/>
  <c r="J23" i="41"/>
  <c r="J41" i="41"/>
  <c r="J29" i="41"/>
  <c r="H114" i="63"/>
  <c r="F32" i="63"/>
  <c r="G32" i="63"/>
  <c r="H32" i="63"/>
  <c r="G114" i="63"/>
  <c r="F278" i="63"/>
  <c r="H360" i="63"/>
  <c r="F360" i="63"/>
  <c r="F442" i="63"/>
  <c r="G360" i="63"/>
  <c r="G442" i="63"/>
  <c r="H442" i="63"/>
  <c r="F114" i="63"/>
  <c r="F524" i="63"/>
  <c r="G196" i="63"/>
  <c r="H278" i="63"/>
  <c r="H196" i="63"/>
  <c r="G524" i="63"/>
  <c r="F196" i="63"/>
  <c r="H524" i="63"/>
  <c r="G278" i="63"/>
  <c r="G180" i="63"/>
  <c r="H98" i="63"/>
  <c r="H344" i="63"/>
  <c r="G98" i="63"/>
  <c r="F98" i="63"/>
  <c r="H16" i="63"/>
  <c r="F180" i="63"/>
  <c r="G344" i="63"/>
  <c r="F344" i="63"/>
  <c r="F262" i="63"/>
  <c r="H180" i="63"/>
  <c r="H508" i="63"/>
  <c r="F16" i="63"/>
  <c r="G508" i="63"/>
  <c r="G16" i="63"/>
  <c r="F508" i="63"/>
  <c r="F426" i="63"/>
  <c r="H262" i="63"/>
  <c r="G426" i="63"/>
  <c r="G262" i="63"/>
  <c r="H426" i="63"/>
  <c r="G19" i="63"/>
  <c r="H19" i="63"/>
  <c r="F265" i="63"/>
  <c r="G511" i="63"/>
  <c r="F19" i="63"/>
  <c r="H101" i="63"/>
  <c r="H265" i="63"/>
  <c r="F511" i="63"/>
  <c r="H511" i="63"/>
  <c r="G265" i="63"/>
  <c r="G183" i="63"/>
  <c r="H183" i="63"/>
  <c r="F183" i="63"/>
  <c r="F101" i="63"/>
  <c r="F347" i="63"/>
  <c r="H347" i="63"/>
  <c r="G101" i="63"/>
  <c r="H429" i="63"/>
  <c r="G429" i="63"/>
  <c r="G347" i="63"/>
  <c r="F429" i="63"/>
  <c r="G261" i="63"/>
  <c r="H343" i="63"/>
  <c r="F97" i="63"/>
  <c r="G343" i="63"/>
  <c r="F425" i="63"/>
  <c r="F15" i="63"/>
  <c r="H15" i="63"/>
  <c r="H179" i="63"/>
  <c r="H425" i="63"/>
  <c r="G179" i="63"/>
  <c r="H97" i="63"/>
  <c r="F343" i="63"/>
  <c r="G425" i="63"/>
  <c r="G97" i="63"/>
  <c r="F261" i="63"/>
  <c r="F507" i="63"/>
  <c r="H507" i="63"/>
  <c r="G507" i="63"/>
  <c r="F179" i="63"/>
  <c r="G15" i="63"/>
  <c r="H261" i="63"/>
  <c r="G93" i="63"/>
  <c r="H11" i="63"/>
  <c r="G421" i="63"/>
  <c r="G11" i="63"/>
  <c r="F11" i="63"/>
  <c r="F257" i="63"/>
  <c r="H93" i="63"/>
  <c r="H175" i="63"/>
  <c r="H503" i="63"/>
  <c r="F93" i="63"/>
  <c r="F339" i="63"/>
  <c r="G339" i="63"/>
  <c r="F175" i="63"/>
  <c r="H339" i="63"/>
  <c r="G503" i="63"/>
  <c r="F503" i="63"/>
  <c r="G257" i="63"/>
  <c r="H257" i="63"/>
  <c r="F421" i="63"/>
  <c r="H421" i="63"/>
  <c r="G175" i="63"/>
  <c r="M26" i="51"/>
  <c r="I26" i="51" s="1"/>
  <c r="K26" i="50"/>
  <c r="G26" i="50" s="1"/>
  <c r="L108" i="54"/>
  <c r="H108" i="54" s="1"/>
  <c r="L26" i="55"/>
  <c r="H26" i="55" s="1"/>
  <c r="K26" i="57"/>
  <c r="G26" i="57" s="1"/>
  <c r="M108" i="57"/>
  <c r="I108" i="57" s="1"/>
  <c r="K108" i="54"/>
  <c r="G108" i="54" s="1"/>
  <c r="K26" i="55"/>
  <c r="G26" i="55" s="1"/>
  <c r="M26" i="57"/>
  <c r="I26" i="57" s="1"/>
  <c r="L108" i="57"/>
  <c r="H108" i="57" s="1"/>
  <c r="M108" i="54"/>
  <c r="I108" i="54" s="1"/>
  <c r="K108" i="57"/>
  <c r="G108" i="57" s="1"/>
  <c r="M26" i="53"/>
  <c r="I26" i="53" s="1"/>
  <c r="M26" i="55"/>
  <c r="I26" i="55" s="1"/>
  <c r="L26" i="57"/>
  <c r="H26" i="57" s="1"/>
  <c r="M108" i="58"/>
  <c r="I108" i="58" s="1"/>
  <c r="L26" i="50"/>
  <c r="H26" i="50" s="1"/>
  <c r="L108" i="58"/>
  <c r="H108" i="58" s="1"/>
  <c r="K108" i="58"/>
  <c r="G108" i="58" s="1"/>
  <c r="L26" i="53"/>
  <c r="H26" i="53" s="1"/>
  <c r="K26" i="52"/>
  <c r="G26" i="52" s="1"/>
  <c r="M26" i="50"/>
  <c r="I26" i="50" s="1"/>
  <c r="K26" i="59"/>
  <c r="G26" i="59" s="1"/>
  <c r="L26" i="52"/>
  <c r="H26" i="52" s="1"/>
  <c r="M26" i="56"/>
  <c r="I26" i="56" s="1"/>
  <c r="M190" i="54"/>
  <c r="I190" i="54" s="1"/>
  <c r="L26" i="56"/>
  <c r="H26" i="56" s="1"/>
  <c r="M26" i="54"/>
  <c r="I26" i="54" s="1"/>
  <c r="K26" i="58"/>
  <c r="G26" i="58" s="1"/>
  <c r="L190" i="54"/>
  <c r="H190" i="54" s="1"/>
  <c r="K108" i="52"/>
  <c r="G108" i="52" s="1"/>
  <c r="M108" i="53"/>
  <c r="I108" i="53" s="1"/>
  <c r="K26" i="56"/>
  <c r="G26" i="56" s="1"/>
  <c r="L26" i="54"/>
  <c r="H26" i="54" s="1"/>
  <c r="M26" i="58"/>
  <c r="I26" i="58" s="1"/>
  <c r="K190" i="54"/>
  <c r="G190" i="54" s="1"/>
  <c r="M26" i="59"/>
  <c r="I26" i="59" s="1"/>
  <c r="L108" i="52"/>
  <c r="H108" i="52" s="1"/>
  <c r="K26" i="53"/>
  <c r="G26" i="53" s="1"/>
  <c r="K26" i="54"/>
  <c r="G26" i="54" s="1"/>
  <c r="L26" i="58"/>
  <c r="H26" i="58" s="1"/>
  <c r="M26" i="52"/>
  <c r="I26" i="52" s="1"/>
  <c r="L26" i="51"/>
  <c r="H26" i="51" s="1"/>
  <c r="L108" i="53"/>
  <c r="H108" i="53" s="1"/>
  <c r="K26" i="51"/>
  <c r="G26" i="51" s="1"/>
  <c r="K108" i="53"/>
  <c r="G108" i="53" s="1"/>
  <c r="L26" i="59"/>
  <c r="H26" i="59" s="1"/>
  <c r="M108" i="52"/>
  <c r="I108" i="52" s="1"/>
  <c r="M190" i="50"/>
  <c r="I190" i="50" s="1"/>
  <c r="L108" i="51"/>
  <c r="H108" i="51" s="1"/>
  <c r="L436" i="51"/>
  <c r="H436" i="51" s="1"/>
  <c r="L190" i="50"/>
  <c r="H190" i="50" s="1"/>
  <c r="K108" i="51"/>
  <c r="G108" i="51" s="1"/>
  <c r="K436" i="51"/>
  <c r="G436" i="51" s="1"/>
  <c r="K190" i="50"/>
  <c r="G190" i="50" s="1"/>
  <c r="M272" i="58"/>
  <c r="I272" i="58" s="1"/>
  <c r="K272" i="51"/>
  <c r="G272" i="51" s="1"/>
  <c r="M518" i="51"/>
  <c r="I518" i="51" s="1"/>
  <c r="M108" i="50"/>
  <c r="I108" i="50" s="1"/>
  <c r="K108" i="59"/>
  <c r="G108" i="59" s="1"/>
  <c r="L272" i="58"/>
  <c r="H272" i="58" s="1"/>
  <c r="M272" i="51"/>
  <c r="I272" i="51" s="1"/>
  <c r="L518" i="51"/>
  <c r="H518" i="51" s="1"/>
  <c r="L190" i="51"/>
  <c r="H190" i="51" s="1"/>
  <c r="M108" i="51"/>
  <c r="I108" i="51" s="1"/>
  <c r="M436" i="51"/>
  <c r="I436" i="51" s="1"/>
  <c r="K108" i="56"/>
  <c r="G108" i="56" s="1"/>
  <c r="K190" i="53"/>
  <c r="G190" i="53" s="1"/>
  <c r="L272" i="50"/>
  <c r="H272" i="50" s="1"/>
  <c r="L108" i="50"/>
  <c r="H108" i="50" s="1"/>
  <c r="K108" i="50"/>
  <c r="G108" i="50" s="1"/>
  <c r="K272" i="58"/>
  <c r="G272" i="58" s="1"/>
  <c r="M108" i="56"/>
  <c r="I108" i="56" s="1"/>
  <c r="K518" i="51"/>
  <c r="G518" i="51" s="1"/>
  <c r="K272" i="50"/>
  <c r="G272" i="50" s="1"/>
  <c r="K190" i="51"/>
  <c r="G190" i="51" s="1"/>
  <c r="L108" i="56"/>
  <c r="H108" i="56" s="1"/>
  <c r="L190" i="56"/>
  <c r="H190" i="56" s="1"/>
  <c r="L190" i="53"/>
  <c r="H190" i="53" s="1"/>
  <c r="L354" i="51"/>
  <c r="H354" i="51" s="1"/>
  <c r="K354" i="58"/>
  <c r="G354" i="58" s="1"/>
  <c r="M108" i="55"/>
  <c r="I108" i="55" s="1"/>
  <c r="M190" i="53"/>
  <c r="I190" i="53" s="1"/>
  <c r="K190" i="58"/>
  <c r="G190" i="58" s="1"/>
  <c r="K354" i="51"/>
  <c r="G354" i="51" s="1"/>
  <c r="M190" i="57"/>
  <c r="I190" i="57" s="1"/>
  <c r="M354" i="58"/>
  <c r="I354" i="58" s="1"/>
  <c r="K108" i="55"/>
  <c r="G108" i="55" s="1"/>
  <c r="M272" i="50"/>
  <c r="I272" i="50" s="1"/>
  <c r="M190" i="51"/>
  <c r="I190" i="51" s="1"/>
  <c r="L108" i="55"/>
  <c r="H108" i="55" s="1"/>
  <c r="M108" i="59"/>
  <c r="I108" i="59" s="1"/>
  <c r="L190" i="57"/>
  <c r="H190" i="57" s="1"/>
  <c r="L354" i="58"/>
  <c r="H354" i="58" s="1"/>
  <c r="L272" i="51"/>
  <c r="H272" i="51" s="1"/>
  <c r="L108" i="59"/>
  <c r="H108" i="59" s="1"/>
  <c r="K190" i="57"/>
  <c r="G190" i="57" s="1"/>
  <c r="M190" i="58"/>
  <c r="I190" i="58" s="1"/>
  <c r="K190" i="56"/>
  <c r="G190" i="56" s="1"/>
  <c r="M190" i="56"/>
  <c r="I190" i="56" s="1"/>
  <c r="M354" i="51"/>
  <c r="I354" i="51" s="1"/>
  <c r="L190" i="58"/>
  <c r="H190" i="58" s="1"/>
  <c r="M436" i="58"/>
  <c r="I436" i="58" s="1"/>
  <c r="K518" i="58"/>
  <c r="G518" i="58" s="1"/>
  <c r="L436" i="58"/>
  <c r="H436" i="58" s="1"/>
  <c r="M354" i="50"/>
  <c r="I354" i="50" s="1"/>
  <c r="K436" i="58"/>
  <c r="G436" i="58" s="1"/>
  <c r="L354" i="50"/>
  <c r="H354" i="50" s="1"/>
  <c r="M190" i="55"/>
  <c r="I190" i="55" s="1"/>
  <c r="M272" i="54"/>
  <c r="I272" i="54" s="1"/>
  <c r="K272" i="56"/>
  <c r="G272" i="56" s="1"/>
  <c r="L518" i="58"/>
  <c r="H518" i="58" s="1"/>
  <c r="L272" i="54"/>
  <c r="H272" i="54" s="1"/>
  <c r="L190" i="59"/>
  <c r="H190" i="59" s="1"/>
  <c r="L272" i="56"/>
  <c r="H272" i="56" s="1"/>
  <c r="M518" i="58"/>
  <c r="I518" i="58" s="1"/>
  <c r="K272" i="54"/>
  <c r="G272" i="54" s="1"/>
  <c r="M190" i="52"/>
  <c r="I190" i="52" s="1"/>
  <c r="K190" i="59"/>
  <c r="G190" i="59" s="1"/>
  <c r="K354" i="50"/>
  <c r="G354" i="50" s="1"/>
  <c r="M272" i="57"/>
  <c r="I272" i="57" s="1"/>
  <c r="L190" i="52"/>
  <c r="H190" i="52" s="1"/>
  <c r="K272" i="53"/>
  <c r="G272" i="53" s="1"/>
  <c r="L272" i="57"/>
  <c r="H272" i="57" s="1"/>
  <c r="K190" i="52"/>
  <c r="G190" i="52" s="1"/>
  <c r="M272" i="56"/>
  <c r="I272" i="56" s="1"/>
  <c r="M272" i="53"/>
  <c r="I272" i="53" s="1"/>
  <c r="L190" i="55"/>
  <c r="H190" i="55" s="1"/>
  <c r="M190" i="59"/>
  <c r="I190" i="59" s="1"/>
  <c r="K272" i="57"/>
  <c r="G272" i="57" s="1"/>
  <c r="L272" i="53"/>
  <c r="H272" i="53" s="1"/>
  <c r="K190" i="55"/>
  <c r="G190" i="55" s="1"/>
  <c r="L272" i="55"/>
  <c r="H272" i="55" s="1"/>
  <c r="L354" i="56"/>
  <c r="H354" i="56" s="1"/>
  <c r="K518" i="50"/>
  <c r="G518" i="50" s="1"/>
  <c r="K272" i="55"/>
  <c r="G272" i="55" s="1"/>
  <c r="K354" i="56"/>
  <c r="G354" i="56" s="1"/>
  <c r="L518" i="50"/>
  <c r="H518" i="50" s="1"/>
  <c r="M436" i="50"/>
  <c r="I436" i="50" s="1"/>
  <c r="M518" i="50"/>
  <c r="I518" i="50" s="1"/>
  <c r="L436" i="50"/>
  <c r="H436" i="50" s="1"/>
  <c r="M272" i="55"/>
  <c r="I272" i="55" s="1"/>
  <c r="M354" i="56"/>
  <c r="I354" i="56" s="1"/>
  <c r="M354" i="54"/>
  <c r="I354" i="54" s="1"/>
  <c r="M272" i="59"/>
  <c r="I272" i="59" s="1"/>
  <c r="K354" i="53"/>
  <c r="G354" i="53" s="1"/>
  <c r="L272" i="52"/>
  <c r="H272" i="52" s="1"/>
  <c r="L354" i="54"/>
  <c r="H354" i="54" s="1"/>
  <c r="L272" i="59"/>
  <c r="H272" i="59" s="1"/>
  <c r="M354" i="53"/>
  <c r="I354" i="53" s="1"/>
  <c r="K436" i="50"/>
  <c r="G436" i="50" s="1"/>
  <c r="L354" i="57"/>
  <c r="H354" i="57" s="1"/>
  <c r="K354" i="57"/>
  <c r="G354" i="57" s="1"/>
  <c r="M272" i="52"/>
  <c r="I272" i="52" s="1"/>
  <c r="K354" i="54"/>
  <c r="G354" i="54" s="1"/>
  <c r="K272" i="59"/>
  <c r="G272" i="59" s="1"/>
  <c r="K272" i="52"/>
  <c r="G272" i="52" s="1"/>
  <c r="L354" i="53"/>
  <c r="H354" i="53" s="1"/>
  <c r="M354" i="57"/>
  <c r="I354" i="57" s="1"/>
  <c r="M518" i="56"/>
  <c r="I518" i="56" s="1"/>
  <c r="K518" i="54"/>
  <c r="G518" i="54" s="1"/>
  <c r="M354" i="59"/>
  <c r="I354" i="59" s="1"/>
  <c r="M436" i="53"/>
  <c r="I436" i="53" s="1"/>
  <c r="L518" i="57"/>
  <c r="H518" i="57" s="1"/>
  <c r="M354" i="55"/>
  <c r="I354" i="55" s="1"/>
  <c r="K436" i="56"/>
  <c r="G436" i="56" s="1"/>
  <c r="K436" i="57"/>
  <c r="G436" i="57" s="1"/>
  <c r="K354" i="52"/>
  <c r="G354" i="52" s="1"/>
  <c r="M518" i="53"/>
  <c r="I518" i="53" s="1"/>
  <c r="L518" i="56"/>
  <c r="H518" i="56" s="1"/>
  <c r="L354" i="59"/>
  <c r="H354" i="59" s="1"/>
  <c r="L436" i="53"/>
  <c r="H436" i="53" s="1"/>
  <c r="M436" i="54"/>
  <c r="I436" i="54" s="1"/>
  <c r="K518" i="57"/>
  <c r="G518" i="57" s="1"/>
  <c r="L354" i="55"/>
  <c r="H354" i="55" s="1"/>
  <c r="K518" i="56"/>
  <c r="G518" i="56" s="1"/>
  <c r="M436" i="56"/>
  <c r="I436" i="56" s="1"/>
  <c r="M436" i="57"/>
  <c r="I436" i="57" s="1"/>
  <c r="K436" i="53"/>
  <c r="G436" i="53" s="1"/>
  <c r="L436" i="54"/>
  <c r="H436" i="54" s="1"/>
  <c r="K354" i="55"/>
  <c r="G354" i="55" s="1"/>
  <c r="L436" i="56"/>
  <c r="H436" i="56" s="1"/>
  <c r="L436" i="57"/>
  <c r="H436" i="57" s="1"/>
  <c r="M354" i="52"/>
  <c r="I354" i="52" s="1"/>
  <c r="K436" i="54"/>
  <c r="G436" i="54" s="1"/>
  <c r="L354" i="52"/>
  <c r="H354" i="52" s="1"/>
  <c r="L518" i="54"/>
  <c r="H518" i="54" s="1"/>
  <c r="K354" i="59"/>
  <c r="G354" i="59" s="1"/>
  <c r="M518" i="57"/>
  <c r="I518" i="57" s="1"/>
  <c r="K518" i="53"/>
  <c r="G518" i="53" s="1"/>
  <c r="M518" i="54"/>
  <c r="I518" i="54" s="1"/>
  <c r="L518" i="53"/>
  <c r="H518" i="53" s="1"/>
  <c r="L518" i="59"/>
  <c r="H518" i="59" s="1"/>
  <c r="M518" i="52"/>
  <c r="I518" i="52" s="1"/>
  <c r="K518" i="59"/>
  <c r="G518" i="59" s="1"/>
  <c r="L518" i="52"/>
  <c r="H518" i="52" s="1"/>
  <c r="K518" i="52"/>
  <c r="G518" i="52" s="1"/>
  <c r="M436" i="59"/>
  <c r="I436" i="59" s="1"/>
  <c r="K436" i="59"/>
  <c r="G436" i="59" s="1"/>
  <c r="M518" i="59"/>
  <c r="I518" i="59" s="1"/>
  <c r="K436" i="55"/>
  <c r="G436" i="55" s="1"/>
  <c r="L436" i="52"/>
  <c r="H436" i="52" s="1"/>
  <c r="M436" i="55"/>
  <c r="I436" i="55" s="1"/>
  <c r="K436" i="52"/>
  <c r="G436" i="52" s="1"/>
  <c r="L436" i="59"/>
  <c r="H436" i="59" s="1"/>
  <c r="M518" i="55"/>
  <c r="I518" i="55" s="1"/>
  <c r="L436" i="55"/>
  <c r="H436" i="55" s="1"/>
  <c r="L518" i="55"/>
  <c r="H518" i="55" s="1"/>
  <c r="M436" i="52"/>
  <c r="I436" i="52" s="1"/>
  <c r="K518" i="55"/>
  <c r="G518" i="55" s="1"/>
  <c r="M24" i="50"/>
  <c r="I24" i="50" s="1"/>
  <c r="M24" i="51"/>
  <c r="I24" i="51" s="1"/>
  <c r="K24" i="50"/>
  <c r="G24" i="50" s="1"/>
  <c r="L24" i="50"/>
  <c r="H24" i="50" s="1"/>
  <c r="L106" i="53"/>
  <c r="H106" i="53" s="1"/>
  <c r="K106" i="53"/>
  <c r="G106" i="53" s="1"/>
  <c r="M106" i="53"/>
  <c r="I106" i="53" s="1"/>
  <c r="M270" i="53"/>
  <c r="I270" i="53" s="1"/>
  <c r="K24" i="59"/>
  <c r="G24" i="59" s="1"/>
  <c r="L270" i="53"/>
  <c r="H270" i="53" s="1"/>
  <c r="K270" i="53"/>
  <c r="G270" i="53" s="1"/>
  <c r="L24" i="59"/>
  <c r="H24" i="59" s="1"/>
  <c r="K188" i="53"/>
  <c r="G188" i="53" s="1"/>
  <c r="M24" i="59"/>
  <c r="I24" i="59" s="1"/>
  <c r="K24" i="56"/>
  <c r="G24" i="56" s="1"/>
  <c r="K24" i="58"/>
  <c r="G24" i="58" s="1"/>
  <c r="L106" i="58"/>
  <c r="H106" i="58" s="1"/>
  <c r="L106" i="56"/>
  <c r="H106" i="56" s="1"/>
  <c r="K106" i="58"/>
  <c r="G106" i="58" s="1"/>
  <c r="M188" i="56"/>
  <c r="I188" i="56" s="1"/>
  <c r="K106" i="56"/>
  <c r="G106" i="56" s="1"/>
  <c r="L24" i="51"/>
  <c r="H24" i="51" s="1"/>
  <c r="M24" i="54"/>
  <c r="I24" i="54" s="1"/>
  <c r="L188" i="56"/>
  <c r="H188" i="56" s="1"/>
  <c r="M106" i="52"/>
  <c r="I106" i="52" s="1"/>
  <c r="L24" i="54"/>
  <c r="H24" i="54" s="1"/>
  <c r="K188" i="56"/>
  <c r="G188" i="56" s="1"/>
  <c r="L106" i="52"/>
  <c r="H106" i="52" s="1"/>
  <c r="M24" i="53"/>
  <c r="I24" i="53" s="1"/>
  <c r="M24" i="57"/>
  <c r="I24" i="57" s="1"/>
  <c r="L188" i="53"/>
  <c r="H188" i="53" s="1"/>
  <c r="L24" i="56"/>
  <c r="H24" i="56" s="1"/>
  <c r="L24" i="58"/>
  <c r="H24" i="58" s="1"/>
  <c r="M106" i="58"/>
  <c r="I106" i="58" s="1"/>
  <c r="K24" i="55"/>
  <c r="G24" i="55" s="1"/>
  <c r="M106" i="56"/>
  <c r="I106" i="56" s="1"/>
  <c r="K24" i="52"/>
  <c r="G24" i="52" s="1"/>
  <c r="K24" i="54"/>
  <c r="G24" i="54" s="1"/>
  <c r="M24" i="58"/>
  <c r="I24" i="58" s="1"/>
  <c r="M24" i="52"/>
  <c r="I24" i="52" s="1"/>
  <c r="K106" i="52"/>
  <c r="G106" i="52" s="1"/>
  <c r="L24" i="57"/>
  <c r="H24" i="57" s="1"/>
  <c r="L24" i="52"/>
  <c r="H24" i="52" s="1"/>
  <c r="K24" i="51"/>
  <c r="G24" i="51" s="1"/>
  <c r="L24" i="53"/>
  <c r="H24" i="53" s="1"/>
  <c r="M24" i="55"/>
  <c r="I24" i="55" s="1"/>
  <c r="K24" i="57"/>
  <c r="G24" i="57" s="1"/>
  <c r="K24" i="53"/>
  <c r="G24" i="53" s="1"/>
  <c r="L24" i="55"/>
  <c r="H24" i="55" s="1"/>
  <c r="M188" i="53"/>
  <c r="I188" i="53" s="1"/>
  <c r="M24" i="56"/>
  <c r="I24" i="56" s="1"/>
  <c r="L188" i="50"/>
  <c r="H188" i="50" s="1"/>
  <c r="L270" i="50"/>
  <c r="H270" i="50" s="1"/>
  <c r="L106" i="59"/>
  <c r="H106" i="59" s="1"/>
  <c r="K188" i="50"/>
  <c r="G188" i="50" s="1"/>
  <c r="M106" i="50"/>
  <c r="I106" i="50" s="1"/>
  <c r="K106" i="59"/>
  <c r="G106" i="59" s="1"/>
  <c r="M188" i="59"/>
  <c r="I188" i="59" s="1"/>
  <c r="L106" i="50"/>
  <c r="H106" i="50" s="1"/>
  <c r="L188" i="59"/>
  <c r="H188" i="59" s="1"/>
  <c r="M188" i="58"/>
  <c r="I188" i="58" s="1"/>
  <c r="K106" i="50"/>
  <c r="G106" i="50" s="1"/>
  <c r="M106" i="51"/>
  <c r="I106" i="51" s="1"/>
  <c r="K188" i="59"/>
  <c r="G188" i="59" s="1"/>
  <c r="L188" i="58"/>
  <c r="H188" i="58" s="1"/>
  <c r="M188" i="50"/>
  <c r="I188" i="50" s="1"/>
  <c r="K270" i="50"/>
  <c r="G270" i="50" s="1"/>
  <c r="M106" i="59"/>
  <c r="I106" i="59" s="1"/>
  <c r="M106" i="55"/>
  <c r="I106" i="55" s="1"/>
  <c r="K188" i="58"/>
  <c r="G188" i="58" s="1"/>
  <c r="L106" i="55"/>
  <c r="H106" i="55" s="1"/>
  <c r="M270" i="50"/>
  <c r="I270" i="50" s="1"/>
  <c r="M188" i="57"/>
  <c r="I188" i="57" s="1"/>
  <c r="K106" i="55"/>
  <c r="G106" i="55" s="1"/>
  <c r="L188" i="57"/>
  <c r="H188" i="57" s="1"/>
  <c r="M106" i="54"/>
  <c r="I106" i="54" s="1"/>
  <c r="M106" i="57"/>
  <c r="I106" i="57" s="1"/>
  <c r="L106" i="54"/>
  <c r="H106" i="54" s="1"/>
  <c r="L106" i="51"/>
  <c r="H106" i="51" s="1"/>
  <c r="L188" i="52"/>
  <c r="H188" i="52" s="1"/>
  <c r="K188" i="52"/>
  <c r="G188" i="52" s="1"/>
  <c r="K106" i="54"/>
  <c r="G106" i="54" s="1"/>
  <c r="K106" i="51"/>
  <c r="G106" i="51" s="1"/>
  <c r="L106" i="57"/>
  <c r="H106" i="57" s="1"/>
  <c r="K188" i="57"/>
  <c r="G188" i="57" s="1"/>
  <c r="M188" i="52"/>
  <c r="I188" i="52" s="1"/>
  <c r="K106" i="57"/>
  <c r="G106" i="57" s="1"/>
  <c r="L188" i="55"/>
  <c r="H188" i="55" s="1"/>
  <c r="M270" i="58"/>
  <c r="I270" i="58" s="1"/>
  <c r="M270" i="56"/>
  <c r="I270" i="56" s="1"/>
  <c r="M270" i="52"/>
  <c r="I270" i="52" s="1"/>
  <c r="L270" i="58"/>
  <c r="H270" i="58" s="1"/>
  <c r="L270" i="56"/>
  <c r="H270" i="56" s="1"/>
  <c r="L270" i="52"/>
  <c r="H270" i="52" s="1"/>
  <c r="K270" i="58"/>
  <c r="G270" i="58" s="1"/>
  <c r="M270" i="57"/>
  <c r="I270" i="57" s="1"/>
  <c r="M352" i="50"/>
  <c r="I352" i="50" s="1"/>
  <c r="K270" i="52"/>
  <c r="G270" i="52" s="1"/>
  <c r="L270" i="57"/>
  <c r="H270" i="57" s="1"/>
  <c r="M270" i="59"/>
  <c r="I270" i="59" s="1"/>
  <c r="M188" i="51"/>
  <c r="I188" i="51" s="1"/>
  <c r="M188" i="55"/>
  <c r="I188" i="55" s="1"/>
  <c r="K270" i="56"/>
  <c r="G270" i="56" s="1"/>
  <c r="K352" i="53"/>
  <c r="G352" i="53" s="1"/>
  <c r="K188" i="55"/>
  <c r="G188" i="55" s="1"/>
  <c r="L188" i="51"/>
  <c r="H188" i="51" s="1"/>
  <c r="K188" i="54"/>
  <c r="G188" i="54" s="1"/>
  <c r="L352" i="50"/>
  <c r="H352" i="50" s="1"/>
  <c r="K270" i="57"/>
  <c r="G270" i="57" s="1"/>
  <c r="M352" i="53"/>
  <c r="I352" i="53" s="1"/>
  <c r="K352" i="50"/>
  <c r="G352" i="50" s="1"/>
  <c r="L270" i="59"/>
  <c r="H270" i="59" s="1"/>
  <c r="K188" i="51"/>
  <c r="G188" i="51" s="1"/>
  <c r="M188" i="54"/>
  <c r="I188" i="54" s="1"/>
  <c r="K270" i="59"/>
  <c r="G270" i="59" s="1"/>
  <c r="L188" i="54"/>
  <c r="H188" i="54" s="1"/>
  <c r="L352" i="53"/>
  <c r="H352" i="53" s="1"/>
  <c r="L434" i="50"/>
  <c r="H434" i="50" s="1"/>
  <c r="L352" i="57"/>
  <c r="H352" i="57" s="1"/>
  <c r="L434" i="53"/>
  <c r="H434" i="53" s="1"/>
  <c r="K434" i="50"/>
  <c r="G434" i="50" s="1"/>
  <c r="K352" i="57"/>
  <c r="G352" i="57" s="1"/>
  <c r="K434" i="53"/>
  <c r="G434" i="53" s="1"/>
  <c r="M352" i="52"/>
  <c r="I352" i="52" s="1"/>
  <c r="M434" i="53"/>
  <c r="I434" i="53" s="1"/>
  <c r="M516" i="50"/>
  <c r="I516" i="50" s="1"/>
  <c r="L352" i="52"/>
  <c r="H352" i="52" s="1"/>
  <c r="M516" i="53"/>
  <c r="I516" i="53" s="1"/>
  <c r="M434" i="50"/>
  <c r="I434" i="50" s="1"/>
  <c r="K270" i="55"/>
  <c r="G270" i="55" s="1"/>
  <c r="M352" i="57"/>
  <c r="I352" i="57" s="1"/>
  <c r="K516" i="50"/>
  <c r="G516" i="50" s="1"/>
  <c r="L270" i="51"/>
  <c r="H270" i="51" s="1"/>
  <c r="K352" i="59"/>
  <c r="G352" i="59" s="1"/>
  <c r="M352" i="58"/>
  <c r="I352" i="58" s="1"/>
  <c r="K516" i="53"/>
  <c r="G516" i="53" s="1"/>
  <c r="L352" i="56"/>
  <c r="H352" i="56" s="1"/>
  <c r="M270" i="55"/>
  <c r="I270" i="55" s="1"/>
  <c r="K270" i="51"/>
  <c r="G270" i="51" s="1"/>
  <c r="L352" i="58"/>
  <c r="H352" i="58" s="1"/>
  <c r="K352" i="52"/>
  <c r="G352" i="52" s="1"/>
  <c r="M352" i="56"/>
  <c r="I352" i="56" s="1"/>
  <c r="L270" i="55"/>
  <c r="H270" i="55" s="1"/>
  <c r="K352" i="58"/>
  <c r="G352" i="58" s="1"/>
  <c r="L516" i="53"/>
  <c r="H516" i="53" s="1"/>
  <c r="K270" i="54"/>
  <c r="G270" i="54" s="1"/>
  <c r="K352" i="56"/>
  <c r="G352" i="56" s="1"/>
  <c r="L516" i="50"/>
  <c r="H516" i="50" s="1"/>
  <c r="M270" i="51"/>
  <c r="I270" i="51" s="1"/>
  <c r="L352" i="59"/>
  <c r="H352" i="59" s="1"/>
  <c r="M270" i="54"/>
  <c r="I270" i="54" s="1"/>
  <c r="L270" i="54"/>
  <c r="H270" i="54" s="1"/>
  <c r="M352" i="59"/>
  <c r="I352" i="59" s="1"/>
  <c r="K516" i="56"/>
  <c r="G516" i="56" s="1"/>
  <c r="L434" i="58"/>
  <c r="H434" i="58" s="1"/>
  <c r="M352" i="55"/>
  <c r="I352" i="55" s="1"/>
  <c r="M352" i="51"/>
  <c r="I352" i="51" s="1"/>
  <c r="K516" i="58"/>
  <c r="G516" i="58" s="1"/>
  <c r="M434" i="52"/>
  <c r="I434" i="52" s="1"/>
  <c r="M352" i="54"/>
  <c r="I352" i="54" s="1"/>
  <c r="L516" i="59"/>
  <c r="H516" i="59" s="1"/>
  <c r="L352" i="55"/>
  <c r="H352" i="55" s="1"/>
  <c r="L352" i="51"/>
  <c r="H352" i="51" s="1"/>
  <c r="L434" i="52"/>
  <c r="H434" i="52" s="1"/>
  <c r="M434" i="56"/>
  <c r="I434" i="56" s="1"/>
  <c r="L516" i="52"/>
  <c r="H516" i="52" s="1"/>
  <c r="K352" i="55"/>
  <c r="G352" i="55" s="1"/>
  <c r="K434" i="52"/>
  <c r="G434" i="52" s="1"/>
  <c r="L434" i="56"/>
  <c r="H434" i="56" s="1"/>
  <c r="M516" i="52"/>
  <c r="I516" i="52" s="1"/>
  <c r="M434" i="57"/>
  <c r="I434" i="57" s="1"/>
  <c r="M516" i="57"/>
  <c r="I516" i="57" s="1"/>
  <c r="K516" i="52"/>
  <c r="G516" i="52" s="1"/>
  <c r="K434" i="56"/>
  <c r="G434" i="56" s="1"/>
  <c r="L352" i="54"/>
  <c r="H352" i="54" s="1"/>
  <c r="L516" i="56"/>
  <c r="H516" i="56" s="1"/>
  <c r="M434" i="58"/>
  <c r="I434" i="58" s="1"/>
  <c r="K352" i="51"/>
  <c r="G352" i="51" s="1"/>
  <c r="L516" i="58"/>
  <c r="H516" i="58" s="1"/>
  <c r="M516" i="59"/>
  <c r="I516" i="59" s="1"/>
  <c r="K434" i="59"/>
  <c r="G434" i="59" s="1"/>
  <c r="L434" i="57"/>
  <c r="H434" i="57" s="1"/>
  <c r="L516" i="57"/>
  <c r="H516" i="57" s="1"/>
  <c r="M434" i="59"/>
  <c r="I434" i="59" s="1"/>
  <c r="M516" i="58"/>
  <c r="I516" i="58" s="1"/>
  <c r="K352" i="54"/>
  <c r="G352" i="54" s="1"/>
  <c r="K434" i="57"/>
  <c r="G434" i="57" s="1"/>
  <c r="K516" i="57"/>
  <c r="G516" i="57" s="1"/>
  <c r="K516" i="59"/>
  <c r="G516" i="59" s="1"/>
  <c r="M516" i="56"/>
  <c r="I516" i="56" s="1"/>
  <c r="K434" i="58"/>
  <c r="G434" i="58" s="1"/>
  <c r="L434" i="59"/>
  <c r="H434" i="59" s="1"/>
  <c r="M434" i="55"/>
  <c r="I434" i="55" s="1"/>
  <c r="K434" i="55"/>
  <c r="G434" i="55" s="1"/>
  <c r="M516" i="54"/>
  <c r="I516" i="54" s="1"/>
  <c r="M434" i="51"/>
  <c r="I434" i="51" s="1"/>
  <c r="L434" i="51"/>
  <c r="H434" i="51" s="1"/>
  <c r="K516" i="54"/>
  <c r="G516" i="54" s="1"/>
  <c r="K434" i="51"/>
  <c r="G434" i="51" s="1"/>
  <c r="L516" i="54"/>
  <c r="H516" i="54" s="1"/>
  <c r="K516" i="55"/>
  <c r="G516" i="55" s="1"/>
  <c r="L516" i="55"/>
  <c r="H516" i="55" s="1"/>
  <c r="K516" i="51"/>
  <c r="G516" i="51" s="1"/>
  <c r="M516" i="55"/>
  <c r="I516" i="55" s="1"/>
  <c r="L434" i="55"/>
  <c r="H434" i="55" s="1"/>
  <c r="M434" i="54"/>
  <c r="I434" i="54" s="1"/>
  <c r="M516" i="51"/>
  <c r="I516" i="51" s="1"/>
  <c r="L434" i="54"/>
  <c r="H434" i="54" s="1"/>
  <c r="L516" i="51"/>
  <c r="H516" i="51" s="1"/>
  <c r="K434" i="54"/>
  <c r="G434" i="54" s="1"/>
  <c r="M9" i="51"/>
  <c r="I9" i="51" s="1"/>
  <c r="K9" i="50"/>
  <c r="G9" i="50" s="1"/>
  <c r="M9" i="50"/>
  <c r="I9" i="50" s="1"/>
  <c r="K173" i="58"/>
  <c r="G173" i="58" s="1"/>
  <c r="M173" i="58"/>
  <c r="I173" i="58" s="1"/>
  <c r="M337" i="56"/>
  <c r="I337" i="56" s="1"/>
  <c r="L91" i="56"/>
  <c r="H91" i="56" s="1"/>
  <c r="L337" i="56"/>
  <c r="H337" i="56" s="1"/>
  <c r="K91" i="56"/>
  <c r="G91" i="56" s="1"/>
  <c r="K337" i="56"/>
  <c r="G337" i="56" s="1"/>
  <c r="L9" i="50"/>
  <c r="H9" i="50" s="1"/>
  <c r="L173" i="58"/>
  <c r="H173" i="58" s="1"/>
  <c r="K173" i="54"/>
  <c r="G173" i="54" s="1"/>
  <c r="L9" i="59"/>
  <c r="H9" i="59" s="1"/>
  <c r="L91" i="51"/>
  <c r="H91" i="51" s="1"/>
  <c r="M91" i="56"/>
  <c r="I91" i="56" s="1"/>
  <c r="K9" i="59"/>
  <c r="G9" i="59" s="1"/>
  <c r="K91" i="51"/>
  <c r="G91" i="51" s="1"/>
  <c r="M9" i="59"/>
  <c r="I9" i="59" s="1"/>
  <c r="M91" i="51"/>
  <c r="I91" i="51" s="1"/>
  <c r="M91" i="54"/>
  <c r="I91" i="54" s="1"/>
  <c r="K91" i="58"/>
  <c r="G91" i="58" s="1"/>
  <c r="K9" i="52"/>
  <c r="G9" i="52" s="1"/>
  <c r="L173" i="54"/>
  <c r="H173" i="54" s="1"/>
  <c r="L9" i="51"/>
  <c r="H9" i="51" s="1"/>
  <c r="K91" i="53"/>
  <c r="G91" i="53" s="1"/>
  <c r="M9" i="56"/>
  <c r="I9" i="56" s="1"/>
  <c r="M255" i="55"/>
  <c r="I255" i="55" s="1"/>
  <c r="L9" i="58"/>
  <c r="H9" i="58" s="1"/>
  <c r="L9" i="55"/>
  <c r="H9" i="55" s="1"/>
  <c r="M173" i="54"/>
  <c r="I173" i="54" s="1"/>
  <c r="M9" i="52"/>
  <c r="I9" i="52" s="1"/>
  <c r="L9" i="56"/>
  <c r="H9" i="56" s="1"/>
  <c r="M9" i="54"/>
  <c r="I9" i="54" s="1"/>
  <c r="L255" i="55"/>
  <c r="H255" i="55" s="1"/>
  <c r="K9" i="58"/>
  <c r="G9" i="58" s="1"/>
  <c r="M9" i="53"/>
  <c r="I9" i="53" s="1"/>
  <c r="K9" i="55"/>
  <c r="G9" i="55" s="1"/>
  <c r="M91" i="58"/>
  <c r="I91" i="58" s="1"/>
  <c r="K9" i="51"/>
  <c r="G9" i="51" s="1"/>
  <c r="L9" i="52"/>
  <c r="H9" i="52" s="1"/>
  <c r="K9" i="56"/>
  <c r="G9" i="56" s="1"/>
  <c r="L9" i="54"/>
  <c r="H9" i="54" s="1"/>
  <c r="K255" i="55"/>
  <c r="G255" i="55" s="1"/>
  <c r="L9" i="53"/>
  <c r="H9" i="53" s="1"/>
  <c r="M9" i="55"/>
  <c r="I9" i="55" s="1"/>
  <c r="M9" i="57"/>
  <c r="I9" i="57" s="1"/>
  <c r="L91" i="58"/>
  <c r="H91" i="58" s="1"/>
  <c r="K9" i="54"/>
  <c r="G9" i="54" s="1"/>
  <c r="K9" i="53"/>
  <c r="G9" i="53" s="1"/>
  <c r="L9" i="57"/>
  <c r="H9" i="57" s="1"/>
  <c r="K91" i="54"/>
  <c r="G91" i="54" s="1"/>
  <c r="L91" i="53"/>
  <c r="H91" i="53" s="1"/>
  <c r="M9" i="58"/>
  <c r="I9" i="58" s="1"/>
  <c r="L91" i="54"/>
  <c r="H91" i="54" s="1"/>
  <c r="K9" i="57"/>
  <c r="G9" i="57" s="1"/>
  <c r="M91" i="53"/>
  <c r="I91" i="53" s="1"/>
  <c r="K91" i="59"/>
  <c r="G91" i="59" s="1"/>
  <c r="K91" i="50"/>
  <c r="G91" i="50" s="1"/>
  <c r="M91" i="55"/>
  <c r="I91" i="55" s="1"/>
  <c r="K501" i="56"/>
  <c r="G501" i="56" s="1"/>
  <c r="M173" i="59"/>
  <c r="I173" i="59" s="1"/>
  <c r="M91" i="59"/>
  <c r="I91" i="59" s="1"/>
  <c r="L91" i="59"/>
  <c r="H91" i="59" s="1"/>
  <c r="L91" i="50"/>
  <c r="H91" i="50" s="1"/>
  <c r="M255" i="56"/>
  <c r="I255" i="56" s="1"/>
  <c r="M173" i="51"/>
  <c r="I173" i="51" s="1"/>
  <c r="L91" i="55"/>
  <c r="H91" i="55" s="1"/>
  <c r="M91" i="50"/>
  <c r="I91" i="50" s="1"/>
  <c r="L255" i="56"/>
  <c r="H255" i="56" s="1"/>
  <c r="L173" i="51"/>
  <c r="H173" i="51" s="1"/>
  <c r="K91" i="55"/>
  <c r="G91" i="55" s="1"/>
  <c r="M173" i="52"/>
  <c r="I173" i="52" s="1"/>
  <c r="K255" i="56"/>
  <c r="G255" i="56" s="1"/>
  <c r="K173" i="51"/>
  <c r="G173" i="51" s="1"/>
  <c r="L173" i="52"/>
  <c r="H173" i="52" s="1"/>
  <c r="K91" i="57"/>
  <c r="G91" i="57" s="1"/>
  <c r="L501" i="56"/>
  <c r="H501" i="56" s="1"/>
  <c r="K173" i="59"/>
  <c r="G173" i="59" s="1"/>
  <c r="M91" i="57"/>
  <c r="I91" i="57" s="1"/>
  <c r="L173" i="56"/>
  <c r="H173" i="56" s="1"/>
  <c r="K173" i="53"/>
  <c r="G173" i="53" s="1"/>
  <c r="L91" i="57"/>
  <c r="H91" i="57" s="1"/>
  <c r="M173" i="55"/>
  <c r="I173" i="55" s="1"/>
  <c r="K173" i="56"/>
  <c r="G173" i="56" s="1"/>
  <c r="M173" i="53"/>
  <c r="I173" i="53" s="1"/>
  <c r="L173" i="55"/>
  <c r="H173" i="55" s="1"/>
  <c r="L173" i="53"/>
  <c r="H173" i="53" s="1"/>
  <c r="K173" i="55"/>
  <c r="G173" i="55" s="1"/>
  <c r="K255" i="52"/>
  <c r="G255" i="52" s="1"/>
  <c r="M91" i="52"/>
  <c r="I91" i="52" s="1"/>
  <c r="K419" i="56"/>
  <c r="G419" i="56" s="1"/>
  <c r="L255" i="54"/>
  <c r="H255" i="54" s="1"/>
  <c r="M173" i="56"/>
  <c r="I173" i="56" s="1"/>
  <c r="M255" i="52"/>
  <c r="I255" i="52" s="1"/>
  <c r="L91" i="52"/>
  <c r="H91" i="52" s="1"/>
  <c r="K91" i="52"/>
  <c r="G91" i="52" s="1"/>
  <c r="L173" i="59"/>
  <c r="H173" i="59" s="1"/>
  <c r="K173" i="52"/>
  <c r="G173" i="52" s="1"/>
  <c r="M255" i="54"/>
  <c r="I255" i="54" s="1"/>
  <c r="K255" i="54"/>
  <c r="G255" i="54" s="1"/>
  <c r="L255" i="52"/>
  <c r="H255" i="52" s="1"/>
  <c r="M501" i="56"/>
  <c r="I501" i="56" s="1"/>
  <c r="K255" i="51"/>
  <c r="G255" i="51" s="1"/>
  <c r="M255" i="59"/>
  <c r="I255" i="59" s="1"/>
  <c r="M255" i="53"/>
  <c r="I255" i="53" s="1"/>
  <c r="L419" i="56"/>
  <c r="H419" i="56" s="1"/>
  <c r="L255" i="59"/>
  <c r="H255" i="59" s="1"/>
  <c r="L255" i="53"/>
  <c r="H255" i="53" s="1"/>
  <c r="M419" i="56"/>
  <c r="I419" i="56" s="1"/>
  <c r="K255" i="59"/>
  <c r="G255" i="59" s="1"/>
  <c r="K255" i="53"/>
  <c r="G255" i="53" s="1"/>
  <c r="L255" i="51"/>
  <c r="H255" i="51" s="1"/>
  <c r="M255" i="58"/>
  <c r="I255" i="58" s="1"/>
  <c r="K337" i="54"/>
  <c r="G337" i="54" s="1"/>
  <c r="M255" i="51"/>
  <c r="I255" i="51" s="1"/>
  <c r="L255" i="58"/>
  <c r="H255" i="58" s="1"/>
  <c r="K337" i="55"/>
  <c r="G337" i="55" s="1"/>
  <c r="K173" i="50"/>
  <c r="G173" i="50" s="1"/>
  <c r="M337" i="54"/>
  <c r="I337" i="54" s="1"/>
  <c r="K255" i="58"/>
  <c r="G255" i="58" s="1"/>
  <c r="L173" i="50"/>
  <c r="H173" i="50" s="1"/>
  <c r="K173" i="57"/>
  <c r="G173" i="57" s="1"/>
  <c r="M337" i="52"/>
  <c r="I337" i="52" s="1"/>
  <c r="K337" i="52"/>
  <c r="G337" i="52" s="1"/>
  <c r="M337" i="55"/>
  <c r="I337" i="55" s="1"/>
  <c r="M173" i="57"/>
  <c r="I173" i="57" s="1"/>
  <c r="L337" i="55"/>
  <c r="H337" i="55" s="1"/>
  <c r="L337" i="52"/>
  <c r="H337" i="52" s="1"/>
  <c r="L173" i="57"/>
  <c r="H173" i="57" s="1"/>
  <c r="M173" i="50"/>
  <c r="I173" i="50" s="1"/>
  <c r="L337" i="54"/>
  <c r="H337" i="54" s="1"/>
  <c r="K419" i="55"/>
  <c r="G419" i="55" s="1"/>
  <c r="M337" i="53"/>
  <c r="I337" i="53" s="1"/>
  <c r="K419" i="54"/>
  <c r="G419" i="54" s="1"/>
  <c r="K337" i="51"/>
  <c r="G337" i="51" s="1"/>
  <c r="M501" i="54"/>
  <c r="I501" i="54" s="1"/>
  <c r="L337" i="53"/>
  <c r="H337" i="53" s="1"/>
  <c r="L501" i="54"/>
  <c r="H501" i="54" s="1"/>
  <c r="K337" i="53"/>
  <c r="G337" i="53" s="1"/>
  <c r="M255" i="57"/>
  <c r="I255" i="57" s="1"/>
  <c r="M419" i="52"/>
  <c r="I419" i="52" s="1"/>
  <c r="K501" i="54"/>
  <c r="G501" i="54" s="1"/>
  <c r="K255" i="50"/>
  <c r="G255" i="50" s="1"/>
  <c r="L419" i="55"/>
  <c r="H419" i="55" s="1"/>
  <c r="K501" i="52"/>
  <c r="G501" i="52" s="1"/>
  <c r="L419" i="54"/>
  <c r="H419" i="54" s="1"/>
  <c r="L337" i="51"/>
  <c r="H337" i="51" s="1"/>
  <c r="M337" i="51"/>
  <c r="I337" i="51" s="1"/>
  <c r="M337" i="58"/>
  <c r="I337" i="58" s="1"/>
  <c r="K337" i="59"/>
  <c r="G337" i="59" s="1"/>
  <c r="L255" i="50"/>
  <c r="H255" i="50" s="1"/>
  <c r="L337" i="58"/>
  <c r="H337" i="58" s="1"/>
  <c r="K501" i="55"/>
  <c r="G501" i="55" s="1"/>
  <c r="L255" i="57"/>
  <c r="H255" i="57" s="1"/>
  <c r="L419" i="52"/>
  <c r="H419" i="52" s="1"/>
  <c r="K337" i="58"/>
  <c r="G337" i="58" s="1"/>
  <c r="M501" i="52"/>
  <c r="I501" i="52" s="1"/>
  <c r="K255" i="57"/>
  <c r="G255" i="57" s="1"/>
  <c r="K419" i="52"/>
  <c r="G419" i="52" s="1"/>
  <c r="M501" i="55"/>
  <c r="I501" i="55" s="1"/>
  <c r="M419" i="55"/>
  <c r="I419" i="55" s="1"/>
  <c r="L501" i="52"/>
  <c r="H501" i="52" s="1"/>
  <c r="M419" i="54"/>
  <c r="I419" i="54" s="1"/>
  <c r="L501" i="55"/>
  <c r="H501" i="55" s="1"/>
  <c r="M337" i="59"/>
  <c r="I337" i="59" s="1"/>
  <c r="L337" i="59"/>
  <c r="H337" i="59" s="1"/>
  <c r="M255" i="50"/>
  <c r="I255" i="50" s="1"/>
  <c r="L337" i="50"/>
  <c r="H337" i="50" s="1"/>
  <c r="M419" i="53"/>
  <c r="I419" i="53" s="1"/>
  <c r="L501" i="53"/>
  <c r="H501" i="53" s="1"/>
  <c r="M419" i="58"/>
  <c r="I419" i="58" s="1"/>
  <c r="K501" i="58"/>
  <c r="G501" i="58" s="1"/>
  <c r="K337" i="57"/>
  <c r="G337" i="57" s="1"/>
  <c r="K337" i="50"/>
  <c r="G337" i="50" s="1"/>
  <c r="M419" i="59"/>
  <c r="I419" i="59" s="1"/>
  <c r="L501" i="51"/>
  <c r="H501" i="51" s="1"/>
  <c r="L419" i="53"/>
  <c r="H419" i="53" s="1"/>
  <c r="M419" i="51"/>
  <c r="I419" i="51" s="1"/>
  <c r="L419" i="58"/>
  <c r="H419" i="58" s="1"/>
  <c r="L419" i="59"/>
  <c r="H419" i="59" s="1"/>
  <c r="K501" i="51"/>
  <c r="G501" i="51" s="1"/>
  <c r="K419" i="53"/>
  <c r="G419" i="53" s="1"/>
  <c r="L419" i="51"/>
  <c r="H419" i="51" s="1"/>
  <c r="K419" i="58"/>
  <c r="G419" i="58" s="1"/>
  <c r="K419" i="59"/>
  <c r="G419" i="59" s="1"/>
  <c r="M501" i="51"/>
  <c r="I501" i="51" s="1"/>
  <c r="K419" i="51"/>
  <c r="G419" i="51" s="1"/>
  <c r="M501" i="59"/>
  <c r="I501" i="59" s="1"/>
  <c r="M337" i="50"/>
  <c r="I337" i="50" s="1"/>
  <c r="M501" i="53"/>
  <c r="I501" i="53" s="1"/>
  <c r="L501" i="58"/>
  <c r="H501" i="58" s="1"/>
  <c r="L337" i="57"/>
  <c r="H337" i="57" s="1"/>
  <c r="K501" i="59"/>
  <c r="G501" i="59" s="1"/>
  <c r="M337" i="57"/>
  <c r="I337" i="57" s="1"/>
  <c r="M501" i="58"/>
  <c r="I501" i="58" s="1"/>
  <c r="L501" i="59"/>
  <c r="H501" i="59" s="1"/>
  <c r="K501" i="53"/>
  <c r="G501" i="53" s="1"/>
  <c r="L419" i="50"/>
  <c r="H419" i="50" s="1"/>
  <c r="M419" i="50"/>
  <c r="I419" i="50" s="1"/>
  <c r="M501" i="50"/>
  <c r="I501" i="50" s="1"/>
  <c r="K501" i="50"/>
  <c r="G501" i="50" s="1"/>
  <c r="K419" i="50"/>
  <c r="G419" i="50" s="1"/>
  <c r="L501" i="50"/>
  <c r="H501" i="50" s="1"/>
  <c r="M501" i="57"/>
  <c r="I501" i="57" s="1"/>
  <c r="M419" i="57"/>
  <c r="I419" i="57" s="1"/>
  <c r="L419" i="57"/>
  <c r="H419" i="57" s="1"/>
  <c r="K501" i="57"/>
  <c r="G501" i="57" s="1"/>
  <c r="K419" i="57"/>
  <c r="G419" i="57" s="1"/>
  <c r="L501" i="57"/>
  <c r="H501" i="57" s="1"/>
  <c r="J91" i="61"/>
  <c r="F91" i="61" s="1"/>
  <c r="L91" i="61"/>
  <c r="H91" i="61" s="1"/>
  <c r="K91" i="61"/>
  <c r="G91" i="61" s="1"/>
  <c r="L255" i="61"/>
  <c r="H255" i="61" s="1"/>
  <c r="L583" i="61"/>
  <c r="H583" i="61" s="1"/>
  <c r="K583" i="61"/>
  <c r="G583" i="61" s="1"/>
  <c r="K255" i="61"/>
  <c r="G255" i="61" s="1"/>
  <c r="J583" i="61"/>
  <c r="F583" i="61" s="1"/>
  <c r="J255" i="61"/>
  <c r="F255" i="61" s="1"/>
  <c r="L9" i="61"/>
  <c r="H9" i="61" s="1"/>
  <c r="J9" i="61"/>
  <c r="F9" i="61" s="1"/>
  <c r="K829" i="61"/>
  <c r="G829" i="61" s="1"/>
  <c r="J829" i="61"/>
  <c r="F829" i="61" s="1"/>
  <c r="L337" i="61"/>
  <c r="H337" i="61" s="1"/>
  <c r="J419" i="61"/>
  <c r="F419" i="61" s="1"/>
  <c r="J337" i="61"/>
  <c r="F337" i="61" s="1"/>
  <c r="K9" i="61"/>
  <c r="G9" i="61" s="1"/>
  <c r="J665" i="61"/>
  <c r="F665" i="61" s="1"/>
  <c r="J173" i="61"/>
  <c r="F173" i="61" s="1"/>
  <c r="L829" i="61"/>
  <c r="H829" i="61" s="1"/>
  <c r="L419" i="61"/>
  <c r="H419" i="61" s="1"/>
  <c r="J747" i="61"/>
  <c r="F747" i="61" s="1"/>
  <c r="K419" i="61"/>
  <c r="G419" i="61" s="1"/>
  <c r="K337" i="61"/>
  <c r="G337" i="61" s="1"/>
  <c r="L501" i="61"/>
  <c r="H501" i="61" s="1"/>
  <c r="K501" i="61"/>
  <c r="G501" i="61" s="1"/>
  <c r="L665" i="61"/>
  <c r="H665" i="61" s="1"/>
  <c r="J501" i="61"/>
  <c r="F501" i="61" s="1"/>
  <c r="K747" i="61"/>
  <c r="G747" i="61" s="1"/>
  <c r="K173" i="61"/>
  <c r="G173" i="61" s="1"/>
  <c r="K665" i="61"/>
  <c r="G665" i="61" s="1"/>
  <c r="L747" i="61"/>
  <c r="H747" i="61" s="1"/>
  <c r="L173" i="61"/>
  <c r="H173" i="61" s="1"/>
  <c r="I1265" i="42"/>
  <c r="H1265" i="42"/>
  <c r="G1265" i="42"/>
  <c r="G1347" i="42"/>
  <c r="H1347" i="42"/>
  <c r="I1347" i="42"/>
  <c r="I1429" i="42"/>
  <c r="H1429" i="42"/>
  <c r="G1429" i="42"/>
  <c r="I1511" i="42"/>
  <c r="G1511" i="42"/>
  <c r="H1511" i="42"/>
  <c r="I1593" i="42"/>
  <c r="H1593" i="42"/>
  <c r="G1593" i="42"/>
  <c r="I1675" i="42"/>
  <c r="H1675" i="42"/>
  <c r="G1675" i="42"/>
  <c r="G1757" i="42"/>
  <c r="H1757" i="42"/>
  <c r="I1757" i="42"/>
  <c r="G1839" i="42"/>
  <c r="H1839" i="42"/>
  <c r="I1839" i="42"/>
  <c r="H1921" i="42"/>
  <c r="H2003" i="42"/>
  <c r="I1921" i="42"/>
  <c r="G1921" i="42"/>
  <c r="G2003" i="42"/>
  <c r="I2003" i="42"/>
  <c r="T33" i="41"/>
  <c r="T15" i="41"/>
  <c r="T13" i="41"/>
  <c r="T24" i="41"/>
  <c r="T31" i="41"/>
  <c r="T22" i="41"/>
  <c r="T38" i="41"/>
  <c r="T40" i="41"/>
  <c r="T32" i="41"/>
  <c r="T30" i="41"/>
  <c r="T26" i="41"/>
  <c r="T20" i="41"/>
  <c r="T23" i="41"/>
  <c r="T19" i="41"/>
  <c r="T21" i="41"/>
  <c r="T14" i="41"/>
  <c r="T17" i="41"/>
  <c r="T39" i="41"/>
  <c r="T37" i="41"/>
  <c r="T27" i="41"/>
  <c r="T29" i="41"/>
  <c r="T18" i="41"/>
  <c r="T41" i="41"/>
  <c r="T36" i="41"/>
  <c r="T25" i="41"/>
  <c r="T16" i="41"/>
  <c r="T28" i="41"/>
  <c r="T42" i="41"/>
  <c r="T34" i="41"/>
  <c r="T35" i="41"/>
  <c r="S13" i="41"/>
  <c r="S40" i="41"/>
  <c r="S25" i="41"/>
  <c r="S14" i="41"/>
  <c r="S35" i="41"/>
  <c r="S24" i="41"/>
  <c r="S30" i="41"/>
  <c r="S21" i="41"/>
  <c r="S15" i="41"/>
  <c r="S42" i="41"/>
  <c r="S33" i="41"/>
  <c r="S18" i="41"/>
  <c r="S36" i="41"/>
  <c r="S28" i="41"/>
  <c r="S27" i="41"/>
  <c r="S41" i="41"/>
  <c r="S37" i="41"/>
  <c r="S31" i="41"/>
  <c r="S16" i="41"/>
  <c r="S34" i="41"/>
  <c r="S39" i="41"/>
  <c r="S20" i="41"/>
  <c r="S32" i="41"/>
  <c r="S23" i="41"/>
  <c r="S26" i="41"/>
  <c r="S19" i="41"/>
  <c r="S22" i="41"/>
  <c r="S17" i="41"/>
  <c r="S29" i="41"/>
  <c r="S38" i="41"/>
  <c r="K253" i="61"/>
  <c r="G253" i="61" s="1"/>
  <c r="K7" i="61"/>
  <c r="G7" i="61" s="1"/>
  <c r="J253" i="61"/>
  <c r="F253" i="61" s="1"/>
  <c r="J7" i="61"/>
  <c r="F7" i="61" s="1"/>
  <c r="L417" i="61"/>
  <c r="H417" i="61" s="1"/>
  <c r="L7" i="61"/>
  <c r="H7" i="61" s="1"/>
  <c r="J417" i="61"/>
  <c r="F417" i="61" s="1"/>
  <c r="L253" i="61"/>
  <c r="H253" i="61" s="1"/>
  <c r="K417" i="61"/>
  <c r="G417" i="61" s="1"/>
  <c r="J499" i="61"/>
  <c r="F499" i="61" s="1"/>
  <c r="J745" i="61"/>
  <c r="F745" i="61" s="1"/>
  <c r="L499" i="61"/>
  <c r="H499" i="61" s="1"/>
  <c r="K499" i="61"/>
  <c r="G499" i="61" s="1"/>
  <c r="L581" i="61"/>
  <c r="H581" i="61" s="1"/>
  <c r="K581" i="61"/>
  <c r="G581" i="61" s="1"/>
  <c r="J663" i="61"/>
  <c r="F663" i="61" s="1"/>
  <c r="K745" i="61"/>
  <c r="G745" i="61" s="1"/>
  <c r="K89" i="61"/>
  <c r="G89" i="61" s="1"/>
  <c r="J89" i="61"/>
  <c r="F89" i="61" s="1"/>
  <c r="L335" i="61"/>
  <c r="H335" i="61" s="1"/>
  <c r="K335" i="61"/>
  <c r="G335" i="61" s="1"/>
  <c r="L745" i="61"/>
  <c r="H745" i="61" s="1"/>
  <c r="L89" i="61"/>
  <c r="H89" i="61" s="1"/>
  <c r="L663" i="61"/>
  <c r="H663" i="61" s="1"/>
  <c r="K663" i="61"/>
  <c r="G663" i="61" s="1"/>
  <c r="J581" i="61"/>
  <c r="F581" i="61" s="1"/>
  <c r="L827" i="61"/>
  <c r="H827" i="61" s="1"/>
  <c r="J171" i="61"/>
  <c r="F171" i="61" s="1"/>
  <c r="J335" i="61"/>
  <c r="F335" i="61" s="1"/>
  <c r="K827" i="61"/>
  <c r="G827" i="61" s="1"/>
  <c r="L171" i="61"/>
  <c r="H171" i="61" s="1"/>
  <c r="J827" i="61"/>
  <c r="F827" i="61" s="1"/>
  <c r="K171" i="61"/>
  <c r="G171" i="61" s="1"/>
  <c r="J99" i="61"/>
  <c r="F99" i="61" s="1"/>
  <c r="L99" i="61"/>
  <c r="H99" i="61" s="1"/>
  <c r="K99" i="61"/>
  <c r="G99" i="61" s="1"/>
  <c r="L17" i="61"/>
  <c r="H17" i="61" s="1"/>
  <c r="K17" i="61"/>
  <c r="G17" i="61" s="1"/>
  <c r="J427" i="61"/>
  <c r="F427" i="61" s="1"/>
  <c r="J17" i="61"/>
  <c r="F17" i="61" s="1"/>
  <c r="L427" i="61"/>
  <c r="H427" i="61" s="1"/>
  <c r="J591" i="61"/>
  <c r="F591" i="61" s="1"/>
  <c r="K591" i="61"/>
  <c r="G591" i="61" s="1"/>
  <c r="K427" i="61"/>
  <c r="G427" i="61" s="1"/>
  <c r="L181" i="61"/>
  <c r="H181" i="61" s="1"/>
  <c r="L673" i="61"/>
  <c r="H673" i="61" s="1"/>
  <c r="K181" i="61"/>
  <c r="G181" i="61" s="1"/>
  <c r="L591" i="61"/>
  <c r="H591" i="61" s="1"/>
  <c r="J181" i="61"/>
  <c r="F181" i="61" s="1"/>
  <c r="L837" i="61"/>
  <c r="H837" i="61" s="1"/>
  <c r="K509" i="61"/>
  <c r="G509" i="61" s="1"/>
  <c r="K837" i="61"/>
  <c r="G837" i="61" s="1"/>
  <c r="J509" i="61"/>
  <c r="F509" i="61" s="1"/>
  <c r="L345" i="61"/>
  <c r="H345" i="61" s="1"/>
  <c r="J837" i="61"/>
  <c r="F837" i="61" s="1"/>
  <c r="J345" i="61"/>
  <c r="F345" i="61" s="1"/>
  <c r="L755" i="61"/>
  <c r="H755" i="61" s="1"/>
  <c r="J673" i="61"/>
  <c r="F673" i="61" s="1"/>
  <c r="L509" i="61"/>
  <c r="H509" i="61" s="1"/>
  <c r="J263" i="61"/>
  <c r="F263" i="61" s="1"/>
  <c r="K345" i="61"/>
  <c r="G345" i="61" s="1"/>
  <c r="L263" i="61"/>
  <c r="H263" i="61" s="1"/>
  <c r="K263" i="61"/>
  <c r="G263" i="61" s="1"/>
  <c r="K755" i="61"/>
  <c r="G755" i="61" s="1"/>
  <c r="K673" i="61"/>
  <c r="G673" i="61" s="1"/>
  <c r="J755" i="61"/>
  <c r="F755" i="61" s="1"/>
  <c r="L97" i="48" l="1"/>
  <c r="H97" i="48" s="1"/>
  <c r="K15" i="48"/>
  <c r="G15" i="48" s="1"/>
  <c r="M15" i="48"/>
  <c r="I15" i="48" s="1"/>
  <c r="K97" i="48"/>
  <c r="G97" i="48" s="1"/>
  <c r="L15" i="48"/>
  <c r="H15" i="48" s="1"/>
  <c r="M97" i="48"/>
  <c r="I97" i="48" s="1"/>
  <c r="L179" i="48"/>
  <c r="H179" i="48" s="1"/>
  <c r="M179" i="48"/>
  <c r="I179" i="48" s="1"/>
  <c r="K179" i="48"/>
  <c r="G179" i="48" s="1"/>
  <c r="M261" i="48"/>
  <c r="I261" i="48" s="1"/>
  <c r="L261" i="48"/>
  <c r="H261" i="48" s="1"/>
  <c r="K261" i="48"/>
  <c r="G261" i="48" s="1"/>
  <c r="M343" i="48"/>
  <c r="I343" i="48" s="1"/>
  <c r="L343" i="48"/>
  <c r="H343" i="48" s="1"/>
  <c r="K343" i="48"/>
  <c r="G343" i="48" s="1"/>
  <c r="L425" i="48"/>
  <c r="H425" i="48" s="1"/>
  <c r="K425" i="48"/>
  <c r="G425" i="48" s="1"/>
  <c r="K507" i="48"/>
  <c r="G507" i="48" s="1"/>
  <c r="M507" i="48"/>
  <c r="I507" i="48" s="1"/>
  <c r="M425" i="48"/>
  <c r="I425" i="48" s="1"/>
  <c r="L507" i="48"/>
  <c r="H507" i="48" s="1"/>
  <c r="M31" i="48"/>
  <c r="I31" i="48" s="1"/>
  <c r="L31" i="48"/>
  <c r="H31" i="48" s="1"/>
  <c r="K31" i="48"/>
  <c r="G31" i="48" s="1"/>
  <c r="M113" i="48"/>
  <c r="I113" i="48" s="1"/>
  <c r="L113" i="48"/>
  <c r="H113" i="48" s="1"/>
  <c r="K113" i="48"/>
  <c r="G113" i="48" s="1"/>
  <c r="L195" i="48"/>
  <c r="H195" i="48" s="1"/>
  <c r="K195" i="48"/>
  <c r="G195" i="48" s="1"/>
  <c r="M195" i="48"/>
  <c r="I195" i="48" s="1"/>
  <c r="M277" i="48"/>
  <c r="I277" i="48" s="1"/>
  <c r="L277" i="48"/>
  <c r="H277" i="48" s="1"/>
  <c r="K277" i="48"/>
  <c r="G277" i="48" s="1"/>
  <c r="L359" i="48"/>
  <c r="H359" i="48" s="1"/>
  <c r="K359" i="48"/>
  <c r="G359" i="48" s="1"/>
  <c r="M359" i="48"/>
  <c r="I359" i="48" s="1"/>
  <c r="M523" i="48"/>
  <c r="I523" i="48" s="1"/>
  <c r="M441" i="48"/>
  <c r="I441" i="48" s="1"/>
  <c r="K441" i="48"/>
  <c r="G441" i="48" s="1"/>
  <c r="K523" i="48"/>
  <c r="G523" i="48" s="1"/>
  <c r="L523" i="48"/>
  <c r="H523" i="48" s="1"/>
  <c r="L441" i="48"/>
  <c r="H441" i="48" s="1"/>
  <c r="M24" i="48"/>
  <c r="I24" i="48" s="1"/>
  <c r="L24" i="48"/>
  <c r="H24" i="48" s="1"/>
  <c r="K24" i="48"/>
  <c r="G24" i="48" s="1"/>
  <c r="K188" i="48"/>
  <c r="G188" i="48" s="1"/>
  <c r="M106" i="48"/>
  <c r="I106" i="48" s="1"/>
  <c r="L106" i="48"/>
  <c r="H106" i="48" s="1"/>
  <c r="K106" i="48"/>
  <c r="G106" i="48" s="1"/>
  <c r="L188" i="48"/>
  <c r="H188" i="48" s="1"/>
  <c r="M188" i="48"/>
  <c r="I188" i="48" s="1"/>
  <c r="L270" i="48"/>
  <c r="H270" i="48" s="1"/>
  <c r="M270" i="48"/>
  <c r="I270" i="48" s="1"/>
  <c r="K270" i="48"/>
  <c r="G270" i="48" s="1"/>
  <c r="L352" i="48"/>
  <c r="H352" i="48" s="1"/>
  <c r="M352" i="48"/>
  <c r="I352" i="48" s="1"/>
  <c r="K352" i="48"/>
  <c r="G352" i="48" s="1"/>
  <c r="M516" i="48"/>
  <c r="I516" i="48" s="1"/>
  <c r="L516" i="48"/>
  <c r="H516" i="48" s="1"/>
  <c r="K434" i="48"/>
  <c r="G434" i="48" s="1"/>
  <c r="L434" i="48"/>
  <c r="H434" i="48" s="1"/>
  <c r="M434" i="48"/>
  <c r="I434" i="48" s="1"/>
  <c r="K516" i="48"/>
  <c r="G516" i="48" s="1"/>
  <c r="L13" i="48"/>
  <c r="H13" i="48" s="1"/>
  <c r="M177" i="48"/>
  <c r="I177" i="48" s="1"/>
  <c r="M13" i="48"/>
  <c r="I13" i="48" s="1"/>
  <c r="L177" i="48"/>
  <c r="H177" i="48" s="1"/>
  <c r="K13" i="48"/>
  <c r="G13" i="48" s="1"/>
  <c r="K177" i="48"/>
  <c r="G177" i="48" s="1"/>
  <c r="K95" i="48"/>
  <c r="G95" i="48" s="1"/>
  <c r="L95" i="48"/>
  <c r="H95" i="48" s="1"/>
  <c r="M95" i="48"/>
  <c r="I95" i="48" s="1"/>
  <c r="L259" i="48"/>
  <c r="H259" i="48" s="1"/>
  <c r="K259" i="48"/>
  <c r="G259" i="48" s="1"/>
  <c r="M259" i="48"/>
  <c r="I259" i="48" s="1"/>
  <c r="M341" i="48"/>
  <c r="I341" i="48" s="1"/>
  <c r="L341" i="48"/>
  <c r="H341" i="48" s="1"/>
  <c r="K341" i="48"/>
  <c r="G341" i="48" s="1"/>
  <c r="M423" i="48"/>
  <c r="I423" i="48" s="1"/>
  <c r="K505" i="48"/>
  <c r="G505" i="48" s="1"/>
  <c r="K423" i="48"/>
  <c r="G423" i="48" s="1"/>
  <c r="L505" i="48"/>
  <c r="H505" i="48" s="1"/>
  <c r="L423" i="48"/>
  <c r="H423" i="48" s="1"/>
  <c r="M505" i="48"/>
  <c r="I505" i="48" s="1"/>
  <c r="K19" i="41"/>
  <c r="K16" i="41"/>
  <c r="K36" i="41"/>
  <c r="K34" i="41"/>
  <c r="K35" i="41"/>
  <c r="K22" i="41"/>
  <c r="K23" i="41"/>
  <c r="K38" i="41"/>
  <c r="K42" i="41"/>
  <c r="K31" i="41"/>
  <c r="K27" i="41"/>
  <c r="K39" i="41"/>
  <c r="K37" i="41"/>
  <c r="K29" i="41"/>
  <c r="K18" i="41"/>
  <c r="K40" i="41"/>
  <c r="K33" i="41"/>
  <c r="K26" i="41"/>
  <c r="K24" i="41"/>
  <c r="K21" i="41"/>
  <c r="K13" i="41"/>
  <c r="K17" i="41"/>
  <c r="K30" i="41"/>
  <c r="K15" i="41"/>
  <c r="K32" i="41"/>
  <c r="K14" i="41"/>
  <c r="K28" i="41"/>
  <c r="K25" i="41"/>
  <c r="K41" i="41"/>
  <c r="K20" i="41"/>
  <c r="L26" i="48"/>
  <c r="H26" i="48" s="1"/>
  <c r="K26" i="48"/>
  <c r="G26" i="48" s="1"/>
  <c r="M26" i="48"/>
  <c r="I26" i="48" s="1"/>
  <c r="K190" i="48"/>
  <c r="G190" i="48" s="1"/>
  <c r="M108" i="48"/>
  <c r="I108" i="48" s="1"/>
  <c r="M190" i="48"/>
  <c r="I190" i="48" s="1"/>
  <c r="L190" i="48"/>
  <c r="H190" i="48" s="1"/>
  <c r="K108" i="48"/>
  <c r="G108" i="48" s="1"/>
  <c r="L108" i="48"/>
  <c r="H108" i="48" s="1"/>
  <c r="K272" i="48"/>
  <c r="G272" i="48" s="1"/>
  <c r="L272" i="48"/>
  <c r="H272" i="48" s="1"/>
  <c r="M272" i="48"/>
  <c r="I272" i="48" s="1"/>
  <c r="M354" i="48"/>
  <c r="I354" i="48" s="1"/>
  <c r="L354" i="48"/>
  <c r="H354" i="48" s="1"/>
  <c r="K354" i="48"/>
  <c r="G354" i="48" s="1"/>
  <c r="K518" i="48"/>
  <c r="G518" i="48" s="1"/>
  <c r="M436" i="48"/>
  <c r="I436" i="48" s="1"/>
  <c r="L518" i="48"/>
  <c r="H518" i="48" s="1"/>
  <c r="K436" i="48"/>
  <c r="G436" i="48" s="1"/>
  <c r="M518" i="48"/>
  <c r="I518" i="48" s="1"/>
  <c r="L436" i="48"/>
  <c r="H436" i="48" s="1"/>
  <c r="G1257" i="42"/>
  <c r="H1257" i="42"/>
  <c r="I1257" i="42"/>
  <c r="H1339" i="42"/>
  <c r="I1339" i="42"/>
  <c r="G1339" i="42"/>
  <c r="I1421" i="42"/>
  <c r="G1421" i="42"/>
  <c r="H1421" i="42"/>
  <c r="H1503" i="42"/>
  <c r="G1503" i="42"/>
  <c r="I1503" i="42"/>
  <c r="I1585" i="42"/>
  <c r="H1585" i="42"/>
  <c r="G1585" i="42"/>
  <c r="H1667" i="42"/>
  <c r="G1667" i="42"/>
  <c r="I1667" i="42"/>
  <c r="H1749" i="42"/>
  <c r="I1749" i="42"/>
  <c r="G1749" i="42"/>
  <c r="H1831" i="42"/>
  <c r="G1831" i="42"/>
  <c r="I1831" i="42"/>
  <c r="H1995" i="42"/>
  <c r="G1995" i="42"/>
  <c r="I1995" i="42"/>
  <c r="H1913" i="42"/>
  <c r="I1913" i="42"/>
  <c r="G1913" i="42"/>
  <c r="H1240" i="42"/>
  <c r="G1240" i="42"/>
  <c r="I1240" i="42"/>
  <c r="G1322" i="42"/>
  <c r="H1322" i="42"/>
  <c r="I1322" i="42"/>
  <c r="I1404" i="42"/>
  <c r="G1404" i="42"/>
  <c r="H1404" i="42"/>
  <c r="H1486" i="42"/>
  <c r="G1486" i="42"/>
  <c r="I1486" i="42"/>
  <c r="I1568" i="42"/>
  <c r="H1568" i="42"/>
  <c r="G1568" i="42"/>
  <c r="G1650" i="42"/>
  <c r="H1650" i="42"/>
  <c r="I1650" i="42"/>
  <c r="H1732" i="42"/>
  <c r="I1732" i="42"/>
  <c r="G1732" i="42"/>
  <c r="I1814" i="42"/>
  <c r="G1814" i="42"/>
  <c r="H1814" i="42"/>
  <c r="H1896" i="42"/>
  <c r="H1978" i="42"/>
  <c r="G1896" i="42"/>
  <c r="I1896" i="42"/>
  <c r="I1978" i="42"/>
  <c r="G1978" i="42"/>
  <c r="I1241" i="42"/>
  <c r="H1241" i="42"/>
  <c r="G1241" i="42"/>
  <c r="H1323" i="42"/>
  <c r="I1323" i="42"/>
  <c r="G1323" i="42"/>
  <c r="H1405" i="42"/>
  <c r="G1405" i="42"/>
  <c r="I1405" i="42"/>
  <c r="G1487" i="42"/>
  <c r="I1487" i="42"/>
  <c r="H1487" i="42"/>
  <c r="G1569" i="42"/>
  <c r="I1569" i="42"/>
  <c r="H1569" i="42"/>
  <c r="G1651" i="42"/>
  <c r="I1651" i="42"/>
  <c r="H1651" i="42"/>
  <c r="G1733" i="42"/>
  <c r="H1733" i="42"/>
  <c r="I1733" i="42"/>
  <c r="H1815" i="42"/>
  <c r="G1815" i="42"/>
  <c r="I1815" i="42"/>
  <c r="H1897" i="42"/>
  <c r="I1897" i="42"/>
  <c r="G1897" i="42"/>
  <c r="H1979" i="42"/>
  <c r="I1979" i="42"/>
  <c r="G1979" i="42"/>
  <c r="I1244" i="42"/>
  <c r="G1244" i="42"/>
  <c r="H1244" i="42"/>
  <c r="G1326" i="42"/>
  <c r="I1326" i="42"/>
  <c r="H1326" i="42"/>
  <c r="G1408" i="42"/>
  <c r="H1408" i="42"/>
  <c r="I1408" i="42"/>
  <c r="G1490" i="42"/>
  <c r="I1490" i="42"/>
  <c r="H1490" i="42"/>
  <c r="I1572" i="42"/>
  <c r="G1572" i="42"/>
  <c r="H1572" i="42"/>
  <c r="G1654" i="42"/>
  <c r="H1654" i="42"/>
  <c r="I1654" i="42"/>
  <c r="G1736" i="42"/>
  <c r="H1736" i="42"/>
  <c r="I1736" i="42"/>
  <c r="G1818" i="42"/>
  <c r="I1818" i="42"/>
  <c r="H1818" i="42"/>
  <c r="G1982" i="42"/>
  <c r="I1982" i="42"/>
  <c r="G1900" i="42"/>
  <c r="H1982" i="42"/>
  <c r="I1900" i="42"/>
  <c r="H1900" i="42"/>
  <c r="L32" i="41"/>
  <c r="L26" i="41"/>
  <c r="L17" i="41"/>
  <c r="L34" i="41"/>
  <c r="L35" i="41"/>
  <c r="L30" i="41"/>
  <c r="L21" i="41"/>
  <c r="L42" i="41"/>
  <c r="L37" i="41"/>
  <c r="L14" i="41"/>
  <c r="L38" i="41"/>
  <c r="L39" i="41"/>
  <c r="L40" i="41"/>
  <c r="L15" i="41"/>
  <c r="L20" i="41"/>
  <c r="L18" i="41"/>
  <c r="L31" i="41"/>
  <c r="L19" i="41"/>
  <c r="L28" i="41"/>
  <c r="L25" i="41"/>
  <c r="L23" i="41"/>
  <c r="L22" i="41"/>
  <c r="L13" i="41"/>
  <c r="L36" i="41"/>
  <c r="L41" i="41"/>
  <c r="L33" i="41"/>
  <c r="L27" i="41"/>
  <c r="L24" i="41"/>
  <c r="L16" i="41"/>
  <c r="L29" i="41"/>
  <c r="M29" i="48"/>
  <c r="I29" i="48" s="1"/>
  <c r="K29" i="48"/>
  <c r="G29" i="48" s="1"/>
  <c r="L29" i="48"/>
  <c r="H29" i="48" s="1"/>
  <c r="K111" i="48"/>
  <c r="G111" i="48" s="1"/>
  <c r="L275" i="48"/>
  <c r="H275" i="48" s="1"/>
  <c r="K193" i="48"/>
  <c r="G193" i="48" s="1"/>
  <c r="K275" i="48"/>
  <c r="G275" i="48" s="1"/>
  <c r="L111" i="48"/>
  <c r="H111" i="48" s="1"/>
  <c r="M193" i="48"/>
  <c r="I193" i="48" s="1"/>
  <c r="L193" i="48"/>
  <c r="H193" i="48" s="1"/>
  <c r="M111" i="48"/>
  <c r="I111" i="48" s="1"/>
  <c r="M275" i="48"/>
  <c r="I275" i="48" s="1"/>
  <c r="L357" i="48"/>
  <c r="H357" i="48" s="1"/>
  <c r="K357" i="48"/>
  <c r="G357" i="48" s="1"/>
  <c r="M357" i="48"/>
  <c r="I357" i="48" s="1"/>
  <c r="M521" i="48"/>
  <c r="I521" i="48" s="1"/>
  <c r="L521" i="48"/>
  <c r="H521" i="48" s="1"/>
  <c r="K521" i="48"/>
  <c r="G521" i="48" s="1"/>
  <c r="M439" i="48"/>
  <c r="I439" i="48" s="1"/>
  <c r="L439" i="48"/>
  <c r="H439" i="48" s="1"/>
  <c r="K439" i="48"/>
  <c r="G439" i="48" s="1"/>
  <c r="K100" i="48"/>
  <c r="G100" i="48" s="1"/>
  <c r="L18" i="48"/>
  <c r="H18" i="48" s="1"/>
  <c r="M100" i="48"/>
  <c r="I100" i="48" s="1"/>
  <c r="L100" i="48"/>
  <c r="H100" i="48" s="1"/>
  <c r="M18" i="48"/>
  <c r="I18" i="48" s="1"/>
  <c r="K18" i="48"/>
  <c r="G18" i="48" s="1"/>
  <c r="K182" i="48"/>
  <c r="G182" i="48" s="1"/>
  <c r="L182" i="48"/>
  <c r="H182" i="48" s="1"/>
  <c r="M182" i="48"/>
  <c r="I182" i="48" s="1"/>
  <c r="M264" i="48"/>
  <c r="I264" i="48" s="1"/>
  <c r="L264" i="48"/>
  <c r="H264" i="48" s="1"/>
  <c r="K264" i="48"/>
  <c r="G264" i="48" s="1"/>
  <c r="K346" i="48"/>
  <c r="G346" i="48" s="1"/>
  <c r="M346" i="48"/>
  <c r="I346" i="48" s="1"/>
  <c r="L346" i="48"/>
  <c r="H346" i="48" s="1"/>
  <c r="K510" i="48"/>
  <c r="G510" i="48" s="1"/>
  <c r="M428" i="48"/>
  <c r="I428" i="48" s="1"/>
  <c r="M510" i="48"/>
  <c r="I510" i="48" s="1"/>
  <c r="L510" i="48"/>
  <c r="H510" i="48" s="1"/>
  <c r="L428" i="48"/>
  <c r="H428" i="48" s="1"/>
  <c r="K428" i="48"/>
  <c r="G428" i="48" s="1"/>
  <c r="M5" i="48"/>
  <c r="I5" i="48" s="1"/>
  <c r="L5" i="48"/>
  <c r="H5" i="48" s="1"/>
  <c r="K5" i="48"/>
  <c r="G5" i="48" s="1"/>
  <c r="K87" i="48"/>
  <c r="G87" i="48" s="1"/>
  <c r="L87" i="48"/>
  <c r="H87" i="48" s="1"/>
  <c r="M87" i="48"/>
  <c r="I87" i="48" s="1"/>
  <c r="M169" i="48"/>
  <c r="I169" i="48" s="1"/>
  <c r="L169" i="48"/>
  <c r="H169" i="48" s="1"/>
  <c r="K169" i="48"/>
  <c r="G169" i="48" s="1"/>
  <c r="L251" i="48"/>
  <c r="H251" i="48" s="1"/>
  <c r="K251" i="48"/>
  <c r="G251" i="48" s="1"/>
  <c r="M251" i="48"/>
  <c r="I251" i="48" s="1"/>
  <c r="M333" i="48"/>
  <c r="I333" i="48" s="1"/>
  <c r="L333" i="48"/>
  <c r="H333" i="48" s="1"/>
  <c r="K333" i="48"/>
  <c r="G333" i="48" s="1"/>
  <c r="K497" i="48"/>
  <c r="G497" i="48" s="1"/>
  <c r="L415" i="48"/>
  <c r="H415" i="48" s="1"/>
  <c r="L497" i="48"/>
  <c r="H497" i="48" s="1"/>
  <c r="M415" i="48"/>
  <c r="I415" i="48" s="1"/>
  <c r="M497" i="48"/>
  <c r="I497" i="48" s="1"/>
  <c r="K415" i="48"/>
  <c r="G415" i="48" s="1"/>
  <c r="M34" i="47"/>
  <c r="I34" i="47" s="1"/>
  <c r="M116" i="47"/>
  <c r="I116" i="47" s="1"/>
  <c r="K34" i="47"/>
  <c r="G34" i="47" s="1"/>
  <c r="M34" i="49"/>
  <c r="I34" i="49" s="1"/>
  <c r="L34" i="49"/>
  <c r="H34" i="49" s="1"/>
  <c r="K34" i="49"/>
  <c r="G34" i="49" s="1"/>
  <c r="K116" i="47"/>
  <c r="G116" i="47" s="1"/>
  <c r="L116" i="47"/>
  <c r="H116" i="47" s="1"/>
  <c r="L34" i="47"/>
  <c r="H34" i="47" s="1"/>
  <c r="K116" i="49"/>
  <c r="G116" i="49" s="1"/>
  <c r="L116" i="49"/>
  <c r="H116" i="49" s="1"/>
  <c r="L198" i="49"/>
  <c r="H198" i="49" s="1"/>
  <c r="K198" i="49"/>
  <c r="G198" i="49" s="1"/>
  <c r="M198" i="49"/>
  <c r="I198" i="49" s="1"/>
  <c r="M116" i="49"/>
  <c r="I116" i="49" s="1"/>
  <c r="M280" i="49"/>
  <c r="I280" i="49" s="1"/>
  <c r="K280" i="49"/>
  <c r="G280" i="49" s="1"/>
  <c r="M198" i="47"/>
  <c r="I198" i="47" s="1"/>
  <c r="L280" i="49"/>
  <c r="H280" i="49" s="1"/>
  <c r="L198" i="47"/>
  <c r="H198" i="47" s="1"/>
  <c r="K198" i="47"/>
  <c r="G198" i="47" s="1"/>
  <c r="K362" i="49"/>
  <c r="G362" i="49" s="1"/>
  <c r="K280" i="47"/>
  <c r="G280" i="47" s="1"/>
  <c r="M362" i="49"/>
  <c r="I362" i="49" s="1"/>
  <c r="L362" i="49"/>
  <c r="H362" i="49" s="1"/>
  <c r="L280" i="47"/>
  <c r="H280" i="47" s="1"/>
  <c r="M280" i="47"/>
  <c r="I280" i="47" s="1"/>
  <c r="M444" i="49"/>
  <c r="I444" i="49" s="1"/>
  <c r="M362" i="47"/>
  <c r="I362" i="47" s="1"/>
  <c r="K444" i="49"/>
  <c r="G444" i="49" s="1"/>
  <c r="L362" i="47"/>
  <c r="H362" i="47" s="1"/>
  <c r="L444" i="49"/>
  <c r="H444" i="49" s="1"/>
  <c r="K362" i="47"/>
  <c r="G362" i="47" s="1"/>
  <c r="M526" i="49"/>
  <c r="I526" i="49" s="1"/>
  <c r="K526" i="49"/>
  <c r="G526" i="49" s="1"/>
  <c r="L526" i="49"/>
  <c r="H526" i="49" s="1"/>
  <c r="L444" i="47"/>
  <c r="H444" i="47" s="1"/>
  <c r="M526" i="47"/>
  <c r="I526" i="47" s="1"/>
  <c r="K444" i="47"/>
  <c r="G444" i="47" s="1"/>
  <c r="L526" i="47"/>
  <c r="H526" i="47" s="1"/>
  <c r="K526" i="47"/>
  <c r="G526" i="47" s="1"/>
  <c r="M444" i="47"/>
  <c r="I444" i="47" s="1"/>
  <c r="M18" i="47"/>
  <c r="I18" i="47" s="1"/>
  <c r="M18" i="49"/>
  <c r="I18" i="49" s="1"/>
  <c r="L18" i="49"/>
  <c r="H18" i="49" s="1"/>
  <c r="M100" i="47"/>
  <c r="I100" i="47" s="1"/>
  <c r="K18" i="49"/>
  <c r="G18" i="49" s="1"/>
  <c r="L100" i="49"/>
  <c r="H100" i="49" s="1"/>
  <c r="M100" i="49"/>
  <c r="I100" i="49" s="1"/>
  <c r="K100" i="49"/>
  <c r="G100" i="49" s="1"/>
  <c r="L18" i="47"/>
  <c r="H18" i="47" s="1"/>
  <c r="K18" i="47"/>
  <c r="G18" i="47" s="1"/>
  <c r="L100" i="47"/>
  <c r="H100" i="47" s="1"/>
  <c r="K100" i="47"/>
  <c r="G100" i="47" s="1"/>
  <c r="K182" i="49"/>
  <c r="G182" i="49" s="1"/>
  <c r="L264" i="49"/>
  <c r="H264" i="49" s="1"/>
  <c r="M182" i="49"/>
  <c r="I182" i="49" s="1"/>
  <c r="K264" i="49"/>
  <c r="G264" i="49" s="1"/>
  <c r="L182" i="49"/>
  <c r="H182" i="49" s="1"/>
  <c r="M264" i="49"/>
  <c r="I264" i="49" s="1"/>
  <c r="M346" i="49"/>
  <c r="I346" i="49" s="1"/>
  <c r="M182" i="47"/>
  <c r="I182" i="47" s="1"/>
  <c r="L346" i="49"/>
  <c r="H346" i="49" s="1"/>
  <c r="K182" i="47"/>
  <c r="G182" i="47" s="1"/>
  <c r="K346" i="49"/>
  <c r="G346" i="49" s="1"/>
  <c r="L182" i="47"/>
  <c r="H182" i="47" s="1"/>
  <c r="M428" i="49"/>
  <c r="I428" i="49" s="1"/>
  <c r="L428" i="49"/>
  <c r="H428" i="49" s="1"/>
  <c r="L510" i="49"/>
  <c r="H510" i="49" s="1"/>
  <c r="L264" i="47"/>
  <c r="H264" i="47" s="1"/>
  <c r="K510" i="49"/>
  <c r="G510" i="49" s="1"/>
  <c r="K264" i="47"/>
  <c r="G264" i="47" s="1"/>
  <c r="K428" i="49"/>
  <c r="G428" i="49" s="1"/>
  <c r="M510" i="49"/>
  <c r="I510" i="49" s="1"/>
  <c r="M264" i="47"/>
  <c r="I264" i="47" s="1"/>
  <c r="M346" i="47"/>
  <c r="I346" i="47" s="1"/>
  <c r="L346" i="47"/>
  <c r="H346" i="47" s="1"/>
  <c r="K346" i="47"/>
  <c r="G346" i="47" s="1"/>
  <c r="L428" i="47"/>
  <c r="H428" i="47" s="1"/>
  <c r="M510" i="47"/>
  <c r="I510" i="47" s="1"/>
  <c r="K510" i="47"/>
  <c r="G510" i="47" s="1"/>
  <c r="M428" i="47"/>
  <c r="I428" i="47" s="1"/>
  <c r="K428" i="47"/>
  <c r="G428" i="47" s="1"/>
  <c r="L510" i="47"/>
  <c r="H510" i="47" s="1"/>
  <c r="L13" i="47"/>
  <c r="H13" i="47" s="1"/>
  <c r="M95" i="49"/>
  <c r="I95" i="49" s="1"/>
  <c r="L13" i="49"/>
  <c r="H13" i="49" s="1"/>
  <c r="L95" i="49"/>
  <c r="H95" i="49" s="1"/>
  <c r="K13" i="49"/>
  <c r="G13" i="49" s="1"/>
  <c r="K95" i="49"/>
  <c r="G95" i="49" s="1"/>
  <c r="L95" i="47"/>
  <c r="H95" i="47" s="1"/>
  <c r="M13" i="49"/>
  <c r="I13" i="49" s="1"/>
  <c r="M13" i="47"/>
  <c r="I13" i="47" s="1"/>
  <c r="K13" i="47"/>
  <c r="G13" i="47" s="1"/>
  <c r="K95" i="47"/>
  <c r="G95" i="47" s="1"/>
  <c r="M95" i="47"/>
  <c r="I95" i="47" s="1"/>
  <c r="M177" i="49"/>
  <c r="I177" i="49" s="1"/>
  <c r="M177" i="47"/>
  <c r="I177" i="47" s="1"/>
  <c r="L177" i="47"/>
  <c r="H177" i="47" s="1"/>
  <c r="K177" i="47"/>
  <c r="G177" i="47" s="1"/>
  <c r="K177" i="49"/>
  <c r="G177" i="49" s="1"/>
  <c r="L177" i="49"/>
  <c r="H177" i="49" s="1"/>
  <c r="K259" i="49"/>
  <c r="G259" i="49" s="1"/>
  <c r="L259" i="49"/>
  <c r="H259" i="49" s="1"/>
  <c r="K259" i="47"/>
  <c r="G259" i="47" s="1"/>
  <c r="L259" i="47"/>
  <c r="H259" i="47" s="1"/>
  <c r="M259" i="49"/>
  <c r="I259" i="49" s="1"/>
  <c r="M259" i="47"/>
  <c r="I259" i="47" s="1"/>
  <c r="K341" i="49"/>
  <c r="G341" i="49" s="1"/>
  <c r="M341" i="47"/>
  <c r="I341" i="47" s="1"/>
  <c r="L341" i="47"/>
  <c r="H341" i="47" s="1"/>
  <c r="K341" i="47"/>
  <c r="G341" i="47" s="1"/>
  <c r="L341" i="49"/>
  <c r="H341" i="49" s="1"/>
  <c r="M341" i="49"/>
  <c r="I341" i="49" s="1"/>
  <c r="K423" i="49"/>
  <c r="G423" i="49" s="1"/>
  <c r="L505" i="49"/>
  <c r="H505" i="49" s="1"/>
  <c r="L423" i="49"/>
  <c r="H423" i="49" s="1"/>
  <c r="M505" i="49"/>
  <c r="I505" i="49" s="1"/>
  <c r="K505" i="47"/>
  <c r="G505" i="47" s="1"/>
  <c r="M423" i="47"/>
  <c r="I423" i="47" s="1"/>
  <c r="L423" i="47"/>
  <c r="H423" i="47" s="1"/>
  <c r="M423" i="49"/>
  <c r="I423" i="49" s="1"/>
  <c r="M505" i="47"/>
  <c r="I505" i="47" s="1"/>
  <c r="L505" i="47"/>
  <c r="H505" i="47" s="1"/>
  <c r="K505" i="49"/>
  <c r="G505" i="49" s="1"/>
  <c r="K423" i="47"/>
  <c r="G423" i="47" s="1"/>
  <c r="M22" i="49"/>
  <c r="I22" i="49" s="1"/>
  <c r="K268" i="47"/>
  <c r="G268" i="47" s="1"/>
  <c r="M22" i="47"/>
  <c r="I22" i="47" s="1"/>
  <c r="K22" i="49"/>
  <c r="G22" i="49" s="1"/>
  <c r="L186" i="47"/>
  <c r="H186" i="47" s="1"/>
  <c r="L22" i="47"/>
  <c r="H22" i="47" s="1"/>
  <c r="M268" i="47"/>
  <c r="I268" i="47" s="1"/>
  <c r="L22" i="49"/>
  <c r="H22" i="49" s="1"/>
  <c r="M186" i="47"/>
  <c r="I186" i="47" s="1"/>
  <c r="L268" i="47"/>
  <c r="H268" i="47" s="1"/>
  <c r="K186" i="47"/>
  <c r="G186" i="47" s="1"/>
  <c r="K22" i="47"/>
  <c r="G22" i="47" s="1"/>
  <c r="K104" i="49"/>
  <c r="G104" i="49" s="1"/>
  <c r="K186" i="49"/>
  <c r="G186" i="49" s="1"/>
  <c r="M268" i="49"/>
  <c r="I268" i="49" s="1"/>
  <c r="M104" i="49"/>
  <c r="I104" i="49" s="1"/>
  <c r="L268" i="49"/>
  <c r="H268" i="49" s="1"/>
  <c r="L104" i="47"/>
  <c r="H104" i="47" s="1"/>
  <c r="K268" i="49"/>
  <c r="G268" i="49" s="1"/>
  <c r="M104" i="47"/>
  <c r="I104" i="47" s="1"/>
  <c r="K104" i="47"/>
  <c r="G104" i="47" s="1"/>
  <c r="L104" i="49"/>
  <c r="H104" i="49" s="1"/>
  <c r="L186" i="49"/>
  <c r="H186" i="49" s="1"/>
  <c r="M186" i="49"/>
  <c r="I186" i="49" s="1"/>
  <c r="L350" i="47"/>
  <c r="H350" i="47" s="1"/>
  <c r="M350" i="49"/>
  <c r="I350" i="49" s="1"/>
  <c r="K350" i="49"/>
  <c r="G350" i="49" s="1"/>
  <c r="K350" i="47"/>
  <c r="G350" i="47" s="1"/>
  <c r="L350" i="49"/>
  <c r="H350" i="49" s="1"/>
  <c r="M350" i="47"/>
  <c r="I350" i="47" s="1"/>
  <c r="M432" i="47"/>
  <c r="I432" i="47" s="1"/>
  <c r="M432" i="49"/>
  <c r="I432" i="49" s="1"/>
  <c r="L514" i="47"/>
  <c r="H514" i="47" s="1"/>
  <c r="M514" i="49"/>
  <c r="I514" i="49" s="1"/>
  <c r="L432" i="47"/>
  <c r="H432" i="47" s="1"/>
  <c r="L514" i="49"/>
  <c r="H514" i="49" s="1"/>
  <c r="M514" i="47"/>
  <c r="I514" i="47" s="1"/>
  <c r="K514" i="49"/>
  <c r="G514" i="49" s="1"/>
  <c r="K432" i="47"/>
  <c r="G432" i="47" s="1"/>
  <c r="L432" i="49"/>
  <c r="H432" i="49" s="1"/>
  <c r="K514" i="47"/>
  <c r="G514" i="47" s="1"/>
  <c r="K432" i="49"/>
  <c r="G432" i="49" s="1"/>
  <c r="I1258" i="42"/>
  <c r="G1258" i="42"/>
  <c r="H1258" i="42"/>
  <c r="H1340" i="42"/>
  <c r="I1340" i="42"/>
  <c r="G1340" i="42"/>
  <c r="I1422" i="42"/>
  <c r="G1422" i="42"/>
  <c r="H1422" i="42"/>
  <c r="H1504" i="42"/>
  <c r="G1504" i="42"/>
  <c r="I1504" i="42"/>
  <c r="I1586" i="42"/>
  <c r="H1586" i="42"/>
  <c r="G1586" i="42"/>
  <c r="G1668" i="42"/>
  <c r="H1668" i="42"/>
  <c r="I1668" i="42"/>
  <c r="I1750" i="42"/>
  <c r="H1750" i="42"/>
  <c r="G1750" i="42"/>
  <c r="G1832" i="42"/>
  <c r="I1832" i="42"/>
  <c r="H1832" i="42"/>
  <c r="G1996" i="42"/>
  <c r="H1914" i="42"/>
  <c r="H1996" i="42"/>
  <c r="I1914" i="42"/>
  <c r="I1996" i="42"/>
  <c r="G1914" i="42"/>
  <c r="G1262" i="42"/>
  <c r="H1262" i="42"/>
  <c r="I1262" i="42"/>
  <c r="G1344" i="42"/>
  <c r="H1344" i="42"/>
  <c r="I1344" i="42"/>
  <c r="H1426" i="42"/>
  <c r="G1426" i="42"/>
  <c r="I1426" i="42"/>
  <c r="I1508" i="42"/>
  <c r="G1508" i="42"/>
  <c r="H1508" i="42"/>
  <c r="H1590" i="42"/>
  <c r="G1590" i="42"/>
  <c r="I1590" i="42"/>
  <c r="H1672" i="42"/>
  <c r="G1672" i="42"/>
  <c r="I1672" i="42"/>
  <c r="H1754" i="42"/>
  <c r="I1754" i="42"/>
  <c r="G1754" i="42"/>
  <c r="G1836" i="42"/>
  <c r="H1836" i="42"/>
  <c r="I1836" i="42"/>
  <c r="H2000" i="42"/>
  <c r="G2000" i="42"/>
  <c r="H1918" i="42"/>
  <c r="G1918" i="42"/>
  <c r="I1918" i="42"/>
  <c r="I2000" i="42"/>
  <c r="K99" i="48"/>
  <c r="G99" i="48" s="1"/>
  <c r="M99" i="48"/>
  <c r="I99" i="48" s="1"/>
  <c r="K17" i="48"/>
  <c r="G17" i="48" s="1"/>
  <c r="M17" i="48"/>
  <c r="I17" i="48" s="1"/>
  <c r="L99" i="48"/>
  <c r="H99" i="48" s="1"/>
  <c r="L17" i="48"/>
  <c r="H17" i="48" s="1"/>
  <c r="M181" i="48"/>
  <c r="I181" i="48" s="1"/>
  <c r="K181" i="48"/>
  <c r="G181" i="48" s="1"/>
  <c r="L181" i="48"/>
  <c r="H181" i="48" s="1"/>
  <c r="L263" i="48"/>
  <c r="H263" i="48" s="1"/>
  <c r="K263" i="48"/>
  <c r="G263" i="48" s="1"/>
  <c r="M263" i="48"/>
  <c r="I263" i="48" s="1"/>
  <c r="M345" i="48"/>
  <c r="I345" i="48" s="1"/>
  <c r="K345" i="48"/>
  <c r="G345" i="48" s="1"/>
  <c r="L345" i="48"/>
  <c r="H345" i="48" s="1"/>
  <c r="K509" i="48"/>
  <c r="G509" i="48" s="1"/>
  <c r="L509" i="48"/>
  <c r="H509" i="48" s="1"/>
  <c r="L427" i="48"/>
  <c r="H427" i="48" s="1"/>
  <c r="M427" i="48"/>
  <c r="I427" i="48" s="1"/>
  <c r="M509" i="48"/>
  <c r="I509" i="48" s="1"/>
  <c r="K427" i="48"/>
  <c r="G427" i="48" s="1"/>
  <c r="K102" i="48"/>
  <c r="G102" i="48" s="1"/>
  <c r="M102" i="48"/>
  <c r="I102" i="48" s="1"/>
  <c r="L20" i="48"/>
  <c r="H20" i="48" s="1"/>
  <c r="L102" i="48"/>
  <c r="H102" i="48" s="1"/>
  <c r="K20" i="48"/>
  <c r="G20" i="48" s="1"/>
  <c r="M20" i="48"/>
  <c r="I20" i="48" s="1"/>
  <c r="L184" i="48"/>
  <c r="H184" i="48" s="1"/>
  <c r="K184" i="48"/>
  <c r="G184" i="48" s="1"/>
  <c r="M184" i="48"/>
  <c r="I184" i="48" s="1"/>
  <c r="K266" i="48"/>
  <c r="G266" i="48" s="1"/>
  <c r="L266" i="48"/>
  <c r="H266" i="48" s="1"/>
  <c r="M266" i="48"/>
  <c r="I266" i="48" s="1"/>
  <c r="M348" i="48"/>
  <c r="I348" i="48" s="1"/>
  <c r="L348" i="48"/>
  <c r="H348" i="48" s="1"/>
  <c r="K348" i="48"/>
  <c r="G348" i="48" s="1"/>
  <c r="L512" i="48"/>
  <c r="H512" i="48" s="1"/>
  <c r="L430" i="48"/>
  <c r="H430" i="48" s="1"/>
  <c r="K512" i="48"/>
  <c r="G512" i="48" s="1"/>
  <c r="K430" i="48"/>
  <c r="G430" i="48" s="1"/>
  <c r="M512" i="48"/>
  <c r="I512" i="48" s="1"/>
  <c r="M430" i="48"/>
  <c r="I430" i="48" s="1"/>
  <c r="K22" i="48"/>
  <c r="G22" i="48" s="1"/>
  <c r="L22" i="48"/>
  <c r="H22" i="48" s="1"/>
  <c r="M22" i="48"/>
  <c r="I22" i="48" s="1"/>
  <c r="K104" i="48"/>
  <c r="G104" i="48" s="1"/>
  <c r="M104" i="48"/>
  <c r="I104" i="48" s="1"/>
  <c r="L104" i="48"/>
  <c r="H104" i="48" s="1"/>
  <c r="M186" i="48"/>
  <c r="I186" i="48" s="1"/>
  <c r="L186" i="48"/>
  <c r="H186" i="48" s="1"/>
  <c r="K186" i="48"/>
  <c r="G186" i="48" s="1"/>
  <c r="M268" i="48"/>
  <c r="I268" i="48" s="1"/>
  <c r="L268" i="48"/>
  <c r="H268" i="48" s="1"/>
  <c r="K268" i="48"/>
  <c r="G268" i="48" s="1"/>
  <c r="K350" i="48"/>
  <c r="G350" i="48" s="1"/>
  <c r="L350" i="48"/>
  <c r="H350" i="48" s="1"/>
  <c r="M350" i="48"/>
  <c r="I350" i="48" s="1"/>
  <c r="L514" i="48"/>
  <c r="H514" i="48" s="1"/>
  <c r="K432" i="48"/>
  <c r="G432" i="48" s="1"/>
  <c r="K514" i="48"/>
  <c r="G514" i="48" s="1"/>
  <c r="M514" i="48"/>
  <c r="I514" i="48" s="1"/>
  <c r="L432" i="48"/>
  <c r="H432" i="48" s="1"/>
  <c r="M432" i="48"/>
  <c r="I432" i="48" s="1"/>
  <c r="G283" i="63"/>
  <c r="G447" i="63"/>
  <c r="G201" i="63"/>
  <c r="F447" i="63"/>
  <c r="H201" i="63"/>
  <c r="H447" i="63"/>
  <c r="H119" i="63"/>
  <c r="G37" i="63"/>
  <c r="H37" i="63"/>
  <c r="F283" i="63"/>
  <c r="H283" i="63"/>
  <c r="H529" i="63"/>
  <c r="F119" i="63"/>
  <c r="F365" i="63"/>
  <c r="G365" i="63"/>
  <c r="H365" i="63"/>
  <c r="G529" i="63"/>
  <c r="F37" i="63"/>
  <c r="G119" i="63"/>
  <c r="F201" i="63"/>
  <c r="F529" i="63"/>
  <c r="M102" i="47"/>
  <c r="I102" i="47" s="1"/>
  <c r="L20" i="49"/>
  <c r="H20" i="49" s="1"/>
  <c r="M184" i="47"/>
  <c r="I184" i="47" s="1"/>
  <c r="L184" i="47"/>
  <c r="H184" i="47" s="1"/>
  <c r="K102" i="47"/>
  <c r="G102" i="47" s="1"/>
  <c r="K20" i="47"/>
  <c r="G20" i="47" s="1"/>
  <c r="L20" i="47"/>
  <c r="H20" i="47" s="1"/>
  <c r="K20" i="49"/>
  <c r="G20" i="49" s="1"/>
  <c r="K184" i="47"/>
  <c r="G184" i="47" s="1"/>
  <c r="M20" i="47"/>
  <c r="I20" i="47" s="1"/>
  <c r="M20" i="49"/>
  <c r="I20" i="49" s="1"/>
  <c r="L102" i="47"/>
  <c r="H102" i="47" s="1"/>
  <c r="K102" i="49"/>
  <c r="G102" i="49" s="1"/>
  <c r="M102" i="49"/>
  <c r="I102" i="49" s="1"/>
  <c r="L102" i="49"/>
  <c r="H102" i="49" s="1"/>
  <c r="L184" i="49"/>
  <c r="H184" i="49" s="1"/>
  <c r="L266" i="47"/>
  <c r="H266" i="47" s="1"/>
  <c r="K184" i="49"/>
  <c r="G184" i="49" s="1"/>
  <c r="K266" i="47"/>
  <c r="G266" i="47" s="1"/>
  <c r="M184" i="49"/>
  <c r="I184" i="49" s="1"/>
  <c r="M266" i="47"/>
  <c r="I266" i="47" s="1"/>
  <c r="L266" i="49"/>
  <c r="H266" i="49" s="1"/>
  <c r="K266" i="49"/>
  <c r="G266" i="49" s="1"/>
  <c r="K348" i="47"/>
  <c r="G348" i="47" s="1"/>
  <c r="M348" i="47"/>
  <c r="I348" i="47" s="1"/>
  <c r="M266" i="49"/>
  <c r="I266" i="49" s="1"/>
  <c r="L348" i="47"/>
  <c r="H348" i="47" s="1"/>
  <c r="K430" i="47"/>
  <c r="G430" i="47" s="1"/>
  <c r="K512" i="47"/>
  <c r="G512" i="47" s="1"/>
  <c r="M512" i="47"/>
  <c r="I512" i="47" s="1"/>
  <c r="M348" i="49"/>
  <c r="I348" i="49" s="1"/>
  <c r="K348" i="49"/>
  <c r="G348" i="49" s="1"/>
  <c r="L348" i="49"/>
  <c r="H348" i="49" s="1"/>
  <c r="L430" i="47"/>
  <c r="H430" i="47" s="1"/>
  <c r="L512" i="47"/>
  <c r="H512" i="47" s="1"/>
  <c r="M430" i="47"/>
  <c r="I430" i="47" s="1"/>
  <c r="L430" i="49"/>
  <c r="H430" i="49" s="1"/>
  <c r="M512" i="49"/>
  <c r="I512" i="49" s="1"/>
  <c r="L512" i="49"/>
  <c r="H512" i="49" s="1"/>
  <c r="M430" i="49"/>
  <c r="I430" i="49" s="1"/>
  <c r="K512" i="49"/>
  <c r="G512" i="49" s="1"/>
  <c r="K430" i="49"/>
  <c r="G430" i="49" s="1"/>
  <c r="K19" i="47"/>
  <c r="G19" i="47" s="1"/>
  <c r="K19" i="49"/>
  <c r="G19" i="49" s="1"/>
  <c r="M19" i="49"/>
  <c r="I19" i="49" s="1"/>
  <c r="L19" i="49"/>
  <c r="H19" i="49" s="1"/>
  <c r="M101" i="49"/>
  <c r="I101" i="49" s="1"/>
  <c r="M19" i="47"/>
  <c r="I19" i="47" s="1"/>
  <c r="L19" i="47"/>
  <c r="H19" i="47" s="1"/>
  <c r="K101" i="49"/>
  <c r="G101" i="49" s="1"/>
  <c r="L101" i="49"/>
  <c r="H101" i="49" s="1"/>
  <c r="M347" i="49"/>
  <c r="I347" i="49" s="1"/>
  <c r="L265" i="49"/>
  <c r="H265" i="49" s="1"/>
  <c r="K265" i="49"/>
  <c r="G265" i="49" s="1"/>
  <c r="L347" i="49"/>
  <c r="H347" i="49" s="1"/>
  <c r="K101" i="47"/>
  <c r="G101" i="47" s="1"/>
  <c r="L101" i="47"/>
  <c r="H101" i="47" s="1"/>
  <c r="K347" i="49"/>
  <c r="G347" i="49" s="1"/>
  <c r="M101" i="47"/>
  <c r="I101" i="47" s="1"/>
  <c r="M183" i="49"/>
  <c r="I183" i="49" s="1"/>
  <c r="L183" i="49"/>
  <c r="H183" i="49" s="1"/>
  <c r="K183" i="49"/>
  <c r="G183" i="49" s="1"/>
  <c r="M265" i="49"/>
  <c r="I265" i="49" s="1"/>
  <c r="K429" i="49"/>
  <c r="G429" i="49" s="1"/>
  <c r="K511" i="49"/>
  <c r="G511" i="49" s="1"/>
  <c r="M511" i="49"/>
  <c r="I511" i="49" s="1"/>
  <c r="L511" i="49"/>
  <c r="H511" i="49" s="1"/>
  <c r="L429" i="49"/>
  <c r="H429" i="49" s="1"/>
  <c r="L183" i="47"/>
  <c r="H183" i="47" s="1"/>
  <c r="K183" i="47"/>
  <c r="G183" i="47" s="1"/>
  <c r="M429" i="49"/>
  <c r="I429" i="49" s="1"/>
  <c r="M183" i="47"/>
  <c r="I183" i="47" s="1"/>
  <c r="M265" i="47"/>
  <c r="I265" i="47" s="1"/>
  <c r="L265" i="47"/>
  <c r="H265" i="47" s="1"/>
  <c r="K265" i="47"/>
  <c r="G265" i="47" s="1"/>
  <c r="K347" i="47"/>
  <c r="G347" i="47" s="1"/>
  <c r="M347" i="47"/>
  <c r="I347" i="47" s="1"/>
  <c r="L347" i="47"/>
  <c r="H347" i="47" s="1"/>
  <c r="K429" i="47"/>
  <c r="G429" i="47" s="1"/>
  <c r="M429" i="47"/>
  <c r="I429" i="47" s="1"/>
  <c r="L511" i="47"/>
  <c r="H511" i="47" s="1"/>
  <c r="K511" i="47"/>
  <c r="G511" i="47" s="1"/>
  <c r="L429" i="47"/>
  <c r="H429" i="47" s="1"/>
  <c r="M511" i="47"/>
  <c r="I511" i="47" s="1"/>
  <c r="M89" i="47"/>
  <c r="I89" i="47" s="1"/>
  <c r="M7" i="49"/>
  <c r="I7" i="49" s="1"/>
  <c r="K7" i="49"/>
  <c r="G7" i="49" s="1"/>
  <c r="L7" i="49"/>
  <c r="H7" i="49" s="1"/>
  <c r="L7" i="47"/>
  <c r="H7" i="47" s="1"/>
  <c r="K89" i="47"/>
  <c r="G89" i="47" s="1"/>
  <c r="L89" i="47"/>
  <c r="H89" i="47" s="1"/>
  <c r="M7" i="47"/>
  <c r="I7" i="47" s="1"/>
  <c r="K7" i="47"/>
  <c r="G7" i="47" s="1"/>
  <c r="M89" i="49"/>
  <c r="I89" i="49" s="1"/>
  <c r="M171" i="47"/>
  <c r="I171" i="47" s="1"/>
  <c r="L89" i="49"/>
  <c r="H89" i="49" s="1"/>
  <c r="K171" i="47"/>
  <c r="G171" i="47" s="1"/>
  <c r="K89" i="49"/>
  <c r="G89" i="49" s="1"/>
  <c r="L171" i="47"/>
  <c r="H171" i="47" s="1"/>
  <c r="K253" i="47"/>
  <c r="G253" i="47" s="1"/>
  <c r="M253" i="47"/>
  <c r="I253" i="47" s="1"/>
  <c r="L253" i="47"/>
  <c r="H253" i="47" s="1"/>
  <c r="M335" i="47"/>
  <c r="I335" i="47" s="1"/>
  <c r="L335" i="47"/>
  <c r="H335" i="47" s="1"/>
  <c r="K335" i="47"/>
  <c r="G335" i="47" s="1"/>
  <c r="K171" i="49"/>
  <c r="G171" i="49" s="1"/>
  <c r="M171" i="49"/>
  <c r="I171" i="49" s="1"/>
  <c r="L171" i="49"/>
  <c r="H171" i="49" s="1"/>
  <c r="K253" i="49"/>
  <c r="G253" i="49" s="1"/>
  <c r="M417" i="47"/>
  <c r="I417" i="47" s="1"/>
  <c r="L417" i="47"/>
  <c r="H417" i="47" s="1"/>
  <c r="K417" i="47"/>
  <c r="G417" i="47" s="1"/>
  <c r="L253" i="49"/>
  <c r="H253" i="49" s="1"/>
  <c r="K499" i="47"/>
  <c r="G499" i="47" s="1"/>
  <c r="M499" i="47"/>
  <c r="I499" i="47" s="1"/>
  <c r="M253" i="49"/>
  <c r="I253" i="49" s="1"/>
  <c r="L499" i="47"/>
  <c r="H499" i="47" s="1"/>
  <c r="M335" i="49"/>
  <c r="I335" i="49" s="1"/>
  <c r="L335" i="49"/>
  <c r="H335" i="49" s="1"/>
  <c r="K335" i="49"/>
  <c r="G335" i="49" s="1"/>
  <c r="M417" i="49"/>
  <c r="I417" i="49" s="1"/>
  <c r="M499" i="49"/>
  <c r="I499" i="49" s="1"/>
  <c r="L499" i="49"/>
  <c r="H499" i="49" s="1"/>
  <c r="K499" i="49"/>
  <c r="G499" i="49" s="1"/>
  <c r="K417" i="49"/>
  <c r="G417" i="49" s="1"/>
  <c r="L417" i="49"/>
  <c r="H417" i="49" s="1"/>
  <c r="M23" i="48"/>
  <c r="I23" i="48" s="1"/>
  <c r="K23" i="48"/>
  <c r="G23" i="48" s="1"/>
  <c r="M269" i="48"/>
  <c r="I269" i="48" s="1"/>
  <c r="L269" i="48"/>
  <c r="H269" i="48" s="1"/>
  <c r="K269" i="48"/>
  <c r="G269" i="48" s="1"/>
  <c r="L23" i="48"/>
  <c r="H23" i="48" s="1"/>
  <c r="K187" i="48"/>
  <c r="G187" i="48" s="1"/>
  <c r="M187" i="48"/>
  <c r="I187" i="48" s="1"/>
  <c r="L187" i="48"/>
  <c r="H187" i="48" s="1"/>
  <c r="M105" i="48"/>
  <c r="I105" i="48" s="1"/>
  <c r="L105" i="48"/>
  <c r="H105" i="48" s="1"/>
  <c r="K105" i="48"/>
  <c r="G105" i="48" s="1"/>
  <c r="M351" i="48"/>
  <c r="I351" i="48" s="1"/>
  <c r="L351" i="48"/>
  <c r="H351" i="48" s="1"/>
  <c r="K351" i="48"/>
  <c r="G351" i="48" s="1"/>
  <c r="M515" i="48"/>
  <c r="I515" i="48" s="1"/>
  <c r="K433" i="48"/>
  <c r="G433" i="48" s="1"/>
  <c r="M433" i="48"/>
  <c r="I433" i="48" s="1"/>
  <c r="K515" i="48"/>
  <c r="G515" i="48" s="1"/>
  <c r="L433" i="48"/>
  <c r="H433" i="48" s="1"/>
  <c r="L515" i="48"/>
  <c r="H515" i="48" s="1"/>
  <c r="L21" i="47"/>
  <c r="H21" i="47" s="1"/>
  <c r="K21" i="47"/>
  <c r="G21" i="47" s="1"/>
  <c r="M21" i="49"/>
  <c r="I21" i="49" s="1"/>
  <c r="M21" i="47"/>
  <c r="I21" i="47" s="1"/>
  <c r="L21" i="49"/>
  <c r="H21" i="49" s="1"/>
  <c r="K21" i="49"/>
  <c r="G21" i="49" s="1"/>
  <c r="L103" i="49"/>
  <c r="H103" i="49" s="1"/>
  <c r="K103" i="49"/>
  <c r="G103" i="49" s="1"/>
  <c r="M103" i="49"/>
  <c r="I103" i="49" s="1"/>
  <c r="K185" i="47"/>
  <c r="G185" i="47" s="1"/>
  <c r="L185" i="47"/>
  <c r="H185" i="47" s="1"/>
  <c r="K185" i="49"/>
  <c r="G185" i="49" s="1"/>
  <c r="M185" i="47"/>
  <c r="I185" i="47" s="1"/>
  <c r="M185" i="49"/>
  <c r="I185" i="49" s="1"/>
  <c r="M103" i="47"/>
  <c r="I103" i="47" s="1"/>
  <c r="L103" i="47"/>
  <c r="H103" i="47" s="1"/>
  <c r="K103" i="47"/>
  <c r="G103" i="47" s="1"/>
  <c r="L185" i="49"/>
  <c r="H185" i="49" s="1"/>
  <c r="L267" i="49"/>
  <c r="H267" i="49" s="1"/>
  <c r="M267" i="49"/>
  <c r="I267" i="49" s="1"/>
  <c r="K267" i="49"/>
  <c r="G267" i="49" s="1"/>
  <c r="K267" i="47"/>
  <c r="G267" i="47" s="1"/>
  <c r="L267" i="47"/>
  <c r="H267" i="47" s="1"/>
  <c r="M267" i="47"/>
  <c r="I267" i="47" s="1"/>
  <c r="M349" i="49"/>
  <c r="I349" i="49" s="1"/>
  <c r="M349" i="47"/>
  <c r="I349" i="47" s="1"/>
  <c r="L349" i="49"/>
  <c r="H349" i="49" s="1"/>
  <c r="L349" i="47"/>
  <c r="H349" i="47" s="1"/>
  <c r="K349" i="47"/>
  <c r="G349" i="47" s="1"/>
  <c r="K349" i="49"/>
  <c r="G349" i="49" s="1"/>
  <c r="M431" i="47"/>
  <c r="I431" i="47" s="1"/>
  <c r="M513" i="47"/>
  <c r="I513" i="47" s="1"/>
  <c r="K431" i="49"/>
  <c r="G431" i="49" s="1"/>
  <c r="L431" i="47"/>
  <c r="H431" i="47" s="1"/>
  <c r="M431" i="49"/>
  <c r="I431" i="49" s="1"/>
  <c r="K431" i="47"/>
  <c r="G431" i="47" s="1"/>
  <c r="K513" i="49"/>
  <c r="G513" i="49" s="1"/>
  <c r="L513" i="47"/>
  <c r="H513" i="47" s="1"/>
  <c r="L513" i="49"/>
  <c r="H513" i="49" s="1"/>
  <c r="L431" i="49"/>
  <c r="H431" i="49" s="1"/>
  <c r="M513" i="49"/>
  <c r="I513" i="49" s="1"/>
  <c r="K513" i="47"/>
  <c r="G513" i="47" s="1"/>
  <c r="M195" i="49"/>
  <c r="I195" i="49" s="1"/>
  <c r="K31" i="49"/>
  <c r="G31" i="49" s="1"/>
  <c r="M113" i="47"/>
  <c r="I113" i="47" s="1"/>
  <c r="L31" i="49"/>
  <c r="H31" i="49" s="1"/>
  <c r="L113" i="49"/>
  <c r="H113" i="49" s="1"/>
  <c r="K195" i="49"/>
  <c r="G195" i="49" s="1"/>
  <c r="L195" i="49"/>
  <c r="H195" i="49" s="1"/>
  <c r="K31" i="47"/>
  <c r="G31" i="47" s="1"/>
  <c r="K113" i="47"/>
  <c r="G113" i="47" s="1"/>
  <c r="M31" i="47"/>
  <c r="I31" i="47" s="1"/>
  <c r="L113" i="47"/>
  <c r="H113" i="47" s="1"/>
  <c r="K113" i="49"/>
  <c r="G113" i="49" s="1"/>
  <c r="L31" i="47"/>
  <c r="H31" i="47" s="1"/>
  <c r="M113" i="49"/>
  <c r="I113" i="49" s="1"/>
  <c r="M31" i="49"/>
  <c r="I31" i="49" s="1"/>
  <c r="L277" i="49"/>
  <c r="H277" i="49" s="1"/>
  <c r="L195" i="47"/>
  <c r="H195" i="47" s="1"/>
  <c r="K277" i="49"/>
  <c r="G277" i="49" s="1"/>
  <c r="K195" i="47"/>
  <c r="G195" i="47" s="1"/>
  <c r="M277" i="49"/>
  <c r="I277" i="49" s="1"/>
  <c r="M195" i="47"/>
  <c r="I195" i="47" s="1"/>
  <c r="K359" i="49"/>
  <c r="G359" i="49" s="1"/>
  <c r="L359" i="49"/>
  <c r="H359" i="49" s="1"/>
  <c r="M359" i="49"/>
  <c r="I359" i="49" s="1"/>
  <c r="M277" i="47"/>
  <c r="I277" i="47" s="1"/>
  <c r="L277" i="47"/>
  <c r="H277" i="47" s="1"/>
  <c r="K277" i="47"/>
  <c r="G277" i="47" s="1"/>
  <c r="L441" i="49"/>
  <c r="H441" i="49" s="1"/>
  <c r="M523" i="49"/>
  <c r="I523" i="49" s="1"/>
  <c r="K441" i="49"/>
  <c r="G441" i="49" s="1"/>
  <c r="M441" i="49"/>
  <c r="I441" i="49" s="1"/>
  <c r="L523" i="49"/>
  <c r="H523" i="49" s="1"/>
  <c r="K359" i="47"/>
  <c r="G359" i="47" s="1"/>
  <c r="M359" i="47"/>
  <c r="I359" i="47" s="1"/>
  <c r="L359" i="47"/>
  <c r="H359" i="47" s="1"/>
  <c r="K523" i="49"/>
  <c r="G523" i="49" s="1"/>
  <c r="M523" i="47"/>
  <c r="I523" i="47" s="1"/>
  <c r="K523" i="47"/>
  <c r="G523" i="47" s="1"/>
  <c r="L441" i="47"/>
  <c r="H441" i="47" s="1"/>
  <c r="K441" i="47"/>
  <c r="G441" i="47" s="1"/>
  <c r="L523" i="47"/>
  <c r="H523" i="47" s="1"/>
  <c r="M441" i="47"/>
  <c r="I441" i="47" s="1"/>
  <c r="L30" i="49"/>
  <c r="H30" i="49" s="1"/>
  <c r="K194" i="47"/>
  <c r="G194" i="47" s="1"/>
  <c r="M30" i="49"/>
  <c r="I30" i="49" s="1"/>
  <c r="L112" i="49"/>
  <c r="H112" i="49" s="1"/>
  <c r="K112" i="49"/>
  <c r="G112" i="49" s="1"/>
  <c r="K30" i="49"/>
  <c r="G30" i="49" s="1"/>
  <c r="M112" i="49"/>
  <c r="I112" i="49" s="1"/>
  <c r="M30" i="47"/>
  <c r="I30" i="47" s="1"/>
  <c r="L30" i="47"/>
  <c r="H30" i="47" s="1"/>
  <c r="M194" i="47"/>
  <c r="I194" i="47" s="1"/>
  <c r="L194" i="47"/>
  <c r="H194" i="47" s="1"/>
  <c r="K30" i="47"/>
  <c r="G30" i="47" s="1"/>
  <c r="L194" i="49"/>
  <c r="H194" i="49" s="1"/>
  <c r="K194" i="49"/>
  <c r="G194" i="49" s="1"/>
  <c r="M194" i="49"/>
  <c r="I194" i="49" s="1"/>
  <c r="K112" i="47"/>
  <c r="G112" i="47" s="1"/>
  <c r="L112" i="47"/>
  <c r="H112" i="47" s="1"/>
  <c r="M112" i="47"/>
  <c r="I112" i="47" s="1"/>
  <c r="K276" i="47"/>
  <c r="G276" i="47" s="1"/>
  <c r="L276" i="47"/>
  <c r="H276" i="47" s="1"/>
  <c r="M276" i="47"/>
  <c r="I276" i="47" s="1"/>
  <c r="M276" i="49"/>
  <c r="I276" i="49" s="1"/>
  <c r="L276" i="49"/>
  <c r="H276" i="49" s="1"/>
  <c r="K276" i="49"/>
  <c r="G276" i="49" s="1"/>
  <c r="M358" i="49"/>
  <c r="I358" i="49" s="1"/>
  <c r="L358" i="49"/>
  <c r="H358" i="49" s="1"/>
  <c r="K358" i="47"/>
  <c r="G358" i="47" s="1"/>
  <c r="L358" i="47"/>
  <c r="H358" i="47" s="1"/>
  <c r="K358" i="49"/>
  <c r="G358" i="49" s="1"/>
  <c r="M358" i="47"/>
  <c r="I358" i="47" s="1"/>
  <c r="L440" i="47"/>
  <c r="H440" i="47" s="1"/>
  <c r="M440" i="49"/>
  <c r="I440" i="49" s="1"/>
  <c r="M522" i="49"/>
  <c r="I522" i="49" s="1"/>
  <c r="K440" i="47"/>
  <c r="G440" i="47" s="1"/>
  <c r="K522" i="47"/>
  <c r="G522" i="47" s="1"/>
  <c r="K522" i="49"/>
  <c r="G522" i="49" s="1"/>
  <c r="M440" i="47"/>
  <c r="I440" i="47" s="1"/>
  <c r="L522" i="49"/>
  <c r="H522" i="49" s="1"/>
  <c r="K440" i="49"/>
  <c r="G440" i="49" s="1"/>
  <c r="L522" i="47"/>
  <c r="H522" i="47" s="1"/>
  <c r="M522" i="47"/>
  <c r="I522" i="47" s="1"/>
  <c r="L440" i="49"/>
  <c r="H440" i="49" s="1"/>
  <c r="L36" i="49"/>
  <c r="H36" i="49" s="1"/>
  <c r="M36" i="49"/>
  <c r="I36" i="49" s="1"/>
  <c r="M36" i="47"/>
  <c r="I36" i="47" s="1"/>
  <c r="M118" i="49"/>
  <c r="I118" i="49" s="1"/>
  <c r="K118" i="49"/>
  <c r="G118" i="49" s="1"/>
  <c r="K36" i="49"/>
  <c r="G36" i="49" s="1"/>
  <c r="L118" i="49"/>
  <c r="H118" i="49" s="1"/>
  <c r="M200" i="47"/>
  <c r="I200" i="47" s="1"/>
  <c r="K200" i="47"/>
  <c r="G200" i="47" s="1"/>
  <c r="L200" i="47"/>
  <c r="H200" i="47" s="1"/>
  <c r="L36" i="47"/>
  <c r="H36" i="47" s="1"/>
  <c r="K36" i="47"/>
  <c r="G36" i="47" s="1"/>
  <c r="M118" i="47"/>
  <c r="I118" i="47" s="1"/>
  <c r="L118" i="47"/>
  <c r="H118" i="47" s="1"/>
  <c r="K118" i="47"/>
  <c r="G118" i="47" s="1"/>
  <c r="M200" i="49"/>
  <c r="I200" i="49" s="1"/>
  <c r="L200" i="49"/>
  <c r="H200" i="49" s="1"/>
  <c r="K200" i="49"/>
  <c r="G200" i="49" s="1"/>
  <c r="K282" i="49"/>
  <c r="G282" i="49" s="1"/>
  <c r="K282" i="47"/>
  <c r="G282" i="47" s="1"/>
  <c r="M282" i="49"/>
  <c r="I282" i="49" s="1"/>
  <c r="M282" i="47"/>
  <c r="I282" i="47" s="1"/>
  <c r="L282" i="49"/>
  <c r="H282" i="49" s="1"/>
  <c r="L282" i="47"/>
  <c r="H282" i="47" s="1"/>
  <c r="K364" i="47"/>
  <c r="G364" i="47" s="1"/>
  <c r="L364" i="49"/>
  <c r="H364" i="49" s="1"/>
  <c r="M364" i="47"/>
  <c r="I364" i="47" s="1"/>
  <c r="L364" i="47"/>
  <c r="H364" i="47" s="1"/>
  <c r="M364" i="49"/>
  <c r="I364" i="49" s="1"/>
  <c r="K364" i="49"/>
  <c r="G364" i="49" s="1"/>
  <c r="L446" i="47"/>
  <c r="H446" i="47" s="1"/>
  <c r="L528" i="47"/>
  <c r="H528" i="47" s="1"/>
  <c r="M446" i="49"/>
  <c r="I446" i="49" s="1"/>
  <c r="K446" i="47"/>
  <c r="G446" i="47" s="1"/>
  <c r="M528" i="47"/>
  <c r="I528" i="47" s="1"/>
  <c r="L446" i="49"/>
  <c r="H446" i="49" s="1"/>
  <c r="L528" i="49"/>
  <c r="H528" i="49" s="1"/>
  <c r="K446" i="49"/>
  <c r="G446" i="49" s="1"/>
  <c r="M528" i="49"/>
  <c r="I528" i="49" s="1"/>
  <c r="M446" i="47"/>
  <c r="I446" i="47" s="1"/>
  <c r="K528" i="47"/>
  <c r="G528" i="47" s="1"/>
  <c r="K528" i="49"/>
  <c r="G528" i="49" s="1"/>
  <c r="H1236" i="42"/>
  <c r="I1236" i="42"/>
  <c r="G1236" i="42"/>
  <c r="I1318" i="42"/>
  <c r="G1318" i="42"/>
  <c r="H1318" i="42"/>
  <c r="G1400" i="42"/>
  <c r="H1400" i="42"/>
  <c r="I1400" i="42"/>
  <c r="H1482" i="42"/>
  <c r="G1482" i="42"/>
  <c r="I1482" i="42"/>
  <c r="G1564" i="42"/>
  <c r="I1564" i="42"/>
  <c r="H1564" i="42"/>
  <c r="H1646" i="42"/>
  <c r="G1646" i="42"/>
  <c r="I1646" i="42"/>
  <c r="H1728" i="42"/>
  <c r="G1728" i="42"/>
  <c r="I1728" i="42"/>
  <c r="G1810" i="42"/>
  <c r="H1810" i="42"/>
  <c r="I1810" i="42"/>
  <c r="G1974" i="42"/>
  <c r="G1892" i="42"/>
  <c r="H1892" i="42"/>
  <c r="I1974" i="42"/>
  <c r="I1892" i="42"/>
  <c r="H1974" i="42"/>
  <c r="G1243" i="42"/>
  <c r="H1243" i="42"/>
  <c r="I1243" i="42"/>
  <c r="G1325" i="42"/>
  <c r="H1325" i="42"/>
  <c r="I1325" i="42"/>
  <c r="G1407" i="42"/>
  <c r="H1407" i="42"/>
  <c r="I1407" i="42"/>
  <c r="G1489" i="42"/>
  <c r="H1489" i="42"/>
  <c r="I1489" i="42"/>
  <c r="I1571" i="42"/>
  <c r="H1571" i="42"/>
  <c r="G1571" i="42"/>
  <c r="G1653" i="42"/>
  <c r="H1653" i="42"/>
  <c r="I1653" i="42"/>
  <c r="G1735" i="42"/>
  <c r="H1735" i="42"/>
  <c r="I1735" i="42"/>
  <c r="G1817" i="42"/>
  <c r="H1817" i="42"/>
  <c r="I1817" i="42"/>
  <c r="G1981" i="42"/>
  <c r="G1899" i="42"/>
  <c r="H1981" i="42"/>
  <c r="I1899" i="42"/>
  <c r="I1981" i="42"/>
  <c r="H1899" i="42"/>
  <c r="M37" i="50"/>
  <c r="I37" i="50" s="1"/>
  <c r="K37" i="50"/>
  <c r="G37" i="50" s="1"/>
  <c r="M119" i="52"/>
  <c r="I119" i="52" s="1"/>
  <c r="K119" i="53"/>
  <c r="G119" i="53" s="1"/>
  <c r="M37" i="54"/>
  <c r="I37" i="54" s="1"/>
  <c r="L37" i="50"/>
  <c r="H37" i="50" s="1"/>
  <c r="L119" i="52"/>
  <c r="H119" i="52" s="1"/>
  <c r="L37" i="54"/>
  <c r="H37" i="54" s="1"/>
  <c r="K37" i="54"/>
  <c r="G37" i="54" s="1"/>
  <c r="K119" i="52"/>
  <c r="G119" i="52" s="1"/>
  <c r="L119" i="53"/>
  <c r="H119" i="53" s="1"/>
  <c r="M119" i="53"/>
  <c r="I119" i="53" s="1"/>
  <c r="L119" i="56"/>
  <c r="H119" i="56" s="1"/>
  <c r="K119" i="56"/>
  <c r="G119" i="56" s="1"/>
  <c r="K37" i="58"/>
  <c r="G37" i="58" s="1"/>
  <c r="M119" i="58"/>
  <c r="I119" i="58" s="1"/>
  <c r="M37" i="58"/>
  <c r="I37" i="58" s="1"/>
  <c r="L119" i="58"/>
  <c r="H119" i="58" s="1"/>
  <c r="L37" i="58"/>
  <c r="H37" i="58" s="1"/>
  <c r="K119" i="51"/>
  <c r="G119" i="51" s="1"/>
  <c r="M119" i="56"/>
  <c r="I119" i="56" s="1"/>
  <c r="K37" i="55"/>
  <c r="G37" i="55" s="1"/>
  <c r="L37" i="57"/>
  <c r="H37" i="57" s="1"/>
  <c r="L37" i="52"/>
  <c r="H37" i="52" s="1"/>
  <c r="K119" i="55"/>
  <c r="G119" i="55" s="1"/>
  <c r="K119" i="58"/>
  <c r="G119" i="58" s="1"/>
  <c r="K119" i="54"/>
  <c r="G119" i="54" s="1"/>
  <c r="K37" i="53"/>
  <c r="G37" i="53" s="1"/>
  <c r="K37" i="52"/>
  <c r="G37" i="52" s="1"/>
  <c r="M37" i="56"/>
  <c r="I37" i="56" s="1"/>
  <c r="M119" i="54"/>
  <c r="I119" i="54" s="1"/>
  <c r="M37" i="53"/>
  <c r="I37" i="53" s="1"/>
  <c r="L37" i="56"/>
  <c r="H37" i="56" s="1"/>
  <c r="L119" i="54"/>
  <c r="H119" i="54" s="1"/>
  <c r="L37" i="53"/>
  <c r="H37" i="53" s="1"/>
  <c r="K37" i="56"/>
  <c r="G37" i="56" s="1"/>
  <c r="M119" i="57"/>
  <c r="I119" i="57" s="1"/>
  <c r="L37" i="55"/>
  <c r="H37" i="55" s="1"/>
  <c r="M37" i="57"/>
  <c r="I37" i="57" s="1"/>
  <c r="K37" i="51"/>
  <c r="G37" i="51" s="1"/>
  <c r="M37" i="52"/>
  <c r="I37" i="52" s="1"/>
  <c r="K37" i="59"/>
  <c r="G37" i="59" s="1"/>
  <c r="L37" i="51"/>
  <c r="H37" i="51" s="1"/>
  <c r="L119" i="55"/>
  <c r="H119" i="55" s="1"/>
  <c r="M37" i="51"/>
  <c r="I37" i="51" s="1"/>
  <c r="L119" i="51"/>
  <c r="H119" i="51" s="1"/>
  <c r="M37" i="59"/>
  <c r="I37" i="59" s="1"/>
  <c r="M37" i="55"/>
  <c r="I37" i="55" s="1"/>
  <c r="L37" i="59"/>
  <c r="H37" i="59" s="1"/>
  <c r="L119" i="57"/>
  <c r="H119" i="57" s="1"/>
  <c r="M119" i="55"/>
  <c r="I119" i="55" s="1"/>
  <c r="K119" i="57"/>
  <c r="G119" i="57" s="1"/>
  <c r="K37" i="57"/>
  <c r="G37" i="57" s="1"/>
  <c r="M119" i="51"/>
  <c r="I119" i="51" s="1"/>
  <c r="M201" i="54"/>
  <c r="I201" i="54" s="1"/>
  <c r="L201" i="54"/>
  <c r="H201" i="54" s="1"/>
  <c r="K201" i="54"/>
  <c r="G201" i="54" s="1"/>
  <c r="M201" i="51"/>
  <c r="I201" i="51" s="1"/>
  <c r="K119" i="50"/>
  <c r="G119" i="50" s="1"/>
  <c r="L119" i="59"/>
  <c r="H119" i="59" s="1"/>
  <c r="L201" i="58"/>
  <c r="H201" i="58" s="1"/>
  <c r="M283" i="57"/>
  <c r="I283" i="57" s="1"/>
  <c r="M201" i="52"/>
  <c r="I201" i="52" s="1"/>
  <c r="L201" i="55"/>
  <c r="H201" i="55" s="1"/>
  <c r="K119" i="59"/>
  <c r="G119" i="59" s="1"/>
  <c r="K201" i="58"/>
  <c r="G201" i="58" s="1"/>
  <c r="L283" i="57"/>
  <c r="H283" i="57" s="1"/>
  <c r="M201" i="53"/>
  <c r="I201" i="53" s="1"/>
  <c r="L201" i="52"/>
  <c r="H201" i="52" s="1"/>
  <c r="K201" i="55"/>
  <c r="G201" i="55" s="1"/>
  <c r="K283" i="57"/>
  <c r="G283" i="57" s="1"/>
  <c r="L201" i="53"/>
  <c r="H201" i="53" s="1"/>
  <c r="K201" i="52"/>
  <c r="G201" i="52" s="1"/>
  <c r="M201" i="55"/>
  <c r="I201" i="55" s="1"/>
  <c r="M283" i="58"/>
  <c r="I283" i="58" s="1"/>
  <c r="M201" i="57"/>
  <c r="I201" i="57" s="1"/>
  <c r="K201" i="53"/>
  <c r="G201" i="53" s="1"/>
  <c r="L119" i="50"/>
  <c r="H119" i="50" s="1"/>
  <c r="M119" i="59"/>
  <c r="I119" i="59" s="1"/>
  <c r="M201" i="58"/>
  <c r="I201" i="58" s="1"/>
  <c r="K283" i="58"/>
  <c r="G283" i="58" s="1"/>
  <c r="K201" i="51"/>
  <c r="G201" i="51" s="1"/>
  <c r="L201" i="57"/>
  <c r="H201" i="57" s="1"/>
  <c r="M119" i="50"/>
  <c r="I119" i="50" s="1"/>
  <c r="L201" i="51"/>
  <c r="H201" i="51" s="1"/>
  <c r="L283" i="58"/>
  <c r="H283" i="58" s="1"/>
  <c r="K201" i="57"/>
  <c r="G201" i="57" s="1"/>
  <c r="L201" i="56"/>
  <c r="H201" i="56" s="1"/>
  <c r="M201" i="50"/>
  <c r="I201" i="50" s="1"/>
  <c r="M365" i="58"/>
  <c r="I365" i="58" s="1"/>
  <c r="M283" i="52"/>
  <c r="I283" i="52" s="1"/>
  <c r="K201" i="56"/>
  <c r="G201" i="56" s="1"/>
  <c r="L201" i="50"/>
  <c r="H201" i="50" s="1"/>
  <c r="M201" i="59"/>
  <c r="I201" i="59" s="1"/>
  <c r="M283" i="55"/>
  <c r="I283" i="55" s="1"/>
  <c r="K365" i="57"/>
  <c r="G365" i="57" s="1"/>
  <c r="L365" i="58"/>
  <c r="H365" i="58" s="1"/>
  <c r="L283" i="52"/>
  <c r="H283" i="52" s="1"/>
  <c r="K201" i="50"/>
  <c r="G201" i="50" s="1"/>
  <c r="L201" i="59"/>
  <c r="H201" i="59" s="1"/>
  <c r="L283" i="55"/>
  <c r="H283" i="55" s="1"/>
  <c r="M365" i="57"/>
  <c r="I365" i="57" s="1"/>
  <c r="K365" i="58"/>
  <c r="G365" i="58" s="1"/>
  <c r="K283" i="52"/>
  <c r="G283" i="52" s="1"/>
  <c r="M201" i="56"/>
  <c r="I201" i="56" s="1"/>
  <c r="L283" i="53"/>
  <c r="H283" i="53" s="1"/>
  <c r="K283" i="54"/>
  <c r="G283" i="54" s="1"/>
  <c r="K283" i="55"/>
  <c r="G283" i="55" s="1"/>
  <c r="K283" i="53"/>
  <c r="G283" i="53" s="1"/>
  <c r="L365" i="57"/>
  <c r="H365" i="57" s="1"/>
  <c r="K201" i="59"/>
  <c r="G201" i="59" s="1"/>
  <c r="M283" i="51"/>
  <c r="I283" i="51" s="1"/>
  <c r="K283" i="51"/>
  <c r="G283" i="51" s="1"/>
  <c r="M283" i="53"/>
  <c r="I283" i="53" s="1"/>
  <c r="L283" i="54"/>
  <c r="H283" i="54" s="1"/>
  <c r="L283" i="51"/>
  <c r="H283" i="51" s="1"/>
  <c r="M283" i="54"/>
  <c r="I283" i="54" s="1"/>
  <c r="K283" i="50"/>
  <c r="G283" i="50" s="1"/>
  <c r="M283" i="56"/>
  <c r="I283" i="56" s="1"/>
  <c r="L365" i="55"/>
  <c r="H365" i="55" s="1"/>
  <c r="L365" i="54"/>
  <c r="H365" i="54" s="1"/>
  <c r="M283" i="50"/>
  <c r="I283" i="50" s="1"/>
  <c r="K365" i="55"/>
  <c r="G365" i="55" s="1"/>
  <c r="K365" i="54"/>
  <c r="G365" i="54" s="1"/>
  <c r="L283" i="50"/>
  <c r="H283" i="50" s="1"/>
  <c r="M283" i="59"/>
  <c r="I283" i="59" s="1"/>
  <c r="L283" i="59"/>
  <c r="H283" i="59" s="1"/>
  <c r="M529" i="57"/>
  <c r="I529" i="57" s="1"/>
  <c r="K283" i="56"/>
  <c r="G283" i="56" s="1"/>
  <c r="K529" i="58"/>
  <c r="G529" i="58" s="1"/>
  <c r="M447" i="58"/>
  <c r="I447" i="58" s="1"/>
  <c r="M365" i="55"/>
  <c r="I365" i="55" s="1"/>
  <c r="M365" i="54"/>
  <c r="I365" i="54" s="1"/>
  <c r="K365" i="52"/>
  <c r="G365" i="52" s="1"/>
  <c r="L447" i="58"/>
  <c r="H447" i="58" s="1"/>
  <c r="M529" i="58"/>
  <c r="I529" i="58" s="1"/>
  <c r="L365" i="51"/>
  <c r="H365" i="51" s="1"/>
  <c r="K365" i="53"/>
  <c r="G365" i="53" s="1"/>
  <c r="K447" i="57"/>
  <c r="G447" i="57" s="1"/>
  <c r="L283" i="56"/>
  <c r="H283" i="56" s="1"/>
  <c r="K283" i="59"/>
  <c r="G283" i="59" s="1"/>
  <c r="L529" i="58"/>
  <c r="H529" i="58" s="1"/>
  <c r="K365" i="51"/>
  <c r="G365" i="51" s="1"/>
  <c r="M365" i="53"/>
  <c r="I365" i="53" s="1"/>
  <c r="K529" i="57"/>
  <c r="G529" i="57" s="1"/>
  <c r="M365" i="51"/>
  <c r="I365" i="51" s="1"/>
  <c r="L529" i="57"/>
  <c r="H529" i="57" s="1"/>
  <c r="M447" i="57"/>
  <c r="I447" i="57" s="1"/>
  <c r="L365" i="53"/>
  <c r="H365" i="53" s="1"/>
  <c r="L447" i="57"/>
  <c r="H447" i="57" s="1"/>
  <c r="L365" i="52"/>
  <c r="H365" i="52" s="1"/>
  <c r="K447" i="58"/>
  <c r="G447" i="58" s="1"/>
  <c r="M365" i="52"/>
  <c r="I365" i="52" s="1"/>
  <c r="L365" i="50"/>
  <c r="H365" i="50" s="1"/>
  <c r="L447" i="52"/>
  <c r="H447" i="52" s="1"/>
  <c r="K529" i="51"/>
  <c r="G529" i="51" s="1"/>
  <c r="K529" i="54"/>
  <c r="G529" i="54" s="1"/>
  <c r="L447" i="55"/>
  <c r="H447" i="55" s="1"/>
  <c r="L529" i="52"/>
  <c r="H529" i="52" s="1"/>
  <c r="L447" i="51"/>
  <c r="H447" i="51" s="1"/>
  <c r="K365" i="50"/>
  <c r="G365" i="50" s="1"/>
  <c r="M365" i="56"/>
  <c r="I365" i="56" s="1"/>
  <c r="K447" i="55"/>
  <c r="G447" i="55" s="1"/>
  <c r="K529" i="52"/>
  <c r="G529" i="52" s="1"/>
  <c r="K447" i="51"/>
  <c r="G447" i="51" s="1"/>
  <c r="M447" i="53"/>
  <c r="I447" i="53" s="1"/>
  <c r="L447" i="53"/>
  <c r="H447" i="53" s="1"/>
  <c r="M529" i="53"/>
  <c r="I529" i="53" s="1"/>
  <c r="L365" i="56"/>
  <c r="H365" i="56" s="1"/>
  <c r="L365" i="59"/>
  <c r="H365" i="59" s="1"/>
  <c r="K365" i="56"/>
  <c r="G365" i="56" s="1"/>
  <c r="M365" i="59"/>
  <c r="I365" i="59" s="1"/>
  <c r="L447" i="54"/>
  <c r="H447" i="54" s="1"/>
  <c r="L529" i="55"/>
  <c r="H529" i="55" s="1"/>
  <c r="K365" i="59"/>
  <c r="G365" i="59" s="1"/>
  <c r="M365" i="50"/>
  <c r="I365" i="50" s="1"/>
  <c r="M447" i="52"/>
  <c r="I447" i="52" s="1"/>
  <c r="L529" i="51"/>
  <c r="H529" i="51" s="1"/>
  <c r="L529" i="54"/>
  <c r="H529" i="54" s="1"/>
  <c r="M447" i="54"/>
  <c r="I447" i="54" s="1"/>
  <c r="K529" i="53"/>
  <c r="G529" i="53" s="1"/>
  <c r="M529" i="55"/>
  <c r="I529" i="55" s="1"/>
  <c r="M447" i="55"/>
  <c r="I447" i="55" s="1"/>
  <c r="M529" i="52"/>
  <c r="I529" i="52" s="1"/>
  <c r="M447" i="51"/>
  <c r="I447" i="51" s="1"/>
  <c r="K447" i="53"/>
  <c r="G447" i="53" s="1"/>
  <c r="K447" i="52"/>
  <c r="G447" i="52" s="1"/>
  <c r="M529" i="54"/>
  <c r="I529" i="54" s="1"/>
  <c r="L529" i="53"/>
  <c r="H529" i="53" s="1"/>
  <c r="M529" i="51"/>
  <c r="I529" i="51" s="1"/>
  <c r="K447" i="54"/>
  <c r="G447" i="54" s="1"/>
  <c r="K529" i="55"/>
  <c r="G529" i="55" s="1"/>
  <c r="K447" i="50"/>
  <c r="G447" i="50" s="1"/>
  <c r="K529" i="50"/>
  <c r="G529" i="50" s="1"/>
  <c r="L447" i="50"/>
  <c r="H447" i="50" s="1"/>
  <c r="M529" i="50"/>
  <c r="I529" i="50" s="1"/>
  <c r="L529" i="50"/>
  <c r="H529" i="50" s="1"/>
  <c r="L447" i="59"/>
  <c r="H447" i="59" s="1"/>
  <c r="M529" i="59"/>
  <c r="I529" i="59" s="1"/>
  <c r="K447" i="59"/>
  <c r="G447" i="59" s="1"/>
  <c r="K529" i="59"/>
  <c r="G529" i="59" s="1"/>
  <c r="M529" i="56"/>
  <c r="I529" i="56" s="1"/>
  <c r="M447" i="59"/>
  <c r="I447" i="59" s="1"/>
  <c r="L529" i="56"/>
  <c r="H529" i="56" s="1"/>
  <c r="M447" i="56"/>
  <c r="I447" i="56" s="1"/>
  <c r="M447" i="50"/>
  <c r="I447" i="50" s="1"/>
  <c r="K529" i="56"/>
  <c r="G529" i="56" s="1"/>
  <c r="L447" i="56"/>
  <c r="H447" i="56" s="1"/>
  <c r="L529" i="59"/>
  <c r="H529" i="59" s="1"/>
  <c r="K447" i="56"/>
  <c r="G447" i="56" s="1"/>
  <c r="G1250" i="42"/>
  <c r="H1250" i="42"/>
  <c r="I1250" i="42"/>
  <c r="I1332" i="42"/>
  <c r="G1332" i="42"/>
  <c r="H1332" i="42"/>
  <c r="G1414" i="42"/>
  <c r="H1414" i="42"/>
  <c r="I1414" i="42"/>
  <c r="G1496" i="42"/>
  <c r="I1496" i="42"/>
  <c r="H1496" i="42"/>
  <c r="I1578" i="42"/>
  <c r="G1578" i="42"/>
  <c r="H1578" i="42"/>
  <c r="I1660" i="42"/>
  <c r="H1660" i="42"/>
  <c r="G1660" i="42"/>
  <c r="H1742" i="42"/>
  <c r="G1742" i="42"/>
  <c r="I1742" i="42"/>
  <c r="H1824" i="42"/>
  <c r="I1824" i="42"/>
  <c r="G1824" i="42"/>
  <c r="G1906" i="42"/>
  <c r="I1988" i="42"/>
  <c r="H1906" i="42"/>
  <c r="I1906" i="42"/>
  <c r="G1988" i="42"/>
  <c r="H1988" i="42"/>
  <c r="H1259" i="42"/>
  <c r="G1259" i="42"/>
  <c r="I1259" i="42"/>
  <c r="H1341" i="42"/>
  <c r="G1341" i="42"/>
  <c r="I1341" i="42"/>
  <c r="I1423" i="42"/>
  <c r="G1423" i="42"/>
  <c r="H1423" i="42"/>
  <c r="G1505" i="42"/>
  <c r="H1505" i="42"/>
  <c r="I1505" i="42"/>
  <c r="I1587" i="42"/>
  <c r="H1587" i="42"/>
  <c r="G1587" i="42"/>
  <c r="H1669" i="42"/>
  <c r="I1669" i="42"/>
  <c r="G1669" i="42"/>
  <c r="G1751" i="42"/>
  <c r="H1751" i="42"/>
  <c r="I1751" i="42"/>
  <c r="G1833" i="42"/>
  <c r="H1833" i="42"/>
  <c r="I1833" i="42"/>
  <c r="G1997" i="42"/>
  <c r="I1915" i="42"/>
  <c r="H1915" i="42"/>
  <c r="G1915" i="42"/>
  <c r="I1997" i="42"/>
  <c r="H1997" i="42"/>
  <c r="G1248" i="42"/>
  <c r="I1248" i="42"/>
  <c r="H1248" i="42"/>
  <c r="G1330" i="42"/>
  <c r="H1330" i="42"/>
  <c r="I1330" i="42"/>
  <c r="H1412" i="42"/>
  <c r="I1412" i="42"/>
  <c r="G1412" i="42"/>
  <c r="G1494" i="42"/>
  <c r="H1494" i="42"/>
  <c r="I1494" i="42"/>
  <c r="I1576" i="42"/>
  <c r="G1576" i="42"/>
  <c r="H1576" i="42"/>
  <c r="G1658" i="42"/>
  <c r="H1658" i="42"/>
  <c r="I1658" i="42"/>
  <c r="H1740" i="42"/>
  <c r="I1740" i="42"/>
  <c r="G1740" i="42"/>
  <c r="I1822" i="42"/>
  <c r="G1822" i="42"/>
  <c r="H1822" i="42"/>
  <c r="H1904" i="42"/>
  <c r="H1986" i="42"/>
  <c r="I1986" i="42"/>
  <c r="G1904" i="42"/>
  <c r="G1986" i="42"/>
  <c r="I1904" i="42"/>
  <c r="G1235" i="42"/>
  <c r="H1235" i="42"/>
  <c r="I1235" i="42"/>
  <c r="H1317" i="42"/>
  <c r="G1317" i="42"/>
  <c r="I1317" i="42"/>
  <c r="I1399" i="42"/>
  <c r="H1399" i="42"/>
  <c r="G1399" i="42"/>
  <c r="G1481" i="42"/>
  <c r="I1481" i="42"/>
  <c r="H1481" i="42"/>
  <c r="I1563" i="42"/>
  <c r="G1563" i="42"/>
  <c r="H1563" i="42"/>
  <c r="I1645" i="42"/>
  <c r="G1645" i="42"/>
  <c r="H1645" i="42"/>
  <c r="I1727" i="42"/>
  <c r="G1727" i="42"/>
  <c r="H1727" i="42"/>
  <c r="H1809" i="42"/>
  <c r="G1809" i="42"/>
  <c r="I1809" i="42"/>
  <c r="I1973" i="42"/>
  <c r="H1891" i="42"/>
  <c r="H1973" i="42"/>
  <c r="I1891" i="42"/>
  <c r="G1973" i="42"/>
  <c r="G1891" i="42"/>
  <c r="K6" i="48"/>
  <c r="G6" i="48" s="1"/>
  <c r="L6" i="48"/>
  <c r="H6" i="48" s="1"/>
  <c r="M6" i="48"/>
  <c r="I6" i="48" s="1"/>
  <c r="K88" i="48"/>
  <c r="G88" i="48" s="1"/>
  <c r="M252" i="48"/>
  <c r="I252" i="48" s="1"/>
  <c r="M88" i="48"/>
  <c r="I88" i="48" s="1"/>
  <c r="L252" i="48"/>
  <c r="H252" i="48" s="1"/>
  <c r="L88" i="48"/>
  <c r="H88" i="48" s="1"/>
  <c r="M170" i="48"/>
  <c r="I170" i="48" s="1"/>
  <c r="L170" i="48"/>
  <c r="H170" i="48" s="1"/>
  <c r="K252" i="48"/>
  <c r="G252" i="48" s="1"/>
  <c r="K170" i="48"/>
  <c r="G170" i="48" s="1"/>
  <c r="L334" i="48"/>
  <c r="H334" i="48" s="1"/>
  <c r="M334" i="48"/>
  <c r="I334" i="48" s="1"/>
  <c r="K334" i="48"/>
  <c r="G334" i="48" s="1"/>
  <c r="M498" i="48"/>
  <c r="I498" i="48" s="1"/>
  <c r="K416" i="48"/>
  <c r="G416" i="48" s="1"/>
  <c r="L498" i="48"/>
  <c r="H498" i="48" s="1"/>
  <c r="L416" i="48"/>
  <c r="H416" i="48" s="1"/>
  <c r="K498" i="48"/>
  <c r="G498" i="48" s="1"/>
  <c r="M416" i="48"/>
  <c r="I416" i="48" s="1"/>
  <c r="M7" i="48"/>
  <c r="I7" i="48" s="1"/>
  <c r="L7" i="48"/>
  <c r="H7" i="48" s="1"/>
  <c r="M89" i="48"/>
  <c r="I89" i="48" s="1"/>
  <c r="L89" i="48"/>
  <c r="H89" i="48" s="1"/>
  <c r="K89" i="48"/>
  <c r="G89" i="48" s="1"/>
  <c r="K7" i="48"/>
  <c r="G7" i="48" s="1"/>
  <c r="M171" i="48"/>
  <c r="I171" i="48" s="1"/>
  <c r="L171" i="48"/>
  <c r="H171" i="48" s="1"/>
  <c r="K171" i="48"/>
  <c r="G171" i="48" s="1"/>
  <c r="M253" i="48"/>
  <c r="I253" i="48" s="1"/>
  <c r="L253" i="48"/>
  <c r="H253" i="48" s="1"/>
  <c r="K253" i="48"/>
  <c r="G253" i="48" s="1"/>
  <c r="M335" i="48"/>
  <c r="I335" i="48" s="1"/>
  <c r="L335" i="48"/>
  <c r="H335" i="48" s="1"/>
  <c r="K335" i="48"/>
  <c r="G335" i="48" s="1"/>
  <c r="M417" i="48"/>
  <c r="I417" i="48" s="1"/>
  <c r="L499" i="48"/>
  <c r="H499" i="48" s="1"/>
  <c r="K417" i="48"/>
  <c r="G417" i="48" s="1"/>
  <c r="M499" i="48"/>
  <c r="I499" i="48" s="1"/>
  <c r="L417" i="48"/>
  <c r="H417" i="48" s="1"/>
  <c r="K499" i="48"/>
  <c r="G499" i="48" s="1"/>
  <c r="L11" i="48"/>
  <c r="H11" i="48" s="1"/>
  <c r="L93" i="48"/>
  <c r="H93" i="48" s="1"/>
  <c r="K11" i="48"/>
  <c r="G11" i="48" s="1"/>
  <c r="K93" i="48"/>
  <c r="G93" i="48" s="1"/>
  <c r="M11" i="48"/>
  <c r="I11" i="48" s="1"/>
  <c r="M93" i="48"/>
  <c r="I93" i="48" s="1"/>
  <c r="K257" i="48"/>
  <c r="G257" i="48" s="1"/>
  <c r="M175" i="48"/>
  <c r="I175" i="48" s="1"/>
  <c r="L257" i="48"/>
  <c r="H257" i="48" s="1"/>
  <c r="L175" i="48"/>
  <c r="H175" i="48" s="1"/>
  <c r="K175" i="48"/>
  <c r="G175" i="48" s="1"/>
  <c r="M257" i="48"/>
  <c r="I257" i="48" s="1"/>
  <c r="L339" i="48"/>
  <c r="H339" i="48" s="1"/>
  <c r="M339" i="48"/>
  <c r="I339" i="48" s="1"/>
  <c r="K339" i="48"/>
  <c r="G339" i="48" s="1"/>
  <c r="L503" i="48"/>
  <c r="H503" i="48" s="1"/>
  <c r="K503" i="48"/>
  <c r="G503" i="48" s="1"/>
  <c r="M503" i="48"/>
  <c r="I503" i="48" s="1"/>
  <c r="M421" i="48"/>
  <c r="I421" i="48" s="1"/>
  <c r="L421" i="48"/>
  <c r="H421" i="48" s="1"/>
  <c r="K421" i="48"/>
  <c r="G421" i="48" s="1"/>
  <c r="L19" i="48"/>
  <c r="H19" i="48" s="1"/>
  <c r="M183" i="48"/>
  <c r="I183" i="48" s="1"/>
  <c r="K183" i="48"/>
  <c r="G183" i="48" s="1"/>
  <c r="M101" i="48"/>
  <c r="I101" i="48" s="1"/>
  <c r="M19" i="48"/>
  <c r="I19" i="48" s="1"/>
  <c r="K19" i="48"/>
  <c r="G19" i="48" s="1"/>
  <c r="L183" i="48"/>
  <c r="H183" i="48" s="1"/>
  <c r="K101" i="48"/>
  <c r="G101" i="48" s="1"/>
  <c r="L101" i="48"/>
  <c r="H101" i="48" s="1"/>
  <c r="M265" i="48"/>
  <c r="I265" i="48" s="1"/>
  <c r="K265" i="48"/>
  <c r="G265" i="48" s="1"/>
  <c r="L265" i="48"/>
  <c r="H265" i="48" s="1"/>
  <c r="M347" i="48"/>
  <c r="I347" i="48" s="1"/>
  <c r="K347" i="48"/>
  <c r="G347" i="48" s="1"/>
  <c r="L347" i="48"/>
  <c r="H347" i="48" s="1"/>
  <c r="K429" i="48"/>
  <c r="G429" i="48" s="1"/>
  <c r="L511" i="48"/>
  <c r="H511" i="48" s="1"/>
  <c r="L429" i="48"/>
  <c r="H429" i="48" s="1"/>
  <c r="K511" i="48"/>
  <c r="G511" i="48" s="1"/>
  <c r="M511" i="48"/>
  <c r="I511" i="48" s="1"/>
  <c r="M429" i="48"/>
  <c r="I429" i="48" s="1"/>
  <c r="J202" i="45"/>
  <c r="F202" i="45" s="1"/>
  <c r="J858" i="45"/>
  <c r="F858" i="45" s="1"/>
  <c r="J776" i="45"/>
  <c r="F776" i="45" s="1"/>
  <c r="K612" i="45"/>
  <c r="G612" i="45" s="1"/>
  <c r="L120" i="45"/>
  <c r="H120" i="45" s="1"/>
  <c r="L366" i="45"/>
  <c r="H366" i="45" s="1"/>
  <c r="K530" i="45"/>
  <c r="G530" i="45" s="1"/>
  <c r="L38" i="45"/>
  <c r="H38" i="45" s="1"/>
  <c r="L694" i="45"/>
  <c r="H694" i="45" s="1"/>
  <c r="L858" i="45"/>
  <c r="H858" i="45" s="1"/>
  <c r="J612" i="45"/>
  <c r="F612" i="45" s="1"/>
  <c r="L448" i="45"/>
  <c r="H448" i="45" s="1"/>
  <c r="L284" i="45"/>
  <c r="H284" i="45" s="1"/>
  <c r="K366" i="45"/>
  <c r="G366" i="45" s="1"/>
  <c r="K694" i="45"/>
  <c r="G694" i="45" s="1"/>
  <c r="K120" i="45"/>
  <c r="G120" i="45" s="1"/>
  <c r="J366" i="45"/>
  <c r="F366" i="45" s="1"/>
  <c r="L530" i="45"/>
  <c r="H530" i="45" s="1"/>
  <c r="J120" i="45"/>
  <c r="F120" i="45" s="1"/>
  <c r="J448" i="45"/>
  <c r="F448" i="45" s="1"/>
  <c r="L202" i="45"/>
  <c r="H202" i="45" s="1"/>
  <c r="K202" i="45"/>
  <c r="G202" i="45" s="1"/>
  <c r="K38" i="45"/>
  <c r="G38" i="45" s="1"/>
  <c r="J284" i="45"/>
  <c r="F284" i="45" s="1"/>
  <c r="K858" i="45"/>
  <c r="G858" i="45" s="1"/>
  <c r="L776" i="45"/>
  <c r="H776" i="45" s="1"/>
  <c r="L612" i="45"/>
  <c r="H612" i="45" s="1"/>
  <c r="J694" i="45"/>
  <c r="F694" i="45" s="1"/>
  <c r="K448" i="45"/>
  <c r="G448" i="45" s="1"/>
  <c r="J38" i="45"/>
  <c r="F38" i="45" s="1"/>
  <c r="J530" i="45"/>
  <c r="F530" i="45" s="1"/>
  <c r="K284" i="45"/>
  <c r="G284" i="45" s="1"/>
  <c r="K776" i="45"/>
  <c r="G776" i="45" s="1"/>
  <c r="I38" i="42"/>
  <c r="H38" i="42"/>
  <c r="G38" i="42"/>
  <c r="H366" i="42"/>
  <c r="H284" i="42"/>
  <c r="H448" i="42"/>
  <c r="H612" i="42"/>
  <c r="H530" i="42"/>
  <c r="I530" i="42"/>
  <c r="I366" i="42"/>
  <c r="I120" i="42"/>
  <c r="G448" i="42"/>
  <c r="H202" i="42"/>
  <c r="G284" i="42"/>
  <c r="I448" i="42"/>
  <c r="G120" i="42"/>
  <c r="G530" i="42"/>
  <c r="G612" i="42"/>
  <c r="G366" i="42"/>
  <c r="H120" i="42"/>
  <c r="I284" i="42"/>
  <c r="G202" i="42"/>
  <c r="I612" i="42"/>
  <c r="I202" i="42"/>
  <c r="H694" i="42"/>
  <c r="G694" i="42"/>
  <c r="I694" i="42"/>
  <c r="G776" i="42"/>
  <c r="H776" i="42"/>
  <c r="I776" i="42"/>
  <c r="H858" i="42"/>
  <c r="G858" i="42"/>
  <c r="I858" i="42"/>
  <c r="H940" i="42"/>
  <c r="G940" i="42"/>
  <c r="I940" i="42"/>
  <c r="H1022" i="42"/>
  <c r="G1022" i="42"/>
  <c r="I1022" i="42"/>
  <c r="G1104" i="42"/>
  <c r="I1104" i="42"/>
  <c r="H1104" i="42"/>
  <c r="I1186" i="42"/>
  <c r="H1186" i="42"/>
  <c r="G1186" i="42"/>
  <c r="H46" i="41"/>
  <c r="E46" i="41"/>
  <c r="F46" i="41"/>
  <c r="D47" i="41"/>
  <c r="G46" i="41"/>
  <c r="K15" i="49"/>
  <c r="G15" i="49" s="1"/>
  <c r="L15" i="47"/>
  <c r="H15" i="47" s="1"/>
  <c r="M15" i="49"/>
  <c r="I15" i="49" s="1"/>
  <c r="L15" i="49"/>
  <c r="H15" i="49" s="1"/>
  <c r="M97" i="47"/>
  <c r="I97" i="47" s="1"/>
  <c r="M15" i="47"/>
  <c r="I15" i="47" s="1"/>
  <c r="K97" i="47"/>
  <c r="G97" i="47" s="1"/>
  <c r="L97" i="47"/>
  <c r="H97" i="47" s="1"/>
  <c r="K15" i="47"/>
  <c r="G15" i="47" s="1"/>
  <c r="L343" i="49"/>
  <c r="H343" i="49" s="1"/>
  <c r="M179" i="49"/>
  <c r="I179" i="49" s="1"/>
  <c r="K343" i="49"/>
  <c r="G343" i="49" s="1"/>
  <c r="M261" i="49"/>
  <c r="I261" i="49" s="1"/>
  <c r="M97" i="49"/>
  <c r="I97" i="49" s="1"/>
  <c r="L261" i="49"/>
  <c r="H261" i="49" s="1"/>
  <c r="L97" i="49"/>
  <c r="H97" i="49" s="1"/>
  <c r="M343" i="49"/>
  <c r="I343" i="49" s="1"/>
  <c r="L179" i="49"/>
  <c r="H179" i="49" s="1"/>
  <c r="K261" i="49"/>
  <c r="G261" i="49" s="1"/>
  <c r="K97" i="49"/>
  <c r="G97" i="49" s="1"/>
  <c r="K179" i="49"/>
  <c r="G179" i="49" s="1"/>
  <c r="M179" i="47"/>
  <c r="I179" i="47" s="1"/>
  <c r="K179" i="47"/>
  <c r="G179" i="47" s="1"/>
  <c r="L179" i="47"/>
  <c r="H179" i="47" s="1"/>
  <c r="M425" i="49"/>
  <c r="I425" i="49" s="1"/>
  <c r="L507" i="49"/>
  <c r="H507" i="49" s="1"/>
  <c r="K261" i="47"/>
  <c r="G261" i="47" s="1"/>
  <c r="K507" i="49"/>
  <c r="G507" i="49" s="1"/>
  <c r="K425" i="49"/>
  <c r="G425" i="49" s="1"/>
  <c r="M507" i="49"/>
  <c r="I507" i="49" s="1"/>
  <c r="L261" i="47"/>
  <c r="H261" i="47" s="1"/>
  <c r="M261" i="47"/>
  <c r="I261" i="47" s="1"/>
  <c r="L425" i="49"/>
  <c r="H425" i="49" s="1"/>
  <c r="L343" i="47"/>
  <c r="H343" i="47" s="1"/>
  <c r="K343" i="47"/>
  <c r="G343" i="47" s="1"/>
  <c r="M343" i="47"/>
  <c r="I343" i="47" s="1"/>
  <c r="L425" i="47"/>
  <c r="H425" i="47" s="1"/>
  <c r="K425" i="47"/>
  <c r="G425" i="47" s="1"/>
  <c r="M507" i="47"/>
  <c r="I507" i="47" s="1"/>
  <c r="K507" i="47"/>
  <c r="G507" i="47" s="1"/>
  <c r="L507" i="47"/>
  <c r="H507" i="47" s="1"/>
  <c r="M425" i="47"/>
  <c r="I425" i="47" s="1"/>
  <c r="L16" i="47"/>
  <c r="H16" i="47" s="1"/>
  <c r="K16" i="47"/>
  <c r="G16" i="47" s="1"/>
  <c r="L98" i="49"/>
  <c r="H98" i="49" s="1"/>
  <c r="L16" i="49"/>
  <c r="H16" i="49" s="1"/>
  <c r="K98" i="49"/>
  <c r="G98" i="49" s="1"/>
  <c r="K16" i="49"/>
  <c r="G16" i="49" s="1"/>
  <c r="M16" i="49"/>
  <c r="I16" i="49" s="1"/>
  <c r="M98" i="49"/>
  <c r="I98" i="49" s="1"/>
  <c r="M16" i="47"/>
  <c r="I16" i="47" s="1"/>
  <c r="K98" i="47"/>
  <c r="G98" i="47" s="1"/>
  <c r="M98" i="47"/>
  <c r="I98" i="47" s="1"/>
  <c r="L98" i="47"/>
  <c r="H98" i="47" s="1"/>
  <c r="L262" i="49"/>
  <c r="H262" i="49" s="1"/>
  <c r="K180" i="49"/>
  <c r="G180" i="49" s="1"/>
  <c r="K262" i="49"/>
  <c r="G262" i="49" s="1"/>
  <c r="M262" i="49"/>
  <c r="I262" i="49" s="1"/>
  <c r="L180" i="49"/>
  <c r="H180" i="49" s="1"/>
  <c r="M180" i="49"/>
  <c r="I180" i="49" s="1"/>
  <c r="K180" i="47"/>
  <c r="G180" i="47" s="1"/>
  <c r="M180" i="47"/>
  <c r="I180" i="47" s="1"/>
  <c r="L344" i="49"/>
  <c r="H344" i="49" s="1"/>
  <c r="L180" i="47"/>
  <c r="H180" i="47" s="1"/>
  <c r="K344" i="49"/>
  <c r="G344" i="49" s="1"/>
  <c r="M344" i="49"/>
  <c r="I344" i="49" s="1"/>
  <c r="L508" i="49"/>
  <c r="H508" i="49" s="1"/>
  <c r="M508" i="49"/>
  <c r="I508" i="49" s="1"/>
  <c r="L262" i="47"/>
  <c r="H262" i="47" s="1"/>
  <c r="K262" i="47"/>
  <c r="G262" i="47" s="1"/>
  <c r="M262" i="47"/>
  <c r="I262" i="47" s="1"/>
  <c r="K508" i="49"/>
  <c r="G508" i="49" s="1"/>
  <c r="M426" i="49"/>
  <c r="I426" i="49" s="1"/>
  <c r="L426" i="49"/>
  <c r="H426" i="49" s="1"/>
  <c r="K426" i="49"/>
  <c r="G426" i="49" s="1"/>
  <c r="L344" i="47"/>
  <c r="H344" i="47" s="1"/>
  <c r="K344" i="47"/>
  <c r="G344" i="47" s="1"/>
  <c r="M344" i="47"/>
  <c r="I344" i="47" s="1"/>
  <c r="M508" i="47"/>
  <c r="I508" i="47" s="1"/>
  <c r="K508" i="47"/>
  <c r="G508" i="47" s="1"/>
  <c r="L426" i="47"/>
  <c r="H426" i="47" s="1"/>
  <c r="K426" i="47"/>
  <c r="G426" i="47" s="1"/>
  <c r="M426" i="47"/>
  <c r="I426" i="47" s="1"/>
  <c r="L508" i="47"/>
  <c r="H508" i="47" s="1"/>
  <c r="L8" i="47"/>
  <c r="H8" i="47" s="1"/>
  <c r="K8" i="47"/>
  <c r="G8" i="47" s="1"/>
  <c r="M8" i="47"/>
  <c r="I8" i="47" s="1"/>
  <c r="M8" i="49"/>
  <c r="I8" i="49" s="1"/>
  <c r="K8" i="49"/>
  <c r="G8" i="49" s="1"/>
  <c r="L8" i="49"/>
  <c r="H8" i="49" s="1"/>
  <c r="M90" i="49"/>
  <c r="I90" i="49" s="1"/>
  <c r="L90" i="49"/>
  <c r="H90" i="49" s="1"/>
  <c r="M172" i="47"/>
  <c r="I172" i="47" s="1"/>
  <c r="K90" i="49"/>
  <c r="G90" i="49" s="1"/>
  <c r="K254" i="49"/>
  <c r="G254" i="49" s="1"/>
  <c r="L172" i="47"/>
  <c r="H172" i="47" s="1"/>
  <c r="M254" i="49"/>
  <c r="I254" i="49" s="1"/>
  <c r="M172" i="49"/>
  <c r="I172" i="49" s="1"/>
  <c r="K172" i="47"/>
  <c r="G172" i="47" s="1"/>
  <c r="L172" i="49"/>
  <c r="H172" i="49" s="1"/>
  <c r="K172" i="49"/>
  <c r="G172" i="49" s="1"/>
  <c r="K90" i="47"/>
  <c r="G90" i="47" s="1"/>
  <c r="M90" i="47"/>
  <c r="I90" i="47" s="1"/>
  <c r="L254" i="49"/>
  <c r="H254" i="49" s="1"/>
  <c r="L90" i="47"/>
  <c r="H90" i="47" s="1"/>
  <c r="K336" i="49"/>
  <c r="G336" i="49" s="1"/>
  <c r="M336" i="49"/>
  <c r="I336" i="49" s="1"/>
  <c r="L336" i="49"/>
  <c r="H336" i="49" s="1"/>
  <c r="M254" i="47"/>
  <c r="I254" i="47" s="1"/>
  <c r="L254" i="47"/>
  <c r="H254" i="47" s="1"/>
  <c r="K254" i="47"/>
  <c r="G254" i="47" s="1"/>
  <c r="M336" i="47"/>
  <c r="I336" i="47" s="1"/>
  <c r="M418" i="49"/>
  <c r="I418" i="49" s="1"/>
  <c r="L336" i="47"/>
  <c r="H336" i="47" s="1"/>
  <c r="L418" i="49"/>
  <c r="H418" i="49" s="1"/>
  <c r="K336" i="47"/>
  <c r="G336" i="47" s="1"/>
  <c r="K418" i="49"/>
  <c r="G418" i="49" s="1"/>
  <c r="M500" i="49"/>
  <c r="I500" i="49" s="1"/>
  <c r="L500" i="49"/>
  <c r="H500" i="49" s="1"/>
  <c r="K500" i="49"/>
  <c r="G500" i="49" s="1"/>
  <c r="M500" i="47"/>
  <c r="I500" i="47" s="1"/>
  <c r="L418" i="47"/>
  <c r="H418" i="47" s="1"/>
  <c r="L500" i="47"/>
  <c r="H500" i="47" s="1"/>
  <c r="K418" i="47"/>
  <c r="G418" i="47" s="1"/>
  <c r="K500" i="47"/>
  <c r="G500" i="47" s="1"/>
  <c r="M418" i="47"/>
  <c r="I418" i="47" s="1"/>
  <c r="I1247" i="42"/>
  <c r="G1247" i="42"/>
  <c r="H1247" i="42"/>
  <c r="H1329" i="42"/>
  <c r="G1329" i="42"/>
  <c r="I1329" i="42"/>
  <c r="H1411" i="42"/>
  <c r="G1411" i="42"/>
  <c r="I1411" i="42"/>
  <c r="G1493" i="42"/>
  <c r="H1493" i="42"/>
  <c r="I1493" i="42"/>
  <c r="H1575" i="42"/>
  <c r="I1575" i="42"/>
  <c r="G1575" i="42"/>
  <c r="I1657" i="42"/>
  <c r="H1657" i="42"/>
  <c r="G1657" i="42"/>
  <c r="H1739" i="42"/>
  <c r="G1739" i="42"/>
  <c r="I1739" i="42"/>
  <c r="H1821" i="42"/>
  <c r="I1821" i="42"/>
  <c r="G1821" i="42"/>
  <c r="I1985" i="42"/>
  <c r="H1903" i="42"/>
  <c r="G1985" i="42"/>
  <c r="I1903" i="42"/>
  <c r="G1903" i="42"/>
  <c r="H1985" i="42"/>
  <c r="G1239" i="42"/>
  <c r="H1239" i="42"/>
  <c r="I1239" i="42"/>
  <c r="G1321" i="42"/>
  <c r="I1321" i="42"/>
  <c r="H1321" i="42"/>
  <c r="I1403" i="42"/>
  <c r="G1403" i="42"/>
  <c r="H1403" i="42"/>
  <c r="G1485" i="42"/>
  <c r="H1485" i="42"/>
  <c r="I1485" i="42"/>
  <c r="H1567" i="42"/>
  <c r="G1567" i="42"/>
  <c r="I1567" i="42"/>
  <c r="G1649" i="42"/>
  <c r="H1649" i="42"/>
  <c r="I1649" i="42"/>
  <c r="H1731" i="42"/>
  <c r="I1731" i="42"/>
  <c r="G1731" i="42"/>
  <c r="I1813" i="42"/>
  <c r="G1813" i="42"/>
  <c r="H1813" i="42"/>
  <c r="G1977" i="42"/>
  <c r="H1895" i="42"/>
  <c r="G1895" i="42"/>
  <c r="H1977" i="42"/>
  <c r="I1895" i="42"/>
  <c r="I1977" i="42"/>
  <c r="I1254" i="42"/>
  <c r="G1254" i="42"/>
  <c r="H1254" i="42"/>
  <c r="H1336" i="42"/>
  <c r="I1336" i="42"/>
  <c r="G1336" i="42"/>
  <c r="G1418" i="42"/>
  <c r="I1418" i="42"/>
  <c r="H1418" i="42"/>
  <c r="H1500" i="42"/>
  <c r="G1500" i="42"/>
  <c r="I1500" i="42"/>
  <c r="H1582" i="42"/>
  <c r="G1582" i="42"/>
  <c r="I1582" i="42"/>
  <c r="H1664" i="42"/>
  <c r="G1664" i="42"/>
  <c r="I1664" i="42"/>
  <c r="I1746" i="42"/>
  <c r="H1746" i="42"/>
  <c r="G1746" i="42"/>
  <c r="G1828" i="42"/>
  <c r="I1828" i="42"/>
  <c r="H1828" i="42"/>
  <c r="G1992" i="42"/>
  <c r="H1910" i="42"/>
  <c r="H1992" i="42"/>
  <c r="G1910" i="42"/>
  <c r="I1910" i="42"/>
  <c r="I1992" i="42"/>
  <c r="G1255" i="42"/>
  <c r="H1255" i="42"/>
  <c r="I1255" i="42"/>
  <c r="I1337" i="42"/>
  <c r="H1337" i="42"/>
  <c r="G1337" i="42"/>
  <c r="I1419" i="42"/>
  <c r="H1419" i="42"/>
  <c r="G1419" i="42"/>
  <c r="H1501" i="42"/>
  <c r="I1501" i="42"/>
  <c r="G1501" i="42"/>
  <c r="G1583" i="42"/>
  <c r="H1583" i="42"/>
  <c r="I1583" i="42"/>
  <c r="G1665" i="42"/>
  <c r="I1665" i="42"/>
  <c r="H1665" i="42"/>
  <c r="I1747" i="42"/>
  <c r="G1747" i="42"/>
  <c r="H1747" i="42"/>
  <c r="H1829" i="42"/>
  <c r="I1829" i="42"/>
  <c r="G1829" i="42"/>
  <c r="G1911" i="42"/>
  <c r="H1911" i="42"/>
  <c r="H1993" i="42"/>
  <c r="I1911" i="42"/>
  <c r="I1993" i="42"/>
  <c r="G1993" i="42"/>
  <c r="M16" i="48"/>
  <c r="I16" i="48" s="1"/>
  <c r="L16" i="48"/>
  <c r="H16" i="48" s="1"/>
  <c r="L98" i="48"/>
  <c r="H98" i="48" s="1"/>
  <c r="M98" i="48"/>
  <c r="I98" i="48" s="1"/>
  <c r="K16" i="48"/>
  <c r="G16" i="48" s="1"/>
  <c r="K98" i="48"/>
  <c r="G98" i="48" s="1"/>
  <c r="L262" i="48"/>
  <c r="H262" i="48" s="1"/>
  <c r="M262" i="48"/>
  <c r="I262" i="48" s="1"/>
  <c r="M180" i="48"/>
  <c r="I180" i="48" s="1"/>
  <c r="K262" i="48"/>
  <c r="G262" i="48" s="1"/>
  <c r="K180" i="48"/>
  <c r="G180" i="48" s="1"/>
  <c r="L180" i="48"/>
  <c r="H180" i="48" s="1"/>
  <c r="L344" i="48"/>
  <c r="H344" i="48" s="1"/>
  <c r="K344" i="48"/>
  <c r="G344" i="48" s="1"/>
  <c r="M344" i="48"/>
  <c r="I344" i="48" s="1"/>
  <c r="M426" i="48"/>
  <c r="I426" i="48" s="1"/>
  <c r="K508" i="48"/>
  <c r="G508" i="48" s="1"/>
  <c r="L426" i="48"/>
  <c r="H426" i="48" s="1"/>
  <c r="L508" i="48"/>
  <c r="H508" i="48" s="1"/>
  <c r="K426" i="48"/>
  <c r="G426" i="48" s="1"/>
  <c r="M508" i="48"/>
  <c r="I508" i="48" s="1"/>
  <c r="M32" i="48"/>
  <c r="I32" i="48" s="1"/>
  <c r="L32" i="48"/>
  <c r="H32" i="48" s="1"/>
  <c r="M114" i="48"/>
  <c r="I114" i="48" s="1"/>
  <c r="K114" i="48"/>
  <c r="G114" i="48" s="1"/>
  <c r="K32" i="48"/>
  <c r="G32" i="48" s="1"/>
  <c r="L114" i="48"/>
  <c r="H114" i="48" s="1"/>
  <c r="M196" i="48"/>
  <c r="I196" i="48" s="1"/>
  <c r="K196" i="48"/>
  <c r="G196" i="48" s="1"/>
  <c r="L196" i="48"/>
  <c r="H196" i="48" s="1"/>
  <c r="M278" i="48"/>
  <c r="I278" i="48" s="1"/>
  <c r="L278" i="48"/>
  <c r="H278" i="48" s="1"/>
  <c r="K278" i="48"/>
  <c r="G278" i="48" s="1"/>
  <c r="M360" i="48"/>
  <c r="I360" i="48" s="1"/>
  <c r="L360" i="48"/>
  <c r="H360" i="48" s="1"/>
  <c r="K360" i="48"/>
  <c r="G360" i="48" s="1"/>
  <c r="L524" i="48"/>
  <c r="H524" i="48" s="1"/>
  <c r="M524" i="48"/>
  <c r="I524" i="48" s="1"/>
  <c r="K442" i="48"/>
  <c r="G442" i="48" s="1"/>
  <c r="K524" i="48"/>
  <c r="G524" i="48" s="1"/>
  <c r="M442" i="48"/>
  <c r="I442" i="48" s="1"/>
  <c r="L442" i="48"/>
  <c r="H442" i="48" s="1"/>
  <c r="H1263" i="42"/>
  <c r="G1263" i="42"/>
  <c r="I1263" i="42"/>
  <c r="H1345" i="42"/>
  <c r="I1345" i="42"/>
  <c r="G1345" i="42"/>
  <c r="G1427" i="42"/>
  <c r="H1427" i="42"/>
  <c r="I1427" i="42"/>
  <c r="I1509" i="42"/>
  <c r="G1509" i="42"/>
  <c r="H1509" i="42"/>
  <c r="G1591" i="42"/>
  <c r="H1591" i="42"/>
  <c r="I1591" i="42"/>
  <c r="G1673" i="42"/>
  <c r="I1673" i="42"/>
  <c r="H1673" i="42"/>
  <c r="H1755" i="42"/>
  <c r="G1755" i="42"/>
  <c r="I1755" i="42"/>
  <c r="H1837" i="42"/>
  <c r="G1837" i="42"/>
  <c r="I1837" i="42"/>
  <c r="G2001" i="42"/>
  <c r="G1919" i="42"/>
  <c r="H2001" i="42"/>
  <c r="H1919" i="42"/>
  <c r="I1919" i="42"/>
  <c r="I2001" i="42"/>
  <c r="G1260" i="42"/>
  <c r="H1260" i="42"/>
  <c r="I1260" i="42"/>
  <c r="G1342" i="42"/>
  <c r="H1342" i="42"/>
  <c r="I1342" i="42"/>
  <c r="G1424" i="42"/>
  <c r="H1424" i="42"/>
  <c r="I1424" i="42"/>
  <c r="H1506" i="42"/>
  <c r="G1506" i="42"/>
  <c r="I1506" i="42"/>
  <c r="I1588" i="42"/>
  <c r="G1588" i="42"/>
  <c r="H1588" i="42"/>
  <c r="G1670" i="42"/>
  <c r="H1670" i="42"/>
  <c r="I1670" i="42"/>
  <c r="I1752" i="42"/>
  <c r="H1752" i="42"/>
  <c r="G1752" i="42"/>
  <c r="I1834" i="42"/>
  <c r="G1834" i="42"/>
  <c r="H1834" i="42"/>
  <c r="I1998" i="42"/>
  <c r="I1916" i="42"/>
  <c r="H1998" i="42"/>
  <c r="G1916" i="42"/>
  <c r="H1916" i="42"/>
  <c r="G1998" i="42"/>
  <c r="H1256" i="42"/>
  <c r="I1256" i="42"/>
  <c r="G1256" i="42"/>
  <c r="H1338" i="42"/>
  <c r="G1338" i="42"/>
  <c r="I1338" i="42"/>
  <c r="G1420" i="42"/>
  <c r="H1420" i="42"/>
  <c r="I1420" i="42"/>
  <c r="H1502" i="42"/>
  <c r="G1502" i="42"/>
  <c r="I1502" i="42"/>
  <c r="I1584" i="42"/>
  <c r="G1584" i="42"/>
  <c r="H1584" i="42"/>
  <c r="H1666" i="42"/>
  <c r="G1666" i="42"/>
  <c r="I1666" i="42"/>
  <c r="G1748" i="42"/>
  <c r="H1748" i="42"/>
  <c r="I1748" i="42"/>
  <c r="G1830" i="42"/>
  <c r="H1830" i="42"/>
  <c r="I1830" i="42"/>
  <c r="H1912" i="42"/>
  <c r="G1912" i="42"/>
  <c r="I1994" i="42"/>
  <c r="H1994" i="42"/>
  <c r="G1994" i="42"/>
  <c r="I1912" i="42"/>
  <c r="H1251" i="42"/>
  <c r="I1251" i="42"/>
  <c r="G1251" i="42"/>
  <c r="I1333" i="42"/>
  <c r="H1333" i="42"/>
  <c r="G1333" i="42"/>
  <c r="G1415" i="42"/>
  <c r="H1415" i="42"/>
  <c r="I1415" i="42"/>
  <c r="G1497" i="42"/>
  <c r="I1497" i="42"/>
  <c r="H1497" i="42"/>
  <c r="H1579" i="42"/>
  <c r="G1579" i="42"/>
  <c r="I1579" i="42"/>
  <c r="I1661" i="42"/>
  <c r="G1661" i="42"/>
  <c r="H1661" i="42"/>
  <c r="G1743" i="42"/>
  <c r="I1743" i="42"/>
  <c r="H1743" i="42"/>
  <c r="G1825" i="42"/>
  <c r="H1825" i="42"/>
  <c r="I1825" i="42"/>
  <c r="G1907" i="42"/>
  <c r="I1907" i="42"/>
  <c r="G1989" i="42"/>
  <c r="I1989" i="42"/>
  <c r="H1907" i="42"/>
  <c r="H1989" i="42"/>
  <c r="G1245" i="42"/>
  <c r="H1245" i="42"/>
  <c r="I1245" i="42"/>
  <c r="G1327" i="42"/>
  <c r="H1327" i="42"/>
  <c r="I1327" i="42"/>
  <c r="I1409" i="42"/>
  <c r="H1409" i="42"/>
  <c r="G1409" i="42"/>
  <c r="G1491" i="42"/>
  <c r="I1491" i="42"/>
  <c r="H1491" i="42"/>
  <c r="G1573" i="42"/>
  <c r="H1573" i="42"/>
  <c r="I1573" i="42"/>
  <c r="G1655" i="42"/>
  <c r="H1655" i="42"/>
  <c r="I1655" i="42"/>
  <c r="I1737" i="42"/>
  <c r="G1737" i="42"/>
  <c r="H1737" i="42"/>
  <c r="G1819" i="42"/>
  <c r="H1819" i="42"/>
  <c r="I1819" i="42"/>
  <c r="G1901" i="42"/>
  <c r="H1901" i="42"/>
  <c r="G1983" i="42"/>
  <c r="H1983" i="42"/>
  <c r="I1983" i="42"/>
  <c r="I1901" i="42"/>
  <c r="H1253" i="42"/>
  <c r="G1253" i="42"/>
  <c r="I1253" i="42"/>
  <c r="G1335" i="42"/>
  <c r="I1335" i="42"/>
  <c r="H1335" i="42"/>
  <c r="G1417" i="42"/>
  <c r="I1417" i="42"/>
  <c r="H1417" i="42"/>
  <c r="G1499" i="42"/>
  <c r="I1499" i="42"/>
  <c r="H1499" i="42"/>
  <c r="G1581" i="42"/>
  <c r="I1581" i="42"/>
  <c r="H1581" i="42"/>
  <c r="G1663" i="42"/>
  <c r="H1663" i="42"/>
  <c r="I1663" i="42"/>
  <c r="G1745" i="42"/>
  <c r="I1745" i="42"/>
  <c r="H1745" i="42"/>
  <c r="I1827" i="42"/>
  <c r="G1827" i="42"/>
  <c r="H1827" i="42"/>
  <c r="G1991" i="42"/>
  <c r="I1909" i="42"/>
  <c r="G1909" i="42"/>
  <c r="H1991" i="42"/>
  <c r="H1909" i="42"/>
  <c r="I1991" i="42"/>
  <c r="K23" i="49"/>
  <c r="G23" i="49" s="1"/>
  <c r="M23" i="47"/>
  <c r="I23" i="47" s="1"/>
  <c r="K23" i="47"/>
  <c r="G23" i="47" s="1"/>
  <c r="L23" i="47"/>
  <c r="H23" i="47" s="1"/>
  <c r="M23" i="49"/>
  <c r="I23" i="49" s="1"/>
  <c r="L23" i="49"/>
  <c r="H23" i="49" s="1"/>
  <c r="M187" i="49"/>
  <c r="I187" i="49" s="1"/>
  <c r="K105" i="49"/>
  <c r="G105" i="49" s="1"/>
  <c r="L269" i="47"/>
  <c r="H269" i="47" s="1"/>
  <c r="K269" i="47"/>
  <c r="G269" i="47" s="1"/>
  <c r="M187" i="47"/>
  <c r="I187" i="47" s="1"/>
  <c r="M105" i="47"/>
  <c r="I105" i="47" s="1"/>
  <c r="L187" i="47"/>
  <c r="H187" i="47" s="1"/>
  <c r="L187" i="49"/>
  <c r="H187" i="49" s="1"/>
  <c r="L105" i="49"/>
  <c r="H105" i="49" s="1"/>
  <c r="M269" i="47"/>
  <c r="I269" i="47" s="1"/>
  <c r="K187" i="49"/>
  <c r="G187" i="49" s="1"/>
  <c r="K105" i="47"/>
  <c r="G105" i="47" s="1"/>
  <c r="M105" i="49"/>
  <c r="I105" i="49" s="1"/>
  <c r="K187" i="47"/>
  <c r="G187" i="47" s="1"/>
  <c r="L105" i="47"/>
  <c r="H105" i="47" s="1"/>
  <c r="K351" i="47"/>
  <c r="G351" i="47" s="1"/>
  <c r="L351" i="47"/>
  <c r="H351" i="47" s="1"/>
  <c r="M351" i="47"/>
  <c r="I351" i="47" s="1"/>
  <c r="M269" i="49"/>
  <c r="I269" i="49" s="1"/>
  <c r="L269" i="49"/>
  <c r="H269" i="49" s="1"/>
  <c r="K269" i="49"/>
  <c r="G269" i="49" s="1"/>
  <c r="M515" i="47"/>
  <c r="I515" i="47" s="1"/>
  <c r="L515" i="47"/>
  <c r="H515" i="47" s="1"/>
  <c r="K515" i="47"/>
  <c r="G515" i="47" s="1"/>
  <c r="M433" i="47"/>
  <c r="I433" i="47" s="1"/>
  <c r="K351" i="49"/>
  <c r="G351" i="49" s="1"/>
  <c r="L433" i="47"/>
  <c r="H433" i="47" s="1"/>
  <c r="M351" i="49"/>
  <c r="I351" i="49" s="1"/>
  <c r="K433" i="47"/>
  <c r="G433" i="47" s="1"/>
  <c r="L351" i="49"/>
  <c r="H351" i="49" s="1"/>
  <c r="K433" i="49"/>
  <c r="G433" i="49" s="1"/>
  <c r="K515" i="49"/>
  <c r="G515" i="49" s="1"/>
  <c r="M433" i="49"/>
  <c r="I433" i="49" s="1"/>
  <c r="M515" i="49"/>
  <c r="I515" i="49" s="1"/>
  <c r="L515" i="49"/>
  <c r="H515" i="49" s="1"/>
  <c r="L433" i="49"/>
  <c r="H433" i="49" s="1"/>
  <c r="H1264" i="42"/>
  <c r="I1264" i="42"/>
  <c r="G1264" i="42"/>
  <c r="H1346" i="42"/>
  <c r="I1346" i="42"/>
  <c r="G1346" i="42"/>
  <c r="G1428" i="42"/>
  <c r="H1428" i="42"/>
  <c r="I1428" i="42"/>
  <c r="G1510" i="42"/>
  <c r="H1510" i="42"/>
  <c r="I1510" i="42"/>
  <c r="G1592" i="42"/>
  <c r="I1592" i="42"/>
  <c r="H1592" i="42"/>
  <c r="H1674" i="42"/>
  <c r="G1674" i="42"/>
  <c r="I1674" i="42"/>
  <c r="H1756" i="42"/>
  <c r="G1756" i="42"/>
  <c r="I1756" i="42"/>
  <c r="G1838" i="42"/>
  <c r="H1838" i="42"/>
  <c r="I1838" i="42"/>
  <c r="I1920" i="42"/>
  <c r="H1920" i="42"/>
  <c r="G1920" i="42"/>
  <c r="G2002" i="42"/>
  <c r="H2002" i="42"/>
  <c r="I2002" i="42"/>
  <c r="I1249" i="42"/>
  <c r="H1249" i="42"/>
  <c r="G1249" i="42"/>
  <c r="H1331" i="42"/>
  <c r="I1331" i="42"/>
  <c r="G1331" i="42"/>
  <c r="G1413" i="42"/>
  <c r="H1413" i="42"/>
  <c r="I1413" i="42"/>
  <c r="G1495" i="42"/>
  <c r="I1495" i="42"/>
  <c r="H1495" i="42"/>
  <c r="H1577" i="42"/>
  <c r="G1577" i="42"/>
  <c r="I1577" i="42"/>
  <c r="H1659" i="42"/>
  <c r="I1659" i="42"/>
  <c r="G1659" i="42"/>
  <c r="I1741" i="42"/>
  <c r="G1741" i="42"/>
  <c r="H1741" i="42"/>
  <c r="I1823" i="42"/>
  <c r="G1823" i="42"/>
  <c r="H1823" i="42"/>
  <c r="H1987" i="42"/>
  <c r="H1905" i="42"/>
  <c r="I1905" i="42"/>
  <c r="G1987" i="42"/>
  <c r="I1987" i="42"/>
  <c r="G1905" i="42"/>
  <c r="G1242" i="42"/>
  <c r="H1242" i="42"/>
  <c r="I1242" i="42"/>
  <c r="G1324" i="42"/>
  <c r="H1324" i="42"/>
  <c r="I1324" i="42"/>
  <c r="I1406" i="42"/>
  <c r="G1406" i="42"/>
  <c r="H1406" i="42"/>
  <c r="H1488" i="42"/>
  <c r="I1488" i="42"/>
  <c r="G1488" i="42"/>
  <c r="G1570" i="42"/>
  <c r="H1570" i="42"/>
  <c r="I1570" i="42"/>
  <c r="I1652" i="42"/>
  <c r="G1652" i="42"/>
  <c r="H1652" i="42"/>
  <c r="H1734" i="42"/>
  <c r="G1734" i="42"/>
  <c r="I1734" i="42"/>
  <c r="I1816" i="42"/>
  <c r="H1816" i="42"/>
  <c r="G1816" i="42"/>
  <c r="G1980" i="42"/>
  <c r="H1980" i="42"/>
  <c r="H1898" i="42"/>
  <c r="I1898" i="42"/>
  <c r="G1898" i="42"/>
  <c r="I1980" i="42"/>
  <c r="G1246" i="42"/>
  <c r="I1246" i="42"/>
  <c r="H1246" i="42"/>
  <c r="G1328" i="42"/>
  <c r="I1328" i="42"/>
  <c r="H1328" i="42"/>
  <c r="I1410" i="42"/>
  <c r="G1410" i="42"/>
  <c r="H1410" i="42"/>
  <c r="G1492" i="42"/>
  <c r="I1492" i="42"/>
  <c r="H1492" i="42"/>
  <c r="I1574" i="42"/>
  <c r="G1574" i="42"/>
  <c r="H1574" i="42"/>
  <c r="G1656" i="42"/>
  <c r="I1656" i="42"/>
  <c r="H1656" i="42"/>
  <c r="H1738" i="42"/>
  <c r="G1738" i="42"/>
  <c r="I1738" i="42"/>
  <c r="H1820" i="42"/>
  <c r="I1820" i="42"/>
  <c r="G1820" i="42"/>
  <c r="I1902" i="42"/>
  <c r="H1902" i="42"/>
  <c r="I1984" i="42"/>
  <c r="G1984" i="42"/>
  <c r="G1902" i="42"/>
  <c r="H1984" i="42"/>
  <c r="M96" i="48"/>
  <c r="I96" i="48" s="1"/>
  <c r="K14" i="48"/>
  <c r="G14" i="48" s="1"/>
  <c r="M14" i="48"/>
  <c r="I14" i="48" s="1"/>
  <c r="L96" i="48"/>
  <c r="H96" i="48" s="1"/>
  <c r="L14" i="48"/>
  <c r="H14" i="48" s="1"/>
  <c r="K96" i="48"/>
  <c r="G96" i="48" s="1"/>
  <c r="M178" i="48"/>
  <c r="I178" i="48" s="1"/>
  <c r="L178" i="48"/>
  <c r="H178" i="48" s="1"/>
  <c r="K178" i="48"/>
  <c r="G178" i="48" s="1"/>
  <c r="M260" i="48"/>
  <c r="I260" i="48" s="1"/>
  <c r="L260" i="48"/>
  <c r="H260" i="48" s="1"/>
  <c r="K260" i="48"/>
  <c r="G260" i="48" s="1"/>
  <c r="K342" i="48"/>
  <c r="G342" i="48" s="1"/>
  <c r="L342" i="48"/>
  <c r="H342" i="48" s="1"/>
  <c r="M342" i="48"/>
  <c r="I342" i="48" s="1"/>
  <c r="K506" i="48"/>
  <c r="G506" i="48" s="1"/>
  <c r="L506" i="48"/>
  <c r="H506" i="48" s="1"/>
  <c r="M506" i="48"/>
  <c r="I506" i="48" s="1"/>
  <c r="L424" i="48"/>
  <c r="H424" i="48" s="1"/>
  <c r="M424" i="48"/>
  <c r="I424" i="48" s="1"/>
  <c r="K424" i="48"/>
  <c r="G424" i="48" s="1"/>
  <c r="M12" i="48"/>
  <c r="I12" i="48" s="1"/>
  <c r="L12" i="48"/>
  <c r="H12" i="48" s="1"/>
  <c r="K12" i="48"/>
  <c r="G12" i="48" s="1"/>
  <c r="L94" i="48"/>
  <c r="H94" i="48" s="1"/>
  <c r="K94" i="48"/>
  <c r="G94" i="48" s="1"/>
  <c r="M94" i="48"/>
  <c r="I94" i="48" s="1"/>
  <c r="L176" i="48"/>
  <c r="H176" i="48" s="1"/>
  <c r="K176" i="48"/>
  <c r="G176" i="48" s="1"/>
  <c r="M176" i="48"/>
  <c r="I176" i="48" s="1"/>
  <c r="M258" i="48"/>
  <c r="I258" i="48" s="1"/>
  <c r="L258" i="48"/>
  <c r="H258" i="48" s="1"/>
  <c r="K258" i="48"/>
  <c r="G258" i="48" s="1"/>
  <c r="K340" i="48"/>
  <c r="G340" i="48" s="1"/>
  <c r="M340" i="48"/>
  <c r="I340" i="48" s="1"/>
  <c r="L340" i="48"/>
  <c r="H340" i="48" s="1"/>
  <c r="L422" i="48"/>
  <c r="H422" i="48" s="1"/>
  <c r="L504" i="48"/>
  <c r="H504" i="48" s="1"/>
  <c r="K504" i="48"/>
  <c r="G504" i="48" s="1"/>
  <c r="M422" i="48"/>
  <c r="I422" i="48" s="1"/>
  <c r="K422" i="48"/>
  <c r="G422" i="48" s="1"/>
  <c r="M504" i="48"/>
  <c r="I504" i="48" s="1"/>
  <c r="M10" i="48"/>
  <c r="I10" i="48" s="1"/>
  <c r="K10" i="48"/>
  <c r="G10" i="48" s="1"/>
  <c r="M174" i="48"/>
  <c r="I174" i="48" s="1"/>
  <c r="L10" i="48"/>
  <c r="H10" i="48" s="1"/>
  <c r="L174" i="48"/>
  <c r="H174" i="48" s="1"/>
  <c r="K174" i="48"/>
  <c r="G174" i="48" s="1"/>
  <c r="L92" i="48"/>
  <c r="H92" i="48" s="1"/>
  <c r="K92" i="48"/>
  <c r="G92" i="48" s="1"/>
  <c r="M92" i="48"/>
  <c r="I92" i="48" s="1"/>
  <c r="L256" i="48"/>
  <c r="H256" i="48" s="1"/>
  <c r="K256" i="48"/>
  <c r="G256" i="48" s="1"/>
  <c r="M256" i="48"/>
  <c r="I256" i="48" s="1"/>
  <c r="M338" i="48"/>
  <c r="I338" i="48" s="1"/>
  <c r="L338" i="48"/>
  <c r="H338" i="48" s="1"/>
  <c r="K338" i="48"/>
  <c r="G338" i="48" s="1"/>
  <c r="L420" i="48"/>
  <c r="H420" i="48" s="1"/>
  <c r="K420" i="48"/>
  <c r="G420" i="48" s="1"/>
  <c r="M502" i="48"/>
  <c r="I502" i="48" s="1"/>
  <c r="L502" i="48"/>
  <c r="H502" i="48" s="1"/>
  <c r="M420" i="48"/>
  <c r="I420" i="48" s="1"/>
  <c r="K502" i="48"/>
  <c r="G502" i="48" s="1"/>
  <c r="L107" i="48"/>
  <c r="H107" i="48" s="1"/>
  <c r="M25" i="48"/>
  <c r="I25" i="48" s="1"/>
  <c r="L25" i="48"/>
  <c r="H25" i="48" s="1"/>
  <c r="M107" i="48"/>
  <c r="I107" i="48" s="1"/>
  <c r="K107" i="48"/>
  <c r="G107" i="48" s="1"/>
  <c r="K25" i="48"/>
  <c r="G25" i="48" s="1"/>
  <c r="K189" i="48"/>
  <c r="G189" i="48" s="1"/>
  <c r="M189" i="48"/>
  <c r="I189" i="48" s="1"/>
  <c r="L189" i="48"/>
  <c r="H189" i="48" s="1"/>
  <c r="L271" i="48"/>
  <c r="H271" i="48" s="1"/>
  <c r="K271" i="48"/>
  <c r="G271" i="48" s="1"/>
  <c r="M271" i="48"/>
  <c r="I271" i="48" s="1"/>
  <c r="K353" i="48"/>
  <c r="G353" i="48" s="1"/>
  <c r="L353" i="48"/>
  <c r="H353" i="48" s="1"/>
  <c r="M353" i="48"/>
  <c r="I353" i="48" s="1"/>
  <c r="L517" i="48"/>
  <c r="H517" i="48" s="1"/>
  <c r="M435" i="48"/>
  <c r="I435" i="48" s="1"/>
  <c r="K435" i="48"/>
  <c r="G435" i="48" s="1"/>
  <c r="L435" i="48"/>
  <c r="H435" i="48" s="1"/>
  <c r="K517" i="48"/>
  <c r="G517" i="48" s="1"/>
  <c r="M517" i="48"/>
  <c r="I517" i="48" s="1"/>
  <c r="G1238" i="42"/>
  <c r="I1238" i="42"/>
  <c r="H1238" i="42"/>
  <c r="G1320" i="42"/>
  <c r="H1320" i="42"/>
  <c r="I1320" i="42"/>
  <c r="H1402" i="42"/>
  <c r="I1402" i="42"/>
  <c r="G1402" i="42"/>
  <c r="I1484" i="42"/>
  <c r="G1484" i="42"/>
  <c r="H1484" i="42"/>
  <c r="H1566" i="42"/>
  <c r="G1566" i="42"/>
  <c r="I1566" i="42"/>
  <c r="H1648" i="42"/>
  <c r="I1648" i="42"/>
  <c r="G1648" i="42"/>
  <c r="I1730" i="42"/>
  <c r="G1730" i="42"/>
  <c r="H1730" i="42"/>
  <c r="I1812" i="42"/>
  <c r="G1812" i="42"/>
  <c r="H1812" i="42"/>
  <c r="I1976" i="42"/>
  <c r="G1894" i="42"/>
  <c r="H1976" i="42"/>
  <c r="I1894" i="42"/>
  <c r="G1976" i="42"/>
  <c r="H1894" i="42"/>
  <c r="H1261" i="42"/>
  <c r="I1261" i="42"/>
  <c r="G1261" i="42"/>
  <c r="G1343" i="42"/>
  <c r="H1343" i="42"/>
  <c r="I1343" i="42"/>
  <c r="I1425" i="42"/>
  <c r="H1425" i="42"/>
  <c r="G1425" i="42"/>
  <c r="H1507" i="42"/>
  <c r="G1507" i="42"/>
  <c r="I1507" i="42"/>
  <c r="H1589" i="42"/>
  <c r="I1589" i="42"/>
  <c r="G1589" i="42"/>
  <c r="G1671" i="42"/>
  <c r="I1671" i="42"/>
  <c r="H1671" i="42"/>
  <c r="H1753" i="42"/>
  <c r="I1753" i="42"/>
  <c r="G1753" i="42"/>
  <c r="G1835" i="42"/>
  <c r="H1835" i="42"/>
  <c r="I1835" i="42"/>
  <c r="I1917" i="42"/>
  <c r="G1999" i="42"/>
  <c r="G1917" i="42"/>
  <c r="H1999" i="42"/>
  <c r="H1917" i="42"/>
  <c r="I1999" i="42"/>
  <c r="H1252" i="42"/>
  <c r="I1252" i="42"/>
  <c r="G1252" i="42"/>
  <c r="I1334" i="42"/>
  <c r="H1334" i="42"/>
  <c r="G1334" i="42"/>
  <c r="H1416" i="42"/>
  <c r="I1416" i="42"/>
  <c r="G1416" i="42"/>
  <c r="H1498" i="42"/>
  <c r="I1498" i="42"/>
  <c r="G1498" i="42"/>
  <c r="I1580" i="42"/>
  <c r="H1580" i="42"/>
  <c r="G1580" i="42"/>
  <c r="G1662" i="42"/>
  <c r="H1662" i="42"/>
  <c r="I1662" i="42"/>
  <c r="I1744" i="42"/>
  <c r="H1744" i="42"/>
  <c r="G1744" i="42"/>
  <c r="G1826" i="42"/>
  <c r="H1826" i="42"/>
  <c r="I1826" i="42"/>
  <c r="H1908" i="42"/>
  <c r="G1990" i="42"/>
  <c r="I1908" i="42"/>
  <c r="I1990" i="42"/>
  <c r="H1990" i="42"/>
  <c r="G1908" i="42"/>
  <c r="G1237" i="42"/>
  <c r="H1237" i="42"/>
  <c r="I1237" i="42"/>
  <c r="I1319" i="42"/>
  <c r="G1319" i="42"/>
  <c r="H1319" i="42"/>
  <c r="I1401" i="42"/>
  <c r="H1401" i="42"/>
  <c r="G1401" i="42"/>
  <c r="G1483" i="42"/>
  <c r="I1483" i="42"/>
  <c r="H1483" i="42"/>
  <c r="H1565" i="42"/>
  <c r="G1565" i="42"/>
  <c r="I1565" i="42"/>
  <c r="H1647" i="42"/>
  <c r="G1647" i="42"/>
  <c r="I1647" i="42"/>
  <c r="H1729" i="42"/>
  <c r="G1729" i="42"/>
  <c r="I1729" i="42"/>
  <c r="G1811" i="42"/>
  <c r="H1811" i="42"/>
  <c r="I1811" i="42"/>
  <c r="H1893" i="42"/>
  <c r="G1893" i="42"/>
  <c r="I1893" i="42"/>
  <c r="H1975" i="42"/>
  <c r="G1975" i="42"/>
  <c r="I1975" i="42"/>
  <c r="L21" i="48"/>
  <c r="H21" i="48" s="1"/>
  <c r="K103" i="48"/>
  <c r="G103" i="48" s="1"/>
  <c r="M21" i="48"/>
  <c r="I21" i="48" s="1"/>
  <c r="K21" i="48"/>
  <c r="G21" i="48" s="1"/>
  <c r="M103" i="48"/>
  <c r="I103" i="48" s="1"/>
  <c r="L103" i="48"/>
  <c r="H103" i="48" s="1"/>
  <c r="K185" i="48"/>
  <c r="G185" i="48" s="1"/>
  <c r="L185" i="48"/>
  <c r="H185" i="48" s="1"/>
  <c r="M185" i="48"/>
  <c r="I185" i="48" s="1"/>
  <c r="L267" i="48"/>
  <c r="H267" i="48" s="1"/>
  <c r="K267" i="48"/>
  <c r="G267" i="48" s="1"/>
  <c r="M267" i="48"/>
  <c r="I267" i="48" s="1"/>
  <c r="M349" i="48"/>
  <c r="I349" i="48" s="1"/>
  <c r="L349" i="48"/>
  <c r="H349" i="48" s="1"/>
  <c r="K349" i="48"/>
  <c r="G349" i="48" s="1"/>
  <c r="M513" i="48"/>
  <c r="I513" i="48" s="1"/>
  <c r="L431" i="48"/>
  <c r="H431" i="48" s="1"/>
  <c r="M431" i="48"/>
  <c r="I431" i="48" s="1"/>
  <c r="L513" i="48"/>
  <c r="H513" i="48" s="1"/>
  <c r="K431" i="48"/>
  <c r="G431" i="48" s="1"/>
  <c r="K513" i="48"/>
  <c r="G513" i="48" s="1"/>
  <c r="M8" i="48"/>
  <c r="I8" i="48" s="1"/>
  <c r="L8" i="48"/>
  <c r="H8" i="48" s="1"/>
  <c r="K8" i="48"/>
  <c r="G8" i="48" s="1"/>
  <c r="M254" i="48"/>
  <c r="I254" i="48" s="1"/>
  <c r="M172" i="48"/>
  <c r="I172" i="48" s="1"/>
  <c r="L172" i="48"/>
  <c r="H172" i="48" s="1"/>
  <c r="M90" i="48"/>
  <c r="I90" i="48" s="1"/>
  <c r="K172" i="48"/>
  <c r="G172" i="48" s="1"/>
  <c r="L90" i="48"/>
  <c r="H90" i="48" s="1"/>
  <c r="K90" i="48"/>
  <c r="G90" i="48" s="1"/>
  <c r="L254" i="48"/>
  <c r="H254" i="48" s="1"/>
  <c r="K254" i="48"/>
  <c r="G254" i="48" s="1"/>
  <c r="L336" i="48"/>
  <c r="H336" i="48" s="1"/>
  <c r="K336" i="48"/>
  <c r="G336" i="48" s="1"/>
  <c r="M336" i="48"/>
  <c r="I336" i="48" s="1"/>
  <c r="M500" i="48"/>
  <c r="I500" i="48" s="1"/>
  <c r="L500" i="48"/>
  <c r="H500" i="48" s="1"/>
  <c r="K418" i="48"/>
  <c r="G418" i="48" s="1"/>
  <c r="K500" i="48"/>
  <c r="G500" i="48" s="1"/>
  <c r="L418" i="48"/>
  <c r="H418" i="48" s="1"/>
  <c r="M418" i="48"/>
  <c r="I418" i="48" s="1"/>
  <c r="L27" i="48"/>
  <c r="H27" i="48" s="1"/>
  <c r="L109" i="48"/>
  <c r="H109" i="48" s="1"/>
  <c r="K191" i="48"/>
  <c r="G191" i="48" s="1"/>
  <c r="K27" i="48"/>
  <c r="G27" i="48" s="1"/>
  <c r="M191" i="48"/>
  <c r="I191" i="48" s="1"/>
  <c r="M27" i="48"/>
  <c r="I27" i="48" s="1"/>
  <c r="L191" i="48"/>
  <c r="H191" i="48" s="1"/>
  <c r="M109" i="48"/>
  <c r="I109" i="48" s="1"/>
  <c r="K109" i="48"/>
  <c r="G109" i="48" s="1"/>
  <c r="L273" i="48"/>
  <c r="H273" i="48" s="1"/>
  <c r="K273" i="48"/>
  <c r="G273" i="48" s="1"/>
  <c r="M273" i="48"/>
  <c r="I273" i="48" s="1"/>
  <c r="M355" i="48"/>
  <c r="I355" i="48" s="1"/>
  <c r="K355" i="48"/>
  <c r="G355" i="48" s="1"/>
  <c r="L355" i="48"/>
  <c r="H355" i="48" s="1"/>
  <c r="L519" i="48"/>
  <c r="H519" i="48" s="1"/>
  <c r="M437" i="48"/>
  <c r="I437" i="48" s="1"/>
  <c r="K519" i="48"/>
  <c r="G519" i="48" s="1"/>
  <c r="K437" i="48"/>
  <c r="G437" i="48" s="1"/>
  <c r="M519" i="48"/>
  <c r="I519" i="48" s="1"/>
  <c r="L437" i="48"/>
  <c r="H437" i="48" s="1"/>
  <c r="K30" i="48"/>
  <c r="G30" i="48" s="1"/>
  <c r="M112" i="48"/>
  <c r="I112" i="48" s="1"/>
  <c r="K112" i="48"/>
  <c r="G112" i="48" s="1"/>
  <c r="M30" i="48"/>
  <c r="I30" i="48" s="1"/>
  <c r="L30" i="48"/>
  <c r="H30" i="48" s="1"/>
  <c r="L112" i="48"/>
  <c r="H112" i="48" s="1"/>
  <c r="M194" i="48"/>
  <c r="I194" i="48" s="1"/>
  <c r="L194" i="48"/>
  <c r="H194" i="48" s="1"/>
  <c r="K194" i="48"/>
  <c r="G194" i="48" s="1"/>
  <c r="M276" i="48"/>
  <c r="I276" i="48" s="1"/>
  <c r="L276" i="48"/>
  <c r="H276" i="48" s="1"/>
  <c r="K276" i="48"/>
  <c r="G276" i="48" s="1"/>
  <c r="K358" i="48"/>
  <c r="G358" i="48" s="1"/>
  <c r="M358" i="48"/>
  <c r="I358" i="48" s="1"/>
  <c r="L358" i="48"/>
  <c r="H358" i="48" s="1"/>
  <c r="L440" i="48"/>
  <c r="H440" i="48" s="1"/>
  <c r="M440" i="48"/>
  <c r="I440" i="48" s="1"/>
  <c r="L522" i="48"/>
  <c r="H522" i="48" s="1"/>
  <c r="K440" i="48"/>
  <c r="G440" i="48" s="1"/>
  <c r="K522" i="48"/>
  <c r="G522" i="48" s="1"/>
  <c r="M522" i="48"/>
  <c r="I522" i="48" s="1"/>
  <c r="J119" i="61"/>
  <c r="F119" i="61" s="1"/>
  <c r="K119" i="61"/>
  <c r="G119" i="61" s="1"/>
  <c r="L119" i="61"/>
  <c r="H119" i="61" s="1"/>
  <c r="J775" i="61"/>
  <c r="F775" i="61" s="1"/>
  <c r="L775" i="61"/>
  <c r="H775" i="61" s="1"/>
  <c r="K775" i="61"/>
  <c r="G775" i="61" s="1"/>
  <c r="K529" i="61"/>
  <c r="G529" i="61" s="1"/>
  <c r="K201" i="61"/>
  <c r="G201" i="61" s="1"/>
  <c r="J283" i="61"/>
  <c r="F283" i="61" s="1"/>
  <c r="J529" i="61"/>
  <c r="F529" i="61" s="1"/>
  <c r="J201" i="61"/>
  <c r="F201" i="61" s="1"/>
  <c r="J611" i="61"/>
  <c r="F611" i="61" s="1"/>
  <c r="L283" i="61"/>
  <c r="H283" i="61" s="1"/>
  <c r="L365" i="61"/>
  <c r="H365" i="61" s="1"/>
  <c r="L611" i="61"/>
  <c r="H611" i="61" s="1"/>
  <c r="K283" i="61"/>
  <c r="G283" i="61" s="1"/>
  <c r="K365" i="61"/>
  <c r="G365" i="61" s="1"/>
  <c r="L857" i="61"/>
  <c r="H857" i="61" s="1"/>
  <c r="L693" i="61"/>
  <c r="H693" i="61" s="1"/>
  <c r="K611" i="61"/>
  <c r="G611" i="61" s="1"/>
  <c r="J37" i="61"/>
  <c r="F37" i="61" s="1"/>
  <c r="L529" i="61"/>
  <c r="H529" i="61" s="1"/>
  <c r="L201" i="61"/>
  <c r="H201" i="61" s="1"/>
  <c r="K857" i="61"/>
  <c r="G857" i="61" s="1"/>
  <c r="J857" i="61"/>
  <c r="F857" i="61" s="1"/>
  <c r="K37" i="61"/>
  <c r="G37" i="61" s="1"/>
  <c r="J447" i="61"/>
  <c r="F447" i="61" s="1"/>
  <c r="L447" i="61"/>
  <c r="H447" i="61" s="1"/>
  <c r="L37" i="61"/>
  <c r="H37" i="61" s="1"/>
  <c r="K447" i="61"/>
  <c r="G447" i="61" s="1"/>
  <c r="K693" i="61"/>
  <c r="G693" i="61" s="1"/>
  <c r="J693" i="61"/>
  <c r="F693" i="61" s="1"/>
  <c r="J365" i="61"/>
  <c r="F365" i="61" s="1"/>
  <c r="N45" i="41"/>
  <c r="I45" i="41"/>
  <c r="O45" i="41"/>
  <c r="T45" i="41"/>
  <c r="S45" i="41"/>
  <c r="P45" i="41"/>
  <c r="R45" i="41"/>
  <c r="J45" i="41"/>
  <c r="Q45" i="41"/>
  <c r="M45" i="41"/>
  <c r="K115" i="47"/>
  <c r="G115" i="47" s="1"/>
  <c r="M115" i="47"/>
  <c r="I115" i="47" s="1"/>
  <c r="K33" i="49"/>
  <c r="G33" i="49" s="1"/>
  <c r="K115" i="49"/>
  <c r="G115" i="49" s="1"/>
  <c r="L33" i="49"/>
  <c r="H33" i="49" s="1"/>
  <c r="L115" i="49"/>
  <c r="H115" i="49" s="1"/>
  <c r="M115" i="49"/>
  <c r="I115" i="49" s="1"/>
  <c r="M197" i="47"/>
  <c r="I197" i="47" s="1"/>
  <c r="L197" i="47"/>
  <c r="H197" i="47" s="1"/>
  <c r="K197" i="47"/>
  <c r="G197" i="47" s="1"/>
  <c r="L115" i="47"/>
  <c r="H115" i="47" s="1"/>
  <c r="K33" i="47"/>
  <c r="G33" i="47" s="1"/>
  <c r="L33" i="47"/>
  <c r="H33" i="47" s="1"/>
  <c r="M33" i="47"/>
  <c r="I33" i="47" s="1"/>
  <c r="M33" i="49"/>
  <c r="I33" i="49" s="1"/>
  <c r="M197" i="49"/>
  <c r="I197" i="49" s="1"/>
  <c r="L197" i="49"/>
  <c r="H197" i="49" s="1"/>
  <c r="K197" i="49"/>
  <c r="G197" i="49" s="1"/>
  <c r="M279" i="49"/>
  <c r="I279" i="49" s="1"/>
  <c r="L279" i="49"/>
  <c r="H279" i="49" s="1"/>
  <c r="K279" i="49"/>
  <c r="G279" i="49" s="1"/>
  <c r="M279" i="47"/>
  <c r="I279" i="47" s="1"/>
  <c r="K279" i="47"/>
  <c r="G279" i="47" s="1"/>
  <c r="L279" i="47"/>
  <c r="H279" i="47" s="1"/>
  <c r="L361" i="47"/>
  <c r="H361" i="47" s="1"/>
  <c r="K361" i="47"/>
  <c r="G361" i="47" s="1"/>
  <c r="L361" i="49"/>
  <c r="H361" i="49" s="1"/>
  <c r="M361" i="47"/>
  <c r="I361" i="47" s="1"/>
  <c r="K361" i="49"/>
  <c r="G361" i="49" s="1"/>
  <c r="M361" i="49"/>
  <c r="I361" i="49" s="1"/>
  <c r="K525" i="47"/>
  <c r="G525" i="47" s="1"/>
  <c r="L525" i="47"/>
  <c r="H525" i="47" s="1"/>
  <c r="K525" i="49"/>
  <c r="G525" i="49" s="1"/>
  <c r="M443" i="47"/>
  <c r="I443" i="47" s="1"/>
  <c r="M525" i="49"/>
  <c r="I525" i="49" s="1"/>
  <c r="M525" i="47"/>
  <c r="I525" i="47" s="1"/>
  <c r="L525" i="49"/>
  <c r="H525" i="49" s="1"/>
  <c r="M443" i="49"/>
  <c r="I443" i="49" s="1"/>
  <c r="L443" i="49"/>
  <c r="H443" i="49" s="1"/>
  <c r="K443" i="47"/>
  <c r="G443" i="47" s="1"/>
  <c r="L443" i="47"/>
  <c r="H443" i="47" s="1"/>
  <c r="K443" i="49"/>
  <c r="G443" i="49" s="1"/>
  <c r="K27" i="47"/>
  <c r="G27" i="47" s="1"/>
  <c r="M109" i="47"/>
  <c r="I109" i="47" s="1"/>
  <c r="L109" i="47"/>
  <c r="H109" i="47" s="1"/>
  <c r="K109" i="47"/>
  <c r="G109" i="47" s="1"/>
  <c r="M109" i="49"/>
  <c r="I109" i="49" s="1"/>
  <c r="M27" i="49"/>
  <c r="I27" i="49" s="1"/>
  <c r="M27" i="47"/>
  <c r="I27" i="47" s="1"/>
  <c r="K27" i="49"/>
  <c r="G27" i="49" s="1"/>
  <c r="L27" i="49"/>
  <c r="H27" i="49" s="1"/>
  <c r="L109" i="49"/>
  <c r="H109" i="49" s="1"/>
  <c r="K109" i="49"/>
  <c r="G109" i="49" s="1"/>
  <c r="L27" i="47"/>
  <c r="H27" i="47" s="1"/>
  <c r="M191" i="49"/>
  <c r="I191" i="49" s="1"/>
  <c r="M191" i="47"/>
  <c r="I191" i="47" s="1"/>
  <c r="L191" i="49"/>
  <c r="H191" i="49" s="1"/>
  <c r="K273" i="47"/>
  <c r="G273" i="47" s="1"/>
  <c r="L191" i="47"/>
  <c r="H191" i="47" s="1"/>
  <c r="M273" i="49"/>
  <c r="I273" i="49" s="1"/>
  <c r="M355" i="49"/>
  <c r="I355" i="49" s="1"/>
  <c r="K191" i="49"/>
  <c r="G191" i="49" s="1"/>
  <c r="L273" i="47"/>
  <c r="H273" i="47" s="1"/>
  <c r="K191" i="47"/>
  <c r="G191" i="47" s="1"/>
  <c r="L273" i="49"/>
  <c r="H273" i="49" s="1"/>
  <c r="L355" i="49"/>
  <c r="H355" i="49" s="1"/>
  <c r="K519" i="49"/>
  <c r="G519" i="49" s="1"/>
  <c r="M273" i="47"/>
  <c r="I273" i="47" s="1"/>
  <c r="K273" i="49"/>
  <c r="G273" i="49" s="1"/>
  <c r="M519" i="49"/>
  <c r="I519" i="49" s="1"/>
  <c r="K355" i="49"/>
  <c r="G355" i="49" s="1"/>
  <c r="L437" i="49"/>
  <c r="H437" i="49" s="1"/>
  <c r="M437" i="49"/>
  <c r="I437" i="49" s="1"/>
  <c r="L519" i="49"/>
  <c r="H519" i="49" s="1"/>
  <c r="K437" i="49"/>
  <c r="G437" i="49" s="1"/>
  <c r="K355" i="47"/>
  <c r="G355" i="47" s="1"/>
  <c r="L355" i="47"/>
  <c r="H355" i="47" s="1"/>
  <c r="M355" i="47"/>
  <c r="I355" i="47" s="1"/>
  <c r="M437" i="47"/>
  <c r="I437" i="47" s="1"/>
  <c r="L519" i="47"/>
  <c r="H519" i="47" s="1"/>
  <c r="K519" i="47"/>
  <c r="G519" i="47" s="1"/>
  <c r="L437" i="47"/>
  <c r="H437" i="47" s="1"/>
  <c r="M519" i="47"/>
  <c r="I519" i="47" s="1"/>
  <c r="K437" i="47"/>
  <c r="G437" i="47" s="1"/>
  <c r="K9" i="49"/>
  <c r="G9" i="49" s="1"/>
  <c r="K91" i="47"/>
  <c r="G91" i="47" s="1"/>
  <c r="L9" i="49"/>
  <c r="H9" i="49" s="1"/>
  <c r="M9" i="49"/>
  <c r="I9" i="49" s="1"/>
  <c r="K91" i="49"/>
  <c r="G91" i="49" s="1"/>
  <c r="L91" i="49"/>
  <c r="H91" i="49" s="1"/>
  <c r="M91" i="49"/>
  <c r="I91" i="49" s="1"/>
  <c r="M9" i="47"/>
  <c r="I9" i="47" s="1"/>
  <c r="M91" i="47"/>
  <c r="I91" i="47" s="1"/>
  <c r="K9" i="47"/>
  <c r="G9" i="47" s="1"/>
  <c r="L9" i="47"/>
  <c r="H9" i="47" s="1"/>
  <c r="L91" i="47"/>
  <c r="H91" i="47" s="1"/>
  <c r="K173" i="49"/>
  <c r="G173" i="49" s="1"/>
  <c r="M173" i="47"/>
  <c r="I173" i="47" s="1"/>
  <c r="L173" i="49"/>
  <c r="H173" i="49" s="1"/>
  <c r="M173" i="49"/>
  <c r="I173" i="49" s="1"/>
  <c r="L173" i="47"/>
  <c r="H173" i="47" s="1"/>
  <c r="K173" i="47"/>
  <c r="G173" i="47" s="1"/>
  <c r="M255" i="47"/>
  <c r="I255" i="47" s="1"/>
  <c r="L255" i="47"/>
  <c r="H255" i="47" s="1"/>
  <c r="K255" i="47"/>
  <c r="G255" i="47" s="1"/>
  <c r="K255" i="49"/>
  <c r="G255" i="49" s="1"/>
  <c r="M255" i="49"/>
  <c r="I255" i="49" s="1"/>
  <c r="L255" i="49"/>
  <c r="H255" i="49" s="1"/>
  <c r="K337" i="49"/>
  <c r="G337" i="49" s="1"/>
  <c r="M337" i="49"/>
  <c r="I337" i="49" s="1"/>
  <c r="L337" i="49"/>
  <c r="H337" i="49" s="1"/>
  <c r="K337" i="47"/>
  <c r="G337" i="47" s="1"/>
  <c r="L337" i="47"/>
  <c r="H337" i="47" s="1"/>
  <c r="M337" i="47"/>
  <c r="I337" i="47" s="1"/>
  <c r="K501" i="47"/>
  <c r="G501" i="47" s="1"/>
  <c r="M419" i="49"/>
  <c r="I419" i="49" s="1"/>
  <c r="L501" i="49"/>
  <c r="H501" i="49" s="1"/>
  <c r="L501" i="47"/>
  <c r="H501" i="47" s="1"/>
  <c r="M419" i="47"/>
  <c r="I419" i="47" s="1"/>
  <c r="M501" i="47"/>
  <c r="I501" i="47" s="1"/>
  <c r="L419" i="47"/>
  <c r="H419" i="47" s="1"/>
  <c r="K419" i="47"/>
  <c r="G419" i="47" s="1"/>
  <c r="M501" i="49"/>
  <c r="I501" i="49" s="1"/>
  <c r="K419" i="49"/>
  <c r="G419" i="49" s="1"/>
  <c r="L419" i="49"/>
  <c r="H419" i="49" s="1"/>
  <c r="K501" i="49"/>
  <c r="G501" i="49" s="1"/>
  <c r="K11" i="47"/>
  <c r="G11" i="47" s="1"/>
  <c r="M11" i="47"/>
  <c r="I11" i="47" s="1"/>
  <c r="L11" i="47"/>
  <c r="H11" i="47" s="1"/>
  <c r="M11" i="49"/>
  <c r="I11" i="49" s="1"/>
  <c r="K11" i="49"/>
  <c r="G11" i="49" s="1"/>
  <c r="L11" i="49"/>
  <c r="H11" i="49" s="1"/>
  <c r="M93" i="47"/>
  <c r="I93" i="47" s="1"/>
  <c r="L93" i="47"/>
  <c r="H93" i="47" s="1"/>
  <c r="K93" i="47"/>
  <c r="G93" i="47" s="1"/>
  <c r="K93" i="49"/>
  <c r="G93" i="49" s="1"/>
  <c r="L93" i="49"/>
  <c r="H93" i="49" s="1"/>
  <c r="M93" i="49"/>
  <c r="I93" i="49" s="1"/>
  <c r="K175" i="49"/>
  <c r="G175" i="49" s="1"/>
  <c r="M175" i="47"/>
  <c r="I175" i="47" s="1"/>
  <c r="L175" i="49"/>
  <c r="H175" i="49" s="1"/>
  <c r="K175" i="47"/>
  <c r="G175" i="47" s="1"/>
  <c r="M175" i="49"/>
  <c r="I175" i="49" s="1"/>
  <c r="L175" i="47"/>
  <c r="H175" i="47" s="1"/>
  <c r="K257" i="47"/>
  <c r="G257" i="47" s="1"/>
  <c r="L257" i="47"/>
  <c r="H257" i="47" s="1"/>
  <c r="M257" i="47"/>
  <c r="I257" i="47" s="1"/>
  <c r="K257" i="49"/>
  <c r="G257" i="49" s="1"/>
  <c r="M257" i="49"/>
  <c r="I257" i="49" s="1"/>
  <c r="L257" i="49"/>
  <c r="H257" i="49" s="1"/>
  <c r="K339" i="49"/>
  <c r="G339" i="49" s="1"/>
  <c r="M339" i="47"/>
  <c r="I339" i="47" s="1"/>
  <c r="L339" i="49"/>
  <c r="H339" i="49" s="1"/>
  <c r="L339" i="47"/>
  <c r="H339" i="47" s="1"/>
  <c r="M339" i="49"/>
  <c r="I339" i="49" s="1"/>
  <c r="K339" i="47"/>
  <c r="G339" i="47" s="1"/>
  <c r="M421" i="49"/>
  <c r="I421" i="49" s="1"/>
  <c r="K503" i="49"/>
  <c r="G503" i="49" s="1"/>
  <c r="L421" i="49"/>
  <c r="H421" i="49" s="1"/>
  <c r="M503" i="49"/>
  <c r="I503" i="49" s="1"/>
  <c r="L503" i="49"/>
  <c r="H503" i="49" s="1"/>
  <c r="K421" i="49"/>
  <c r="G421" i="49" s="1"/>
  <c r="M503" i="47"/>
  <c r="I503" i="47" s="1"/>
  <c r="K421" i="47"/>
  <c r="G421" i="47" s="1"/>
  <c r="L503" i="47"/>
  <c r="H503" i="47" s="1"/>
  <c r="L421" i="47"/>
  <c r="H421" i="47" s="1"/>
  <c r="M421" i="47"/>
  <c r="I421" i="47" s="1"/>
  <c r="K503" i="47"/>
  <c r="G503" i="47" s="1"/>
  <c r="M33" i="48"/>
  <c r="I33" i="48" s="1"/>
  <c r="L33" i="48"/>
  <c r="H33" i="48" s="1"/>
  <c r="K33" i="48"/>
  <c r="G33" i="48" s="1"/>
  <c r="K115" i="48"/>
  <c r="G115" i="48" s="1"/>
  <c r="M197" i="48"/>
  <c r="I197" i="48" s="1"/>
  <c r="L197" i="48"/>
  <c r="H197" i="48" s="1"/>
  <c r="K197" i="48"/>
  <c r="G197" i="48" s="1"/>
  <c r="M115" i="48"/>
  <c r="I115" i="48" s="1"/>
  <c r="L115" i="48"/>
  <c r="H115" i="48" s="1"/>
  <c r="M279" i="48"/>
  <c r="I279" i="48" s="1"/>
  <c r="L279" i="48"/>
  <c r="H279" i="48" s="1"/>
  <c r="K279" i="48"/>
  <c r="G279" i="48" s="1"/>
  <c r="K361" i="48"/>
  <c r="G361" i="48" s="1"/>
  <c r="L361" i="48"/>
  <c r="H361" i="48" s="1"/>
  <c r="M361" i="48"/>
  <c r="I361" i="48" s="1"/>
  <c r="K525" i="48"/>
  <c r="G525" i="48" s="1"/>
  <c r="L443" i="48"/>
  <c r="H443" i="48" s="1"/>
  <c r="M443" i="48"/>
  <c r="I443" i="48" s="1"/>
  <c r="M525" i="48"/>
  <c r="I525" i="48" s="1"/>
  <c r="K443" i="48"/>
  <c r="G443" i="48" s="1"/>
  <c r="L525" i="48"/>
  <c r="H525" i="48" s="1"/>
  <c r="K28" i="48"/>
  <c r="G28" i="48" s="1"/>
  <c r="M110" i="48"/>
  <c r="I110" i="48" s="1"/>
  <c r="L28" i="48"/>
  <c r="H28" i="48" s="1"/>
  <c r="M28" i="48"/>
  <c r="I28" i="48" s="1"/>
  <c r="L110" i="48"/>
  <c r="H110" i="48" s="1"/>
  <c r="K110" i="48"/>
  <c r="G110" i="48" s="1"/>
  <c r="K192" i="48"/>
  <c r="G192" i="48" s="1"/>
  <c r="L192" i="48"/>
  <c r="H192" i="48" s="1"/>
  <c r="M192" i="48"/>
  <c r="I192" i="48" s="1"/>
  <c r="K274" i="48"/>
  <c r="G274" i="48" s="1"/>
  <c r="M274" i="48"/>
  <c r="I274" i="48" s="1"/>
  <c r="L274" i="48"/>
  <c r="H274" i="48" s="1"/>
  <c r="L356" i="48"/>
  <c r="H356" i="48" s="1"/>
  <c r="K356" i="48"/>
  <c r="G356" i="48" s="1"/>
  <c r="M356" i="48"/>
  <c r="I356" i="48" s="1"/>
  <c r="L520" i="48"/>
  <c r="H520" i="48" s="1"/>
  <c r="M438" i="48"/>
  <c r="I438" i="48" s="1"/>
  <c r="M520" i="48"/>
  <c r="I520" i="48" s="1"/>
  <c r="L438" i="48"/>
  <c r="H438" i="48" s="1"/>
  <c r="K520" i="48"/>
  <c r="G520" i="48" s="1"/>
  <c r="K438" i="48"/>
  <c r="G438" i="48" s="1"/>
  <c r="L91" i="48"/>
  <c r="H91" i="48" s="1"/>
  <c r="K9" i="48"/>
  <c r="G9" i="48" s="1"/>
  <c r="M9" i="48"/>
  <c r="I9" i="48" s="1"/>
  <c r="K91" i="48"/>
  <c r="G91" i="48" s="1"/>
  <c r="L9" i="48"/>
  <c r="H9" i="48" s="1"/>
  <c r="M91" i="48"/>
  <c r="I91" i="48" s="1"/>
  <c r="K173" i="48"/>
  <c r="G173" i="48" s="1"/>
  <c r="M173" i="48"/>
  <c r="I173" i="48" s="1"/>
  <c r="L173" i="48"/>
  <c r="H173" i="48" s="1"/>
  <c r="M255" i="48"/>
  <c r="I255" i="48" s="1"/>
  <c r="L255" i="48"/>
  <c r="H255" i="48" s="1"/>
  <c r="K255" i="48"/>
  <c r="G255" i="48" s="1"/>
  <c r="M337" i="48"/>
  <c r="I337" i="48" s="1"/>
  <c r="L337" i="48"/>
  <c r="H337" i="48" s="1"/>
  <c r="K337" i="48"/>
  <c r="G337" i="48" s="1"/>
  <c r="M501" i="48"/>
  <c r="I501" i="48" s="1"/>
  <c r="M419" i="48"/>
  <c r="I419" i="48" s="1"/>
  <c r="K501" i="48"/>
  <c r="G501" i="48" s="1"/>
  <c r="L419" i="48"/>
  <c r="H419" i="48" s="1"/>
  <c r="K419" i="48"/>
  <c r="G419" i="48" s="1"/>
  <c r="L501" i="48"/>
  <c r="H501" i="48" s="1"/>
  <c r="K280" i="48"/>
  <c r="G280" i="48" s="1"/>
  <c r="K34" i="48"/>
  <c r="G34" i="48" s="1"/>
  <c r="L280" i="48"/>
  <c r="H280" i="48" s="1"/>
  <c r="L34" i="48"/>
  <c r="H34" i="48" s="1"/>
  <c r="M34" i="48"/>
  <c r="I34" i="48" s="1"/>
  <c r="M280" i="48"/>
  <c r="I280" i="48" s="1"/>
  <c r="M116" i="48"/>
  <c r="I116" i="48" s="1"/>
  <c r="K362" i="48"/>
  <c r="G362" i="48" s="1"/>
  <c r="K198" i="48"/>
  <c r="G198" i="48" s="1"/>
  <c r="L116" i="48"/>
  <c r="H116" i="48" s="1"/>
  <c r="L362" i="48"/>
  <c r="H362" i="48" s="1"/>
  <c r="L198" i="48"/>
  <c r="H198" i="48" s="1"/>
  <c r="K116" i="48"/>
  <c r="G116" i="48" s="1"/>
  <c r="M362" i="48"/>
  <c r="I362" i="48" s="1"/>
  <c r="M198" i="48"/>
  <c r="I198" i="48" s="1"/>
  <c r="M526" i="48"/>
  <c r="I526" i="48" s="1"/>
  <c r="L526" i="48"/>
  <c r="H526" i="48" s="1"/>
  <c r="K526" i="48"/>
  <c r="G526" i="48" s="1"/>
  <c r="K444" i="48"/>
  <c r="G444" i="48" s="1"/>
  <c r="M444" i="48"/>
  <c r="I444" i="48" s="1"/>
  <c r="L444" i="48"/>
  <c r="H444" i="48" s="1"/>
  <c r="K32" i="47"/>
  <c r="G32" i="47" s="1"/>
  <c r="L32" i="47"/>
  <c r="H32" i="47" s="1"/>
  <c r="M114" i="47"/>
  <c r="I114" i="47" s="1"/>
  <c r="K32" i="49"/>
  <c r="G32" i="49" s="1"/>
  <c r="M32" i="47"/>
  <c r="I32" i="47" s="1"/>
  <c r="M32" i="49"/>
  <c r="I32" i="49" s="1"/>
  <c r="L32" i="49"/>
  <c r="H32" i="49" s="1"/>
  <c r="L114" i="47"/>
  <c r="H114" i="47" s="1"/>
  <c r="K114" i="47"/>
  <c r="G114" i="47" s="1"/>
  <c r="M114" i="49"/>
  <c r="I114" i="49" s="1"/>
  <c r="M196" i="47"/>
  <c r="I196" i="47" s="1"/>
  <c r="M278" i="47"/>
  <c r="I278" i="47" s="1"/>
  <c r="L114" i="49"/>
  <c r="H114" i="49" s="1"/>
  <c r="L196" i="47"/>
  <c r="H196" i="47" s="1"/>
  <c r="K114" i="49"/>
  <c r="G114" i="49" s="1"/>
  <c r="K196" i="47"/>
  <c r="G196" i="47" s="1"/>
  <c r="K278" i="47"/>
  <c r="G278" i="47" s="1"/>
  <c r="L278" i="47"/>
  <c r="H278" i="47" s="1"/>
  <c r="L196" i="49"/>
  <c r="H196" i="49" s="1"/>
  <c r="K196" i="49"/>
  <c r="G196" i="49" s="1"/>
  <c r="M196" i="49"/>
  <c r="I196" i="49" s="1"/>
  <c r="L360" i="47"/>
  <c r="H360" i="47" s="1"/>
  <c r="M360" i="47"/>
  <c r="I360" i="47" s="1"/>
  <c r="K360" i="47"/>
  <c r="G360" i="47" s="1"/>
  <c r="M524" i="47"/>
  <c r="I524" i="47" s="1"/>
  <c r="L524" i="47"/>
  <c r="H524" i="47" s="1"/>
  <c r="K524" i="47"/>
  <c r="G524" i="47" s="1"/>
  <c r="K278" i="49"/>
  <c r="G278" i="49" s="1"/>
  <c r="M278" i="49"/>
  <c r="I278" i="49" s="1"/>
  <c r="K442" i="47"/>
  <c r="G442" i="47" s="1"/>
  <c r="M442" i="47"/>
  <c r="I442" i="47" s="1"/>
  <c r="L278" i="49"/>
  <c r="H278" i="49" s="1"/>
  <c r="L442" i="47"/>
  <c r="H442" i="47" s="1"/>
  <c r="M360" i="49"/>
  <c r="I360" i="49" s="1"/>
  <c r="L360" i="49"/>
  <c r="H360" i="49" s="1"/>
  <c r="K360" i="49"/>
  <c r="G360" i="49" s="1"/>
  <c r="K442" i="49"/>
  <c r="G442" i="49" s="1"/>
  <c r="M442" i="49"/>
  <c r="I442" i="49" s="1"/>
  <c r="L442" i="49"/>
  <c r="H442" i="49" s="1"/>
  <c r="K524" i="49"/>
  <c r="G524" i="49" s="1"/>
  <c r="M524" i="49"/>
  <c r="I524" i="49" s="1"/>
  <c r="L524" i="49"/>
  <c r="H524" i="49" s="1"/>
  <c r="M94" i="49"/>
  <c r="I94" i="49" s="1"/>
  <c r="L94" i="49"/>
  <c r="H94" i="49" s="1"/>
  <c r="K340" i="47"/>
  <c r="G340" i="47" s="1"/>
  <c r="M94" i="47"/>
  <c r="I94" i="47" s="1"/>
  <c r="M12" i="49"/>
  <c r="I12" i="49" s="1"/>
  <c r="K12" i="49"/>
  <c r="G12" i="49" s="1"/>
  <c r="K94" i="49"/>
  <c r="G94" i="49" s="1"/>
  <c r="L12" i="49"/>
  <c r="H12" i="49" s="1"/>
  <c r="L94" i="47"/>
  <c r="H94" i="47" s="1"/>
  <c r="L340" i="47"/>
  <c r="H340" i="47" s="1"/>
  <c r="M12" i="47"/>
  <c r="I12" i="47" s="1"/>
  <c r="M340" i="47"/>
  <c r="I340" i="47" s="1"/>
  <c r="L12" i="47"/>
  <c r="H12" i="47" s="1"/>
  <c r="K12" i="47"/>
  <c r="G12" i="47" s="1"/>
  <c r="K94" i="47"/>
  <c r="G94" i="47" s="1"/>
  <c r="K176" i="47"/>
  <c r="G176" i="47" s="1"/>
  <c r="L504" i="47"/>
  <c r="H504" i="47" s="1"/>
  <c r="K258" i="47"/>
  <c r="G258" i="47" s="1"/>
  <c r="L176" i="47"/>
  <c r="H176" i="47" s="1"/>
  <c r="M504" i="47"/>
  <c r="I504" i="47" s="1"/>
  <c r="M176" i="47"/>
  <c r="I176" i="47" s="1"/>
  <c r="K504" i="47"/>
  <c r="G504" i="47" s="1"/>
  <c r="M258" i="47"/>
  <c r="I258" i="47" s="1"/>
  <c r="L258" i="47"/>
  <c r="H258" i="47" s="1"/>
  <c r="L176" i="49"/>
  <c r="H176" i="49" s="1"/>
  <c r="K422" i="47"/>
  <c r="G422" i="47" s="1"/>
  <c r="K176" i="49"/>
  <c r="G176" i="49" s="1"/>
  <c r="M176" i="49"/>
  <c r="I176" i="49" s="1"/>
  <c r="L422" i="47"/>
  <c r="H422" i="47" s="1"/>
  <c r="M422" i="47"/>
  <c r="I422" i="47" s="1"/>
  <c r="K258" i="49"/>
  <c r="G258" i="49" s="1"/>
  <c r="M258" i="49"/>
  <c r="I258" i="49" s="1"/>
  <c r="L258" i="49"/>
  <c r="H258" i="49" s="1"/>
  <c r="M340" i="49"/>
  <c r="I340" i="49" s="1"/>
  <c r="L340" i="49"/>
  <c r="H340" i="49" s="1"/>
  <c r="K340" i="49"/>
  <c r="G340" i="49" s="1"/>
  <c r="L422" i="49"/>
  <c r="H422" i="49" s="1"/>
  <c r="K422" i="49"/>
  <c r="G422" i="49" s="1"/>
  <c r="M504" i="49"/>
  <c r="I504" i="49" s="1"/>
  <c r="K504" i="49"/>
  <c r="G504" i="49" s="1"/>
  <c r="L504" i="49"/>
  <c r="H504" i="49" s="1"/>
  <c r="M422" i="49"/>
  <c r="I422" i="49" s="1"/>
  <c r="M26" i="47"/>
  <c r="I26" i="47" s="1"/>
  <c r="M26" i="49"/>
  <c r="I26" i="49" s="1"/>
  <c r="M108" i="47"/>
  <c r="I108" i="47" s="1"/>
  <c r="L26" i="49"/>
  <c r="H26" i="49" s="1"/>
  <c r="K26" i="49"/>
  <c r="G26" i="49" s="1"/>
  <c r="L26" i="47"/>
  <c r="H26" i="47" s="1"/>
  <c r="K26" i="47"/>
  <c r="G26" i="47" s="1"/>
  <c r="L108" i="47"/>
  <c r="H108" i="47" s="1"/>
  <c r="K108" i="47"/>
  <c r="G108" i="47" s="1"/>
  <c r="L108" i="49"/>
  <c r="H108" i="49" s="1"/>
  <c r="L272" i="49"/>
  <c r="H272" i="49" s="1"/>
  <c r="L190" i="47"/>
  <c r="H190" i="47" s="1"/>
  <c r="K190" i="49"/>
  <c r="G190" i="49" s="1"/>
  <c r="K108" i="49"/>
  <c r="G108" i="49" s="1"/>
  <c r="K272" i="49"/>
  <c r="G272" i="49" s="1"/>
  <c r="M272" i="47"/>
  <c r="I272" i="47" s="1"/>
  <c r="M190" i="47"/>
  <c r="I190" i="47" s="1"/>
  <c r="M190" i="49"/>
  <c r="I190" i="49" s="1"/>
  <c r="M272" i="49"/>
  <c r="I272" i="49" s="1"/>
  <c r="L272" i="47"/>
  <c r="H272" i="47" s="1"/>
  <c r="K190" i="47"/>
  <c r="G190" i="47" s="1"/>
  <c r="L190" i="49"/>
  <c r="H190" i="49" s="1"/>
  <c r="K272" i="47"/>
  <c r="G272" i="47" s="1"/>
  <c r="M108" i="49"/>
  <c r="I108" i="49" s="1"/>
  <c r="M354" i="49"/>
  <c r="I354" i="49" s="1"/>
  <c r="L354" i="49"/>
  <c r="H354" i="49" s="1"/>
  <c r="K354" i="47"/>
  <c r="G354" i="47" s="1"/>
  <c r="L354" i="47"/>
  <c r="H354" i="47" s="1"/>
  <c r="K354" i="49"/>
  <c r="G354" i="49" s="1"/>
  <c r="M354" i="47"/>
  <c r="I354" i="47" s="1"/>
  <c r="M518" i="49"/>
  <c r="I518" i="49" s="1"/>
  <c r="M436" i="49"/>
  <c r="I436" i="49" s="1"/>
  <c r="K518" i="47"/>
  <c r="G518" i="47" s="1"/>
  <c r="L518" i="49"/>
  <c r="H518" i="49" s="1"/>
  <c r="K518" i="49"/>
  <c r="G518" i="49" s="1"/>
  <c r="L436" i="49"/>
  <c r="H436" i="49" s="1"/>
  <c r="L518" i="47"/>
  <c r="H518" i="47" s="1"/>
  <c r="K436" i="47"/>
  <c r="G436" i="47" s="1"/>
  <c r="L436" i="47"/>
  <c r="H436" i="47" s="1"/>
  <c r="K436" i="49"/>
  <c r="G436" i="49" s="1"/>
  <c r="M436" i="47"/>
  <c r="I436" i="47" s="1"/>
  <c r="M518" i="47"/>
  <c r="I518" i="47" s="1"/>
  <c r="L29" i="47"/>
  <c r="H29" i="47" s="1"/>
  <c r="M29" i="47"/>
  <c r="I29" i="47" s="1"/>
  <c r="K29" i="49"/>
  <c r="G29" i="49" s="1"/>
  <c r="M29" i="49"/>
  <c r="I29" i="49" s="1"/>
  <c r="L29" i="49"/>
  <c r="H29" i="49" s="1"/>
  <c r="K29" i="47"/>
  <c r="G29" i="47" s="1"/>
  <c r="M111" i="47"/>
  <c r="I111" i="47" s="1"/>
  <c r="M111" i="49"/>
  <c r="I111" i="49" s="1"/>
  <c r="L111" i="49"/>
  <c r="H111" i="49" s="1"/>
  <c r="M193" i="47"/>
  <c r="I193" i="47" s="1"/>
  <c r="K111" i="47"/>
  <c r="G111" i="47" s="1"/>
  <c r="K111" i="49"/>
  <c r="G111" i="49" s="1"/>
  <c r="L111" i="47"/>
  <c r="H111" i="47" s="1"/>
  <c r="K193" i="47"/>
  <c r="G193" i="47" s="1"/>
  <c r="L193" i="47"/>
  <c r="H193" i="47" s="1"/>
  <c r="L193" i="49"/>
  <c r="H193" i="49" s="1"/>
  <c r="M275" i="47"/>
  <c r="I275" i="47" s="1"/>
  <c r="M193" i="49"/>
  <c r="I193" i="49" s="1"/>
  <c r="L275" i="47"/>
  <c r="H275" i="47" s="1"/>
  <c r="K193" i="49"/>
  <c r="G193" i="49" s="1"/>
  <c r="K275" i="47"/>
  <c r="G275" i="47" s="1"/>
  <c r="K357" i="47"/>
  <c r="G357" i="47" s="1"/>
  <c r="K275" i="49"/>
  <c r="G275" i="49" s="1"/>
  <c r="L357" i="47"/>
  <c r="H357" i="47" s="1"/>
  <c r="L275" i="49"/>
  <c r="H275" i="49" s="1"/>
  <c r="M357" i="47"/>
  <c r="I357" i="47" s="1"/>
  <c r="M275" i="49"/>
  <c r="I275" i="49" s="1"/>
  <c r="K357" i="49"/>
  <c r="G357" i="49" s="1"/>
  <c r="M521" i="47"/>
  <c r="I521" i="47" s="1"/>
  <c r="M439" i="47"/>
  <c r="I439" i="47" s="1"/>
  <c r="L439" i="47"/>
  <c r="H439" i="47" s="1"/>
  <c r="L521" i="47"/>
  <c r="H521" i="47" s="1"/>
  <c r="K521" i="47"/>
  <c r="G521" i="47" s="1"/>
  <c r="L357" i="49"/>
  <c r="H357" i="49" s="1"/>
  <c r="K439" i="47"/>
  <c r="G439" i="47" s="1"/>
  <c r="M357" i="49"/>
  <c r="I357" i="49" s="1"/>
  <c r="M439" i="49"/>
  <c r="I439" i="49" s="1"/>
  <c r="K521" i="49"/>
  <c r="G521" i="49" s="1"/>
  <c r="L439" i="49"/>
  <c r="H439" i="49" s="1"/>
  <c r="M521" i="49"/>
  <c r="I521" i="49" s="1"/>
  <c r="K439" i="49"/>
  <c r="G439" i="49" s="1"/>
  <c r="L521" i="49"/>
  <c r="H521" i="49" s="1"/>
  <c r="L17" i="49"/>
  <c r="H17" i="49" s="1"/>
  <c r="K17" i="49"/>
  <c r="G17" i="49" s="1"/>
  <c r="L99" i="49"/>
  <c r="H99" i="49" s="1"/>
  <c r="K99" i="47"/>
  <c r="G99" i="47" s="1"/>
  <c r="M17" i="49"/>
  <c r="I17" i="49" s="1"/>
  <c r="M99" i="49"/>
  <c r="I99" i="49" s="1"/>
  <c r="K99" i="49"/>
  <c r="G99" i="49" s="1"/>
  <c r="L99" i="47"/>
  <c r="H99" i="47" s="1"/>
  <c r="K17" i="47"/>
  <c r="G17" i="47" s="1"/>
  <c r="L17" i="47"/>
  <c r="H17" i="47" s="1"/>
  <c r="M99" i="47"/>
  <c r="I99" i="47" s="1"/>
  <c r="M17" i="47"/>
  <c r="I17" i="47" s="1"/>
  <c r="L263" i="49"/>
  <c r="H263" i="49" s="1"/>
  <c r="M181" i="49"/>
  <c r="I181" i="49" s="1"/>
  <c r="K263" i="49"/>
  <c r="G263" i="49" s="1"/>
  <c r="L181" i="49"/>
  <c r="H181" i="49" s="1"/>
  <c r="M263" i="47"/>
  <c r="I263" i="47" s="1"/>
  <c r="K181" i="49"/>
  <c r="G181" i="49" s="1"/>
  <c r="K263" i="47"/>
  <c r="G263" i="47" s="1"/>
  <c r="L181" i="47"/>
  <c r="H181" i="47" s="1"/>
  <c r="M263" i="49"/>
  <c r="I263" i="49" s="1"/>
  <c r="K181" i="47"/>
  <c r="G181" i="47" s="1"/>
  <c r="M181" i="47"/>
  <c r="I181" i="47" s="1"/>
  <c r="L263" i="47"/>
  <c r="H263" i="47" s="1"/>
  <c r="M345" i="49"/>
  <c r="I345" i="49" s="1"/>
  <c r="L345" i="49"/>
  <c r="H345" i="49" s="1"/>
  <c r="K345" i="49"/>
  <c r="G345" i="49" s="1"/>
  <c r="M345" i="47"/>
  <c r="I345" i="47" s="1"/>
  <c r="K345" i="47"/>
  <c r="G345" i="47" s="1"/>
  <c r="L345" i="47"/>
  <c r="H345" i="47" s="1"/>
  <c r="M427" i="49"/>
  <c r="I427" i="49" s="1"/>
  <c r="M509" i="47"/>
  <c r="I509" i="47" s="1"/>
  <c r="L427" i="49"/>
  <c r="H427" i="49" s="1"/>
  <c r="K427" i="49"/>
  <c r="G427" i="49" s="1"/>
  <c r="M509" i="49"/>
  <c r="I509" i="49" s="1"/>
  <c r="L509" i="47"/>
  <c r="H509" i="47" s="1"/>
  <c r="K509" i="49"/>
  <c r="G509" i="49" s="1"/>
  <c r="L427" i="47"/>
  <c r="H427" i="47" s="1"/>
  <c r="K427" i="47"/>
  <c r="G427" i="47" s="1"/>
  <c r="M427" i="47"/>
  <c r="I427" i="47" s="1"/>
  <c r="L509" i="49"/>
  <c r="H509" i="49" s="1"/>
  <c r="K509" i="47"/>
  <c r="G509" i="47" s="1"/>
  <c r="L88" i="47"/>
  <c r="H88" i="47" s="1"/>
  <c r="K88" i="47"/>
  <c r="G88" i="47" s="1"/>
  <c r="K6" i="49"/>
  <c r="G6" i="49" s="1"/>
  <c r="M6" i="49"/>
  <c r="I6" i="49" s="1"/>
  <c r="L6" i="49"/>
  <c r="H6" i="49" s="1"/>
  <c r="M88" i="47"/>
  <c r="I88" i="47" s="1"/>
  <c r="K6" i="47"/>
  <c r="G6" i="47" s="1"/>
  <c r="M170" i="49"/>
  <c r="I170" i="49" s="1"/>
  <c r="M6" i="47"/>
  <c r="I6" i="47" s="1"/>
  <c r="K170" i="49"/>
  <c r="G170" i="49" s="1"/>
  <c r="L6" i="47"/>
  <c r="H6" i="47" s="1"/>
  <c r="L170" i="49"/>
  <c r="H170" i="49" s="1"/>
  <c r="L170" i="47"/>
  <c r="H170" i="47" s="1"/>
  <c r="L88" i="49"/>
  <c r="H88" i="49" s="1"/>
  <c r="K88" i="49"/>
  <c r="G88" i="49" s="1"/>
  <c r="M88" i="49"/>
  <c r="I88" i="49" s="1"/>
  <c r="K252" i="49"/>
  <c r="G252" i="49" s="1"/>
  <c r="M170" i="47"/>
  <c r="I170" i="47" s="1"/>
  <c r="M252" i="49"/>
  <c r="I252" i="49" s="1"/>
  <c r="K170" i="47"/>
  <c r="G170" i="47" s="1"/>
  <c r="L252" i="49"/>
  <c r="H252" i="49" s="1"/>
  <c r="M252" i="47"/>
  <c r="I252" i="47" s="1"/>
  <c r="K334" i="49"/>
  <c r="G334" i="49" s="1"/>
  <c r="L252" i="47"/>
  <c r="H252" i="47" s="1"/>
  <c r="L334" i="49"/>
  <c r="H334" i="49" s="1"/>
  <c r="M334" i="49"/>
  <c r="I334" i="49" s="1"/>
  <c r="K252" i="47"/>
  <c r="G252" i="47" s="1"/>
  <c r="M416" i="49"/>
  <c r="I416" i="49" s="1"/>
  <c r="L416" i="49"/>
  <c r="H416" i="49" s="1"/>
  <c r="L334" i="47"/>
  <c r="H334" i="47" s="1"/>
  <c r="K416" i="49"/>
  <c r="G416" i="49" s="1"/>
  <c r="K334" i="47"/>
  <c r="G334" i="47" s="1"/>
  <c r="M334" i="47"/>
  <c r="I334" i="47" s="1"/>
  <c r="M498" i="49"/>
  <c r="I498" i="49" s="1"/>
  <c r="K498" i="49"/>
  <c r="G498" i="49" s="1"/>
  <c r="L498" i="49"/>
  <c r="H498" i="49" s="1"/>
  <c r="K498" i="47"/>
  <c r="G498" i="47" s="1"/>
  <c r="L416" i="47"/>
  <c r="H416" i="47" s="1"/>
  <c r="M498" i="47"/>
  <c r="I498" i="47" s="1"/>
  <c r="M416" i="47"/>
  <c r="I416" i="47" s="1"/>
  <c r="K416" i="47"/>
  <c r="G416" i="47" s="1"/>
  <c r="L498" i="47"/>
  <c r="H498" i="47" s="1"/>
  <c r="M10" i="47"/>
  <c r="I10" i="47" s="1"/>
  <c r="K10" i="47"/>
  <c r="G10" i="47" s="1"/>
  <c r="M10" i="49"/>
  <c r="I10" i="49" s="1"/>
  <c r="M92" i="47"/>
  <c r="I92" i="47" s="1"/>
  <c r="L10" i="49"/>
  <c r="H10" i="49" s="1"/>
  <c r="K92" i="49"/>
  <c r="G92" i="49" s="1"/>
  <c r="M92" i="49"/>
  <c r="I92" i="49" s="1"/>
  <c r="K10" i="49"/>
  <c r="G10" i="49" s="1"/>
  <c r="L92" i="49"/>
  <c r="H92" i="49" s="1"/>
  <c r="L10" i="47"/>
  <c r="H10" i="47" s="1"/>
  <c r="K174" i="47"/>
  <c r="G174" i="47" s="1"/>
  <c r="K92" i="47"/>
  <c r="G92" i="47" s="1"/>
  <c r="L92" i="47"/>
  <c r="H92" i="47" s="1"/>
  <c r="M174" i="47"/>
  <c r="I174" i="47" s="1"/>
  <c r="L174" i="47"/>
  <c r="H174" i="47" s="1"/>
  <c r="K256" i="49"/>
  <c r="G256" i="49" s="1"/>
  <c r="M256" i="49"/>
  <c r="I256" i="49" s="1"/>
  <c r="L256" i="49"/>
  <c r="H256" i="49" s="1"/>
  <c r="M174" i="49"/>
  <c r="I174" i="49" s="1"/>
  <c r="L174" i="49"/>
  <c r="H174" i="49" s="1"/>
  <c r="K174" i="49"/>
  <c r="G174" i="49" s="1"/>
  <c r="M256" i="47"/>
  <c r="I256" i="47" s="1"/>
  <c r="M338" i="49"/>
  <c r="I338" i="49" s="1"/>
  <c r="L256" i="47"/>
  <c r="H256" i="47" s="1"/>
  <c r="L338" i="49"/>
  <c r="H338" i="49" s="1"/>
  <c r="K256" i="47"/>
  <c r="G256" i="47" s="1"/>
  <c r="K338" i="49"/>
  <c r="G338" i="49" s="1"/>
  <c r="L420" i="49"/>
  <c r="H420" i="49" s="1"/>
  <c r="L502" i="49"/>
  <c r="H502" i="49" s="1"/>
  <c r="L338" i="47"/>
  <c r="H338" i="47" s="1"/>
  <c r="M420" i="49"/>
  <c r="I420" i="49" s="1"/>
  <c r="K502" i="49"/>
  <c r="G502" i="49" s="1"/>
  <c r="K338" i="47"/>
  <c r="G338" i="47" s="1"/>
  <c r="K420" i="49"/>
  <c r="G420" i="49" s="1"/>
  <c r="M502" i="49"/>
  <c r="I502" i="49" s="1"/>
  <c r="M338" i="47"/>
  <c r="I338" i="47" s="1"/>
  <c r="K420" i="47"/>
  <c r="G420" i="47" s="1"/>
  <c r="M420" i="47"/>
  <c r="I420" i="47" s="1"/>
  <c r="L502" i="47"/>
  <c r="H502" i="47" s="1"/>
  <c r="L420" i="47"/>
  <c r="H420" i="47" s="1"/>
  <c r="M502" i="47"/>
  <c r="I502" i="47" s="1"/>
  <c r="K502" i="47"/>
  <c r="G502" i="47" s="1"/>
  <c r="K28" i="49"/>
  <c r="G28" i="49" s="1"/>
  <c r="M28" i="47"/>
  <c r="I28" i="47" s="1"/>
  <c r="L28" i="49"/>
  <c r="H28" i="49" s="1"/>
  <c r="K110" i="47"/>
  <c r="G110" i="47" s="1"/>
  <c r="K28" i="47"/>
  <c r="G28" i="47" s="1"/>
  <c r="L28" i="47"/>
  <c r="H28" i="47" s="1"/>
  <c r="M28" i="49"/>
  <c r="I28" i="49" s="1"/>
  <c r="L110" i="47"/>
  <c r="H110" i="47" s="1"/>
  <c r="M110" i="47"/>
  <c r="I110" i="47" s="1"/>
  <c r="K110" i="49"/>
  <c r="G110" i="49" s="1"/>
  <c r="M110" i="49"/>
  <c r="I110" i="49" s="1"/>
  <c r="L110" i="49"/>
  <c r="H110" i="49" s="1"/>
  <c r="M192" i="49"/>
  <c r="I192" i="49" s="1"/>
  <c r="K192" i="47"/>
  <c r="G192" i="47" s="1"/>
  <c r="K192" i="49"/>
  <c r="G192" i="49" s="1"/>
  <c r="M192" i="47"/>
  <c r="I192" i="47" s="1"/>
  <c r="L192" i="49"/>
  <c r="H192" i="49" s="1"/>
  <c r="L192" i="47"/>
  <c r="H192" i="47" s="1"/>
  <c r="M274" i="47"/>
  <c r="I274" i="47" s="1"/>
  <c r="L274" i="47"/>
  <c r="H274" i="47" s="1"/>
  <c r="K274" i="47"/>
  <c r="G274" i="47" s="1"/>
  <c r="K274" i="49"/>
  <c r="G274" i="49" s="1"/>
  <c r="M274" i="49"/>
  <c r="I274" i="49" s="1"/>
  <c r="L274" i="49"/>
  <c r="H274" i="49" s="1"/>
  <c r="K356" i="49"/>
  <c r="G356" i="49" s="1"/>
  <c r="L356" i="49"/>
  <c r="H356" i="49" s="1"/>
  <c r="K356" i="47"/>
  <c r="G356" i="47" s="1"/>
  <c r="M356" i="47"/>
  <c r="I356" i="47" s="1"/>
  <c r="L356" i="47"/>
  <c r="H356" i="47" s="1"/>
  <c r="M356" i="49"/>
  <c r="I356" i="49" s="1"/>
  <c r="L520" i="49"/>
  <c r="H520" i="49" s="1"/>
  <c r="M438" i="49"/>
  <c r="I438" i="49" s="1"/>
  <c r="L438" i="49"/>
  <c r="H438" i="49" s="1"/>
  <c r="K438" i="49"/>
  <c r="G438" i="49" s="1"/>
  <c r="M520" i="49"/>
  <c r="I520" i="49" s="1"/>
  <c r="M438" i="47"/>
  <c r="I438" i="47" s="1"/>
  <c r="K438" i="47"/>
  <c r="G438" i="47" s="1"/>
  <c r="M520" i="47"/>
  <c r="I520" i="47" s="1"/>
  <c r="L520" i="47"/>
  <c r="H520" i="47" s="1"/>
  <c r="K520" i="49"/>
  <c r="G520" i="49" s="1"/>
  <c r="K520" i="47"/>
  <c r="G520" i="47" s="1"/>
  <c r="L438" i="47"/>
  <c r="H438" i="47" s="1"/>
  <c r="H1266" i="42"/>
  <c r="I1266" i="42"/>
  <c r="G1266" i="42"/>
  <c r="I1348" i="42"/>
  <c r="H1348" i="42"/>
  <c r="G1348" i="42"/>
  <c r="H1430" i="42"/>
  <c r="I1430" i="42"/>
  <c r="G1430" i="42"/>
  <c r="H1512" i="42"/>
  <c r="G1512" i="42"/>
  <c r="I1512" i="42"/>
  <c r="H1594" i="42"/>
  <c r="G1594" i="42"/>
  <c r="I1594" i="42"/>
  <c r="H1676" i="42"/>
  <c r="I1676" i="42"/>
  <c r="G1676" i="42"/>
  <c r="G1758" i="42"/>
  <c r="I1758" i="42"/>
  <c r="H1758" i="42"/>
  <c r="I1840" i="42"/>
  <c r="G1840" i="42"/>
  <c r="H1840" i="42"/>
  <c r="G1922" i="42"/>
  <c r="G2004" i="42"/>
  <c r="H1922" i="42"/>
  <c r="H2004" i="42"/>
  <c r="I1922" i="42"/>
  <c r="I2004" i="42"/>
  <c r="K25" i="49"/>
  <c r="G25" i="49" s="1"/>
  <c r="K107" i="47"/>
  <c r="G107" i="47" s="1"/>
  <c r="M107" i="47"/>
  <c r="I107" i="47" s="1"/>
  <c r="M25" i="49"/>
  <c r="I25" i="49" s="1"/>
  <c r="L25" i="49"/>
  <c r="H25" i="49" s="1"/>
  <c r="L107" i="47"/>
  <c r="H107" i="47" s="1"/>
  <c r="K25" i="47"/>
  <c r="G25" i="47" s="1"/>
  <c r="L25" i="47"/>
  <c r="H25" i="47" s="1"/>
  <c r="M25" i="47"/>
  <c r="I25" i="47" s="1"/>
  <c r="K107" i="49"/>
  <c r="G107" i="49" s="1"/>
  <c r="L107" i="49"/>
  <c r="H107" i="49" s="1"/>
  <c r="M107" i="49"/>
  <c r="I107" i="49" s="1"/>
  <c r="M189" i="49"/>
  <c r="I189" i="49" s="1"/>
  <c r="K189" i="47"/>
  <c r="G189" i="47" s="1"/>
  <c r="L189" i="49"/>
  <c r="H189" i="49" s="1"/>
  <c r="M189" i="47"/>
  <c r="I189" i="47" s="1"/>
  <c r="K189" i="49"/>
  <c r="G189" i="49" s="1"/>
  <c r="L189" i="47"/>
  <c r="H189" i="47" s="1"/>
  <c r="M271" i="47"/>
  <c r="I271" i="47" s="1"/>
  <c r="L271" i="47"/>
  <c r="H271" i="47" s="1"/>
  <c r="K271" i="47"/>
  <c r="G271" i="47" s="1"/>
  <c r="M271" i="49"/>
  <c r="I271" i="49" s="1"/>
  <c r="L271" i="49"/>
  <c r="H271" i="49" s="1"/>
  <c r="K271" i="49"/>
  <c r="G271" i="49" s="1"/>
  <c r="K353" i="49"/>
  <c r="G353" i="49" s="1"/>
  <c r="M353" i="49"/>
  <c r="I353" i="49" s="1"/>
  <c r="M353" i="47"/>
  <c r="I353" i="47" s="1"/>
  <c r="L353" i="49"/>
  <c r="H353" i="49" s="1"/>
  <c r="L353" i="47"/>
  <c r="H353" i="47" s="1"/>
  <c r="K353" i="47"/>
  <c r="G353" i="47" s="1"/>
  <c r="M517" i="49"/>
  <c r="I517" i="49" s="1"/>
  <c r="L517" i="49"/>
  <c r="H517" i="49" s="1"/>
  <c r="K517" i="49"/>
  <c r="G517" i="49" s="1"/>
  <c r="M435" i="49"/>
  <c r="I435" i="49" s="1"/>
  <c r="K435" i="49"/>
  <c r="G435" i="49" s="1"/>
  <c r="K435" i="47"/>
  <c r="G435" i="47" s="1"/>
  <c r="K517" i="47"/>
  <c r="G517" i="47" s="1"/>
  <c r="M517" i="47"/>
  <c r="I517" i="47" s="1"/>
  <c r="M435" i="47"/>
  <c r="I435" i="47" s="1"/>
  <c r="L435" i="49"/>
  <c r="H435" i="49" s="1"/>
  <c r="L435" i="47"/>
  <c r="H435" i="47" s="1"/>
  <c r="L517" i="47"/>
  <c r="H517" i="47" s="1"/>
  <c r="L24" i="47"/>
  <c r="H24" i="47" s="1"/>
  <c r="K24" i="47"/>
  <c r="G24" i="47" s="1"/>
  <c r="M24" i="47"/>
  <c r="I24" i="47" s="1"/>
  <c r="L24" i="49"/>
  <c r="H24" i="49" s="1"/>
  <c r="K24" i="49"/>
  <c r="G24" i="49" s="1"/>
  <c r="M24" i="49"/>
  <c r="I24" i="49" s="1"/>
  <c r="K188" i="47"/>
  <c r="G188" i="47" s="1"/>
  <c r="M188" i="49"/>
  <c r="I188" i="49" s="1"/>
  <c r="K106" i="47"/>
  <c r="G106" i="47" s="1"/>
  <c r="M188" i="47"/>
  <c r="I188" i="47" s="1"/>
  <c r="L188" i="49"/>
  <c r="H188" i="49" s="1"/>
  <c r="M106" i="47"/>
  <c r="I106" i="47" s="1"/>
  <c r="L188" i="47"/>
  <c r="H188" i="47" s="1"/>
  <c r="K188" i="49"/>
  <c r="G188" i="49" s="1"/>
  <c r="L106" i="47"/>
  <c r="H106" i="47" s="1"/>
  <c r="K106" i="49"/>
  <c r="G106" i="49" s="1"/>
  <c r="M106" i="49"/>
  <c r="I106" i="49" s="1"/>
  <c r="L106" i="49"/>
  <c r="H106" i="49" s="1"/>
  <c r="L270" i="47"/>
  <c r="H270" i="47" s="1"/>
  <c r="K270" i="49"/>
  <c r="G270" i="49" s="1"/>
  <c r="K270" i="47"/>
  <c r="G270" i="47" s="1"/>
  <c r="L270" i="49"/>
  <c r="H270" i="49" s="1"/>
  <c r="M270" i="47"/>
  <c r="I270" i="47" s="1"/>
  <c r="M270" i="49"/>
  <c r="I270" i="49" s="1"/>
  <c r="M352" i="49"/>
  <c r="I352" i="49" s="1"/>
  <c r="L352" i="49"/>
  <c r="H352" i="49" s="1"/>
  <c r="K352" i="49"/>
  <c r="G352" i="49" s="1"/>
  <c r="K352" i="47"/>
  <c r="G352" i="47" s="1"/>
  <c r="M352" i="47"/>
  <c r="I352" i="47" s="1"/>
  <c r="L352" i="47"/>
  <c r="H352" i="47" s="1"/>
  <c r="K516" i="49"/>
  <c r="G516" i="49" s="1"/>
  <c r="K516" i="47"/>
  <c r="G516" i="47" s="1"/>
  <c r="M434" i="47"/>
  <c r="I434" i="47" s="1"/>
  <c r="L516" i="49"/>
  <c r="H516" i="49" s="1"/>
  <c r="K434" i="49"/>
  <c r="G434" i="49" s="1"/>
  <c r="M516" i="49"/>
  <c r="I516" i="49" s="1"/>
  <c r="M434" i="49"/>
  <c r="I434" i="49" s="1"/>
  <c r="L516" i="47"/>
  <c r="H516" i="47" s="1"/>
  <c r="K434" i="47"/>
  <c r="G434" i="47" s="1"/>
  <c r="M516" i="47"/>
  <c r="I516" i="47" s="1"/>
  <c r="L434" i="49"/>
  <c r="H434" i="49" s="1"/>
  <c r="L434" i="47"/>
  <c r="H434" i="47" s="1"/>
  <c r="L5" i="47"/>
  <c r="H5" i="47" s="1"/>
  <c r="L5" i="49"/>
  <c r="H5" i="49" s="1"/>
  <c r="L87" i="47"/>
  <c r="H87" i="47" s="1"/>
  <c r="K5" i="49"/>
  <c r="G5" i="49" s="1"/>
  <c r="K87" i="47"/>
  <c r="G87" i="47" s="1"/>
  <c r="M5" i="49"/>
  <c r="I5" i="49" s="1"/>
  <c r="K5" i="47"/>
  <c r="G5" i="47" s="1"/>
  <c r="M87" i="47"/>
  <c r="I87" i="47" s="1"/>
  <c r="M5" i="47"/>
  <c r="I5" i="47" s="1"/>
  <c r="K87" i="49"/>
  <c r="G87" i="49" s="1"/>
  <c r="M169" i="47"/>
  <c r="I169" i="47" s="1"/>
  <c r="L169" i="47"/>
  <c r="H169" i="47" s="1"/>
  <c r="L87" i="49"/>
  <c r="H87" i="49" s="1"/>
  <c r="K169" i="47"/>
  <c r="G169" i="47" s="1"/>
  <c r="M87" i="49"/>
  <c r="I87" i="49" s="1"/>
  <c r="K251" i="47"/>
  <c r="G251" i="47" s="1"/>
  <c r="K169" i="49"/>
  <c r="G169" i="49" s="1"/>
  <c r="L251" i="47"/>
  <c r="H251" i="47" s="1"/>
  <c r="M169" i="49"/>
  <c r="I169" i="49" s="1"/>
  <c r="L169" i="49"/>
  <c r="H169" i="49" s="1"/>
  <c r="M251" i="47"/>
  <c r="I251" i="47" s="1"/>
  <c r="M251" i="49"/>
  <c r="I251" i="49" s="1"/>
  <c r="K333" i="47"/>
  <c r="G333" i="47" s="1"/>
  <c r="L251" i="49"/>
  <c r="H251" i="49" s="1"/>
  <c r="L333" i="47"/>
  <c r="H333" i="47" s="1"/>
  <c r="M333" i="47"/>
  <c r="I333" i="47" s="1"/>
  <c r="K251" i="49"/>
  <c r="G251" i="49" s="1"/>
  <c r="K333" i="49"/>
  <c r="G333" i="49" s="1"/>
  <c r="M333" i="49"/>
  <c r="I333" i="49" s="1"/>
  <c r="L497" i="47"/>
  <c r="H497" i="47" s="1"/>
  <c r="M415" i="47"/>
  <c r="I415" i="47" s="1"/>
  <c r="L333" i="49"/>
  <c r="H333" i="49" s="1"/>
  <c r="K415" i="47"/>
  <c r="G415" i="47" s="1"/>
  <c r="M497" i="47"/>
  <c r="I497" i="47" s="1"/>
  <c r="L415" i="47"/>
  <c r="H415" i="47" s="1"/>
  <c r="K497" i="47"/>
  <c r="G497" i="47" s="1"/>
  <c r="M497" i="49"/>
  <c r="I497" i="49" s="1"/>
  <c r="L415" i="49"/>
  <c r="H415" i="49" s="1"/>
  <c r="K497" i="49"/>
  <c r="G497" i="49" s="1"/>
  <c r="M415" i="49"/>
  <c r="I415" i="49" s="1"/>
  <c r="K415" i="49"/>
  <c r="G415" i="49" s="1"/>
  <c r="L497" i="49"/>
  <c r="H497" i="49" s="1"/>
  <c r="L96" i="47"/>
  <c r="H96" i="47" s="1"/>
  <c r="K96" i="47"/>
  <c r="G96" i="47" s="1"/>
  <c r="L96" i="49"/>
  <c r="H96" i="49" s="1"/>
  <c r="K14" i="49"/>
  <c r="G14" i="49" s="1"/>
  <c r="K96" i="49"/>
  <c r="G96" i="49" s="1"/>
  <c r="L14" i="49"/>
  <c r="H14" i="49" s="1"/>
  <c r="M14" i="47"/>
  <c r="I14" i="47" s="1"/>
  <c r="M96" i="49"/>
  <c r="I96" i="49" s="1"/>
  <c r="M14" i="49"/>
  <c r="I14" i="49" s="1"/>
  <c r="K14" i="47"/>
  <c r="G14" i="47" s="1"/>
  <c r="M96" i="47"/>
  <c r="I96" i="47" s="1"/>
  <c r="L14" i="47"/>
  <c r="H14" i="47" s="1"/>
  <c r="K178" i="47"/>
  <c r="G178" i="47" s="1"/>
  <c r="L178" i="47"/>
  <c r="H178" i="47" s="1"/>
  <c r="M178" i="49"/>
  <c r="I178" i="49" s="1"/>
  <c r="M178" i="47"/>
  <c r="I178" i="47" s="1"/>
  <c r="L178" i="49"/>
  <c r="H178" i="49" s="1"/>
  <c r="K178" i="49"/>
  <c r="G178" i="49" s="1"/>
  <c r="K260" i="47"/>
  <c r="G260" i="47" s="1"/>
  <c r="M260" i="47"/>
  <c r="I260" i="47" s="1"/>
  <c r="M260" i="49"/>
  <c r="I260" i="49" s="1"/>
  <c r="L260" i="47"/>
  <c r="H260" i="47" s="1"/>
  <c r="L260" i="49"/>
  <c r="H260" i="49" s="1"/>
  <c r="K260" i="49"/>
  <c r="G260" i="49" s="1"/>
  <c r="L342" i="47"/>
  <c r="H342" i="47" s="1"/>
  <c r="L342" i="49"/>
  <c r="H342" i="49" s="1"/>
  <c r="K342" i="49"/>
  <c r="G342" i="49" s="1"/>
  <c r="K342" i="47"/>
  <c r="G342" i="47" s="1"/>
  <c r="M342" i="47"/>
  <c r="I342" i="47" s="1"/>
  <c r="M342" i="49"/>
  <c r="I342" i="49" s="1"/>
  <c r="M424" i="49"/>
  <c r="I424" i="49" s="1"/>
  <c r="K424" i="49"/>
  <c r="G424" i="49" s="1"/>
  <c r="K506" i="49"/>
  <c r="G506" i="49" s="1"/>
  <c r="M506" i="49"/>
  <c r="I506" i="49" s="1"/>
  <c r="L506" i="49"/>
  <c r="H506" i="49" s="1"/>
  <c r="L424" i="49"/>
  <c r="H424" i="49" s="1"/>
  <c r="M424" i="47"/>
  <c r="I424" i="47" s="1"/>
  <c r="L424" i="47"/>
  <c r="H424" i="47" s="1"/>
  <c r="L506" i="47"/>
  <c r="H506" i="47" s="1"/>
  <c r="M506" i="47"/>
  <c r="I506" i="47" s="1"/>
  <c r="K506" i="47"/>
  <c r="G506" i="47" s="1"/>
  <c r="K424" i="47"/>
  <c r="G424" i="47" s="1"/>
  <c r="M36" i="48"/>
  <c r="I36" i="48" s="1"/>
  <c r="K36" i="48"/>
  <c r="G36" i="48" s="1"/>
  <c r="L36" i="48"/>
  <c r="H36" i="48" s="1"/>
  <c r="M200" i="48"/>
  <c r="I200" i="48" s="1"/>
  <c r="K200" i="48"/>
  <c r="G200" i="48" s="1"/>
  <c r="K118" i="48"/>
  <c r="G118" i="48" s="1"/>
  <c r="M118" i="48"/>
  <c r="I118" i="48" s="1"/>
  <c r="L200" i="48"/>
  <c r="H200" i="48" s="1"/>
  <c r="L118" i="48"/>
  <c r="H118" i="48" s="1"/>
  <c r="M282" i="48"/>
  <c r="I282" i="48" s="1"/>
  <c r="K282" i="48"/>
  <c r="G282" i="48" s="1"/>
  <c r="L282" i="48"/>
  <c r="H282" i="48" s="1"/>
  <c r="L364" i="48"/>
  <c r="H364" i="48" s="1"/>
  <c r="K364" i="48"/>
  <c r="G364" i="48" s="1"/>
  <c r="M364" i="48"/>
  <c r="I364" i="48" s="1"/>
  <c r="K446" i="48"/>
  <c r="G446" i="48" s="1"/>
  <c r="M528" i="48"/>
  <c r="I528" i="48" s="1"/>
  <c r="L528" i="48"/>
  <c r="H528" i="48" s="1"/>
  <c r="L446" i="48"/>
  <c r="H446" i="48" s="1"/>
  <c r="K528" i="48"/>
  <c r="G528" i="48" s="1"/>
  <c r="M446" i="48"/>
  <c r="I446" i="48" s="1"/>
  <c r="K44" i="41"/>
  <c r="L44" i="41"/>
  <c r="G1267" i="42" l="1"/>
  <c r="H1267" i="42"/>
  <c r="I1267" i="42"/>
  <c r="G1349" i="42"/>
  <c r="I1349" i="42"/>
  <c r="H1349" i="42"/>
  <c r="I1431" i="42"/>
  <c r="G1431" i="42"/>
  <c r="H1431" i="42"/>
  <c r="G1513" i="42"/>
  <c r="H1513" i="42"/>
  <c r="I1513" i="42"/>
  <c r="G1595" i="42"/>
  <c r="I1595" i="42"/>
  <c r="H1595" i="42"/>
  <c r="I1677" i="42"/>
  <c r="G1677" i="42"/>
  <c r="H1677" i="42"/>
  <c r="I1759" i="42"/>
  <c r="H1759" i="42"/>
  <c r="G1759" i="42"/>
  <c r="I1841" i="42"/>
  <c r="G1841" i="42"/>
  <c r="H1841" i="42"/>
  <c r="H2005" i="42"/>
  <c r="I2005" i="42"/>
  <c r="H1923" i="42"/>
  <c r="G1923" i="42"/>
  <c r="G2005" i="42"/>
  <c r="I1923" i="42"/>
  <c r="L37" i="47"/>
  <c r="H37" i="47" s="1"/>
  <c r="M37" i="49"/>
  <c r="I37" i="49" s="1"/>
  <c r="L37" i="49"/>
  <c r="H37" i="49" s="1"/>
  <c r="M119" i="49"/>
  <c r="I119" i="49" s="1"/>
  <c r="K37" i="49"/>
  <c r="G37" i="49" s="1"/>
  <c r="L119" i="49"/>
  <c r="H119" i="49" s="1"/>
  <c r="M119" i="47"/>
  <c r="I119" i="47" s="1"/>
  <c r="K37" i="47"/>
  <c r="G37" i="47" s="1"/>
  <c r="K119" i="47"/>
  <c r="G119" i="47" s="1"/>
  <c r="M37" i="47"/>
  <c r="I37" i="47" s="1"/>
  <c r="L119" i="47"/>
  <c r="H119" i="47" s="1"/>
  <c r="K119" i="49"/>
  <c r="G119" i="49" s="1"/>
  <c r="K201" i="47"/>
  <c r="G201" i="47" s="1"/>
  <c r="L201" i="47"/>
  <c r="H201" i="47" s="1"/>
  <c r="M201" i="47"/>
  <c r="I201" i="47" s="1"/>
  <c r="K201" i="49"/>
  <c r="G201" i="49" s="1"/>
  <c r="L201" i="49"/>
  <c r="H201" i="49" s="1"/>
  <c r="M201" i="49"/>
  <c r="I201" i="49" s="1"/>
  <c r="M283" i="47"/>
  <c r="I283" i="47" s="1"/>
  <c r="L283" i="47"/>
  <c r="H283" i="47" s="1"/>
  <c r="K283" i="49"/>
  <c r="G283" i="49" s="1"/>
  <c r="K283" i="47"/>
  <c r="G283" i="47" s="1"/>
  <c r="M283" i="49"/>
  <c r="I283" i="49" s="1"/>
  <c r="L283" i="49"/>
  <c r="H283" i="49" s="1"/>
  <c r="K365" i="47"/>
  <c r="G365" i="47" s="1"/>
  <c r="L365" i="47"/>
  <c r="H365" i="47" s="1"/>
  <c r="M365" i="47"/>
  <c r="I365" i="47" s="1"/>
  <c r="M365" i="49"/>
  <c r="I365" i="49" s="1"/>
  <c r="L365" i="49"/>
  <c r="H365" i="49" s="1"/>
  <c r="K365" i="49"/>
  <c r="G365" i="49" s="1"/>
  <c r="L447" i="47"/>
  <c r="H447" i="47" s="1"/>
  <c r="K447" i="47"/>
  <c r="G447" i="47" s="1"/>
  <c r="M529" i="49"/>
  <c r="I529" i="49" s="1"/>
  <c r="M529" i="47"/>
  <c r="I529" i="47" s="1"/>
  <c r="K447" i="49"/>
  <c r="G447" i="49" s="1"/>
  <c r="L529" i="49"/>
  <c r="H529" i="49" s="1"/>
  <c r="M447" i="49"/>
  <c r="I447" i="49" s="1"/>
  <c r="K529" i="49"/>
  <c r="G529" i="49" s="1"/>
  <c r="M447" i="47"/>
  <c r="I447" i="47" s="1"/>
  <c r="K529" i="47"/>
  <c r="G529" i="47" s="1"/>
  <c r="L447" i="49"/>
  <c r="H447" i="49" s="1"/>
  <c r="L529" i="47"/>
  <c r="H529" i="47" s="1"/>
  <c r="L202" i="61"/>
  <c r="H202" i="61" s="1"/>
  <c r="K202" i="61"/>
  <c r="G202" i="61" s="1"/>
  <c r="J202" i="61"/>
  <c r="F202" i="61" s="1"/>
  <c r="K38" i="61"/>
  <c r="G38" i="61" s="1"/>
  <c r="K858" i="61"/>
  <c r="G858" i="61" s="1"/>
  <c r="K530" i="61"/>
  <c r="G530" i="61" s="1"/>
  <c r="J284" i="61"/>
  <c r="F284" i="61" s="1"/>
  <c r="J38" i="61"/>
  <c r="F38" i="61" s="1"/>
  <c r="J858" i="61"/>
  <c r="F858" i="61" s="1"/>
  <c r="J530" i="61"/>
  <c r="F530" i="61" s="1"/>
  <c r="L38" i="61"/>
  <c r="H38" i="61" s="1"/>
  <c r="L858" i="61"/>
  <c r="H858" i="61" s="1"/>
  <c r="L530" i="61"/>
  <c r="H530" i="61" s="1"/>
  <c r="K284" i="61"/>
  <c r="G284" i="61" s="1"/>
  <c r="J776" i="61"/>
  <c r="F776" i="61" s="1"/>
  <c r="J694" i="61"/>
  <c r="F694" i="61" s="1"/>
  <c r="L448" i="61"/>
  <c r="H448" i="61" s="1"/>
  <c r="L120" i="61"/>
  <c r="H120" i="61" s="1"/>
  <c r="L776" i="61"/>
  <c r="H776" i="61" s="1"/>
  <c r="L612" i="61"/>
  <c r="H612" i="61" s="1"/>
  <c r="L284" i="61"/>
  <c r="H284" i="61" s="1"/>
  <c r="K694" i="61"/>
  <c r="G694" i="61" s="1"/>
  <c r="J448" i="61"/>
  <c r="F448" i="61" s="1"/>
  <c r="J120" i="61"/>
  <c r="F120" i="61" s="1"/>
  <c r="K366" i="61"/>
  <c r="G366" i="61" s="1"/>
  <c r="L694" i="61"/>
  <c r="H694" i="61" s="1"/>
  <c r="L366" i="61"/>
  <c r="H366" i="61" s="1"/>
  <c r="J366" i="61"/>
  <c r="F366" i="61" s="1"/>
  <c r="K612" i="61"/>
  <c r="G612" i="61" s="1"/>
  <c r="K448" i="61"/>
  <c r="G448" i="61" s="1"/>
  <c r="J612" i="61"/>
  <c r="F612" i="61" s="1"/>
  <c r="K120" i="61"/>
  <c r="G120" i="61" s="1"/>
  <c r="K776" i="61"/>
  <c r="G776" i="61" s="1"/>
  <c r="O46" i="41"/>
  <c r="P46" i="41"/>
  <c r="Q46" i="41"/>
  <c r="N46" i="41"/>
  <c r="R46" i="41"/>
  <c r="S46" i="41"/>
  <c r="T46" i="41"/>
  <c r="M46" i="41"/>
  <c r="J46" i="41"/>
  <c r="I46" i="41"/>
  <c r="M120" i="50"/>
  <c r="I120" i="50" s="1"/>
  <c r="L38" i="50"/>
  <c r="H38" i="50" s="1"/>
  <c r="M38" i="50"/>
  <c r="I38" i="50" s="1"/>
  <c r="M120" i="51"/>
  <c r="I120" i="51" s="1"/>
  <c r="L120" i="50"/>
  <c r="H120" i="50" s="1"/>
  <c r="M120" i="55"/>
  <c r="I120" i="55" s="1"/>
  <c r="K38" i="56"/>
  <c r="G38" i="56" s="1"/>
  <c r="L120" i="55"/>
  <c r="H120" i="55" s="1"/>
  <c r="M38" i="56"/>
  <c r="I38" i="56" s="1"/>
  <c r="K120" i="55"/>
  <c r="G120" i="55" s="1"/>
  <c r="L38" i="56"/>
  <c r="H38" i="56" s="1"/>
  <c r="K38" i="50"/>
  <c r="G38" i="50" s="1"/>
  <c r="K120" i="50"/>
  <c r="G120" i="50" s="1"/>
  <c r="L38" i="51"/>
  <c r="H38" i="51" s="1"/>
  <c r="M38" i="51"/>
  <c r="I38" i="51" s="1"/>
  <c r="M120" i="53"/>
  <c r="I120" i="53" s="1"/>
  <c r="L120" i="53"/>
  <c r="H120" i="53" s="1"/>
  <c r="M38" i="58"/>
  <c r="I38" i="58" s="1"/>
  <c r="L120" i="52"/>
  <c r="H120" i="52" s="1"/>
  <c r="K120" i="56"/>
  <c r="G120" i="56" s="1"/>
  <c r="K38" i="53"/>
  <c r="G38" i="53" s="1"/>
  <c r="M120" i="54"/>
  <c r="I120" i="54" s="1"/>
  <c r="L38" i="52"/>
  <c r="H38" i="52" s="1"/>
  <c r="K120" i="52"/>
  <c r="G120" i="52" s="1"/>
  <c r="L120" i="54"/>
  <c r="H120" i="54" s="1"/>
  <c r="K38" i="52"/>
  <c r="G38" i="52" s="1"/>
  <c r="M38" i="59"/>
  <c r="I38" i="59" s="1"/>
  <c r="K120" i="54"/>
  <c r="G120" i="54" s="1"/>
  <c r="L38" i="59"/>
  <c r="H38" i="59" s="1"/>
  <c r="L120" i="51"/>
  <c r="H120" i="51" s="1"/>
  <c r="M38" i="54"/>
  <c r="I38" i="54" s="1"/>
  <c r="K38" i="51"/>
  <c r="G38" i="51" s="1"/>
  <c r="M38" i="55"/>
  <c r="I38" i="55" s="1"/>
  <c r="K38" i="59"/>
  <c r="G38" i="59" s="1"/>
  <c r="M120" i="52"/>
  <c r="I120" i="52" s="1"/>
  <c r="K120" i="53"/>
  <c r="G120" i="53" s="1"/>
  <c r="L120" i="56"/>
  <c r="H120" i="56" s="1"/>
  <c r="L38" i="53"/>
  <c r="H38" i="53" s="1"/>
  <c r="K38" i="57"/>
  <c r="G38" i="57" s="1"/>
  <c r="M38" i="52"/>
  <c r="I38" i="52" s="1"/>
  <c r="K38" i="54"/>
  <c r="G38" i="54" s="1"/>
  <c r="M38" i="57"/>
  <c r="I38" i="57" s="1"/>
  <c r="L38" i="58"/>
  <c r="H38" i="58" s="1"/>
  <c r="K120" i="51"/>
  <c r="G120" i="51" s="1"/>
  <c r="K38" i="58"/>
  <c r="G38" i="58" s="1"/>
  <c r="L38" i="55"/>
  <c r="H38" i="55" s="1"/>
  <c r="L38" i="54"/>
  <c r="H38" i="54" s="1"/>
  <c r="K38" i="55"/>
  <c r="G38" i="55" s="1"/>
  <c r="M120" i="56"/>
  <c r="I120" i="56" s="1"/>
  <c r="L38" i="57"/>
  <c r="H38" i="57" s="1"/>
  <c r="M38" i="53"/>
  <c r="I38" i="53" s="1"/>
  <c r="K120" i="58"/>
  <c r="G120" i="58" s="1"/>
  <c r="K366" i="56"/>
  <c r="G366" i="56" s="1"/>
  <c r="L202" i="51"/>
  <c r="H202" i="51" s="1"/>
  <c r="K202" i="54"/>
  <c r="G202" i="54" s="1"/>
  <c r="M120" i="58"/>
  <c r="I120" i="58" s="1"/>
  <c r="M366" i="56"/>
  <c r="I366" i="56" s="1"/>
  <c r="K202" i="51"/>
  <c r="G202" i="51" s="1"/>
  <c r="L120" i="58"/>
  <c r="H120" i="58" s="1"/>
  <c r="L366" i="56"/>
  <c r="H366" i="56" s="1"/>
  <c r="M284" i="56"/>
  <c r="I284" i="56" s="1"/>
  <c r="M202" i="50"/>
  <c r="I202" i="50" s="1"/>
  <c r="L284" i="56"/>
  <c r="H284" i="56" s="1"/>
  <c r="M202" i="59"/>
  <c r="I202" i="59" s="1"/>
  <c r="M202" i="51"/>
  <c r="I202" i="51" s="1"/>
  <c r="L202" i="54"/>
  <c r="H202" i="54" s="1"/>
  <c r="M202" i="53"/>
  <c r="I202" i="53" s="1"/>
  <c r="K202" i="56"/>
  <c r="G202" i="56" s="1"/>
  <c r="K284" i="56"/>
  <c r="G284" i="56" s="1"/>
  <c r="M202" i="55"/>
  <c r="I202" i="55" s="1"/>
  <c r="M120" i="59"/>
  <c r="I120" i="59" s="1"/>
  <c r="L202" i="55"/>
  <c r="H202" i="55" s="1"/>
  <c r="L120" i="59"/>
  <c r="H120" i="59" s="1"/>
  <c r="L284" i="54"/>
  <c r="H284" i="54" s="1"/>
  <c r="L202" i="59"/>
  <c r="H202" i="59" s="1"/>
  <c r="K202" i="55"/>
  <c r="G202" i="55" s="1"/>
  <c r="K120" i="59"/>
  <c r="G120" i="59" s="1"/>
  <c r="K284" i="54"/>
  <c r="G284" i="54" s="1"/>
  <c r="M202" i="52"/>
  <c r="I202" i="52" s="1"/>
  <c r="K202" i="50"/>
  <c r="G202" i="50" s="1"/>
  <c r="M284" i="52"/>
  <c r="I284" i="52" s="1"/>
  <c r="L202" i="56"/>
  <c r="H202" i="56" s="1"/>
  <c r="L202" i="50"/>
  <c r="H202" i="50" s="1"/>
  <c r="M120" i="57"/>
  <c r="I120" i="57" s="1"/>
  <c r="L120" i="57"/>
  <c r="H120" i="57" s="1"/>
  <c r="M284" i="54"/>
  <c r="I284" i="54" s="1"/>
  <c r="L202" i="53"/>
  <c r="H202" i="53" s="1"/>
  <c r="K120" i="57"/>
  <c r="G120" i="57" s="1"/>
  <c r="L284" i="52"/>
  <c r="H284" i="52" s="1"/>
  <c r="M202" i="56"/>
  <c r="I202" i="56" s="1"/>
  <c r="K202" i="52"/>
  <c r="G202" i="52" s="1"/>
  <c r="K202" i="53"/>
  <c r="G202" i="53" s="1"/>
  <c r="K284" i="52"/>
  <c r="G284" i="52" s="1"/>
  <c r="M202" i="54"/>
  <c r="I202" i="54" s="1"/>
  <c r="K202" i="59"/>
  <c r="G202" i="59" s="1"/>
  <c r="L202" i="52"/>
  <c r="H202" i="52" s="1"/>
  <c r="K366" i="54"/>
  <c r="G366" i="54" s="1"/>
  <c r="M202" i="57"/>
  <c r="I202" i="57" s="1"/>
  <c r="K366" i="52"/>
  <c r="G366" i="52" s="1"/>
  <c r="M530" i="56"/>
  <c r="I530" i="56" s="1"/>
  <c r="L530" i="56"/>
  <c r="H530" i="56" s="1"/>
  <c r="M284" i="53"/>
  <c r="I284" i="53" s="1"/>
  <c r="L366" i="54"/>
  <c r="H366" i="54" s="1"/>
  <c r="K448" i="56"/>
  <c r="G448" i="56" s="1"/>
  <c r="K202" i="57"/>
  <c r="G202" i="57" s="1"/>
  <c r="L366" i="52"/>
  <c r="H366" i="52" s="1"/>
  <c r="K284" i="50"/>
  <c r="G284" i="50" s="1"/>
  <c r="L284" i="51"/>
  <c r="H284" i="51" s="1"/>
  <c r="M202" i="58"/>
  <c r="I202" i="58" s="1"/>
  <c r="L284" i="55"/>
  <c r="H284" i="55" s="1"/>
  <c r="K284" i="59"/>
  <c r="G284" i="59" s="1"/>
  <c r="K530" i="56"/>
  <c r="G530" i="56" s="1"/>
  <c r="L284" i="53"/>
  <c r="H284" i="53" s="1"/>
  <c r="M366" i="52"/>
  <c r="I366" i="52" s="1"/>
  <c r="K284" i="51"/>
  <c r="G284" i="51" s="1"/>
  <c r="L202" i="58"/>
  <c r="H202" i="58" s="1"/>
  <c r="M366" i="54"/>
  <c r="I366" i="54" s="1"/>
  <c r="M284" i="59"/>
  <c r="I284" i="59" s="1"/>
  <c r="K284" i="53"/>
  <c r="G284" i="53" s="1"/>
  <c r="K202" i="58"/>
  <c r="G202" i="58" s="1"/>
  <c r="M448" i="56"/>
  <c r="I448" i="56" s="1"/>
  <c r="L284" i="59"/>
  <c r="H284" i="59" s="1"/>
  <c r="L448" i="56"/>
  <c r="H448" i="56" s="1"/>
  <c r="K284" i="55"/>
  <c r="G284" i="55" s="1"/>
  <c r="L284" i="50"/>
  <c r="H284" i="50" s="1"/>
  <c r="M284" i="51"/>
  <c r="I284" i="51" s="1"/>
  <c r="M284" i="55"/>
  <c r="I284" i="55" s="1"/>
  <c r="M284" i="50"/>
  <c r="I284" i="50" s="1"/>
  <c r="L202" i="57"/>
  <c r="H202" i="57" s="1"/>
  <c r="M366" i="50"/>
  <c r="I366" i="50" s="1"/>
  <c r="K530" i="54"/>
  <c r="G530" i="54" s="1"/>
  <c r="M448" i="52"/>
  <c r="I448" i="52" s="1"/>
  <c r="M284" i="57"/>
  <c r="I284" i="57" s="1"/>
  <c r="M530" i="54"/>
  <c r="I530" i="54" s="1"/>
  <c r="L448" i="52"/>
  <c r="H448" i="52" s="1"/>
  <c r="L284" i="57"/>
  <c r="H284" i="57" s="1"/>
  <c r="M366" i="53"/>
  <c r="I366" i="53" s="1"/>
  <c r="L530" i="54"/>
  <c r="H530" i="54" s="1"/>
  <c r="L366" i="50"/>
  <c r="H366" i="50" s="1"/>
  <c r="L530" i="52"/>
  <c r="H530" i="52" s="1"/>
  <c r="M366" i="59"/>
  <c r="I366" i="59" s="1"/>
  <c r="K366" i="55"/>
  <c r="G366" i="55" s="1"/>
  <c r="L448" i="54"/>
  <c r="H448" i="54" s="1"/>
  <c r="M284" i="58"/>
  <c r="I284" i="58" s="1"/>
  <c r="K530" i="52"/>
  <c r="G530" i="52" s="1"/>
  <c r="L366" i="59"/>
  <c r="H366" i="59" s="1"/>
  <c r="L284" i="58"/>
  <c r="H284" i="58" s="1"/>
  <c r="K366" i="59"/>
  <c r="G366" i="59" s="1"/>
  <c r="L366" i="55"/>
  <c r="H366" i="55" s="1"/>
  <c r="M448" i="54"/>
  <c r="I448" i="54" s="1"/>
  <c r="K366" i="51"/>
  <c r="G366" i="51" s="1"/>
  <c r="L366" i="53"/>
  <c r="H366" i="53" s="1"/>
  <c r="K448" i="52"/>
  <c r="G448" i="52" s="1"/>
  <c r="K284" i="58"/>
  <c r="G284" i="58" s="1"/>
  <c r="M366" i="55"/>
  <c r="I366" i="55" s="1"/>
  <c r="M366" i="51"/>
  <c r="I366" i="51" s="1"/>
  <c r="K284" i="57"/>
  <c r="G284" i="57" s="1"/>
  <c r="K366" i="53"/>
  <c r="G366" i="53" s="1"/>
  <c r="K448" i="54"/>
  <c r="G448" i="54" s="1"/>
  <c r="M530" i="52"/>
  <c r="I530" i="52" s="1"/>
  <c r="L366" i="51"/>
  <c r="H366" i="51" s="1"/>
  <c r="K366" i="50"/>
  <c r="G366" i="50" s="1"/>
  <c r="K530" i="50"/>
  <c r="G530" i="50" s="1"/>
  <c r="K530" i="59"/>
  <c r="G530" i="59" s="1"/>
  <c r="M448" i="53"/>
  <c r="I448" i="53" s="1"/>
  <c r="K530" i="55"/>
  <c r="G530" i="55" s="1"/>
  <c r="M448" i="59"/>
  <c r="I448" i="59" s="1"/>
  <c r="M448" i="50"/>
  <c r="I448" i="50" s="1"/>
  <c r="M530" i="59"/>
  <c r="I530" i="59" s="1"/>
  <c r="L448" i="53"/>
  <c r="H448" i="53" s="1"/>
  <c r="M448" i="55"/>
  <c r="I448" i="55" s="1"/>
  <c r="L530" i="53"/>
  <c r="H530" i="53" s="1"/>
  <c r="M530" i="51"/>
  <c r="I530" i="51" s="1"/>
  <c r="L448" i="59"/>
  <c r="H448" i="59" s="1"/>
  <c r="M366" i="57"/>
  <c r="I366" i="57" s="1"/>
  <c r="L448" i="50"/>
  <c r="H448" i="50" s="1"/>
  <c r="L530" i="59"/>
  <c r="H530" i="59" s="1"/>
  <c r="K448" i="53"/>
  <c r="G448" i="53" s="1"/>
  <c r="L448" i="55"/>
  <c r="H448" i="55" s="1"/>
  <c r="K530" i="53"/>
  <c r="G530" i="53" s="1"/>
  <c r="L530" i="51"/>
  <c r="H530" i="51" s="1"/>
  <c r="K448" i="59"/>
  <c r="G448" i="59" s="1"/>
  <c r="M448" i="51"/>
  <c r="I448" i="51" s="1"/>
  <c r="K448" i="50"/>
  <c r="G448" i="50" s="1"/>
  <c r="K448" i="51"/>
  <c r="G448" i="51" s="1"/>
  <c r="K448" i="55"/>
  <c r="G448" i="55" s="1"/>
  <c r="M530" i="53"/>
  <c r="I530" i="53" s="1"/>
  <c r="K530" i="51"/>
  <c r="G530" i="51" s="1"/>
  <c r="M366" i="58"/>
  <c r="I366" i="58" s="1"/>
  <c r="M530" i="50"/>
  <c r="I530" i="50" s="1"/>
  <c r="L530" i="50"/>
  <c r="H530" i="50" s="1"/>
  <c r="L530" i="55"/>
  <c r="H530" i="55" s="1"/>
  <c r="K366" i="58"/>
  <c r="G366" i="58" s="1"/>
  <c r="K366" i="57"/>
  <c r="G366" i="57" s="1"/>
  <c r="L448" i="51"/>
  <c r="H448" i="51" s="1"/>
  <c r="L366" i="58"/>
  <c r="H366" i="58" s="1"/>
  <c r="M530" i="55"/>
  <c r="I530" i="55" s="1"/>
  <c r="L366" i="57"/>
  <c r="H366" i="57" s="1"/>
  <c r="M448" i="57"/>
  <c r="I448" i="57" s="1"/>
  <c r="L448" i="58"/>
  <c r="H448" i="58" s="1"/>
  <c r="K530" i="57"/>
  <c r="G530" i="57" s="1"/>
  <c r="M530" i="58"/>
  <c r="I530" i="58" s="1"/>
  <c r="L530" i="58"/>
  <c r="H530" i="58" s="1"/>
  <c r="M530" i="57"/>
  <c r="I530" i="57" s="1"/>
  <c r="K448" i="57"/>
  <c r="G448" i="57" s="1"/>
  <c r="M448" i="58"/>
  <c r="I448" i="58" s="1"/>
  <c r="L530" i="57"/>
  <c r="H530" i="57" s="1"/>
  <c r="L448" i="57"/>
  <c r="H448" i="57" s="1"/>
  <c r="K448" i="58"/>
  <c r="G448" i="58" s="1"/>
  <c r="K530" i="58"/>
  <c r="G530" i="58" s="1"/>
  <c r="M37" i="48"/>
  <c r="I37" i="48" s="1"/>
  <c r="L37" i="48"/>
  <c r="H37" i="48" s="1"/>
  <c r="K37" i="48"/>
  <c r="G37" i="48" s="1"/>
  <c r="K201" i="48"/>
  <c r="G201" i="48" s="1"/>
  <c r="M201" i="48"/>
  <c r="I201" i="48" s="1"/>
  <c r="L119" i="48"/>
  <c r="H119" i="48" s="1"/>
  <c r="K119" i="48"/>
  <c r="G119" i="48" s="1"/>
  <c r="M119" i="48"/>
  <c r="I119" i="48" s="1"/>
  <c r="L201" i="48"/>
  <c r="H201" i="48" s="1"/>
  <c r="L283" i="48"/>
  <c r="H283" i="48" s="1"/>
  <c r="K283" i="48"/>
  <c r="G283" i="48" s="1"/>
  <c r="M283" i="48"/>
  <c r="I283" i="48" s="1"/>
  <c r="M365" i="48"/>
  <c r="I365" i="48" s="1"/>
  <c r="L365" i="48"/>
  <c r="H365" i="48" s="1"/>
  <c r="K365" i="48"/>
  <c r="G365" i="48" s="1"/>
  <c r="L447" i="48"/>
  <c r="H447" i="48" s="1"/>
  <c r="K529" i="48"/>
  <c r="G529" i="48" s="1"/>
  <c r="K447" i="48"/>
  <c r="G447" i="48" s="1"/>
  <c r="M529" i="48"/>
  <c r="I529" i="48" s="1"/>
  <c r="M447" i="48"/>
  <c r="I447" i="48" s="1"/>
  <c r="L529" i="48"/>
  <c r="H529" i="48" s="1"/>
  <c r="K45" i="41"/>
  <c r="L45" i="41"/>
  <c r="J39" i="45"/>
  <c r="F39" i="45" s="1"/>
  <c r="L39" i="45"/>
  <c r="H39" i="45" s="1"/>
  <c r="K39" i="45"/>
  <c r="G39" i="45" s="1"/>
  <c r="K859" i="45"/>
  <c r="G859" i="45" s="1"/>
  <c r="K531" i="45"/>
  <c r="G531" i="45" s="1"/>
  <c r="J695" i="45"/>
  <c r="F695" i="45" s="1"/>
  <c r="K449" i="45"/>
  <c r="G449" i="45" s="1"/>
  <c r="K203" i="45"/>
  <c r="G203" i="45" s="1"/>
  <c r="J367" i="45"/>
  <c r="F367" i="45" s="1"/>
  <c r="L859" i="45"/>
  <c r="H859" i="45" s="1"/>
  <c r="L695" i="45"/>
  <c r="H695" i="45" s="1"/>
  <c r="L121" i="45"/>
  <c r="H121" i="45" s="1"/>
  <c r="L777" i="45"/>
  <c r="H777" i="45" s="1"/>
  <c r="L613" i="45"/>
  <c r="H613" i="45" s="1"/>
  <c r="J531" i="45"/>
  <c r="F531" i="45" s="1"/>
  <c r="K695" i="45"/>
  <c r="G695" i="45" s="1"/>
  <c r="K121" i="45"/>
  <c r="G121" i="45" s="1"/>
  <c r="J859" i="45"/>
  <c r="F859" i="45" s="1"/>
  <c r="L531" i="45"/>
  <c r="H531" i="45" s="1"/>
  <c r="J613" i="45"/>
  <c r="F613" i="45" s="1"/>
  <c r="L449" i="45"/>
  <c r="H449" i="45" s="1"/>
  <c r="L203" i="45"/>
  <c r="H203" i="45" s="1"/>
  <c r="J121" i="45"/>
  <c r="F121" i="45" s="1"/>
  <c r="L367" i="45"/>
  <c r="H367" i="45" s="1"/>
  <c r="L285" i="45"/>
  <c r="H285" i="45" s="1"/>
  <c r="K367" i="45"/>
  <c r="G367" i="45" s="1"/>
  <c r="K285" i="45"/>
  <c r="G285" i="45" s="1"/>
  <c r="K777" i="45"/>
  <c r="G777" i="45" s="1"/>
  <c r="J285" i="45"/>
  <c r="F285" i="45" s="1"/>
  <c r="J203" i="45"/>
  <c r="F203" i="45" s="1"/>
  <c r="J449" i="45"/>
  <c r="F449" i="45" s="1"/>
  <c r="J777" i="45"/>
  <c r="F777" i="45" s="1"/>
  <c r="K613" i="45"/>
  <c r="G613" i="45" s="1"/>
  <c r="I121" i="42"/>
  <c r="G39" i="42"/>
  <c r="G121" i="42"/>
  <c r="H39" i="42"/>
  <c r="H121" i="42"/>
  <c r="I39" i="42"/>
  <c r="H367" i="42"/>
  <c r="I613" i="42"/>
  <c r="G449" i="42"/>
  <c r="I367" i="42"/>
  <c r="H531" i="42"/>
  <c r="I285" i="42"/>
  <c r="G203" i="42"/>
  <c r="I531" i="42"/>
  <c r="G285" i="42"/>
  <c r="G367" i="42"/>
  <c r="I449" i="42"/>
  <c r="H613" i="42"/>
  <c r="I203" i="42"/>
  <c r="G531" i="42"/>
  <c r="H285" i="42"/>
  <c r="H203" i="42"/>
  <c r="H449" i="42"/>
  <c r="G613" i="42"/>
  <c r="I695" i="42"/>
  <c r="G695" i="42"/>
  <c r="H695" i="42"/>
  <c r="H777" i="42"/>
  <c r="I777" i="42"/>
  <c r="G777" i="42"/>
  <c r="I859" i="42"/>
  <c r="G859" i="42"/>
  <c r="H859" i="42"/>
  <c r="H941" i="42"/>
  <c r="I941" i="42"/>
  <c r="G941" i="42"/>
  <c r="H1023" i="42"/>
  <c r="I1023" i="42"/>
  <c r="G1023" i="42"/>
  <c r="I1105" i="42"/>
  <c r="G1105" i="42"/>
  <c r="H1105" i="42"/>
  <c r="I1187" i="42"/>
  <c r="G1187" i="42"/>
  <c r="H1187" i="42"/>
  <c r="D48" i="41"/>
  <c r="H47" i="41"/>
  <c r="E47" i="41"/>
  <c r="F47" i="41"/>
  <c r="G47" i="41"/>
  <c r="G38" i="63"/>
  <c r="F38" i="63"/>
  <c r="H120" i="63"/>
  <c r="H38" i="63"/>
  <c r="G120" i="63"/>
  <c r="F448" i="63"/>
  <c r="F120" i="63"/>
  <c r="G530" i="63"/>
  <c r="F202" i="63"/>
  <c r="H530" i="63"/>
  <c r="G202" i="63"/>
  <c r="H202" i="63"/>
  <c r="G448" i="63"/>
  <c r="F530" i="63"/>
  <c r="H284" i="63"/>
  <c r="G284" i="63"/>
  <c r="H448" i="63"/>
  <c r="F284" i="63"/>
  <c r="F366" i="63"/>
  <c r="H366" i="63"/>
  <c r="G366" i="63"/>
  <c r="H449" i="63" l="1"/>
  <c r="H39" i="63"/>
  <c r="G449" i="63"/>
  <c r="F449" i="63"/>
  <c r="G367" i="63"/>
  <c r="F367" i="63"/>
  <c r="F121" i="63"/>
  <c r="G121" i="63"/>
  <c r="H367" i="63"/>
  <c r="H121" i="63"/>
  <c r="F203" i="63"/>
  <c r="F531" i="63"/>
  <c r="F39" i="63"/>
  <c r="H203" i="63"/>
  <c r="H531" i="63"/>
  <c r="G203" i="63"/>
  <c r="G531" i="63"/>
  <c r="G39" i="63"/>
  <c r="G285" i="63"/>
  <c r="F285" i="63"/>
  <c r="H285" i="63"/>
  <c r="L285" i="61"/>
  <c r="H285" i="61" s="1"/>
  <c r="J449" i="61"/>
  <c r="F449" i="61" s="1"/>
  <c r="L367" i="61"/>
  <c r="H367" i="61" s="1"/>
  <c r="K285" i="61"/>
  <c r="G285" i="61" s="1"/>
  <c r="K367" i="61"/>
  <c r="G367" i="61" s="1"/>
  <c r="J121" i="61"/>
  <c r="F121" i="61" s="1"/>
  <c r="L449" i="61"/>
  <c r="H449" i="61" s="1"/>
  <c r="J613" i="61"/>
  <c r="F613" i="61" s="1"/>
  <c r="L203" i="61"/>
  <c r="H203" i="61" s="1"/>
  <c r="J695" i="61"/>
  <c r="F695" i="61" s="1"/>
  <c r="K203" i="61"/>
  <c r="G203" i="61" s="1"/>
  <c r="L695" i="61"/>
  <c r="H695" i="61" s="1"/>
  <c r="K695" i="61"/>
  <c r="G695" i="61" s="1"/>
  <c r="J531" i="61"/>
  <c r="F531" i="61" s="1"/>
  <c r="J859" i="61"/>
  <c r="F859" i="61" s="1"/>
  <c r="K613" i="61"/>
  <c r="G613" i="61" s="1"/>
  <c r="J203" i="61"/>
  <c r="F203" i="61" s="1"/>
  <c r="L39" i="61"/>
  <c r="H39" i="61" s="1"/>
  <c r="L859" i="61"/>
  <c r="H859" i="61" s="1"/>
  <c r="K39" i="61"/>
  <c r="G39" i="61" s="1"/>
  <c r="J367" i="61"/>
  <c r="F367" i="61" s="1"/>
  <c r="K449" i="61"/>
  <c r="G449" i="61" s="1"/>
  <c r="K859" i="61"/>
  <c r="G859" i="61" s="1"/>
  <c r="J39" i="61"/>
  <c r="F39" i="61" s="1"/>
  <c r="L121" i="61"/>
  <c r="H121" i="61" s="1"/>
  <c r="K121" i="61"/>
  <c r="G121" i="61" s="1"/>
  <c r="K531" i="61"/>
  <c r="G531" i="61" s="1"/>
  <c r="K777" i="61"/>
  <c r="G777" i="61" s="1"/>
  <c r="L531" i="61"/>
  <c r="H531" i="61" s="1"/>
  <c r="L613" i="61"/>
  <c r="H613" i="61" s="1"/>
  <c r="J777" i="61"/>
  <c r="F777" i="61" s="1"/>
  <c r="L777" i="61"/>
  <c r="H777" i="61" s="1"/>
  <c r="J285" i="61"/>
  <c r="F285" i="61" s="1"/>
  <c r="O47" i="41"/>
  <c r="R47" i="41"/>
  <c r="T47" i="41"/>
  <c r="Q47" i="41"/>
  <c r="P47" i="41"/>
  <c r="M47" i="41"/>
  <c r="J47" i="41"/>
  <c r="S47" i="41"/>
  <c r="I47" i="41"/>
  <c r="N47" i="41"/>
  <c r="M39" i="50"/>
  <c r="I39" i="50" s="1"/>
  <c r="M39" i="51"/>
  <c r="I39" i="51" s="1"/>
  <c r="L39" i="50"/>
  <c r="H39" i="50" s="1"/>
  <c r="M121" i="56"/>
  <c r="I121" i="56" s="1"/>
  <c r="K39" i="50"/>
  <c r="G39" i="50" s="1"/>
  <c r="M39" i="56"/>
  <c r="I39" i="56" s="1"/>
  <c r="L39" i="54"/>
  <c r="H39" i="54" s="1"/>
  <c r="L39" i="56"/>
  <c r="H39" i="56" s="1"/>
  <c r="K39" i="56"/>
  <c r="G39" i="56" s="1"/>
  <c r="K121" i="56"/>
  <c r="G121" i="56" s="1"/>
  <c r="M39" i="54"/>
  <c r="I39" i="54" s="1"/>
  <c r="K39" i="55"/>
  <c r="G39" i="55" s="1"/>
  <c r="M39" i="52"/>
  <c r="I39" i="52" s="1"/>
  <c r="L39" i="58"/>
  <c r="H39" i="58" s="1"/>
  <c r="K39" i="51"/>
  <c r="G39" i="51" s="1"/>
  <c r="L39" i="51"/>
  <c r="H39" i="51" s="1"/>
  <c r="L121" i="52"/>
  <c r="H121" i="52" s="1"/>
  <c r="M39" i="57"/>
  <c r="I39" i="57" s="1"/>
  <c r="M121" i="52"/>
  <c r="I121" i="52" s="1"/>
  <c r="L39" i="57"/>
  <c r="H39" i="57" s="1"/>
  <c r="M39" i="59"/>
  <c r="I39" i="59" s="1"/>
  <c r="K39" i="54"/>
  <c r="G39" i="54" s="1"/>
  <c r="K39" i="53"/>
  <c r="G39" i="53" s="1"/>
  <c r="L39" i="55"/>
  <c r="H39" i="55" s="1"/>
  <c r="K121" i="54"/>
  <c r="G121" i="54" s="1"/>
  <c r="K39" i="52"/>
  <c r="G39" i="52" s="1"/>
  <c r="K39" i="58"/>
  <c r="G39" i="58" s="1"/>
  <c r="L121" i="54"/>
  <c r="H121" i="54" s="1"/>
  <c r="M39" i="58"/>
  <c r="I39" i="58" s="1"/>
  <c r="L121" i="56"/>
  <c r="H121" i="56" s="1"/>
  <c r="K121" i="52"/>
  <c r="G121" i="52" s="1"/>
  <c r="M39" i="53"/>
  <c r="I39" i="53" s="1"/>
  <c r="K39" i="57"/>
  <c r="G39" i="57" s="1"/>
  <c r="L39" i="59"/>
  <c r="H39" i="59" s="1"/>
  <c r="L39" i="53"/>
  <c r="H39" i="53" s="1"/>
  <c r="K39" i="59"/>
  <c r="G39" i="59" s="1"/>
  <c r="M39" i="55"/>
  <c r="I39" i="55" s="1"/>
  <c r="M121" i="54"/>
  <c r="I121" i="54" s="1"/>
  <c r="L39" i="52"/>
  <c r="H39" i="52" s="1"/>
  <c r="K203" i="52"/>
  <c r="G203" i="52" s="1"/>
  <c r="M121" i="53"/>
  <c r="I121" i="53" s="1"/>
  <c r="L121" i="53"/>
  <c r="H121" i="53" s="1"/>
  <c r="M121" i="50"/>
  <c r="I121" i="50" s="1"/>
  <c r="M203" i="54"/>
  <c r="I203" i="54" s="1"/>
  <c r="M121" i="58"/>
  <c r="I121" i="58" s="1"/>
  <c r="M285" i="54"/>
  <c r="I285" i="54" s="1"/>
  <c r="K121" i="53"/>
  <c r="G121" i="53" s="1"/>
  <c r="L121" i="50"/>
  <c r="H121" i="50" s="1"/>
  <c r="L203" i="54"/>
  <c r="H203" i="54" s="1"/>
  <c r="L121" i="58"/>
  <c r="H121" i="58" s="1"/>
  <c r="L285" i="54"/>
  <c r="H285" i="54" s="1"/>
  <c r="L203" i="52"/>
  <c r="H203" i="52" s="1"/>
  <c r="K121" i="58"/>
  <c r="G121" i="58" s="1"/>
  <c r="K121" i="57"/>
  <c r="G121" i="57" s="1"/>
  <c r="M449" i="54"/>
  <c r="I449" i="54" s="1"/>
  <c r="M367" i="54"/>
  <c r="I367" i="54" s="1"/>
  <c r="K121" i="51"/>
  <c r="G121" i="51" s="1"/>
  <c r="L449" i="54"/>
  <c r="H449" i="54" s="1"/>
  <c r="K121" i="50"/>
  <c r="G121" i="50" s="1"/>
  <c r="K449" i="54"/>
  <c r="G449" i="54" s="1"/>
  <c r="L121" i="59"/>
  <c r="H121" i="59" s="1"/>
  <c r="K203" i="54"/>
  <c r="G203" i="54" s="1"/>
  <c r="K285" i="54"/>
  <c r="G285" i="54" s="1"/>
  <c r="K121" i="59"/>
  <c r="G121" i="59" s="1"/>
  <c r="M203" i="59"/>
  <c r="I203" i="59" s="1"/>
  <c r="L121" i="57"/>
  <c r="H121" i="57" s="1"/>
  <c r="K367" i="54"/>
  <c r="G367" i="54" s="1"/>
  <c r="L121" i="51"/>
  <c r="H121" i="51" s="1"/>
  <c r="K121" i="55"/>
  <c r="G121" i="55" s="1"/>
  <c r="L203" i="59"/>
  <c r="H203" i="59" s="1"/>
  <c r="M121" i="59"/>
  <c r="I121" i="59" s="1"/>
  <c r="M121" i="55"/>
  <c r="I121" i="55" s="1"/>
  <c r="L121" i="55"/>
  <c r="H121" i="55" s="1"/>
  <c r="M121" i="51"/>
  <c r="I121" i="51" s="1"/>
  <c r="K203" i="59"/>
  <c r="G203" i="59" s="1"/>
  <c r="L367" i="54"/>
  <c r="H367" i="54" s="1"/>
  <c r="M531" i="54"/>
  <c r="I531" i="54" s="1"/>
  <c r="L531" i="54"/>
  <c r="H531" i="54" s="1"/>
  <c r="M121" i="57"/>
  <c r="I121" i="57" s="1"/>
  <c r="M203" i="52"/>
  <c r="I203" i="52" s="1"/>
  <c r="K531" i="54"/>
  <c r="G531" i="54" s="1"/>
  <c r="L203" i="56"/>
  <c r="H203" i="56" s="1"/>
  <c r="L203" i="53"/>
  <c r="H203" i="53" s="1"/>
  <c r="K203" i="56"/>
  <c r="G203" i="56" s="1"/>
  <c r="K203" i="53"/>
  <c r="G203" i="53" s="1"/>
  <c r="L203" i="51"/>
  <c r="H203" i="51" s="1"/>
  <c r="M203" i="56"/>
  <c r="I203" i="56" s="1"/>
  <c r="K203" i="51"/>
  <c r="G203" i="51" s="1"/>
  <c r="M203" i="51"/>
  <c r="I203" i="51" s="1"/>
  <c r="M203" i="58"/>
  <c r="I203" i="58" s="1"/>
  <c r="M203" i="50"/>
  <c r="I203" i="50" s="1"/>
  <c r="M203" i="53"/>
  <c r="I203" i="53" s="1"/>
  <c r="K203" i="55"/>
  <c r="G203" i="55" s="1"/>
  <c r="K203" i="50"/>
  <c r="G203" i="50" s="1"/>
  <c r="L285" i="52"/>
  <c r="H285" i="52" s="1"/>
  <c r="K285" i="59"/>
  <c r="G285" i="59" s="1"/>
  <c r="L203" i="50"/>
  <c r="H203" i="50" s="1"/>
  <c r="K285" i="52"/>
  <c r="G285" i="52" s="1"/>
  <c r="K203" i="57"/>
  <c r="G203" i="57" s="1"/>
  <c r="M203" i="55"/>
  <c r="I203" i="55" s="1"/>
  <c r="M203" i="57"/>
  <c r="I203" i="57" s="1"/>
  <c r="L285" i="59"/>
  <c r="H285" i="59" s="1"/>
  <c r="L203" i="55"/>
  <c r="H203" i="55" s="1"/>
  <c r="L203" i="57"/>
  <c r="H203" i="57" s="1"/>
  <c r="L203" i="58"/>
  <c r="H203" i="58" s="1"/>
  <c r="K203" i="58"/>
  <c r="G203" i="58" s="1"/>
  <c r="M285" i="59"/>
  <c r="I285" i="59" s="1"/>
  <c r="M285" i="52"/>
  <c r="I285" i="52" s="1"/>
  <c r="M285" i="56"/>
  <c r="I285" i="56" s="1"/>
  <c r="L285" i="56"/>
  <c r="H285" i="56" s="1"/>
  <c r="K285" i="56"/>
  <c r="G285" i="56" s="1"/>
  <c r="M285" i="50"/>
  <c r="I285" i="50" s="1"/>
  <c r="L285" i="57"/>
  <c r="H285" i="57" s="1"/>
  <c r="L367" i="52"/>
  <c r="H367" i="52" s="1"/>
  <c r="K285" i="55"/>
  <c r="G285" i="55" s="1"/>
  <c r="L285" i="50"/>
  <c r="H285" i="50" s="1"/>
  <c r="L367" i="59"/>
  <c r="H367" i="59" s="1"/>
  <c r="M285" i="55"/>
  <c r="I285" i="55" s="1"/>
  <c r="L285" i="51"/>
  <c r="H285" i="51" s="1"/>
  <c r="M367" i="59"/>
  <c r="I367" i="59" s="1"/>
  <c r="M285" i="53"/>
  <c r="I285" i="53" s="1"/>
  <c r="K285" i="50"/>
  <c r="G285" i="50" s="1"/>
  <c r="K285" i="57"/>
  <c r="G285" i="57" s="1"/>
  <c r="K367" i="59"/>
  <c r="G367" i="59" s="1"/>
  <c r="L285" i="55"/>
  <c r="H285" i="55" s="1"/>
  <c r="K285" i="51"/>
  <c r="G285" i="51" s="1"/>
  <c r="K285" i="53"/>
  <c r="G285" i="53" s="1"/>
  <c r="M285" i="58"/>
  <c r="I285" i="58" s="1"/>
  <c r="L285" i="58"/>
  <c r="H285" i="58" s="1"/>
  <c r="L285" i="53"/>
  <c r="H285" i="53" s="1"/>
  <c r="K285" i="58"/>
  <c r="G285" i="58" s="1"/>
  <c r="M367" i="52"/>
  <c r="I367" i="52" s="1"/>
  <c r="M285" i="57"/>
  <c r="I285" i="57" s="1"/>
  <c r="M285" i="51"/>
  <c r="I285" i="51" s="1"/>
  <c r="K367" i="52"/>
  <c r="G367" i="52" s="1"/>
  <c r="L449" i="52"/>
  <c r="H449" i="52" s="1"/>
  <c r="M531" i="59"/>
  <c r="I531" i="59" s="1"/>
  <c r="L367" i="51"/>
  <c r="H367" i="51" s="1"/>
  <c r="K367" i="57"/>
  <c r="G367" i="57" s="1"/>
  <c r="L367" i="53"/>
  <c r="H367" i="53" s="1"/>
  <c r="L449" i="59"/>
  <c r="H449" i="59" s="1"/>
  <c r="K449" i="59"/>
  <c r="G449" i="59" s="1"/>
  <c r="M367" i="50"/>
  <c r="I367" i="50" s="1"/>
  <c r="K449" i="52"/>
  <c r="G449" i="52" s="1"/>
  <c r="L531" i="59"/>
  <c r="H531" i="59" s="1"/>
  <c r="K367" i="51"/>
  <c r="G367" i="51" s="1"/>
  <c r="L367" i="50"/>
  <c r="H367" i="50" s="1"/>
  <c r="K531" i="59"/>
  <c r="G531" i="59" s="1"/>
  <c r="L367" i="55"/>
  <c r="H367" i="55" s="1"/>
  <c r="K367" i="55"/>
  <c r="G367" i="55" s="1"/>
  <c r="K367" i="53"/>
  <c r="G367" i="53" s="1"/>
  <c r="L367" i="58"/>
  <c r="H367" i="58" s="1"/>
  <c r="K367" i="50"/>
  <c r="G367" i="50" s="1"/>
  <c r="M367" i="55"/>
  <c r="I367" i="55" s="1"/>
  <c r="M367" i="53"/>
  <c r="I367" i="53" s="1"/>
  <c r="M449" i="59"/>
  <c r="I449" i="59" s="1"/>
  <c r="M367" i="56"/>
  <c r="I367" i="56" s="1"/>
  <c r="M449" i="52"/>
  <c r="I449" i="52" s="1"/>
  <c r="M367" i="58"/>
  <c r="I367" i="58" s="1"/>
  <c r="M367" i="51"/>
  <c r="I367" i="51" s="1"/>
  <c r="L367" i="57"/>
  <c r="H367" i="57" s="1"/>
  <c r="K367" i="56"/>
  <c r="G367" i="56" s="1"/>
  <c r="K531" i="52"/>
  <c r="G531" i="52" s="1"/>
  <c r="M531" i="52"/>
  <c r="I531" i="52" s="1"/>
  <c r="L531" i="52"/>
  <c r="H531" i="52" s="1"/>
  <c r="L367" i="56"/>
  <c r="H367" i="56" s="1"/>
  <c r="K367" i="58"/>
  <c r="G367" i="58" s="1"/>
  <c r="M367" i="57"/>
  <c r="I367" i="57" s="1"/>
  <c r="L531" i="50"/>
  <c r="H531" i="50" s="1"/>
  <c r="M531" i="50"/>
  <c r="I531" i="50" s="1"/>
  <c r="K449" i="50"/>
  <c r="G449" i="50" s="1"/>
  <c r="M449" i="50"/>
  <c r="I449" i="50" s="1"/>
  <c r="L449" i="50"/>
  <c r="H449" i="50" s="1"/>
  <c r="K531" i="50"/>
  <c r="G531" i="50" s="1"/>
  <c r="K531" i="58"/>
  <c r="G531" i="58" s="1"/>
  <c r="M449" i="53"/>
  <c r="I449" i="53" s="1"/>
  <c r="K531" i="57"/>
  <c r="G531" i="57" s="1"/>
  <c r="M531" i="55"/>
  <c r="I531" i="55" s="1"/>
  <c r="L449" i="53"/>
  <c r="H449" i="53" s="1"/>
  <c r="L531" i="55"/>
  <c r="H531" i="55" s="1"/>
  <c r="M449" i="58"/>
  <c r="I449" i="58" s="1"/>
  <c r="K449" i="53"/>
  <c r="G449" i="53" s="1"/>
  <c r="M449" i="51"/>
  <c r="I449" i="51" s="1"/>
  <c r="K531" i="55"/>
  <c r="G531" i="55" s="1"/>
  <c r="L449" i="58"/>
  <c r="H449" i="58" s="1"/>
  <c r="L449" i="51"/>
  <c r="H449" i="51" s="1"/>
  <c r="L531" i="53"/>
  <c r="H531" i="53" s="1"/>
  <c r="L449" i="55"/>
  <c r="H449" i="55" s="1"/>
  <c r="L449" i="57"/>
  <c r="H449" i="57" s="1"/>
  <c r="L531" i="51"/>
  <c r="H531" i="51" s="1"/>
  <c r="L531" i="58"/>
  <c r="H531" i="58" s="1"/>
  <c r="M449" i="55"/>
  <c r="I449" i="55" s="1"/>
  <c r="L531" i="57"/>
  <c r="H531" i="57" s="1"/>
  <c r="K449" i="57"/>
  <c r="G449" i="57" s="1"/>
  <c r="K531" i="51"/>
  <c r="G531" i="51" s="1"/>
  <c r="M531" i="53"/>
  <c r="I531" i="53" s="1"/>
  <c r="K531" i="53"/>
  <c r="G531" i="53" s="1"/>
  <c r="M449" i="56"/>
  <c r="I449" i="56" s="1"/>
  <c r="K449" i="51"/>
  <c r="G449" i="51" s="1"/>
  <c r="K531" i="56"/>
  <c r="G531" i="56" s="1"/>
  <c r="K449" i="56"/>
  <c r="G449" i="56" s="1"/>
  <c r="M531" i="58"/>
  <c r="I531" i="58" s="1"/>
  <c r="K449" i="55"/>
  <c r="G449" i="55" s="1"/>
  <c r="M531" i="56"/>
  <c r="I531" i="56" s="1"/>
  <c r="L449" i="56"/>
  <c r="H449" i="56" s="1"/>
  <c r="M531" i="57"/>
  <c r="I531" i="57" s="1"/>
  <c r="L531" i="56"/>
  <c r="H531" i="56" s="1"/>
  <c r="K449" i="58"/>
  <c r="G449" i="58" s="1"/>
  <c r="M449" i="57"/>
  <c r="I449" i="57" s="1"/>
  <c r="M531" i="51"/>
  <c r="I531" i="51" s="1"/>
  <c r="J368" i="45"/>
  <c r="F368" i="45" s="1"/>
  <c r="L40" i="45"/>
  <c r="H40" i="45" s="1"/>
  <c r="L614" i="45"/>
  <c r="H614" i="45" s="1"/>
  <c r="K532" i="45"/>
  <c r="G532" i="45" s="1"/>
  <c r="K450" i="45"/>
  <c r="G450" i="45" s="1"/>
  <c r="J450" i="45"/>
  <c r="F450" i="45" s="1"/>
  <c r="K860" i="45"/>
  <c r="G860" i="45" s="1"/>
  <c r="J122" i="45"/>
  <c r="F122" i="45" s="1"/>
  <c r="K778" i="45"/>
  <c r="G778" i="45" s="1"/>
  <c r="K614" i="45"/>
  <c r="G614" i="45" s="1"/>
  <c r="J532" i="45"/>
  <c r="F532" i="45" s="1"/>
  <c r="L286" i="45"/>
  <c r="H286" i="45" s="1"/>
  <c r="L778" i="45"/>
  <c r="H778" i="45" s="1"/>
  <c r="L204" i="45"/>
  <c r="H204" i="45" s="1"/>
  <c r="K696" i="45"/>
  <c r="G696" i="45" s="1"/>
  <c r="J778" i="45"/>
  <c r="F778" i="45" s="1"/>
  <c r="L450" i="45"/>
  <c r="H450" i="45" s="1"/>
  <c r="J614" i="45"/>
  <c r="F614" i="45" s="1"/>
  <c r="K286" i="45"/>
  <c r="G286" i="45" s="1"/>
  <c r="J286" i="45"/>
  <c r="F286" i="45" s="1"/>
  <c r="J696" i="45"/>
  <c r="F696" i="45" s="1"/>
  <c r="K122" i="45"/>
  <c r="G122" i="45" s="1"/>
  <c r="J204" i="45"/>
  <c r="F204" i="45" s="1"/>
  <c r="K368" i="45"/>
  <c r="G368" i="45" s="1"/>
  <c r="J40" i="45"/>
  <c r="F40" i="45" s="1"/>
  <c r="L532" i="45"/>
  <c r="H532" i="45" s="1"/>
  <c r="L696" i="45"/>
  <c r="H696" i="45" s="1"/>
  <c r="L122" i="45"/>
  <c r="H122" i="45" s="1"/>
  <c r="J860" i="45"/>
  <c r="F860" i="45" s="1"/>
  <c r="K204" i="45"/>
  <c r="G204" i="45" s="1"/>
  <c r="L860" i="45"/>
  <c r="H860" i="45" s="1"/>
  <c r="L368" i="45"/>
  <c r="H368" i="45" s="1"/>
  <c r="K40" i="45"/>
  <c r="G40" i="45" s="1"/>
  <c r="I40" i="42"/>
  <c r="G40" i="42"/>
  <c r="H40" i="42"/>
  <c r="H204" i="42"/>
  <c r="I122" i="42"/>
  <c r="I204" i="42"/>
  <c r="G122" i="42"/>
  <c r="G204" i="42"/>
  <c r="H122" i="42"/>
  <c r="H286" i="42"/>
  <c r="G286" i="42"/>
  <c r="I286" i="42"/>
  <c r="I368" i="42"/>
  <c r="H368" i="42"/>
  <c r="G368" i="42"/>
  <c r="H450" i="42"/>
  <c r="I450" i="42"/>
  <c r="G450" i="42"/>
  <c r="H532" i="42"/>
  <c r="I532" i="42"/>
  <c r="G532" i="42"/>
  <c r="I614" i="42"/>
  <c r="G614" i="42"/>
  <c r="H614" i="42"/>
  <c r="G696" i="42"/>
  <c r="H696" i="42"/>
  <c r="I696" i="42"/>
  <c r="H778" i="42"/>
  <c r="I778" i="42"/>
  <c r="G778" i="42"/>
  <c r="H860" i="42"/>
  <c r="I860" i="42"/>
  <c r="G860" i="42"/>
  <c r="H942" i="42"/>
  <c r="G942" i="42"/>
  <c r="I942" i="42"/>
  <c r="G1024" i="42"/>
  <c r="H1024" i="42"/>
  <c r="I1024" i="42"/>
  <c r="H1106" i="42"/>
  <c r="G1106" i="42"/>
  <c r="I1106" i="42"/>
  <c r="I1188" i="42"/>
  <c r="H1188" i="42"/>
  <c r="G1188" i="42"/>
  <c r="H48" i="41"/>
  <c r="G48" i="41"/>
  <c r="F48" i="41"/>
  <c r="E48" i="41"/>
  <c r="D49" i="41"/>
  <c r="L120" i="47"/>
  <c r="H120" i="47" s="1"/>
  <c r="M38" i="49"/>
  <c r="I38" i="49" s="1"/>
  <c r="K120" i="47"/>
  <c r="G120" i="47" s="1"/>
  <c r="L38" i="49"/>
  <c r="H38" i="49" s="1"/>
  <c r="M284" i="47"/>
  <c r="I284" i="47" s="1"/>
  <c r="K284" i="47"/>
  <c r="G284" i="47" s="1"/>
  <c r="M38" i="47"/>
  <c r="I38" i="47" s="1"/>
  <c r="M120" i="47"/>
  <c r="I120" i="47" s="1"/>
  <c r="K38" i="47"/>
  <c r="G38" i="47" s="1"/>
  <c r="K38" i="49"/>
  <c r="G38" i="49" s="1"/>
  <c r="L38" i="47"/>
  <c r="H38" i="47" s="1"/>
  <c r="L284" i="47"/>
  <c r="H284" i="47" s="1"/>
  <c r="M202" i="47"/>
  <c r="I202" i="47" s="1"/>
  <c r="L202" i="47"/>
  <c r="H202" i="47" s="1"/>
  <c r="K202" i="47"/>
  <c r="G202" i="47" s="1"/>
  <c r="M120" i="49"/>
  <c r="I120" i="49" s="1"/>
  <c r="L120" i="49"/>
  <c r="H120" i="49" s="1"/>
  <c r="K120" i="49"/>
  <c r="G120" i="49" s="1"/>
  <c r="M366" i="47"/>
  <c r="I366" i="47" s="1"/>
  <c r="L366" i="47"/>
  <c r="H366" i="47" s="1"/>
  <c r="M202" i="49"/>
  <c r="I202" i="49" s="1"/>
  <c r="K366" i="47"/>
  <c r="G366" i="47" s="1"/>
  <c r="L202" i="49"/>
  <c r="H202" i="49" s="1"/>
  <c r="K202" i="49"/>
  <c r="G202" i="49" s="1"/>
  <c r="M530" i="47"/>
  <c r="I530" i="47" s="1"/>
  <c r="M284" i="49"/>
  <c r="I284" i="49" s="1"/>
  <c r="K284" i="49"/>
  <c r="G284" i="49" s="1"/>
  <c r="K448" i="47"/>
  <c r="G448" i="47" s="1"/>
  <c r="K530" i="47"/>
  <c r="G530" i="47" s="1"/>
  <c r="L284" i="49"/>
  <c r="H284" i="49" s="1"/>
  <c r="M448" i="47"/>
  <c r="I448" i="47" s="1"/>
  <c r="L530" i="47"/>
  <c r="H530" i="47" s="1"/>
  <c r="L448" i="47"/>
  <c r="H448" i="47" s="1"/>
  <c r="M366" i="49"/>
  <c r="I366" i="49" s="1"/>
  <c r="L366" i="49"/>
  <c r="H366" i="49" s="1"/>
  <c r="K366" i="49"/>
  <c r="G366" i="49" s="1"/>
  <c r="L530" i="49"/>
  <c r="H530" i="49" s="1"/>
  <c r="L448" i="49"/>
  <c r="H448" i="49" s="1"/>
  <c r="K530" i="49"/>
  <c r="G530" i="49" s="1"/>
  <c r="K448" i="49"/>
  <c r="G448" i="49" s="1"/>
  <c r="M448" i="49"/>
  <c r="I448" i="49" s="1"/>
  <c r="M530" i="49"/>
  <c r="I530" i="49" s="1"/>
  <c r="K38" i="48"/>
  <c r="G38" i="48" s="1"/>
  <c r="M38" i="48"/>
  <c r="I38" i="48" s="1"/>
  <c r="L38" i="48"/>
  <c r="H38" i="48" s="1"/>
  <c r="K120" i="48"/>
  <c r="G120" i="48" s="1"/>
  <c r="M120" i="48"/>
  <c r="I120" i="48" s="1"/>
  <c r="L120" i="48"/>
  <c r="H120" i="48" s="1"/>
  <c r="M202" i="48"/>
  <c r="I202" i="48" s="1"/>
  <c r="L202" i="48"/>
  <c r="H202" i="48" s="1"/>
  <c r="K202" i="48"/>
  <c r="G202" i="48" s="1"/>
  <c r="L284" i="48"/>
  <c r="H284" i="48" s="1"/>
  <c r="K284" i="48"/>
  <c r="G284" i="48" s="1"/>
  <c r="M284" i="48"/>
  <c r="I284" i="48" s="1"/>
  <c r="K366" i="48"/>
  <c r="G366" i="48" s="1"/>
  <c r="M366" i="48"/>
  <c r="I366" i="48" s="1"/>
  <c r="L366" i="48"/>
  <c r="H366" i="48" s="1"/>
  <c r="K448" i="48"/>
  <c r="G448" i="48" s="1"/>
  <c r="K530" i="48"/>
  <c r="G530" i="48" s="1"/>
  <c r="L530" i="48"/>
  <c r="H530" i="48" s="1"/>
  <c r="M530" i="48"/>
  <c r="I530" i="48" s="1"/>
  <c r="L448" i="48"/>
  <c r="H448" i="48" s="1"/>
  <c r="M448" i="48"/>
  <c r="I448" i="48" s="1"/>
  <c r="K46" i="41"/>
  <c r="L46" i="41"/>
  <c r="H1268" i="42"/>
  <c r="I1268" i="42"/>
  <c r="G1268" i="42"/>
  <c r="I1350" i="42"/>
  <c r="G1350" i="42"/>
  <c r="H1350" i="42"/>
  <c r="H1432" i="42"/>
  <c r="I1432" i="42"/>
  <c r="G1432" i="42"/>
  <c r="I1514" i="42"/>
  <c r="G1514" i="42"/>
  <c r="H1514" i="42"/>
  <c r="I1596" i="42"/>
  <c r="G1596" i="42"/>
  <c r="H1596" i="42"/>
  <c r="G1678" i="42"/>
  <c r="H1678" i="42"/>
  <c r="I1678" i="42"/>
  <c r="H1760" i="42"/>
  <c r="G1760" i="42"/>
  <c r="I1760" i="42"/>
  <c r="H1842" i="42"/>
  <c r="I1842" i="42"/>
  <c r="G1842" i="42"/>
  <c r="H1924" i="42"/>
  <c r="G2006" i="42"/>
  <c r="I1924" i="42"/>
  <c r="I2006" i="42"/>
  <c r="H2006" i="42"/>
  <c r="G1924" i="42"/>
  <c r="L41" i="45" l="1"/>
  <c r="H41" i="45" s="1"/>
  <c r="K41" i="45"/>
  <c r="G41" i="45" s="1"/>
  <c r="J41" i="45"/>
  <c r="F41" i="45" s="1"/>
  <c r="L123" i="45"/>
  <c r="H123" i="45" s="1"/>
  <c r="J861" i="45"/>
  <c r="F861" i="45" s="1"/>
  <c r="K615" i="45"/>
  <c r="G615" i="45" s="1"/>
  <c r="L205" i="45"/>
  <c r="H205" i="45" s="1"/>
  <c r="J533" i="45"/>
  <c r="F533" i="45" s="1"/>
  <c r="K287" i="45"/>
  <c r="G287" i="45" s="1"/>
  <c r="J123" i="45"/>
  <c r="F123" i="45" s="1"/>
  <c r="L697" i="45"/>
  <c r="H697" i="45" s="1"/>
  <c r="L369" i="45"/>
  <c r="H369" i="45" s="1"/>
  <c r="K861" i="45"/>
  <c r="G861" i="45" s="1"/>
  <c r="K533" i="45"/>
  <c r="G533" i="45" s="1"/>
  <c r="J451" i="45"/>
  <c r="F451" i="45" s="1"/>
  <c r="K697" i="45"/>
  <c r="G697" i="45" s="1"/>
  <c r="L615" i="45"/>
  <c r="H615" i="45" s="1"/>
  <c r="K369" i="45"/>
  <c r="G369" i="45" s="1"/>
  <c r="L451" i="45"/>
  <c r="H451" i="45" s="1"/>
  <c r="L533" i="45"/>
  <c r="H533" i="45" s="1"/>
  <c r="J697" i="45"/>
  <c r="F697" i="45" s="1"/>
  <c r="J369" i="45"/>
  <c r="F369" i="45" s="1"/>
  <c r="K205" i="45"/>
  <c r="G205" i="45" s="1"/>
  <c r="L779" i="45"/>
  <c r="H779" i="45" s="1"/>
  <c r="K123" i="45"/>
  <c r="G123" i="45" s="1"/>
  <c r="L861" i="45"/>
  <c r="H861" i="45" s="1"/>
  <c r="K451" i="45"/>
  <c r="G451" i="45" s="1"/>
  <c r="J615" i="45"/>
  <c r="F615" i="45" s="1"/>
  <c r="L287" i="45"/>
  <c r="H287" i="45" s="1"/>
  <c r="J205" i="45"/>
  <c r="F205" i="45" s="1"/>
  <c r="J779" i="45"/>
  <c r="F779" i="45" s="1"/>
  <c r="K779" i="45"/>
  <c r="G779" i="45" s="1"/>
  <c r="J287" i="45"/>
  <c r="F287" i="45" s="1"/>
  <c r="I41" i="42"/>
  <c r="G41" i="42"/>
  <c r="H41" i="42"/>
  <c r="G205" i="42"/>
  <c r="H205" i="42"/>
  <c r="I205" i="42"/>
  <c r="G123" i="42"/>
  <c r="H123" i="42"/>
  <c r="I123" i="42"/>
  <c r="I287" i="42"/>
  <c r="G287" i="42"/>
  <c r="H287" i="42"/>
  <c r="G369" i="42"/>
  <c r="H369" i="42"/>
  <c r="I369" i="42"/>
  <c r="H451" i="42"/>
  <c r="I451" i="42"/>
  <c r="G451" i="42"/>
  <c r="I533" i="42"/>
  <c r="G533" i="42"/>
  <c r="H533" i="42"/>
  <c r="I615" i="42"/>
  <c r="G615" i="42"/>
  <c r="H615" i="42"/>
  <c r="I697" i="42"/>
  <c r="H697" i="42"/>
  <c r="G697" i="42"/>
  <c r="H779" i="42"/>
  <c r="I779" i="42"/>
  <c r="G779" i="42"/>
  <c r="G861" i="42"/>
  <c r="H861" i="42"/>
  <c r="I861" i="42"/>
  <c r="H943" i="42"/>
  <c r="I943" i="42"/>
  <c r="G943" i="42"/>
  <c r="I1025" i="42"/>
  <c r="G1025" i="42"/>
  <c r="H1025" i="42"/>
  <c r="G1107" i="42"/>
  <c r="H1107" i="42"/>
  <c r="I1107" i="42"/>
  <c r="G1189" i="42"/>
  <c r="H1189" i="42"/>
  <c r="I1189" i="42"/>
  <c r="G49" i="41"/>
  <c r="H49" i="41"/>
  <c r="E49" i="41"/>
  <c r="D50" i="41"/>
  <c r="F49" i="41"/>
  <c r="L39" i="48"/>
  <c r="H39" i="48" s="1"/>
  <c r="M39" i="48"/>
  <c r="I39" i="48" s="1"/>
  <c r="K121" i="48"/>
  <c r="G121" i="48" s="1"/>
  <c r="K39" i="48"/>
  <c r="G39" i="48" s="1"/>
  <c r="L121" i="48"/>
  <c r="H121" i="48" s="1"/>
  <c r="M121" i="48"/>
  <c r="I121" i="48" s="1"/>
  <c r="M203" i="48"/>
  <c r="I203" i="48" s="1"/>
  <c r="K203" i="48"/>
  <c r="G203" i="48" s="1"/>
  <c r="L203" i="48"/>
  <c r="H203" i="48" s="1"/>
  <c r="K285" i="48"/>
  <c r="G285" i="48" s="1"/>
  <c r="L285" i="48"/>
  <c r="H285" i="48" s="1"/>
  <c r="M285" i="48"/>
  <c r="I285" i="48" s="1"/>
  <c r="L367" i="48"/>
  <c r="H367" i="48" s="1"/>
  <c r="K367" i="48"/>
  <c r="G367" i="48" s="1"/>
  <c r="M367" i="48"/>
  <c r="I367" i="48" s="1"/>
  <c r="L449" i="48"/>
  <c r="H449" i="48" s="1"/>
  <c r="K449" i="48"/>
  <c r="G449" i="48" s="1"/>
  <c r="M531" i="48"/>
  <c r="I531" i="48" s="1"/>
  <c r="K531" i="48"/>
  <c r="G531" i="48" s="1"/>
  <c r="M449" i="48"/>
  <c r="I449" i="48" s="1"/>
  <c r="L531" i="48"/>
  <c r="H531" i="48" s="1"/>
  <c r="K47" i="41"/>
  <c r="L47" i="41"/>
  <c r="M39" i="49"/>
  <c r="I39" i="49" s="1"/>
  <c r="L39" i="49"/>
  <c r="H39" i="49" s="1"/>
  <c r="K39" i="49"/>
  <c r="G39" i="49" s="1"/>
  <c r="L39" i="47"/>
  <c r="H39" i="47" s="1"/>
  <c r="M39" i="47"/>
  <c r="I39" i="47" s="1"/>
  <c r="K39" i="47"/>
  <c r="G39" i="47" s="1"/>
  <c r="L121" i="49"/>
  <c r="H121" i="49" s="1"/>
  <c r="L285" i="49"/>
  <c r="H285" i="49" s="1"/>
  <c r="K285" i="49"/>
  <c r="G285" i="49" s="1"/>
  <c r="M121" i="47"/>
  <c r="I121" i="47" s="1"/>
  <c r="M121" i="49"/>
  <c r="I121" i="49" s="1"/>
  <c r="M285" i="49"/>
  <c r="I285" i="49" s="1"/>
  <c r="K203" i="49"/>
  <c r="G203" i="49" s="1"/>
  <c r="K121" i="47"/>
  <c r="G121" i="47" s="1"/>
  <c r="L203" i="49"/>
  <c r="H203" i="49" s="1"/>
  <c r="M203" i="49"/>
  <c r="I203" i="49" s="1"/>
  <c r="K121" i="49"/>
  <c r="G121" i="49" s="1"/>
  <c r="L121" i="47"/>
  <c r="H121" i="47" s="1"/>
  <c r="M367" i="49"/>
  <c r="I367" i="49" s="1"/>
  <c r="L203" i="47"/>
  <c r="H203" i="47" s="1"/>
  <c r="L367" i="49"/>
  <c r="H367" i="49" s="1"/>
  <c r="K203" i="47"/>
  <c r="G203" i="47" s="1"/>
  <c r="K367" i="49"/>
  <c r="G367" i="49" s="1"/>
  <c r="M203" i="47"/>
  <c r="I203" i="47" s="1"/>
  <c r="M531" i="49"/>
  <c r="I531" i="49" s="1"/>
  <c r="L531" i="49"/>
  <c r="H531" i="49" s="1"/>
  <c r="K531" i="49"/>
  <c r="G531" i="49" s="1"/>
  <c r="K285" i="47"/>
  <c r="G285" i="47" s="1"/>
  <c r="K449" i="49"/>
  <c r="G449" i="49" s="1"/>
  <c r="M449" i="49"/>
  <c r="I449" i="49" s="1"/>
  <c r="M285" i="47"/>
  <c r="I285" i="47" s="1"/>
  <c r="L285" i="47"/>
  <c r="H285" i="47" s="1"/>
  <c r="L449" i="49"/>
  <c r="H449" i="49" s="1"/>
  <c r="L367" i="47"/>
  <c r="H367" i="47" s="1"/>
  <c r="K367" i="47"/>
  <c r="G367" i="47" s="1"/>
  <c r="M367" i="47"/>
  <c r="I367" i="47" s="1"/>
  <c r="M531" i="47"/>
  <c r="I531" i="47" s="1"/>
  <c r="M449" i="47"/>
  <c r="I449" i="47" s="1"/>
  <c r="L531" i="47"/>
  <c r="H531" i="47" s="1"/>
  <c r="L449" i="47"/>
  <c r="H449" i="47" s="1"/>
  <c r="K531" i="47"/>
  <c r="G531" i="47" s="1"/>
  <c r="K449" i="47"/>
  <c r="G449" i="47" s="1"/>
  <c r="G122" i="63"/>
  <c r="F122" i="63"/>
  <c r="F368" i="63"/>
  <c r="G368" i="63"/>
  <c r="H122" i="63"/>
  <c r="F40" i="63"/>
  <c r="H368" i="63"/>
  <c r="H40" i="63"/>
  <c r="G40" i="63"/>
  <c r="H450" i="63"/>
  <c r="H532" i="63"/>
  <c r="F204" i="63"/>
  <c r="G532" i="63"/>
  <c r="G204" i="63"/>
  <c r="H286" i="63"/>
  <c r="F532" i="63"/>
  <c r="H204" i="63"/>
  <c r="F286" i="63"/>
  <c r="G450" i="63"/>
  <c r="F450" i="63"/>
  <c r="G286" i="63"/>
  <c r="M40" i="50"/>
  <c r="I40" i="50" s="1"/>
  <c r="K122" i="50"/>
  <c r="G122" i="50" s="1"/>
  <c r="M40" i="51"/>
  <c r="I40" i="51" s="1"/>
  <c r="L40" i="50"/>
  <c r="H40" i="50" s="1"/>
  <c r="L122" i="50"/>
  <c r="H122" i="50" s="1"/>
  <c r="M122" i="51"/>
  <c r="I122" i="51" s="1"/>
  <c r="K40" i="50"/>
  <c r="G40" i="50" s="1"/>
  <c r="M122" i="50"/>
  <c r="I122" i="50" s="1"/>
  <c r="M122" i="59"/>
  <c r="I122" i="59" s="1"/>
  <c r="L122" i="59"/>
  <c r="H122" i="59" s="1"/>
  <c r="M204" i="58"/>
  <c r="I204" i="58" s="1"/>
  <c r="M40" i="56"/>
  <c r="I40" i="56" s="1"/>
  <c r="L204" i="58"/>
  <c r="H204" i="58" s="1"/>
  <c r="L40" i="56"/>
  <c r="H40" i="56" s="1"/>
  <c r="K122" i="59"/>
  <c r="G122" i="59" s="1"/>
  <c r="M40" i="54"/>
  <c r="I40" i="54" s="1"/>
  <c r="K40" i="51"/>
  <c r="G40" i="51" s="1"/>
  <c r="M40" i="59"/>
  <c r="I40" i="59" s="1"/>
  <c r="K40" i="56"/>
  <c r="G40" i="56" s="1"/>
  <c r="L40" i="54"/>
  <c r="H40" i="54" s="1"/>
  <c r="M40" i="53"/>
  <c r="I40" i="53" s="1"/>
  <c r="M40" i="57"/>
  <c r="I40" i="57" s="1"/>
  <c r="L40" i="59"/>
  <c r="H40" i="59" s="1"/>
  <c r="K40" i="54"/>
  <c r="G40" i="54" s="1"/>
  <c r="M122" i="58"/>
  <c r="I122" i="58" s="1"/>
  <c r="L40" i="53"/>
  <c r="H40" i="53" s="1"/>
  <c r="L40" i="57"/>
  <c r="H40" i="57" s="1"/>
  <c r="K204" i="58"/>
  <c r="G204" i="58" s="1"/>
  <c r="K40" i="59"/>
  <c r="G40" i="59" s="1"/>
  <c r="L122" i="58"/>
  <c r="H122" i="58" s="1"/>
  <c r="K40" i="53"/>
  <c r="G40" i="53" s="1"/>
  <c r="M40" i="55"/>
  <c r="I40" i="55" s="1"/>
  <c r="K40" i="57"/>
  <c r="G40" i="57" s="1"/>
  <c r="M40" i="52"/>
  <c r="I40" i="52" s="1"/>
  <c r="K122" i="51"/>
  <c r="G122" i="51" s="1"/>
  <c r="K122" i="56"/>
  <c r="G122" i="56" s="1"/>
  <c r="M122" i="56"/>
  <c r="I122" i="56" s="1"/>
  <c r="K40" i="58"/>
  <c r="G40" i="58" s="1"/>
  <c r="L122" i="56"/>
  <c r="H122" i="56" s="1"/>
  <c r="L40" i="55"/>
  <c r="H40" i="55" s="1"/>
  <c r="M40" i="58"/>
  <c r="I40" i="58" s="1"/>
  <c r="L40" i="51"/>
  <c r="H40" i="51" s="1"/>
  <c r="L40" i="52"/>
  <c r="H40" i="52" s="1"/>
  <c r="K122" i="58"/>
  <c r="G122" i="58" s="1"/>
  <c r="L40" i="58"/>
  <c r="H40" i="58" s="1"/>
  <c r="K40" i="52"/>
  <c r="G40" i="52" s="1"/>
  <c r="K40" i="55"/>
  <c r="G40" i="55" s="1"/>
  <c r="L122" i="51"/>
  <c r="H122" i="51" s="1"/>
  <c r="K122" i="53"/>
  <c r="G122" i="53" s="1"/>
  <c r="M122" i="53"/>
  <c r="I122" i="53" s="1"/>
  <c r="M204" i="50"/>
  <c r="I204" i="50" s="1"/>
  <c r="M122" i="54"/>
  <c r="I122" i="54" s="1"/>
  <c r="L122" i="53"/>
  <c r="H122" i="53" s="1"/>
  <c r="K122" i="57"/>
  <c r="G122" i="57" s="1"/>
  <c r="K204" i="51"/>
  <c r="G204" i="51" s="1"/>
  <c r="M122" i="57"/>
  <c r="I122" i="57" s="1"/>
  <c r="M122" i="55"/>
  <c r="I122" i="55" s="1"/>
  <c r="L122" i="55"/>
  <c r="H122" i="55" s="1"/>
  <c r="M122" i="52"/>
  <c r="I122" i="52" s="1"/>
  <c r="K122" i="55"/>
  <c r="G122" i="55" s="1"/>
  <c r="L122" i="52"/>
  <c r="H122" i="52" s="1"/>
  <c r="K204" i="50"/>
  <c r="G204" i="50" s="1"/>
  <c r="L122" i="57"/>
  <c r="H122" i="57" s="1"/>
  <c r="L204" i="51"/>
  <c r="H204" i="51" s="1"/>
  <c r="M204" i="51"/>
  <c r="I204" i="51" s="1"/>
  <c r="L204" i="50"/>
  <c r="H204" i="50" s="1"/>
  <c r="L122" i="54"/>
  <c r="H122" i="54" s="1"/>
  <c r="K122" i="52"/>
  <c r="G122" i="52" s="1"/>
  <c r="K122" i="54"/>
  <c r="G122" i="54" s="1"/>
  <c r="K286" i="50"/>
  <c r="G286" i="50" s="1"/>
  <c r="M204" i="56"/>
  <c r="I204" i="56" s="1"/>
  <c r="K286" i="58"/>
  <c r="G286" i="58" s="1"/>
  <c r="K204" i="55"/>
  <c r="G204" i="55" s="1"/>
  <c r="L204" i="56"/>
  <c r="H204" i="56" s="1"/>
  <c r="M204" i="55"/>
  <c r="I204" i="55" s="1"/>
  <c r="M204" i="57"/>
  <c r="I204" i="57" s="1"/>
  <c r="K204" i="56"/>
  <c r="G204" i="56" s="1"/>
  <c r="L204" i="52"/>
  <c r="H204" i="52" s="1"/>
  <c r="L204" i="55"/>
  <c r="H204" i="55" s="1"/>
  <c r="L204" i="57"/>
  <c r="H204" i="57" s="1"/>
  <c r="K204" i="52"/>
  <c r="G204" i="52" s="1"/>
  <c r="L286" i="50"/>
  <c r="H286" i="50" s="1"/>
  <c r="L286" i="58"/>
  <c r="H286" i="58" s="1"/>
  <c r="L204" i="53"/>
  <c r="H204" i="53" s="1"/>
  <c r="K286" i="51"/>
  <c r="G286" i="51" s="1"/>
  <c r="L204" i="59"/>
  <c r="H204" i="59" s="1"/>
  <c r="M204" i="52"/>
  <c r="I204" i="52" s="1"/>
  <c r="K204" i="53"/>
  <c r="G204" i="53" s="1"/>
  <c r="L204" i="54"/>
  <c r="H204" i="54" s="1"/>
  <c r="K204" i="59"/>
  <c r="G204" i="59" s="1"/>
  <c r="K204" i="57"/>
  <c r="G204" i="57" s="1"/>
  <c r="K204" i="54"/>
  <c r="G204" i="54" s="1"/>
  <c r="M286" i="51"/>
  <c r="I286" i="51" s="1"/>
  <c r="M286" i="50"/>
  <c r="I286" i="50" s="1"/>
  <c r="M204" i="54"/>
  <c r="I204" i="54" s="1"/>
  <c r="L286" i="51"/>
  <c r="H286" i="51" s="1"/>
  <c r="M204" i="59"/>
  <c r="I204" i="59" s="1"/>
  <c r="M286" i="58"/>
  <c r="I286" i="58" s="1"/>
  <c r="M204" i="53"/>
  <c r="I204" i="53" s="1"/>
  <c r="M286" i="53"/>
  <c r="I286" i="53" s="1"/>
  <c r="M286" i="54"/>
  <c r="I286" i="54" s="1"/>
  <c r="L368" i="58"/>
  <c r="H368" i="58" s="1"/>
  <c r="K368" i="51"/>
  <c r="G368" i="51" s="1"/>
  <c r="M286" i="52"/>
  <c r="I286" i="52" s="1"/>
  <c r="M286" i="59"/>
  <c r="I286" i="59" s="1"/>
  <c r="M368" i="50"/>
  <c r="I368" i="50" s="1"/>
  <c r="L286" i="53"/>
  <c r="H286" i="53" s="1"/>
  <c r="L286" i="54"/>
  <c r="H286" i="54" s="1"/>
  <c r="K368" i="58"/>
  <c r="G368" i="58" s="1"/>
  <c r="M368" i="51"/>
  <c r="I368" i="51" s="1"/>
  <c r="L286" i="52"/>
  <c r="H286" i="52" s="1"/>
  <c r="L286" i="59"/>
  <c r="H286" i="59" s="1"/>
  <c r="L368" i="50"/>
  <c r="H368" i="50" s="1"/>
  <c r="K286" i="53"/>
  <c r="G286" i="53" s="1"/>
  <c r="K286" i="54"/>
  <c r="G286" i="54" s="1"/>
  <c r="M286" i="55"/>
  <c r="I286" i="55" s="1"/>
  <c r="L368" i="51"/>
  <c r="H368" i="51" s="1"/>
  <c r="K286" i="52"/>
  <c r="G286" i="52" s="1"/>
  <c r="K286" i="59"/>
  <c r="G286" i="59" s="1"/>
  <c r="K368" i="50"/>
  <c r="G368" i="50" s="1"/>
  <c r="L286" i="55"/>
  <c r="H286" i="55" s="1"/>
  <c r="M368" i="58"/>
  <c r="I368" i="58" s="1"/>
  <c r="K286" i="55"/>
  <c r="G286" i="55" s="1"/>
  <c r="K286" i="56"/>
  <c r="G286" i="56" s="1"/>
  <c r="K286" i="57"/>
  <c r="G286" i="57" s="1"/>
  <c r="M286" i="56"/>
  <c r="I286" i="56" s="1"/>
  <c r="L286" i="57"/>
  <c r="H286" i="57" s="1"/>
  <c r="M286" i="57"/>
  <c r="I286" i="57" s="1"/>
  <c r="L286" i="56"/>
  <c r="H286" i="56" s="1"/>
  <c r="M368" i="57"/>
  <c r="I368" i="57" s="1"/>
  <c r="M368" i="52"/>
  <c r="I368" i="52" s="1"/>
  <c r="K368" i="56"/>
  <c r="G368" i="56" s="1"/>
  <c r="M450" i="58"/>
  <c r="I450" i="58" s="1"/>
  <c r="L450" i="51"/>
  <c r="H450" i="51" s="1"/>
  <c r="L450" i="50"/>
  <c r="H450" i="50" s="1"/>
  <c r="L368" i="57"/>
  <c r="H368" i="57" s="1"/>
  <c r="L368" i="52"/>
  <c r="H368" i="52" s="1"/>
  <c r="L450" i="58"/>
  <c r="H450" i="58" s="1"/>
  <c r="K368" i="54"/>
  <c r="G368" i="54" s="1"/>
  <c r="L532" i="51"/>
  <c r="H532" i="51" s="1"/>
  <c r="M368" i="54"/>
  <c r="I368" i="54" s="1"/>
  <c r="K368" i="57"/>
  <c r="G368" i="57" s="1"/>
  <c r="K368" i="52"/>
  <c r="G368" i="52" s="1"/>
  <c r="L368" i="55"/>
  <c r="H368" i="55" s="1"/>
  <c r="M368" i="53"/>
  <c r="I368" i="53" s="1"/>
  <c r="M368" i="59"/>
  <c r="I368" i="59" s="1"/>
  <c r="L368" i="54"/>
  <c r="H368" i="54" s="1"/>
  <c r="M368" i="55"/>
  <c r="I368" i="55" s="1"/>
  <c r="M532" i="51"/>
  <c r="I532" i="51" s="1"/>
  <c r="M450" i="50"/>
  <c r="I450" i="50" s="1"/>
  <c r="L532" i="50"/>
  <c r="H532" i="50" s="1"/>
  <c r="K532" i="51"/>
  <c r="G532" i="51" s="1"/>
  <c r="K532" i="50"/>
  <c r="G532" i="50" s="1"/>
  <c r="K450" i="50"/>
  <c r="G450" i="50" s="1"/>
  <c r="M532" i="50"/>
  <c r="I532" i="50" s="1"/>
  <c r="K532" i="58"/>
  <c r="G532" i="58" s="1"/>
  <c r="K368" i="53"/>
  <c r="G368" i="53" s="1"/>
  <c r="K368" i="59"/>
  <c r="G368" i="59" s="1"/>
  <c r="L368" i="56"/>
  <c r="H368" i="56" s="1"/>
  <c r="K450" i="58"/>
  <c r="G450" i="58" s="1"/>
  <c r="M450" i="51"/>
  <c r="I450" i="51" s="1"/>
  <c r="M532" i="58"/>
  <c r="I532" i="58" s="1"/>
  <c r="K368" i="55"/>
  <c r="G368" i="55" s="1"/>
  <c r="K450" i="51"/>
  <c r="G450" i="51" s="1"/>
  <c r="L532" i="58"/>
  <c r="H532" i="58" s="1"/>
  <c r="L368" i="53"/>
  <c r="H368" i="53" s="1"/>
  <c r="L368" i="59"/>
  <c r="H368" i="59" s="1"/>
  <c r="M368" i="56"/>
  <c r="I368" i="56" s="1"/>
  <c r="K450" i="59"/>
  <c r="G450" i="59" s="1"/>
  <c r="L450" i="59"/>
  <c r="H450" i="59" s="1"/>
  <c r="L532" i="59"/>
  <c r="H532" i="59" s="1"/>
  <c r="K532" i="59"/>
  <c r="G532" i="59" s="1"/>
  <c r="M532" i="56"/>
  <c r="I532" i="56" s="1"/>
  <c r="K532" i="56"/>
  <c r="G532" i="56" s="1"/>
  <c r="K450" i="56"/>
  <c r="G450" i="56" s="1"/>
  <c r="K450" i="57"/>
  <c r="G450" i="57" s="1"/>
  <c r="L532" i="55"/>
  <c r="H532" i="55" s="1"/>
  <c r="K532" i="54"/>
  <c r="G532" i="54" s="1"/>
  <c r="M532" i="57"/>
  <c r="I532" i="57" s="1"/>
  <c r="M450" i="55"/>
  <c r="I450" i="55" s="1"/>
  <c r="L532" i="52"/>
  <c r="H532" i="52" s="1"/>
  <c r="L532" i="57"/>
  <c r="H532" i="57" s="1"/>
  <c r="L450" i="55"/>
  <c r="H450" i="55" s="1"/>
  <c r="K532" i="52"/>
  <c r="G532" i="52" s="1"/>
  <c r="K532" i="57"/>
  <c r="G532" i="57" s="1"/>
  <c r="K450" i="55"/>
  <c r="G450" i="55" s="1"/>
  <c r="M532" i="59"/>
  <c r="I532" i="59" s="1"/>
  <c r="M532" i="52"/>
  <c r="I532" i="52" s="1"/>
  <c r="L450" i="53"/>
  <c r="H450" i="53" s="1"/>
  <c r="M450" i="52"/>
  <c r="I450" i="52" s="1"/>
  <c r="M450" i="54"/>
  <c r="I450" i="54" s="1"/>
  <c r="M450" i="53"/>
  <c r="I450" i="53" s="1"/>
  <c r="M532" i="53"/>
  <c r="I532" i="53" s="1"/>
  <c r="M450" i="59"/>
  <c r="I450" i="59" s="1"/>
  <c r="K450" i="52"/>
  <c r="G450" i="52" s="1"/>
  <c r="L450" i="56"/>
  <c r="H450" i="56" s="1"/>
  <c r="L450" i="57"/>
  <c r="H450" i="57" s="1"/>
  <c r="M532" i="55"/>
  <c r="I532" i="55" s="1"/>
  <c r="L532" i="54"/>
  <c r="H532" i="54" s="1"/>
  <c r="K532" i="53"/>
  <c r="G532" i="53" s="1"/>
  <c r="M450" i="56"/>
  <c r="I450" i="56" s="1"/>
  <c r="L450" i="54"/>
  <c r="H450" i="54" s="1"/>
  <c r="L532" i="56"/>
  <c r="H532" i="56" s="1"/>
  <c r="L450" i="52"/>
  <c r="H450" i="52" s="1"/>
  <c r="M450" i="57"/>
  <c r="I450" i="57" s="1"/>
  <c r="L532" i="53"/>
  <c r="H532" i="53" s="1"/>
  <c r="K532" i="55"/>
  <c r="G532" i="55" s="1"/>
  <c r="M532" i="54"/>
  <c r="I532" i="54" s="1"/>
  <c r="K450" i="54"/>
  <c r="G450" i="54" s="1"/>
  <c r="K450" i="53"/>
  <c r="G450" i="53" s="1"/>
  <c r="L860" i="61"/>
  <c r="H860" i="61" s="1"/>
  <c r="L450" i="61"/>
  <c r="H450" i="61" s="1"/>
  <c r="K286" i="61"/>
  <c r="G286" i="61" s="1"/>
  <c r="J860" i="61"/>
  <c r="F860" i="61" s="1"/>
  <c r="K860" i="61"/>
  <c r="G860" i="61" s="1"/>
  <c r="K122" i="61"/>
  <c r="G122" i="61" s="1"/>
  <c r="L532" i="61"/>
  <c r="H532" i="61" s="1"/>
  <c r="J122" i="61"/>
  <c r="F122" i="61" s="1"/>
  <c r="K532" i="61"/>
  <c r="G532" i="61" s="1"/>
  <c r="J532" i="61"/>
  <c r="F532" i="61" s="1"/>
  <c r="J286" i="61"/>
  <c r="F286" i="61" s="1"/>
  <c r="L122" i="61"/>
  <c r="H122" i="61" s="1"/>
  <c r="K450" i="61"/>
  <c r="G450" i="61" s="1"/>
  <c r="K368" i="61"/>
  <c r="G368" i="61" s="1"/>
  <c r="J778" i="61"/>
  <c r="F778" i="61" s="1"/>
  <c r="L696" i="61"/>
  <c r="H696" i="61" s="1"/>
  <c r="J614" i="61"/>
  <c r="F614" i="61" s="1"/>
  <c r="J450" i="61"/>
  <c r="F450" i="61" s="1"/>
  <c r="J368" i="61"/>
  <c r="F368" i="61" s="1"/>
  <c r="K696" i="61"/>
  <c r="G696" i="61" s="1"/>
  <c r="L286" i="61"/>
  <c r="H286" i="61" s="1"/>
  <c r="L368" i="61"/>
  <c r="H368" i="61" s="1"/>
  <c r="L204" i="61"/>
  <c r="H204" i="61" s="1"/>
  <c r="J40" i="61"/>
  <c r="F40" i="61" s="1"/>
  <c r="J696" i="61"/>
  <c r="F696" i="61" s="1"/>
  <c r="K204" i="61"/>
  <c r="G204" i="61" s="1"/>
  <c r="L40" i="61"/>
  <c r="H40" i="61" s="1"/>
  <c r="K778" i="61"/>
  <c r="G778" i="61" s="1"/>
  <c r="K614" i="61"/>
  <c r="G614" i="61" s="1"/>
  <c r="K40" i="61"/>
  <c r="G40" i="61" s="1"/>
  <c r="L614" i="61"/>
  <c r="H614" i="61" s="1"/>
  <c r="J204" i="61"/>
  <c r="F204" i="61" s="1"/>
  <c r="L778" i="61"/>
  <c r="H778" i="61" s="1"/>
  <c r="I48" i="41"/>
  <c r="S48" i="41"/>
  <c r="M48" i="41"/>
  <c r="T48" i="41"/>
  <c r="J48" i="41"/>
  <c r="O48" i="41"/>
  <c r="N48" i="41"/>
  <c r="Q48" i="41"/>
  <c r="P48" i="41"/>
  <c r="R48" i="41"/>
  <c r="H1269" i="42"/>
  <c r="I1269" i="42"/>
  <c r="G1269" i="42"/>
  <c r="H1351" i="42"/>
  <c r="I1351" i="42"/>
  <c r="G1351" i="42"/>
  <c r="G1433" i="42"/>
  <c r="H1433" i="42"/>
  <c r="I1433" i="42"/>
  <c r="H1515" i="42"/>
  <c r="I1515" i="42"/>
  <c r="G1515" i="42"/>
  <c r="G1597" i="42"/>
  <c r="I1597" i="42"/>
  <c r="H1597" i="42"/>
  <c r="G1679" i="42"/>
  <c r="H1679" i="42"/>
  <c r="I1679" i="42"/>
  <c r="G1761" i="42"/>
  <c r="I1761" i="42"/>
  <c r="H1761" i="42"/>
  <c r="G1843" i="42"/>
  <c r="H1843" i="42"/>
  <c r="I1843" i="42"/>
  <c r="I1925" i="42"/>
  <c r="H1925" i="42"/>
  <c r="G1925" i="42"/>
  <c r="G2007" i="42"/>
  <c r="H2007" i="42"/>
  <c r="I2007" i="42"/>
  <c r="L40" i="47" l="1"/>
  <c r="H40" i="47" s="1"/>
  <c r="K40" i="47"/>
  <c r="G40" i="47" s="1"/>
  <c r="L40" i="49"/>
  <c r="H40" i="49" s="1"/>
  <c r="K40" i="49"/>
  <c r="G40" i="49" s="1"/>
  <c r="K122" i="47"/>
  <c r="G122" i="47" s="1"/>
  <c r="M40" i="47"/>
  <c r="I40" i="47" s="1"/>
  <c r="L122" i="47"/>
  <c r="H122" i="47" s="1"/>
  <c r="M122" i="47"/>
  <c r="I122" i="47" s="1"/>
  <c r="M40" i="49"/>
  <c r="I40" i="49" s="1"/>
  <c r="L204" i="47"/>
  <c r="H204" i="47" s="1"/>
  <c r="M122" i="49"/>
  <c r="I122" i="49" s="1"/>
  <c r="L122" i="49"/>
  <c r="H122" i="49" s="1"/>
  <c r="L286" i="47"/>
  <c r="H286" i="47" s="1"/>
  <c r="M204" i="47"/>
  <c r="I204" i="47" s="1"/>
  <c r="K204" i="47"/>
  <c r="G204" i="47" s="1"/>
  <c r="K122" i="49"/>
  <c r="G122" i="49" s="1"/>
  <c r="M286" i="47"/>
  <c r="I286" i="47" s="1"/>
  <c r="K286" i="47"/>
  <c r="G286" i="47" s="1"/>
  <c r="M204" i="49"/>
  <c r="I204" i="49" s="1"/>
  <c r="L204" i="49"/>
  <c r="H204" i="49" s="1"/>
  <c r="K204" i="49"/>
  <c r="G204" i="49" s="1"/>
  <c r="K368" i="47"/>
  <c r="G368" i="47" s="1"/>
  <c r="L368" i="47"/>
  <c r="H368" i="47" s="1"/>
  <c r="M368" i="47"/>
  <c r="I368" i="47" s="1"/>
  <c r="K450" i="47"/>
  <c r="G450" i="47" s="1"/>
  <c r="K286" i="49"/>
  <c r="G286" i="49" s="1"/>
  <c r="M450" i="47"/>
  <c r="I450" i="47" s="1"/>
  <c r="M286" i="49"/>
  <c r="I286" i="49" s="1"/>
  <c r="L286" i="49"/>
  <c r="H286" i="49" s="1"/>
  <c r="L450" i="47"/>
  <c r="H450" i="47" s="1"/>
  <c r="M532" i="47"/>
  <c r="I532" i="47" s="1"/>
  <c r="K532" i="47"/>
  <c r="G532" i="47" s="1"/>
  <c r="L532" i="47"/>
  <c r="H532" i="47" s="1"/>
  <c r="L368" i="49"/>
  <c r="H368" i="49" s="1"/>
  <c r="M368" i="49"/>
  <c r="I368" i="49" s="1"/>
  <c r="K368" i="49"/>
  <c r="G368" i="49" s="1"/>
  <c r="K450" i="49"/>
  <c r="G450" i="49" s="1"/>
  <c r="K532" i="49"/>
  <c r="G532" i="49" s="1"/>
  <c r="M450" i="49"/>
  <c r="I450" i="49" s="1"/>
  <c r="L532" i="49"/>
  <c r="H532" i="49" s="1"/>
  <c r="L450" i="49"/>
  <c r="H450" i="49" s="1"/>
  <c r="M532" i="49"/>
  <c r="I532" i="49" s="1"/>
  <c r="K41" i="50"/>
  <c r="G41" i="50" s="1"/>
  <c r="L41" i="50"/>
  <c r="H41" i="50" s="1"/>
  <c r="M41" i="50"/>
  <c r="I41" i="50" s="1"/>
  <c r="M123" i="54"/>
  <c r="I123" i="54" s="1"/>
  <c r="L123" i="56"/>
  <c r="H123" i="56" s="1"/>
  <c r="L123" i="54"/>
  <c r="H123" i="54" s="1"/>
  <c r="M123" i="52"/>
  <c r="I123" i="52" s="1"/>
  <c r="K123" i="56"/>
  <c r="G123" i="56" s="1"/>
  <c r="K123" i="54"/>
  <c r="G123" i="54" s="1"/>
  <c r="L123" i="52"/>
  <c r="H123" i="52" s="1"/>
  <c r="M123" i="56"/>
  <c r="I123" i="56" s="1"/>
  <c r="K123" i="52"/>
  <c r="G123" i="52" s="1"/>
  <c r="K41" i="51"/>
  <c r="G41" i="51" s="1"/>
  <c r="L41" i="51"/>
  <c r="H41" i="51" s="1"/>
  <c r="M41" i="52"/>
  <c r="I41" i="52" s="1"/>
  <c r="K123" i="59"/>
  <c r="G123" i="59" s="1"/>
  <c r="K41" i="57"/>
  <c r="G41" i="57" s="1"/>
  <c r="M41" i="51"/>
  <c r="I41" i="51" s="1"/>
  <c r="L41" i="59"/>
  <c r="H41" i="59" s="1"/>
  <c r="K41" i="59"/>
  <c r="G41" i="59" s="1"/>
  <c r="M41" i="56"/>
  <c r="I41" i="56" s="1"/>
  <c r="L41" i="52"/>
  <c r="H41" i="52" s="1"/>
  <c r="M41" i="59"/>
  <c r="I41" i="59" s="1"/>
  <c r="M41" i="58"/>
  <c r="I41" i="58" s="1"/>
  <c r="K41" i="52"/>
  <c r="G41" i="52" s="1"/>
  <c r="K41" i="54"/>
  <c r="G41" i="54" s="1"/>
  <c r="K123" i="53"/>
  <c r="G123" i="53" s="1"/>
  <c r="L123" i="59"/>
  <c r="H123" i="59" s="1"/>
  <c r="K41" i="53"/>
  <c r="G41" i="53" s="1"/>
  <c r="L41" i="57"/>
  <c r="H41" i="57" s="1"/>
  <c r="K41" i="58"/>
  <c r="G41" i="58" s="1"/>
  <c r="L123" i="53"/>
  <c r="H123" i="53" s="1"/>
  <c r="M123" i="59"/>
  <c r="I123" i="59" s="1"/>
  <c r="M41" i="54"/>
  <c r="I41" i="54" s="1"/>
  <c r="L41" i="53"/>
  <c r="H41" i="53" s="1"/>
  <c r="L41" i="55"/>
  <c r="H41" i="55" s="1"/>
  <c r="K41" i="55"/>
  <c r="G41" i="55" s="1"/>
  <c r="M41" i="53"/>
  <c r="I41" i="53" s="1"/>
  <c r="L41" i="56"/>
  <c r="H41" i="56" s="1"/>
  <c r="M41" i="55"/>
  <c r="I41" i="55" s="1"/>
  <c r="K41" i="56"/>
  <c r="G41" i="56" s="1"/>
  <c r="L41" i="54"/>
  <c r="H41" i="54" s="1"/>
  <c r="L41" i="58"/>
  <c r="H41" i="58" s="1"/>
  <c r="M123" i="53"/>
  <c r="I123" i="53" s="1"/>
  <c r="M41" i="57"/>
  <c r="I41" i="57" s="1"/>
  <c r="K123" i="50"/>
  <c r="G123" i="50" s="1"/>
  <c r="M123" i="57"/>
  <c r="I123" i="57" s="1"/>
  <c r="M123" i="50"/>
  <c r="I123" i="50" s="1"/>
  <c r="L123" i="57"/>
  <c r="H123" i="57" s="1"/>
  <c r="M205" i="50"/>
  <c r="I205" i="50" s="1"/>
  <c r="K205" i="55"/>
  <c r="G205" i="55" s="1"/>
  <c r="K123" i="57"/>
  <c r="G123" i="57" s="1"/>
  <c r="K205" i="56"/>
  <c r="G205" i="56" s="1"/>
  <c r="K123" i="55"/>
  <c r="G123" i="55" s="1"/>
  <c r="L123" i="51"/>
  <c r="H123" i="51" s="1"/>
  <c r="L123" i="50"/>
  <c r="H123" i="50" s="1"/>
  <c r="M205" i="55"/>
  <c r="I205" i="55" s="1"/>
  <c r="K123" i="51"/>
  <c r="G123" i="51" s="1"/>
  <c r="K205" i="53"/>
  <c r="G205" i="53" s="1"/>
  <c r="L205" i="55"/>
  <c r="H205" i="55" s="1"/>
  <c r="M205" i="52"/>
  <c r="I205" i="52" s="1"/>
  <c r="M123" i="51"/>
  <c r="I123" i="51" s="1"/>
  <c r="M205" i="53"/>
  <c r="I205" i="53" s="1"/>
  <c r="M123" i="58"/>
  <c r="I123" i="58" s="1"/>
  <c r="L205" i="56"/>
  <c r="H205" i="56" s="1"/>
  <c r="L123" i="55"/>
  <c r="H123" i="55" s="1"/>
  <c r="L123" i="58"/>
  <c r="H123" i="58" s="1"/>
  <c r="L205" i="53"/>
  <c r="H205" i="53" s="1"/>
  <c r="M205" i="56"/>
  <c r="I205" i="56" s="1"/>
  <c r="L205" i="50"/>
  <c r="H205" i="50" s="1"/>
  <c r="L205" i="52"/>
  <c r="H205" i="52" s="1"/>
  <c r="M123" i="55"/>
  <c r="I123" i="55" s="1"/>
  <c r="K205" i="52"/>
  <c r="G205" i="52" s="1"/>
  <c r="K123" i="58"/>
  <c r="G123" i="58" s="1"/>
  <c r="K205" i="50"/>
  <c r="G205" i="50" s="1"/>
  <c r="M205" i="58"/>
  <c r="I205" i="58" s="1"/>
  <c r="M287" i="55"/>
  <c r="I287" i="55" s="1"/>
  <c r="M287" i="53"/>
  <c r="I287" i="53" s="1"/>
  <c r="L287" i="55"/>
  <c r="H287" i="55" s="1"/>
  <c r="L287" i="53"/>
  <c r="H287" i="53" s="1"/>
  <c r="K287" i="55"/>
  <c r="G287" i="55" s="1"/>
  <c r="K287" i="53"/>
  <c r="G287" i="53" s="1"/>
  <c r="L205" i="59"/>
  <c r="H205" i="59" s="1"/>
  <c r="K287" i="56"/>
  <c r="G287" i="56" s="1"/>
  <c r="K205" i="58"/>
  <c r="G205" i="58" s="1"/>
  <c r="K205" i="54"/>
  <c r="G205" i="54" s="1"/>
  <c r="K205" i="59"/>
  <c r="G205" i="59" s="1"/>
  <c r="K205" i="51"/>
  <c r="G205" i="51" s="1"/>
  <c r="M205" i="59"/>
  <c r="I205" i="59" s="1"/>
  <c r="K205" i="57"/>
  <c r="G205" i="57" s="1"/>
  <c r="K287" i="52"/>
  <c r="G287" i="52" s="1"/>
  <c r="M287" i="56"/>
  <c r="I287" i="56" s="1"/>
  <c r="K287" i="50"/>
  <c r="G287" i="50" s="1"/>
  <c r="M205" i="57"/>
  <c r="I205" i="57" s="1"/>
  <c r="M205" i="51"/>
  <c r="I205" i="51" s="1"/>
  <c r="M287" i="52"/>
  <c r="I287" i="52" s="1"/>
  <c r="L205" i="57"/>
  <c r="H205" i="57" s="1"/>
  <c r="L287" i="52"/>
  <c r="H287" i="52" s="1"/>
  <c r="L287" i="50"/>
  <c r="H287" i="50" s="1"/>
  <c r="L287" i="56"/>
  <c r="H287" i="56" s="1"/>
  <c r="M205" i="54"/>
  <c r="I205" i="54" s="1"/>
  <c r="L205" i="58"/>
  <c r="H205" i="58" s="1"/>
  <c r="L205" i="54"/>
  <c r="H205" i="54" s="1"/>
  <c r="M287" i="50"/>
  <c r="I287" i="50" s="1"/>
  <c r="L205" i="51"/>
  <c r="H205" i="51" s="1"/>
  <c r="M369" i="55"/>
  <c r="I369" i="55" s="1"/>
  <c r="K287" i="59"/>
  <c r="G287" i="59" s="1"/>
  <c r="L287" i="51"/>
  <c r="H287" i="51" s="1"/>
  <c r="K287" i="58"/>
  <c r="G287" i="58" s="1"/>
  <c r="K287" i="51"/>
  <c r="G287" i="51" s="1"/>
  <c r="M287" i="58"/>
  <c r="I287" i="58" s="1"/>
  <c r="K369" i="50"/>
  <c r="G369" i="50" s="1"/>
  <c r="K369" i="55"/>
  <c r="G369" i="55" s="1"/>
  <c r="L287" i="59"/>
  <c r="H287" i="59" s="1"/>
  <c r="M287" i="51"/>
  <c r="I287" i="51" s="1"/>
  <c r="L287" i="58"/>
  <c r="H287" i="58" s="1"/>
  <c r="L369" i="56"/>
  <c r="H369" i="56" s="1"/>
  <c r="K287" i="57"/>
  <c r="G287" i="57" s="1"/>
  <c r="L369" i="53"/>
  <c r="H369" i="53" s="1"/>
  <c r="M287" i="57"/>
  <c r="I287" i="57" s="1"/>
  <c r="K369" i="56"/>
  <c r="G369" i="56" s="1"/>
  <c r="K369" i="53"/>
  <c r="G369" i="53" s="1"/>
  <c r="L369" i="52"/>
  <c r="H369" i="52" s="1"/>
  <c r="K369" i="52"/>
  <c r="G369" i="52" s="1"/>
  <c r="L369" i="50"/>
  <c r="H369" i="50" s="1"/>
  <c r="M369" i="52"/>
  <c r="I369" i="52" s="1"/>
  <c r="M287" i="59"/>
  <c r="I287" i="59" s="1"/>
  <c r="K287" i="54"/>
  <c r="G287" i="54" s="1"/>
  <c r="M369" i="50"/>
  <c r="I369" i="50" s="1"/>
  <c r="L287" i="54"/>
  <c r="H287" i="54" s="1"/>
  <c r="L369" i="55"/>
  <c r="H369" i="55" s="1"/>
  <c r="M369" i="56"/>
  <c r="I369" i="56" s="1"/>
  <c r="L287" i="57"/>
  <c r="H287" i="57" s="1"/>
  <c r="M369" i="53"/>
  <c r="I369" i="53" s="1"/>
  <c r="M287" i="54"/>
  <c r="I287" i="54" s="1"/>
  <c r="K451" i="52"/>
  <c r="G451" i="52" s="1"/>
  <c r="M369" i="54"/>
  <c r="I369" i="54" s="1"/>
  <c r="L451" i="56"/>
  <c r="H451" i="56" s="1"/>
  <c r="K533" i="55"/>
  <c r="G533" i="55" s="1"/>
  <c r="L451" i="55"/>
  <c r="H451" i="55" s="1"/>
  <c r="M369" i="51"/>
  <c r="I369" i="51" s="1"/>
  <c r="M451" i="50"/>
  <c r="I451" i="50" s="1"/>
  <c r="L369" i="59"/>
  <c r="H369" i="59" s="1"/>
  <c r="M533" i="52"/>
  <c r="I533" i="52" s="1"/>
  <c r="M533" i="50"/>
  <c r="I533" i="50" s="1"/>
  <c r="L369" i="54"/>
  <c r="H369" i="54" s="1"/>
  <c r="K451" i="56"/>
  <c r="G451" i="56" s="1"/>
  <c r="K533" i="53"/>
  <c r="G533" i="53" s="1"/>
  <c r="K451" i="55"/>
  <c r="G451" i="55" s="1"/>
  <c r="L369" i="51"/>
  <c r="H369" i="51" s="1"/>
  <c r="M369" i="57"/>
  <c r="I369" i="57" s="1"/>
  <c r="L451" i="53"/>
  <c r="H451" i="53" s="1"/>
  <c r="L451" i="50"/>
  <c r="H451" i="50" s="1"/>
  <c r="L533" i="50"/>
  <c r="H533" i="50" s="1"/>
  <c r="K369" i="54"/>
  <c r="G369" i="54" s="1"/>
  <c r="M451" i="56"/>
  <c r="I451" i="56" s="1"/>
  <c r="M533" i="53"/>
  <c r="I533" i="53" s="1"/>
  <c r="K369" i="51"/>
  <c r="G369" i="51" s="1"/>
  <c r="L369" i="57"/>
  <c r="H369" i="57" s="1"/>
  <c r="M533" i="56"/>
  <c r="I533" i="56" s="1"/>
  <c r="M369" i="58"/>
  <c r="I369" i="58" s="1"/>
  <c r="K451" i="50"/>
  <c r="G451" i="50" s="1"/>
  <c r="K533" i="50"/>
  <c r="G533" i="50" s="1"/>
  <c r="L533" i="53"/>
  <c r="H533" i="53" s="1"/>
  <c r="K369" i="57"/>
  <c r="G369" i="57" s="1"/>
  <c r="L451" i="52"/>
  <c r="H451" i="52" s="1"/>
  <c r="L533" i="55"/>
  <c r="H533" i="55" s="1"/>
  <c r="M451" i="55"/>
  <c r="I451" i="55" s="1"/>
  <c r="K369" i="58"/>
  <c r="G369" i="58" s="1"/>
  <c r="K533" i="52"/>
  <c r="G533" i="52" s="1"/>
  <c r="M369" i="59"/>
  <c r="I369" i="59" s="1"/>
  <c r="M451" i="53"/>
  <c r="I451" i="53" s="1"/>
  <c r="L533" i="56"/>
  <c r="H533" i="56" s="1"/>
  <c r="K451" i="53"/>
  <c r="G451" i="53" s="1"/>
  <c r="L533" i="52"/>
  <c r="H533" i="52" s="1"/>
  <c r="L369" i="58"/>
  <c r="H369" i="58" s="1"/>
  <c r="M451" i="52"/>
  <c r="I451" i="52" s="1"/>
  <c r="K369" i="59"/>
  <c r="G369" i="59" s="1"/>
  <c r="K533" i="56"/>
  <c r="G533" i="56" s="1"/>
  <c r="M533" i="55"/>
  <c r="I533" i="55" s="1"/>
  <c r="K533" i="59"/>
  <c r="G533" i="59" s="1"/>
  <c r="L533" i="54"/>
  <c r="H533" i="54" s="1"/>
  <c r="M451" i="54"/>
  <c r="I451" i="54" s="1"/>
  <c r="M533" i="59"/>
  <c r="I533" i="59" s="1"/>
  <c r="L451" i="54"/>
  <c r="H451" i="54" s="1"/>
  <c r="L533" i="59"/>
  <c r="H533" i="59" s="1"/>
  <c r="M533" i="54"/>
  <c r="I533" i="54" s="1"/>
  <c r="K451" i="54"/>
  <c r="G451" i="54" s="1"/>
  <c r="M533" i="58"/>
  <c r="I533" i="58" s="1"/>
  <c r="L451" i="57"/>
  <c r="H451" i="57" s="1"/>
  <c r="L533" i="58"/>
  <c r="H533" i="58" s="1"/>
  <c r="K451" i="57"/>
  <c r="G451" i="57" s="1"/>
  <c r="M451" i="51"/>
  <c r="I451" i="51" s="1"/>
  <c r="K533" i="58"/>
  <c r="G533" i="58" s="1"/>
  <c r="M451" i="58"/>
  <c r="I451" i="58" s="1"/>
  <c r="L451" i="51"/>
  <c r="H451" i="51" s="1"/>
  <c r="L451" i="58"/>
  <c r="H451" i="58" s="1"/>
  <c r="K533" i="54"/>
  <c r="G533" i="54" s="1"/>
  <c r="M451" i="57"/>
  <c r="I451" i="57" s="1"/>
  <c r="L533" i="51"/>
  <c r="H533" i="51" s="1"/>
  <c r="K451" i="59"/>
  <c r="G451" i="59" s="1"/>
  <c r="K451" i="51"/>
  <c r="G451" i="51" s="1"/>
  <c r="L533" i="57"/>
  <c r="H533" i="57" s="1"/>
  <c r="K533" i="51"/>
  <c r="G533" i="51" s="1"/>
  <c r="K451" i="58"/>
  <c r="G451" i="58" s="1"/>
  <c r="M533" i="51"/>
  <c r="I533" i="51" s="1"/>
  <c r="K533" i="57"/>
  <c r="G533" i="57" s="1"/>
  <c r="M451" i="59"/>
  <c r="I451" i="59" s="1"/>
  <c r="M533" i="57"/>
  <c r="I533" i="57" s="1"/>
  <c r="L451" i="59"/>
  <c r="H451" i="59" s="1"/>
  <c r="K534" i="45"/>
  <c r="G534" i="45" s="1"/>
  <c r="J534" i="45"/>
  <c r="F534" i="45" s="1"/>
  <c r="L534" i="45"/>
  <c r="H534" i="45" s="1"/>
  <c r="J862" i="45"/>
  <c r="F862" i="45" s="1"/>
  <c r="L288" i="45"/>
  <c r="H288" i="45" s="1"/>
  <c r="K698" i="45"/>
  <c r="G698" i="45" s="1"/>
  <c r="L124" i="45"/>
  <c r="H124" i="45" s="1"/>
  <c r="L42" i="45"/>
  <c r="H42" i="45" s="1"/>
  <c r="J698" i="45"/>
  <c r="F698" i="45" s="1"/>
  <c r="L206" i="45"/>
  <c r="H206" i="45" s="1"/>
  <c r="J780" i="45"/>
  <c r="F780" i="45" s="1"/>
  <c r="K370" i="45"/>
  <c r="G370" i="45" s="1"/>
  <c r="L452" i="45"/>
  <c r="H452" i="45" s="1"/>
  <c r="L780" i="45"/>
  <c r="H780" i="45" s="1"/>
  <c r="J370" i="45"/>
  <c r="F370" i="45" s="1"/>
  <c r="K124" i="45"/>
  <c r="G124" i="45" s="1"/>
  <c r="K780" i="45"/>
  <c r="G780" i="45" s="1"/>
  <c r="K42" i="45"/>
  <c r="G42" i="45" s="1"/>
  <c r="L370" i="45"/>
  <c r="H370" i="45" s="1"/>
  <c r="L698" i="45"/>
  <c r="H698" i="45" s="1"/>
  <c r="K206" i="45"/>
  <c r="G206" i="45" s="1"/>
  <c r="J42" i="45"/>
  <c r="F42" i="45" s="1"/>
  <c r="J206" i="45"/>
  <c r="F206" i="45" s="1"/>
  <c r="K616" i="45"/>
  <c r="G616" i="45" s="1"/>
  <c r="K452" i="45"/>
  <c r="G452" i="45" s="1"/>
  <c r="J616" i="45"/>
  <c r="F616" i="45" s="1"/>
  <c r="L862" i="45"/>
  <c r="H862" i="45" s="1"/>
  <c r="K288" i="45"/>
  <c r="G288" i="45" s="1"/>
  <c r="K862" i="45"/>
  <c r="G862" i="45" s="1"/>
  <c r="J288" i="45"/>
  <c r="F288" i="45" s="1"/>
  <c r="J452" i="45"/>
  <c r="F452" i="45" s="1"/>
  <c r="L616" i="45"/>
  <c r="H616" i="45" s="1"/>
  <c r="J124" i="45"/>
  <c r="F124" i="45" s="1"/>
  <c r="G124" i="42"/>
  <c r="H124" i="42"/>
  <c r="H42" i="42"/>
  <c r="I42" i="42"/>
  <c r="I124" i="42"/>
  <c r="G42" i="42"/>
  <c r="I206" i="42"/>
  <c r="G206" i="42"/>
  <c r="H206" i="42"/>
  <c r="I288" i="42"/>
  <c r="H288" i="42"/>
  <c r="G288" i="42"/>
  <c r="G370" i="42"/>
  <c r="I370" i="42"/>
  <c r="H370" i="42"/>
  <c r="H452" i="42"/>
  <c r="I452" i="42"/>
  <c r="G452" i="42"/>
  <c r="H534" i="42"/>
  <c r="I534" i="42"/>
  <c r="G534" i="42"/>
  <c r="G616" i="42"/>
  <c r="H616" i="42"/>
  <c r="I616" i="42"/>
  <c r="I698" i="42"/>
  <c r="G698" i="42"/>
  <c r="H698" i="42"/>
  <c r="H780" i="42"/>
  <c r="I780" i="42"/>
  <c r="G780" i="42"/>
  <c r="H862" i="42"/>
  <c r="I862" i="42"/>
  <c r="G862" i="42"/>
  <c r="G944" i="42"/>
  <c r="H944" i="42"/>
  <c r="I944" i="42"/>
  <c r="G1026" i="42"/>
  <c r="H1026" i="42"/>
  <c r="I1026" i="42"/>
  <c r="G1108" i="42"/>
  <c r="I1108" i="42"/>
  <c r="H1108" i="42"/>
  <c r="H1190" i="42"/>
  <c r="I1190" i="42"/>
  <c r="G1190" i="42"/>
  <c r="F50" i="41"/>
  <c r="D51" i="41"/>
  <c r="G50" i="41"/>
  <c r="H50" i="41"/>
  <c r="E50" i="41"/>
  <c r="I1270" i="42"/>
  <c r="H1270" i="42"/>
  <c r="G1270" i="42"/>
  <c r="G1352" i="42"/>
  <c r="H1352" i="42"/>
  <c r="I1352" i="42"/>
  <c r="H1434" i="42"/>
  <c r="I1434" i="42"/>
  <c r="G1434" i="42"/>
  <c r="G1516" i="42"/>
  <c r="I1516" i="42"/>
  <c r="H1516" i="42"/>
  <c r="H1598" i="42"/>
  <c r="G1598" i="42"/>
  <c r="I1598" i="42"/>
  <c r="I1680" i="42"/>
  <c r="H1680" i="42"/>
  <c r="G1680" i="42"/>
  <c r="I1762" i="42"/>
  <c r="G1762" i="42"/>
  <c r="H1762" i="42"/>
  <c r="G1844" i="42"/>
  <c r="H1844" i="42"/>
  <c r="I1844" i="42"/>
  <c r="I1926" i="42"/>
  <c r="I2008" i="42"/>
  <c r="H1926" i="42"/>
  <c r="H2008" i="42"/>
  <c r="G2008" i="42"/>
  <c r="G1926" i="42"/>
  <c r="K41" i="61"/>
  <c r="G41" i="61" s="1"/>
  <c r="L41" i="61"/>
  <c r="H41" i="61" s="1"/>
  <c r="J41" i="61"/>
  <c r="F41" i="61" s="1"/>
  <c r="L615" i="61"/>
  <c r="H615" i="61" s="1"/>
  <c r="K615" i="61"/>
  <c r="G615" i="61" s="1"/>
  <c r="K451" i="61"/>
  <c r="G451" i="61" s="1"/>
  <c r="J615" i="61"/>
  <c r="F615" i="61" s="1"/>
  <c r="J779" i="61"/>
  <c r="F779" i="61" s="1"/>
  <c r="J451" i="61"/>
  <c r="F451" i="61" s="1"/>
  <c r="L451" i="61"/>
  <c r="H451" i="61" s="1"/>
  <c r="L205" i="61"/>
  <c r="H205" i="61" s="1"/>
  <c r="K779" i="61"/>
  <c r="G779" i="61" s="1"/>
  <c r="L861" i="61"/>
  <c r="H861" i="61" s="1"/>
  <c r="K697" i="61"/>
  <c r="G697" i="61" s="1"/>
  <c r="J287" i="61"/>
  <c r="F287" i="61" s="1"/>
  <c r="J369" i="61"/>
  <c r="F369" i="61" s="1"/>
  <c r="L533" i="61"/>
  <c r="H533" i="61" s="1"/>
  <c r="K861" i="61"/>
  <c r="G861" i="61" s="1"/>
  <c r="J697" i="61"/>
  <c r="F697" i="61" s="1"/>
  <c r="K369" i="61"/>
  <c r="G369" i="61" s="1"/>
  <c r="K533" i="61"/>
  <c r="G533" i="61" s="1"/>
  <c r="J861" i="61"/>
  <c r="F861" i="61" s="1"/>
  <c r="K205" i="61"/>
  <c r="G205" i="61" s="1"/>
  <c r="J533" i="61"/>
  <c r="F533" i="61" s="1"/>
  <c r="L779" i="61"/>
  <c r="H779" i="61" s="1"/>
  <c r="L697" i="61"/>
  <c r="H697" i="61" s="1"/>
  <c r="K287" i="61"/>
  <c r="G287" i="61" s="1"/>
  <c r="K123" i="61"/>
  <c r="G123" i="61" s="1"/>
  <c r="L369" i="61"/>
  <c r="H369" i="61" s="1"/>
  <c r="J205" i="61"/>
  <c r="F205" i="61" s="1"/>
  <c r="L287" i="61"/>
  <c r="H287" i="61" s="1"/>
  <c r="J123" i="61"/>
  <c r="F123" i="61" s="1"/>
  <c r="L123" i="61"/>
  <c r="H123" i="61" s="1"/>
  <c r="R49" i="41"/>
  <c r="T49" i="41"/>
  <c r="S49" i="41"/>
  <c r="M49" i="41"/>
  <c r="O49" i="41"/>
  <c r="Q49" i="41"/>
  <c r="J49" i="41"/>
  <c r="N49" i="41"/>
  <c r="I49" i="41"/>
  <c r="P49" i="41"/>
  <c r="M40" i="48"/>
  <c r="I40" i="48" s="1"/>
  <c r="K122" i="48"/>
  <c r="G122" i="48" s="1"/>
  <c r="L122" i="48"/>
  <c r="H122" i="48" s="1"/>
  <c r="K40" i="48"/>
  <c r="G40" i="48" s="1"/>
  <c r="L40" i="48"/>
  <c r="H40" i="48" s="1"/>
  <c r="M122" i="48"/>
  <c r="I122" i="48" s="1"/>
  <c r="L204" i="48"/>
  <c r="H204" i="48" s="1"/>
  <c r="K204" i="48"/>
  <c r="G204" i="48" s="1"/>
  <c r="M204" i="48"/>
  <c r="I204" i="48" s="1"/>
  <c r="M286" i="48"/>
  <c r="I286" i="48" s="1"/>
  <c r="K286" i="48"/>
  <c r="G286" i="48" s="1"/>
  <c r="L286" i="48"/>
  <c r="H286" i="48" s="1"/>
  <c r="L368" i="48"/>
  <c r="H368" i="48" s="1"/>
  <c r="M368" i="48"/>
  <c r="I368" i="48" s="1"/>
  <c r="K368" i="48"/>
  <c r="G368" i="48" s="1"/>
  <c r="M450" i="48"/>
  <c r="I450" i="48" s="1"/>
  <c r="M532" i="48"/>
  <c r="I532" i="48" s="1"/>
  <c r="L532" i="48"/>
  <c r="H532" i="48" s="1"/>
  <c r="K532" i="48"/>
  <c r="G532" i="48" s="1"/>
  <c r="L450" i="48"/>
  <c r="H450" i="48" s="1"/>
  <c r="K450" i="48"/>
  <c r="G450" i="48" s="1"/>
  <c r="L48" i="41"/>
  <c r="K48" i="41"/>
  <c r="F287" i="63"/>
  <c r="G205" i="63"/>
  <c r="G41" i="63"/>
  <c r="G369" i="63"/>
  <c r="F369" i="63"/>
  <c r="H41" i="63"/>
  <c r="H369" i="63"/>
  <c r="H451" i="63"/>
  <c r="G451" i="63"/>
  <c r="F451" i="63"/>
  <c r="H287" i="63"/>
  <c r="G287" i="63"/>
  <c r="F41" i="63"/>
  <c r="F123" i="63"/>
  <c r="F205" i="63"/>
  <c r="F533" i="63"/>
  <c r="H205" i="63"/>
  <c r="H533" i="63"/>
  <c r="G533" i="63"/>
  <c r="G123" i="63"/>
  <c r="H123" i="63"/>
  <c r="K123" i="47" l="1"/>
  <c r="G123" i="47" s="1"/>
  <c r="K41" i="49"/>
  <c r="G41" i="49" s="1"/>
  <c r="M41" i="47"/>
  <c r="I41" i="47" s="1"/>
  <c r="M123" i="47"/>
  <c r="I123" i="47" s="1"/>
  <c r="L41" i="49"/>
  <c r="H41" i="49" s="1"/>
  <c r="M41" i="49"/>
  <c r="I41" i="49" s="1"/>
  <c r="K41" i="47"/>
  <c r="G41" i="47" s="1"/>
  <c r="L123" i="47"/>
  <c r="H123" i="47" s="1"/>
  <c r="L41" i="47"/>
  <c r="H41" i="47" s="1"/>
  <c r="K123" i="49"/>
  <c r="G123" i="49" s="1"/>
  <c r="K205" i="47"/>
  <c r="G205" i="47" s="1"/>
  <c r="L123" i="49"/>
  <c r="H123" i="49" s="1"/>
  <c r="M205" i="47"/>
  <c r="I205" i="47" s="1"/>
  <c r="M123" i="49"/>
  <c r="I123" i="49" s="1"/>
  <c r="L205" i="47"/>
  <c r="H205" i="47" s="1"/>
  <c r="K205" i="49"/>
  <c r="G205" i="49" s="1"/>
  <c r="M287" i="47"/>
  <c r="I287" i="47" s="1"/>
  <c r="K287" i="47"/>
  <c r="G287" i="47" s="1"/>
  <c r="L287" i="47"/>
  <c r="H287" i="47" s="1"/>
  <c r="L205" i="49"/>
  <c r="H205" i="49" s="1"/>
  <c r="M205" i="49"/>
  <c r="I205" i="49" s="1"/>
  <c r="M287" i="49"/>
  <c r="I287" i="49" s="1"/>
  <c r="L287" i="49"/>
  <c r="H287" i="49" s="1"/>
  <c r="M369" i="47"/>
  <c r="I369" i="47" s="1"/>
  <c r="K287" i="49"/>
  <c r="G287" i="49" s="1"/>
  <c r="L369" i="47"/>
  <c r="H369" i="47" s="1"/>
  <c r="K369" i="47"/>
  <c r="G369" i="47" s="1"/>
  <c r="K451" i="47"/>
  <c r="G451" i="47" s="1"/>
  <c r="M533" i="47"/>
  <c r="I533" i="47" s="1"/>
  <c r="L369" i="49"/>
  <c r="H369" i="49" s="1"/>
  <c r="K533" i="47"/>
  <c r="G533" i="47" s="1"/>
  <c r="K369" i="49"/>
  <c r="G369" i="49" s="1"/>
  <c r="L533" i="47"/>
  <c r="H533" i="47" s="1"/>
  <c r="L451" i="47"/>
  <c r="H451" i="47" s="1"/>
  <c r="M369" i="49"/>
  <c r="I369" i="49" s="1"/>
  <c r="M451" i="47"/>
  <c r="I451" i="47" s="1"/>
  <c r="M533" i="49"/>
  <c r="I533" i="49" s="1"/>
  <c r="K451" i="49"/>
  <c r="G451" i="49" s="1"/>
  <c r="L533" i="49"/>
  <c r="H533" i="49" s="1"/>
  <c r="L451" i="49"/>
  <c r="H451" i="49" s="1"/>
  <c r="K533" i="49"/>
  <c r="G533" i="49" s="1"/>
  <c r="M451" i="49"/>
  <c r="I451" i="49" s="1"/>
  <c r="F288" i="63"/>
  <c r="H206" i="63"/>
  <c r="G288" i="63"/>
  <c r="H42" i="63"/>
  <c r="H288" i="63"/>
  <c r="F124" i="63"/>
  <c r="F370" i="63"/>
  <c r="G370" i="63"/>
  <c r="G124" i="63"/>
  <c r="H370" i="63"/>
  <c r="H124" i="63"/>
  <c r="G42" i="63"/>
  <c r="H452" i="63"/>
  <c r="G534" i="63"/>
  <c r="G452" i="63"/>
  <c r="G206" i="63"/>
  <c r="F452" i="63"/>
  <c r="F42" i="63"/>
  <c r="F206" i="63"/>
  <c r="F534" i="63"/>
  <c r="H534" i="63"/>
  <c r="K41" i="48"/>
  <c r="G41" i="48" s="1"/>
  <c r="M41" i="48"/>
  <c r="I41" i="48" s="1"/>
  <c r="L41" i="48"/>
  <c r="H41" i="48" s="1"/>
  <c r="M123" i="48"/>
  <c r="I123" i="48" s="1"/>
  <c r="L205" i="48"/>
  <c r="H205" i="48" s="1"/>
  <c r="K123" i="48"/>
  <c r="G123" i="48" s="1"/>
  <c r="K205" i="48"/>
  <c r="G205" i="48" s="1"/>
  <c r="L123" i="48"/>
  <c r="H123" i="48" s="1"/>
  <c r="M205" i="48"/>
  <c r="I205" i="48" s="1"/>
  <c r="K287" i="48"/>
  <c r="G287" i="48" s="1"/>
  <c r="M287" i="48"/>
  <c r="I287" i="48" s="1"/>
  <c r="L287" i="48"/>
  <c r="H287" i="48" s="1"/>
  <c r="L369" i="48"/>
  <c r="H369" i="48" s="1"/>
  <c r="M369" i="48"/>
  <c r="I369" i="48" s="1"/>
  <c r="K369" i="48"/>
  <c r="G369" i="48" s="1"/>
  <c r="L451" i="48"/>
  <c r="H451" i="48" s="1"/>
  <c r="L533" i="48"/>
  <c r="H533" i="48" s="1"/>
  <c r="M533" i="48"/>
  <c r="I533" i="48" s="1"/>
  <c r="K451" i="48"/>
  <c r="G451" i="48" s="1"/>
  <c r="K533" i="48"/>
  <c r="G533" i="48" s="1"/>
  <c r="M451" i="48"/>
  <c r="I451" i="48" s="1"/>
  <c r="K49" i="41"/>
  <c r="L49" i="41"/>
  <c r="M42" i="50"/>
  <c r="I42" i="50" s="1"/>
  <c r="M124" i="51"/>
  <c r="I124" i="51" s="1"/>
  <c r="M42" i="51"/>
  <c r="I42" i="51" s="1"/>
  <c r="L124" i="51"/>
  <c r="H124" i="51" s="1"/>
  <c r="L124" i="52"/>
  <c r="H124" i="52" s="1"/>
  <c r="M124" i="57"/>
  <c r="I124" i="57" s="1"/>
  <c r="K124" i="51"/>
  <c r="G124" i="51" s="1"/>
  <c r="K124" i="52"/>
  <c r="G124" i="52" s="1"/>
  <c r="L42" i="53"/>
  <c r="H42" i="53" s="1"/>
  <c r="K42" i="50"/>
  <c r="G42" i="50" s="1"/>
  <c r="K42" i="55"/>
  <c r="G42" i="55" s="1"/>
  <c r="M42" i="57"/>
  <c r="I42" i="57" s="1"/>
  <c r="K42" i="57"/>
  <c r="G42" i="57" s="1"/>
  <c r="L206" i="54"/>
  <c r="H206" i="54" s="1"/>
  <c r="L42" i="50"/>
  <c r="H42" i="50" s="1"/>
  <c r="K42" i="52"/>
  <c r="G42" i="52" s="1"/>
  <c r="K206" i="54"/>
  <c r="G206" i="54" s="1"/>
  <c r="M42" i="52"/>
  <c r="I42" i="52" s="1"/>
  <c r="K206" i="56"/>
  <c r="G206" i="56" s="1"/>
  <c r="M42" i="55"/>
  <c r="I42" i="55" s="1"/>
  <c r="L42" i="52"/>
  <c r="H42" i="52" s="1"/>
  <c r="M206" i="56"/>
  <c r="I206" i="56" s="1"/>
  <c r="M42" i="59"/>
  <c r="I42" i="59" s="1"/>
  <c r="M124" i="52"/>
  <c r="I124" i="52" s="1"/>
  <c r="L42" i="57"/>
  <c r="H42" i="57" s="1"/>
  <c r="M206" i="54"/>
  <c r="I206" i="54" s="1"/>
  <c r="M124" i="54"/>
  <c r="I124" i="54" s="1"/>
  <c r="K42" i="56"/>
  <c r="G42" i="56" s="1"/>
  <c r="L42" i="51"/>
  <c r="H42" i="51" s="1"/>
  <c r="L42" i="54"/>
  <c r="H42" i="54" s="1"/>
  <c r="K42" i="58"/>
  <c r="G42" i="58" s="1"/>
  <c r="K42" i="53"/>
  <c r="G42" i="53" s="1"/>
  <c r="K42" i="54"/>
  <c r="G42" i="54" s="1"/>
  <c r="L42" i="58"/>
  <c r="H42" i="58" s="1"/>
  <c r="K42" i="51"/>
  <c r="G42" i="51" s="1"/>
  <c r="K124" i="57"/>
  <c r="G124" i="57" s="1"/>
  <c r="K42" i="59"/>
  <c r="G42" i="59" s="1"/>
  <c r="K124" i="54"/>
  <c r="G124" i="54" s="1"/>
  <c r="L42" i="56"/>
  <c r="H42" i="56" s="1"/>
  <c r="M42" i="54"/>
  <c r="I42" i="54" s="1"/>
  <c r="M42" i="58"/>
  <c r="I42" i="58" s="1"/>
  <c r="L206" i="56"/>
  <c r="H206" i="56" s="1"/>
  <c r="L124" i="54"/>
  <c r="H124" i="54" s="1"/>
  <c r="L124" i="57"/>
  <c r="H124" i="57" s="1"/>
  <c r="L42" i="59"/>
  <c r="H42" i="59" s="1"/>
  <c r="M42" i="56"/>
  <c r="I42" i="56" s="1"/>
  <c r="M42" i="53"/>
  <c r="I42" i="53" s="1"/>
  <c r="L42" i="55"/>
  <c r="H42" i="55" s="1"/>
  <c r="L206" i="50"/>
  <c r="H206" i="50" s="1"/>
  <c r="L124" i="50"/>
  <c r="H124" i="50" s="1"/>
  <c r="K124" i="59"/>
  <c r="G124" i="59" s="1"/>
  <c r="K288" i="56"/>
  <c r="G288" i="56" s="1"/>
  <c r="K206" i="50"/>
  <c r="G206" i="50" s="1"/>
  <c r="K124" i="50"/>
  <c r="G124" i="50" s="1"/>
  <c r="M124" i="59"/>
  <c r="I124" i="59" s="1"/>
  <c r="M206" i="59"/>
  <c r="I206" i="59" s="1"/>
  <c r="L124" i="59"/>
  <c r="H124" i="59" s="1"/>
  <c r="L206" i="59"/>
  <c r="H206" i="59" s="1"/>
  <c r="M124" i="56"/>
  <c r="I124" i="56" s="1"/>
  <c r="K206" i="59"/>
  <c r="G206" i="59" s="1"/>
  <c r="M206" i="50"/>
  <c r="I206" i="50" s="1"/>
  <c r="M124" i="50"/>
  <c r="I124" i="50" s="1"/>
  <c r="L288" i="56"/>
  <c r="H288" i="56" s="1"/>
  <c r="K206" i="58"/>
  <c r="G206" i="58" s="1"/>
  <c r="K124" i="53"/>
  <c r="G124" i="53" s="1"/>
  <c r="K124" i="55"/>
  <c r="G124" i="55" s="1"/>
  <c r="L288" i="55"/>
  <c r="H288" i="55" s="1"/>
  <c r="L206" i="55"/>
  <c r="H206" i="55" s="1"/>
  <c r="M124" i="55"/>
  <c r="I124" i="55" s="1"/>
  <c r="K288" i="55"/>
  <c r="G288" i="55" s="1"/>
  <c r="M124" i="58"/>
  <c r="I124" i="58" s="1"/>
  <c r="K206" i="55"/>
  <c r="G206" i="55" s="1"/>
  <c r="L124" i="55"/>
  <c r="H124" i="55" s="1"/>
  <c r="L124" i="58"/>
  <c r="H124" i="58" s="1"/>
  <c r="L124" i="56"/>
  <c r="H124" i="56" s="1"/>
  <c r="M206" i="58"/>
  <c r="I206" i="58" s="1"/>
  <c r="K124" i="58"/>
  <c r="G124" i="58" s="1"/>
  <c r="L124" i="53"/>
  <c r="H124" i="53" s="1"/>
  <c r="M288" i="55"/>
  <c r="I288" i="55" s="1"/>
  <c r="M206" i="55"/>
  <c r="I206" i="55" s="1"/>
  <c r="M124" i="53"/>
  <c r="I124" i="53" s="1"/>
  <c r="M288" i="56"/>
  <c r="I288" i="56" s="1"/>
  <c r="L206" i="58"/>
  <c r="H206" i="58" s="1"/>
  <c r="L288" i="54"/>
  <c r="H288" i="54" s="1"/>
  <c r="K124" i="56"/>
  <c r="G124" i="56" s="1"/>
  <c r="K288" i="54"/>
  <c r="G288" i="54" s="1"/>
  <c r="M288" i="54"/>
  <c r="I288" i="54" s="1"/>
  <c r="K288" i="50"/>
  <c r="G288" i="50" s="1"/>
  <c r="M370" i="54"/>
  <c r="I370" i="54" s="1"/>
  <c r="M370" i="55"/>
  <c r="I370" i="55" s="1"/>
  <c r="L288" i="50"/>
  <c r="H288" i="50" s="1"/>
  <c r="M206" i="52"/>
  <c r="I206" i="52" s="1"/>
  <c r="L370" i="54"/>
  <c r="H370" i="54" s="1"/>
  <c r="M288" i="58"/>
  <c r="I288" i="58" s="1"/>
  <c r="L370" i="55"/>
  <c r="H370" i="55" s="1"/>
  <c r="M288" i="50"/>
  <c r="I288" i="50" s="1"/>
  <c r="L206" i="52"/>
  <c r="H206" i="52" s="1"/>
  <c r="M206" i="53"/>
  <c r="I206" i="53" s="1"/>
  <c r="M206" i="57"/>
  <c r="I206" i="57" s="1"/>
  <c r="L288" i="58"/>
  <c r="H288" i="58" s="1"/>
  <c r="K370" i="55"/>
  <c r="G370" i="55" s="1"/>
  <c r="K206" i="52"/>
  <c r="G206" i="52" s="1"/>
  <c r="L206" i="53"/>
  <c r="H206" i="53" s="1"/>
  <c r="L206" i="57"/>
  <c r="H206" i="57" s="1"/>
  <c r="K288" i="58"/>
  <c r="G288" i="58" s="1"/>
  <c r="L206" i="51"/>
  <c r="H206" i="51" s="1"/>
  <c r="K370" i="54"/>
  <c r="G370" i="54" s="1"/>
  <c r="K370" i="56"/>
  <c r="G370" i="56" s="1"/>
  <c r="M206" i="51"/>
  <c r="I206" i="51" s="1"/>
  <c r="K206" i="53"/>
  <c r="G206" i="53" s="1"/>
  <c r="L288" i="59"/>
  <c r="H288" i="59" s="1"/>
  <c r="K288" i="59"/>
  <c r="G288" i="59" s="1"/>
  <c r="K206" i="57"/>
  <c r="G206" i="57" s="1"/>
  <c r="M370" i="56"/>
  <c r="I370" i="56" s="1"/>
  <c r="K206" i="51"/>
  <c r="G206" i="51" s="1"/>
  <c r="M288" i="59"/>
  <c r="I288" i="59" s="1"/>
  <c r="L370" i="56"/>
  <c r="H370" i="56" s="1"/>
  <c r="K288" i="53"/>
  <c r="G288" i="53" s="1"/>
  <c r="L288" i="57"/>
  <c r="H288" i="57" s="1"/>
  <c r="K452" i="54"/>
  <c r="G452" i="54" s="1"/>
  <c r="K452" i="56"/>
  <c r="G452" i="56" s="1"/>
  <c r="L452" i="55"/>
  <c r="H452" i="55" s="1"/>
  <c r="K534" i="55"/>
  <c r="G534" i="55" s="1"/>
  <c r="K288" i="57"/>
  <c r="G288" i="57" s="1"/>
  <c r="K288" i="51"/>
  <c r="G288" i="51" s="1"/>
  <c r="M288" i="52"/>
  <c r="I288" i="52" s="1"/>
  <c r="M288" i="51"/>
  <c r="I288" i="51" s="1"/>
  <c r="M370" i="50"/>
  <c r="I370" i="50" s="1"/>
  <c r="L288" i="52"/>
  <c r="H288" i="52" s="1"/>
  <c r="M534" i="54"/>
  <c r="I534" i="54" s="1"/>
  <c r="L288" i="51"/>
  <c r="H288" i="51" s="1"/>
  <c r="L288" i="53"/>
  <c r="H288" i="53" s="1"/>
  <c r="M288" i="57"/>
  <c r="I288" i="57" s="1"/>
  <c r="L452" i="54"/>
  <c r="H452" i="54" s="1"/>
  <c r="L452" i="56"/>
  <c r="H452" i="56" s="1"/>
  <c r="M452" i="55"/>
  <c r="I452" i="55" s="1"/>
  <c r="L534" i="55"/>
  <c r="H534" i="55" s="1"/>
  <c r="L370" i="50"/>
  <c r="H370" i="50" s="1"/>
  <c r="M370" i="59"/>
  <c r="I370" i="59" s="1"/>
  <c r="K288" i="52"/>
  <c r="G288" i="52" s="1"/>
  <c r="M452" i="56"/>
  <c r="I452" i="56" s="1"/>
  <c r="K370" i="58"/>
  <c r="G370" i="58" s="1"/>
  <c r="K370" i="50"/>
  <c r="G370" i="50" s="1"/>
  <c r="L370" i="59"/>
  <c r="H370" i="59" s="1"/>
  <c r="K452" i="55"/>
  <c r="G452" i="55" s="1"/>
  <c r="M534" i="56"/>
  <c r="I534" i="56" s="1"/>
  <c r="M534" i="55"/>
  <c r="I534" i="55" s="1"/>
  <c r="L534" i="54"/>
  <c r="H534" i="54" s="1"/>
  <c r="L534" i="56"/>
  <c r="H534" i="56" s="1"/>
  <c r="K534" i="54"/>
  <c r="G534" i="54" s="1"/>
  <c r="K534" i="56"/>
  <c r="G534" i="56" s="1"/>
  <c r="K370" i="59"/>
  <c r="G370" i="59" s="1"/>
  <c r="M452" i="54"/>
  <c r="I452" i="54" s="1"/>
  <c r="L370" i="58"/>
  <c r="H370" i="58" s="1"/>
  <c r="M288" i="53"/>
  <c r="I288" i="53" s="1"/>
  <c r="M370" i="58"/>
  <c r="I370" i="58" s="1"/>
  <c r="L452" i="50"/>
  <c r="H452" i="50" s="1"/>
  <c r="L452" i="59"/>
  <c r="H452" i="59" s="1"/>
  <c r="L370" i="57"/>
  <c r="H370" i="57" s="1"/>
  <c r="M452" i="58"/>
  <c r="I452" i="58" s="1"/>
  <c r="M534" i="59"/>
  <c r="I534" i="59" s="1"/>
  <c r="L370" i="52"/>
  <c r="H370" i="52" s="1"/>
  <c r="K370" i="51"/>
  <c r="G370" i="51" s="1"/>
  <c r="K370" i="53"/>
  <c r="G370" i="53" s="1"/>
  <c r="M534" i="50"/>
  <c r="I534" i="50" s="1"/>
  <c r="K452" i="50"/>
  <c r="G452" i="50" s="1"/>
  <c r="K452" i="59"/>
  <c r="G452" i="59" s="1"/>
  <c r="K370" i="57"/>
  <c r="G370" i="57" s="1"/>
  <c r="L452" i="58"/>
  <c r="H452" i="58" s="1"/>
  <c r="L534" i="59"/>
  <c r="H534" i="59" s="1"/>
  <c r="K370" i="52"/>
  <c r="G370" i="52" s="1"/>
  <c r="M370" i="57"/>
  <c r="I370" i="57" s="1"/>
  <c r="K452" i="58"/>
  <c r="G452" i="58" s="1"/>
  <c r="K534" i="59"/>
  <c r="G534" i="59" s="1"/>
  <c r="M370" i="53"/>
  <c r="I370" i="53" s="1"/>
  <c r="L370" i="53"/>
  <c r="H370" i="53" s="1"/>
  <c r="M534" i="58"/>
  <c r="I534" i="58" s="1"/>
  <c r="K534" i="50"/>
  <c r="G534" i="50" s="1"/>
  <c r="L534" i="58"/>
  <c r="H534" i="58" s="1"/>
  <c r="L534" i="50"/>
  <c r="H534" i="50" s="1"/>
  <c r="M452" i="50"/>
  <c r="I452" i="50" s="1"/>
  <c r="M452" i="59"/>
  <c r="I452" i="59" s="1"/>
  <c r="M370" i="52"/>
  <c r="I370" i="52" s="1"/>
  <c r="L370" i="51"/>
  <c r="H370" i="51" s="1"/>
  <c r="K534" i="58"/>
  <c r="G534" i="58" s="1"/>
  <c r="M370" i="51"/>
  <c r="I370" i="51" s="1"/>
  <c r="M452" i="57"/>
  <c r="I452" i="57" s="1"/>
  <c r="K452" i="57"/>
  <c r="G452" i="57" s="1"/>
  <c r="L534" i="53"/>
  <c r="H534" i="53" s="1"/>
  <c r="K452" i="51"/>
  <c r="G452" i="51" s="1"/>
  <c r="K452" i="52"/>
  <c r="G452" i="52" s="1"/>
  <c r="M452" i="52"/>
  <c r="I452" i="52" s="1"/>
  <c r="L452" i="57"/>
  <c r="H452" i="57" s="1"/>
  <c r="M452" i="53"/>
  <c r="I452" i="53" s="1"/>
  <c r="K534" i="53"/>
  <c r="G534" i="53" s="1"/>
  <c r="M534" i="57"/>
  <c r="I534" i="57" s="1"/>
  <c r="K452" i="53"/>
  <c r="G452" i="53" s="1"/>
  <c r="K534" i="57"/>
  <c r="G534" i="57" s="1"/>
  <c r="L452" i="51"/>
  <c r="H452" i="51" s="1"/>
  <c r="L452" i="52"/>
  <c r="H452" i="52" s="1"/>
  <c r="K534" i="51"/>
  <c r="G534" i="51" s="1"/>
  <c r="L534" i="57"/>
  <c r="H534" i="57" s="1"/>
  <c r="M452" i="51"/>
  <c r="I452" i="51" s="1"/>
  <c r="L534" i="52"/>
  <c r="H534" i="52" s="1"/>
  <c r="M534" i="52"/>
  <c r="I534" i="52" s="1"/>
  <c r="M534" i="51"/>
  <c r="I534" i="51" s="1"/>
  <c r="M534" i="53"/>
  <c r="I534" i="53" s="1"/>
  <c r="L452" i="53"/>
  <c r="H452" i="53" s="1"/>
  <c r="K534" i="52"/>
  <c r="G534" i="52" s="1"/>
  <c r="L534" i="51"/>
  <c r="H534" i="51" s="1"/>
  <c r="G1271" i="42"/>
  <c r="H1271" i="42"/>
  <c r="I1271" i="42"/>
  <c r="I1353" i="42"/>
  <c r="H1353" i="42"/>
  <c r="G1353" i="42"/>
  <c r="H1435" i="42"/>
  <c r="G1435" i="42"/>
  <c r="I1435" i="42"/>
  <c r="I1517" i="42"/>
  <c r="H1517" i="42"/>
  <c r="G1517" i="42"/>
  <c r="I1599" i="42"/>
  <c r="G1599" i="42"/>
  <c r="H1599" i="42"/>
  <c r="G1681" i="42"/>
  <c r="I1681" i="42"/>
  <c r="H1681" i="42"/>
  <c r="G1763" i="42"/>
  <c r="I1763" i="42"/>
  <c r="H1763" i="42"/>
  <c r="I1845" i="42"/>
  <c r="G1845" i="42"/>
  <c r="H1845" i="42"/>
  <c r="H2009" i="42"/>
  <c r="H1927" i="42"/>
  <c r="G2009" i="42"/>
  <c r="G1927" i="42"/>
  <c r="I2009" i="42"/>
  <c r="I1927" i="42"/>
  <c r="L42" i="61"/>
  <c r="H42" i="61" s="1"/>
  <c r="J42" i="61"/>
  <c r="F42" i="61" s="1"/>
  <c r="K42" i="61"/>
  <c r="G42" i="61" s="1"/>
  <c r="J616" i="61"/>
  <c r="F616" i="61" s="1"/>
  <c r="L616" i="61"/>
  <c r="H616" i="61" s="1"/>
  <c r="K616" i="61"/>
  <c r="G616" i="61" s="1"/>
  <c r="K370" i="61"/>
  <c r="G370" i="61" s="1"/>
  <c r="L862" i="61"/>
  <c r="H862" i="61" s="1"/>
  <c r="K124" i="61"/>
  <c r="G124" i="61" s="1"/>
  <c r="K206" i="61"/>
  <c r="G206" i="61" s="1"/>
  <c r="J698" i="61"/>
  <c r="F698" i="61" s="1"/>
  <c r="K862" i="61"/>
  <c r="G862" i="61" s="1"/>
  <c r="J124" i="61"/>
  <c r="F124" i="61" s="1"/>
  <c r="J206" i="61"/>
  <c r="F206" i="61" s="1"/>
  <c r="K780" i="61"/>
  <c r="G780" i="61" s="1"/>
  <c r="J862" i="61"/>
  <c r="F862" i="61" s="1"/>
  <c r="J780" i="61"/>
  <c r="F780" i="61" s="1"/>
  <c r="L780" i="61"/>
  <c r="H780" i="61" s="1"/>
  <c r="L124" i="61"/>
  <c r="H124" i="61" s="1"/>
  <c r="L206" i="61"/>
  <c r="H206" i="61" s="1"/>
  <c r="J534" i="61"/>
  <c r="F534" i="61" s="1"/>
  <c r="K698" i="61"/>
  <c r="G698" i="61" s="1"/>
  <c r="L452" i="61"/>
  <c r="H452" i="61" s="1"/>
  <c r="L370" i="61"/>
  <c r="H370" i="61" s="1"/>
  <c r="K288" i="61"/>
  <c r="G288" i="61" s="1"/>
  <c r="L534" i="61"/>
  <c r="H534" i="61" s="1"/>
  <c r="L698" i="61"/>
  <c r="H698" i="61" s="1"/>
  <c r="K452" i="61"/>
  <c r="G452" i="61" s="1"/>
  <c r="J370" i="61"/>
  <c r="F370" i="61" s="1"/>
  <c r="J288" i="61"/>
  <c r="F288" i="61" s="1"/>
  <c r="K534" i="61"/>
  <c r="G534" i="61" s="1"/>
  <c r="J452" i="61"/>
  <c r="F452" i="61" s="1"/>
  <c r="L288" i="61"/>
  <c r="H288" i="61" s="1"/>
  <c r="Q50" i="41"/>
  <c r="M50" i="41"/>
  <c r="P50" i="41"/>
  <c r="O50" i="41"/>
  <c r="T50" i="41"/>
  <c r="N50" i="41"/>
  <c r="I50" i="41"/>
  <c r="J50" i="41"/>
  <c r="R50" i="41"/>
  <c r="S50" i="41"/>
  <c r="K43" i="45"/>
  <c r="G43" i="45" s="1"/>
  <c r="L617" i="45"/>
  <c r="H617" i="45" s="1"/>
  <c r="J617" i="45"/>
  <c r="F617" i="45" s="1"/>
  <c r="J43" i="45"/>
  <c r="F43" i="45" s="1"/>
  <c r="K617" i="45"/>
  <c r="G617" i="45" s="1"/>
  <c r="L43" i="45"/>
  <c r="H43" i="45" s="1"/>
  <c r="L781" i="45"/>
  <c r="H781" i="45" s="1"/>
  <c r="K863" i="45"/>
  <c r="G863" i="45" s="1"/>
  <c r="J371" i="45"/>
  <c r="F371" i="45" s="1"/>
  <c r="J125" i="45"/>
  <c r="F125" i="45" s="1"/>
  <c r="J781" i="45"/>
  <c r="F781" i="45" s="1"/>
  <c r="L535" i="45"/>
  <c r="H535" i="45" s="1"/>
  <c r="L371" i="45"/>
  <c r="H371" i="45" s="1"/>
  <c r="K207" i="45"/>
  <c r="G207" i="45" s="1"/>
  <c r="L453" i="45"/>
  <c r="H453" i="45" s="1"/>
  <c r="J535" i="45"/>
  <c r="F535" i="45" s="1"/>
  <c r="J207" i="45"/>
  <c r="F207" i="45" s="1"/>
  <c r="K453" i="45"/>
  <c r="G453" i="45" s="1"/>
  <c r="J453" i="45"/>
  <c r="F453" i="45" s="1"/>
  <c r="J863" i="45"/>
  <c r="F863" i="45" s="1"/>
  <c r="L207" i="45"/>
  <c r="H207" i="45" s="1"/>
  <c r="K781" i="45"/>
  <c r="G781" i="45" s="1"/>
  <c r="K535" i="45"/>
  <c r="G535" i="45" s="1"/>
  <c r="K699" i="45"/>
  <c r="G699" i="45" s="1"/>
  <c r="L289" i="45"/>
  <c r="H289" i="45" s="1"/>
  <c r="L863" i="45"/>
  <c r="H863" i="45" s="1"/>
  <c r="K371" i="45"/>
  <c r="G371" i="45" s="1"/>
  <c r="K125" i="45"/>
  <c r="G125" i="45" s="1"/>
  <c r="J289" i="45"/>
  <c r="F289" i="45" s="1"/>
  <c r="L699" i="45"/>
  <c r="H699" i="45" s="1"/>
  <c r="J699" i="45"/>
  <c r="F699" i="45" s="1"/>
  <c r="K289" i="45"/>
  <c r="G289" i="45" s="1"/>
  <c r="L125" i="45"/>
  <c r="H125" i="45" s="1"/>
  <c r="G43" i="42"/>
  <c r="H43" i="42"/>
  <c r="I43" i="42"/>
  <c r="H371" i="42"/>
  <c r="I289" i="42"/>
  <c r="I617" i="42"/>
  <c r="G125" i="42"/>
  <c r="G207" i="42"/>
  <c r="I371" i="42"/>
  <c r="I535" i="42"/>
  <c r="H125" i="42"/>
  <c r="G617" i="42"/>
  <c r="G453" i="42"/>
  <c r="G371" i="42"/>
  <c r="G535" i="42"/>
  <c r="H535" i="42"/>
  <c r="H617" i="42"/>
  <c r="H207" i="42"/>
  <c r="G289" i="42"/>
  <c r="I125" i="42"/>
  <c r="I207" i="42"/>
  <c r="H289" i="42"/>
  <c r="H453" i="42"/>
  <c r="I453" i="42"/>
  <c r="H699" i="42"/>
  <c r="I699" i="42"/>
  <c r="G699" i="42"/>
  <c r="H781" i="42"/>
  <c r="I781" i="42"/>
  <c r="G781" i="42"/>
  <c r="G863" i="42"/>
  <c r="H863" i="42"/>
  <c r="I863" i="42"/>
  <c r="I945" i="42"/>
  <c r="G945" i="42"/>
  <c r="H945" i="42"/>
  <c r="I1027" i="42"/>
  <c r="G1027" i="42"/>
  <c r="H1027" i="42"/>
  <c r="H1109" i="42"/>
  <c r="I1109" i="42"/>
  <c r="G1109" i="42"/>
  <c r="G1191" i="42"/>
  <c r="H1191" i="42"/>
  <c r="I1191" i="42"/>
  <c r="G51" i="41"/>
  <c r="E51" i="41"/>
  <c r="F51" i="41"/>
  <c r="H51" i="41"/>
  <c r="D52" i="41"/>
  <c r="L43" i="51" l="1"/>
  <c r="H43" i="51" s="1"/>
  <c r="K43" i="50"/>
  <c r="G43" i="50" s="1"/>
  <c r="L43" i="50"/>
  <c r="H43" i="50" s="1"/>
  <c r="K125" i="55"/>
  <c r="G125" i="55" s="1"/>
  <c r="M43" i="50"/>
  <c r="I43" i="50" s="1"/>
  <c r="L125" i="55"/>
  <c r="H125" i="55" s="1"/>
  <c r="K43" i="55"/>
  <c r="G43" i="55" s="1"/>
  <c r="L43" i="57"/>
  <c r="H43" i="57" s="1"/>
  <c r="K43" i="52"/>
  <c r="G43" i="52" s="1"/>
  <c r="L125" i="52"/>
  <c r="H125" i="52" s="1"/>
  <c r="K43" i="57"/>
  <c r="G43" i="57" s="1"/>
  <c r="K125" i="52"/>
  <c r="G125" i="52" s="1"/>
  <c r="M125" i="55"/>
  <c r="I125" i="55" s="1"/>
  <c r="M43" i="51"/>
  <c r="I43" i="51" s="1"/>
  <c r="K43" i="53"/>
  <c r="G43" i="53" s="1"/>
  <c r="L43" i="55"/>
  <c r="H43" i="55" s="1"/>
  <c r="M43" i="57"/>
  <c r="I43" i="57" s="1"/>
  <c r="L43" i="52"/>
  <c r="H43" i="52" s="1"/>
  <c r="M125" i="52"/>
  <c r="I125" i="52" s="1"/>
  <c r="M43" i="59"/>
  <c r="I43" i="59" s="1"/>
  <c r="M125" i="57"/>
  <c r="I125" i="57" s="1"/>
  <c r="M43" i="53"/>
  <c r="I43" i="53" s="1"/>
  <c r="M43" i="55"/>
  <c r="I43" i="55" s="1"/>
  <c r="L43" i="59"/>
  <c r="H43" i="59" s="1"/>
  <c r="L125" i="57"/>
  <c r="H125" i="57" s="1"/>
  <c r="L43" i="53"/>
  <c r="H43" i="53" s="1"/>
  <c r="K43" i="59"/>
  <c r="G43" i="59" s="1"/>
  <c r="M43" i="54"/>
  <c r="I43" i="54" s="1"/>
  <c r="M43" i="58"/>
  <c r="I43" i="58" s="1"/>
  <c r="L43" i="56"/>
  <c r="H43" i="56" s="1"/>
  <c r="L43" i="54"/>
  <c r="H43" i="54" s="1"/>
  <c r="L43" i="58"/>
  <c r="H43" i="58" s="1"/>
  <c r="K125" i="57"/>
  <c r="G125" i="57" s="1"/>
  <c r="M43" i="52"/>
  <c r="I43" i="52" s="1"/>
  <c r="K43" i="58"/>
  <c r="G43" i="58" s="1"/>
  <c r="K43" i="54"/>
  <c r="G43" i="54" s="1"/>
  <c r="K43" i="51"/>
  <c r="G43" i="51" s="1"/>
  <c r="K43" i="56"/>
  <c r="G43" i="56" s="1"/>
  <c r="M43" i="56"/>
  <c r="I43" i="56" s="1"/>
  <c r="K125" i="50"/>
  <c r="G125" i="50" s="1"/>
  <c r="K207" i="57"/>
  <c r="G207" i="57" s="1"/>
  <c r="L207" i="55"/>
  <c r="H207" i="55" s="1"/>
  <c r="M125" i="59"/>
  <c r="I125" i="59" s="1"/>
  <c r="K207" i="52"/>
  <c r="G207" i="52" s="1"/>
  <c r="L207" i="59"/>
  <c r="H207" i="59" s="1"/>
  <c r="M125" i="50"/>
  <c r="I125" i="50" s="1"/>
  <c r="K207" i="55"/>
  <c r="G207" i="55" s="1"/>
  <c r="L125" i="59"/>
  <c r="H125" i="59" s="1"/>
  <c r="M207" i="52"/>
  <c r="I207" i="52" s="1"/>
  <c r="K207" i="59"/>
  <c r="G207" i="59" s="1"/>
  <c r="K125" i="59"/>
  <c r="G125" i="59" s="1"/>
  <c r="L207" i="52"/>
  <c r="H207" i="52" s="1"/>
  <c r="K125" i="53"/>
  <c r="G125" i="53" s="1"/>
  <c r="K207" i="50"/>
  <c r="G207" i="50" s="1"/>
  <c r="L125" i="50"/>
  <c r="H125" i="50" s="1"/>
  <c r="L207" i="57"/>
  <c r="H207" i="57" s="1"/>
  <c r="M207" i="55"/>
  <c r="I207" i="55" s="1"/>
  <c r="M207" i="59"/>
  <c r="I207" i="59" s="1"/>
  <c r="M125" i="58"/>
  <c r="I125" i="58" s="1"/>
  <c r="L207" i="50"/>
  <c r="H207" i="50" s="1"/>
  <c r="M207" i="57"/>
  <c r="I207" i="57" s="1"/>
  <c r="M125" i="54"/>
  <c r="I125" i="54" s="1"/>
  <c r="L125" i="58"/>
  <c r="H125" i="58" s="1"/>
  <c r="L125" i="54"/>
  <c r="H125" i="54" s="1"/>
  <c r="M125" i="51"/>
  <c r="I125" i="51" s="1"/>
  <c r="K125" i="58"/>
  <c r="G125" i="58" s="1"/>
  <c r="K125" i="54"/>
  <c r="G125" i="54" s="1"/>
  <c r="L125" i="51"/>
  <c r="H125" i="51" s="1"/>
  <c r="M207" i="50"/>
  <c r="I207" i="50" s="1"/>
  <c r="L125" i="53"/>
  <c r="H125" i="53" s="1"/>
  <c r="K207" i="58"/>
  <c r="G207" i="58" s="1"/>
  <c r="M125" i="53"/>
  <c r="I125" i="53" s="1"/>
  <c r="K125" i="51"/>
  <c r="G125" i="51" s="1"/>
  <c r="M125" i="56"/>
  <c r="I125" i="56" s="1"/>
  <c r="M207" i="58"/>
  <c r="I207" i="58" s="1"/>
  <c r="L125" i="56"/>
  <c r="H125" i="56" s="1"/>
  <c r="L207" i="58"/>
  <c r="H207" i="58" s="1"/>
  <c r="K125" i="56"/>
  <c r="G125" i="56" s="1"/>
  <c r="K289" i="58"/>
  <c r="G289" i="58" s="1"/>
  <c r="M289" i="59"/>
  <c r="I289" i="59" s="1"/>
  <c r="L289" i="55"/>
  <c r="H289" i="55" s="1"/>
  <c r="M289" i="57"/>
  <c r="I289" i="57" s="1"/>
  <c r="L289" i="59"/>
  <c r="H289" i="59" s="1"/>
  <c r="K289" i="55"/>
  <c r="G289" i="55" s="1"/>
  <c r="M289" i="50"/>
  <c r="I289" i="50" s="1"/>
  <c r="M207" i="56"/>
  <c r="I207" i="56" s="1"/>
  <c r="L289" i="57"/>
  <c r="H289" i="57" s="1"/>
  <c r="M289" i="52"/>
  <c r="I289" i="52" s="1"/>
  <c r="K289" i="59"/>
  <c r="G289" i="59" s="1"/>
  <c r="M289" i="55"/>
  <c r="I289" i="55" s="1"/>
  <c r="L289" i="50"/>
  <c r="H289" i="50" s="1"/>
  <c r="L207" i="56"/>
  <c r="H207" i="56" s="1"/>
  <c r="K289" i="57"/>
  <c r="G289" i="57" s="1"/>
  <c r="L289" i="52"/>
  <c r="H289" i="52" s="1"/>
  <c r="L207" i="54"/>
  <c r="H207" i="54" s="1"/>
  <c r="L289" i="58"/>
  <c r="H289" i="58" s="1"/>
  <c r="K289" i="50"/>
  <c r="G289" i="50" s="1"/>
  <c r="L207" i="51"/>
  <c r="H207" i="51" s="1"/>
  <c r="M289" i="58"/>
  <c r="I289" i="58" s="1"/>
  <c r="M207" i="53"/>
  <c r="I207" i="53" s="1"/>
  <c r="M207" i="54"/>
  <c r="I207" i="54" s="1"/>
  <c r="K289" i="52"/>
  <c r="G289" i="52" s="1"/>
  <c r="L207" i="53"/>
  <c r="H207" i="53" s="1"/>
  <c r="K207" i="53"/>
  <c r="G207" i="53" s="1"/>
  <c r="K207" i="54"/>
  <c r="G207" i="54" s="1"/>
  <c r="K207" i="56"/>
  <c r="G207" i="56" s="1"/>
  <c r="K207" i="51"/>
  <c r="G207" i="51" s="1"/>
  <c r="M207" i="51"/>
  <c r="I207" i="51" s="1"/>
  <c r="L371" i="52"/>
  <c r="H371" i="52" s="1"/>
  <c r="K289" i="56"/>
  <c r="G289" i="56" s="1"/>
  <c r="K371" i="52"/>
  <c r="G371" i="52" s="1"/>
  <c r="L371" i="50"/>
  <c r="H371" i="50" s="1"/>
  <c r="M289" i="53"/>
  <c r="I289" i="53" s="1"/>
  <c r="K371" i="50"/>
  <c r="G371" i="50" s="1"/>
  <c r="L289" i="53"/>
  <c r="H289" i="53" s="1"/>
  <c r="M289" i="51"/>
  <c r="I289" i="51" s="1"/>
  <c r="K371" i="58"/>
  <c r="G371" i="58" s="1"/>
  <c r="M371" i="52"/>
  <c r="I371" i="52" s="1"/>
  <c r="K371" i="55"/>
  <c r="G371" i="55" s="1"/>
  <c r="L289" i="56"/>
  <c r="H289" i="56" s="1"/>
  <c r="K289" i="51"/>
  <c r="G289" i="51" s="1"/>
  <c r="M371" i="59"/>
  <c r="I371" i="59" s="1"/>
  <c r="K371" i="57"/>
  <c r="G371" i="57" s="1"/>
  <c r="M289" i="56"/>
  <c r="I289" i="56" s="1"/>
  <c r="L371" i="59"/>
  <c r="H371" i="59" s="1"/>
  <c r="M289" i="54"/>
  <c r="I289" i="54" s="1"/>
  <c r="K289" i="53"/>
  <c r="G289" i="53" s="1"/>
  <c r="M371" i="55"/>
  <c r="I371" i="55" s="1"/>
  <c r="K371" i="59"/>
  <c r="G371" i="59" s="1"/>
  <c r="L289" i="54"/>
  <c r="H289" i="54" s="1"/>
  <c r="M371" i="57"/>
  <c r="I371" i="57" s="1"/>
  <c r="M371" i="50"/>
  <c r="I371" i="50" s="1"/>
  <c r="L371" i="55"/>
  <c r="H371" i="55" s="1"/>
  <c r="K289" i="54"/>
  <c r="G289" i="54" s="1"/>
  <c r="M371" i="58"/>
  <c r="I371" i="58" s="1"/>
  <c r="L289" i="51"/>
  <c r="H289" i="51" s="1"/>
  <c r="L371" i="57"/>
  <c r="H371" i="57" s="1"/>
  <c r="L371" i="58"/>
  <c r="H371" i="58" s="1"/>
  <c r="M453" i="59"/>
  <c r="I453" i="59" s="1"/>
  <c r="M453" i="55"/>
  <c r="I453" i="55" s="1"/>
  <c r="K371" i="53"/>
  <c r="G371" i="53" s="1"/>
  <c r="L371" i="56"/>
  <c r="H371" i="56" s="1"/>
  <c r="L453" i="52"/>
  <c r="H453" i="52" s="1"/>
  <c r="K535" i="57"/>
  <c r="G535" i="57" s="1"/>
  <c r="K535" i="52"/>
  <c r="G535" i="52" s="1"/>
  <c r="L453" i="50"/>
  <c r="H453" i="50" s="1"/>
  <c r="K535" i="58"/>
  <c r="G535" i="58" s="1"/>
  <c r="K535" i="50"/>
  <c r="G535" i="50" s="1"/>
  <c r="L453" i="59"/>
  <c r="H453" i="59" s="1"/>
  <c r="L453" i="55"/>
  <c r="H453" i="55" s="1"/>
  <c r="M371" i="51"/>
  <c r="I371" i="51" s="1"/>
  <c r="K371" i="56"/>
  <c r="G371" i="56" s="1"/>
  <c r="K453" i="52"/>
  <c r="G453" i="52" s="1"/>
  <c r="M535" i="52"/>
  <c r="I535" i="52" s="1"/>
  <c r="L535" i="59"/>
  <c r="H535" i="59" s="1"/>
  <c r="L371" i="54"/>
  <c r="H371" i="54" s="1"/>
  <c r="K453" i="59"/>
  <c r="G453" i="59" s="1"/>
  <c r="K453" i="55"/>
  <c r="G453" i="55" s="1"/>
  <c r="M453" i="58"/>
  <c r="I453" i="58" s="1"/>
  <c r="L371" i="51"/>
  <c r="H371" i="51" s="1"/>
  <c r="M371" i="56"/>
  <c r="I371" i="56" s="1"/>
  <c r="L535" i="52"/>
  <c r="H535" i="52" s="1"/>
  <c r="M535" i="50"/>
  <c r="I535" i="50" s="1"/>
  <c r="M453" i="50"/>
  <c r="I453" i="50" s="1"/>
  <c r="L453" i="58"/>
  <c r="H453" i="58" s="1"/>
  <c r="K371" i="51"/>
  <c r="G371" i="51" s="1"/>
  <c r="L535" i="58"/>
  <c r="H535" i="58" s="1"/>
  <c r="L535" i="50"/>
  <c r="H535" i="50" s="1"/>
  <c r="K453" i="58"/>
  <c r="G453" i="58" s="1"/>
  <c r="M371" i="54"/>
  <c r="I371" i="54" s="1"/>
  <c r="L453" i="57"/>
  <c r="H453" i="57" s="1"/>
  <c r="M535" i="55"/>
  <c r="I535" i="55" s="1"/>
  <c r="M453" i="57"/>
  <c r="I453" i="57" s="1"/>
  <c r="L371" i="53"/>
  <c r="H371" i="53" s="1"/>
  <c r="M535" i="59"/>
  <c r="I535" i="59" s="1"/>
  <c r="M453" i="52"/>
  <c r="I453" i="52" s="1"/>
  <c r="K535" i="55"/>
  <c r="G535" i="55" s="1"/>
  <c r="L535" i="57"/>
  <c r="H535" i="57" s="1"/>
  <c r="K453" i="50"/>
  <c r="G453" i="50" s="1"/>
  <c r="M535" i="58"/>
  <c r="I535" i="58" s="1"/>
  <c r="M535" i="57"/>
  <c r="I535" i="57" s="1"/>
  <c r="M371" i="53"/>
  <c r="I371" i="53" s="1"/>
  <c r="K535" i="59"/>
  <c r="G535" i="59" s="1"/>
  <c r="K453" i="57"/>
  <c r="G453" i="57" s="1"/>
  <c r="L535" i="55"/>
  <c r="H535" i="55" s="1"/>
  <c r="K371" i="54"/>
  <c r="G371" i="54" s="1"/>
  <c r="M535" i="56"/>
  <c r="I535" i="56" s="1"/>
  <c r="L535" i="51"/>
  <c r="H535" i="51" s="1"/>
  <c r="K453" i="54"/>
  <c r="G453" i="54" s="1"/>
  <c r="L535" i="56"/>
  <c r="H535" i="56" s="1"/>
  <c r="K535" i="51"/>
  <c r="G535" i="51" s="1"/>
  <c r="K535" i="56"/>
  <c r="G535" i="56" s="1"/>
  <c r="K453" i="53"/>
  <c r="G453" i="53" s="1"/>
  <c r="L453" i="51"/>
  <c r="H453" i="51" s="1"/>
  <c r="L453" i="53"/>
  <c r="H453" i="53" s="1"/>
  <c r="M453" i="51"/>
  <c r="I453" i="51" s="1"/>
  <c r="M535" i="53"/>
  <c r="I535" i="53" s="1"/>
  <c r="M535" i="51"/>
  <c r="I535" i="51" s="1"/>
  <c r="K535" i="53"/>
  <c r="G535" i="53" s="1"/>
  <c r="L453" i="54"/>
  <c r="H453" i="54" s="1"/>
  <c r="M535" i="54"/>
  <c r="I535" i="54" s="1"/>
  <c r="M453" i="56"/>
  <c r="I453" i="56" s="1"/>
  <c r="L453" i="56"/>
  <c r="H453" i="56" s="1"/>
  <c r="K453" i="56"/>
  <c r="G453" i="56" s="1"/>
  <c r="M453" i="53"/>
  <c r="I453" i="53" s="1"/>
  <c r="K453" i="51"/>
  <c r="G453" i="51" s="1"/>
  <c r="L535" i="53"/>
  <c r="H535" i="53" s="1"/>
  <c r="M453" i="54"/>
  <c r="I453" i="54" s="1"/>
  <c r="L535" i="54"/>
  <c r="H535" i="54" s="1"/>
  <c r="K535" i="54"/>
  <c r="G535" i="54" s="1"/>
  <c r="K42" i="48"/>
  <c r="G42" i="48" s="1"/>
  <c r="M42" i="48"/>
  <c r="I42" i="48" s="1"/>
  <c r="L42" i="48"/>
  <c r="H42" i="48" s="1"/>
  <c r="M124" i="48"/>
  <c r="I124" i="48" s="1"/>
  <c r="L124" i="48"/>
  <c r="H124" i="48" s="1"/>
  <c r="K124" i="48"/>
  <c r="G124" i="48" s="1"/>
  <c r="K206" i="48"/>
  <c r="G206" i="48" s="1"/>
  <c r="L206" i="48"/>
  <c r="H206" i="48" s="1"/>
  <c r="M206" i="48"/>
  <c r="I206" i="48" s="1"/>
  <c r="M288" i="48"/>
  <c r="I288" i="48" s="1"/>
  <c r="L288" i="48"/>
  <c r="H288" i="48" s="1"/>
  <c r="K288" i="48"/>
  <c r="G288" i="48" s="1"/>
  <c r="L370" i="48"/>
  <c r="H370" i="48" s="1"/>
  <c r="M370" i="48"/>
  <c r="I370" i="48" s="1"/>
  <c r="K370" i="48"/>
  <c r="G370" i="48" s="1"/>
  <c r="L534" i="48"/>
  <c r="H534" i="48" s="1"/>
  <c r="L452" i="48"/>
  <c r="H452" i="48" s="1"/>
  <c r="M534" i="48"/>
  <c r="I534" i="48" s="1"/>
  <c r="K452" i="48"/>
  <c r="G452" i="48" s="1"/>
  <c r="K534" i="48"/>
  <c r="G534" i="48" s="1"/>
  <c r="M452" i="48"/>
  <c r="I452" i="48" s="1"/>
  <c r="K50" i="41"/>
  <c r="L50" i="41"/>
  <c r="M42" i="47"/>
  <c r="I42" i="47" s="1"/>
  <c r="M42" i="49"/>
  <c r="I42" i="49" s="1"/>
  <c r="K42" i="47"/>
  <c r="G42" i="47" s="1"/>
  <c r="L42" i="49"/>
  <c r="H42" i="49" s="1"/>
  <c r="K124" i="47"/>
  <c r="G124" i="47" s="1"/>
  <c r="L124" i="47"/>
  <c r="H124" i="47" s="1"/>
  <c r="M124" i="47"/>
  <c r="I124" i="47" s="1"/>
  <c r="K42" i="49"/>
  <c r="G42" i="49" s="1"/>
  <c r="L42" i="47"/>
  <c r="H42" i="47" s="1"/>
  <c r="L124" i="49"/>
  <c r="H124" i="49" s="1"/>
  <c r="K124" i="49"/>
  <c r="G124" i="49" s="1"/>
  <c r="M124" i="49"/>
  <c r="I124" i="49" s="1"/>
  <c r="K206" i="49"/>
  <c r="G206" i="49" s="1"/>
  <c r="L206" i="49"/>
  <c r="H206" i="49" s="1"/>
  <c r="M206" i="49"/>
  <c r="I206" i="49" s="1"/>
  <c r="L206" i="47"/>
  <c r="H206" i="47" s="1"/>
  <c r="M206" i="47"/>
  <c r="I206" i="47" s="1"/>
  <c r="K206" i="47"/>
  <c r="G206" i="47" s="1"/>
  <c r="K288" i="47"/>
  <c r="G288" i="47" s="1"/>
  <c r="L288" i="47"/>
  <c r="H288" i="47" s="1"/>
  <c r="M288" i="47"/>
  <c r="I288" i="47" s="1"/>
  <c r="L288" i="49"/>
  <c r="H288" i="49" s="1"/>
  <c r="K288" i="49"/>
  <c r="G288" i="49" s="1"/>
  <c r="M288" i="49"/>
  <c r="I288" i="49" s="1"/>
  <c r="M370" i="47"/>
  <c r="I370" i="47" s="1"/>
  <c r="M370" i="49"/>
  <c r="I370" i="49" s="1"/>
  <c r="L370" i="47"/>
  <c r="H370" i="47" s="1"/>
  <c r="K370" i="49"/>
  <c r="G370" i="49" s="1"/>
  <c r="K370" i="47"/>
  <c r="G370" i="47" s="1"/>
  <c r="L370" i="49"/>
  <c r="H370" i="49" s="1"/>
  <c r="L534" i="49"/>
  <c r="H534" i="49" s="1"/>
  <c r="K452" i="49"/>
  <c r="G452" i="49" s="1"/>
  <c r="L452" i="49"/>
  <c r="H452" i="49" s="1"/>
  <c r="M452" i="49"/>
  <c r="I452" i="49" s="1"/>
  <c r="M534" i="49"/>
  <c r="I534" i="49" s="1"/>
  <c r="L534" i="47"/>
  <c r="H534" i="47" s="1"/>
  <c r="M452" i="47"/>
  <c r="I452" i="47" s="1"/>
  <c r="L452" i="47"/>
  <c r="H452" i="47" s="1"/>
  <c r="M534" i="47"/>
  <c r="I534" i="47" s="1"/>
  <c r="K452" i="47"/>
  <c r="G452" i="47" s="1"/>
  <c r="K534" i="47"/>
  <c r="G534" i="47" s="1"/>
  <c r="K534" i="49"/>
  <c r="G534" i="49" s="1"/>
  <c r="L44" i="45"/>
  <c r="H44" i="45" s="1"/>
  <c r="J44" i="45"/>
  <c r="F44" i="45" s="1"/>
  <c r="K44" i="45"/>
  <c r="G44" i="45" s="1"/>
  <c r="L290" i="45"/>
  <c r="H290" i="45" s="1"/>
  <c r="L536" i="45"/>
  <c r="H536" i="45" s="1"/>
  <c r="K782" i="45"/>
  <c r="G782" i="45" s="1"/>
  <c r="L454" i="45"/>
  <c r="H454" i="45" s="1"/>
  <c r="J208" i="45"/>
  <c r="F208" i="45" s="1"/>
  <c r="L208" i="45"/>
  <c r="H208" i="45" s="1"/>
  <c r="J864" i="45"/>
  <c r="F864" i="45" s="1"/>
  <c r="K290" i="45"/>
  <c r="G290" i="45" s="1"/>
  <c r="K700" i="45"/>
  <c r="G700" i="45" s="1"/>
  <c r="J782" i="45"/>
  <c r="F782" i="45" s="1"/>
  <c r="J126" i="45"/>
  <c r="F126" i="45" s="1"/>
  <c r="L864" i="45"/>
  <c r="H864" i="45" s="1"/>
  <c r="L618" i="45"/>
  <c r="H618" i="45" s="1"/>
  <c r="L126" i="45"/>
  <c r="H126" i="45" s="1"/>
  <c r="L372" i="45"/>
  <c r="H372" i="45" s="1"/>
  <c r="J290" i="45"/>
  <c r="F290" i="45" s="1"/>
  <c r="J700" i="45"/>
  <c r="F700" i="45" s="1"/>
  <c r="K208" i="45"/>
  <c r="G208" i="45" s="1"/>
  <c r="K864" i="45"/>
  <c r="G864" i="45" s="1"/>
  <c r="K618" i="45"/>
  <c r="G618" i="45" s="1"/>
  <c r="K126" i="45"/>
  <c r="G126" i="45" s="1"/>
  <c r="K372" i="45"/>
  <c r="G372" i="45" s="1"/>
  <c r="J372" i="45"/>
  <c r="F372" i="45" s="1"/>
  <c r="J536" i="45"/>
  <c r="F536" i="45" s="1"/>
  <c r="L782" i="45"/>
  <c r="H782" i="45" s="1"/>
  <c r="J454" i="45"/>
  <c r="F454" i="45" s="1"/>
  <c r="L700" i="45"/>
  <c r="H700" i="45" s="1"/>
  <c r="J618" i="45"/>
  <c r="F618" i="45" s="1"/>
  <c r="K536" i="45"/>
  <c r="G536" i="45" s="1"/>
  <c r="K454" i="45"/>
  <c r="G454" i="45" s="1"/>
  <c r="G44" i="42"/>
  <c r="I44" i="42"/>
  <c r="H44" i="42"/>
  <c r="H126" i="42"/>
  <c r="G290" i="42"/>
  <c r="G372" i="42"/>
  <c r="G536" i="42"/>
  <c r="I536" i="42"/>
  <c r="H290" i="42"/>
  <c r="H618" i="42"/>
  <c r="I618" i="42"/>
  <c r="I126" i="42"/>
  <c r="H536" i="42"/>
  <c r="I290" i="42"/>
  <c r="I208" i="42"/>
  <c r="I372" i="42"/>
  <c r="H454" i="42"/>
  <c r="I454" i="42"/>
  <c r="G126" i="42"/>
  <c r="G618" i="42"/>
  <c r="G208" i="42"/>
  <c r="H372" i="42"/>
  <c r="H208" i="42"/>
  <c r="G454" i="42"/>
  <c r="I700" i="42"/>
  <c r="G700" i="42"/>
  <c r="H700" i="42"/>
  <c r="I782" i="42"/>
  <c r="H782" i="42"/>
  <c r="G782" i="42"/>
  <c r="I864" i="42"/>
  <c r="H864" i="42"/>
  <c r="G864" i="42"/>
  <c r="H946" i="42"/>
  <c r="I946" i="42"/>
  <c r="G946" i="42"/>
  <c r="I1028" i="42"/>
  <c r="H1028" i="42"/>
  <c r="G1028" i="42"/>
  <c r="I1110" i="42"/>
  <c r="G1110" i="42"/>
  <c r="H1110" i="42"/>
  <c r="G1192" i="42"/>
  <c r="H1192" i="42"/>
  <c r="I1192" i="42"/>
  <c r="H52" i="41"/>
  <c r="E52" i="41"/>
  <c r="D53" i="41"/>
  <c r="F52" i="41"/>
  <c r="G52" i="41"/>
  <c r="H1272" i="42"/>
  <c r="I1272" i="42"/>
  <c r="G1272" i="42"/>
  <c r="G1354" i="42"/>
  <c r="I1354" i="42"/>
  <c r="H1354" i="42"/>
  <c r="H1436" i="42"/>
  <c r="I1436" i="42"/>
  <c r="G1436" i="42"/>
  <c r="G1518" i="42"/>
  <c r="I1518" i="42"/>
  <c r="H1518" i="42"/>
  <c r="G1600" i="42"/>
  <c r="I1600" i="42"/>
  <c r="H1600" i="42"/>
  <c r="G1682" i="42"/>
  <c r="H1682" i="42"/>
  <c r="I1682" i="42"/>
  <c r="G1764" i="42"/>
  <c r="I1764" i="42"/>
  <c r="H1764" i="42"/>
  <c r="H1846" i="42"/>
  <c r="I1846" i="42"/>
  <c r="G1846" i="42"/>
  <c r="G2010" i="42"/>
  <c r="H2010" i="42"/>
  <c r="I1928" i="42"/>
  <c r="H1928" i="42"/>
  <c r="I2010" i="42"/>
  <c r="G1928" i="42"/>
  <c r="K43" i="61"/>
  <c r="G43" i="61" s="1"/>
  <c r="K125" i="61"/>
  <c r="G125" i="61" s="1"/>
  <c r="L289" i="61"/>
  <c r="H289" i="61" s="1"/>
  <c r="J43" i="61"/>
  <c r="F43" i="61" s="1"/>
  <c r="J125" i="61"/>
  <c r="F125" i="61" s="1"/>
  <c r="J289" i="61"/>
  <c r="F289" i="61" s="1"/>
  <c r="K289" i="61"/>
  <c r="G289" i="61" s="1"/>
  <c r="L43" i="61"/>
  <c r="H43" i="61" s="1"/>
  <c r="L125" i="61"/>
  <c r="H125" i="61" s="1"/>
  <c r="K371" i="61"/>
  <c r="G371" i="61" s="1"/>
  <c r="L863" i="61"/>
  <c r="H863" i="61" s="1"/>
  <c r="K863" i="61"/>
  <c r="G863" i="61" s="1"/>
  <c r="L371" i="61"/>
  <c r="H371" i="61" s="1"/>
  <c r="J863" i="61"/>
  <c r="F863" i="61" s="1"/>
  <c r="J371" i="61"/>
  <c r="F371" i="61" s="1"/>
  <c r="K781" i="61"/>
  <c r="G781" i="61" s="1"/>
  <c r="J781" i="61"/>
  <c r="F781" i="61" s="1"/>
  <c r="L781" i="61"/>
  <c r="H781" i="61" s="1"/>
  <c r="K453" i="61"/>
  <c r="G453" i="61" s="1"/>
  <c r="L617" i="61"/>
  <c r="H617" i="61" s="1"/>
  <c r="J453" i="61"/>
  <c r="F453" i="61" s="1"/>
  <c r="K617" i="61"/>
  <c r="G617" i="61" s="1"/>
  <c r="L699" i="61"/>
  <c r="H699" i="61" s="1"/>
  <c r="J617" i="61"/>
  <c r="F617" i="61" s="1"/>
  <c r="K699" i="61"/>
  <c r="G699" i="61" s="1"/>
  <c r="L207" i="61"/>
  <c r="H207" i="61" s="1"/>
  <c r="J699" i="61"/>
  <c r="F699" i="61" s="1"/>
  <c r="L535" i="61"/>
  <c r="H535" i="61" s="1"/>
  <c r="K207" i="61"/>
  <c r="G207" i="61" s="1"/>
  <c r="L453" i="61"/>
  <c r="H453" i="61" s="1"/>
  <c r="J207" i="61"/>
  <c r="F207" i="61" s="1"/>
  <c r="K535" i="61"/>
  <c r="G535" i="61" s="1"/>
  <c r="J535" i="61"/>
  <c r="F535" i="61" s="1"/>
  <c r="R51" i="41"/>
  <c r="I51" i="41"/>
  <c r="S51" i="41"/>
  <c r="N51" i="41"/>
  <c r="J51" i="41"/>
  <c r="Q51" i="41"/>
  <c r="T51" i="41"/>
  <c r="O51" i="41"/>
  <c r="M51" i="41"/>
  <c r="P51" i="41"/>
  <c r="H43" i="63"/>
  <c r="G43" i="63"/>
  <c r="F371" i="63"/>
  <c r="G289" i="63"/>
  <c r="F207" i="63"/>
  <c r="H289" i="63"/>
  <c r="G535" i="63"/>
  <c r="F289" i="63"/>
  <c r="F535" i="63"/>
  <c r="H535" i="63"/>
  <c r="G207" i="63"/>
  <c r="F43" i="63"/>
  <c r="F125" i="63"/>
  <c r="H371" i="63"/>
  <c r="H453" i="63"/>
  <c r="G125" i="63"/>
  <c r="G453" i="63"/>
  <c r="G371" i="63"/>
  <c r="H207" i="63"/>
  <c r="H125" i="63"/>
  <c r="F453" i="63"/>
  <c r="M44" i="51" l="1"/>
  <c r="I44" i="51" s="1"/>
  <c r="M44" i="50"/>
  <c r="I44" i="50" s="1"/>
  <c r="L44" i="50"/>
  <c r="H44" i="50" s="1"/>
  <c r="K44" i="50"/>
  <c r="G44" i="50" s="1"/>
  <c r="M290" i="52"/>
  <c r="I290" i="52" s="1"/>
  <c r="M126" i="58"/>
  <c r="I126" i="58" s="1"/>
  <c r="L290" i="52"/>
  <c r="H290" i="52" s="1"/>
  <c r="M44" i="58"/>
  <c r="I44" i="58" s="1"/>
  <c r="L126" i="58"/>
  <c r="H126" i="58" s="1"/>
  <c r="K290" i="52"/>
  <c r="G290" i="52" s="1"/>
  <c r="L44" i="58"/>
  <c r="H44" i="58" s="1"/>
  <c r="K126" i="58"/>
  <c r="G126" i="58" s="1"/>
  <c r="K372" i="52"/>
  <c r="G372" i="52" s="1"/>
  <c r="M208" i="59"/>
  <c r="I208" i="59" s="1"/>
  <c r="M372" i="52"/>
  <c r="I372" i="52" s="1"/>
  <c r="K44" i="58"/>
  <c r="G44" i="58" s="1"/>
  <c r="M44" i="53"/>
  <c r="I44" i="53" s="1"/>
  <c r="L44" i="53"/>
  <c r="H44" i="53" s="1"/>
  <c r="K44" i="52"/>
  <c r="G44" i="52" s="1"/>
  <c r="K44" i="51"/>
  <c r="G44" i="51" s="1"/>
  <c r="K44" i="53"/>
  <c r="G44" i="53" s="1"/>
  <c r="L372" i="52"/>
  <c r="H372" i="52" s="1"/>
  <c r="K126" i="53"/>
  <c r="G126" i="53" s="1"/>
  <c r="K208" i="54"/>
  <c r="G208" i="54" s="1"/>
  <c r="K44" i="57"/>
  <c r="G44" i="57" s="1"/>
  <c r="K208" i="59"/>
  <c r="G208" i="59" s="1"/>
  <c r="L44" i="51"/>
  <c r="H44" i="51" s="1"/>
  <c r="L208" i="59"/>
  <c r="H208" i="59" s="1"/>
  <c r="L44" i="59"/>
  <c r="H44" i="59" s="1"/>
  <c r="M126" i="54"/>
  <c r="I126" i="54" s="1"/>
  <c r="L44" i="56"/>
  <c r="H44" i="56" s="1"/>
  <c r="M44" i="54"/>
  <c r="I44" i="54" s="1"/>
  <c r="M208" i="54"/>
  <c r="I208" i="54" s="1"/>
  <c r="L126" i="54"/>
  <c r="H126" i="54" s="1"/>
  <c r="K44" i="56"/>
  <c r="G44" i="56" s="1"/>
  <c r="M126" i="53"/>
  <c r="I126" i="53" s="1"/>
  <c r="L208" i="54"/>
  <c r="H208" i="54" s="1"/>
  <c r="K44" i="55"/>
  <c r="G44" i="55" s="1"/>
  <c r="M44" i="52"/>
  <c r="I44" i="52" s="1"/>
  <c r="K126" i="54"/>
  <c r="G126" i="54" s="1"/>
  <c r="L44" i="55"/>
  <c r="H44" i="55" s="1"/>
  <c r="L126" i="53"/>
  <c r="H126" i="53" s="1"/>
  <c r="M44" i="55"/>
  <c r="I44" i="55" s="1"/>
  <c r="M44" i="57"/>
  <c r="I44" i="57" s="1"/>
  <c r="L44" i="52"/>
  <c r="H44" i="52" s="1"/>
  <c r="L44" i="57"/>
  <c r="H44" i="57" s="1"/>
  <c r="M44" i="59"/>
  <c r="I44" i="59" s="1"/>
  <c r="M44" i="56"/>
  <c r="I44" i="56" s="1"/>
  <c r="K44" i="54"/>
  <c r="G44" i="54" s="1"/>
  <c r="K44" i="59"/>
  <c r="G44" i="59" s="1"/>
  <c r="L44" i="54"/>
  <c r="H44" i="54" s="1"/>
  <c r="M208" i="53"/>
  <c r="I208" i="53" s="1"/>
  <c r="L208" i="53"/>
  <c r="H208" i="53" s="1"/>
  <c r="M126" i="57"/>
  <c r="I126" i="57" s="1"/>
  <c r="M126" i="50"/>
  <c r="I126" i="50" s="1"/>
  <c r="K208" i="53"/>
  <c r="G208" i="53" s="1"/>
  <c r="L126" i="57"/>
  <c r="H126" i="57" s="1"/>
  <c r="L126" i="50"/>
  <c r="H126" i="50" s="1"/>
  <c r="K126" i="57"/>
  <c r="G126" i="57" s="1"/>
  <c r="K290" i="56"/>
  <c r="G290" i="56" s="1"/>
  <c r="L536" i="52"/>
  <c r="H536" i="52" s="1"/>
  <c r="K290" i="54"/>
  <c r="G290" i="54" s="1"/>
  <c r="L126" i="52"/>
  <c r="H126" i="52" s="1"/>
  <c r="K536" i="52"/>
  <c r="G536" i="52" s="1"/>
  <c r="K126" i="52"/>
  <c r="G126" i="52" s="1"/>
  <c r="M290" i="56"/>
  <c r="I290" i="56" s="1"/>
  <c r="K126" i="56"/>
  <c r="G126" i="56" s="1"/>
  <c r="M126" i="59"/>
  <c r="I126" i="59" s="1"/>
  <c r="K126" i="51"/>
  <c r="G126" i="51" s="1"/>
  <c r="M208" i="55"/>
  <c r="I208" i="55" s="1"/>
  <c r="L290" i="56"/>
  <c r="H290" i="56" s="1"/>
  <c r="M126" i="56"/>
  <c r="I126" i="56" s="1"/>
  <c r="L126" i="59"/>
  <c r="H126" i="59" s="1"/>
  <c r="M208" i="57"/>
  <c r="I208" i="57" s="1"/>
  <c r="M126" i="51"/>
  <c r="I126" i="51" s="1"/>
  <c r="K126" i="50"/>
  <c r="G126" i="50" s="1"/>
  <c r="M536" i="52"/>
  <c r="I536" i="52" s="1"/>
  <c r="L290" i="54"/>
  <c r="H290" i="54" s="1"/>
  <c r="K454" i="52"/>
  <c r="G454" i="52" s="1"/>
  <c r="M126" i="52"/>
  <c r="I126" i="52" s="1"/>
  <c r="K126" i="55"/>
  <c r="G126" i="55" s="1"/>
  <c r="K208" i="52"/>
  <c r="G208" i="52" s="1"/>
  <c r="M454" i="52"/>
  <c r="I454" i="52" s="1"/>
  <c r="K208" i="57"/>
  <c r="G208" i="57" s="1"/>
  <c r="M208" i="56"/>
  <c r="I208" i="56" s="1"/>
  <c r="K208" i="56"/>
  <c r="G208" i="56" s="1"/>
  <c r="L208" i="55"/>
  <c r="H208" i="55" s="1"/>
  <c r="L454" i="52"/>
  <c r="H454" i="52" s="1"/>
  <c r="K208" i="55"/>
  <c r="G208" i="55" s="1"/>
  <c r="M290" i="54"/>
  <c r="I290" i="54" s="1"/>
  <c r="L126" i="56"/>
  <c r="H126" i="56" s="1"/>
  <c r="K126" i="59"/>
  <c r="G126" i="59" s="1"/>
  <c r="L126" i="51"/>
  <c r="H126" i="51" s="1"/>
  <c r="M126" i="55"/>
  <c r="I126" i="55" s="1"/>
  <c r="L208" i="52"/>
  <c r="H208" i="52" s="1"/>
  <c r="L208" i="57"/>
  <c r="H208" i="57" s="1"/>
  <c r="L208" i="56"/>
  <c r="H208" i="56" s="1"/>
  <c r="M208" i="52"/>
  <c r="I208" i="52" s="1"/>
  <c r="L126" i="55"/>
  <c r="H126" i="55" s="1"/>
  <c r="M372" i="56"/>
  <c r="I372" i="56" s="1"/>
  <c r="K208" i="50"/>
  <c r="G208" i="50" s="1"/>
  <c r="L372" i="56"/>
  <c r="H372" i="56" s="1"/>
  <c r="L290" i="57"/>
  <c r="H290" i="57" s="1"/>
  <c r="L208" i="50"/>
  <c r="H208" i="50" s="1"/>
  <c r="K372" i="56"/>
  <c r="G372" i="56" s="1"/>
  <c r="K290" i="57"/>
  <c r="G290" i="57" s="1"/>
  <c r="M290" i="59"/>
  <c r="I290" i="59" s="1"/>
  <c r="M290" i="53"/>
  <c r="I290" i="53" s="1"/>
  <c r="L208" i="58"/>
  <c r="H208" i="58" s="1"/>
  <c r="K208" i="51"/>
  <c r="G208" i="51" s="1"/>
  <c r="K290" i="55"/>
  <c r="G290" i="55" s="1"/>
  <c r="M208" i="50"/>
  <c r="I208" i="50" s="1"/>
  <c r="L290" i="55"/>
  <c r="H290" i="55" s="1"/>
  <c r="K290" i="53"/>
  <c r="G290" i="53" s="1"/>
  <c r="K208" i="58"/>
  <c r="G208" i="58" s="1"/>
  <c r="M208" i="51"/>
  <c r="I208" i="51" s="1"/>
  <c r="K372" i="54"/>
  <c r="G372" i="54" s="1"/>
  <c r="L208" i="51"/>
  <c r="H208" i="51" s="1"/>
  <c r="M372" i="54"/>
  <c r="I372" i="54" s="1"/>
  <c r="L290" i="59"/>
  <c r="H290" i="59" s="1"/>
  <c r="M290" i="57"/>
  <c r="I290" i="57" s="1"/>
  <c r="M208" i="58"/>
  <c r="I208" i="58" s="1"/>
  <c r="K290" i="59"/>
  <c r="G290" i="59" s="1"/>
  <c r="L290" i="53"/>
  <c r="H290" i="53" s="1"/>
  <c r="L372" i="54"/>
  <c r="H372" i="54" s="1"/>
  <c r="M290" i="55"/>
  <c r="I290" i="55" s="1"/>
  <c r="M454" i="54"/>
  <c r="I454" i="54" s="1"/>
  <c r="M536" i="54"/>
  <c r="I536" i="54" s="1"/>
  <c r="L290" i="50"/>
  <c r="H290" i="50" s="1"/>
  <c r="L454" i="54"/>
  <c r="H454" i="54" s="1"/>
  <c r="M536" i="56"/>
  <c r="I536" i="56" s="1"/>
  <c r="M372" i="59"/>
  <c r="I372" i="59" s="1"/>
  <c r="L290" i="58"/>
  <c r="H290" i="58" s="1"/>
  <c r="L372" i="53"/>
  <c r="H372" i="53" s="1"/>
  <c r="K290" i="58"/>
  <c r="G290" i="58" s="1"/>
  <c r="K290" i="50"/>
  <c r="G290" i="50" s="1"/>
  <c r="K454" i="54"/>
  <c r="G454" i="54" s="1"/>
  <c r="L372" i="59"/>
  <c r="H372" i="59" s="1"/>
  <c r="K454" i="56"/>
  <c r="G454" i="56" s="1"/>
  <c r="L372" i="55"/>
  <c r="H372" i="55" s="1"/>
  <c r="M372" i="53"/>
  <c r="I372" i="53" s="1"/>
  <c r="K372" i="59"/>
  <c r="G372" i="59" s="1"/>
  <c r="M454" i="56"/>
  <c r="I454" i="56" s="1"/>
  <c r="M290" i="51"/>
  <c r="I290" i="51" s="1"/>
  <c r="K372" i="57"/>
  <c r="G372" i="57" s="1"/>
  <c r="K290" i="51"/>
  <c r="G290" i="51" s="1"/>
  <c r="M372" i="57"/>
  <c r="I372" i="57" s="1"/>
  <c r="K372" i="55"/>
  <c r="G372" i="55" s="1"/>
  <c r="L454" i="56"/>
  <c r="H454" i="56" s="1"/>
  <c r="L536" i="54"/>
  <c r="H536" i="54" s="1"/>
  <c r="M372" i="55"/>
  <c r="I372" i="55" s="1"/>
  <c r="L290" i="51"/>
  <c r="H290" i="51" s="1"/>
  <c r="L536" i="56"/>
  <c r="H536" i="56" s="1"/>
  <c r="M290" i="50"/>
  <c r="I290" i="50" s="1"/>
  <c r="K536" i="56"/>
  <c r="G536" i="56" s="1"/>
  <c r="K372" i="53"/>
  <c r="G372" i="53" s="1"/>
  <c r="M290" i="58"/>
  <c r="I290" i="58" s="1"/>
  <c r="L372" i="57"/>
  <c r="H372" i="57" s="1"/>
  <c r="K536" i="54"/>
  <c r="G536" i="54" s="1"/>
  <c r="L372" i="50"/>
  <c r="H372" i="50" s="1"/>
  <c r="K536" i="57"/>
  <c r="G536" i="57" s="1"/>
  <c r="L454" i="53"/>
  <c r="H454" i="53" s="1"/>
  <c r="L454" i="55"/>
  <c r="H454" i="55" s="1"/>
  <c r="K372" i="51"/>
  <c r="G372" i="51" s="1"/>
  <c r="K372" i="50"/>
  <c r="G372" i="50" s="1"/>
  <c r="M536" i="57"/>
  <c r="I536" i="57" s="1"/>
  <c r="K454" i="53"/>
  <c r="G454" i="53" s="1"/>
  <c r="K454" i="55"/>
  <c r="G454" i="55" s="1"/>
  <c r="M536" i="55"/>
  <c r="I536" i="55" s="1"/>
  <c r="M454" i="59"/>
  <c r="I454" i="59" s="1"/>
  <c r="L536" i="57"/>
  <c r="H536" i="57" s="1"/>
  <c r="L536" i="55"/>
  <c r="H536" i="55" s="1"/>
  <c r="M536" i="59"/>
  <c r="I536" i="59" s="1"/>
  <c r="L454" i="59"/>
  <c r="H454" i="59" s="1"/>
  <c r="M454" i="57"/>
  <c r="I454" i="57" s="1"/>
  <c r="L372" i="58"/>
  <c r="H372" i="58" s="1"/>
  <c r="K536" i="55"/>
  <c r="G536" i="55" s="1"/>
  <c r="L536" i="59"/>
  <c r="H536" i="59" s="1"/>
  <c r="K454" i="59"/>
  <c r="G454" i="59" s="1"/>
  <c r="L454" i="57"/>
  <c r="H454" i="57" s="1"/>
  <c r="K454" i="57"/>
  <c r="G454" i="57" s="1"/>
  <c r="M536" i="53"/>
  <c r="I536" i="53" s="1"/>
  <c r="M372" i="50"/>
  <c r="I372" i="50" s="1"/>
  <c r="M454" i="53"/>
  <c r="I454" i="53" s="1"/>
  <c r="M454" i="55"/>
  <c r="I454" i="55" s="1"/>
  <c r="L372" i="51"/>
  <c r="H372" i="51" s="1"/>
  <c r="K536" i="53"/>
  <c r="G536" i="53" s="1"/>
  <c r="M372" i="58"/>
  <c r="I372" i="58" s="1"/>
  <c r="K536" i="59"/>
  <c r="G536" i="59" s="1"/>
  <c r="K372" i="58"/>
  <c r="G372" i="58" s="1"/>
  <c r="L536" i="53"/>
  <c r="H536" i="53" s="1"/>
  <c r="M372" i="51"/>
  <c r="I372" i="51" s="1"/>
  <c r="L536" i="50"/>
  <c r="H536" i="50" s="1"/>
  <c r="K454" i="50"/>
  <c r="G454" i="50" s="1"/>
  <c r="M454" i="50"/>
  <c r="I454" i="50" s="1"/>
  <c r="M536" i="50"/>
  <c r="I536" i="50" s="1"/>
  <c r="K536" i="50"/>
  <c r="G536" i="50" s="1"/>
  <c r="L454" i="50"/>
  <c r="H454" i="50" s="1"/>
  <c r="K536" i="51"/>
  <c r="G536" i="51" s="1"/>
  <c r="M536" i="51"/>
  <c r="I536" i="51" s="1"/>
  <c r="M454" i="58"/>
  <c r="I454" i="58" s="1"/>
  <c r="L536" i="51"/>
  <c r="H536" i="51" s="1"/>
  <c r="M454" i="51"/>
  <c r="I454" i="51" s="1"/>
  <c r="K454" i="58"/>
  <c r="G454" i="58" s="1"/>
  <c r="L536" i="58"/>
  <c r="H536" i="58" s="1"/>
  <c r="K454" i="51"/>
  <c r="G454" i="51" s="1"/>
  <c r="L454" i="51"/>
  <c r="H454" i="51" s="1"/>
  <c r="M536" i="58"/>
  <c r="I536" i="58" s="1"/>
  <c r="K536" i="58"/>
  <c r="G536" i="58" s="1"/>
  <c r="L454" i="58"/>
  <c r="H454" i="58" s="1"/>
  <c r="K43" i="47"/>
  <c r="G43" i="47" s="1"/>
  <c r="L43" i="49"/>
  <c r="H43" i="49" s="1"/>
  <c r="L125" i="49"/>
  <c r="H125" i="49" s="1"/>
  <c r="K125" i="49"/>
  <c r="G125" i="49" s="1"/>
  <c r="M43" i="49"/>
  <c r="I43" i="49" s="1"/>
  <c r="K43" i="49"/>
  <c r="G43" i="49" s="1"/>
  <c r="M125" i="49"/>
  <c r="I125" i="49" s="1"/>
  <c r="M43" i="47"/>
  <c r="I43" i="47" s="1"/>
  <c r="L43" i="47"/>
  <c r="H43" i="47" s="1"/>
  <c r="M207" i="49"/>
  <c r="I207" i="49" s="1"/>
  <c r="K289" i="49"/>
  <c r="G289" i="49" s="1"/>
  <c r="M207" i="47"/>
  <c r="I207" i="47" s="1"/>
  <c r="L207" i="49"/>
  <c r="H207" i="49" s="1"/>
  <c r="L207" i="47"/>
  <c r="H207" i="47" s="1"/>
  <c r="K207" i="49"/>
  <c r="G207" i="49" s="1"/>
  <c r="K207" i="47"/>
  <c r="G207" i="47" s="1"/>
  <c r="L125" i="47"/>
  <c r="H125" i="47" s="1"/>
  <c r="L289" i="49"/>
  <c r="H289" i="49" s="1"/>
  <c r="M289" i="49"/>
  <c r="I289" i="49" s="1"/>
  <c r="M125" i="47"/>
  <c r="I125" i="47" s="1"/>
  <c r="K125" i="47"/>
  <c r="G125" i="47" s="1"/>
  <c r="K289" i="47"/>
  <c r="G289" i="47" s="1"/>
  <c r="M371" i="49"/>
  <c r="I371" i="49" s="1"/>
  <c r="L371" i="49"/>
  <c r="H371" i="49" s="1"/>
  <c r="K371" i="49"/>
  <c r="G371" i="49" s="1"/>
  <c r="M289" i="47"/>
  <c r="I289" i="47" s="1"/>
  <c r="L289" i="47"/>
  <c r="H289" i="47" s="1"/>
  <c r="K453" i="49"/>
  <c r="G453" i="49" s="1"/>
  <c r="M371" i="47"/>
  <c r="I371" i="47" s="1"/>
  <c r="K535" i="49"/>
  <c r="G535" i="49" s="1"/>
  <c r="L371" i="47"/>
  <c r="H371" i="47" s="1"/>
  <c r="L453" i="49"/>
  <c r="H453" i="49" s="1"/>
  <c r="M535" i="49"/>
  <c r="I535" i="49" s="1"/>
  <c r="K371" i="47"/>
  <c r="G371" i="47" s="1"/>
  <c r="L535" i="49"/>
  <c r="H535" i="49" s="1"/>
  <c r="M453" i="49"/>
  <c r="I453" i="49" s="1"/>
  <c r="M535" i="47"/>
  <c r="I535" i="47" s="1"/>
  <c r="L535" i="47"/>
  <c r="H535" i="47" s="1"/>
  <c r="K453" i="47"/>
  <c r="G453" i="47" s="1"/>
  <c r="M453" i="47"/>
  <c r="I453" i="47" s="1"/>
  <c r="K535" i="47"/>
  <c r="G535" i="47" s="1"/>
  <c r="L453" i="47"/>
  <c r="H453" i="47" s="1"/>
  <c r="H1273" i="42"/>
  <c r="G1273" i="42"/>
  <c r="I1273" i="42"/>
  <c r="I1355" i="42"/>
  <c r="H1355" i="42"/>
  <c r="G1355" i="42"/>
  <c r="H1437" i="42"/>
  <c r="I1437" i="42"/>
  <c r="G1437" i="42"/>
  <c r="I1519" i="42"/>
  <c r="G1519" i="42"/>
  <c r="H1519" i="42"/>
  <c r="I1601" i="42"/>
  <c r="H1601" i="42"/>
  <c r="G1601" i="42"/>
  <c r="G1683" i="42"/>
  <c r="H1683" i="42"/>
  <c r="I1683" i="42"/>
  <c r="I1765" i="42"/>
  <c r="H1765" i="42"/>
  <c r="G1765" i="42"/>
  <c r="G1847" i="42"/>
  <c r="H1847" i="42"/>
  <c r="I1847" i="42"/>
  <c r="H1929" i="42"/>
  <c r="H2011" i="42"/>
  <c r="I1929" i="42"/>
  <c r="G2011" i="42"/>
  <c r="G1929" i="42"/>
  <c r="I2011" i="42"/>
  <c r="J45" i="45"/>
  <c r="F45" i="45" s="1"/>
  <c r="L127" i="45"/>
  <c r="H127" i="45" s="1"/>
  <c r="J291" i="45"/>
  <c r="F291" i="45" s="1"/>
  <c r="L619" i="45"/>
  <c r="H619" i="45" s="1"/>
  <c r="K701" i="45"/>
  <c r="G701" i="45" s="1"/>
  <c r="J783" i="45"/>
  <c r="F783" i="45" s="1"/>
  <c r="L537" i="45"/>
  <c r="H537" i="45" s="1"/>
  <c r="K455" i="45"/>
  <c r="G455" i="45" s="1"/>
  <c r="K127" i="45"/>
  <c r="G127" i="45" s="1"/>
  <c r="L373" i="45"/>
  <c r="H373" i="45" s="1"/>
  <c r="L291" i="45"/>
  <c r="H291" i="45" s="1"/>
  <c r="L701" i="45"/>
  <c r="H701" i="45" s="1"/>
  <c r="K619" i="45"/>
  <c r="G619" i="45" s="1"/>
  <c r="K209" i="45"/>
  <c r="G209" i="45" s="1"/>
  <c r="J127" i="45"/>
  <c r="F127" i="45" s="1"/>
  <c r="K373" i="45"/>
  <c r="G373" i="45" s="1"/>
  <c r="L209" i="45"/>
  <c r="H209" i="45" s="1"/>
  <c r="K291" i="45"/>
  <c r="G291" i="45" s="1"/>
  <c r="J701" i="45"/>
  <c r="F701" i="45" s="1"/>
  <c r="J373" i="45"/>
  <c r="F373" i="45" s="1"/>
  <c r="K783" i="45"/>
  <c r="G783" i="45" s="1"/>
  <c r="L45" i="45"/>
  <c r="H45" i="45" s="1"/>
  <c r="K45" i="45"/>
  <c r="G45" i="45" s="1"/>
  <c r="J537" i="45"/>
  <c r="F537" i="45" s="1"/>
  <c r="J865" i="45"/>
  <c r="F865" i="45" s="1"/>
  <c r="J619" i="45"/>
  <c r="F619" i="45" s="1"/>
  <c r="J209" i="45"/>
  <c r="F209" i="45" s="1"/>
  <c r="L455" i="45"/>
  <c r="H455" i="45" s="1"/>
  <c r="L783" i="45"/>
  <c r="H783" i="45" s="1"/>
  <c r="L865" i="45"/>
  <c r="H865" i="45" s="1"/>
  <c r="K865" i="45"/>
  <c r="G865" i="45" s="1"/>
  <c r="J455" i="45"/>
  <c r="F455" i="45" s="1"/>
  <c r="K537" i="45"/>
  <c r="G537" i="45" s="1"/>
  <c r="I127" i="42"/>
  <c r="H45" i="42"/>
  <c r="I45" i="42"/>
  <c r="G127" i="42"/>
  <c r="H127" i="42"/>
  <c r="G45" i="42"/>
  <c r="H209" i="42"/>
  <c r="I209" i="42"/>
  <c r="G209" i="42"/>
  <c r="I291" i="42"/>
  <c r="G291" i="42"/>
  <c r="H291" i="42"/>
  <c r="I373" i="42"/>
  <c r="H373" i="42"/>
  <c r="G373" i="42"/>
  <c r="G455" i="42"/>
  <c r="H455" i="42"/>
  <c r="I455" i="42"/>
  <c r="H537" i="42"/>
  <c r="I537" i="42"/>
  <c r="G537" i="42"/>
  <c r="G619" i="42"/>
  <c r="I619" i="42"/>
  <c r="H619" i="42"/>
  <c r="G701" i="42"/>
  <c r="H701" i="42"/>
  <c r="I701" i="42"/>
  <c r="I783" i="42"/>
  <c r="G783" i="42"/>
  <c r="H783" i="42"/>
  <c r="G865" i="42"/>
  <c r="I865" i="42"/>
  <c r="H865" i="42"/>
  <c r="I947" i="42"/>
  <c r="G947" i="42"/>
  <c r="H947" i="42"/>
  <c r="I1029" i="42"/>
  <c r="G1029" i="42"/>
  <c r="H1029" i="42"/>
  <c r="I1111" i="42"/>
  <c r="H1111" i="42"/>
  <c r="G1111" i="42"/>
  <c r="I1193" i="42"/>
  <c r="H1193" i="42"/>
  <c r="G1193" i="42"/>
  <c r="H53" i="41"/>
  <c r="G53" i="41"/>
  <c r="E53" i="41"/>
  <c r="F53" i="41"/>
  <c r="D54" i="41"/>
  <c r="G208" i="63"/>
  <c r="H44" i="63"/>
  <c r="G536" i="63"/>
  <c r="G290" i="63"/>
  <c r="G44" i="63"/>
  <c r="F290" i="63"/>
  <c r="H536" i="63"/>
  <c r="G372" i="63"/>
  <c r="F536" i="63"/>
  <c r="F372" i="63"/>
  <c r="H290" i="63"/>
  <c r="G126" i="63"/>
  <c r="H208" i="63"/>
  <c r="F44" i="63"/>
  <c r="F126" i="63"/>
  <c r="F208" i="63"/>
  <c r="H372" i="63"/>
  <c r="H126" i="63"/>
  <c r="G454" i="63"/>
  <c r="F454" i="63"/>
  <c r="H454" i="63"/>
  <c r="L43" i="48"/>
  <c r="H43" i="48" s="1"/>
  <c r="M43" i="48"/>
  <c r="I43" i="48" s="1"/>
  <c r="K43" i="48"/>
  <c r="G43" i="48" s="1"/>
  <c r="K207" i="48"/>
  <c r="G207" i="48" s="1"/>
  <c r="L125" i="48"/>
  <c r="H125" i="48" s="1"/>
  <c r="K125" i="48"/>
  <c r="G125" i="48" s="1"/>
  <c r="L207" i="48"/>
  <c r="H207" i="48" s="1"/>
  <c r="M207" i="48"/>
  <c r="I207" i="48" s="1"/>
  <c r="M125" i="48"/>
  <c r="I125" i="48" s="1"/>
  <c r="M289" i="48"/>
  <c r="I289" i="48" s="1"/>
  <c r="L289" i="48"/>
  <c r="H289" i="48" s="1"/>
  <c r="K289" i="48"/>
  <c r="G289" i="48" s="1"/>
  <c r="K371" i="48"/>
  <c r="G371" i="48" s="1"/>
  <c r="L371" i="48"/>
  <c r="H371" i="48" s="1"/>
  <c r="M371" i="48"/>
  <c r="I371" i="48" s="1"/>
  <c r="M453" i="48"/>
  <c r="I453" i="48" s="1"/>
  <c r="K453" i="48"/>
  <c r="G453" i="48" s="1"/>
  <c r="L535" i="48"/>
  <c r="H535" i="48" s="1"/>
  <c r="L453" i="48"/>
  <c r="H453" i="48" s="1"/>
  <c r="K535" i="48"/>
  <c r="G535" i="48" s="1"/>
  <c r="M535" i="48"/>
  <c r="I535" i="48" s="1"/>
  <c r="K51" i="41"/>
  <c r="L51" i="41"/>
  <c r="L126" i="61"/>
  <c r="H126" i="61" s="1"/>
  <c r="J126" i="61"/>
  <c r="F126" i="61" s="1"/>
  <c r="K126" i="61"/>
  <c r="G126" i="61" s="1"/>
  <c r="L618" i="61"/>
  <c r="H618" i="61" s="1"/>
  <c r="L290" i="61"/>
  <c r="H290" i="61" s="1"/>
  <c r="K618" i="61"/>
  <c r="G618" i="61" s="1"/>
  <c r="J618" i="61"/>
  <c r="F618" i="61" s="1"/>
  <c r="K290" i="61"/>
  <c r="G290" i="61" s="1"/>
  <c r="L536" i="61"/>
  <c r="H536" i="61" s="1"/>
  <c r="L782" i="61"/>
  <c r="H782" i="61" s="1"/>
  <c r="J454" i="61"/>
  <c r="F454" i="61" s="1"/>
  <c r="K782" i="61"/>
  <c r="G782" i="61" s="1"/>
  <c r="K208" i="61"/>
  <c r="G208" i="61" s="1"/>
  <c r="J290" i="61"/>
  <c r="F290" i="61" s="1"/>
  <c r="J782" i="61"/>
  <c r="F782" i="61" s="1"/>
  <c r="J208" i="61"/>
  <c r="F208" i="61" s="1"/>
  <c r="L208" i="61"/>
  <c r="H208" i="61" s="1"/>
  <c r="J536" i="61"/>
  <c r="F536" i="61" s="1"/>
  <c r="K454" i="61"/>
  <c r="G454" i="61" s="1"/>
  <c r="J44" i="61"/>
  <c r="F44" i="61" s="1"/>
  <c r="J700" i="61"/>
  <c r="F700" i="61" s="1"/>
  <c r="K536" i="61"/>
  <c r="G536" i="61" s="1"/>
  <c r="L454" i="61"/>
  <c r="H454" i="61" s="1"/>
  <c r="L700" i="61"/>
  <c r="H700" i="61" s="1"/>
  <c r="L44" i="61"/>
  <c r="H44" i="61" s="1"/>
  <c r="L372" i="61"/>
  <c r="H372" i="61" s="1"/>
  <c r="K44" i="61"/>
  <c r="G44" i="61" s="1"/>
  <c r="L864" i="61"/>
  <c r="H864" i="61" s="1"/>
  <c r="K372" i="61"/>
  <c r="G372" i="61" s="1"/>
  <c r="K864" i="61"/>
  <c r="G864" i="61" s="1"/>
  <c r="K700" i="61"/>
  <c r="G700" i="61" s="1"/>
  <c r="J372" i="61"/>
  <c r="F372" i="61" s="1"/>
  <c r="J864" i="61"/>
  <c r="F864" i="61" s="1"/>
  <c r="M52" i="41"/>
  <c r="I52" i="41"/>
  <c r="S52" i="41"/>
  <c r="R52" i="41"/>
  <c r="T52" i="41"/>
  <c r="N52" i="41"/>
  <c r="O52" i="41"/>
  <c r="Q52" i="41"/>
  <c r="P52" i="41"/>
  <c r="J52" i="41"/>
  <c r="J46" i="45" l="1"/>
  <c r="F46" i="45" s="1"/>
  <c r="K46" i="45"/>
  <c r="G46" i="45" s="1"/>
  <c r="L46" i="45"/>
  <c r="H46" i="45" s="1"/>
  <c r="J620" i="45"/>
  <c r="F620" i="45" s="1"/>
  <c r="K128" i="45"/>
  <c r="G128" i="45" s="1"/>
  <c r="L784" i="45"/>
  <c r="H784" i="45" s="1"/>
  <c r="L538" i="45"/>
  <c r="H538" i="45" s="1"/>
  <c r="L866" i="45"/>
  <c r="H866" i="45" s="1"/>
  <c r="L702" i="45"/>
  <c r="H702" i="45" s="1"/>
  <c r="J128" i="45"/>
  <c r="F128" i="45" s="1"/>
  <c r="J784" i="45"/>
  <c r="F784" i="45" s="1"/>
  <c r="K538" i="45"/>
  <c r="G538" i="45" s="1"/>
  <c r="L374" i="45"/>
  <c r="H374" i="45" s="1"/>
  <c r="K374" i="45"/>
  <c r="G374" i="45" s="1"/>
  <c r="K866" i="45"/>
  <c r="G866" i="45" s="1"/>
  <c r="K702" i="45"/>
  <c r="G702" i="45" s="1"/>
  <c r="L456" i="45"/>
  <c r="H456" i="45" s="1"/>
  <c r="J374" i="45"/>
  <c r="F374" i="45" s="1"/>
  <c r="L128" i="45"/>
  <c r="H128" i="45" s="1"/>
  <c r="J538" i="45"/>
  <c r="F538" i="45" s="1"/>
  <c r="L210" i="45"/>
  <c r="H210" i="45" s="1"/>
  <c r="J702" i="45"/>
  <c r="F702" i="45" s="1"/>
  <c r="L292" i="45"/>
  <c r="H292" i="45" s="1"/>
  <c r="K210" i="45"/>
  <c r="G210" i="45" s="1"/>
  <c r="K292" i="45"/>
  <c r="G292" i="45" s="1"/>
  <c r="J456" i="45"/>
  <c r="F456" i="45" s="1"/>
  <c r="J292" i="45"/>
  <c r="F292" i="45" s="1"/>
  <c r="K620" i="45"/>
  <c r="G620" i="45" s="1"/>
  <c r="K784" i="45"/>
  <c r="G784" i="45" s="1"/>
  <c r="J866" i="45"/>
  <c r="F866" i="45" s="1"/>
  <c r="K456" i="45"/>
  <c r="G456" i="45" s="1"/>
  <c r="J210" i="45"/>
  <c r="F210" i="45" s="1"/>
  <c r="L620" i="45"/>
  <c r="H620" i="45" s="1"/>
  <c r="H128" i="42"/>
  <c r="I46" i="42"/>
  <c r="H46" i="42"/>
  <c r="G128" i="42"/>
  <c r="G46" i="42"/>
  <c r="I128" i="42"/>
  <c r="G210" i="42"/>
  <c r="H210" i="42"/>
  <c r="I210" i="42"/>
  <c r="G292" i="42"/>
  <c r="I292" i="42"/>
  <c r="H292" i="42"/>
  <c r="H374" i="42"/>
  <c r="I374" i="42"/>
  <c r="G374" i="42"/>
  <c r="I456" i="42"/>
  <c r="H456" i="42"/>
  <c r="G456" i="42"/>
  <c r="H538" i="42"/>
  <c r="G538" i="42"/>
  <c r="I538" i="42"/>
  <c r="I620" i="42"/>
  <c r="G620" i="42"/>
  <c r="H620" i="42"/>
  <c r="G702" i="42"/>
  <c r="I702" i="42"/>
  <c r="H702" i="42"/>
  <c r="I784" i="42"/>
  <c r="G784" i="42"/>
  <c r="H784" i="42"/>
  <c r="H866" i="42"/>
  <c r="I866" i="42"/>
  <c r="G866" i="42"/>
  <c r="I948" i="42"/>
  <c r="H948" i="42"/>
  <c r="G948" i="42"/>
  <c r="H1030" i="42"/>
  <c r="I1030" i="42"/>
  <c r="G1030" i="42"/>
  <c r="G1112" i="42"/>
  <c r="H1112" i="42"/>
  <c r="I1112" i="42"/>
  <c r="G1194" i="42"/>
  <c r="I1194" i="42"/>
  <c r="H1194" i="42"/>
  <c r="D55" i="41"/>
  <c r="E54" i="41"/>
  <c r="G54" i="41"/>
  <c r="H54" i="41"/>
  <c r="F54" i="41"/>
  <c r="L44" i="49"/>
  <c r="H44" i="49" s="1"/>
  <c r="K44" i="49"/>
  <c r="G44" i="49" s="1"/>
  <c r="M44" i="47"/>
  <c r="I44" i="47" s="1"/>
  <c r="M44" i="49"/>
  <c r="I44" i="49" s="1"/>
  <c r="L44" i="47"/>
  <c r="H44" i="47" s="1"/>
  <c r="K44" i="47"/>
  <c r="G44" i="47" s="1"/>
  <c r="M126" i="47"/>
  <c r="I126" i="47" s="1"/>
  <c r="K208" i="47"/>
  <c r="G208" i="47" s="1"/>
  <c r="L126" i="47"/>
  <c r="H126" i="47" s="1"/>
  <c r="K126" i="49"/>
  <c r="G126" i="49" s="1"/>
  <c r="M208" i="47"/>
  <c r="I208" i="47" s="1"/>
  <c r="K126" i="47"/>
  <c r="G126" i="47" s="1"/>
  <c r="M126" i="49"/>
  <c r="I126" i="49" s="1"/>
  <c r="L208" i="47"/>
  <c r="H208" i="47" s="1"/>
  <c r="L126" i="49"/>
  <c r="H126" i="49" s="1"/>
  <c r="K208" i="49"/>
  <c r="G208" i="49" s="1"/>
  <c r="M208" i="49"/>
  <c r="I208" i="49" s="1"/>
  <c r="M290" i="47"/>
  <c r="I290" i="47" s="1"/>
  <c r="L290" i="47"/>
  <c r="H290" i="47" s="1"/>
  <c r="K290" i="47"/>
  <c r="G290" i="47" s="1"/>
  <c r="L208" i="49"/>
  <c r="H208" i="49" s="1"/>
  <c r="M290" i="49"/>
  <c r="I290" i="49" s="1"/>
  <c r="L372" i="47"/>
  <c r="H372" i="47" s="1"/>
  <c r="L290" i="49"/>
  <c r="H290" i="49" s="1"/>
  <c r="K372" i="47"/>
  <c r="G372" i="47" s="1"/>
  <c r="K290" i="49"/>
  <c r="G290" i="49" s="1"/>
  <c r="M372" i="47"/>
  <c r="I372" i="47" s="1"/>
  <c r="K372" i="49"/>
  <c r="G372" i="49" s="1"/>
  <c r="M454" i="47"/>
  <c r="I454" i="47" s="1"/>
  <c r="L372" i="49"/>
  <c r="H372" i="49" s="1"/>
  <c r="M372" i="49"/>
  <c r="I372" i="49" s="1"/>
  <c r="K536" i="47"/>
  <c r="G536" i="47" s="1"/>
  <c r="M536" i="47"/>
  <c r="I536" i="47" s="1"/>
  <c r="K454" i="47"/>
  <c r="G454" i="47" s="1"/>
  <c r="L536" i="47"/>
  <c r="H536" i="47" s="1"/>
  <c r="L454" i="47"/>
  <c r="H454" i="47" s="1"/>
  <c r="M536" i="49"/>
  <c r="I536" i="49" s="1"/>
  <c r="K536" i="49"/>
  <c r="G536" i="49" s="1"/>
  <c r="M454" i="49"/>
  <c r="I454" i="49" s="1"/>
  <c r="K454" i="49"/>
  <c r="G454" i="49" s="1"/>
  <c r="L454" i="49"/>
  <c r="H454" i="49" s="1"/>
  <c r="L536" i="49"/>
  <c r="H536" i="49" s="1"/>
  <c r="G1274" i="42"/>
  <c r="H1274" i="42"/>
  <c r="I1274" i="42"/>
  <c r="H1356" i="42"/>
  <c r="I1356" i="42"/>
  <c r="G1356" i="42"/>
  <c r="G1438" i="42"/>
  <c r="I1438" i="42"/>
  <c r="H1438" i="42"/>
  <c r="I1520" i="42"/>
  <c r="G1520" i="42"/>
  <c r="H1520" i="42"/>
  <c r="H1602" i="42"/>
  <c r="I1602" i="42"/>
  <c r="G1602" i="42"/>
  <c r="H1684" i="42"/>
  <c r="I1684" i="42"/>
  <c r="G1684" i="42"/>
  <c r="I1766" i="42"/>
  <c r="H1766" i="42"/>
  <c r="G1766" i="42"/>
  <c r="I1848" i="42"/>
  <c r="G1848" i="42"/>
  <c r="H1848" i="42"/>
  <c r="I2012" i="42"/>
  <c r="H2012" i="42"/>
  <c r="H1930" i="42"/>
  <c r="I1930" i="42"/>
  <c r="G1930" i="42"/>
  <c r="G2012" i="42"/>
  <c r="M208" i="48"/>
  <c r="I208" i="48" s="1"/>
  <c r="M44" i="48"/>
  <c r="I44" i="48" s="1"/>
  <c r="L208" i="48"/>
  <c r="H208" i="48" s="1"/>
  <c r="K208" i="48"/>
  <c r="G208" i="48" s="1"/>
  <c r="L44" i="48"/>
  <c r="H44" i="48" s="1"/>
  <c r="K44" i="48"/>
  <c r="G44" i="48" s="1"/>
  <c r="K126" i="48"/>
  <c r="G126" i="48" s="1"/>
  <c r="M126" i="48"/>
  <c r="I126" i="48" s="1"/>
  <c r="L126" i="48"/>
  <c r="H126" i="48" s="1"/>
  <c r="M290" i="48"/>
  <c r="I290" i="48" s="1"/>
  <c r="L290" i="48"/>
  <c r="H290" i="48" s="1"/>
  <c r="K290" i="48"/>
  <c r="G290" i="48" s="1"/>
  <c r="M372" i="48"/>
  <c r="I372" i="48" s="1"/>
  <c r="L372" i="48"/>
  <c r="H372" i="48" s="1"/>
  <c r="K372" i="48"/>
  <c r="G372" i="48" s="1"/>
  <c r="L536" i="48"/>
  <c r="H536" i="48" s="1"/>
  <c r="L454" i="48"/>
  <c r="H454" i="48" s="1"/>
  <c r="K536" i="48"/>
  <c r="G536" i="48" s="1"/>
  <c r="M536" i="48"/>
  <c r="I536" i="48" s="1"/>
  <c r="M454" i="48"/>
  <c r="I454" i="48" s="1"/>
  <c r="K454" i="48"/>
  <c r="G454" i="48" s="1"/>
  <c r="L52" i="41"/>
  <c r="K52" i="41"/>
  <c r="G373" i="63"/>
  <c r="H45" i="63"/>
  <c r="G209" i="63"/>
  <c r="G455" i="63"/>
  <c r="G45" i="63"/>
  <c r="F291" i="63"/>
  <c r="G291" i="63"/>
  <c r="H455" i="63"/>
  <c r="H127" i="63"/>
  <c r="F209" i="63"/>
  <c r="H209" i="63"/>
  <c r="H537" i="63"/>
  <c r="F45" i="63"/>
  <c r="G127" i="63"/>
  <c r="H291" i="63"/>
  <c r="G537" i="63"/>
  <c r="F537" i="63"/>
  <c r="F373" i="63"/>
  <c r="F127" i="63"/>
  <c r="H373" i="63"/>
  <c r="F455" i="63"/>
  <c r="M127" i="50"/>
  <c r="I127" i="50" s="1"/>
  <c r="L45" i="50"/>
  <c r="H45" i="50" s="1"/>
  <c r="L127" i="50"/>
  <c r="H127" i="50" s="1"/>
  <c r="K45" i="50"/>
  <c r="G45" i="50" s="1"/>
  <c r="K127" i="50"/>
  <c r="G127" i="50" s="1"/>
  <c r="M45" i="51"/>
  <c r="I45" i="51" s="1"/>
  <c r="M45" i="50"/>
  <c r="I45" i="50" s="1"/>
  <c r="L127" i="54"/>
  <c r="H127" i="54" s="1"/>
  <c r="M45" i="54"/>
  <c r="I45" i="54" s="1"/>
  <c r="L209" i="55"/>
  <c r="H209" i="55" s="1"/>
  <c r="L45" i="54"/>
  <c r="H45" i="54" s="1"/>
  <c r="K209" i="55"/>
  <c r="G209" i="55" s="1"/>
  <c r="K45" i="58"/>
  <c r="G45" i="58" s="1"/>
  <c r="L127" i="51"/>
  <c r="H127" i="51" s="1"/>
  <c r="L45" i="52"/>
  <c r="H45" i="52" s="1"/>
  <c r="M127" i="59"/>
  <c r="I127" i="59" s="1"/>
  <c r="M45" i="59"/>
  <c r="I45" i="59" s="1"/>
  <c r="M127" i="56"/>
  <c r="I127" i="56" s="1"/>
  <c r="K209" i="54"/>
  <c r="G209" i="54" s="1"/>
  <c r="M45" i="58"/>
  <c r="I45" i="58" s="1"/>
  <c r="M127" i="53"/>
  <c r="I127" i="53" s="1"/>
  <c r="M45" i="55"/>
  <c r="I45" i="55" s="1"/>
  <c r="K45" i="57"/>
  <c r="G45" i="57" s="1"/>
  <c r="K45" i="52"/>
  <c r="G45" i="52" s="1"/>
  <c r="L127" i="59"/>
  <c r="H127" i="59" s="1"/>
  <c r="K45" i="51"/>
  <c r="G45" i="51" s="1"/>
  <c r="L45" i="59"/>
  <c r="H45" i="59" s="1"/>
  <c r="L45" i="51"/>
  <c r="H45" i="51" s="1"/>
  <c r="L127" i="56"/>
  <c r="H127" i="56" s="1"/>
  <c r="M209" i="55"/>
  <c r="I209" i="55" s="1"/>
  <c r="M127" i="51"/>
  <c r="I127" i="51" s="1"/>
  <c r="L127" i="53"/>
  <c r="H127" i="53" s="1"/>
  <c r="L45" i="55"/>
  <c r="H45" i="55" s="1"/>
  <c r="M45" i="57"/>
  <c r="I45" i="57" s="1"/>
  <c r="K127" i="59"/>
  <c r="G127" i="59" s="1"/>
  <c r="K45" i="59"/>
  <c r="G45" i="59" s="1"/>
  <c r="K127" i="56"/>
  <c r="G127" i="56" s="1"/>
  <c r="K127" i="53"/>
  <c r="G127" i="53" s="1"/>
  <c r="K45" i="55"/>
  <c r="G45" i="55" s="1"/>
  <c r="L45" i="57"/>
  <c r="H45" i="57" s="1"/>
  <c r="K45" i="54"/>
  <c r="G45" i="54" s="1"/>
  <c r="K45" i="53"/>
  <c r="G45" i="53" s="1"/>
  <c r="L45" i="58"/>
  <c r="H45" i="58" s="1"/>
  <c r="K127" i="51"/>
  <c r="G127" i="51" s="1"/>
  <c r="M45" i="52"/>
  <c r="I45" i="52" s="1"/>
  <c r="L209" i="54"/>
  <c r="H209" i="54" s="1"/>
  <c r="L45" i="53"/>
  <c r="H45" i="53" s="1"/>
  <c r="M209" i="54"/>
  <c r="I209" i="54" s="1"/>
  <c r="M45" i="56"/>
  <c r="I45" i="56" s="1"/>
  <c r="L45" i="56"/>
  <c r="H45" i="56" s="1"/>
  <c r="M45" i="53"/>
  <c r="I45" i="53" s="1"/>
  <c r="K45" i="56"/>
  <c r="G45" i="56" s="1"/>
  <c r="L291" i="58"/>
  <c r="H291" i="58" s="1"/>
  <c r="L127" i="58"/>
  <c r="H127" i="58" s="1"/>
  <c r="K291" i="58"/>
  <c r="G291" i="58" s="1"/>
  <c r="K127" i="58"/>
  <c r="G127" i="58" s="1"/>
  <c r="M209" i="58"/>
  <c r="I209" i="58" s="1"/>
  <c r="M127" i="54"/>
  <c r="I127" i="54" s="1"/>
  <c r="M209" i="50"/>
  <c r="I209" i="50" s="1"/>
  <c r="L209" i="58"/>
  <c r="H209" i="58" s="1"/>
  <c r="K127" i="54"/>
  <c r="G127" i="54" s="1"/>
  <c r="M291" i="58"/>
  <c r="I291" i="58" s="1"/>
  <c r="M127" i="58"/>
  <c r="I127" i="58" s="1"/>
  <c r="L209" i="50"/>
  <c r="H209" i="50" s="1"/>
  <c r="K127" i="55"/>
  <c r="G127" i="55" s="1"/>
  <c r="L127" i="52"/>
  <c r="H127" i="52" s="1"/>
  <c r="K209" i="50"/>
  <c r="G209" i="50" s="1"/>
  <c r="M209" i="53"/>
  <c r="I209" i="53" s="1"/>
  <c r="L209" i="53"/>
  <c r="H209" i="53" s="1"/>
  <c r="M291" i="53"/>
  <c r="I291" i="53" s="1"/>
  <c r="K209" i="53"/>
  <c r="G209" i="53" s="1"/>
  <c r="M209" i="51"/>
  <c r="I209" i="51" s="1"/>
  <c r="L291" i="53"/>
  <c r="H291" i="53" s="1"/>
  <c r="M209" i="57"/>
  <c r="I209" i="57" s="1"/>
  <c r="L127" i="55"/>
  <c r="H127" i="55" s="1"/>
  <c r="K209" i="56"/>
  <c r="G209" i="56" s="1"/>
  <c r="L373" i="53"/>
  <c r="H373" i="53" s="1"/>
  <c r="M127" i="52"/>
  <c r="I127" i="52" s="1"/>
  <c r="K127" i="57"/>
  <c r="G127" i="57" s="1"/>
  <c r="M209" i="56"/>
  <c r="I209" i="56" s="1"/>
  <c r="K373" i="53"/>
  <c r="G373" i="53" s="1"/>
  <c r="L209" i="57"/>
  <c r="H209" i="57" s="1"/>
  <c r="K291" i="53"/>
  <c r="G291" i="53" s="1"/>
  <c r="M127" i="55"/>
  <c r="I127" i="55" s="1"/>
  <c r="M373" i="53"/>
  <c r="I373" i="53" s="1"/>
  <c r="L209" i="51"/>
  <c r="H209" i="51" s="1"/>
  <c r="K209" i="58"/>
  <c r="G209" i="58" s="1"/>
  <c r="K209" i="51"/>
  <c r="G209" i="51" s="1"/>
  <c r="L127" i="57"/>
  <c r="H127" i="57" s="1"/>
  <c r="K209" i="57"/>
  <c r="G209" i="57" s="1"/>
  <c r="L209" i="56"/>
  <c r="H209" i="56" s="1"/>
  <c r="M127" i="57"/>
  <c r="I127" i="57" s="1"/>
  <c r="K127" i="52"/>
  <c r="G127" i="52" s="1"/>
  <c r="M291" i="50"/>
  <c r="I291" i="50" s="1"/>
  <c r="M209" i="52"/>
  <c r="I209" i="52" s="1"/>
  <c r="L291" i="54"/>
  <c r="H291" i="54" s="1"/>
  <c r="K291" i="51"/>
  <c r="G291" i="51" s="1"/>
  <c r="L291" i="50"/>
  <c r="H291" i="50" s="1"/>
  <c r="L209" i="52"/>
  <c r="H209" i="52" s="1"/>
  <c r="M455" i="53"/>
  <c r="I455" i="53" s="1"/>
  <c r="M291" i="57"/>
  <c r="I291" i="57" s="1"/>
  <c r="K291" i="54"/>
  <c r="G291" i="54" s="1"/>
  <c r="K209" i="52"/>
  <c r="G209" i="52" s="1"/>
  <c r="L455" i="53"/>
  <c r="H455" i="53" s="1"/>
  <c r="L291" i="57"/>
  <c r="H291" i="57" s="1"/>
  <c r="M373" i="58"/>
  <c r="I373" i="58" s="1"/>
  <c r="K455" i="53"/>
  <c r="G455" i="53" s="1"/>
  <c r="M537" i="53"/>
  <c r="I537" i="53" s="1"/>
  <c r="K291" i="57"/>
  <c r="G291" i="57" s="1"/>
  <c r="K291" i="50"/>
  <c r="G291" i="50" s="1"/>
  <c r="K209" i="59"/>
  <c r="G209" i="59" s="1"/>
  <c r="M291" i="56"/>
  <c r="I291" i="56" s="1"/>
  <c r="M291" i="54"/>
  <c r="I291" i="54" s="1"/>
  <c r="L291" i="51"/>
  <c r="H291" i="51" s="1"/>
  <c r="K373" i="58"/>
  <c r="G373" i="58" s="1"/>
  <c r="M291" i="55"/>
  <c r="I291" i="55" s="1"/>
  <c r="M291" i="51"/>
  <c r="I291" i="51" s="1"/>
  <c r="L291" i="55"/>
  <c r="H291" i="55" s="1"/>
  <c r="L291" i="56"/>
  <c r="H291" i="56" s="1"/>
  <c r="K291" i="55"/>
  <c r="G291" i="55" s="1"/>
  <c r="K291" i="56"/>
  <c r="G291" i="56" s="1"/>
  <c r="L537" i="53"/>
  <c r="H537" i="53" s="1"/>
  <c r="K537" i="53"/>
  <c r="G537" i="53" s="1"/>
  <c r="L373" i="58"/>
  <c r="H373" i="58" s="1"/>
  <c r="L209" i="59"/>
  <c r="H209" i="59" s="1"/>
  <c r="M209" i="59"/>
  <c r="I209" i="59" s="1"/>
  <c r="M373" i="56"/>
  <c r="I373" i="56" s="1"/>
  <c r="L373" i="56"/>
  <c r="H373" i="56" s="1"/>
  <c r="K373" i="56"/>
  <c r="G373" i="56" s="1"/>
  <c r="K373" i="50"/>
  <c r="G373" i="50" s="1"/>
  <c r="L373" i="57"/>
  <c r="H373" i="57" s="1"/>
  <c r="M373" i="51"/>
  <c r="I373" i="51" s="1"/>
  <c r="L291" i="59"/>
  <c r="H291" i="59" s="1"/>
  <c r="L537" i="58"/>
  <c r="H537" i="58" s="1"/>
  <c r="K291" i="59"/>
  <c r="G291" i="59" s="1"/>
  <c r="M291" i="52"/>
  <c r="I291" i="52" s="1"/>
  <c r="M373" i="55"/>
  <c r="I373" i="55" s="1"/>
  <c r="M373" i="54"/>
  <c r="I373" i="54" s="1"/>
  <c r="M537" i="58"/>
  <c r="I537" i="58" s="1"/>
  <c r="L373" i="51"/>
  <c r="H373" i="51" s="1"/>
  <c r="K373" i="54"/>
  <c r="G373" i="54" s="1"/>
  <c r="L291" i="52"/>
  <c r="H291" i="52" s="1"/>
  <c r="L373" i="55"/>
  <c r="H373" i="55" s="1"/>
  <c r="L455" i="58"/>
  <c r="H455" i="58" s="1"/>
  <c r="M373" i="50"/>
  <c r="I373" i="50" s="1"/>
  <c r="K373" i="57"/>
  <c r="G373" i="57" s="1"/>
  <c r="K291" i="52"/>
  <c r="G291" i="52" s="1"/>
  <c r="K373" i="55"/>
  <c r="G373" i="55" s="1"/>
  <c r="K455" i="58"/>
  <c r="G455" i="58" s="1"/>
  <c r="L373" i="50"/>
  <c r="H373" i="50" s="1"/>
  <c r="M373" i="57"/>
  <c r="I373" i="57" s="1"/>
  <c r="K537" i="58"/>
  <c r="G537" i="58" s="1"/>
  <c r="K373" i="51"/>
  <c r="G373" i="51" s="1"/>
  <c r="M291" i="59"/>
  <c r="I291" i="59" s="1"/>
  <c r="M455" i="58"/>
  <c r="I455" i="58" s="1"/>
  <c r="L373" i="54"/>
  <c r="H373" i="54" s="1"/>
  <c r="M455" i="50"/>
  <c r="I455" i="50" s="1"/>
  <c r="K537" i="54"/>
  <c r="G537" i="54" s="1"/>
  <c r="M455" i="54"/>
  <c r="I455" i="54" s="1"/>
  <c r="K455" i="57"/>
  <c r="G455" i="57" s="1"/>
  <c r="M373" i="52"/>
  <c r="I373" i="52" s="1"/>
  <c r="M537" i="55"/>
  <c r="I537" i="55" s="1"/>
  <c r="M537" i="51"/>
  <c r="I537" i="51" s="1"/>
  <c r="K455" i="51"/>
  <c r="G455" i="51" s="1"/>
  <c r="M537" i="56"/>
  <c r="I537" i="56" s="1"/>
  <c r="L537" i="51"/>
  <c r="H537" i="51" s="1"/>
  <c r="L537" i="50"/>
  <c r="H537" i="50" s="1"/>
  <c r="K455" i="50"/>
  <c r="G455" i="50" s="1"/>
  <c r="M373" i="59"/>
  <c r="I373" i="59" s="1"/>
  <c r="L373" i="52"/>
  <c r="H373" i="52" s="1"/>
  <c r="M455" i="55"/>
  <c r="I455" i="55" s="1"/>
  <c r="K455" i="56"/>
  <c r="G455" i="56" s="1"/>
  <c r="L455" i="50"/>
  <c r="H455" i="50" s="1"/>
  <c r="L373" i="59"/>
  <c r="H373" i="59" s="1"/>
  <c r="M455" i="56"/>
  <c r="I455" i="56" s="1"/>
  <c r="K373" i="52"/>
  <c r="G373" i="52" s="1"/>
  <c r="M537" i="57"/>
  <c r="I537" i="57" s="1"/>
  <c r="K373" i="59"/>
  <c r="G373" i="59" s="1"/>
  <c r="M455" i="51"/>
  <c r="I455" i="51" s="1"/>
  <c r="L455" i="56"/>
  <c r="H455" i="56" s="1"/>
  <c r="L537" i="54"/>
  <c r="H537" i="54" s="1"/>
  <c r="K537" i="56"/>
  <c r="G537" i="56" s="1"/>
  <c r="K455" i="54"/>
  <c r="G455" i="54" s="1"/>
  <c r="L455" i="57"/>
  <c r="H455" i="57" s="1"/>
  <c r="K537" i="55"/>
  <c r="G537" i="55" s="1"/>
  <c r="K537" i="50"/>
  <c r="G537" i="50" s="1"/>
  <c r="L455" i="51"/>
  <c r="H455" i="51" s="1"/>
  <c r="M537" i="50"/>
  <c r="I537" i="50" s="1"/>
  <c r="L455" i="55"/>
  <c r="H455" i="55" s="1"/>
  <c r="L537" i="57"/>
  <c r="H537" i="57" s="1"/>
  <c r="M537" i="54"/>
  <c r="I537" i="54" s="1"/>
  <c r="L455" i="54"/>
  <c r="H455" i="54" s="1"/>
  <c r="L537" i="55"/>
  <c r="H537" i="55" s="1"/>
  <c r="L537" i="56"/>
  <c r="H537" i="56" s="1"/>
  <c r="M455" i="57"/>
  <c r="I455" i="57" s="1"/>
  <c r="K537" i="51"/>
  <c r="G537" i="51" s="1"/>
  <c r="K537" i="57"/>
  <c r="G537" i="57" s="1"/>
  <c r="K455" i="55"/>
  <c r="G455" i="55" s="1"/>
  <c r="L455" i="59"/>
  <c r="H455" i="59" s="1"/>
  <c r="K455" i="59"/>
  <c r="G455" i="59" s="1"/>
  <c r="L537" i="52"/>
  <c r="H537" i="52" s="1"/>
  <c r="L537" i="59"/>
  <c r="H537" i="59" s="1"/>
  <c r="M537" i="59"/>
  <c r="I537" i="59" s="1"/>
  <c r="K455" i="52"/>
  <c r="G455" i="52" s="1"/>
  <c r="K537" i="59"/>
  <c r="G537" i="59" s="1"/>
  <c r="L455" i="52"/>
  <c r="H455" i="52" s="1"/>
  <c r="M537" i="52"/>
  <c r="I537" i="52" s="1"/>
  <c r="M455" i="59"/>
  <c r="I455" i="59" s="1"/>
  <c r="M455" i="52"/>
  <c r="I455" i="52" s="1"/>
  <c r="K537" i="52"/>
  <c r="G537" i="52" s="1"/>
  <c r="J455" i="61"/>
  <c r="F455" i="61" s="1"/>
  <c r="J373" i="61"/>
  <c r="F373" i="61" s="1"/>
  <c r="L455" i="61"/>
  <c r="H455" i="61" s="1"/>
  <c r="L373" i="61"/>
  <c r="H373" i="61" s="1"/>
  <c r="L209" i="61"/>
  <c r="H209" i="61" s="1"/>
  <c r="K209" i="61"/>
  <c r="G209" i="61" s="1"/>
  <c r="K455" i="61"/>
  <c r="G455" i="61" s="1"/>
  <c r="K373" i="61"/>
  <c r="G373" i="61" s="1"/>
  <c r="J209" i="61"/>
  <c r="F209" i="61" s="1"/>
  <c r="J865" i="61"/>
  <c r="F865" i="61" s="1"/>
  <c r="L537" i="61"/>
  <c r="H537" i="61" s="1"/>
  <c r="L619" i="61"/>
  <c r="H619" i="61" s="1"/>
  <c r="L127" i="61"/>
  <c r="H127" i="61" s="1"/>
  <c r="J701" i="61"/>
  <c r="F701" i="61" s="1"/>
  <c r="L45" i="61"/>
  <c r="H45" i="61" s="1"/>
  <c r="K537" i="61"/>
  <c r="G537" i="61" s="1"/>
  <c r="K619" i="61"/>
  <c r="G619" i="61" s="1"/>
  <c r="K127" i="61"/>
  <c r="G127" i="61" s="1"/>
  <c r="J783" i="61"/>
  <c r="F783" i="61" s="1"/>
  <c r="J537" i="61"/>
  <c r="F537" i="61" s="1"/>
  <c r="J127" i="61"/>
  <c r="F127" i="61" s="1"/>
  <c r="L783" i="61"/>
  <c r="H783" i="61" s="1"/>
  <c r="K865" i="61"/>
  <c r="G865" i="61" s="1"/>
  <c r="K291" i="61"/>
  <c r="G291" i="61" s="1"/>
  <c r="J619" i="61"/>
  <c r="F619" i="61" s="1"/>
  <c r="K701" i="61"/>
  <c r="G701" i="61" s="1"/>
  <c r="K45" i="61"/>
  <c r="G45" i="61" s="1"/>
  <c r="K783" i="61"/>
  <c r="G783" i="61" s="1"/>
  <c r="J45" i="61"/>
  <c r="F45" i="61" s="1"/>
  <c r="L865" i="61"/>
  <c r="H865" i="61" s="1"/>
  <c r="L291" i="61"/>
  <c r="H291" i="61" s="1"/>
  <c r="J291" i="61"/>
  <c r="F291" i="61" s="1"/>
  <c r="L701" i="61"/>
  <c r="H701" i="61" s="1"/>
  <c r="T53" i="41"/>
  <c r="P53" i="41"/>
  <c r="M53" i="41"/>
  <c r="N53" i="41"/>
  <c r="Q53" i="41"/>
  <c r="O53" i="41"/>
  <c r="R53" i="41"/>
  <c r="J53" i="41"/>
  <c r="S53" i="41"/>
  <c r="I53" i="41"/>
  <c r="L47" i="45" l="1"/>
  <c r="H47" i="45" s="1"/>
  <c r="J785" i="45"/>
  <c r="F785" i="45" s="1"/>
  <c r="J293" i="45"/>
  <c r="F293" i="45" s="1"/>
  <c r="J375" i="45"/>
  <c r="F375" i="45" s="1"/>
  <c r="J539" i="45"/>
  <c r="F539" i="45" s="1"/>
  <c r="L457" i="45"/>
  <c r="H457" i="45" s="1"/>
  <c r="K211" i="45"/>
  <c r="G211" i="45" s="1"/>
  <c r="K47" i="45"/>
  <c r="G47" i="45" s="1"/>
  <c r="L539" i="45"/>
  <c r="H539" i="45" s="1"/>
  <c r="L129" i="45"/>
  <c r="H129" i="45" s="1"/>
  <c r="J47" i="45"/>
  <c r="F47" i="45" s="1"/>
  <c r="L867" i="45"/>
  <c r="H867" i="45" s="1"/>
  <c r="L621" i="45"/>
  <c r="H621" i="45" s="1"/>
  <c r="J211" i="45"/>
  <c r="F211" i="45" s="1"/>
  <c r="J867" i="45"/>
  <c r="F867" i="45" s="1"/>
  <c r="K621" i="45"/>
  <c r="G621" i="45" s="1"/>
  <c r="J457" i="45"/>
  <c r="F457" i="45" s="1"/>
  <c r="L211" i="45"/>
  <c r="H211" i="45" s="1"/>
  <c r="K867" i="45"/>
  <c r="G867" i="45" s="1"/>
  <c r="K539" i="45"/>
  <c r="G539" i="45" s="1"/>
  <c r="J703" i="45"/>
  <c r="F703" i="45" s="1"/>
  <c r="K785" i="45"/>
  <c r="G785" i="45" s="1"/>
  <c r="K293" i="45"/>
  <c r="G293" i="45" s="1"/>
  <c r="K703" i="45"/>
  <c r="G703" i="45" s="1"/>
  <c r="K375" i="45"/>
  <c r="G375" i="45" s="1"/>
  <c r="J621" i="45"/>
  <c r="F621" i="45" s="1"/>
  <c r="K129" i="45"/>
  <c r="G129" i="45" s="1"/>
  <c r="J129" i="45"/>
  <c r="F129" i="45" s="1"/>
  <c r="L375" i="45"/>
  <c r="H375" i="45" s="1"/>
  <c r="K457" i="45"/>
  <c r="G457" i="45" s="1"/>
  <c r="L293" i="45"/>
  <c r="H293" i="45" s="1"/>
  <c r="L785" i="45"/>
  <c r="H785" i="45" s="1"/>
  <c r="L703" i="45"/>
  <c r="H703" i="45" s="1"/>
  <c r="I129" i="42"/>
  <c r="G47" i="42"/>
  <c r="I47" i="42"/>
  <c r="H129" i="42"/>
  <c r="H47" i="42"/>
  <c r="G129" i="42"/>
  <c r="H211" i="42"/>
  <c r="H293" i="42"/>
  <c r="G211" i="42"/>
  <c r="I293" i="42"/>
  <c r="I211" i="42"/>
  <c r="G293" i="42"/>
  <c r="I375" i="42"/>
  <c r="H375" i="42"/>
  <c r="G375" i="42"/>
  <c r="H457" i="42"/>
  <c r="I457" i="42"/>
  <c r="G457" i="42"/>
  <c r="G539" i="42"/>
  <c r="H539" i="42"/>
  <c r="I539" i="42"/>
  <c r="H621" i="42"/>
  <c r="I621" i="42"/>
  <c r="G621" i="42"/>
  <c r="G703" i="42"/>
  <c r="H703" i="42"/>
  <c r="I703" i="42"/>
  <c r="H785" i="42"/>
  <c r="G785" i="42"/>
  <c r="I785" i="42"/>
  <c r="G867" i="42"/>
  <c r="H867" i="42"/>
  <c r="I867" i="42"/>
  <c r="H949" i="42"/>
  <c r="I949" i="42"/>
  <c r="G949" i="42"/>
  <c r="I1031" i="42"/>
  <c r="G1031" i="42"/>
  <c r="H1031" i="42"/>
  <c r="H1113" i="42"/>
  <c r="I1113" i="42"/>
  <c r="G1113" i="42"/>
  <c r="G1195" i="42"/>
  <c r="H1195" i="42"/>
  <c r="I1195" i="42"/>
  <c r="D56" i="41"/>
  <c r="E55" i="41"/>
  <c r="G55" i="41"/>
  <c r="H55" i="41"/>
  <c r="F55" i="41"/>
  <c r="H210" i="63"/>
  <c r="F46" i="63"/>
  <c r="G46" i="63"/>
  <c r="H456" i="63"/>
  <c r="F456" i="63"/>
  <c r="G456" i="63"/>
  <c r="G210" i="63"/>
  <c r="F292" i="63"/>
  <c r="F210" i="63"/>
  <c r="F128" i="63"/>
  <c r="H128" i="63"/>
  <c r="G128" i="63"/>
  <c r="F538" i="63"/>
  <c r="H46" i="63"/>
  <c r="G538" i="63"/>
  <c r="H292" i="63"/>
  <c r="H538" i="63"/>
  <c r="G292" i="63"/>
  <c r="H374" i="63"/>
  <c r="G374" i="63"/>
  <c r="F374" i="63"/>
  <c r="L45" i="47"/>
  <c r="H45" i="47" s="1"/>
  <c r="L127" i="47"/>
  <c r="H127" i="47" s="1"/>
  <c r="K127" i="49"/>
  <c r="G127" i="49" s="1"/>
  <c r="M45" i="49"/>
  <c r="I45" i="49" s="1"/>
  <c r="M45" i="47"/>
  <c r="I45" i="47" s="1"/>
  <c r="L127" i="49"/>
  <c r="H127" i="49" s="1"/>
  <c r="K127" i="47"/>
  <c r="G127" i="47" s="1"/>
  <c r="L45" i="49"/>
  <c r="H45" i="49" s="1"/>
  <c r="M127" i="47"/>
  <c r="I127" i="47" s="1"/>
  <c r="K45" i="49"/>
  <c r="G45" i="49" s="1"/>
  <c r="M127" i="49"/>
  <c r="I127" i="49" s="1"/>
  <c r="K45" i="47"/>
  <c r="G45" i="47" s="1"/>
  <c r="K209" i="47"/>
  <c r="G209" i="47" s="1"/>
  <c r="L209" i="47"/>
  <c r="H209" i="47" s="1"/>
  <c r="M209" i="47"/>
  <c r="I209" i="47" s="1"/>
  <c r="M291" i="47"/>
  <c r="I291" i="47" s="1"/>
  <c r="K291" i="47"/>
  <c r="G291" i="47" s="1"/>
  <c r="L291" i="47"/>
  <c r="H291" i="47" s="1"/>
  <c r="M209" i="49"/>
  <c r="I209" i="49" s="1"/>
  <c r="L209" i="49"/>
  <c r="H209" i="49" s="1"/>
  <c r="K373" i="47"/>
  <c r="G373" i="47" s="1"/>
  <c r="K209" i="49"/>
  <c r="G209" i="49" s="1"/>
  <c r="L373" i="47"/>
  <c r="H373" i="47" s="1"/>
  <c r="M373" i="47"/>
  <c r="I373" i="47" s="1"/>
  <c r="K291" i="49"/>
  <c r="G291" i="49" s="1"/>
  <c r="L291" i="49"/>
  <c r="H291" i="49" s="1"/>
  <c r="M537" i="47"/>
  <c r="I537" i="47" s="1"/>
  <c r="M291" i="49"/>
  <c r="I291" i="49" s="1"/>
  <c r="L537" i="47"/>
  <c r="H537" i="47" s="1"/>
  <c r="K537" i="47"/>
  <c r="G537" i="47" s="1"/>
  <c r="L455" i="47"/>
  <c r="H455" i="47" s="1"/>
  <c r="M455" i="47"/>
  <c r="I455" i="47" s="1"/>
  <c r="K455" i="47"/>
  <c r="G455" i="47" s="1"/>
  <c r="M373" i="49"/>
  <c r="I373" i="49" s="1"/>
  <c r="L373" i="49"/>
  <c r="H373" i="49" s="1"/>
  <c r="K373" i="49"/>
  <c r="G373" i="49" s="1"/>
  <c r="L537" i="49"/>
  <c r="H537" i="49" s="1"/>
  <c r="K455" i="49"/>
  <c r="G455" i="49" s="1"/>
  <c r="M537" i="49"/>
  <c r="I537" i="49" s="1"/>
  <c r="M455" i="49"/>
  <c r="I455" i="49" s="1"/>
  <c r="L455" i="49"/>
  <c r="H455" i="49" s="1"/>
  <c r="K537" i="49"/>
  <c r="G537" i="49" s="1"/>
  <c r="G1275" i="42"/>
  <c r="H1275" i="42"/>
  <c r="I1275" i="42"/>
  <c r="I1357" i="42"/>
  <c r="H1357" i="42"/>
  <c r="G1357" i="42"/>
  <c r="G1439" i="42"/>
  <c r="I1439" i="42"/>
  <c r="H1439" i="42"/>
  <c r="G1521" i="42"/>
  <c r="I1521" i="42"/>
  <c r="H1521" i="42"/>
  <c r="H1603" i="42"/>
  <c r="G1603" i="42"/>
  <c r="I1603" i="42"/>
  <c r="I1685" i="42"/>
  <c r="G1685" i="42"/>
  <c r="H1685" i="42"/>
  <c r="I1767" i="42"/>
  <c r="G1767" i="42"/>
  <c r="H1767" i="42"/>
  <c r="G1849" i="42"/>
  <c r="H1849" i="42"/>
  <c r="I1849" i="42"/>
  <c r="H1931" i="42"/>
  <c r="H2013" i="42"/>
  <c r="G1931" i="42"/>
  <c r="I2013" i="42"/>
  <c r="I1931" i="42"/>
  <c r="G2013" i="42"/>
  <c r="L45" i="48"/>
  <c r="H45" i="48" s="1"/>
  <c r="K45" i="48"/>
  <c r="G45" i="48" s="1"/>
  <c r="M45" i="48"/>
  <c r="I45" i="48" s="1"/>
  <c r="M127" i="48"/>
  <c r="I127" i="48" s="1"/>
  <c r="L127" i="48"/>
  <c r="H127" i="48" s="1"/>
  <c r="K127" i="48"/>
  <c r="G127" i="48" s="1"/>
  <c r="L209" i="48"/>
  <c r="H209" i="48" s="1"/>
  <c r="K209" i="48"/>
  <c r="G209" i="48" s="1"/>
  <c r="M209" i="48"/>
  <c r="I209" i="48" s="1"/>
  <c r="L291" i="48"/>
  <c r="H291" i="48" s="1"/>
  <c r="K291" i="48"/>
  <c r="G291" i="48" s="1"/>
  <c r="M291" i="48"/>
  <c r="I291" i="48" s="1"/>
  <c r="M373" i="48"/>
  <c r="I373" i="48" s="1"/>
  <c r="K373" i="48"/>
  <c r="G373" i="48" s="1"/>
  <c r="L373" i="48"/>
  <c r="H373" i="48" s="1"/>
  <c r="K455" i="48"/>
  <c r="G455" i="48" s="1"/>
  <c r="L537" i="48"/>
  <c r="H537" i="48" s="1"/>
  <c r="K537" i="48"/>
  <c r="G537" i="48" s="1"/>
  <c r="L455" i="48"/>
  <c r="H455" i="48" s="1"/>
  <c r="M537" i="48"/>
  <c r="I537" i="48" s="1"/>
  <c r="M455" i="48"/>
  <c r="I455" i="48" s="1"/>
  <c r="K53" i="41"/>
  <c r="L53" i="41"/>
  <c r="J538" i="61"/>
  <c r="F538" i="61" s="1"/>
  <c r="L538" i="61"/>
  <c r="H538" i="61" s="1"/>
  <c r="K538" i="61"/>
  <c r="G538" i="61" s="1"/>
  <c r="J210" i="61"/>
  <c r="F210" i="61" s="1"/>
  <c r="J128" i="61"/>
  <c r="F128" i="61" s="1"/>
  <c r="L128" i="61"/>
  <c r="H128" i="61" s="1"/>
  <c r="K456" i="61"/>
  <c r="G456" i="61" s="1"/>
  <c r="L46" i="61"/>
  <c r="H46" i="61" s="1"/>
  <c r="J456" i="61"/>
  <c r="F456" i="61" s="1"/>
  <c r="K46" i="61"/>
  <c r="G46" i="61" s="1"/>
  <c r="L456" i="61"/>
  <c r="H456" i="61" s="1"/>
  <c r="K210" i="61"/>
  <c r="G210" i="61" s="1"/>
  <c r="K128" i="61"/>
  <c r="G128" i="61" s="1"/>
  <c r="J46" i="61"/>
  <c r="F46" i="61" s="1"/>
  <c r="L210" i="61"/>
  <c r="H210" i="61" s="1"/>
  <c r="K374" i="61"/>
  <c r="G374" i="61" s="1"/>
  <c r="K292" i="61"/>
  <c r="G292" i="61" s="1"/>
  <c r="L620" i="61"/>
  <c r="H620" i="61" s="1"/>
  <c r="L374" i="61"/>
  <c r="H374" i="61" s="1"/>
  <c r="J292" i="61"/>
  <c r="F292" i="61" s="1"/>
  <c r="K620" i="61"/>
  <c r="G620" i="61" s="1"/>
  <c r="J374" i="61"/>
  <c r="F374" i="61" s="1"/>
  <c r="L702" i="61"/>
  <c r="H702" i="61" s="1"/>
  <c r="J620" i="61"/>
  <c r="F620" i="61" s="1"/>
  <c r="K702" i="61"/>
  <c r="G702" i="61" s="1"/>
  <c r="L292" i="61"/>
  <c r="H292" i="61" s="1"/>
  <c r="L784" i="61"/>
  <c r="H784" i="61" s="1"/>
  <c r="J702" i="61"/>
  <c r="F702" i="61" s="1"/>
  <c r="K784" i="61"/>
  <c r="G784" i="61" s="1"/>
  <c r="J784" i="61"/>
  <c r="F784" i="61" s="1"/>
  <c r="J866" i="61"/>
  <c r="F866" i="61" s="1"/>
  <c r="K866" i="61"/>
  <c r="G866" i="61" s="1"/>
  <c r="L866" i="61"/>
  <c r="H866" i="61" s="1"/>
  <c r="R54" i="41"/>
  <c r="P54" i="41"/>
  <c r="M54" i="41"/>
  <c r="O54" i="41"/>
  <c r="N54" i="41"/>
  <c r="S54" i="41"/>
  <c r="J54" i="41"/>
  <c r="I54" i="41"/>
  <c r="T54" i="41"/>
  <c r="Q54" i="41"/>
  <c r="M46" i="50"/>
  <c r="I46" i="50" s="1"/>
  <c r="M128" i="50"/>
  <c r="I128" i="50" s="1"/>
  <c r="K128" i="50"/>
  <c r="G128" i="50" s="1"/>
  <c r="L128" i="50"/>
  <c r="H128" i="50" s="1"/>
  <c r="K46" i="50"/>
  <c r="G46" i="50" s="1"/>
  <c r="K46" i="51"/>
  <c r="G46" i="51" s="1"/>
  <c r="M128" i="59"/>
  <c r="I128" i="59" s="1"/>
  <c r="L128" i="59"/>
  <c r="H128" i="59" s="1"/>
  <c r="L46" i="50"/>
  <c r="H46" i="50" s="1"/>
  <c r="K46" i="56"/>
  <c r="G46" i="56" s="1"/>
  <c r="K128" i="59"/>
  <c r="G128" i="59" s="1"/>
  <c r="L46" i="54"/>
  <c r="H46" i="54" s="1"/>
  <c r="K46" i="58"/>
  <c r="G46" i="58" s="1"/>
  <c r="K46" i="54"/>
  <c r="G46" i="54" s="1"/>
  <c r="M128" i="54"/>
  <c r="I128" i="54" s="1"/>
  <c r="M46" i="56"/>
  <c r="I46" i="56" s="1"/>
  <c r="L46" i="51"/>
  <c r="H46" i="51" s="1"/>
  <c r="L128" i="54"/>
  <c r="H128" i="54" s="1"/>
  <c r="M46" i="54"/>
  <c r="I46" i="54" s="1"/>
  <c r="L46" i="58"/>
  <c r="H46" i="58" s="1"/>
  <c r="K46" i="55"/>
  <c r="G46" i="55" s="1"/>
  <c r="M46" i="57"/>
  <c r="I46" i="57" s="1"/>
  <c r="M128" i="52"/>
  <c r="I128" i="52" s="1"/>
  <c r="L46" i="56"/>
  <c r="H46" i="56" s="1"/>
  <c r="M46" i="53"/>
  <c r="I46" i="53" s="1"/>
  <c r="L46" i="57"/>
  <c r="H46" i="57" s="1"/>
  <c r="L128" i="52"/>
  <c r="H128" i="52" s="1"/>
  <c r="M210" i="56"/>
  <c r="I210" i="56" s="1"/>
  <c r="L46" i="53"/>
  <c r="H46" i="53" s="1"/>
  <c r="K46" i="57"/>
  <c r="G46" i="57" s="1"/>
  <c r="M46" i="52"/>
  <c r="I46" i="52" s="1"/>
  <c r="K128" i="52"/>
  <c r="G128" i="52" s="1"/>
  <c r="L210" i="56"/>
  <c r="H210" i="56" s="1"/>
  <c r="L292" i="52"/>
  <c r="H292" i="52" s="1"/>
  <c r="K46" i="53"/>
  <c r="G46" i="53" s="1"/>
  <c r="L46" i="52"/>
  <c r="H46" i="52" s="1"/>
  <c r="L128" i="51"/>
  <c r="H128" i="51" s="1"/>
  <c r="K210" i="56"/>
  <c r="G210" i="56" s="1"/>
  <c r="M46" i="58"/>
  <c r="I46" i="58" s="1"/>
  <c r="K128" i="57"/>
  <c r="G128" i="57" s="1"/>
  <c r="L46" i="55"/>
  <c r="H46" i="55" s="1"/>
  <c r="L128" i="58"/>
  <c r="H128" i="58" s="1"/>
  <c r="M46" i="51"/>
  <c r="I46" i="51" s="1"/>
  <c r="K292" i="52"/>
  <c r="G292" i="52" s="1"/>
  <c r="M292" i="52"/>
  <c r="I292" i="52" s="1"/>
  <c r="L46" i="59"/>
  <c r="H46" i="59" s="1"/>
  <c r="K46" i="52"/>
  <c r="G46" i="52" s="1"/>
  <c r="L128" i="57"/>
  <c r="H128" i="57" s="1"/>
  <c r="K128" i="51"/>
  <c r="G128" i="51" s="1"/>
  <c r="M46" i="55"/>
  <c r="I46" i="55" s="1"/>
  <c r="M128" i="57"/>
  <c r="I128" i="57" s="1"/>
  <c r="M46" i="59"/>
  <c r="I46" i="59" s="1"/>
  <c r="K128" i="54"/>
  <c r="G128" i="54" s="1"/>
  <c r="M128" i="58"/>
  <c r="I128" i="58" s="1"/>
  <c r="K46" i="59"/>
  <c r="G46" i="59" s="1"/>
  <c r="K128" i="58"/>
  <c r="G128" i="58" s="1"/>
  <c r="M210" i="50"/>
  <c r="I210" i="50" s="1"/>
  <c r="M374" i="52"/>
  <c r="I374" i="52" s="1"/>
  <c r="K210" i="59"/>
  <c r="G210" i="59" s="1"/>
  <c r="L210" i="50"/>
  <c r="H210" i="50" s="1"/>
  <c r="L374" i="52"/>
  <c r="H374" i="52" s="1"/>
  <c r="M210" i="54"/>
  <c r="I210" i="54" s="1"/>
  <c r="K210" i="50"/>
  <c r="G210" i="50" s="1"/>
  <c r="M128" i="53"/>
  <c r="I128" i="53" s="1"/>
  <c r="K374" i="52"/>
  <c r="G374" i="52" s="1"/>
  <c r="L210" i="54"/>
  <c r="H210" i="54" s="1"/>
  <c r="M210" i="52"/>
  <c r="I210" i="52" s="1"/>
  <c r="M292" i="57"/>
  <c r="I292" i="57" s="1"/>
  <c r="L128" i="53"/>
  <c r="H128" i="53" s="1"/>
  <c r="K210" i="54"/>
  <c r="G210" i="54" s="1"/>
  <c r="L210" i="52"/>
  <c r="H210" i="52" s="1"/>
  <c r="M128" i="51"/>
  <c r="I128" i="51" s="1"/>
  <c r="L210" i="59"/>
  <c r="H210" i="59" s="1"/>
  <c r="K128" i="55"/>
  <c r="G128" i="55" s="1"/>
  <c r="L210" i="57"/>
  <c r="H210" i="57" s="1"/>
  <c r="M210" i="51"/>
  <c r="I210" i="51" s="1"/>
  <c r="L128" i="56"/>
  <c r="H128" i="56" s="1"/>
  <c r="K210" i="57"/>
  <c r="G210" i="57" s="1"/>
  <c r="L210" i="51"/>
  <c r="H210" i="51" s="1"/>
  <c r="K128" i="56"/>
  <c r="G128" i="56" s="1"/>
  <c r="K210" i="52"/>
  <c r="G210" i="52" s="1"/>
  <c r="M210" i="57"/>
  <c r="I210" i="57" s="1"/>
  <c r="K210" i="51"/>
  <c r="G210" i="51" s="1"/>
  <c r="K128" i="53"/>
  <c r="G128" i="53" s="1"/>
  <c r="M210" i="59"/>
  <c r="I210" i="59" s="1"/>
  <c r="K292" i="57"/>
  <c r="G292" i="57" s="1"/>
  <c r="L128" i="55"/>
  <c r="H128" i="55" s="1"/>
  <c r="M128" i="56"/>
  <c r="I128" i="56" s="1"/>
  <c r="K292" i="59"/>
  <c r="G292" i="59" s="1"/>
  <c r="M292" i="59"/>
  <c r="I292" i="59" s="1"/>
  <c r="L292" i="57"/>
  <c r="H292" i="57" s="1"/>
  <c r="L292" i="59"/>
  <c r="H292" i="59" s="1"/>
  <c r="M128" i="55"/>
  <c r="I128" i="55" s="1"/>
  <c r="M210" i="58"/>
  <c r="I210" i="58" s="1"/>
  <c r="M374" i="57"/>
  <c r="I374" i="57" s="1"/>
  <c r="L210" i="58"/>
  <c r="H210" i="58" s="1"/>
  <c r="L374" i="57"/>
  <c r="H374" i="57" s="1"/>
  <c r="M374" i="59"/>
  <c r="I374" i="59" s="1"/>
  <c r="M456" i="52"/>
  <c r="I456" i="52" s="1"/>
  <c r="M538" i="52"/>
  <c r="I538" i="52" s="1"/>
  <c r="K210" i="58"/>
  <c r="G210" i="58" s="1"/>
  <c r="K374" i="57"/>
  <c r="G374" i="57" s="1"/>
  <c r="L374" i="59"/>
  <c r="H374" i="59" s="1"/>
  <c r="L456" i="52"/>
  <c r="H456" i="52" s="1"/>
  <c r="L538" i="52"/>
  <c r="H538" i="52" s="1"/>
  <c r="L210" i="53"/>
  <c r="H210" i="53" s="1"/>
  <c r="K374" i="59"/>
  <c r="G374" i="59" s="1"/>
  <c r="K456" i="52"/>
  <c r="G456" i="52" s="1"/>
  <c r="K538" i="52"/>
  <c r="G538" i="52" s="1"/>
  <c r="K292" i="50"/>
  <c r="G292" i="50" s="1"/>
  <c r="K292" i="51"/>
  <c r="G292" i="51" s="1"/>
  <c r="K292" i="56"/>
  <c r="G292" i="56" s="1"/>
  <c r="L210" i="55"/>
  <c r="H210" i="55" s="1"/>
  <c r="K210" i="53"/>
  <c r="G210" i="53" s="1"/>
  <c r="M292" i="50"/>
  <c r="I292" i="50" s="1"/>
  <c r="K210" i="55"/>
  <c r="G210" i="55" s="1"/>
  <c r="M210" i="53"/>
  <c r="I210" i="53" s="1"/>
  <c r="M292" i="56"/>
  <c r="I292" i="56" s="1"/>
  <c r="L292" i="50"/>
  <c r="H292" i="50" s="1"/>
  <c r="L292" i="51"/>
  <c r="H292" i="51" s="1"/>
  <c r="M292" i="51"/>
  <c r="I292" i="51" s="1"/>
  <c r="L292" i="54"/>
  <c r="H292" i="54" s="1"/>
  <c r="M292" i="54"/>
  <c r="I292" i="54" s="1"/>
  <c r="L292" i="56"/>
  <c r="H292" i="56" s="1"/>
  <c r="M210" i="55"/>
  <c r="I210" i="55" s="1"/>
  <c r="K292" i="54"/>
  <c r="G292" i="54" s="1"/>
  <c r="M374" i="56"/>
  <c r="I374" i="56" s="1"/>
  <c r="M456" i="59"/>
  <c r="I456" i="59" s="1"/>
  <c r="M456" i="57"/>
  <c r="I456" i="57" s="1"/>
  <c r="L374" i="56"/>
  <c r="H374" i="56" s="1"/>
  <c r="L456" i="59"/>
  <c r="H456" i="59" s="1"/>
  <c r="K538" i="59"/>
  <c r="G538" i="59" s="1"/>
  <c r="L456" i="57"/>
  <c r="H456" i="57" s="1"/>
  <c r="K374" i="50"/>
  <c r="G374" i="50" s="1"/>
  <c r="K456" i="59"/>
  <c r="G456" i="59" s="1"/>
  <c r="M538" i="59"/>
  <c r="I538" i="59" s="1"/>
  <c r="L374" i="50"/>
  <c r="H374" i="50" s="1"/>
  <c r="L538" i="59"/>
  <c r="H538" i="59" s="1"/>
  <c r="K374" i="56"/>
  <c r="G374" i="56" s="1"/>
  <c r="K374" i="54"/>
  <c r="G374" i="54" s="1"/>
  <c r="K292" i="53"/>
  <c r="G292" i="53" s="1"/>
  <c r="K538" i="57"/>
  <c r="G538" i="57" s="1"/>
  <c r="K456" i="57"/>
  <c r="G456" i="57" s="1"/>
  <c r="K292" i="55"/>
  <c r="G292" i="55" s="1"/>
  <c r="M292" i="58"/>
  <c r="I292" i="58" s="1"/>
  <c r="K374" i="51"/>
  <c r="G374" i="51" s="1"/>
  <c r="L292" i="53"/>
  <c r="H292" i="53" s="1"/>
  <c r="M292" i="55"/>
  <c r="I292" i="55" s="1"/>
  <c r="L292" i="58"/>
  <c r="H292" i="58" s="1"/>
  <c r="M374" i="54"/>
  <c r="I374" i="54" s="1"/>
  <c r="L292" i="55"/>
  <c r="H292" i="55" s="1"/>
  <c r="K292" i="58"/>
  <c r="G292" i="58" s="1"/>
  <c r="M374" i="50"/>
  <c r="I374" i="50" s="1"/>
  <c r="L538" i="57"/>
  <c r="H538" i="57" s="1"/>
  <c r="L374" i="54"/>
  <c r="H374" i="54" s="1"/>
  <c r="M292" i="53"/>
  <c r="I292" i="53" s="1"/>
  <c r="M374" i="51"/>
  <c r="I374" i="51" s="1"/>
  <c r="L374" i="51"/>
  <c r="H374" i="51" s="1"/>
  <c r="M538" i="57"/>
  <c r="I538" i="57" s="1"/>
  <c r="M538" i="50"/>
  <c r="I538" i="50" s="1"/>
  <c r="L538" i="51"/>
  <c r="H538" i="51" s="1"/>
  <c r="L456" i="51"/>
  <c r="H456" i="51" s="1"/>
  <c r="L456" i="56"/>
  <c r="H456" i="56" s="1"/>
  <c r="L538" i="56"/>
  <c r="H538" i="56" s="1"/>
  <c r="K374" i="58"/>
  <c r="G374" i="58" s="1"/>
  <c r="M456" i="54"/>
  <c r="I456" i="54" s="1"/>
  <c r="L538" i="50"/>
  <c r="H538" i="50" s="1"/>
  <c r="K538" i="51"/>
  <c r="G538" i="51" s="1"/>
  <c r="M374" i="55"/>
  <c r="I374" i="55" s="1"/>
  <c r="K456" i="56"/>
  <c r="G456" i="56" s="1"/>
  <c r="K538" i="54"/>
  <c r="G538" i="54" s="1"/>
  <c r="K538" i="56"/>
  <c r="G538" i="56" s="1"/>
  <c r="M374" i="53"/>
  <c r="I374" i="53" s="1"/>
  <c r="K538" i="50"/>
  <c r="G538" i="50" s="1"/>
  <c r="L374" i="55"/>
  <c r="H374" i="55" s="1"/>
  <c r="M538" i="54"/>
  <c r="I538" i="54" s="1"/>
  <c r="L374" i="53"/>
  <c r="H374" i="53" s="1"/>
  <c r="M456" i="50"/>
  <c r="I456" i="50" s="1"/>
  <c r="K374" i="55"/>
  <c r="G374" i="55" s="1"/>
  <c r="L538" i="54"/>
  <c r="H538" i="54" s="1"/>
  <c r="K374" i="53"/>
  <c r="G374" i="53" s="1"/>
  <c r="L456" i="50"/>
  <c r="H456" i="50" s="1"/>
  <c r="K456" i="50"/>
  <c r="G456" i="50" s="1"/>
  <c r="M538" i="51"/>
  <c r="I538" i="51" s="1"/>
  <c r="M456" i="51"/>
  <c r="I456" i="51" s="1"/>
  <c r="M456" i="56"/>
  <c r="I456" i="56" s="1"/>
  <c r="M538" i="56"/>
  <c r="I538" i="56" s="1"/>
  <c r="L374" i="58"/>
  <c r="H374" i="58" s="1"/>
  <c r="K456" i="54"/>
  <c r="G456" i="54" s="1"/>
  <c r="M374" i="58"/>
  <c r="I374" i="58" s="1"/>
  <c r="L456" i="54"/>
  <c r="H456" i="54" s="1"/>
  <c r="K456" i="51"/>
  <c r="G456" i="51" s="1"/>
  <c r="M456" i="53"/>
  <c r="I456" i="53" s="1"/>
  <c r="M538" i="58"/>
  <c r="I538" i="58" s="1"/>
  <c r="L456" i="53"/>
  <c r="H456" i="53" s="1"/>
  <c r="L538" i="58"/>
  <c r="H538" i="58" s="1"/>
  <c r="K456" i="53"/>
  <c r="G456" i="53" s="1"/>
  <c r="M456" i="55"/>
  <c r="I456" i="55" s="1"/>
  <c r="M456" i="58"/>
  <c r="I456" i="58" s="1"/>
  <c r="L456" i="55"/>
  <c r="H456" i="55" s="1"/>
  <c r="M538" i="55"/>
  <c r="I538" i="55" s="1"/>
  <c r="K538" i="53"/>
  <c r="G538" i="53" s="1"/>
  <c r="K456" i="58"/>
  <c r="G456" i="58" s="1"/>
  <c r="K538" i="55"/>
  <c r="G538" i="55" s="1"/>
  <c r="K538" i="58"/>
  <c r="G538" i="58" s="1"/>
  <c r="M538" i="53"/>
  <c r="I538" i="53" s="1"/>
  <c r="L456" i="58"/>
  <c r="H456" i="58" s="1"/>
  <c r="L538" i="55"/>
  <c r="H538" i="55" s="1"/>
  <c r="K456" i="55"/>
  <c r="G456" i="55" s="1"/>
  <c r="L538" i="53"/>
  <c r="H538" i="53" s="1"/>
  <c r="K46" i="48" l="1"/>
  <c r="G46" i="48" s="1"/>
  <c r="L46" i="48"/>
  <c r="H46" i="48" s="1"/>
  <c r="M46" i="48"/>
  <c r="I46" i="48" s="1"/>
  <c r="K128" i="48"/>
  <c r="G128" i="48" s="1"/>
  <c r="M128" i="48"/>
  <c r="I128" i="48" s="1"/>
  <c r="L128" i="48"/>
  <c r="H128" i="48" s="1"/>
  <c r="K210" i="48"/>
  <c r="G210" i="48" s="1"/>
  <c r="L210" i="48"/>
  <c r="H210" i="48" s="1"/>
  <c r="M210" i="48"/>
  <c r="I210" i="48" s="1"/>
  <c r="M292" i="48"/>
  <c r="I292" i="48" s="1"/>
  <c r="L292" i="48"/>
  <c r="H292" i="48" s="1"/>
  <c r="K292" i="48"/>
  <c r="G292" i="48" s="1"/>
  <c r="M374" i="48"/>
  <c r="I374" i="48" s="1"/>
  <c r="K374" i="48"/>
  <c r="G374" i="48" s="1"/>
  <c r="L374" i="48"/>
  <c r="H374" i="48" s="1"/>
  <c r="M538" i="48"/>
  <c r="I538" i="48" s="1"/>
  <c r="L456" i="48"/>
  <c r="H456" i="48" s="1"/>
  <c r="M456" i="48"/>
  <c r="I456" i="48" s="1"/>
  <c r="K538" i="48"/>
  <c r="G538" i="48" s="1"/>
  <c r="K456" i="48"/>
  <c r="G456" i="48" s="1"/>
  <c r="L538" i="48"/>
  <c r="H538" i="48" s="1"/>
  <c r="L54" i="41"/>
  <c r="K54" i="41"/>
  <c r="H129" i="63"/>
  <c r="G129" i="63"/>
  <c r="H47" i="63"/>
  <c r="F129" i="63"/>
  <c r="H375" i="63"/>
  <c r="G211" i="63"/>
  <c r="H539" i="63"/>
  <c r="G539" i="63"/>
  <c r="F47" i="63"/>
  <c r="F539" i="63"/>
  <c r="G375" i="63"/>
  <c r="H211" i="63"/>
  <c r="F457" i="63"/>
  <c r="H293" i="63"/>
  <c r="F375" i="63"/>
  <c r="H457" i="63"/>
  <c r="G457" i="63"/>
  <c r="F211" i="63"/>
  <c r="F293" i="63"/>
  <c r="G47" i="63"/>
  <c r="G293" i="63"/>
  <c r="L46" i="49"/>
  <c r="H46" i="49" s="1"/>
  <c r="M46" i="49"/>
  <c r="I46" i="49" s="1"/>
  <c r="M46" i="47"/>
  <c r="I46" i="47" s="1"/>
  <c r="K128" i="49"/>
  <c r="G128" i="49" s="1"/>
  <c r="M128" i="49"/>
  <c r="I128" i="49" s="1"/>
  <c r="K128" i="47"/>
  <c r="G128" i="47" s="1"/>
  <c r="L128" i="47"/>
  <c r="H128" i="47" s="1"/>
  <c r="K46" i="47"/>
  <c r="G46" i="47" s="1"/>
  <c r="L128" i="49"/>
  <c r="H128" i="49" s="1"/>
  <c r="K46" i="49"/>
  <c r="G46" i="49" s="1"/>
  <c r="M128" i="47"/>
  <c r="I128" i="47" s="1"/>
  <c r="L46" i="47"/>
  <c r="H46" i="47" s="1"/>
  <c r="M292" i="49"/>
  <c r="I292" i="49" s="1"/>
  <c r="K210" i="49"/>
  <c r="G210" i="49" s="1"/>
  <c r="L292" i="49"/>
  <c r="H292" i="49" s="1"/>
  <c r="K292" i="49"/>
  <c r="G292" i="49" s="1"/>
  <c r="M210" i="49"/>
  <c r="I210" i="49" s="1"/>
  <c r="L210" i="49"/>
  <c r="H210" i="49" s="1"/>
  <c r="K374" i="49"/>
  <c r="G374" i="49" s="1"/>
  <c r="M210" i="47"/>
  <c r="I210" i="47" s="1"/>
  <c r="L374" i="49"/>
  <c r="H374" i="49" s="1"/>
  <c r="M374" i="49"/>
  <c r="I374" i="49" s="1"/>
  <c r="L210" i="47"/>
  <c r="H210" i="47" s="1"/>
  <c r="K210" i="47"/>
  <c r="G210" i="47" s="1"/>
  <c r="M538" i="49"/>
  <c r="I538" i="49" s="1"/>
  <c r="L538" i="49"/>
  <c r="H538" i="49" s="1"/>
  <c r="L292" i="47"/>
  <c r="H292" i="47" s="1"/>
  <c r="K456" i="49"/>
  <c r="G456" i="49" s="1"/>
  <c r="K538" i="49"/>
  <c r="G538" i="49" s="1"/>
  <c r="M456" i="49"/>
  <c r="I456" i="49" s="1"/>
  <c r="L456" i="49"/>
  <c r="H456" i="49" s="1"/>
  <c r="M292" i="47"/>
  <c r="I292" i="47" s="1"/>
  <c r="K292" i="47"/>
  <c r="G292" i="47" s="1"/>
  <c r="M374" i="47"/>
  <c r="I374" i="47" s="1"/>
  <c r="L374" i="47"/>
  <c r="H374" i="47" s="1"/>
  <c r="K374" i="47"/>
  <c r="G374" i="47" s="1"/>
  <c r="K456" i="47"/>
  <c r="G456" i="47" s="1"/>
  <c r="M538" i="47"/>
  <c r="I538" i="47" s="1"/>
  <c r="L456" i="47"/>
  <c r="H456" i="47" s="1"/>
  <c r="L538" i="47"/>
  <c r="H538" i="47" s="1"/>
  <c r="K538" i="47"/>
  <c r="G538" i="47" s="1"/>
  <c r="M456" i="47"/>
  <c r="I456" i="47" s="1"/>
  <c r="L48" i="45"/>
  <c r="H48" i="45" s="1"/>
  <c r="J48" i="45"/>
  <c r="F48" i="45" s="1"/>
  <c r="K48" i="45"/>
  <c r="G48" i="45" s="1"/>
  <c r="K458" i="45"/>
  <c r="G458" i="45" s="1"/>
  <c r="J376" i="45"/>
  <c r="F376" i="45" s="1"/>
  <c r="J212" i="45"/>
  <c r="F212" i="45" s="1"/>
  <c r="K704" i="45"/>
  <c r="G704" i="45" s="1"/>
  <c r="K868" i="45"/>
  <c r="G868" i="45" s="1"/>
  <c r="J540" i="45"/>
  <c r="F540" i="45" s="1"/>
  <c r="J458" i="45"/>
  <c r="F458" i="45" s="1"/>
  <c r="L212" i="45"/>
  <c r="H212" i="45" s="1"/>
  <c r="K786" i="45"/>
  <c r="G786" i="45" s="1"/>
  <c r="L294" i="45"/>
  <c r="H294" i="45" s="1"/>
  <c r="L786" i="45"/>
  <c r="H786" i="45" s="1"/>
  <c r="L704" i="45"/>
  <c r="H704" i="45" s="1"/>
  <c r="L130" i="45"/>
  <c r="H130" i="45" s="1"/>
  <c r="K212" i="45"/>
  <c r="G212" i="45" s="1"/>
  <c r="J786" i="45"/>
  <c r="F786" i="45" s="1"/>
  <c r="K294" i="45"/>
  <c r="G294" i="45" s="1"/>
  <c r="J294" i="45"/>
  <c r="F294" i="45" s="1"/>
  <c r="J130" i="45"/>
  <c r="F130" i="45" s="1"/>
  <c r="K540" i="45"/>
  <c r="G540" i="45" s="1"/>
  <c r="L622" i="45"/>
  <c r="H622" i="45" s="1"/>
  <c r="J868" i="45"/>
  <c r="F868" i="45" s="1"/>
  <c r="L868" i="45"/>
  <c r="H868" i="45" s="1"/>
  <c r="L458" i="45"/>
  <c r="H458" i="45" s="1"/>
  <c r="K376" i="45"/>
  <c r="G376" i="45" s="1"/>
  <c r="J622" i="45"/>
  <c r="F622" i="45" s="1"/>
  <c r="K130" i="45"/>
  <c r="G130" i="45" s="1"/>
  <c r="L540" i="45"/>
  <c r="H540" i="45" s="1"/>
  <c r="J704" i="45"/>
  <c r="F704" i="45" s="1"/>
  <c r="K622" i="45"/>
  <c r="G622" i="45" s="1"/>
  <c r="L376" i="45"/>
  <c r="H376" i="45" s="1"/>
  <c r="H48" i="42"/>
  <c r="G48" i="42"/>
  <c r="I48" i="42"/>
  <c r="I212" i="42"/>
  <c r="G540" i="42"/>
  <c r="I458" i="42"/>
  <c r="H130" i="42"/>
  <c r="I622" i="42"/>
  <c r="G212" i="42"/>
  <c r="H622" i="42"/>
  <c r="H540" i="42"/>
  <c r="I376" i="42"/>
  <c r="G130" i="42"/>
  <c r="G376" i="42"/>
  <c r="I540" i="42"/>
  <c r="G458" i="42"/>
  <c r="H376" i="42"/>
  <c r="H458" i="42"/>
  <c r="I130" i="42"/>
  <c r="H212" i="42"/>
  <c r="I294" i="42"/>
  <c r="G622" i="42"/>
  <c r="G294" i="42"/>
  <c r="H294" i="42"/>
  <c r="I704" i="42"/>
  <c r="H704" i="42"/>
  <c r="G704" i="42"/>
  <c r="G786" i="42"/>
  <c r="I786" i="42"/>
  <c r="H786" i="42"/>
  <c r="G868" i="42"/>
  <c r="H868" i="42"/>
  <c r="I868" i="42"/>
  <c r="G950" i="42"/>
  <c r="H950" i="42"/>
  <c r="I950" i="42"/>
  <c r="I1032" i="42"/>
  <c r="H1032" i="42"/>
  <c r="G1032" i="42"/>
  <c r="I1114" i="42"/>
  <c r="G1114" i="42"/>
  <c r="H1114" i="42"/>
  <c r="I1196" i="42"/>
  <c r="H1196" i="42"/>
  <c r="G1196" i="42"/>
  <c r="G56" i="41"/>
  <c r="D57" i="41"/>
  <c r="H56" i="41"/>
  <c r="F56" i="41"/>
  <c r="E56" i="41"/>
  <c r="L457" i="61"/>
  <c r="H457" i="61" s="1"/>
  <c r="K621" i="61"/>
  <c r="G621" i="61" s="1"/>
  <c r="K457" i="61"/>
  <c r="G457" i="61" s="1"/>
  <c r="L867" i="61"/>
  <c r="H867" i="61" s="1"/>
  <c r="J621" i="61"/>
  <c r="F621" i="61" s="1"/>
  <c r="J457" i="61"/>
  <c r="F457" i="61" s="1"/>
  <c r="K867" i="61"/>
  <c r="G867" i="61" s="1"/>
  <c r="J867" i="61"/>
  <c r="F867" i="61" s="1"/>
  <c r="L621" i="61"/>
  <c r="H621" i="61" s="1"/>
  <c r="L129" i="61"/>
  <c r="H129" i="61" s="1"/>
  <c r="K129" i="61"/>
  <c r="G129" i="61" s="1"/>
  <c r="J129" i="61"/>
  <c r="F129" i="61" s="1"/>
  <c r="J211" i="61"/>
  <c r="F211" i="61" s="1"/>
  <c r="L211" i="61"/>
  <c r="H211" i="61" s="1"/>
  <c r="L785" i="61"/>
  <c r="H785" i="61" s="1"/>
  <c r="K293" i="61"/>
  <c r="G293" i="61" s="1"/>
  <c r="K785" i="61"/>
  <c r="G785" i="61" s="1"/>
  <c r="J293" i="61"/>
  <c r="F293" i="61" s="1"/>
  <c r="J785" i="61"/>
  <c r="F785" i="61" s="1"/>
  <c r="J703" i="61"/>
  <c r="F703" i="61" s="1"/>
  <c r="J539" i="61"/>
  <c r="F539" i="61" s="1"/>
  <c r="L47" i="61"/>
  <c r="H47" i="61" s="1"/>
  <c r="L375" i="61"/>
  <c r="H375" i="61" s="1"/>
  <c r="L703" i="61"/>
  <c r="H703" i="61" s="1"/>
  <c r="K211" i="61"/>
  <c r="G211" i="61" s="1"/>
  <c r="L293" i="61"/>
  <c r="H293" i="61" s="1"/>
  <c r="K47" i="61"/>
  <c r="G47" i="61" s="1"/>
  <c r="L539" i="61"/>
  <c r="H539" i="61" s="1"/>
  <c r="J47" i="61"/>
  <c r="F47" i="61" s="1"/>
  <c r="K539" i="61"/>
  <c r="G539" i="61" s="1"/>
  <c r="K703" i="61"/>
  <c r="G703" i="61" s="1"/>
  <c r="K375" i="61"/>
  <c r="G375" i="61" s="1"/>
  <c r="J375" i="61"/>
  <c r="F375" i="61" s="1"/>
  <c r="T55" i="41"/>
  <c r="R55" i="41"/>
  <c r="J55" i="41"/>
  <c r="O55" i="41"/>
  <c r="Q55" i="41"/>
  <c r="P55" i="41"/>
  <c r="M55" i="41"/>
  <c r="S55" i="41"/>
  <c r="N55" i="41"/>
  <c r="I55" i="41"/>
  <c r="H1276" i="42"/>
  <c r="G1276" i="42"/>
  <c r="I1276" i="42"/>
  <c r="H1358" i="42"/>
  <c r="I1358" i="42"/>
  <c r="G1358" i="42"/>
  <c r="G1440" i="42"/>
  <c r="I1440" i="42"/>
  <c r="H1440" i="42"/>
  <c r="H1522" i="42"/>
  <c r="G1522" i="42"/>
  <c r="I1522" i="42"/>
  <c r="G1604" i="42"/>
  <c r="H1604" i="42"/>
  <c r="I1604" i="42"/>
  <c r="H1686" i="42"/>
  <c r="G1686" i="42"/>
  <c r="I1686" i="42"/>
  <c r="I1768" i="42"/>
  <c r="H1768" i="42"/>
  <c r="G1768" i="42"/>
  <c r="G1850" i="42"/>
  <c r="H1850" i="42"/>
  <c r="I1850" i="42"/>
  <c r="H2014" i="42"/>
  <c r="H1932" i="42"/>
  <c r="I1932" i="42"/>
  <c r="G1932" i="42"/>
  <c r="G2014" i="42"/>
  <c r="I2014" i="42"/>
  <c r="L211" i="50"/>
  <c r="H211" i="50" s="1"/>
  <c r="M211" i="50"/>
  <c r="I211" i="50" s="1"/>
  <c r="M47" i="51"/>
  <c r="I47" i="51" s="1"/>
  <c r="K211" i="50"/>
  <c r="G211" i="50" s="1"/>
  <c r="K47" i="50"/>
  <c r="G47" i="50" s="1"/>
  <c r="L47" i="50"/>
  <c r="H47" i="50" s="1"/>
  <c r="M129" i="56"/>
  <c r="I129" i="56" s="1"/>
  <c r="M47" i="50"/>
  <c r="I47" i="50" s="1"/>
  <c r="L129" i="51"/>
  <c r="H129" i="51" s="1"/>
  <c r="K47" i="51"/>
  <c r="G47" i="51" s="1"/>
  <c r="K47" i="54"/>
  <c r="G47" i="54" s="1"/>
  <c r="M47" i="54"/>
  <c r="I47" i="54" s="1"/>
  <c r="M47" i="56"/>
  <c r="I47" i="56" s="1"/>
  <c r="L47" i="54"/>
  <c r="H47" i="54" s="1"/>
  <c r="L47" i="58"/>
  <c r="H47" i="58" s="1"/>
  <c r="M47" i="53"/>
  <c r="I47" i="53" s="1"/>
  <c r="M129" i="53"/>
  <c r="I129" i="53" s="1"/>
  <c r="K47" i="59"/>
  <c r="G47" i="59" s="1"/>
  <c r="M129" i="54"/>
  <c r="I129" i="54" s="1"/>
  <c r="K47" i="58"/>
  <c r="G47" i="58" s="1"/>
  <c r="L129" i="55"/>
  <c r="H129" i="55" s="1"/>
  <c r="L47" i="53"/>
  <c r="H47" i="53" s="1"/>
  <c r="M47" i="55"/>
  <c r="I47" i="55" s="1"/>
  <c r="L47" i="52"/>
  <c r="H47" i="52" s="1"/>
  <c r="L129" i="53"/>
  <c r="H129" i="53" s="1"/>
  <c r="M129" i="59"/>
  <c r="I129" i="59" s="1"/>
  <c r="L129" i="54"/>
  <c r="H129" i="54" s="1"/>
  <c r="K129" i="55"/>
  <c r="G129" i="55" s="1"/>
  <c r="K47" i="53"/>
  <c r="G47" i="53" s="1"/>
  <c r="L47" i="55"/>
  <c r="H47" i="55" s="1"/>
  <c r="K47" i="52"/>
  <c r="G47" i="52" s="1"/>
  <c r="K129" i="53"/>
  <c r="G129" i="53" s="1"/>
  <c r="L129" i="56"/>
  <c r="H129" i="56" s="1"/>
  <c r="L47" i="56"/>
  <c r="H47" i="56" s="1"/>
  <c r="L129" i="59"/>
  <c r="H129" i="59" s="1"/>
  <c r="K129" i="54"/>
  <c r="G129" i="54" s="1"/>
  <c r="L47" i="51"/>
  <c r="H47" i="51" s="1"/>
  <c r="M129" i="55"/>
  <c r="I129" i="55" s="1"/>
  <c r="K47" i="55"/>
  <c r="G47" i="55" s="1"/>
  <c r="M47" i="52"/>
  <c r="I47" i="52" s="1"/>
  <c r="K129" i="51"/>
  <c r="G129" i="51" s="1"/>
  <c r="M47" i="58"/>
  <c r="I47" i="58" s="1"/>
  <c r="K47" i="57"/>
  <c r="G47" i="57" s="1"/>
  <c r="L47" i="59"/>
  <c r="H47" i="59" s="1"/>
  <c r="K129" i="59"/>
  <c r="G129" i="59" s="1"/>
  <c r="M47" i="59"/>
  <c r="I47" i="59" s="1"/>
  <c r="M47" i="57"/>
  <c r="I47" i="57" s="1"/>
  <c r="K47" i="56"/>
  <c r="G47" i="56" s="1"/>
  <c r="L47" i="57"/>
  <c r="H47" i="57" s="1"/>
  <c r="K129" i="56"/>
  <c r="G129" i="56" s="1"/>
  <c r="K129" i="50"/>
  <c r="G129" i="50" s="1"/>
  <c r="L293" i="50"/>
  <c r="H293" i="50" s="1"/>
  <c r="K211" i="59"/>
  <c r="G211" i="59" s="1"/>
  <c r="K293" i="50"/>
  <c r="G293" i="50" s="1"/>
  <c r="M129" i="52"/>
  <c r="I129" i="52" s="1"/>
  <c r="M129" i="51"/>
  <c r="I129" i="51" s="1"/>
  <c r="M293" i="50"/>
  <c r="I293" i="50" s="1"/>
  <c r="L129" i="52"/>
  <c r="H129" i="52" s="1"/>
  <c r="K129" i="52"/>
  <c r="G129" i="52" s="1"/>
  <c r="L211" i="51"/>
  <c r="H211" i="51" s="1"/>
  <c r="L129" i="50"/>
  <c r="H129" i="50" s="1"/>
  <c r="K211" i="53"/>
  <c r="G211" i="53" s="1"/>
  <c r="K129" i="57"/>
  <c r="G129" i="57" s="1"/>
  <c r="L211" i="59"/>
  <c r="H211" i="59" s="1"/>
  <c r="L129" i="58"/>
  <c r="H129" i="58" s="1"/>
  <c r="K129" i="58"/>
  <c r="G129" i="58" s="1"/>
  <c r="M293" i="54"/>
  <c r="I293" i="54" s="1"/>
  <c r="L293" i="54"/>
  <c r="H293" i="54" s="1"/>
  <c r="L293" i="51"/>
  <c r="H293" i="51" s="1"/>
  <c r="M129" i="57"/>
  <c r="I129" i="57" s="1"/>
  <c r="M211" i="54"/>
  <c r="I211" i="54" s="1"/>
  <c r="K293" i="54"/>
  <c r="G293" i="54" s="1"/>
  <c r="K293" i="51"/>
  <c r="G293" i="51" s="1"/>
  <c r="M129" i="50"/>
  <c r="I129" i="50" s="1"/>
  <c r="L293" i="53"/>
  <c r="H293" i="53" s="1"/>
  <c r="M129" i="58"/>
  <c r="I129" i="58" s="1"/>
  <c r="M211" i="56"/>
  <c r="I211" i="56" s="1"/>
  <c r="K211" i="57"/>
  <c r="G211" i="57" s="1"/>
  <c r="K293" i="53"/>
  <c r="G293" i="53" s="1"/>
  <c r="M211" i="51"/>
  <c r="I211" i="51" s="1"/>
  <c r="L129" i="57"/>
  <c r="H129" i="57" s="1"/>
  <c r="M293" i="53"/>
  <c r="I293" i="53" s="1"/>
  <c r="M211" i="59"/>
  <c r="I211" i="59" s="1"/>
  <c r="L211" i="54"/>
  <c r="H211" i="54" s="1"/>
  <c r="L211" i="56"/>
  <c r="H211" i="56" s="1"/>
  <c r="K211" i="54"/>
  <c r="G211" i="54" s="1"/>
  <c r="M293" i="51"/>
  <c r="I293" i="51" s="1"/>
  <c r="K211" i="51"/>
  <c r="G211" i="51" s="1"/>
  <c r="M211" i="53"/>
  <c r="I211" i="53" s="1"/>
  <c r="L211" i="53"/>
  <c r="H211" i="53" s="1"/>
  <c r="M211" i="57"/>
  <c r="I211" i="57" s="1"/>
  <c r="L211" i="57"/>
  <c r="H211" i="57" s="1"/>
  <c r="K211" i="56"/>
  <c r="G211" i="56" s="1"/>
  <c r="K375" i="50"/>
  <c r="G375" i="50" s="1"/>
  <c r="M211" i="55"/>
  <c r="I211" i="55" s="1"/>
  <c r="M375" i="53"/>
  <c r="I375" i="53" s="1"/>
  <c r="L211" i="55"/>
  <c r="H211" i="55" s="1"/>
  <c r="L293" i="59"/>
  <c r="H293" i="59" s="1"/>
  <c r="L375" i="53"/>
  <c r="H375" i="53" s="1"/>
  <c r="K211" i="55"/>
  <c r="G211" i="55" s="1"/>
  <c r="K293" i="59"/>
  <c r="G293" i="59" s="1"/>
  <c r="K375" i="53"/>
  <c r="G375" i="53" s="1"/>
  <c r="M375" i="51"/>
  <c r="I375" i="51" s="1"/>
  <c r="M293" i="56"/>
  <c r="I293" i="56" s="1"/>
  <c r="L375" i="50"/>
  <c r="H375" i="50" s="1"/>
  <c r="M375" i="50"/>
  <c r="I375" i="50" s="1"/>
  <c r="L375" i="54"/>
  <c r="H375" i="54" s="1"/>
  <c r="M211" i="52"/>
  <c r="I211" i="52" s="1"/>
  <c r="L375" i="51"/>
  <c r="H375" i="51" s="1"/>
  <c r="L293" i="56"/>
  <c r="H293" i="56" s="1"/>
  <c r="K375" i="54"/>
  <c r="G375" i="54" s="1"/>
  <c r="M211" i="58"/>
  <c r="I211" i="58" s="1"/>
  <c r="L211" i="52"/>
  <c r="H211" i="52" s="1"/>
  <c r="K375" i="51"/>
  <c r="G375" i="51" s="1"/>
  <c r="K293" i="56"/>
  <c r="G293" i="56" s="1"/>
  <c r="M375" i="54"/>
  <c r="I375" i="54" s="1"/>
  <c r="L211" i="58"/>
  <c r="H211" i="58" s="1"/>
  <c r="K211" i="52"/>
  <c r="G211" i="52" s="1"/>
  <c r="M293" i="59"/>
  <c r="I293" i="59" s="1"/>
  <c r="L293" i="57"/>
  <c r="H293" i="57" s="1"/>
  <c r="K211" i="58"/>
  <c r="G211" i="58" s="1"/>
  <c r="K293" i="57"/>
  <c r="G293" i="57" s="1"/>
  <c r="M293" i="57"/>
  <c r="I293" i="57" s="1"/>
  <c r="L375" i="56"/>
  <c r="H375" i="56" s="1"/>
  <c r="L375" i="57"/>
  <c r="H375" i="57" s="1"/>
  <c r="K375" i="56"/>
  <c r="G375" i="56" s="1"/>
  <c r="K375" i="57"/>
  <c r="G375" i="57" s="1"/>
  <c r="L375" i="59"/>
  <c r="H375" i="59" s="1"/>
  <c r="K375" i="59"/>
  <c r="G375" i="59" s="1"/>
  <c r="L539" i="50"/>
  <c r="H539" i="50" s="1"/>
  <c r="M375" i="59"/>
  <c r="I375" i="59" s="1"/>
  <c r="M457" i="50"/>
  <c r="I457" i="50" s="1"/>
  <c r="M375" i="56"/>
  <c r="I375" i="56" s="1"/>
  <c r="M375" i="57"/>
  <c r="I375" i="57" s="1"/>
  <c r="K457" i="53"/>
  <c r="G457" i="53" s="1"/>
  <c r="L457" i="51"/>
  <c r="H457" i="51" s="1"/>
  <c r="M457" i="53"/>
  <c r="I457" i="53" s="1"/>
  <c r="L457" i="53"/>
  <c r="H457" i="53" s="1"/>
  <c r="K457" i="51"/>
  <c r="G457" i="51" s="1"/>
  <c r="M293" i="55"/>
  <c r="I293" i="55" s="1"/>
  <c r="L293" i="52"/>
  <c r="H293" i="52" s="1"/>
  <c r="L539" i="54"/>
  <c r="H539" i="54" s="1"/>
  <c r="L539" i="53"/>
  <c r="H539" i="53" s="1"/>
  <c r="K539" i="54"/>
  <c r="G539" i="54" s="1"/>
  <c r="L293" i="55"/>
  <c r="H293" i="55" s="1"/>
  <c r="L457" i="50"/>
  <c r="H457" i="50" s="1"/>
  <c r="K293" i="52"/>
  <c r="G293" i="52" s="1"/>
  <c r="M293" i="58"/>
  <c r="I293" i="58" s="1"/>
  <c r="K539" i="53"/>
  <c r="G539" i="53" s="1"/>
  <c r="L457" i="54"/>
  <c r="H457" i="54" s="1"/>
  <c r="K457" i="50"/>
  <c r="G457" i="50" s="1"/>
  <c r="M293" i="52"/>
  <c r="I293" i="52" s="1"/>
  <c r="M539" i="54"/>
  <c r="I539" i="54" s="1"/>
  <c r="K293" i="55"/>
  <c r="G293" i="55" s="1"/>
  <c r="M539" i="53"/>
  <c r="I539" i="53" s="1"/>
  <c r="M539" i="51"/>
  <c r="I539" i="51" s="1"/>
  <c r="K539" i="50"/>
  <c r="G539" i="50" s="1"/>
  <c r="L539" i="51"/>
  <c r="H539" i="51" s="1"/>
  <c r="L293" i="58"/>
  <c r="H293" i="58" s="1"/>
  <c r="M539" i="50"/>
  <c r="I539" i="50" s="1"/>
  <c r="K457" i="54"/>
  <c r="G457" i="54" s="1"/>
  <c r="M457" i="51"/>
  <c r="I457" i="51" s="1"/>
  <c r="K539" i="51"/>
  <c r="G539" i="51" s="1"/>
  <c r="K293" i="58"/>
  <c r="G293" i="58" s="1"/>
  <c r="M457" i="54"/>
  <c r="I457" i="54" s="1"/>
  <c r="L375" i="58"/>
  <c r="H375" i="58" s="1"/>
  <c r="K375" i="52"/>
  <c r="G375" i="52" s="1"/>
  <c r="L539" i="56"/>
  <c r="H539" i="56" s="1"/>
  <c r="M457" i="57"/>
  <c r="I457" i="57" s="1"/>
  <c r="K375" i="58"/>
  <c r="G375" i="58" s="1"/>
  <c r="M375" i="52"/>
  <c r="I375" i="52" s="1"/>
  <c r="M539" i="59"/>
  <c r="I539" i="59" s="1"/>
  <c r="M457" i="59"/>
  <c r="I457" i="59" s="1"/>
  <c r="M375" i="55"/>
  <c r="I375" i="55" s="1"/>
  <c r="M539" i="57"/>
  <c r="I539" i="57" s="1"/>
  <c r="L457" i="56"/>
  <c r="H457" i="56" s="1"/>
  <c r="L457" i="57"/>
  <c r="H457" i="57" s="1"/>
  <c r="M375" i="58"/>
  <c r="I375" i="58" s="1"/>
  <c r="L375" i="52"/>
  <c r="H375" i="52" s="1"/>
  <c r="L539" i="59"/>
  <c r="H539" i="59" s="1"/>
  <c r="L457" i="59"/>
  <c r="H457" i="59" s="1"/>
  <c r="L375" i="55"/>
  <c r="H375" i="55" s="1"/>
  <c r="L539" i="57"/>
  <c r="H539" i="57" s="1"/>
  <c r="K457" i="57"/>
  <c r="G457" i="57" s="1"/>
  <c r="M457" i="56"/>
  <c r="I457" i="56" s="1"/>
  <c r="K539" i="59"/>
  <c r="G539" i="59" s="1"/>
  <c r="K457" i="59"/>
  <c r="G457" i="59" s="1"/>
  <c r="K375" i="55"/>
  <c r="G375" i="55" s="1"/>
  <c r="K539" i="57"/>
  <c r="G539" i="57" s="1"/>
  <c r="M539" i="56"/>
  <c r="I539" i="56" s="1"/>
  <c r="K457" i="56"/>
  <c r="G457" i="56" s="1"/>
  <c r="K539" i="56"/>
  <c r="G539" i="56" s="1"/>
  <c r="K539" i="52"/>
  <c r="G539" i="52" s="1"/>
  <c r="M457" i="58"/>
  <c r="I457" i="58" s="1"/>
  <c r="L539" i="52"/>
  <c r="H539" i="52" s="1"/>
  <c r="L457" i="58"/>
  <c r="H457" i="58" s="1"/>
  <c r="M539" i="58"/>
  <c r="I539" i="58" s="1"/>
  <c r="L539" i="58"/>
  <c r="H539" i="58" s="1"/>
  <c r="M539" i="55"/>
  <c r="I539" i="55" s="1"/>
  <c r="K539" i="55"/>
  <c r="G539" i="55" s="1"/>
  <c r="L457" i="52"/>
  <c r="H457" i="52" s="1"/>
  <c r="L457" i="55"/>
  <c r="H457" i="55" s="1"/>
  <c r="M539" i="52"/>
  <c r="I539" i="52" s="1"/>
  <c r="M457" i="55"/>
  <c r="I457" i="55" s="1"/>
  <c r="K457" i="58"/>
  <c r="G457" i="58" s="1"/>
  <c r="M457" i="52"/>
  <c r="I457" i="52" s="1"/>
  <c r="K539" i="58"/>
  <c r="G539" i="58" s="1"/>
  <c r="L539" i="55"/>
  <c r="H539" i="55" s="1"/>
  <c r="K457" i="52"/>
  <c r="G457" i="52" s="1"/>
  <c r="K457" i="55"/>
  <c r="G457" i="55" s="1"/>
  <c r="L48" i="61" l="1"/>
  <c r="H48" i="61" s="1"/>
  <c r="K48" i="61"/>
  <c r="G48" i="61" s="1"/>
  <c r="J48" i="61"/>
  <c r="F48" i="61" s="1"/>
  <c r="J540" i="61"/>
  <c r="F540" i="61" s="1"/>
  <c r="K540" i="61"/>
  <c r="G540" i="61" s="1"/>
  <c r="J212" i="61"/>
  <c r="F212" i="61" s="1"/>
  <c r="J294" i="61"/>
  <c r="F294" i="61" s="1"/>
  <c r="L458" i="61"/>
  <c r="H458" i="61" s="1"/>
  <c r="K458" i="61"/>
  <c r="G458" i="61" s="1"/>
  <c r="K212" i="61"/>
  <c r="G212" i="61" s="1"/>
  <c r="L294" i="61"/>
  <c r="H294" i="61" s="1"/>
  <c r="K130" i="61"/>
  <c r="G130" i="61" s="1"/>
  <c r="J868" i="61"/>
  <c r="F868" i="61" s="1"/>
  <c r="L540" i="61"/>
  <c r="H540" i="61" s="1"/>
  <c r="J130" i="61"/>
  <c r="F130" i="61" s="1"/>
  <c r="L868" i="61"/>
  <c r="H868" i="61" s="1"/>
  <c r="K376" i="61"/>
  <c r="G376" i="61" s="1"/>
  <c r="L786" i="61"/>
  <c r="H786" i="61" s="1"/>
  <c r="L622" i="61"/>
  <c r="H622" i="61" s="1"/>
  <c r="J458" i="61"/>
  <c r="F458" i="61" s="1"/>
  <c r="L130" i="61"/>
  <c r="H130" i="61" s="1"/>
  <c r="K868" i="61"/>
  <c r="G868" i="61" s="1"/>
  <c r="J704" i="61"/>
  <c r="F704" i="61" s="1"/>
  <c r="L376" i="61"/>
  <c r="H376" i="61" s="1"/>
  <c r="L704" i="61"/>
  <c r="H704" i="61" s="1"/>
  <c r="K294" i="61"/>
  <c r="G294" i="61" s="1"/>
  <c r="K704" i="61"/>
  <c r="G704" i="61" s="1"/>
  <c r="K622" i="61"/>
  <c r="G622" i="61" s="1"/>
  <c r="J622" i="61"/>
  <c r="F622" i="61" s="1"/>
  <c r="K786" i="61"/>
  <c r="G786" i="61" s="1"/>
  <c r="L212" i="61"/>
  <c r="H212" i="61" s="1"/>
  <c r="J376" i="61"/>
  <c r="F376" i="61" s="1"/>
  <c r="J786" i="61"/>
  <c r="F786" i="61" s="1"/>
  <c r="S56" i="41"/>
  <c r="O56" i="41"/>
  <c r="M56" i="41"/>
  <c r="N56" i="41"/>
  <c r="I56" i="41"/>
  <c r="P56" i="41"/>
  <c r="R56" i="41"/>
  <c r="Q56" i="41"/>
  <c r="T56" i="41"/>
  <c r="J56" i="41"/>
  <c r="L787" i="45"/>
  <c r="H787" i="45" s="1"/>
  <c r="J49" i="45"/>
  <c r="F49" i="45" s="1"/>
  <c r="J705" i="45"/>
  <c r="F705" i="45" s="1"/>
  <c r="K869" i="45"/>
  <c r="G869" i="45" s="1"/>
  <c r="L459" i="45"/>
  <c r="H459" i="45" s="1"/>
  <c r="J377" i="45"/>
  <c r="F377" i="45" s="1"/>
  <c r="L295" i="45"/>
  <c r="H295" i="45" s="1"/>
  <c r="L541" i="45"/>
  <c r="H541" i="45" s="1"/>
  <c r="J213" i="45"/>
  <c r="F213" i="45" s="1"/>
  <c r="J787" i="45"/>
  <c r="F787" i="45" s="1"/>
  <c r="L377" i="45"/>
  <c r="H377" i="45" s="1"/>
  <c r="L623" i="45"/>
  <c r="H623" i="45" s="1"/>
  <c r="K459" i="45"/>
  <c r="G459" i="45" s="1"/>
  <c r="L213" i="45"/>
  <c r="H213" i="45" s="1"/>
  <c r="K541" i="45"/>
  <c r="G541" i="45" s="1"/>
  <c r="J541" i="45"/>
  <c r="F541" i="45" s="1"/>
  <c r="K787" i="45"/>
  <c r="G787" i="45" s="1"/>
  <c r="K377" i="45"/>
  <c r="G377" i="45" s="1"/>
  <c r="K623" i="45"/>
  <c r="G623" i="45" s="1"/>
  <c r="J459" i="45"/>
  <c r="F459" i="45" s="1"/>
  <c r="J623" i="45"/>
  <c r="F623" i="45" s="1"/>
  <c r="J131" i="45"/>
  <c r="F131" i="45" s="1"/>
  <c r="J295" i="45"/>
  <c r="F295" i="45" s="1"/>
  <c r="L131" i="45"/>
  <c r="H131" i="45" s="1"/>
  <c r="L49" i="45"/>
  <c r="H49" i="45" s="1"/>
  <c r="K131" i="45"/>
  <c r="G131" i="45" s="1"/>
  <c r="K49" i="45"/>
  <c r="G49" i="45" s="1"/>
  <c r="K705" i="45"/>
  <c r="G705" i="45" s="1"/>
  <c r="J869" i="45"/>
  <c r="F869" i="45" s="1"/>
  <c r="K295" i="45"/>
  <c r="G295" i="45" s="1"/>
  <c r="K213" i="45"/>
  <c r="G213" i="45" s="1"/>
  <c r="L869" i="45"/>
  <c r="H869" i="45" s="1"/>
  <c r="L705" i="45"/>
  <c r="H705" i="45" s="1"/>
  <c r="G49" i="42"/>
  <c r="H49" i="42"/>
  <c r="I49" i="42"/>
  <c r="G295" i="42"/>
  <c r="H213" i="42"/>
  <c r="H541" i="42"/>
  <c r="I459" i="42"/>
  <c r="H131" i="42"/>
  <c r="I377" i="42"/>
  <c r="I541" i="42"/>
  <c r="H295" i="42"/>
  <c r="I213" i="42"/>
  <c r="G377" i="42"/>
  <c r="G459" i="42"/>
  <c r="I131" i="42"/>
  <c r="I295" i="42"/>
  <c r="H377" i="42"/>
  <c r="G131" i="42"/>
  <c r="G623" i="42"/>
  <c r="G213" i="42"/>
  <c r="G541" i="42"/>
  <c r="H459" i="42"/>
  <c r="H623" i="42"/>
  <c r="I623" i="42"/>
  <c r="I705" i="42"/>
  <c r="H705" i="42"/>
  <c r="G705" i="42"/>
  <c r="G787" i="42"/>
  <c r="H787" i="42"/>
  <c r="I787" i="42"/>
  <c r="I869" i="42"/>
  <c r="G869" i="42"/>
  <c r="H869" i="42"/>
  <c r="H951" i="42"/>
  <c r="I951" i="42"/>
  <c r="G951" i="42"/>
  <c r="H1033" i="42"/>
  <c r="I1033" i="42"/>
  <c r="G1033" i="42"/>
  <c r="H1115" i="42"/>
  <c r="I1115" i="42"/>
  <c r="G1115" i="42"/>
  <c r="G1197" i="42"/>
  <c r="H1197" i="42"/>
  <c r="I1197" i="42"/>
  <c r="D58" i="41"/>
  <c r="G57" i="41"/>
  <c r="H57" i="41"/>
  <c r="F57" i="41"/>
  <c r="E57" i="41"/>
  <c r="K47" i="48"/>
  <c r="G47" i="48" s="1"/>
  <c r="L129" i="48"/>
  <c r="H129" i="48" s="1"/>
  <c r="L47" i="48"/>
  <c r="H47" i="48" s="1"/>
  <c r="M47" i="48"/>
  <c r="I47" i="48" s="1"/>
  <c r="K129" i="48"/>
  <c r="G129" i="48" s="1"/>
  <c r="M129" i="48"/>
  <c r="I129" i="48" s="1"/>
  <c r="L211" i="48"/>
  <c r="H211" i="48" s="1"/>
  <c r="K211" i="48"/>
  <c r="G211" i="48" s="1"/>
  <c r="M211" i="48"/>
  <c r="I211" i="48" s="1"/>
  <c r="K293" i="48"/>
  <c r="G293" i="48" s="1"/>
  <c r="M293" i="48"/>
  <c r="I293" i="48" s="1"/>
  <c r="L293" i="48"/>
  <c r="H293" i="48" s="1"/>
  <c r="L375" i="48"/>
  <c r="H375" i="48" s="1"/>
  <c r="K375" i="48"/>
  <c r="G375" i="48" s="1"/>
  <c r="M375" i="48"/>
  <c r="I375" i="48" s="1"/>
  <c r="K539" i="48"/>
  <c r="G539" i="48" s="1"/>
  <c r="L457" i="48"/>
  <c r="H457" i="48" s="1"/>
  <c r="K457" i="48"/>
  <c r="G457" i="48" s="1"/>
  <c r="M539" i="48"/>
  <c r="I539" i="48" s="1"/>
  <c r="M457" i="48"/>
  <c r="I457" i="48" s="1"/>
  <c r="L539" i="48"/>
  <c r="H539" i="48" s="1"/>
  <c r="K55" i="41"/>
  <c r="L55" i="41"/>
  <c r="M48" i="50"/>
  <c r="I48" i="50" s="1"/>
  <c r="L130" i="50"/>
  <c r="H130" i="50" s="1"/>
  <c r="K48" i="50"/>
  <c r="G48" i="50" s="1"/>
  <c r="M130" i="51"/>
  <c r="I130" i="51" s="1"/>
  <c r="K130" i="50"/>
  <c r="G130" i="50" s="1"/>
  <c r="L48" i="50"/>
  <c r="H48" i="50" s="1"/>
  <c r="M130" i="50"/>
  <c r="I130" i="50" s="1"/>
  <c r="L130" i="53"/>
  <c r="H130" i="53" s="1"/>
  <c r="K130" i="53"/>
  <c r="G130" i="53" s="1"/>
  <c r="M130" i="56"/>
  <c r="I130" i="56" s="1"/>
  <c r="M130" i="53"/>
  <c r="I130" i="53" s="1"/>
  <c r="L48" i="59"/>
  <c r="H48" i="59" s="1"/>
  <c r="K212" i="59"/>
  <c r="G212" i="59" s="1"/>
  <c r="K48" i="59"/>
  <c r="G48" i="59" s="1"/>
  <c r="L130" i="56"/>
  <c r="H130" i="56" s="1"/>
  <c r="K130" i="56"/>
  <c r="G130" i="56" s="1"/>
  <c r="M48" i="59"/>
  <c r="I48" i="59" s="1"/>
  <c r="L212" i="59"/>
  <c r="H212" i="59" s="1"/>
  <c r="K48" i="56"/>
  <c r="G48" i="56" s="1"/>
  <c r="L48" i="58"/>
  <c r="H48" i="58" s="1"/>
  <c r="K48" i="55"/>
  <c r="G48" i="55" s="1"/>
  <c r="K48" i="52"/>
  <c r="G48" i="52" s="1"/>
  <c r="K130" i="51"/>
  <c r="G130" i="51" s="1"/>
  <c r="M48" i="58"/>
  <c r="I48" i="58" s="1"/>
  <c r="M48" i="56"/>
  <c r="I48" i="56" s="1"/>
  <c r="K48" i="51"/>
  <c r="G48" i="51" s="1"/>
  <c r="L130" i="57"/>
  <c r="H130" i="57" s="1"/>
  <c r="L48" i="56"/>
  <c r="H48" i="56" s="1"/>
  <c r="M48" i="54"/>
  <c r="I48" i="54" s="1"/>
  <c r="L212" i="54"/>
  <c r="H212" i="54" s="1"/>
  <c r="K130" i="57"/>
  <c r="G130" i="57" s="1"/>
  <c r="L48" i="54"/>
  <c r="H48" i="54" s="1"/>
  <c r="K48" i="58"/>
  <c r="G48" i="58" s="1"/>
  <c r="L130" i="51"/>
  <c r="H130" i="51" s="1"/>
  <c r="L48" i="55"/>
  <c r="H48" i="55" s="1"/>
  <c r="L48" i="51"/>
  <c r="H48" i="51" s="1"/>
  <c r="L48" i="52"/>
  <c r="H48" i="52" s="1"/>
  <c r="M130" i="57"/>
  <c r="I130" i="57" s="1"/>
  <c r="M212" i="59"/>
  <c r="I212" i="59" s="1"/>
  <c r="K212" i="54"/>
  <c r="G212" i="54" s="1"/>
  <c r="M48" i="55"/>
  <c r="I48" i="55" s="1"/>
  <c r="K48" i="57"/>
  <c r="G48" i="57" s="1"/>
  <c r="M212" i="54"/>
  <c r="I212" i="54" s="1"/>
  <c r="M48" i="52"/>
  <c r="I48" i="52" s="1"/>
  <c r="M48" i="51"/>
  <c r="I48" i="51" s="1"/>
  <c r="M48" i="57"/>
  <c r="I48" i="57" s="1"/>
  <c r="K48" i="54"/>
  <c r="G48" i="54" s="1"/>
  <c r="M48" i="53"/>
  <c r="I48" i="53" s="1"/>
  <c r="L48" i="57"/>
  <c r="H48" i="57" s="1"/>
  <c r="L48" i="53"/>
  <c r="H48" i="53" s="1"/>
  <c r="K48" i="53"/>
  <c r="G48" i="53" s="1"/>
  <c r="M212" i="58"/>
  <c r="I212" i="58" s="1"/>
  <c r="L212" i="58"/>
  <c r="H212" i="58" s="1"/>
  <c r="K212" i="55"/>
  <c r="G212" i="55" s="1"/>
  <c r="M130" i="52"/>
  <c r="I130" i="52" s="1"/>
  <c r="K212" i="58"/>
  <c r="G212" i="58" s="1"/>
  <c r="M130" i="55"/>
  <c r="I130" i="55" s="1"/>
  <c r="M212" i="56"/>
  <c r="I212" i="56" s="1"/>
  <c r="K376" i="59"/>
  <c r="G376" i="59" s="1"/>
  <c r="K130" i="54"/>
  <c r="G130" i="54" s="1"/>
  <c r="K294" i="59"/>
  <c r="G294" i="59" s="1"/>
  <c r="L130" i="54"/>
  <c r="H130" i="54" s="1"/>
  <c r="K212" i="52"/>
  <c r="G212" i="52" s="1"/>
  <c r="L130" i="59"/>
  <c r="H130" i="59" s="1"/>
  <c r="L212" i="53"/>
  <c r="H212" i="53" s="1"/>
  <c r="M212" i="51"/>
  <c r="I212" i="51" s="1"/>
  <c r="M376" i="59"/>
  <c r="I376" i="59" s="1"/>
  <c r="M212" i="55"/>
  <c r="I212" i="55" s="1"/>
  <c r="L130" i="52"/>
  <c r="H130" i="52" s="1"/>
  <c r="L212" i="56"/>
  <c r="H212" i="56" s="1"/>
  <c r="M294" i="59"/>
  <c r="I294" i="59" s="1"/>
  <c r="M212" i="52"/>
  <c r="I212" i="52" s="1"/>
  <c r="K130" i="59"/>
  <c r="G130" i="59" s="1"/>
  <c r="K212" i="53"/>
  <c r="G212" i="53" s="1"/>
  <c r="L212" i="51"/>
  <c r="H212" i="51" s="1"/>
  <c r="L376" i="59"/>
  <c r="H376" i="59" s="1"/>
  <c r="L212" i="55"/>
  <c r="H212" i="55" s="1"/>
  <c r="K130" i="52"/>
  <c r="G130" i="52" s="1"/>
  <c r="K212" i="56"/>
  <c r="G212" i="56" s="1"/>
  <c r="L294" i="59"/>
  <c r="H294" i="59" s="1"/>
  <c r="K294" i="56"/>
  <c r="G294" i="56" s="1"/>
  <c r="K212" i="51"/>
  <c r="G212" i="51" s="1"/>
  <c r="L130" i="55"/>
  <c r="H130" i="55" s="1"/>
  <c r="M294" i="56"/>
  <c r="I294" i="56" s="1"/>
  <c r="M130" i="54"/>
  <c r="I130" i="54" s="1"/>
  <c r="L212" i="52"/>
  <c r="H212" i="52" s="1"/>
  <c r="K294" i="51"/>
  <c r="G294" i="51" s="1"/>
  <c r="M130" i="59"/>
  <c r="I130" i="59" s="1"/>
  <c r="M212" i="53"/>
  <c r="I212" i="53" s="1"/>
  <c r="K130" i="55"/>
  <c r="G130" i="55" s="1"/>
  <c r="M294" i="51"/>
  <c r="I294" i="51" s="1"/>
  <c r="M130" i="58"/>
  <c r="I130" i="58" s="1"/>
  <c r="L294" i="51"/>
  <c r="H294" i="51" s="1"/>
  <c r="L130" i="58"/>
  <c r="H130" i="58" s="1"/>
  <c r="K130" i="58"/>
  <c r="G130" i="58" s="1"/>
  <c r="L294" i="56"/>
  <c r="H294" i="56" s="1"/>
  <c r="K212" i="50"/>
  <c r="G212" i="50" s="1"/>
  <c r="M294" i="52"/>
  <c r="I294" i="52" s="1"/>
  <c r="M294" i="54"/>
  <c r="I294" i="54" s="1"/>
  <c r="L458" i="59"/>
  <c r="H458" i="59" s="1"/>
  <c r="L540" i="59"/>
  <c r="H540" i="59" s="1"/>
  <c r="M376" i="56"/>
  <c r="I376" i="56" s="1"/>
  <c r="L294" i="52"/>
  <c r="H294" i="52" s="1"/>
  <c r="L294" i="54"/>
  <c r="H294" i="54" s="1"/>
  <c r="M294" i="58"/>
  <c r="I294" i="58" s="1"/>
  <c r="K540" i="59"/>
  <c r="G540" i="59" s="1"/>
  <c r="L376" i="56"/>
  <c r="H376" i="56" s="1"/>
  <c r="M294" i="55"/>
  <c r="I294" i="55" s="1"/>
  <c r="K294" i="52"/>
  <c r="G294" i="52" s="1"/>
  <c r="K294" i="54"/>
  <c r="G294" i="54" s="1"/>
  <c r="L294" i="58"/>
  <c r="H294" i="58" s="1"/>
  <c r="K376" i="51"/>
  <c r="G376" i="51" s="1"/>
  <c r="K376" i="56"/>
  <c r="G376" i="56" s="1"/>
  <c r="L294" i="55"/>
  <c r="H294" i="55" s="1"/>
  <c r="K294" i="58"/>
  <c r="G294" i="58" s="1"/>
  <c r="M376" i="51"/>
  <c r="I376" i="51" s="1"/>
  <c r="L212" i="50"/>
  <c r="H212" i="50" s="1"/>
  <c r="M458" i="59"/>
  <c r="I458" i="59" s="1"/>
  <c r="M540" i="59"/>
  <c r="I540" i="59" s="1"/>
  <c r="K294" i="55"/>
  <c r="G294" i="55" s="1"/>
  <c r="M294" i="53"/>
  <c r="I294" i="53" s="1"/>
  <c r="M212" i="57"/>
  <c r="I212" i="57" s="1"/>
  <c r="L294" i="53"/>
  <c r="H294" i="53" s="1"/>
  <c r="L212" i="57"/>
  <c r="H212" i="57" s="1"/>
  <c r="K294" i="53"/>
  <c r="G294" i="53" s="1"/>
  <c r="L376" i="51"/>
  <c r="H376" i="51" s="1"/>
  <c r="K212" i="57"/>
  <c r="G212" i="57" s="1"/>
  <c r="M212" i="50"/>
  <c r="I212" i="50" s="1"/>
  <c r="K458" i="59"/>
  <c r="G458" i="59" s="1"/>
  <c r="M294" i="50"/>
  <c r="I294" i="50" s="1"/>
  <c r="L458" i="56"/>
  <c r="H458" i="56" s="1"/>
  <c r="L294" i="57"/>
  <c r="H294" i="57" s="1"/>
  <c r="L376" i="54"/>
  <c r="H376" i="54" s="1"/>
  <c r="L294" i="50"/>
  <c r="H294" i="50" s="1"/>
  <c r="K458" i="56"/>
  <c r="G458" i="56" s="1"/>
  <c r="K294" i="57"/>
  <c r="G294" i="57" s="1"/>
  <c r="K376" i="54"/>
  <c r="G376" i="54" s="1"/>
  <c r="K294" i="50"/>
  <c r="G294" i="50" s="1"/>
  <c r="M376" i="58"/>
  <c r="I376" i="58" s="1"/>
  <c r="M458" i="56"/>
  <c r="I458" i="56" s="1"/>
  <c r="M294" i="57"/>
  <c r="I294" i="57" s="1"/>
  <c r="K540" i="56"/>
  <c r="G540" i="56" s="1"/>
  <c r="M376" i="54"/>
  <c r="I376" i="54" s="1"/>
  <c r="L376" i="52"/>
  <c r="H376" i="52" s="1"/>
  <c r="L458" i="51"/>
  <c r="H458" i="51" s="1"/>
  <c r="K458" i="51"/>
  <c r="G458" i="51" s="1"/>
  <c r="L376" i="55"/>
  <c r="H376" i="55" s="1"/>
  <c r="M540" i="56"/>
  <c r="I540" i="56" s="1"/>
  <c r="K376" i="52"/>
  <c r="G376" i="52" s="1"/>
  <c r="K540" i="51"/>
  <c r="G540" i="51" s="1"/>
  <c r="L540" i="56"/>
  <c r="H540" i="56" s="1"/>
  <c r="M540" i="51"/>
  <c r="I540" i="51" s="1"/>
  <c r="L376" i="58"/>
  <c r="H376" i="58" s="1"/>
  <c r="K376" i="55"/>
  <c r="G376" i="55" s="1"/>
  <c r="M458" i="51"/>
  <c r="I458" i="51" s="1"/>
  <c r="L540" i="51"/>
  <c r="H540" i="51" s="1"/>
  <c r="K376" i="58"/>
  <c r="G376" i="58" s="1"/>
  <c r="M376" i="52"/>
  <c r="I376" i="52" s="1"/>
  <c r="M376" i="53"/>
  <c r="I376" i="53" s="1"/>
  <c r="M376" i="55"/>
  <c r="I376" i="55" s="1"/>
  <c r="L376" i="53"/>
  <c r="H376" i="53" s="1"/>
  <c r="K376" i="53"/>
  <c r="G376" i="53" s="1"/>
  <c r="K376" i="57"/>
  <c r="G376" i="57" s="1"/>
  <c r="K458" i="54"/>
  <c r="G458" i="54" s="1"/>
  <c r="M458" i="52"/>
  <c r="I458" i="52" s="1"/>
  <c r="M540" i="52"/>
  <c r="I540" i="52" s="1"/>
  <c r="M458" i="58"/>
  <c r="I458" i="58" s="1"/>
  <c r="L458" i="53"/>
  <c r="H458" i="53" s="1"/>
  <c r="M458" i="55"/>
  <c r="I458" i="55" s="1"/>
  <c r="M540" i="58"/>
  <c r="I540" i="58" s="1"/>
  <c r="K458" i="53"/>
  <c r="G458" i="53" s="1"/>
  <c r="M458" i="54"/>
  <c r="I458" i="54" s="1"/>
  <c r="L458" i="52"/>
  <c r="H458" i="52" s="1"/>
  <c r="K540" i="55"/>
  <c r="G540" i="55" s="1"/>
  <c r="L540" i="52"/>
  <c r="H540" i="52" s="1"/>
  <c r="L458" i="58"/>
  <c r="H458" i="58" s="1"/>
  <c r="L376" i="50"/>
  <c r="H376" i="50" s="1"/>
  <c r="M540" i="54"/>
  <c r="I540" i="54" s="1"/>
  <c r="L540" i="54"/>
  <c r="H540" i="54" s="1"/>
  <c r="L458" i="54"/>
  <c r="H458" i="54" s="1"/>
  <c r="K458" i="52"/>
  <c r="G458" i="52" s="1"/>
  <c r="M540" i="55"/>
  <c r="I540" i="55" s="1"/>
  <c r="K540" i="52"/>
  <c r="G540" i="52" s="1"/>
  <c r="K376" i="50"/>
  <c r="G376" i="50" s="1"/>
  <c r="M376" i="50"/>
  <c r="I376" i="50" s="1"/>
  <c r="L540" i="55"/>
  <c r="H540" i="55" s="1"/>
  <c r="L458" i="55"/>
  <c r="H458" i="55" s="1"/>
  <c r="L540" i="58"/>
  <c r="H540" i="58" s="1"/>
  <c r="L376" i="57"/>
  <c r="H376" i="57" s="1"/>
  <c r="K540" i="53"/>
  <c r="G540" i="53" s="1"/>
  <c r="K458" i="58"/>
  <c r="G458" i="58" s="1"/>
  <c r="M540" i="53"/>
  <c r="I540" i="53" s="1"/>
  <c r="K540" i="54"/>
  <c r="G540" i="54" s="1"/>
  <c r="M376" i="57"/>
  <c r="I376" i="57" s="1"/>
  <c r="M458" i="53"/>
  <c r="I458" i="53" s="1"/>
  <c r="K458" i="55"/>
  <c r="G458" i="55" s="1"/>
  <c r="L540" i="53"/>
  <c r="H540" i="53" s="1"/>
  <c r="K540" i="58"/>
  <c r="G540" i="58" s="1"/>
  <c r="K458" i="50"/>
  <c r="G458" i="50" s="1"/>
  <c r="M540" i="50"/>
  <c r="I540" i="50" s="1"/>
  <c r="L458" i="50"/>
  <c r="H458" i="50" s="1"/>
  <c r="L540" i="50"/>
  <c r="H540" i="50" s="1"/>
  <c r="K540" i="50"/>
  <c r="G540" i="50" s="1"/>
  <c r="M458" i="57"/>
  <c r="I458" i="57" s="1"/>
  <c r="L458" i="57"/>
  <c r="H458" i="57" s="1"/>
  <c r="M540" i="57"/>
  <c r="I540" i="57" s="1"/>
  <c r="K458" i="57"/>
  <c r="G458" i="57" s="1"/>
  <c r="L540" i="57"/>
  <c r="H540" i="57" s="1"/>
  <c r="K540" i="57"/>
  <c r="G540" i="57" s="1"/>
  <c r="M458" i="50"/>
  <c r="I458" i="50" s="1"/>
  <c r="G1277" i="42"/>
  <c r="I1277" i="42"/>
  <c r="H1277" i="42"/>
  <c r="H1359" i="42"/>
  <c r="I1359" i="42"/>
  <c r="G1359" i="42"/>
  <c r="I1441" i="42"/>
  <c r="H1441" i="42"/>
  <c r="G1441" i="42"/>
  <c r="G1523" i="42"/>
  <c r="I1523" i="42"/>
  <c r="H1523" i="42"/>
  <c r="H1605" i="42"/>
  <c r="I1605" i="42"/>
  <c r="G1605" i="42"/>
  <c r="G1687" i="42"/>
  <c r="H1687" i="42"/>
  <c r="I1687" i="42"/>
  <c r="I1769" i="42"/>
  <c r="H1769" i="42"/>
  <c r="G1769" i="42"/>
  <c r="G1851" i="42"/>
  <c r="H1851" i="42"/>
  <c r="I1851" i="42"/>
  <c r="H1933" i="42"/>
  <c r="H2015" i="42"/>
  <c r="G2015" i="42"/>
  <c r="I2015" i="42"/>
  <c r="I1933" i="42"/>
  <c r="G1933" i="42"/>
  <c r="M47" i="49"/>
  <c r="I47" i="49" s="1"/>
  <c r="M47" i="47"/>
  <c r="I47" i="47" s="1"/>
  <c r="K47" i="49"/>
  <c r="G47" i="49" s="1"/>
  <c r="L47" i="49"/>
  <c r="H47" i="49" s="1"/>
  <c r="K47" i="47"/>
  <c r="G47" i="47" s="1"/>
  <c r="L47" i="47"/>
  <c r="H47" i="47" s="1"/>
  <c r="L129" i="49"/>
  <c r="H129" i="49" s="1"/>
  <c r="K129" i="49"/>
  <c r="G129" i="49" s="1"/>
  <c r="M129" i="47"/>
  <c r="I129" i="47" s="1"/>
  <c r="L129" i="47"/>
  <c r="H129" i="47" s="1"/>
  <c r="K129" i="47"/>
  <c r="G129" i="47" s="1"/>
  <c r="M129" i="49"/>
  <c r="I129" i="49" s="1"/>
  <c r="M211" i="47"/>
  <c r="I211" i="47" s="1"/>
  <c r="K211" i="47"/>
  <c r="G211" i="47" s="1"/>
  <c r="M211" i="49"/>
  <c r="I211" i="49" s="1"/>
  <c r="L211" i="49"/>
  <c r="H211" i="49" s="1"/>
  <c r="L211" i="47"/>
  <c r="H211" i="47" s="1"/>
  <c r="K211" i="49"/>
  <c r="G211" i="49" s="1"/>
  <c r="K293" i="47"/>
  <c r="G293" i="47" s="1"/>
  <c r="L293" i="47"/>
  <c r="H293" i="47" s="1"/>
  <c r="M293" i="49"/>
  <c r="I293" i="49" s="1"/>
  <c r="L293" i="49"/>
  <c r="H293" i="49" s="1"/>
  <c r="M293" i="47"/>
  <c r="I293" i="47" s="1"/>
  <c r="K293" i="49"/>
  <c r="G293" i="49" s="1"/>
  <c r="K375" i="47"/>
  <c r="G375" i="47" s="1"/>
  <c r="M375" i="49"/>
  <c r="I375" i="49" s="1"/>
  <c r="K375" i="49"/>
  <c r="G375" i="49" s="1"/>
  <c r="L375" i="49"/>
  <c r="H375" i="49" s="1"/>
  <c r="L375" i="47"/>
  <c r="H375" i="47" s="1"/>
  <c r="M375" i="47"/>
  <c r="I375" i="47" s="1"/>
  <c r="M539" i="49"/>
  <c r="I539" i="49" s="1"/>
  <c r="L539" i="49"/>
  <c r="H539" i="49" s="1"/>
  <c r="L457" i="49"/>
  <c r="H457" i="49" s="1"/>
  <c r="K539" i="49"/>
  <c r="G539" i="49" s="1"/>
  <c r="K457" i="49"/>
  <c r="G457" i="49" s="1"/>
  <c r="L457" i="47"/>
  <c r="H457" i="47" s="1"/>
  <c r="K539" i="47"/>
  <c r="G539" i="47" s="1"/>
  <c r="M457" i="47"/>
  <c r="I457" i="47" s="1"/>
  <c r="M539" i="47"/>
  <c r="I539" i="47" s="1"/>
  <c r="M457" i="49"/>
  <c r="I457" i="49" s="1"/>
  <c r="L539" i="47"/>
  <c r="H539" i="47" s="1"/>
  <c r="K457" i="47"/>
  <c r="G457" i="47" s="1"/>
  <c r="H48" i="63"/>
  <c r="F130" i="63"/>
  <c r="H376" i="63"/>
  <c r="F376" i="63"/>
  <c r="F48" i="63"/>
  <c r="G458" i="63"/>
  <c r="H130" i="63"/>
  <c r="G48" i="63"/>
  <c r="G130" i="63"/>
  <c r="F458" i="63"/>
  <c r="G376" i="63"/>
  <c r="F540" i="63"/>
  <c r="H212" i="63"/>
  <c r="H540" i="63"/>
  <c r="G212" i="63"/>
  <c r="H294" i="63"/>
  <c r="H458" i="63"/>
  <c r="G294" i="63"/>
  <c r="F294" i="63"/>
  <c r="G540" i="63"/>
  <c r="F212" i="63"/>
  <c r="H541" i="63" l="1"/>
  <c r="H49" i="63"/>
  <c r="H295" i="63"/>
  <c r="G49" i="63"/>
  <c r="G295" i="63"/>
  <c r="F49" i="63"/>
  <c r="F295" i="63"/>
  <c r="H131" i="63"/>
  <c r="G377" i="63"/>
  <c r="G131" i="63"/>
  <c r="F377" i="63"/>
  <c r="F131" i="63"/>
  <c r="H459" i="63"/>
  <c r="H377" i="63"/>
  <c r="F459" i="63"/>
  <c r="F213" i="63"/>
  <c r="H213" i="63"/>
  <c r="F541" i="63"/>
  <c r="G459" i="63"/>
  <c r="G213" i="63"/>
  <c r="G541" i="63"/>
  <c r="M130" i="47"/>
  <c r="I130" i="47" s="1"/>
  <c r="L48" i="47"/>
  <c r="H48" i="47" s="1"/>
  <c r="K48" i="47"/>
  <c r="G48" i="47" s="1"/>
  <c r="M48" i="47"/>
  <c r="I48" i="47" s="1"/>
  <c r="K130" i="47"/>
  <c r="G130" i="47" s="1"/>
  <c r="M48" i="49"/>
  <c r="I48" i="49" s="1"/>
  <c r="K48" i="49"/>
  <c r="G48" i="49" s="1"/>
  <c r="L130" i="47"/>
  <c r="H130" i="47" s="1"/>
  <c r="L48" i="49"/>
  <c r="H48" i="49" s="1"/>
  <c r="K212" i="47"/>
  <c r="G212" i="47" s="1"/>
  <c r="M212" i="47"/>
  <c r="I212" i="47" s="1"/>
  <c r="L212" i="47"/>
  <c r="H212" i="47" s="1"/>
  <c r="K130" i="49"/>
  <c r="G130" i="49" s="1"/>
  <c r="M130" i="49"/>
  <c r="I130" i="49" s="1"/>
  <c r="L130" i="49"/>
  <c r="H130" i="49" s="1"/>
  <c r="M212" i="49"/>
  <c r="I212" i="49" s="1"/>
  <c r="L212" i="49"/>
  <c r="H212" i="49" s="1"/>
  <c r="K212" i="49"/>
  <c r="G212" i="49" s="1"/>
  <c r="M294" i="47"/>
  <c r="I294" i="47" s="1"/>
  <c r="L294" i="47"/>
  <c r="H294" i="47" s="1"/>
  <c r="K294" i="47"/>
  <c r="G294" i="47" s="1"/>
  <c r="K294" i="49"/>
  <c r="G294" i="49" s="1"/>
  <c r="M294" i="49"/>
  <c r="I294" i="49" s="1"/>
  <c r="K376" i="47"/>
  <c r="G376" i="47" s="1"/>
  <c r="L294" i="49"/>
  <c r="H294" i="49" s="1"/>
  <c r="M376" i="47"/>
  <c r="I376" i="47" s="1"/>
  <c r="L376" i="47"/>
  <c r="H376" i="47" s="1"/>
  <c r="M376" i="49"/>
  <c r="I376" i="49" s="1"/>
  <c r="M540" i="47"/>
  <c r="I540" i="47" s="1"/>
  <c r="L458" i="47"/>
  <c r="H458" i="47" s="1"/>
  <c r="K540" i="47"/>
  <c r="G540" i="47" s="1"/>
  <c r="K376" i="49"/>
  <c r="G376" i="49" s="1"/>
  <c r="M458" i="47"/>
  <c r="I458" i="47" s="1"/>
  <c r="L540" i="47"/>
  <c r="H540" i="47" s="1"/>
  <c r="L376" i="49"/>
  <c r="H376" i="49" s="1"/>
  <c r="K458" i="47"/>
  <c r="G458" i="47" s="1"/>
  <c r="K540" i="49"/>
  <c r="G540" i="49" s="1"/>
  <c r="L540" i="49"/>
  <c r="H540" i="49" s="1"/>
  <c r="M540" i="49"/>
  <c r="I540" i="49" s="1"/>
  <c r="M458" i="49"/>
  <c r="I458" i="49" s="1"/>
  <c r="L458" i="49"/>
  <c r="H458" i="49" s="1"/>
  <c r="K458" i="49"/>
  <c r="G458" i="49" s="1"/>
  <c r="K49" i="50"/>
  <c r="G49" i="50" s="1"/>
  <c r="L49" i="50"/>
  <c r="H49" i="50" s="1"/>
  <c r="M49" i="50"/>
  <c r="I49" i="50" s="1"/>
  <c r="M49" i="51"/>
  <c r="I49" i="51" s="1"/>
  <c r="M131" i="50"/>
  <c r="I131" i="50" s="1"/>
  <c r="L131" i="50"/>
  <c r="H131" i="50" s="1"/>
  <c r="K131" i="50"/>
  <c r="G131" i="50" s="1"/>
  <c r="K213" i="56"/>
  <c r="G213" i="56" s="1"/>
  <c r="K49" i="52"/>
  <c r="G49" i="52" s="1"/>
  <c r="L49" i="52"/>
  <c r="H49" i="52" s="1"/>
  <c r="M131" i="53"/>
  <c r="I131" i="53" s="1"/>
  <c r="K49" i="59"/>
  <c r="G49" i="59" s="1"/>
  <c r="L131" i="53"/>
  <c r="H131" i="53" s="1"/>
  <c r="M49" i="59"/>
  <c r="I49" i="59" s="1"/>
  <c r="M213" i="56"/>
  <c r="I213" i="56" s="1"/>
  <c r="K131" i="53"/>
  <c r="G131" i="53" s="1"/>
  <c r="L213" i="56"/>
  <c r="H213" i="56" s="1"/>
  <c r="M49" i="52"/>
  <c r="I49" i="52" s="1"/>
  <c r="K131" i="58"/>
  <c r="G131" i="58" s="1"/>
  <c r="L49" i="59"/>
  <c r="H49" i="59" s="1"/>
  <c r="L49" i="56"/>
  <c r="H49" i="56" s="1"/>
  <c r="M49" i="54"/>
  <c r="I49" i="54" s="1"/>
  <c r="K49" i="58"/>
  <c r="G49" i="58" s="1"/>
  <c r="M49" i="53"/>
  <c r="I49" i="53" s="1"/>
  <c r="K49" i="55"/>
  <c r="G49" i="55" s="1"/>
  <c r="K49" i="56"/>
  <c r="G49" i="56" s="1"/>
  <c r="L49" i="54"/>
  <c r="H49" i="54" s="1"/>
  <c r="L131" i="56"/>
  <c r="H131" i="56" s="1"/>
  <c r="M131" i="55"/>
  <c r="I131" i="55" s="1"/>
  <c r="L49" i="53"/>
  <c r="H49" i="53" s="1"/>
  <c r="M49" i="55"/>
  <c r="I49" i="55" s="1"/>
  <c r="M49" i="57"/>
  <c r="I49" i="57" s="1"/>
  <c r="K49" i="54"/>
  <c r="G49" i="54" s="1"/>
  <c r="K131" i="56"/>
  <c r="G131" i="56" s="1"/>
  <c r="L131" i="55"/>
  <c r="H131" i="55" s="1"/>
  <c r="K49" i="53"/>
  <c r="G49" i="53" s="1"/>
  <c r="L49" i="57"/>
  <c r="H49" i="57" s="1"/>
  <c r="M131" i="56"/>
  <c r="I131" i="56" s="1"/>
  <c r="K131" i="55"/>
  <c r="G131" i="55" s="1"/>
  <c r="K49" i="57"/>
  <c r="G49" i="57" s="1"/>
  <c r="K49" i="51"/>
  <c r="G49" i="51" s="1"/>
  <c r="M49" i="56"/>
  <c r="I49" i="56" s="1"/>
  <c r="L49" i="58"/>
  <c r="H49" i="58" s="1"/>
  <c r="L49" i="55"/>
  <c r="H49" i="55" s="1"/>
  <c r="M131" i="58"/>
  <c r="I131" i="58" s="1"/>
  <c r="M49" i="58"/>
  <c r="I49" i="58" s="1"/>
  <c r="L49" i="51"/>
  <c r="H49" i="51" s="1"/>
  <c r="L131" i="58"/>
  <c r="H131" i="58" s="1"/>
  <c r="M131" i="59"/>
  <c r="I131" i="59" s="1"/>
  <c r="L131" i="59"/>
  <c r="H131" i="59" s="1"/>
  <c r="L213" i="58"/>
  <c r="H213" i="58" s="1"/>
  <c r="K131" i="57"/>
  <c r="G131" i="57" s="1"/>
  <c r="L131" i="52"/>
  <c r="H131" i="52" s="1"/>
  <c r="K131" i="59"/>
  <c r="G131" i="59" s="1"/>
  <c r="K131" i="52"/>
  <c r="G131" i="52" s="1"/>
  <c r="M131" i="57"/>
  <c r="I131" i="57" s="1"/>
  <c r="M131" i="54"/>
  <c r="I131" i="54" s="1"/>
  <c r="L131" i="51"/>
  <c r="H131" i="51" s="1"/>
  <c r="L131" i="57"/>
  <c r="H131" i="57" s="1"/>
  <c r="L131" i="54"/>
  <c r="H131" i="54" s="1"/>
  <c r="K131" i="51"/>
  <c r="G131" i="51" s="1"/>
  <c r="K131" i="54"/>
  <c r="G131" i="54" s="1"/>
  <c r="M131" i="51"/>
  <c r="I131" i="51" s="1"/>
  <c r="M131" i="52"/>
  <c r="I131" i="52" s="1"/>
  <c r="M213" i="58"/>
  <c r="I213" i="58" s="1"/>
  <c r="K213" i="58"/>
  <c r="G213" i="58" s="1"/>
  <c r="M213" i="57"/>
  <c r="I213" i="57" s="1"/>
  <c r="M213" i="55"/>
  <c r="I213" i="55" s="1"/>
  <c r="K213" i="51"/>
  <c r="G213" i="51" s="1"/>
  <c r="L213" i="57"/>
  <c r="H213" i="57" s="1"/>
  <c r="L213" i="55"/>
  <c r="H213" i="55" s="1"/>
  <c r="M213" i="51"/>
  <c r="I213" i="51" s="1"/>
  <c r="M213" i="52"/>
  <c r="I213" i="52" s="1"/>
  <c r="M213" i="54"/>
  <c r="I213" i="54" s="1"/>
  <c r="K213" i="55"/>
  <c r="G213" i="55" s="1"/>
  <c r="L295" i="58"/>
  <c r="H295" i="58" s="1"/>
  <c r="L213" i="51"/>
  <c r="H213" i="51" s="1"/>
  <c r="L213" i="52"/>
  <c r="H213" i="52" s="1"/>
  <c r="L213" i="54"/>
  <c r="H213" i="54" s="1"/>
  <c r="K295" i="58"/>
  <c r="G295" i="58" s="1"/>
  <c r="K213" i="52"/>
  <c r="G213" i="52" s="1"/>
  <c r="K213" i="57"/>
  <c r="G213" i="57" s="1"/>
  <c r="M213" i="59"/>
  <c r="I213" i="59" s="1"/>
  <c r="M295" i="58"/>
  <c r="I295" i="58" s="1"/>
  <c r="L213" i="53"/>
  <c r="H213" i="53" s="1"/>
  <c r="L213" i="50"/>
  <c r="H213" i="50" s="1"/>
  <c r="K213" i="53"/>
  <c r="G213" i="53" s="1"/>
  <c r="K213" i="54"/>
  <c r="G213" i="54" s="1"/>
  <c r="K213" i="50"/>
  <c r="G213" i="50" s="1"/>
  <c r="L213" i="59"/>
  <c r="H213" i="59" s="1"/>
  <c r="K213" i="59"/>
  <c r="G213" i="59" s="1"/>
  <c r="M295" i="56"/>
  <c r="I295" i="56" s="1"/>
  <c r="K295" i="56"/>
  <c r="G295" i="56" s="1"/>
  <c r="M213" i="50"/>
  <c r="I213" i="50" s="1"/>
  <c r="M213" i="53"/>
  <c r="I213" i="53" s="1"/>
  <c r="L295" i="56"/>
  <c r="H295" i="56" s="1"/>
  <c r="M295" i="55"/>
  <c r="I295" i="55" s="1"/>
  <c r="M295" i="50"/>
  <c r="I295" i="50" s="1"/>
  <c r="L295" i="50"/>
  <c r="H295" i="50" s="1"/>
  <c r="M295" i="57"/>
  <c r="I295" i="57" s="1"/>
  <c r="K295" i="50"/>
  <c r="G295" i="50" s="1"/>
  <c r="L295" i="57"/>
  <c r="H295" i="57" s="1"/>
  <c r="M377" i="56"/>
  <c r="I377" i="56" s="1"/>
  <c r="M295" i="51"/>
  <c r="I295" i="51" s="1"/>
  <c r="L295" i="59"/>
  <c r="H295" i="59" s="1"/>
  <c r="K295" i="57"/>
  <c r="G295" i="57" s="1"/>
  <c r="L377" i="56"/>
  <c r="H377" i="56" s="1"/>
  <c r="L295" i="51"/>
  <c r="H295" i="51" s="1"/>
  <c r="K295" i="59"/>
  <c r="G295" i="59" s="1"/>
  <c r="K295" i="54"/>
  <c r="G295" i="54" s="1"/>
  <c r="K377" i="56"/>
  <c r="G377" i="56" s="1"/>
  <c r="K295" i="51"/>
  <c r="G295" i="51" s="1"/>
  <c r="M295" i="54"/>
  <c r="I295" i="54" s="1"/>
  <c r="K295" i="55"/>
  <c r="G295" i="55" s="1"/>
  <c r="M295" i="53"/>
  <c r="I295" i="53" s="1"/>
  <c r="L295" i="55"/>
  <c r="H295" i="55" s="1"/>
  <c r="L295" i="54"/>
  <c r="H295" i="54" s="1"/>
  <c r="K295" i="52"/>
  <c r="G295" i="52" s="1"/>
  <c r="M295" i="52"/>
  <c r="I295" i="52" s="1"/>
  <c r="M377" i="58"/>
  <c r="I377" i="58" s="1"/>
  <c r="L377" i="58"/>
  <c r="H377" i="58" s="1"/>
  <c r="L295" i="53"/>
  <c r="H295" i="53" s="1"/>
  <c r="K377" i="58"/>
  <c r="G377" i="58" s="1"/>
  <c r="K295" i="53"/>
  <c r="G295" i="53" s="1"/>
  <c r="M295" i="59"/>
  <c r="I295" i="59" s="1"/>
  <c r="L295" i="52"/>
  <c r="H295" i="52" s="1"/>
  <c r="L377" i="50"/>
  <c r="H377" i="50" s="1"/>
  <c r="K541" i="56"/>
  <c r="G541" i="56" s="1"/>
  <c r="L459" i="58"/>
  <c r="H459" i="58" s="1"/>
  <c r="M377" i="59"/>
  <c r="I377" i="59" s="1"/>
  <c r="K377" i="52"/>
  <c r="G377" i="52" s="1"/>
  <c r="L377" i="57"/>
  <c r="H377" i="57" s="1"/>
  <c r="M459" i="56"/>
  <c r="I459" i="56" s="1"/>
  <c r="K377" i="54"/>
  <c r="G377" i="54" s="1"/>
  <c r="L377" i="53"/>
  <c r="H377" i="53" s="1"/>
  <c r="L377" i="51"/>
  <c r="H377" i="51" s="1"/>
  <c r="M377" i="50"/>
  <c r="I377" i="50" s="1"/>
  <c r="K459" i="58"/>
  <c r="G459" i="58" s="1"/>
  <c r="L377" i="59"/>
  <c r="H377" i="59" s="1"/>
  <c r="K377" i="57"/>
  <c r="G377" i="57" s="1"/>
  <c r="M377" i="53"/>
  <c r="I377" i="53" s="1"/>
  <c r="K541" i="58"/>
  <c r="G541" i="58" s="1"/>
  <c r="K377" i="59"/>
  <c r="G377" i="59" s="1"/>
  <c r="M377" i="54"/>
  <c r="I377" i="54" s="1"/>
  <c r="M541" i="58"/>
  <c r="I541" i="58" s="1"/>
  <c r="L377" i="54"/>
  <c r="H377" i="54" s="1"/>
  <c r="L541" i="58"/>
  <c r="H541" i="58" s="1"/>
  <c r="L377" i="55"/>
  <c r="H377" i="55" s="1"/>
  <c r="K377" i="50"/>
  <c r="G377" i="50" s="1"/>
  <c r="L541" i="56"/>
  <c r="H541" i="56" s="1"/>
  <c r="M377" i="55"/>
  <c r="I377" i="55" s="1"/>
  <c r="M459" i="58"/>
  <c r="I459" i="58" s="1"/>
  <c r="L377" i="52"/>
  <c r="H377" i="52" s="1"/>
  <c r="M377" i="57"/>
  <c r="I377" i="57" s="1"/>
  <c r="K459" i="56"/>
  <c r="G459" i="56" s="1"/>
  <c r="M377" i="51"/>
  <c r="I377" i="51" s="1"/>
  <c r="K377" i="53"/>
  <c r="G377" i="53" s="1"/>
  <c r="K377" i="55"/>
  <c r="G377" i="55" s="1"/>
  <c r="M377" i="52"/>
  <c r="I377" i="52" s="1"/>
  <c r="K377" i="51"/>
  <c r="G377" i="51" s="1"/>
  <c r="M541" i="56"/>
  <c r="I541" i="56" s="1"/>
  <c r="L459" i="56"/>
  <c r="H459" i="56" s="1"/>
  <c r="K459" i="50"/>
  <c r="G459" i="50" s="1"/>
  <c r="M541" i="50"/>
  <c r="I541" i="50" s="1"/>
  <c r="L541" i="50"/>
  <c r="H541" i="50" s="1"/>
  <c r="K541" i="50"/>
  <c r="G541" i="50" s="1"/>
  <c r="L459" i="50"/>
  <c r="H459" i="50" s="1"/>
  <c r="K541" i="57"/>
  <c r="G541" i="57" s="1"/>
  <c r="L459" i="51"/>
  <c r="H459" i="51" s="1"/>
  <c r="M459" i="50"/>
  <c r="I459" i="50" s="1"/>
  <c r="K459" i="51"/>
  <c r="G459" i="51" s="1"/>
  <c r="M541" i="59"/>
  <c r="I541" i="59" s="1"/>
  <c r="M541" i="53"/>
  <c r="I541" i="53" s="1"/>
  <c r="L541" i="59"/>
  <c r="H541" i="59" s="1"/>
  <c r="L541" i="53"/>
  <c r="H541" i="53" s="1"/>
  <c r="L541" i="57"/>
  <c r="H541" i="57" s="1"/>
  <c r="K541" i="59"/>
  <c r="G541" i="59" s="1"/>
  <c r="M459" i="52"/>
  <c r="I459" i="52" s="1"/>
  <c r="L459" i="55"/>
  <c r="H459" i="55" s="1"/>
  <c r="M459" i="53"/>
  <c r="I459" i="53" s="1"/>
  <c r="L541" i="54"/>
  <c r="H541" i="54" s="1"/>
  <c r="K459" i="55"/>
  <c r="G459" i="55" s="1"/>
  <c r="L459" i="53"/>
  <c r="H459" i="53" s="1"/>
  <c r="K541" i="54"/>
  <c r="G541" i="54" s="1"/>
  <c r="K541" i="53"/>
  <c r="G541" i="53" s="1"/>
  <c r="K459" i="53"/>
  <c r="G459" i="53" s="1"/>
  <c r="L541" i="51"/>
  <c r="H541" i="51" s="1"/>
  <c r="L459" i="52"/>
  <c r="H459" i="52" s="1"/>
  <c r="M541" i="55"/>
  <c r="I541" i="55" s="1"/>
  <c r="K541" i="51"/>
  <c r="G541" i="51" s="1"/>
  <c r="M541" i="57"/>
  <c r="I541" i="57" s="1"/>
  <c r="M459" i="51"/>
  <c r="I459" i="51" s="1"/>
  <c r="K541" i="55"/>
  <c r="G541" i="55" s="1"/>
  <c r="M459" i="54"/>
  <c r="I459" i="54" s="1"/>
  <c r="M459" i="55"/>
  <c r="I459" i="55" s="1"/>
  <c r="K459" i="54"/>
  <c r="G459" i="54" s="1"/>
  <c r="M541" i="54"/>
  <c r="I541" i="54" s="1"/>
  <c r="L541" i="52"/>
  <c r="H541" i="52" s="1"/>
  <c r="K541" i="52"/>
  <c r="G541" i="52" s="1"/>
  <c r="K459" i="57"/>
  <c r="G459" i="57" s="1"/>
  <c r="M459" i="57"/>
  <c r="I459" i="57" s="1"/>
  <c r="K459" i="52"/>
  <c r="G459" i="52" s="1"/>
  <c r="L541" i="55"/>
  <c r="H541" i="55" s="1"/>
  <c r="M459" i="59"/>
  <c r="I459" i="59" s="1"/>
  <c r="L459" i="54"/>
  <c r="H459" i="54" s="1"/>
  <c r="L459" i="59"/>
  <c r="H459" i="59" s="1"/>
  <c r="M541" i="51"/>
  <c r="I541" i="51" s="1"/>
  <c r="K459" i="59"/>
  <c r="G459" i="59" s="1"/>
  <c r="M541" i="52"/>
  <c r="I541" i="52" s="1"/>
  <c r="L459" i="57"/>
  <c r="H459" i="57" s="1"/>
  <c r="M48" i="48"/>
  <c r="I48" i="48" s="1"/>
  <c r="K48" i="48"/>
  <c r="G48" i="48" s="1"/>
  <c r="L48" i="48"/>
  <c r="H48" i="48" s="1"/>
  <c r="M130" i="48"/>
  <c r="I130" i="48" s="1"/>
  <c r="L130" i="48"/>
  <c r="H130" i="48" s="1"/>
  <c r="K130" i="48"/>
  <c r="G130" i="48" s="1"/>
  <c r="K212" i="48"/>
  <c r="G212" i="48" s="1"/>
  <c r="L212" i="48"/>
  <c r="H212" i="48" s="1"/>
  <c r="M212" i="48"/>
  <c r="I212" i="48" s="1"/>
  <c r="M294" i="48"/>
  <c r="I294" i="48" s="1"/>
  <c r="L294" i="48"/>
  <c r="H294" i="48" s="1"/>
  <c r="K294" i="48"/>
  <c r="G294" i="48" s="1"/>
  <c r="L376" i="48"/>
  <c r="H376" i="48" s="1"/>
  <c r="M376" i="48"/>
  <c r="I376" i="48" s="1"/>
  <c r="K376" i="48"/>
  <c r="G376" i="48" s="1"/>
  <c r="L540" i="48"/>
  <c r="H540" i="48" s="1"/>
  <c r="M458" i="48"/>
  <c r="I458" i="48" s="1"/>
  <c r="M540" i="48"/>
  <c r="I540" i="48" s="1"/>
  <c r="K458" i="48"/>
  <c r="G458" i="48" s="1"/>
  <c r="L458" i="48"/>
  <c r="H458" i="48" s="1"/>
  <c r="K540" i="48"/>
  <c r="G540" i="48" s="1"/>
  <c r="K56" i="41"/>
  <c r="L56" i="41"/>
  <c r="L49" i="61"/>
  <c r="H49" i="61" s="1"/>
  <c r="J49" i="61"/>
  <c r="F49" i="61" s="1"/>
  <c r="J623" i="61"/>
  <c r="F623" i="61" s="1"/>
  <c r="K49" i="61"/>
  <c r="G49" i="61" s="1"/>
  <c r="K623" i="61"/>
  <c r="G623" i="61" s="1"/>
  <c r="L623" i="61"/>
  <c r="H623" i="61" s="1"/>
  <c r="K869" i="61"/>
  <c r="G869" i="61" s="1"/>
  <c r="L213" i="61"/>
  <c r="H213" i="61" s="1"/>
  <c r="L377" i="61"/>
  <c r="H377" i="61" s="1"/>
  <c r="J869" i="61"/>
  <c r="F869" i="61" s="1"/>
  <c r="K213" i="61"/>
  <c r="G213" i="61" s="1"/>
  <c r="J377" i="61"/>
  <c r="F377" i="61" s="1"/>
  <c r="J213" i="61"/>
  <c r="F213" i="61" s="1"/>
  <c r="K377" i="61"/>
  <c r="G377" i="61" s="1"/>
  <c r="L869" i="61"/>
  <c r="H869" i="61" s="1"/>
  <c r="J705" i="61"/>
  <c r="F705" i="61" s="1"/>
  <c r="K131" i="61"/>
  <c r="G131" i="61" s="1"/>
  <c r="J787" i="61"/>
  <c r="F787" i="61" s="1"/>
  <c r="L131" i="61"/>
  <c r="H131" i="61" s="1"/>
  <c r="K787" i="61"/>
  <c r="G787" i="61" s="1"/>
  <c r="K705" i="61"/>
  <c r="G705" i="61" s="1"/>
  <c r="J131" i="61"/>
  <c r="F131" i="61" s="1"/>
  <c r="L295" i="61"/>
  <c r="H295" i="61" s="1"/>
  <c r="K295" i="61"/>
  <c r="G295" i="61" s="1"/>
  <c r="J459" i="61"/>
  <c r="F459" i="61" s="1"/>
  <c r="L705" i="61"/>
  <c r="H705" i="61" s="1"/>
  <c r="J541" i="61"/>
  <c r="F541" i="61" s="1"/>
  <c r="K541" i="61"/>
  <c r="G541" i="61" s="1"/>
  <c r="L787" i="61"/>
  <c r="H787" i="61" s="1"/>
  <c r="K459" i="61"/>
  <c r="G459" i="61" s="1"/>
  <c r="J295" i="61"/>
  <c r="F295" i="61" s="1"/>
  <c r="L459" i="61"/>
  <c r="H459" i="61" s="1"/>
  <c r="L541" i="61"/>
  <c r="H541" i="61" s="1"/>
  <c r="S57" i="41"/>
  <c r="Q57" i="41"/>
  <c r="I57" i="41"/>
  <c r="P57" i="41"/>
  <c r="O57" i="41"/>
  <c r="R57" i="41"/>
  <c r="J57" i="41"/>
  <c r="N57" i="41"/>
  <c r="T57" i="41"/>
  <c r="M57" i="41"/>
  <c r="K50" i="45"/>
  <c r="G50" i="45" s="1"/>
  <c r="L50" i="45"/>
  <c r="H50" i="45" s="1"/>
  <c r="J50" i="45"/>
  <c r="F50" i="45" s="1"/>
  <c r="J378" i="45"/>
  <c r="F378" i="45" s="1"/>
  <c r="J296" i="45"/>
  <c r="F296" i="45" s="1"/>
  <c r="J788" i="45"/>
  <c r="F788" i="45" s="1"/>
  <c r="K214" i="45"/>
  <c r="G214" i="45" s="1"/>
  <c r="J706" i="45"/>
  <c r="F706" i="45" s="1"/>
  <c r="L542" i="45"/>
  <c r="H542" i="45" s="1"/>
  <c r="L296" i="45"/>
  <c r="H296" i="45" s="1"/>
  <c r="L788" i="45"/>
  <c r="H788" i="45" s="1"/>
  <c r="J542" i="45"/>
  <c r="F542" i="45" s="1"/>
  <c r="J870" i="45"/>
  <c r="F870" i="45" s="1"/>
  <c r="K542" i="45"/>
  <c r="G542" i="45" s="1"/>
  <c r="K624" i="45"/>
  <c r="G624" i="45" s="1"/>
  <c r="L214" i="45"/>
  <c r="H214" i="45" s="1"/>
  <c r="L460" i="45"/>
  <c r="H460" i="45" s="1"/>
  <c r="J624" i="45"/>
  <c r="F624" i="45" s="1"/>
  <c r="K460" i="45"/>
  <c r="G460" i="45" s="1"/>
  <c r="L870" i="45"/>
  <c r="H870" i="45" s="1"/>
  <c r="L624" i="45"/>
  <c r="H624" i="45" s="1"/>
  <c r="K870" i="45"/>
  <c r="G870" i="45" s="1"/>
  <c r="L132" i="45"/>
  <c r="H132" i="45" s="1"/>
  <c r="L706" i="45"/>
  <c r="H706" i="45" s="1"/>
  <c r="K378" i="45"/>
  <c r="G378" i="45" s="1"/>
  <c r="K296" i="45"/>
  <c r="G296" i="45" s="1"/>
  <c r="K788" i="45"/>
  <c r="G788" i="45" s="1"/>
  <c r="J214" i="45"/>
  <c r="F214" i="45" s="1"/>
  <c r="J460" i="45"/>
  <c r="F460" i="45" s="1"/>
  <c r="K706" i="45"/>
  <c r="G706" i="45" s="1"/>
  <c r="K132" i="45"/>
  <c r="G132" i="45" s="1"/>
  <c r="L378" i="45"/>
  <c r="H378" i="45" s="1"/>
  <c r="J132" i="45"/>
  <c r="F132" i="45" s="1"/>
  <c r="I50" i="42"/>
  <c r="G132" i="42"/>
  <c r="H132" i="42"/>
  <c r="I132" i="42"/>
  <c r="H50" i="42"/>
  <c r="G50" i="42"/>
  <c r="G214" i="42"/>
  <c r="H214" i="42"/>
  <c r="I214" i="42"/>
  <c r="G296" i="42"/>
  <c r="H296" i="42"/>
  <c r="I296" i="42"/>
  <c r="G378" i="42"/>
  <c r="H378" i="42"/>
  <c r="I378" i="42"/>
  <c r="G460" i="42"/>
  <c r="H460" i="42"/>
  <c r="I460" i="42"/>
  <c r="G542" i="42"/>
  <c r="H542" i="42"/>
  <c r="I542" i="42"/>
  <c r="G624" i="42"/>
  <c r="H624" i="42"/>
  <c r="I624" i="42"/>
  <c r="I706" i="42"/>
  <c r="H706" i="42"/>
  <c r="G706" i="42"/>
  <c r="I788" i="42"/>
  <c r="G788" i="42"/>
  <c r="H788" i="42"/>
  <c r="I870" i="42"/>
  <c r="H870" i="42"/>
  <c r="G870" i="42"/>
  <c r="H952" i="42"/>
  <c r="G952" i="42"/>
  <c r="I952" i="42"/>
  <c r="H1034" i="42"/>
  <c r="I1034" i="42"/>
  <c r="G1034" i="42"/>
  <c r="H1116" i="42"/>
  <c r="I1116" i="42"/>
  <c r="G1116" i="42"/>
  <c r="H1198" i="42"/>
  <c r="I1198" i="42"/>
  <c r="G1198" i="42"/>
  <c r="H58" i="41"/>
  <c r="E58" i="41"/>
  <c r="G58" i="41"/>
  <c r="D59" i="41"/>
  <c r="F58" i="41"/>
  <c r="I1278" i="42"/>
  <c r="G1278" i="42"/>
  <c r="H1278" i="42"/>
  <c r="G1360" i="42"/>
  <c r="H1360" i="42"/>
  <c r="I1360" i="42"/>
  <c r="G1442" i="42"/>
  <c r="H1442" i="42"/>
  <c r="I1442" i="42"/>
  <c r="G1524" i="42"/>
  <c r="H1524" i="42"/>
  <c r="I1524" i="42"/>
  <c r="I1606" i="42"/>
  <c r="H1606" i="42"/>
  <c r="G1606" i="42"/>
  <c r="G1688" i="42"/>
  <c r="H1688" i="42"/>
  <c r="I1688" i="42"/>
  <c r="I1770" i="42"/>
  <c r="G1770" i="42"/>
  <c r="H1770" i="42"/>
  <c r="H1852" i="42"/>
  <c r="I1852" i="42"/>
  <c r="G1852" i="42"/>
  <c r="I1934" i="42"/>
  <c r="H1934" i="42"/>
  <c r="G1934" i="42"/>
  <c r="I2016" i="42"/>
  <c r="H2016" i="42"/>
  <c r="G2016" i="42"/>
  <c r="K49" i="48" l="1"/>
  <c r="G49" i="48" s="1"/>
  <c r="M49" i="48"/>
  <c r="I49" i="48" s="1"/>
  <c r="L49" i="48"/>
  <c r="H49" i="48" s="1"/>
  <c r="K131" i="48"/>
  <c r="G131" i="48" s="1"/>
  <c r="M131" i="48"/>
  <c r="I131" i="48" s="1"/>
  <c r="L131" i="48"/>
  <c r="H131" i="48" s="1"/>
  <c r="M213" i="48"/>
  <c r="I213" i="48" s="1"/>
  <c r="L213" i="48"/>
  <c r="H213" i="48" s="1"/>
  <c r="K213" i="48"/>
  <c r="G213" i="48" s="1"/>
  <c r="L295" i="48"/>
  <c r="H295" i="48" s="1"/>
  <c r="K295" i="48"/>
  <c r="G295" i="48" s="1"/>
  <c r="M295" i="48"/>
  <c r="I295" i="48" s="1"/>
  <c r="M377" i="48"/>
  <c r="I377" i="48" s="1"/>
  <c r="K377" i="48"/>
  <c r="G377" i="48" s="1"/>
  <c r="L377" i="48"/>
  <c r="H377" i="48" s="1"/>
  <c r="L459" i="48"/>
  <c r="H459" i="48" s="1"/>
  <c r="M541" i="48"/>
  <c r="I541" i="48" s="1"/>
  <c r="L541" i="48"/>
  <c r="H541" i="48" s="1"/>
  <c r="K459" i="48"/>
  <c r="G459" i="48" s="1"/>
  <c r="K541" i="48"/>
  <c r="G541" i="48" s="1"/>
  <c r="M459" i="48"/>
  <c r="I459" i="48" s="1"/>
  <c r="L57" i="41"/>
  <c r="K57" i="41"/>
  <c r="L51" i="45"/>
  <c r="H51" i="45" s="1"/>
  <c r="K51" i="45"/>
  <c r="G51" i="45" s="1"/>
  <c r="J51" i="45"/>
  <c r="F51" i="45" s="1"/>
  <c r="J871" i="45"/>
  <c r="F871" i="45" s="1"/>
  <c r="K215" i="45"/>
  <c r="G215" i="45" s="1"/>
  <c r="J707" i="45"/>
  <c r="F707" i="45" s="1"/>
  <c r="L625" i="45"/>
  <c r="H625" i="45" s="1"/>
  <c r="K297" i="45"/>
  <c r="G297" i="45" s="1"/>
  <c r="J379" i="45"/>
  <c r="F379" i="45" s="1"/>
  <c r="J789" i="45"/>
  <c r="F789" i="45" s="1"/>
  <c r="L133" i="45"/>
  <c r="H133" i="45" s="1"/>
  <c r="L871" i="45"/>
  <c r="H871" i="45" s="1"/>
  <c r="J215" i="45"/>
  <c r="F215" i="45" s="1"/>
  <c r="K707" i="45"/>
  <c r="G707" i="45" s="1"/>
  <c r="K625" i="45"/>
  <c r="G625" i="45" s="1"/>
  <c r="L543" i="45"/>
  <c r="H543" i="45" s="1"/>
  <c r="J297" i="45"/>
  <c r="F297" i="45" s="1"/>
  <c r="L379" i="45"/>
  <c r="H379" i="45" s="1"/>
  <c r="K789" i="45"/>
  <c r="G789" i="45" s="1"/>
  <c r="J461" i="45"/>
  <c r="F461" i="45" s="1"/>
  <c r="K871" i="45"/>
  <c r="G871" i="45" s="1"/>
  <c r="J625" i="45"/>
  <c r="F625" i="45" s="1"/>
  <c r="K543" i="45"/>
  <c r="G543" i="45" s="1"/>
  <c r="K461" i="45"/>
  <c r="G461" i="45" s="1"/>
  <c r="L215" i="45"/>
  <c r="H215" i="45" s="1"/>
  <c r="L707" i="45"/>
  <c r="H707" i="45" s="1"/>
  <c r="J133" i="45"/>
  <c r="F133" i="45" s="1"/>
  <c r="L297" i="45"/>
  <c r="H297" i="45" s="1"/>
  <c r="K379" i="45"/>
  <c r="G379" i="45" s="1"/>
  <c r="L789" i="45"/>
  <c r="H789" i="45" s="1"/>
  <c r="J543" i="45"/>
  <c r="F543" i="45" s="1"/>
  <c r="L461" i="45"/>
  <c r="H461" i="45" s="1"/>
  <c r="K133" i="45"/>
  <c r="G133" i="45" s="1"/>
  <c r="H51" i="42"/>
  <c r="G133" i="42"/>
  <c r="I51" i="42"/>
  <c r="I133" i="42"/>
  <c r="G51" i="42"/>
  <c r="H133" i="42"/>
  <c r="I215" i="42"/>
  <c r="G215" i="42"/>
  <c r="H215" i="42"/>
  <c r="G297" i="42"/>
  <c r="I297" i="42"/>
  <c r="H297" i="42"/>
  <c r="I379" i="42"/>
  <c r="H379" i="42"/>
  <c r="G379" i="42"/>
  <c r="I461" i="42"/>
  <c r="H461" i="42"/>
  <c r="G461" i="42"/>
  <c r="I543" i="42"/>
  <c r="G543" i="42"/>
  <c r="H543" i="42"/>
  <c r="H625" i="42"/>
  <c r="G625" i="42"/>
  <c r="I625" i="42"/>
  <c r="G707" i="42"/>
  <c r="I707" i="42"/>
  <c r="H707" i="42"/>
  <c r="G789" i="42"/>
  <c r="H789" i="42"/>
  <c r="I789" i="42"/>
  <c r="H871" i="42"/>
  <c r="I871" i="42"/>
  <c r="G871" i="42"/>
  <c r="G953" i="42"/>
  <c r="I953" i="42"/>
  <c r="H953" i="42"/>
  <c r="H1035" i="42"/>
  <c r="G1035" i="42"/>
  <c r="I1035" i="42"/>
  <c r="G1117" i="42"/>
  <c r="H1117" i="42"/>
  <c r="I1117" i="42"/>
  <c r="I1199" i="42"/>
  <c r="G1199" i="42"/>
  <c r="H1199" i="42"/>
  <c r="D60" i="41"/>
  <c r="H59" i="41"/>
  <c r="G59" i="41"/>
  <c r="E59" i="41"/>
  <c r="F59" i="41"/>
  <c r="L132" i="50"/>
  <c r="H132" i="50" s="1"/>
  <c r="K50" i="50"/>
  <c r="G50" i="50" s="1"/>
  <c r="M214" i="50"/>
  <c r="I214" i="50" s="1"/>
  <c r="L214" i="50"/>
  <c r="H214" i="50" s="1"/>
  <c r="M132" i="50"/>
  <c r="I132" i="50" s="1"/>
  <c r="L50" i="50"/>
  <c r="H50" i="50" s="1"/>
  <c r="K132" i="50"/>
  <c r="G132" i="50" s="1"/>
  <c r="M50" i="50"/>
  <c r="I50" i="50" s="1"/>
  <c r="M50" i="53"/>
  <c r="I50" i="53" s="1"/>
  <c r="M50" i="55"/>
  <c r="I50" i="55" s="1"/>
  <c r="L50" i="57"/>
  <c r="H50" i="57" s="1"/>
  <c r="K214" i="50"/>
  <c r="G214" i="50" s="1"/>
  <c r="L50" i="55"/>
  <c r="H50" i="55" s="1"/>
  <c r="K50" i="57"/>
  <c r="G50" i="57" s="1"/>
  <c r="K50" i="55"/>
  <c r="G50" i="55" s="1"/>
  <c r="M50" i="57"/>
  <c r="I50" i="57" s="1"/>
  <c r="M132" i="51"/>
  <c r="I132" i="51" s="1"/>
  <c r="M50" i="51"/>
  <c r="I50" i="51" s="1"/>
  <c r="K50" i="53"/>
  <c r="G50" i="53" s="1"/>
  <c r="K132" i="57"/>
  <c r="G132" i="57" s="1"/>
  <c r="M132" i="57"/>
  <c r="I132" i="57" s="1"/>
  <c r="K50" i="59"/>
  <c r="G50" i="59" s="1"/>
  <c r="L132" i="57"/>
  <c r="H132" i="57" s="1"/>
  <c r="K132" i="51"/>
  <c r="G132" i="51" s="1"/>
  <c r="L50" i="53"/>
  <c r="H50" i="53" s="1"/>
  <c r="L50" i="59"/>
  <c r="H50" i="59" s="1"/>
  <c r="M50" i="59"/>
  <c r="I50" i="59" s="1"/>
  <c r="L132" i="51"/>
  <c r="H132" i="51" s="1"/>
  <c r="M50" i="56"/>
  <c r="I50" i="56" s="1"/>
  <c r="L50" i="52"/>
  <c r="H50" i="52" s="1"/>
  <c r="K50" i="52"/>
  <c r="G50" i="52" s="1"/>
  <c r="L50" i="56"/>
  <c r="H50" i="56" s="1"/>
  <c r="L50" i="51"/>
  <c r="H50" i="51" s="1"/>
  <c r="M50" i="54"/>
  <c r="I50" i="54" s="1"/>
  <c r="M50" i="58"/>
  <c r="I50" i="58" s="1"/>
  <c r="M50" i="52"/>
  <c r="I50" i="52" s="1"/>
  <c r="K50" i="56"/>
  <c r="G50" i="56" s="1"/>
  <c r="L50" i="54"/>
  <c r="H50" i="54" s="1"/>
  <c r="L50" i="58"/>
  <c r="H50" i="58" s="1"/>
  <c r="K50" i="51"/>
  <c r="G50" i="51" s="1"/>
  <c r="K50" i="54"/>
  <c r="G50" i="54" s="1"/>
  <c r="K50" i="58"/>
  <c r="G50" i="58" s="1"/>
  <c r="K296" i="50"/>
  <c r="G296" i="50" s="1"/>
  <c r="L214" i="57"/>
  <c r="H214" i="57" s="1"/>
  <c r="M132" i="53"/>
  <c r="I132" i="53" s="1"/>
  <c r="L214" i="59"/>
  <c r="H214" i="59" s="1"/>
  <c r="M296" i="52"/>
  <c r="I296" i="52" s="1"/>
  <c r="M378" i="52"/>
  <c r="I378" i="52" s="1"/>
  <c r="K132" i="55"/>
  <c r="G132" i="55" s="1"/>
  <c r="M378" i="50"/>
  <c r="I378" i="50" s="1"/>
  <c r="L296" i="50"/>
  <c r="H296" i="50" s="1"/>
  <c r="K214" i="57"/>
  <c r="G214" i="57" s="1"/>
  <c r="L132" i="53"/>
  <c r="H132" i="53" s="1"/>
  <c r="K214" i="59"/>
  <c r="G214" i="59" s="1"/>
  <c r="L296" i="52"/>
  <c r="H296" i="52" s="1"/>
  <c r="L378" i="52"/>
  <c r="H378" i="52" s="1"/>
  <c r="M132" i="55"/>
  <c r="I132" i="55" s="1"/>
  <c r="M132" i="52"/>
  <c r="I132" i="52" s="1"/>
  <c r="L378" i="50"/>
  <c r="H378" i="50" s="1"/>
  <c r="M296" i="50"/>
  <c r="I296" i="50" s="1"/>
  <c r="K132" i="53"/>
  <c r="G132" i="53" s="1"/>
  <c r="M214" i="51"/>
  <c r="I214" i="51" s="1"/>
  <c r="K296" i="52"/>
  <c r="G296" i="52" s="1"/>
  <c r="K378" i="52"/>
  <c r="G378" i="52" s="1"/>
  <c r="L132" i="55"/>
  <c r="H132" i="55" s="1"/>
  <c r="K378" i="50"/>
  <c r="G378" i="50" s="1"/>
  <c r="L214" i="51"/>
  <c r="H214" i="51" s="1"/>
  <c r="M214" i="57"/>
  <c r="I214" i="57" s="1"/>
  <c r="M214" i="59"/>
  <c r="I214" i="59" s="1"/>
  <c r="M132" i="59"/>
  <c r="I132" i="59" s="1"/>
  <c r="L132" i="59"/>
  <c r="H132" i="59" s="1"/>
  <c r="M132" i="58"/>
  <c r="I132" i="58" s="1"/>
  <c r="K214" i="51"/>
  <c r="G214" i="51" s="1"/>
  <c r="K132" i="59"/>
  <c r="G132" i="59" s="1"/>
  <c r="L132" i="54"/>
  <c r="H132" i="54" s="1"/>
  <c r="L132" i="58"/>
  <c r="H132" i="58" s="1"/>
  <c r="L132" i="52"/>
  <c r="H132" i="52" s="1"/>
  <c r="M214" i="58"/>
  <c r="I214" i="58" s="1"/>
  <c r="K132" i="54"/>
  <c r="G132" i="54" s="1"/>
  <c r="K132" i="58"/>
  <c r="G132" i="58" s="1"/>
  <c r="K214" i="52"/>
  <c r="G214" i="52" s="1"/>
  <c r="M214" i="52"/>
  <c r="I214" i="52" s="1"/>
  <c r="M132" i="56"/>
  <c r="I132" i="56" s="1"/>
  <c r="L132" i="56"/>
  <c r="H132" i="56" s="1"/>
  <c r="K132" i="52"/>
  <c r="G132" i="52" s="1"/>
  <c r="L214" i="58"/>
  <c r="H214" i="58" s="1"/>
  <c r="K132" i="56"/>
  <c r="G132" i="56" s="1"/>
  <c r="L214" i="52"/>
  <c r="H214" i="52" s="1"/>
  <c r="M132" i="54"/>
  <c r="I132" i="54" s="1"/>
  <c r="K214" i="58"/>
  <c r="G214" i="58" s="1"/>
  <c r="M460" i="50"/>
  <c r="I460" i="50" s="1"/>
  <c r="M542" i="52"/>
  <c r="I542" i="52" s="1"/>
  <c r="L460" i="50"/>
  <c r="H460" i="50" s="1"/>
  <c r="L542" i="52"/>
  <c r="H542" i="52" s="1"/>
  <c r="M214" i="53"/>
  <c r="I214" i="53" s="1"/>
  <c r="K460" i="50"/>
  <c r="G460" i="50" s="1"/>
  <c r="M214" i="55"/>
  <c r="I214" i="55" s="1"/>
  <c r="M214" i="54"/>
  <c r="I214" i="54" s="1"/>
  <c r="K542" i="52"/>
  <c r="G542" i="52" s="1"/>
  <c r="L460" i="52"/>
  <c r="H460" i="52" s="1"/>
  <c r="L214" i="53"/>
  <c r="H214" i="53" s="1"/>
  <c r="L214" i="55"/>
  <c r="H214" i="55" s="1"/>
  <c r="L214" i="54"/>
  <c r="H214" i="54" s="1"/>
  <c r="K296" i="59"/>
  <c r="G296" i="59" s="1"/>
  <c r="K460" i="52"/>
  <c r="G460" i="52" s="1"/>
  <c r="K214" i="53"/>
  <c r="G214" i="53" s="1"/>
  <c r="M296" i="57"/>
  <c r="I296" i="57" s="1"/>
  <c r="M542" i="50"/>
  <c r="I542" i="50" s="1"/>
  <c r="K214" i="55"/>
  <c r="G214" i="55" s="1"/>
  <c r="K214" i="56"/>
  <c r="G214" i="56" s="1"/>
  <c r="L296" i="58"/>
  <c r="H296" i="58" s="1"/>
  <c r="M214" i="56"/>
  <c r="I214" i="56" s="1"/>
  <c r="K296" i="58"/>
  <c r="G296" i="58" s="1"/>
  <c r="K296" i="51"/>
  <c r="G296" i="51" s="1"/>
  <c r="L296" i="57"/>
  <c r="H296" i="57" s="1"/>
  <c r="M296" i="59"/>
  <c r="I296" i="59" s="1"/>
  <c r="L214" i="56"/>
  <c r="H214" i="56" s="1"/>
  <c r="M296" i="51"/>
  <c r="I296" i="51" s="1"/>
  <c r="L542" i="50"/>
  <c r="H542" i="50" s="1"/>
  <c r="K296" i="57"/>
  <c r="G296" i="57" s="1"/>
  <c r="K542" i="50"/>
  <c r="G542" i="50" s="1"/>
  <c r="K214" i="54"/>
  <c r="G214" i="54" s="1"/>
  <c r="L296" i="51"/>
  <c r="H296" i="51" s="1"/>
  <c r="L296" i="59"/>
  <c r="H296" i="59" s="1"/>
  <c r="M460" i="52"/>
  <c r="I460" i="52" s="1"/>
  <c r="M296" i="58"/>
  <c r="I296" i="58" s="1"/>
  <c r="M296" i="56"/>
  <c r="I296" i="56" s="1"/>
  <c r="L296" i="56"/>
  <c r="H296" i="56" s="1"/>
  <c r="M296" i="55"/>
  <c r="I296" i="55" s="1"/>
  <c r="K296" i="56"/>
  <c r="G296" i="56" s="1"/>
  <c r="L296" i="55"/>
  <c r="H296" i="55" s="1"/>
  <c r="K296" i="53"/>
  <c r="G296" i="53" s="1"/>
  <c r="M378" i="57"/>
  <c r="I378" i="57" s="1"/>
  <c r="M296" i="53"/>
  <c r="I296" i="53" s="1"/>
  <c r="K378" i="57"/>
  <c r="G378" i="57" s="1"/>
  <c r="L378" i="51"/>
  <c r="H378" i="51" s="1"/>
  <c r="L378" i="58"/>
  <c r="H378" i="58" s="1"/>
  <c r="M296" i="54"/>
  <c r="I296" i="54" s="1"/>
  <c r="L296" i="53"/>
  <c r="H296" i="53" s="1"/>
  <c r="L378" i="59"/>
  <c r="H378" i="59" s="1"/>
  <c r="K378" i="51"/>
  <c r="G378" i="51" s="1"/>
  <c r="L296" i="54"/>
  <c r="H296" i="54" s="1"/>
  <c r="K378" i="59"/>
  <c r="G378" i="59" s="1"/>
  <c r="K378" i="58"/>
  <c r="G378" i="58" s="1"/>
  <c r="K296" i="54"/>
  <c r="G296" i="54" s="1"/>
  <c r="M378" i="51"/>
  <c r="I378" i="51" s="1"/>
  <c r="M378" i="59"/>
  <c r="I378" i="59" s="1"/>
  <c r="M378" i="58"/>
  <c r="I378" i="58" s="1"/>
  <c r="L378" i="57"/>
  <c r="H378" i="57" s="1"/>
  <c r="K296" i="55"/>
  <c r="G296" i="55" s="1"/>
  <c r="M378" i="56"/>
  <c r="I378" i="56" s="1"/>
  <c r="K378" i="53"/>
  <c r="G378" i="53" s="1"/>
  <c r="K542" i="51"/>
  <c r="G542" i="51" s="1"/>
  <c r="K460" i="59"/>
  <c r="G460" i="59" s="1"/>
  <c r="M460" i="58"/>
  <c r="I460" i="58" s="1"/>
  <c r="L378" i="56"/>
  <c r="H378" i="56" s="1"/>
  <c r="M378" i="53"/>
  <c r="I378" i="53" s="1"/>
  <c r="M542" i="59"/>
  <c r="I542" i="59" s="1"/>
  <c r="K542" i="58"/>
  <c r="G542" i="58" s="1"/>
  <c r="K378" i="54"/>
  <c r="G378" i="54" s="1"/>
  <c r="L378" i="55"/>
  <c r="H378" i="55" s="1"/>
  <c r="K460" i="51"/>
  <c r="G460" i="51" s="1"/>
  <c r="M542" i="51"/>
  <c r="I542" i="51" s="1"/>
  <c r="K378" i="56"/>
  <c r="G378" i="56" s="1"/>
  <c r="M542" i="58"/>
  <c r="I542" i="58" s="1"/>
  <c r="M460" i="59"/>
  <c r="I460" i="59" s="1"/>
  <c r="M542" i="57"/>
  <c r="I542" i="57" s="1"/>
  <c r="L542" i="59"/>
  <c r="H542" i="59" s="1"/>
  <c r="M460" i="57"/>
  <c r="I460" i="57" s="1"/>
  <c r="K378" i="55"/>
  <c r="G378" i="55" s="1"/>
  <c r="L542" i="51"/>
  <c r="H542" i="51" s="1"/>
  <c r="L542" i="58"/>
  <c r="H542" i="58" s="1"/>
  <c r="L460" i="59"/>
  <c r="H460" i="59" s="1"/>
  <c r="L542" i="57"/>
  <c r="H542" i="57" s="1"/>
  <c r="K542" i="59"/>
  <c r="G542" i="59" s="1"/>
  <c r="M460" i="51"/>
  <c r="I460" i="51" s="1"/>
  <c r="M378" i="55"/>
  <c r="I378" i="55" s="1"/>
  <c r="M378" i="54"/>
  <c r="I378" i="54" s="1"/>
  <c r="L378" i="53"/>
  <c r="H378" i="53" s="1"/>
  <c r="K460" i="58"/>
  <c r="G460" i="58" s="1"/>
  <c r="K460" i="57"/>
  <c r="G460" i="57" s="1"/>
  <c r="K542" i="57"/>
  <c r="G542" i="57" s="1"/>
  <c r="L460" i="51"/>
  <c r="H460" i="51" s="1"/>
  <c r="L460" i="57"/>
  <c r="H460" i="57" s="1"/>
  <c r="L378" i="54"/>
  <c r="H378" i="54" s="1"/>
  <c r="L460" i="58"/>
  <c r="H460" i="58" s="1"/>
  <c r="L460" i="56"/>
  <c r="H460" i="56" s="1"/>
  <c r="M542" i="55"/>
  <c r="I542" i="55" s="1"/>
  <c r="L542" i="55"/>
  <c r="H542" i="55" s="1"/>
  <c r="K542" i="55"/>
  <c r="G542" i="55" s="1"/>
  <c r="M460" i="56"/>
  <c r="I460" i="56" s="1"/>
  <c r="L460" i="55"/>
  <c r="H460" i="55" s="1"/>
  <c r="L542" i="53"/>
  <c r="H542" i="53" s="1"/>
  <c r="M542" i="56"/>
  <c r="I542" i="56" s="1"/>
  <c r="K542" i="53"/>
  <c r="G542" i="53" s="1"/>
  <c r="M460" i="53"/>
  <c r="I460" i="53" s="1"/>
  <c r="L542" i="56"/>
  <c r="H542" i="56" s="1"/>
  <c r="L460" i="53"/>
  <c r="H460" i="53" s="1"/>
  <c r="M542" i="54"/>
  <c r="I542" i="54" s="1"/>
  <c r="K542" i="56"/>
  <c r="G542" i="56" s="1"/>
  <c r="K460" i="53"/>
  <c r="G460" i="53" s="1"/>
  <c r="K542" i="54"/>
  <c r="G542" i="54" s="1"/>
  <c r="K460" i="56"/>
  <c r="G460" i="56" s="1"/>
  <c r="M460" i="55"/>
  <c r="I460" i="55" s="1"/>
  <c r="M542" i="53"/>
  <c r="I542" i="53" s="1"/>
  <c r="L542" i="54"/>
  <c r="H542" i="54" s="1"/>
  <c r="L460" i="54"/>
  <c r="H460" i="54" s="1"/>
  <c r="K460" i="55"/>
  <c r="G460" i="55" s="1"/>
  <c r="M460" i="54"/>
  <c r="I460" i="54" s="1"/>
  <c r="K460" i="54"/>
  <c r="G460" i="54" s="1"/>
  <c r="M49" i="47"/>
  <c r="I49" i="47" s="1"/>
  <c r="K131" i="49"/>
  <c r="G131" i="49" s="1"/>
  <c r="L131" i="49"/>
  <c r="H131" i="49" s="1"/>
  <c r="M49" i="49"/>
  <c r="I49" i="49" s="1"/>
  <c r="K49" i="49"/>
  <c r="G49" i="49" s="1"/>
  <c r="L213" i="47"/>
  <c r="H213" i="47" s="1"/>
  <c r="M213" i="47"/>
  <c r="I213" i="47" s="1"/>
  <c r="K213" i="47"/>
  <c r="G213" i="47" s="1"/>
  <c r="K131" i="47"/>
  <c r="G131" i="47" s="1"/>
  <c r="K49" i="47"/>
  <c r="G49" i="47" s="1"/>
  <c r="L49" i="47"/>
  <c r="H49" i="47" s="1"/>
  <c r="M131" i="49"/>
  <c r="I131" i="49" s="1"/>
  <c r="L49" i="49"/>
  <c r="H49" i="49" s="1"/>
  <c r="M131" i="47"/>
  <c r="I131" i="47" s="1"/>
  <c r="L131" i="47"/>
  <c r="H131" i="47" s="1"/>
  <c r="L213" i="49"/>
  <c r="H213" i="49" s="1"/>
  <c r="M295" i="47"/>
  <c r="I295" i="47" s="1"/>
  <c r="K213" i="49"/>
  <c r="G213" i="49" s="1"/>
  <c r="L295" i="47"/>
  <c r="H295" i="47" s="1"/>
  <c r="K295" i="47"/>
  <c r="G295" i="47" s="1"/>
  <c r="M213" i="49"/>
  <c r="I213" i="49" s="1"/>
  <c r="M295" i="49"/>
  <c r="I295" i="49" s="1"/>
  <c r="M377" i="47"/>
  <c r="I377" i="47" s="1"/>
  <c r="L377" i="47"/>
  <c r="H377" i="47" s="1"/>
  <c r="L295" i="49"/>
  <c r="H295" i="49" s="1"/>
  <c r="K377" i="47"/>
  <c r="G377" i="47" s="1"/>
  <c r="K295" i="49"/>
  <c r="G295" i="49" s="1"/>
  <c r="K541" i="47"/>
  <c r="G541" i="47" s="1"/>
  <c r="L377" i="49"/>
  <c r="H377" i="49" s="1"/>
  <c r="L541" i="47"/>
  <c r="H541" i="47" s="1"/>
  <c r="L459" i="47"/>
  <c r="H459" i="47" s="1"/>
  <c r="K459" i="47"/>
  <c r="G459" i="47" s="1"/>
  <c r="K377" i="49"/>
  <c r="G377" i="49" s="1"/>
  <c r="M459" i="47"/>
  <c r="I459" i="47" s="1"/>
  <c r="M541" i="47"/>
  <c r="I541" i="47" s="1"/>
  <c r="M377" i="49"/>
  <c r="I377" i="49" s="1"/>
  <c r="M459" i="49"/>
  <c r="I459" i="49" s="1"/>
  <c r="L459" i="49"/>
  <c r="H459" i="49" s="1"/>
  <c r="M541" i="49"/>
  <c r="I541" i="49" s="1"/>
  <c r="K459" i="49"/>
  <c r="G459" i="49" s="1"/>
  <c r="L541" i="49"/>
  <c r="H541" i="49" s="1"/>
  <c r="K541" i="49"/>
  <c r="G541" i="49" s="1"/>
  <c r="L50" i="61"/>
  <c r="H50" i="61" s="1"/>
  <c r="K296" i="61"/>
  <c r="G296" i="61" s="1"/>
  <c r="K624" i="61"/>
  <c r="G624" i="61" s="1"/>
  <c r="J50" i="61"/>
  <c r="F50" i="61" s="1"/>
  <c r="J296" i="61"/>
  <c r="F296" i="61" s="1"/>
  <c r="J624" i="61"/>
  <c r="F624" i="61" s="1"/>
  <c r="L132" i="61"/>
  <c r="H132" i="61" s="1"/>
  <c r="L296" i="61"/>
  <c r="H296" i="61" s="1"/>
  <c r="L624" i="61"/>
  <c r="H624" i="61" s="1"/>
  <c r="K50" i="61"/>
  <c r="G50" i="61" s="1"/>
  <c r="J132" i="61"/>
  <c r="F132" i="61" s="1"/>
  <c r="K132" i="61"/>
  <c r="G132" i="61" s="1"/>
  <c r="K788" i="61"/>
  <c r="G788" i="61" s="1"/>
  <c r="L706" i="61"/>
  <c r="H706" i="61" s="1"/>
  <c r="K214" i="61"/>
  <c r="G214" i="61" s="1"/>
  <c r="L460" i="61"/>
  <c r="H460" i="61" s="1"/>
  <c r="L542" i="61"/>
  <c r="H542" i="61" s="1"/>
  <c r="J788" i="61"/>
  <c r="F788" i="61" s="1"/>
  <c r="K706" i="61"/>
  <c r="G706" i="61" s="1"/>
  <c r="J214" i="61"/>
  <c r="F214" i="61" s="1"/>
  <c r="K460" i="61"/>
  <c r="G460" i="61" s="1"/>
  <c r="K542" i="61"/>
  <c r="G542" i="61" s="1"/>
  <c r="L788" i="61"/>
  <c r="H788" i="61" s="1"/>
  <c r="J706" i="61"/>
  <c r="F706" i="61" s="1"/>
  <c r="J460" i="61"/>
  <c r="F460" i="61" s="1"/>
  <c r="L870" i="61"/>
  <c r="H870" i="61" s="1"/>
  <c r="J542" i="61"/>
  <c r="F542" i="61" s="1"/>
  <c r="K870" i="61"/>
  <c r="G870" i="61" s="1"/>
  <c r="L214" i="61"/>
  <c r="H214" i="61" s="1"/>
  <c r="L378" i="61"/>
  <c r="H378" i="61" s="1"/>
  <c r="K378" i="61"/>
  <c r="G378" i="61" s="1"/>
  <c r="J870" i="61"/>
  <c r="F870" i="61" s="1"/>
  <c r="J378" i="61"/>
  <c r="F378" i="61" s="1"/>
  <c r="Q58" i="41"/>
  <c r="T58" i="41"/>
  <c r="I58" i="41"/>
  <c r="S58" i="41"/>
  <c r="O58" i="41"/>
  <c r="J58" i="41"/>
  <c r="N58" i="41"/>
  <c r="P58" i="41"/>
  <c r="R58" i="41"/>
  <c r="M58" i="41"/>
  <c r="I1279" i="42"/>
  <c r="G1279" i="42"/>
  <c r="H1279" i="42"/>
  <c r="I1361" i="42"/>
  <c r="H1361" i="42"/>
  <c r="G1361" i="42"/>
  <c r="I1443" i="42"/>
  <c r="G1443" i="42"/>
  <c r="H1443" i="42"/>
  <c r="G1525" i="42"/>
  <c r="I1525" i="42"/>
  <c r="H1525" i="42"/>
  <c r="G1607" i="42"/>
  <c r="H1607" i="42"/>
  <c r="I1607" i="42"/>
  <c r="H1689" i="42"/>
  <c r="G1689" i="42"/>
  <c r="I1689" i="42"/>
  <c r="H1771" i="42"/>
  <c r="I1771" i="42"/>
  <c r="G1771" i="42"/>
  <c r="H1853" i="42"/>
  <c r="I1853" i="42"/>
  <c r="G1853" i="42"/>
  <c r="I2017" i="42"/>
  <c r="I1935" i="42"/>
  <c r="H2017" i="42"/>
  <c r="G1935" i="42"/>
  <c r="G2017" i="42"/>
  <c r="H1935" i="42"/>
  <c r="F214" i="63"/>
  <c r="H50" i="63"/>
  <c r="H214" i="63"/>
  <c r="F296" i="63"/>
  <c r="F132" i="63"/>
  <c r="G296" i="63"/>
  <c r="G214" i="63"/>
  <c r="H296" i="63"/>
  <c r="F460" i="63"/>
  <c r="G132" i="63"/>
  <c r="H132" i="63"/>
  <c r="G50" i="63"/>
  <c r="H378" i="63"/>
  <c r="G460" i="63"/>
  <c r="H542" i="63"/>
  <c r="F50" i="63"/>
  <c r="G542" i="63"/>
  <c r="F542" i="63"/>
  <c r="G378" i="63"/>
  <c r="F378" i="63"/>
  <c r="H460" i="63"/>
  <c r="L51" i="50" l="1"/>
  <c r="H51" i="50" s="1"/>
  <c r="L51" i="51"/>
  <c r="H51" i="51" s="1"/>
  <c r="L133" i="50"/>
  <c r="H133" i="50" s="1"/>
  <c r="M51" i="50"/>
  <c r="I51" i="50" s="1"/>
  <c r="M133" i="50"/>
  <c r="I133" i="50" s="1"/>
  <c r="K51" i="50"/>
  <c r="G51" i="50" s="1"/>
  <c r="M133" i="54"/>
  <c r="I133" i="54" s="1"/>
  <c r="L133" i="54"/>
  <c r="H133" i="54" s="1"/>
  <c r="K133" i="50"/>
  <c r="G133" i="50" s="1"/>
  <c r="K215" i="58"/>
  <c r="G215" i="58" s="1"/>
  <c r="K133" i="56"/>
  <c r="G133" i="56" s="1"/>
  <c r="K215" i="51"/>
  <c r="G215" i="51" s="1"/>
  <c r="M51" i="53"/>
  <c r="I51" i="53" s="1"/>
  <c r="M215" i="58"/>
  <c r="I215" i="58" s="1"/>
  <c r="M133" i="56"/>
  <c r="I133" i="56" s="1"/>
  <c r="L51" i="53"/>
  <c r="H51" i="53" s="1"/>
  <c r="M51" i="55"/>
  <c r="I51" i="55" s="1"/>
  <c r="M51" i="52"/>
  <c r="I51" i="52" s="1"/>
  <c r="L215" i="58"/>
  <c r="H215" i="58" s="1"/>
  <c r="L133" i="56"/>
  <c r="H133" i="56" s="1"/>
  <c r="K51" i="53"/>
  <c r="G51" i="53" s="1"/>
  <c r="L51" i="55"/>
  <c r="H51" i="55" s="1"/>
  <c r="M51" i="57"/>
  <c r="I51" i="57" s="1"/>
  <c r="L51" i="52"/>
  <c r="H51" i="52" s="1"/>
  <c r="K51" i="55"/>
  <c r="G51" i="55" s="1"/>
  <c r="L51" i="57"/>
  <c r="H51" i="57" s="1"/>
  <c r="K51" i="52"/>
  <c r="G51" i="52" s="1"/>
  <c r="K133" i="54"/>
  <c r="G133" i="54" s="1"/>
  <c r="L215" i="51"/>
  <c r="H215" i="51" s="1"/>
  <c r="M51" i="51"/>
  <c r="I51" i="51" s="1"/>
  <c r="M215" i="51"/>
  <c r="I215" i="51" s="1"/>
  <c r="K51" i="57"/>
  <c r="G51" i="57" s="1"/>
  <c r="L133" i="58"/>
  <c r="H133" i="58" s="1"/>
  <c r="K133" i="51"/>
  <c r="G133" i="51" s="1"/>
  <c r="M51" i="56"/>
  <c r="I51" i="56" s="1"/>
  <c r="K51" i="51"/>
  <c r="G51" i="51" s="1"/>
  <c r="L51" i="59"/>
  <c r="H51" i="59" s="1"/>
  <c r="K133" i="58"/>
  <c r="G133" i="58" s="1"/>
  <c r="M133" i="58"/>
  <c r="I133" i="58" s="1"/>
  <c r="M51" i="59"/>
  <c r="I51" i="59" s="1"/>
  <c r="M133" i="52"/>
  <c r="I133" i="52" s="1"/>
  <c r="K51" i="56"/>
  <c r="G51" i="56" s="1"/>
  <c r="L133" i="51"/>
  <c r="H133" i="51" s="1"/>
  <c r="K51" i="54"/>
  <c r="G51" i="54" s="1"/>
  <c r="L51" i="58"/>
  <c r="H51" i="58" s="1"/>
  <c r="K133" i="52"/>
  <c r="G133" i="52" s="1"/>
  <c r="M51" i="54"/>
  <c r="I51" i="54" s="1"/>
  <c r="L133" i="52"/>
  <c r="H133" i="52" s="1"/>
  <c r="K51" i="59"/>
  <c r="G51" i="59" s="1"/>
  <c r="M51" i="58"/>
  <c r="I51" i="58" s="1"/>
  <c r="L51" i="56"/>
  <c r="H51" i="56" s="1"/>
  <c r="K51" i="58"/>
  <c r="G51" i="58" s="1"/>
  <c r="L51" i="54"/>
  <c r="H51" i="54" s="1"/>
  <c r="M133" i="51"/>
  <c r="I133" i="51" s="1"/>
  <c r="K215" i="50"/>
  <c r="G215" i="50" s="1"/>
  <c r="M133" i="55"/>
  <c r="I133" i="55" s="1"/>
  <c r="K215" i="59"/>
  <c r="G215" i="59" s="1"/>
  <c r="L133" i="55"/>
  <c r="H133" i="55" s="1"/>
  <c r="K133" i="55"/>
  <c r="G133" i="55" s="1"/>
  <c r="M215" i="57"/>
  <c r="I215" i="57" s="1"/>
  <c r="L215" i="50"/>
  <c r="H215" i="50" s="1"/>
  <c r="L215" i="59"/>
  <c r="H215" i="59" s="1"/>
  <c r="K297" i="59"/>
  <c r="G297" i="59" s="1"/>
  <c r="M215" i="50"/>
  <c r="I215" i="50" s="1"/>
  <c r="L215" i="57"/>
  <c r="H215" i="57" s="1"/>
  <c r="L297" i="59"/>
  <c r="H297" i="59" s="1"/>
  <c r="K215" i="57"/>
  <c r="G215" i="57" s="1"/>
  <c r="M297" i="51"/>
  <c r="I297" i="51" s="1"/>
  <c r="K133" i="57"/>
  <c r="G133" i="57" s="1"/>
  <c r="K215" i="52"/>
  <c r="G215" i="52" s="1"/>
  <c r="K133" i="53"/>
  <c r="G133" i="53" s="1"/>
  <c r="L297" i="51"/>
  <c r="H297" i="51" s="1"/>
  <c r="M133" i="57"/>
  <c r="I133" i="57" s="1"/>
  <c r="M215" i="52"/>
  <c r="I215" i="52" s="1"/>
  <c r="M133" i="53"/>
  <c r="I133" i="53" s="1"/>
  <c r="M215" i="59"/>
  <c r="I215" i="59" s="1"/>
  <c r="M297" i="59"/>
  <c r="I297" i="59" s="1"/>
  <c r="M133" i="59"/>
  <c r="I133" i="59" s="1"/>
  <c r="K297" i="52"/>
  <c r="G297" i="52" s="1"/>
  <c r="L133" i="53"/>
  <c r="H133" i="53" s="1"/>
  <c r="L133" i="57"/>
  <c r="H133" i="57" s="1"/>
  <c r="K297" i="51"/>
  <c r="G297" i="51" s="1"/>
  <c r="L215" i="52"/>
  <c r="H215" i="52" s="1"/>
  <c r="M297" i="52"/>
  <c r="I297" i="52" s="1"/>
  <c r="L133" i="59"/>
  <c r="H133" i="59" s="1"/>
  <c r="L297" i="52"/>
  <c r="H297" i="52" s="1"/>
  <c r="K133" i="59"/>
  <c r="G133" i="59" s="1"/>
  <c r="L379" i="51"/>
  <c r="H379" i="51" s="1"/>
  <c r="L215" i="55"/>
  <c r="H215" i="55" s="1"/>
  <c r="K297" i="57"/>
  <c r="G297" i="57" s="1"/>
  <c r="K379" i="51"/>
  <c r="G379" i="51" s="1"/>
  <c r="K215" i="55"/>
  <c r="G215" i="55" s="1"/>
  <c r="M379" i="52"/>
  <c r="I379" i="52" s="1"/>
  <c r="K215" i="54"/>
  <c r="G215" i="54" s="1"/>
  <c r="M297" i="50"/>
  <c r="I297" i="50" s="1"/>
  <c r="L379" i="52"/>
  <c r="H379" i="52" s="1"/>
  <c r="M215" i="54"/>
  <c r="I215" i="54" s="1"/>
  <c r="M379" i="51"/>
  <c r="I379" i="51" s="1"/>
  <c r="M215" i="55"/>
  <c r="I215" i="55" s="1"/>
  <c r="L297" i="57"/>
  <c r="H297" i="57" s="1"/>
  <c r="K297" i="58"/>
  <c r="G297" i="58" s="1"/>
  <c r="L379" i="59"/>
  <c r="H379" i="59" s="1"/>
  <c r="M215" i="56"/>
  <c r="I215" i="56" s="1"/>
  <c r="K379" i="59"/>
  <c r="G379" i="59" s="1"/>
  <c r="L215" i="56"/>
  <c r="H215" i="56" s="1"/>
  <c r="L215" i="54"/>
  <c r="H215" i="54" s="1"/>
  <c r="M297" i="57"/>
  <c r="I297" i="57" s="1"/>
  <c r="M215" i="53"/>
  <c r="I215" i="53" s="1"/>
  <c r="K215" i="56"/>
  <c r="G215" i="56" s="1"/>
  <c r="K215" i="53"/>
  <c r="G215" i="53" s="1"/>
  <c r="L215" i="53"/>
  <c r="H215" i="53" s="1"/>
  <c r="K379" i="52"/>
  <c r="G379" i="52" s="1"/>
  <c r="L297" i="58"/>
  <c r="H297" i="58" s="1"/>
  <c r="M379" i="59"/>
  <c r="I379" i="59" s="1"/>
  <c r="L297" i="50"/>
  <c r="H297" i="50" s="1"/>
  <c r="K297" i="50"/>
  <c r="G297" i="50" s="1"/>
  <c r="M297" i="58"/>
  <c r="I297" i="58" s="1"/>
  <c r="L379" i="50"/>
  <c r="H379" i="50" s="1"/>
  <c r="L461" i="59"/>
  <c r="H461" i="59" s="1"/>
  <c r="K379" i="50"/>
  <c r="G379" i="50" s="1"/>
  <c r="L297" i="55"/>
  <c r="H297" i="55" s="1"/>
  <c r="K461" i="59"/>
  <c r="G461" i="59" s="1"/>
  <c r="M379" i="50"/>
  <c r="I379" i="50" s="1"/>
  <c r="K297" i="55"/>
  <c r="G297" i="55" s="1"/>
  <c r="M543" i="52"/>
  <c r="I543" i="52" s="1"/>
  <c r="M297" i="55"/>
  <c r="I297" i="55" s="1"/>
  <c r="L543" i="59"/>
  <c r="H543" i="59" s="1"/>
  <c r="K297" i="54"/>
  <c r="G297" i="54" s="1"/>
  <c r="K297" i="53"/>
  <c r="G297" i="53" s="1"/>
  <c r="M461" i="59"/>
  <c r="I461" i="59" s="1"/>
  <c r="K543" i="52"/>
  <c r="G543" i="52" s="1"/>
  <c r="K543" i="59"/>
  <c r="G543" i="59" s="1"/>
  <c r="L297" i="56"/>
  <c r="H297" i="56" s="1"/>
  <c r="M461" i="51"/>
  <c r="I461" i="51" s="1"/>
  <c r="M297" i="54"/>
  <c r="I297" i="54" s="1"/>
  <c r="M543" i="59"/>
  <c r="I543" i="59" s="1"/>
  <c r="K297" i="56"/>
  <c r="G297" i="56" s="1"/>
  <c r="K379" i="57"/>
  <c r="G379" i="57" s="1"/>
  <c r="L461" i="51"/>
  <c r="H461" i="51" s="1"/>
  <c r="L379" i="58"/>
  <c r="H379" i="58" s="1"/>
  <c r="L297" i="54"/>
  <c r="H297" i="54" s="1"/>
  <c r="M297" i="53"/>
  <c r="I297" i="53" s="1"/>
  <c r="M379" i="57"/>
  <c r="I379" i="57" s="1"/>
  <c r="M461" i="52"/>
  <c r="I461" i="52" s="1"/>
  <c r="K461" i="52"/>
  <c r="G461" i="52" s="1"/>
  <c r="K543" i="51"/>
  <c r="G543" i="51" s="1"/>
  <c r="L297" i="53"/>
  <c r="H297" i="53" s="1"/>
  <c r="M543" i="51"/>
  <c r="I543" i="51" s="1"/>
  <c r="L379" i="57"/>
  <c r="H379" i="57" s="1"/>
  <c r="L461" i="52"/>
  <c r="H461" i="52" s="1"/>
  <c r="M379" i="58"/>
  <c r="I379" i="58" s="1"/>
  <c r="L543" i="52"/>
  <c r="H543" i="52" s="1"/>
  <c r="M297" i="56"/>
  <c r="I297" i="56" s="1"/>
  <c r="K461" i="51"/>
  <c r="G461" i="51" s="1"/>
  <c r="K379" i="58"/>
  <c r="G379" i="58" s="1"/>
  <c r="L543" i="51"/>
  <c r="H543" i="51" s="1"/>
  <c r="L379" i="55"/>
  <c r="H379" i="55" s="1"/>
  <c r="M379" i="56"/>
  <c r="I379" i="56" s="1"/>
  <c r="M543" i="58"/>
  <c r="I543" i="58" s="1"/>
  <c r="K461" i="58"/>
  <c r="G461" i="58" s="1"/>
  <c r="L461" i="50"/>
  <c r="H461" i="50" s="1"/>
  <c r="K379" i="55"/>
  <c r="G379" i="55" s="1"/>
  <c r="L461" i="57"/>
  <c r="H461" i="57" s="1"/>
  <c r="M543" i="57"/>
  <c r="I543" i="57" s="1"/>
  <c r="K461" i="57"/>
  <c r="G461" i="57" s="1"/>
  <c r="M379" i="54"/>
  <c r="I379" i="54" s="1"/>
  <c r="L543" i="57"/>
  <c r="H543" i="57" s="1"/>
  <c r="L543" i="50"/>
  <c r="H543" i="50" s="1"/>
  <c r="L461" i="58"/>
  <c r="H461" i="58" s="1"/>
  <c r="K379" i="54"/>
  <c r="G379" i="54" s="1"/>
  <c r="K543" i="50"/>
  <c r="G543" i="50" s="1"/>
  <c r="M543" i="50"/>
  <c r="I543" i="50" s="1"/>
  <c r="M461" i="58"/>
  <c r="I461" i="58" s="1"/>
  <c r="M461" i="57"/>
  <c r="I461" i="57" s="1"/>
  <c r="L379" i="54"/>
  <c r="H379" i="54" s="1"/>
  <c r="K543" i="57"/>
  <c r="G543" i="57" s="1"/>
  <c r="K461" i="50"/>
  <c r="G461" i="50" s="1"/>
  <c r="M379" i="55"/>
  <c r="I379" i="55" s="1"/>
  <c r="K379" i="53"/>
  <c r="G379" i="53" s="1"/>
  <c r="K379" i="56"/>
  <c r="G379" i="56" s="1"/>
  <c r="K543" i="58"/>
  <c r="G543" i="58" s="1"/>
  <c r="M461" i="50"/>
  <c r="I461" i="50" s="1"/>
  <c r="M379" i="53"/>
  <c r="I379" i="53" s="1"/>
  <c r="L379" i="53"/>
  <c r="H379" i="53" s="1"/>
  <c r="L543" i="58"/>
  <c r="H543" i="58" s="1"/>
  <c r="L379" i="56"/>
  <c r="H379" i="56" s="1"/>
  <c r="M543" i="53"/>
  <c r="I543" i="53" s="1"/>
  <c r="K543" i="53"/>
  <c r="G543" i="53" s="1"/>
  <c r="L461" i="55"/>
  <c r="H461" i="55" s="1"/>
  <c r="M461" i="56"/>
  <c r="I461" i="56" s="1"/>
  <c r="K461" i="54"/>
  <c r="G461" i="54" s="1"/>
  <c r="M543" i="56"/>
  <c r="I543" i="56" s="1"/>
  <c r="K461" i="55"/>
  <c r="G461" i="55" s="1"/>
  <c r="L461" i="56"/>
  <c r="H461" i="56" s="1"/>
  <c r="L543" i="53"/>
  <c r="H543" i="53" s="1"/>
  <c r="L543" i="56"/>
  <c r="H543" i="56" s="1"/>
  <c r="K461" i="56"/>
  <c r="G461" i="56" s="1"/>
  <c r="K543" i="56"/>
  <c r="G543" i="56" s="1"/>
  <c r="M543" i="55"/>
  <c r="I543" i="55" s="1"/>
  <c r="K543" i="55"/>
  <c r="G543" i="55" s="1"/>
  <c r="K543" i="54"/>
  <c r="G543" i="54" s="1"/>
  <c r="M461" i="55"/>
  <c r="I461" i="55" s="1"/>
  <c r="L461" i="54"/>
  <c r="H461" i="54" s="1"/>
  <c r="M461" i="53"/>
  <c r="I461" i="53" s="1"/>
  <c r="M543" i="54"/>
  <c r="I543" i="54" s="1"/>
  <c r="M461" i="54"/>
  <c r="I461" i="54" s="1"/>
  <c r="K461" i="53"/>
  <c r="G461" i="53" s="1"/>
  <c r="L461" i="53"/>
  <c r="H461" i="53" s="1"/>
  <c r="L543" i="55"/>
  <c r="H543" i="55" s="1"/>
  <c r="L543" i="54"/>
  <c r="H543" i="54" s="1"/>
  <c r="L298" i="45"/>
  <c r="H298" i="45" s="1"/>
  <c r="L790" i="45"/>
  <c r="H790" i="45" s="1"/>
  <c r="K52" i="45"/>
  <c r="G52" i="45" s="1"/>
  <c r="J708" i="45"/>
  <c r="F708" i="45" s="1"/>
  <c r="L380" i="45"/>
  <c r="H380" i="45" s="1"/>
  <c r="J544" i="45"/>
  <c r="F544" i="45" s="1"/>
  <c r="L216" i="45"/>
  <c r="H216" i="45" s="1"/>
  <c r="K134" i="45"/>
  <c r="G134" i="45" s="1"/>
  <c r="J626" i="45"/>
  <c r="F626" i="45" s="1"/>
  <c r="K298" i="45"/>
  <c r="G298" i="45" s="1"/>
  <c r="K790" i="45"/>
  <c r="G790" i="45" s="1"/>
  <c r="J52" i="45"/>
  <c r="F52" i="45" s="1"/>
  <c r="L708" i="45"/>
  <c r="H708" i="45" s="1"/>
  <c r="K380" i="45"/>
  <c r="G380" i="45" s="1"/>
  <c r="L134" i="45"/>
  <c r="H134" i="45" s="1"/>
  <c r="L626" i="45"/>
  <c r="H626" i="45" s="1"/>
  <c r="J216" i="45"/>
  <c r="F216" i="45" s="1"/>
  <c r="L872" i="45"/>
  <c r="H872" i="45" s="1"/>
  <c r="K462" i="45"/>
  <c r="G462" i="45" s="1"/>
  <c r="J462" i="45"/>
  <c r="F462" i="45" s="1"/>
  <c r="J298" i="45"/>
  <c r="F298" i="45" s="1"/>
  <c r="J790" i="45"/>
  <c r="F790" i="45" s="1"/>
  <c r="K544" i="45"/>
  <c r="G544" i="45" s="1"/>
  <c r="J380" i="45"/>
  <c r="F380" i="45" s="1"/>
  <c r="K216" i="45"/>
  <c r="G216" i="45" s="1"/>
  <c r="K872" i="45"/>
  <c r="G872" i="45" s="1"/>
  <c r="J134" i="45"/>
  <c r="F134" i="45" s="1"/>
  <c r="K626" i="45"/>
  <c r="G626" i="45" s="1"/>
  <c r="J872" i="45"/>
  <c r="F872" i="45" s="1"/>
  <c r="L52" i="45"/>
  <c r="H52" i="45" s="1"/>
  <c r="L462" i="45"/>
  <c r="H462" i="45" s="1"/>
  <c r="K708" i="45"/>
  <c r="G708" i="45" s="1"/>
  <c r="L544" i="45"/>
  <c r="H544" i="45" s="1"/>
  <c r="H52" i="42"/>
  <c r="I52" i="42"/>
  <c r="G52" i="42"/>
  <c r="H626" i="42"/>
  <c r="G216" i="42"/>
  <c r="G380" i="42"/>
  <c r="H462" i="42"/>
  <c r="I134" i="42"/>
  <c r="G298" i="42"/>
  <c r="G544" i="42"/>
  <c r="I298" i="42"/>
  <c r="I626" i="42"/>
  <c r="H380" i="42"/>
  <c r="I462" i="42"/>
  <c r="G134" i="42"/>
  <c r="H544" i="42"/>
  <c r="H298" i="42"/>
  <c r="I216" i="42"/>
  <c r="I380" i="42"/>
  <c r="I544" i="42"/>
  <c r="H134" i="42"/>
  <c r="G626" i="42"/>
  <c r="H216" i="42"/>
  <c r="G462" i="42"/>
  <c r="I708" i="42"/>
  <c r="G708" i="42"/>
  <c r="H708" i="42"/>
  <c r="H790" i="42"/>
  <c r="I790" i="42"/>
  <c r="G790" i="42"/>
  <c r="G872" i="42"/>
  <c r="H872" i="42"/>
  <c r="I872" i="42"/>
  <c r="H954" i="42"/>
  <c r="I954" i="42"/>
  <c r="G954" i="42"/>
  <c r="H1036" i="42"/>
  <c r="G1036" i="42"/>
  <c r="I1036" i="42"/>
  <c r="G1118" i="42"/>
  <c r="H1118" i="42"/>
  <c r="I1118" i="42"/>
  <c r="H1200" i="42"/>
  <c r="I1200" i="42"/>
  <c r="G1200" i="42"/>
  <c r="D61" i="41"/>
  <c r="G60" i="41"/>
  <c r="H60" i="41"/>
  <c r="E60" i="41"/>
  <c r="F60" i="41"/>
  <c r="L50" i="48"/>
  <c r="H50" i="48" s="1"/>
  <c r="K132" i="48"/>
  <c r="G132" i="48" s="1"/>
  <c r="M50" i="48"/>
  <c r="I50" i="48" s="1"/>
  <c r="K50" i="48"/>
  <c r="G50" i="48" s="1"/>
  <c r="L132" i="48"/>
  <c r="H132" i="48" s="1"/>
  <c r="M132" i="48"/>
  <c r="I132" i="48" s="1"/>
  <c r="M214" i="48"/>
  <c r="I214" i="48" s="1"/>
  <c r="K214" i="48"/>
  <c r="G214" i="48" s="1"/>
  <c r="L214" i="48"/>
  <c r="H214" i="48" s="1"/>
  <c r="K296" i="48"/>
  <c r="G296" i="48" s="1"/>
  <c r="M296" i="48"/>
  <c r="I296" i="48" s="1"/>
  <c r="L296" i="48"/>
  <c r="H296" i="48" s="1"/>
  <c r="K378" i="48"/>
  <c r="G378" i="48" s="1"/>
  <c r="L378" i="48"/>
  <c r="H378" i="48" s="1"/>
  <c r="M378" i="48"/>
  <c r="I378" i="48" s="1"/>
  <c r="K460" i="48"/>
  <c r="G460" i="48" s="1"/>
  <c r="M542" i="48"/>
  <c r="I542" i="48" s="1"/>
  <c r="L542" i="48"/>
  <c r="H542" i="48" s="1"/>
  <c r="K542" i="48"/>
  <c r="G542" i="48" s="1"/>
  <c r="L460" i="48"/>
  <c r="H460" i="48" s="1"/>
  <c r="M460" i="48"/>
  <c r="I460" i="48" s="1"/>
  <c r="L58" i="41"/>
  <c r="K58" i="41"/>
  <c r="L133" i="61"/>
  <c r="H133" i="61" s="1"/>
  <c r="J133" i="61"/>
  <c r="F133" i="61" s="1"/>
  <c r="K133" i="61"/>
  <c r="G133" i="61" s="1"/>
  <c r="J625" i="61"/>
  <c r="F625" i="61" s="1"/>
  <c r="K625" i="61"/>
  <c r="G625" i="61" s="1"/>
  <c r="J871" i="61"/>
  <c r="F871" i="61" s="1"/>
  <c r="L625" i="61"/>
  <c r="H625" i="61" s="1"/>
  <c r="L871" i="61"/>
  <c r="H871" i="61" s="1"/>
  <c r="K871" i="61"/>
  <c r="G871" i="61" s="1"/>
  <c r="J51" i="61"/>
  <c r="F51" i="61" s="1"/>
  <c r="J789" i="61"/>
  <c r="F789" i="61" s="1"/>
  <c r="J379" i="61"/>
  <c r="F379" i="61" s="1"/>
  <c r="L297" i="61"/>
  <c r="H297" i="61" s="1"/>
  <c r="L461" i="61"/>
  <c r="H461" i="61" s="1"/>
  <c r="L379" i="61"/>
  <c r="H379" i="61" s="1"/>
  <c r="J297" i="61"/>
  <c r="F297" i="61" s="1"/>
  <c r="K461" i="61"/>
  <c r="G461" i="61" s="1"/>
  <c r="K379" i="61"/>
  <c r="G379" i="61" s="1"/>
  <c r="K297" i="61"/>
  <c r="G297" i="61" s="1"/>
  <c r="J461" i="61"/>
  <c r="F461" i="61" s="1"/>
  <c r="J215" i="61"/>
  <c r="F215" i="61" s="1"/>
  <c r="K51" i="61"/>
  <c r="G51" i="61" s="1"/>
  <c r="K789" i="61"/>
  <c r="G789" i="61" s="1"/>
  <c r="K215" i="61"/>
  <c r="G215" i="61" s="1"/>
  <c r="K543" i="61"/>
  <c r="G543" i="61" s="1"/>
  <c r="J543" i="61"/>
  <c r="F543" i="61" s="1"/>
  <c r="L789" i="61"/>
  <c r="H789" i="61" s="1"/>
  <c r="L215" i="61"/>
  <c r="H215" i="61" s="1"/>
  <c r="L543" i="61"/>
  <c r="H543" i="61" s="1"/>
  <c r="J707" i="61"/>
  <c r="F707" i="61" s="1"/>
  <c r="K707" i="61"/>
  <c r="G707" i="61" s="1"/>
  <c r="L51" i="61"/>
  <c r="H51" i="61" s="1"/>
  <c r="L707" i="61"/>
  <c r="H707" i="61" s="1"/>
  <c r="T59" i="41"/>
  <c r="Q59" i="41"/>
  <c r="N59" i="41"/>
  <c r="P59" i="41"/>
  <c r="I59" i="41"/>
  <c r="R59" i="41"/>
  <c r="S59" i="41"/>
  <c r="M59" i="41"/>
  <c r="O59" i="41"/>
  <c r="J59" i="41"/>
  <c r="M50" i="47"/>
  <c r="I50" i="47" s="1"/>
  <c r="M132" i="47"/>
  <c r="I132" i="47" s="1"/>
  <c r="M50" i="49"/>
  <c r="I50" i="49" s="1"/>
  <c r="L50" i="49"/>
  <c r="H50" i="49" s="1"/>
  <c r="K50" i="49"/>
  <c r="G50" i="49" s="1"/>
  <c r="L50" i="47"/>
  <c r="H50" i="47" s="1"/>
  <c r="K50" i="47"/>
  <c r="G50" i="47" s="1"/>
  <c r="K132" i="47"/>
  <c r="G132" i="47" s="1"/>
  <c r="L132" i="47"/>
  <c r="H132" i="47" s="1"/>
  <c r="M214" i="47"/>
  <c r="I214" i="47" s="1"/>
  <c r="L214" i="47"/>
  <c r="H214" i="47" s="1"/>
  <c r="K214" i="47"/>
  <c r="G214" i="47" s="1"/>
  <c r="L132" i="49"/>
  <c r="H132" i="49" s="1"/>
  <c r="K132" i="49"/>
  <c r="G132" i="49" s="1"/>
  <c r="M132" i="49"/>
  <c r="I132" i="49" s="1"/>
  <c r="K296" i="47"/>
  <c r="G296" i="47" s="1"/>
  <c r="M296" i="47"/>
  <c r="I296" i="47" s="1"/>
  <c r="L296" i="47"/>
  <c r="H296" i="47" s="1"/>
  <c r="L214" i="49"/>
  <c r="H214" i="49" s="1"/>
  <c r="L378" i="47"/>
  <c r="H378" i="47" s="1"/>
  <c r="K378" i="47"/>
  <c r="G378" i="47" s="1"/>
  <c r="M214" i="49"/>
  <c r="I214" i="49" s="1"/>
  <c r="M378" i="47"/>
  <c r="I378" i="47" s="1"/>
  <c r="K214" i="49"/>
  <c r="G214" i="49" s="1"/>
  <c r="K296" i="49"/>
  <c r="G296" i="49" s="1"/>
  <c r="M296" i="49"/>
  <c r="I296" i="49" s="1"/>
  <c r="M542" i="47"/>
  <c r="I542" i="47" s="1"/>
  <c r="L296" i="49"/>
  <c r="H296" i="49" s="1"/>
  <c r="K460" i="47"/>
  <c r="G460" i="47" s="1"/>
  <c r="L460" i="47"/>
  <c r="H460" i="47" s="1"/>
  <c r="L542" i="47"/>
  <c r="H542" i="47" s="1"/>
  <c r="K542" i="47"/>
  <c r="G542" i="47" s="1"/>
  <c r="M460" i="47"/>
  <c r="I460" i="47" s="1"/>
  <c r="K378" i="49"/>
  <c r="G378" i="49" s="1"/>
  <c r="M378" i="49"/>
  <c r="I378" i="49" s="1"/>
  <c r="L378" i="49"/>
  <c r="H378" i="49" s="1"/>
  <c r="L460" i="49"/>
  <c r="H460" i="49" s="1"/>
  <c r="M542" i="49"/>
  <c r="I542" i="49" s="1"/>
  <c r="L542" i="49"/>
  <c r="H542" i="49" s="1"/>
  <c r="K460" i="49"/>
  <c r="G460" i="49" s="1"/>
  <c r="M460" i="49"/>
  <c r="I460" i="49" s="1"/>
  <c r="K542" i="49"/>
  <c r="G542" i="49" s="1"/>
  <c r="G1280" i="42"/>
  <c r="H1280" i="42"/>
  <c r="I1280" i="42"/>
  <c r="G1362" i="42"/>
  <c r="H1362" i="42"/>
  <c r="I1362" i="42"/>
  <c r="H1444" i="42"/>
  <c r="I1444" i="42"/>
  <c r="G1444" i="42"/>
  <c r="I1526" i="42"/>
  <c r="H1526" i="42"/>
  <c r="G1526" i="42"/>
  <c r="G1608" i="42"/>
  <c r="I1608" i="42"/>
  <c r="H1608" i="42"/>
  <c r="I1690" i="42"/>
  <c r="G1690" i="42"/>
  <c r="H1690" i="42"/>
  <c r="H1772" i="42"/>
  <c r="I1772" i="42"/>
  <c r="G1772" i="42"/>
  <c r="G1854" i="42"/>
  <c r="H1854" i="42"/>
  <c r="I1854" i="42"/>
  <c r="H2018" i="42"/>
  <c r="G1936" i="42"/>
  <c r="G2018" i="42"/>
  <c r="I1936" i="42"/>
  <c r="I2018" i="42"/>
  <c r="H1936" i="42"/>
  <c r="G51" i="63"/>
  <c r="H51" i="63"/>
  <c r="H215" i="63"/>
  <c r="G215" i="63"/>
  <c r="G297" i="63"/>
  <c r="F51" i="63"/>
  <c r="F379" i="63"/>
  <c r="F297" i="63"/>
  <c r="H297" i="63"/>
  <c r="G543" i="63"/>
  <c r="F543" i="63"/>
  <c r="F215" i="63"/>
  <c r="G379" i="63"/>
  <c r="F461" i="63"/>
  <c r="F133" i="63"/>
  <c r="G461" i="63"/>
  <c r="H543" i="63"/>
  <c r="H461" i="63"/>
  <c r="G133" i="63"/>
  <c r="H133" i="63"/>
  <c r="H379" i="63"/>
  <c r="L51" i="48" l="1"/>
  <c r="H51" i="48" s="1"/>
  <c r="M51" i="48"/>
  <c r="I51" i="48" s="1"/>
  <c r="K51" i="48"/>
  <c r="G51" i="48" s="1"/>
  <c r="L133" i="48"/>
  <c r="H133" i="48" s="1"/>
  <c r="K133" i="48"/>
  <c r="G133" i="48" s="1"/>
  <c r="M133" i="48"/>
  <c r="I133" i="48" s="1"/>
  <c r="M215" i="48"/>
  <c r="I215" i="48" s="1"/>
  <c r="L215" i="48"/>
  <c r="H215" i="48" s="1"/>
  <c r="K215" i="48"/>
  <c r="G215" i="48" s="1"/>
  <c r="L297" i="48"/>
  <c r="H297" i="48" s="1"/>
  <c r="M297" i="48"/>
  <c r="I297" i="48" s="1"/>
  <c r="K297" i="48"/>
  <c r="G297" i="48" s="1"/>
  <c r="M379" i="48"/>
  <c r="I379" i="48" s="1"/>
  <c r="K379" i="48"/>
  <c r="G379" i="48" s="1"/>
  <c r="L379" i="48"/>
  <c r="H379" i="48" s="1"/>
  <c r="L543" i="48"/>
  <c r="H543" i="48" s="1"/>
  <c r="K543" i="48"/>
  <c r="G543" i="48" s="1"/>
  <c r="M543" i="48"/>
  <c r="I543" i="48" s="1"/>
  <c r="K461" i="48"/>
  <c r="G461" i="48" s="1"/>
  <c r="L461" i="48"/>
  <c r="H461" i="48" s="1"/>
  <c r="M461" i="48"/>
  <c r="I461" i="48" s="1"/>
  <c r="L59" i="41"/>
  <c r="K59" i="41"/>
  <c r="H1281" i="42"/>
  <c r="G1281" i="42"/>
  <c r="I1281" i="42"/>
  <c r="H1363" i="42"/>
  <c r="G1363" i="42"/>
  <c r="I1363" i="42"/>
  <c r="G1445" i="42"/>
  <c r="H1445" i="42"/>
  <c r="I1445" i="42"/>
  <c r="H1527" i="42"/>
  <c r="I1527" i="42"/>
  <c r="G1527" i="42"/>
  <c r="G1609" i="42"/>
  <c r="I1609" i="42"/>
  <c r="H1609" i="42"/>
  <c r="G1691" i="42"/>
  <c r="I1691" i="42"/>
  <c r="H1691" i="42"/>
  <c r="G1773" i="42"/>
  <c r="H1773" i="42"/>
  <c r="I1773" i="42"/>
  <c r="I1855" i="42"/>
  <c r="G1855" i="42"/>
  <c r="H1855" i="42"/>
  <c r="I2019" i="42"/>
  <c r="H2019" i="42"/>
  <c r="H1937" i="42"/>
  <c r="G1937" i="42"/>
  <c r="G2019" i="42"/>
  <c r="I1937" i="42"/>
  <c r="F298" i="63"/>
  <c r="F216" i="63"/>
  <c r="H544" i="63"/>
  <c r="H52" i="63"/>
  <c r="G544" i="63"/>
  <c r="F544" i="63"/>
  <c r="H216" i="63"/>
  <c r="H298" i="63"/>
  <c r="G52" i="63"/>
  <c r="G298" i="63"/>
  <c r="F52" i="63"/>
  <c r="G216" i="63"/>
  <c r="H380" i="63"/>
  <c r="G134" i="63"/>
  <c r="G380" i="63"/>
  <c r="F462" i="63"/>
  <c r="F380" i="63"/>
  <c r="H462" i="63"/>
  <c r="F134" i="63"/>
  <c r="G462" i="63"/>
  <c r="H134" i="63"/>
  <c r="K51" i="47"/>
  <c r="G51" i="47" s="1"/>
  <c r="M51" i="49"/>
  <c r="I51" i="49" s="1"/>
  <c r="M51" i="47"/>
  <c r="I51" i="47" s="1"/>
  <c r="L51" i="49"/>
  <c r="H51" i="49" s="1"/>
  <c r="L461" i="47"/>
  <c r="H461" i="47" s="1"/>
  <c r="M461" i="47"/>
  <c r="I461" i="47" s="1"/>
  <c r="L51" i="47"/>
  <c r="H51" i="47" s="1"/>
  <c r="K461" i="47"/>
  <c r="G461" i="47" s="1"/>
  <c r="K51" i="49"/>
  <c r="G51" i="49" s="1"/>
  <c r="K543" i="47"/>
  <c r="G543" i="47" s="1"/>
  <c r="M215" i="47"/>
  <c r="I215" i="47" s="1"/>
  <c r="L215" i="47"/>
  <c r="H215" i="47" s="1"/>
  <c r="M133" i="47"/>
  <c r="I133" i="47" s="1"/>
  <c r="K215" i="47"/>
  <c r="G215" i="47" s="1"/>
  <c r="K297" i="47"/>
  <c r="G297" i="47" s="1"/>
  <c r="M133" i="49"/>
  <c r="I133" i="49" s="1"/>
  <c r="L133" i="47"/>
  <c r="H133" i="47" s="1"/>
  <c r="L297" i="47"/>
  <c r="H297" i="47" s="1"/>
  <c r="L543" i="47"/>
  <c r="H543" i="47" s="1"/>
  <c r="L379" i="47"/>
  <c r="H379" i="47" s="1"/>
  <c r="M543" i="47"/>
  <c r="I543" i="47" s="1"/>
  <c r="L133" i="49"/>
  <c r="H133" i="49" s="1"/>
  <c r="K133" i="49"/>
  <c r="G133" i="49" s="1"/>
  <c r="K133" i="47"/>
  <c r="G133" i="47" s="1"/>
  <c r="M379" i="47"/>
  <c r="I379" i="47" s="1"/>
  <c r="M297" i="47"/>
  <c r="I297" i="47" s="1"/>
  <c r="K379" i="47"/>
  <c r="G379" i="47" s="1"/>
  <c r="M215" i="49"/>
  <c r="I215" i="49" s="1"/>
  <c r="L215" i="49"/>
  <c r="H215" i="49" s="1"/>
  <c r="K215" i="49"/>
  <c r="G215" i="49" s="1"/>
  <c r="M297" i="49"/>
  <c r="I297" i="49" s="1"/>
  <c r="L297" i="49"/>
  <c r="H297" i="49" s="1"/>
  <c r="K297" i="49"/>
  <c r="G297" i="49" s="1"/>
  <c r="M379" i="49"/>
  <c r="I379" i="49" s="1"/>
  <c r="L379" i="49"/>
  <c r="H379" i="49" s="1"/>
  <c r="K379" i="49"/>
  <c r="G379" i="49" s="1"/>
  <c r="M543" i="49"/>
  <c r="I543" i="49" s="1"/>
  <c r="L461" i="49"/>
  <c r="H461" i="49" s="1"/>
  <c r="K461" i="49"/>
  <c r="G461" i="49" s="1"/>
  <c r="L543" i="49"/>
  <c r="H543" i="49" s="1"/>
  <c r="M461" i="49"/>
  <c r="I461" i="49" s="1"/>
  <c r="K543" i="49"/>
  <c r="G543" i="49" s="1"/>
  <c r="M52" i="51"/>
  <c r="I52" i="51" s="1"/>
  <c r="M52" i="50"/>
  <c r="I52" i="50" s="1"/>
  <c r="L52" i="50"/>
  <c r="H52" i="50" s="1"/>
  <c r="L298" i="54"/>
  <c r="H298" i="54" s="1"/>
  <c r="M216" i="54"/>
  <c r="I216" i="54" s="1"/>
  <c r="K52" i="50"/>
  <c r="G52" i="50" s="1"/>
  <c r="L216" i="54"/>
  <c r="H216" i="54" s="1"/>
  <c r="M298" i="54"/>
  <c r="I298" i="54" s="1"/>
  <c r="K52" i="58"/>
  <c r="G52" i="58" s="1"/>
  <c r="M52" i="55"/>
  <c r="I52" i="55" s="1"/>
  <c r="M52" i="57"/>
  <c r="I52" i="57" s="1"/>
  <c r="K298" i="54"/>
  <c r="G298" i="54" s="1"/>
  <c r="L52" i="55"/>
  <c r="H52" i="55" s="1"/>
  <c r="L52" i="57"/>
  <c r="H52" i="57" s="1"/>
  <c r="M52" i="58"/>
  <c r="I52" i="58" s="1"/>
  <c r="M134" i="54"/>
  <c r="I134" i="54" s="1"/>
  <c r="K52" i="57"/>
  <c r="G52" i="57" s="1"/>
  <c r="L52" i="58"/>
  <c r="H52" i="58" s="1"/>
  <c r="L134" i="54"/>
  <c r="H134" i="54" s="1"/>
  <c r="M52" i="52"/>
  <c r="I52" i="52" s="1"/>
  <c r="K216" i="54"/>
  <c r="G216" i="54" s="1"/>
  <c r="K52" i="55"/>
  <c r="G52" i="55" s="1"/>
  <c r="K52" i="53"/>
  <c r="G52" i="53" s="1"/>
  <c r="M134" i="57"/>
  <c r="I134" i="57" s="1"/>
  <c r="L134" i="57"/>
  <c r="H134" i="57" s="1"/>
  <c r="M134" i="53"/>
  <c r="I134" i="53" s="1"/>
  <c r="K52" i="59"/>
  <c r="G52" i="59" s="1"/>
  <c r="L52" i="54"/>
  <c r="H52" i="54" s="1"/>
  <c r="L52" i="51"/>
  <c r="H52" i="51" s="1"/>
  <c r="K134" i="57"/>
  <c r="G134" i="57" s="1"/>
  <c r="L134" i="53"/>
  <c r="H134" i="53" s="1"/>
  <c r="M52" i="59"/>
  <c r="I52" i="59" s="1"/>
  <c r="M52" i="56"/>
  <c r="I52" i="56" s="1"/>
  <c r="M134" i="58"/>
  <c r="I134" i="58" s="1"/>
  <c r="K52" i="54"/>
  <c r="G52" i="54" s="1"/>
  <c r="K134" i="53"/>
  <c r="G134" i="53" s="1"/>
  <c r="L52" i="59"/>
  <c r="H52" i="59" s="1"/>
  <c r="L52" i="56"/>
  <c r="H52" i="56" s="1"/>
  <c r="L134" i="58"/>
  <c r="H134" i="58" s="1"/>
  <c r="M52" i="54"/>
  <c r="I52" i="54" s="1"/>
  <c r="L52" i="52"/>
  <c r="H52" i="52" s="1"/>
  <c r="L52" i="53"/>
  <c r="H52" i="53" s="1"/>
  <c r="K134" i="52"/>
  <c r="G134" i="52" s="1"/>
  <c r="K134" i="54"/>
  <c r="G134" i="54" s="1"/>
  <c r="M52" i="53"/>
  <c r="I52" i="53" s="1"/>
  <c r="M134" i="52"/>
  <c r="I134" i="52" s="1"/>
  <c r="K52" i="52"/>
  <c r="G52" i="52" s="1"/>
  <c r="L134" i="52"/>
  <c r="H134" i="52" s="1"/>
  <c r="K52" i="56"/>
  <c r="G52" i="56" s="1"/>
  <c r="K52" i="51"/>
  <c r="G52" i="51" s="1"/>
  <c r="K134" i="58"/>
  <c r="G134" i="58" s="1"/>
  <c r="M216" i="58"/>
  <c r="I216" i="58" s="1"/>
  <c r="L134" i="56"/>
  <c r="H134" i="56" s="1"/>
  <c r="M216" i="59"/>
  <c r="I216" i="59" s="1"/>
  <c r="L216" i="58"/>
  <c r="H216" i="58" s="1"/>
  <c r="L216" i="59"/>
  <c r="H216" i="59" s="1"/>
  <c r="M216" i="53"/>
  <c r="I216" i="53" s="1"/>
  <c r="L216" i="53"/>
  <c r="H216" i="53" s="1"/>
  <c r="K216" i="58"/>
  <c r="G216" i="58" s="1"/>
  <c r="K134" i="55"/>
  <c r="G134" i="55" s="1"/>
  <c r="M134" i="56"/>
  <c r="I134" i="56" s="1"/>
  <c r="K216" i="59"/>
  <c r="G216" i="59" s="1"/>
  <c r="K134" i="51"/>
  <c r="G134" i="51" s="1"/>
  <c r="K216" i="52"/>
  <c r="G216" i="52" s="1"/>
  <c r="M134" i="51"/>
  <c r="I134" i="51" s="1"/>
  <c r="M134" i="55"/>
  <c r="I134" i="55" s="1"/>
  <c r="K216" i="53"/>
  <c r="G216" i="53" s="1"/>
  <c r="L134" i="51"/>
  <c r="H134" i="51" s="1"/>
  <c r="K134" i="50"/>
  <c r="G134" i="50" s="1"/>
  <c r="M134" i="50"/>
  <c r="I134" i="50" s="1"/>
  <c r="L134" i="55"/>
  <c r="H134" i="55" s="1"/>
  <c r="K134" i="56"/>
  <c r="G134" i="56" s="1"/>
  <c r="K216" i="56"/>
  <c r="G216" i="56" s="1"/>
  <c r="L216" i="52"/>
  <c r="H216" i="52" s="1"/>
  <c r="L216" i="56"/>
  <c r="H216" i="56" s="1"/>
  <c r="M216" i="56"/>
  <c r="I216" i="56" s="1"/>
  <c r="L134" i="50"/>
  <c r="H134" i="50" s="1"/>
  <c r="M134" i="59"/>
  <c r="I134" i="59" s="1"/>
  <c r="K134" i="59"/>
  <c r="G134" i="59" s="1"/>
  <c r="M216" i="52"/>
  <c r="I216" i="52" s="1"/>
  <c r="L134" i="59"/>
  <c r="H134" i="59" s="1"/>
  <c r="K298" i="53"/>
  <c r="G298" i="53" s="1"/>
  <c r="K216" i="50"/>
  <c r="G216" i="50" s="1"/>
  <c r="M298" i="53"/>
  <c r="I298" i="53" s="1"/>
  <c r="L216" i="50"/>
  <c r="H216" i="50" s="1"/>
  <c r="K216" i="51"/>
  <c r="G216" i="51" s="1"/>
  <c r="M216" i="50"/>
  <c r="I216" i="50" s="1"/>
  <c r="M216" i="51"/>
  <c r="I216" i="51" s="1"/>
  <c r="L298" i="53"/>
  <c r="H298" i="53" s="1"/>
  <c r="L298" i="59"/>
  <c r="H298" i="59" s="1"/>
  <c r="K298" i="52"/>
  <c r="G298" i="52" s="1"/>
  <c r="L216" i="51"/>
  <c r="H216" i="51" s="1"/>
  <c r="K298" i="59"/>
  <c r="G298" i="59" s="1"/>
  <c r="K298" i="58"/>
  <c r="G298" i="58" s="1"/>
  <c r="M380" i="54"/>
  <c r="I380" i="54" s="1"/>
  <c r="M216" i="55"/>
  <c r="I216" i="55" s="1"/>
  <c r="M298" i="52"/>
  <c r="I298" i="52" s="1"/>
  <c r="M298" i="56"/>
  <c r="I298" i="56" s="1"/>
  <c r="M298" i="58"/>
  <c r="I298" i="58" s="1"/>
  <c r="L216" i="57"/>
  <c r="H216" i="57" s="1"/>
  <c r="K216" i="55"/>
  <c r="G216" i="55" s="1"/>
  <c r="L298" i="52"/>
  <c r="H298" i="52" s="1"/>
  <c r="L298" i="56"/>
  <c r="H298" i="56" s="1"/>
  <c r="L298" i="58"/>
  <c r="H298" i="58" s="1"/>
  <c r="K298" i="56"/>
  <c r="G298" i="56" s="1"/>
  <c r="M216" i="57"/>
  <c r="I216" i="57" s="1"/>
  <c r="K216" i="57"/>
  <c r="G216" i="57" s="1"/>
  <c r="K380" i="54"/>
  <c r="G380" i="54" s="1"/>
  <c r="M298" i="59"/>
  <c r="I298" i="59" s="1"/>
  <c r="L380" i="54"/>
  <c r="H380" i="54" s="1"/>
  <c r="L216" i="55"/>
  <c r="H216" i="55" s="1"/>
  <c r="K462" i="54"/>
  <c r="G462" i="54" s="1"/>
  <c r="M380" i="53"/>
  <c r="I380" i="53" s="1"/>
  <c r="K380" i="59"/>
  <c r="G380" i="59" s="1"/>
  <c r="M298" i="50"/>
  <c r="I298" i="50" s="1"/>
  <c r="L380" i="53"/>
  <c r="H380" i="53" s="1"/>
  <c r="L298" i="50"/>
  <c r="H298" i="50" s="1"/>
  <c r="K380" i="53"/>
  <c r="G380" i="53" s="1"/>
  <c r="L298" i="57"/>
  <c r="H298" i="57" s="1"/>
  <c r="K298" i="50"/>
  <c r="G298" i="50" s="1"/>
  <c r="M298" i="51"/>
  <c r="I298" i="51" s="1"/>
  <c r="M544" i="54"/>
  <c r="I544" i="54" s="1"/>
  <c r="K298" i="57"/>
  <c r="G298" i="57" s="1"/>
  <c r="L462" i="54"/>
  <c r="H462" i="54" s="1"/>
  <c r="L380" i="59"/>
  <c r="H380" i="59" s="1"/>
  <c r="K380" i="56"/>
  <c r="G380" i="56" s="1"/>
  <c r="L544" i="54"/>
  <c r="H544" i="54" s="1"/>
  <c r="L380" i="58"/>
  <c r="H380" i="58" s="1"/>
  <c r="L298" i="55"/>
  <c r="H298" i="55" s="1"/>
  <c r="L298" i="51"/>
  <c r="H298" i="51" s="1"/>
  <c r="K544" i="54"/>
  <c r="G544" i="54" s="1"/>
  <c r="K380" i="58"/>
  <c r="G380" i="58" s="1"/>
  <c r="K298" i="55"/>
  <c r="G298" i="55" s="1"/>
  <c r="K298" i="51"/>
  <c r="G298" i="51" s="1"/>
  <c r="M462" i="54"/>
  <c r="I462" i="54" s="1"/>
  <c r="M380" i="59"/>
  <c r="I380" i="59" s="1"/>
  <c r="L380" i="52"/>
  <c r="H380" i="52" s="1"/>
  <c r="M380" i="52"/>
  <c r="I380" i="52" s="1"/>
  <c r="L380" i="56"/>
  <c r="H380" i="56" s="1"/>
  <c r="K380" i="52"/>
  <c r="G380" i="52" s="1"/>
  <c r="M298" i="57"/>
  <c r="I298" i="57" s="1"/>
  <c r="M380" i="58"/>
  <c r="I380" i="58" s="1"/>
  <c r="M298" i="55"/>
  <c r="I298" i="55" s="1"/>
  <c r="M380" i="56"/>
  <c r="I380" i="56" s="1"/>
  <c r="M380" i="50"/>
  <c r="I380" i="50" s="1"/>
  <c r="K544" i="52"/>
  <c r="G544" i="52" s="1"/>
  <c r="K544" i="56"/>
  <c r="G544" i="56" s="1"/>
  <c r="M544" i="53"/>
  <c r="I544" i="53" s="1"/>
  <c r="K380" i="55"/>
  <c r="G380" i="55" s="1"/>
  <c r="L462" i="59"/>
  <c r="H462" i="59" s="1"/>
  <c r="K462" i="52"/>
  <c r="G462" i="52" s="1"/>
  <c r="M380" i="57"/>
  <c r="I380" i="57" s="1"/>
  <c r="L380" i="50"/>
  <c r="H380" i="50" s="1"/>
  <c r="M544" i="52"/>
  <c r="I544" i="52" s="1"/>
  <c r="K462" i="56"/>
  <c r="G462" i="56" s="1"/>
  <c r="M544" i="56"/>
  <c r="I544" i="56" s="1"/>
  <c r="L544" i="53"/>
  <c r="H544" i="53" s="1"/>
  <c r="M380" i="55"/>
  <c r="I380" i="55" s="1"/>
  <c r="M544" i="58"/>
  <c r="I544" i="58" s="1"/>
  <c r="K380" i="50"/>
  <c r="G380" i="50" s="1"/>
  <c r="M462" i="56"/>
  <c r="I462" i="56" s="1"/>
  <c r="K544" i="53"/>
  <c r="G544" i="53" s="1"/>
  <c r="M544" i="59"/>
  <c r="I544" i="59" s="1"/>
  <c r="L380" i="55"/>
  <c r="H380" i="55" s="1"/>
  <c r="M462" i="58"/>
  <c r="I462" i="58" s="1"/>
  <c r="M462" i="52"/>
  <c r="I462" i="52" s="1"/>
  <c r="K462" i="53"/>
  <c r="G462" i="53" s="1"/>
  <c r="L462" i="56"/>
  <c r="H462" i="56" s="1"/>
  <c r="M462" i="53"/>
  <c r="I462" i="53" s="1"/>
  <c r="L544" i="59"/>
  <c r="H544" i="59" s="1"/>
  <c r="L462" i="58"/>
  <c r="H462" i="58" s="1"/>
  <c r="M462" i="59"/>
  <c r="I462" i="59" s="1"/>
  <c r="L462" i="52"/>
  <c r="H462" i="52" s="1"/>
  <c r="K544" i="59"/>
  <c r="G544" i="59" s="1"/>
  <c r="K462" i="58"/>
  <c r="G462" i="58" s="1"/>
  <c r="L380" i="51"/>
  <c r="H380" i="51" s="1"/>
  <c r="L544" i="52"/>
  <c r="H544" i="52" s="1"/>
  <c r="L544" i="56"/>
  <c r="H544" i="56" s="1"/>
  <c r="K544" i="58"/>
  <c r="G544" i="58" s="1"/>
  <c r="K380" i="57"/>
  <c r="G380" i="57" s="1"/>
  <c r="M380" i="51"/>
  <c r="I380" i="51" s="1"/>
  <c r="L462" i="53"/>
  <c r="H462" i="53" s="1"/>
  <c r="K462" i="59"/>
  <c r="G462" i="59" s="1"/>
  <c r="K380" i="51"/>
  <c r="G380" i="51" s="1"/>
  <c r="L544" i="58"/>
  <c r="H544" i="58" s="1"/>
  <c r="L380" i="57"/>
  <c r="H380" i="57" s="1"/>
  <c r="M544" i="50"/>
  <c r="I544" i="50" s="1"/>
  <c r="K462" i="50"/>
  <c r="G462" i="50" s="1"/>
  <c r="K544" i="50"/>
  <c r="G544" i="50" s="1"/>
  <c r="M462" i="50"/>
  <c r="I462" i="50" s="1"/>
  <c r="L462" i="50"/>
  <c r="H462" i="50" s="1"/>
  <c r="L544" i="57"/>
  <c r="H544" i="57" s="1"/>
  <c r="M544" i="55"/>
  <c r="I544" i="55" s="1"/>
  <c r="M462" i="51"/>
  <c r="I462" i="51" s="1"/>
  <c r="L544" i="55"/>
  <c r="H544" i="55" s="1"/>
  <c r="L462" i="51"/>
  <c r="H462" i="51" s="1"/>
  <c r="K544" i="55"/>
  <c r="G544" i="55" s="1"/>
  <c r="K462" i="51"/>
  <c r="G462" i="51" s="1"/>
  <c r="L544" i="50"/>
  <c r="H544" i="50" s="1"/>
  <c r="K544" i="51"/>
  <c r="G544" i="51" s="1"/>
  <c r="M462" i="55"/>
  <c r="I462" i="55" s="1"/>
  <c r="L462" i="57"/>
  <c r="H462" i="57" s="1"/>
  <c r="L544" i="51"/>
  <c r="H544" i="51" s="1"/>
  <c r="K462" i="55"/>
  <c r="G462" i="55" s="1"/>
  <c r="M544" i="57"/>
  <c r="I544" i="57" s="1"/>
  <c r="M544" i="51"/>
  <c r="I544" i="51" s="1"/>
  <c r="L462" i="55"/>
  <c r="H462" i="55" s="1"/>
  <c r="K544" i="57"/>
  <c r="G544" i="57" s="1"/>
  <c r="M462" i="57"/>
  <c r="I462" i="57" s="1"/>
  <c r="K462" i="57"/>
  <c r="G462" i="57" s="1"/>
  <c r="L462" i="61"/>
  <c r="H462" i="61" s="1"/>
  <c r="K462" i="61"/>
  <c r="G462" i="61" s="1"/>
  <c r="J462" i="61"/>
  <c r="F462" i="61" s="1"/>
  <c r="K298" i="61"/>
  <c r="G298" i="61" s="1"/>
  <c r="K216" i="61"/>
  <c r="G216" i="61" s="1"/>
  <c r="J298" i="61"/>
  <c r="F298" i="61" s="1"/>
  <c r="J216" i="61"/>
  <c r="F216" i="61" s="1"/>
  <c r="L216" i="61"/>
  <c r="H216" i="61" s="1"/>
  <c r="L298" i="61"/>
  <c r="H298" i="61" s="1"/>
  <c r="L626" i="61"/>
  <c r="H626" i="61" s="1"/>
  <c r="K626" i="61"/>
  <c r="G626" i="61" s="1"/>
  <c r="J626" i="61"/>
  <c r="F626" i="61" s="1"/>
  <c r="J708" i="61"/>
  <c r="F708" i="61" s="1"/>
  <c r="L52" i="61"/>
  <c r="H52" i="61" s="1"/>
  <c r="L134" i="61"/>
  <c r="H134" i="61" s="1"/>
  <c r="L708" i="61"/>
  <c r="H708" i="61" s="1"/>
  <c r="K52" i="61"/>
  <c r="G52" i="61" s="1"/>
  <c r="K544" i="61"/>
  <c r="G544" i="61" s="1"/>
  <c r="K134" i="61"/>
  <c r="G134" i="61" s="1"/>
  <c r="J52" i="61"/>
  <c r="F52" i="61" s="1"/>
  <c r="J544" i="61"/>
  <c r="F544" i="61" s="1"/>
  <c r="J134" i="61"/>
  <c r="F134" i="61" s="1"/>
  <c r="L790" i="61"/>
  <c r="H790" i="61" s="1"/>
  <c r="K708" i="61"/>
  <c r="G708" i="61" s="1"/>
  <c r="J872" i="61"/>
  <c r="F872" i="61" s="1"/>
  <c r="L380" i="61"/>
  <c r="H380" i="61" s="1"/>
  <c r="K380" i="61"/>
  <c r="G380" i="61" s="1"/>
  <c r="K790" i="61"/>
  <c r="G790" i="61" s="1"/>
  <c r="J380" i="61"/>
  <c r="F380" i="61" s="1"/>
  <c r="J790" i="61"/>
  <c r="F790" i="61" s="1"/>
  <c r="L544" i="61"/>
  <c r="H544" i="61" s="1"/>
  <c r="L872" i="61"/>
  <c r="H872" i="61" s="1"/>
  <c r="K872" i="61"/>
  <c r="G872" i="61" s="1"/>
  <c r="N60" i="41"/>
  <c r="I60" i="41"/>
  <c r="Q60" i="41"/>
  <c r="S60" i="41"/>
  <c r="M60" i="41"/>
  <c r="J60" i="41"/>
  <c r="O60" i="41"/>
  <c r="P60" i="41"/>
  <c r="T60" i="41"/>
  <c r="R60" i="41"/>
  <c r="J873" i="45"/>
  <c r="F873" i="45" s="1"/>
  <c r="K299" i="45"/>
  <c r="G299" i="45" s="1"/>
  <c r="K217" i="45"/>
  <c r="G217" i="45" s="1"/>
  <c r="L709" i="45"/>
  <c r="H709" i="45" s="1"/>
  <c r="K791" i="45"/>
  <c r="G791" i="45" s="1"/>
  <c r="J135" i="45"/>
  <c r="F135" i="45" s="1"/>
  <c r="L545" i="45"/>
  <c r="H545" i="45" s="1"/>
  <c r="J627" i="45"/>
  <c r="F627" i="45" s="1"/>
  <c r="L873" i="45"/>
  <c r="H873" i="45" s="1"/>
  <c r="J545" i="45"/>
  <c r="F545" i="45" s="1"/>
  <c r="L135" i="45"/>
  <c r="H135" i="45" s="1"/>
  <c r="L463" i="45"/>
  <c r="H463" i="45" s="1"/>
  <c r="J217" i="45"/>
  <c r="F217" i="45" s="1"/>
  <c r="J709" i="45"/>
  <c r="F709" i="45" s="1"/>
  <c r="L381" i="45"/>
  <c r="H381" i="45" s="1"/>
  <c r="J381" i="45"/>
  <c r="F381" i="45" s="1"/>
  <c r="J53" i="45"/>
  <c r="F53" i="45" s="1"/>
  <c r="L627" i="45"/>
  <c r="H627" i="45" s="1"/>
  <c r="J299" i="45"/>
  <c r="F299" i="45" s="1"/>
  <c r="K135" i="45"/>
  <c r="G135" i="45" s="1"/>
  <c r="K463" i="45"/>
  <c r="G463" i="45" s="1"/>
  <c r="L53" i="45"/>
  <c r="H53" i="45" s="1"/>
  <c r="K709" i="45"/>
  <c r="G709" i="45" s="1"/>
  <c r="K381" i="45"/>
  <c r="G381" i="45" s="1"/>
  <c r="K53" i="45"/>
  <c r="G53" i="45" s="1"/>
  <c r="K627" i="45"/>
  <c r="G627" i="45" s="1"/>
  <c r="K873" i="45"/>
  <c r="G873" i="45" s="1"/>
  <c r="L299" i="45"/>
  <c r="H299" i="45" s="1"/>
  <c r="L217" i="45"/>
  <c r="H217" i="45" s="1"/>
  <c r="L791" i="45"/>
  <c r="H791" i="45" s="1"/>
  <c r="J463" i="45"/>
  <c r="F463" i="45" s="1"/>
  <c r="K545" i="45"/>
  <c r="G545" i="45" s="1"/>
  <c r="J791" i="45"/>
  <c r="F791" i="45" s="1"/>
  <c r="I53" i="42"/>
  <c r="G53" i="42"/>
  <c r="H53" i="42"/>
  <c r="H381" i="42"/>
  <c r="G545" i="42"/>
  <c r="H545" i="42"/>
  <c r="H135" i="42"/>
  <c r="I463" i="42"/>
  <c r="H217" i="42"/>
  <c r="G135" i="42"/>
  <c r="H299" i="42"/>
  <c r="I545" i="42"/>
  <c r="I135" i="42"/>
  <c r="G217" i="42"/>
  <c r="G299" i="42"/>
  <c r="G627" i="42"/>
  <c r="H627" i="42"/>
  <c r="I627" i="42"/>
  <c r="G381" i="42"/>
  <c r="G463" i="42"/>
  <c r="I299" i="42"/>
  <c r="H463" i="42"/>
  <c r="I381" i="42"/>
  <c r="I217" i="42"/>
  <c r="G709" i="42"/>
  <c r="H709" i="42"/>
  <c r="I709" i="42"/>
  <c r="H791" i="42"/>
  <c r="I791" i="42"/>
  <c r="G791" i="42"/>
  <c r="G873" i="42"/>
  <c r="I873" i="42"/>
  <c r="H873" i="42"/>
  <c r="H955" i="42"/>
  <c r="I955" i="42"/>
  <c r="G955" i="42"/>
  <c r="G1037" i="42"/>
  <c r="H1037" i="42"/>
  <c r="I1037" i="42"/>
  <c r="G1119" i="42"/>
  <c r="I1119" i="42"/>
  <c r="H1119" i="42"/>
  <c r="H1201" i="42"/>
  <c r="I1201" i="42"/>
  <c r="G1201" i="42"/>
  <c r="G61" i="41"/>
  <c r="F61" i="41"/>
  <c r="H61" i="41"/>
  <c r="E61" i="41"/>
  <c r="D62" i="41"/>
  <c r="M53" i="51" l="1"/>
  <c r="I53" i="51" s="1"/>
  <c r="L53" i="50"/>
  <c r="H53" i="50" s="1"/>
  <c r="K53" i="50"/>
  <c r="G53" i="50" s="1"/>
  <c r="M53" i="50"/>
  <c r="I53" i="50" s="1"/>
  <c r="K381" i="50"/>
  <c r="G381" i="50" s="1"/>
  <c r="K53" i="54"/>
  <c r="G53" i="54" s="1"/>
  <c r="M381" i="50"/>
  <c r="I381" i="50" s="1"/>
  <c r="L381" i="50"/>
  <c r="H381" i="50" s="1"/>
  <c r="K135" i="51"/>
  <c r="G135" i="51" s="1"/>
  <c r="L53" i="54"/>
  <c r="H53" i="54" s="1"/>
  <c r="M135" i="51"/>
  <c r="I135" i="51" s="1"/>
  <c r="M135" i="58"/>
  <c r="I135" i="58" s="1"/>
  <c r="K53" i="58"/>
  <c r="G53" i="58" s="1"/>
  <c r="L135" i="51"/>
  <c r="H135" i="51" s="1"/>
  <c r="L135" i="58"/>
  <c r="H135" i="58" s="1"/>
  <c r="M53" i="58"/>
  <c r="I53" i="58" s="1"/>
  <c r="K135" i="58"/>
  <c r="G135" i="58" s="1"/>
  <c r="L53" i="58"/>
  <c r="H53" i="58" s="1"/>
  <c r="M53" i="53"/>
  <c r="I53" i="53" s="1"/>
  <c r="L135" i="54"/>
  <c r="H135" i="54" s="1"/>
  <c r="K217" i="55"/>
  <c r="G217" i="55" s="1"/>
  <c r="L53" i="56"/>
  <c r="H53" i="56" s="1"/>
  <c r="L53" i="53"/>
  <c r="H53" i="53" s="1"/>
  <c r="M135" i="56"/>
  <c r="I135" i="56" s="1"/>
  <c r="M217" i="55"/>
  <c r="I217" i="55" s="1"/>
  <c r="K53" i="56"/>
  <c r="G53" i="56" s="1"/>
  <c r="M53" i="55"/>
  <c r="I53" i="55" s="1"/>
  <c r="L135" i="56"/>
  <c r="H135" i="56" s="1"/>
  <c r="M53" i="52"/>
  <c r="I53" i="52" s="1"/>
  <c r="M217" i="56"/>
  <c r="I217" i="56" s="1"/>
  <c r="K53" i="57"/>
  <c r="G53" i="57" s="1"/>
  <c r="K135" i="56"/>
  <c r="G135" i="56" s="1"/>
  <c r="K53" i="51"/>
  <c r="G53" i="51" s="1"/>
  <c r="L53" i="52"/>
  <c r="H53" i="52" s="1"/>
  <c r="M53" i="59"/>
  <c r="I53" i="59" s="1"/>
  <c r="L53" i="51"/>
  <c r="H53" i="51" s="1"/>
  <c r="M135" i="53"/>
  <c r="I135" i="53" s="1"/>
  <c r="L217" i="56"/>
  <c r="H217" i="56" s="1"/>
  <c r="K53" i="53"/>
  <c r="G53" i="53" s="1"/>
  <c r="M135" i="54"/>
  <c r="I135" i="54" s="1"/>
  <c r="L217" i="55"/>
  <c r="H217" i="55" s="1"/>
  <c r="M53" i="56"/>
  <c r="I53" i="56" s="1"/>
  <c r="M135" i="55"/>
  <c r="I135" i="55" s="1"/>
  <c r="L53" i="57"/>
  <c r="H53" i="57" s="1"/>
  <c r="L135" i="55"/>
  <c r="H135" i="55" s="1"/>
  <c r="K217" i="56"/>
  <c r="G217" i="56" s="1"/>
  <c r="L135" i="53"/>
  <c r="H135" i="53" s="1"/>
  <c r="K135" i="55"/>
  <c r="G135" i="55" s="1"/>
  <c r="L53" i="55"/>
  <c r="H53" i="55" s="1"/>
  <c r="M53" i="54"/>
  <c r="I53" i="54" s="1"/>
  <c r="K135" i="53"/>
  <c r="G135" i="53" s="1"/>
  <c r="K53" i="59"/>
  <c r="G53" i="59" s="1"/>
  <c r="K135" i="54"/>
  <c r="G135" i="54" s="1"/>
  <c r="L53" i="59"/>
  <c r="H53" i="59" s="1"/>
  <c r="K53" i="55"/>
  <c r="G53" i="55" s="1"/>
  <c r="M53" i="57"/>
  <c r="I53" i="57" s="1"/>
  <c r="K53" i="52"/>
  <c r="G53" i="52" s="1"/>
  <c r="L135" i="50"/>
  <c r="H135" i="50" s="1"/>
  <c r="K217" i="59"/>
  <c r="G217" i="59" s="1"/>
  <c r="K135" i="50"/>
  <c r="G135" i="50" s="1"/>
  <c r="K299" i="50"/>
  <c r="G299" i="50" s="1"/>
  <c r="M217" i="50"/>
  <c r="I217" i="50" s="1"/>
  <c r="M299" i="50"/>
  <c r="I299" i="50" s="1"/>
  <c r="K217" i="50"/>
  <c r="G217" i="50" s="1"/>
  <c r="M217" i="54"/>
  <c r="I217" i="54" s="1"/>
  <c r="L299" i="50"/>
  <c r="H299" i="50" s="1"/>
  <c r="L217" i="50"/>
  <c r="H217" i="50" s="1"/>
  <c r="L217" i="54"/>
  <c r="H217" i="54" s="1"/>
  <c r="M135" i="50"/>
  <c r="I135" i="50" s="1"/>
  <c r="K463" i="50"/>
  <c r="G463" i="50" s="1"/>
  <c r="L217" i="59"/>
  <c r="H217" i="59" s="1"/>
  <c r="K545" i="50"/>
  <c r="G545" i="50" s="1"/>
  <c r="K299" i="59"/>
  <c r="G299" i="59" s="1"/>
  <c r="L135" i="52"/>
  <c r="H135" i="52" s="1"/>
  <c r="M299" i="54"/>
  <c r="I299" i="54" s="1"/>
  <c r="L299" i="55"/>
  <c r="H299" i="55" s="1"/>
  <c r="K299" i="58"/>
  <c r="G299" i="58" s="1"/>
  <c r="M217" i="53"/>
  <c r="I217" i="53" s="1"/>
  <c r="M545" i="50"/>
  <c r="I545" i="50" s="1"/>
  <c r="M463" i="50"/>
  <c r="I463" i="50" s="1"/>
  <c r="M135" i="59"/>
  <c r="I135" i="59" s="1"/>
  <c r="L299" i="54"/>
  <c r="H299" i="54" s="1"/>
  <c r="K299" i="55"/>
  <c r="G299" i="55" s="1"/>
  <c r="L217" i="53"/>
  <c r="H217" i="53" s="1"/>
  <c r="L545" i="50"/>
  <c r="H545" i="50" s="1"/>
  <c r="L463" i="50"/>
  <c r="H463" i="50" s="1"/>
  <c r="M381" i="54"/>
  <c r="I381" i="54" s="1"/>
  <c r="L135" i="59"/>
  <c r="H135" i="59" s="1"/>
  <c r="K299" i="54"/>
  <c r="G299" i="54" s="1"/>
  <c r="K217" i="53"/>
  <c r="G217" i="53" s="1"/>
  <c r="L381" i="54"/>
  <c r="H381" i="54" s="1"/>
  <c r="K135" i="59"/>
  <c r="G135" i="59" s="1"/>
  <c r="M217" i="58"/>
  <c r="I217" i="58" s="1"/>
  <c r="K135" i="57"/>
  <c r="G135" i="57" s="1"/>
  <c r="L299" i="59"/>
  <c r="H299" i="59" s="1"/>
  <c r="M135" i="52"/>
  <c r="I135" i="52" s="1"/>
  <c r="M299" i="55"/>
  <c r="I299" i="55" s="1"/>
  <c r="L299" i="58"/>
  <c r="H299" i="58" s="1"/>
  <c r="K217" i="54"/>
  <c r="G217" i="54" s="1"/>
  <c r="L217" i="58"/>
  <c r="H217" i="58" s="1"/>
  <c r="M299" i="59"/>
  <c r="I299" i="59" s="1"/>
  <c r="L135" i="57"/>
  <c r="H135" i="57" s="1"/>
  <c r="K217" i="58"/>
  <c r="G217" i="58" s="1"/>
  <c r="M217" i="59"/>
  <c r="I217" i="59" s="1"/>
  <c r="M135" i="57"/>
  <c r="I135" i="57" s="1"/>
  <c r="K135" i="52"/>
  <c r="G135" i="52" s="1"/>
  <c r="M299" i="58"/>
  <c r="I299" i="58" s="1"/>
  <c r="K381" i="54"/>
  <c r="G381" i="54" s="1"/>
  <c r="K545" i="54"/>
  <c r="G545" i="54" s="1"/>
  <c r="L463" i="54"/>
  <c r="H463" i="54" s="1"/>
  <c r="L299" i="56"/>
  <c r="H299" i="56" s="1"/>
  <c r="K463" i="54"/>
  <c r="G463" i="54" s="1"/>
  <c r="M299" i="53"/>
  <c r="I299" i="53" s="1"/>
  <c r="K299" i="56"/>
  <c r="G299" i="56" s="1"/>
  <c r="M463" i="54"/>
  <c r="I463" i="54" s="1"/>
  <c r="M381" i="55"/>
  <c r="I381" i="55" s="1"/>
  <c r="L299" i="53"/>
  <c r="H299" i="53" s="1"/>
  <c r="M299" i="56"/>
  <c r="I299" i="56" s="1"/>
  <c r="L381" i="55"/>
  <c r="H381" i="55" s="1"/>
  <c r="K217" i="51"/>
  <c r="G217" i="51" s="1"/>
  <c r="K217" i="57"/>
  <c r="G217" i="57" s="1"/>
  <c r="L545" i="54"/>
  <c r="H545" i="54" s="1"/>
  <c r="L217" i="51"/>
  <c r="H217" i="51" s="1"/>
  <c r="L381" i="58"/>
  <c r="H381" i="58" s="1"/>
  <c r="K299" i="53"/>
  <c r="G299" i="53" s="1"/>
  <c r="K381" i="58"/>
  <c r="G381" i="58" s="1"/>
  <c r="M217" i="52"/>
  <c r="I217" i="52" s="1"/>
  <c r="M217" i="57"/>
  <c r="I217" i="57" s="1"/>
  <c r="M381" i="59"/>
  <c r="I381" i="59" s="1"/>
  <c r="K381" i="59"/>
  <c r="G381" i="59" s="1"/>
  <c r="L217" i="52"/>
  <c r="H217" i="52" s="1"/>
  <c r="L217" i="57"/>
  <c r="H217" i="57" s="1"/>
  <c r="L381" i="59"/>
  <c r="H381" i="59" s="1"/>
  <c r="K381" i="55"/>
  <c r="G381" i="55" s="1"/>
  <c r="M217" i="51"/>
  <c r="I217" i="51" s="1"/>
  <c r="M381" i="58"/>
  <c r="I381" i="58" s="1"/>
  <c r="K217" i="52"/>
  <c r="G217" i="52" s="1"/>
  <c r="M545" i="54"/>
  <c r="I545" i="54" s="1"/>
  <c r="L381" i="53"/>
  <c r="H381" i="53" s="1"/>
  <c r="M299" i="52"/>
  <c r="I299" i="52" s="1"/>
  <c r="M545" i="58"/>
  <c r="I545" i="58" s="1"/>
  <c r="L299" i="52"/>
  <c r="H299" i="52" s="1"/>
  <c r="L463" i="59"/>
  <c r="H463" i="59" s="1"/>
  <c r="L545" i="58"/>
  <c r="H545" i="58" s="1"/>
  <c r="K299" i="52"/>
  <c r="G299" i="52" s="1"/>
  <c r="K463" i="59"/>
  <c r="G463" i="59" s="1"/>
  <c r="K545" i="58"/>
  <c r="G545" i="58" s="1"/>
  <c r="M299" i="57"/>
  <c r="I299" i="57" s="1"/>
  <c r="M381" i="53"/>
  <c r="I381" i="53" s="1"/>
  <c r="M463" i="59"/>
  <c r="I463" i="59" s="1"/>
  <c r="L299" i="51"/>
  <c r="H299" i="51" s="1"/>
  <c r="L381" i="56"/>
  <c r="H381" i="56" s="1"/>
  <c r="K381" i="53"/>
  <c r="G381" i="53" s="1"/>
  <c r="K299" i="51"/>
  <c r="G299" i="51" s="1"/>
  <c r="L463" i="58"/>
  <c r="H463" i="58" s="1"/>
  <c r="L299" i="57"/>
  <c r="H299" i="57" s="1"/>
  <c r="M463" i="58"/>
  <c r="I463" i="58" s="1"/>
  <c r="K545" i="55"/>
  <c r="G545" i="55" s="1"/>
  <c r="L545" i="59"/>
  <c r="H545" i="59" s="1"/>
  <c r="M463" i="55"/>
  <c r="I463" i="55" s="1"/>
  <c r="K463" i="58"/>
  <c r="G463" i="58" s="1"/>
  <c r="L545" i="55"/>
  <c r="H545" i="55" s="1"/>
  <c r="K299" i="57"/>
  <c r="G299" i="57" s="1"/>
  <c r="M545" i="59"/>
  <c r="I545" i="59" s="1"/>
  <c r="K463" i="55"/>
  <c r="G463" i="55" s="1"/>
  <c r="M545" i="55"/>
  <c r="I545" i="55" s="1"/>
  <c r="M381" i="56"/>
  <c r="I381" i="56" s="1"/>
  <c r="K381" i="56"/>
  <c r="G381" i="56" s="1"/>
  <c r="M299" i="51"/>
  <c r="I299" i="51" s="1"/>
  <c r="L463" i="55"/>
  <c r="H463" i="55" s="1"/>
  <c r="K545" i="59"/>
  <c r="G545" i="59" s="1"/>
  <c r="K545" i="53"/>
  <c r="G545" i="53" s="1"/>
  <c r="L545" i="56"/>
  <c r="H545" i="56" s="1"/>
  <c r="L381" i="57"/>
  <c r="H381" i="57" s="1"/>
  <c r="K463" i="53"/>
  <c r="G463" i="53" s="1"/>
  <c r="K545" i="56"/>
  <c r="G545" i="56" s="1"/>
  <c r="K381" i="52"/>
  <c r="G381" i="52" s="1"/>
  <c r="M463" i="56"/>
  <c r="I463" i="56" s="1"/>
  <c r="M381" i="51"/>
  <c r="I381" i="51" s="1"/>
  <c r="M381" i="52"/>
  <c r="I381" i="52" s="1"/>
  <c r="K381" i="51"/>
  <c r="G381" i="51" s="1"/>
  <c r="L381" i="52"/>
  <c r="H381" i="52" s="1"/>
  <c r="L381" i="51"/>
  <c r="H381" i="51" s="1"/>
  <c r="L545" i="53"/>
  <c r="H545" i="53" s="1"/>
  <c r="K463" i="56"/>
  <c r="G463" i="56" s="1"/>
  <c r="M545" i="56"/>
  <c r="I545" i="56" s="1"/>
  <c r="M381" i="57"/>
  <c r="I381" i="57" s="1"/>
  <c r="L463" i="53"/>
  <c r="H463" i="53" s="1"/>
  <c r="K381" i="57"/>
  <c r="G381" i="57" s="1"/>
  <c r="L463" i="56"/>
  <c r="H463" i="56" s="1"/>
  <c r="M545" i="53"/>
  <c r="I545" i="53" s="1"/>
  <c r="M463" i="53"/>
  <c r="I463" i="53" s="1"/>
  <c r="M545" i="52"/>
  <c r="I545" i="52" s="1"/>
  <c r="L545" i="52"/>
  <c r="H545" i="52" s="1"/>
  <c r="K545" i="52"/>
  <c r="G545" i="52" s="1"/>
  <c r="L545" i="57"/>
  <c r="H545" i="57" s="1"/>
  <c r="L463" i="51"/>
  <c r="H463" i="51" s="1"/>
  <c r="M545" i="51"/>
  <c r="I545" i="51" s="1"/>
  <c r="K545" i="51"/>
  <c r="G545" i="51" s="1"/>
  <c r="K463" i="51"/>
  <c r="G463" i="51" s="1"/>
  <c r="L463" i="57"/>
  <c r="H463" i="57" s="1"/>
  <c r="M463" i="52"/>
  <c r="I463" i="52" s="1"/>
  <c r="K463" i="57"/>
  <c r="G463" i="57" s="1"/>
  <c r="L545" i="51"/>
  <c r="H545" i="51" s="1"/>
  <c r="K463" i="52"/>
  <c r="G463" i="52" s="1"/>
  <c r="L463" i="52"/>
  <c r="H463" i="52" s="1"/>
  <c r="M545" i="57"/>
  <c r="I545" i="57" s="1"/>
  <c r="K545" i="57"/>
  <c r="G545" i="57" s="1"/>
  <c r="M463" i="51"/>
  <c r="I463" i="51" s="1"/>
  <c r="M463" i="57"/>
  <c r="I463" i="57" s="1"/>
  <c r="I1282" i="42"/>
  <c r="G1282" i="42"/>
  <c r="H1282" i="42"/>
  <c r="H1364" i="42"/>
  <c r="G1364" i="42"/>
  <c r="I1364" i="42"/>
  <c r="I1446" i="42"/>
  <c r="H1446" i="42"/>
  <c r="G1446" i="42"/>
  <c r="I1528" i="42"/>
  <c r="G1528" i="42"/>
  <c r="H1528" i="42"/>
  <c r="I1610" i="42"/>
  <c r="G1610" i="42"/>
  <c r="H1610" i="42"/>
  <c r="I1692" i="42"/>
  <c r="G1692" i="42"/>
  <c r="H1692" i="42"/>
  <c r="H1774" i="42"/>
  <c r="G1774" i="42"/>
  <c r="I1774" i="42"/>
  <c r="G1856" i="42"/>
  <c r="I1856" i="42"/>
  <c r="H1856" i="42"/>
  <c r="G2020" i="42"/>
  <c r="G1938" i="42"/>
  <c r="H2020" i="42"/>
  <c r="I1938" i="42"/>
  <c r="H1938" i="42"/>
  <c r="I2020" i="42"/>
  <c r="L52" i="48"/>
  <c r="H52" i="48" s="1"/>
  <c r="K52" i="48"/>
  <c r="G52" i="48" s="1"/>
  <c r="M52" i="48"/>
  <c r="I52" i="48" s="1"/>
  <c r="M216" i="48"/>
  <c r="I216" i="48" s="1"/>
  <c r="L216" i="48"/>
  <c r="H216" i="48" s="1"/>
  <c r="K216" i="48"/>
  <c r="G216" i="48" s="1"/>
  <c r="L134" i="48"/>
  <c r="H134" i="48" s="1"/>
  <c r="M134" i="48"/>
  <c r="I134" i="48" s="1"/>
  <c r="K134" i="48"/>
  <c r="G134" i="48" s="1"/>
  <c r="M298" i="48"/>
  <c r="I298" i="48" s="1"/>
  <c r="L298" i="48"/>
  <c r="H298" i="48" s="1"/>
  <c r="K298" i="48"/>
  <c r="G298" i="48" s="1"/>
  <c r="M380" i="48"/>
  <c r="I380" i="48" s="1"/>
  <c r="L380" i="48"/>
  <c r="H380" i="48" s="1"/>
  <c r="K380" i="48"/>
  <c r="G380" i="48" s="1"/>
  <c r="M544" i="48"/>
  <c r="I544" i="48" s="1"/>
  <c r="M462" i="48"/>
  <c r="I462" i="48" s="1"/>
  <c r="K544" i="48"/>
  <c r="G544" i="48" s="1"/>
  <c r="L462" i="48"/>
  <c r="H462" i="48" s="1"/>
  <c r="K462" i="48"/>
  <c r="G462" i="48" s="1"/>
  <c r="L544" i="48"/>
  <c r="H544" i="48" s="1"/>
  <c r="L60" i="41"/>
  <c r="K60" i="41"/>
  <c r="K382" i="45"/>
  <c r="G382" i="45" s="1"/>
  <c r="J300" i="45"/>
  <c r="F300" i="45" s="1"/>
  <c r="K136" i="45"/>
  <c r="G136" i="45" s="1"/>
  <c r="L136" i="45"/>
  <c r="H136" i="45" s="1"/>
  <c r="J54" i="45"/>
  <c r="F54" i="45" s="1"/>
  <c r="J382" i="45"/>
  <c r="F382" i="45" s="1"/>
  <c r="K546" i="45"/>
  <c r="G546" i="45" s="1"/>
  <c r="L628" i="45"/>
  <c r="H628" i="45" s="1"/>
  <c r="L464" i="45"/>
  <c r="H464" i="45" s="1"/>
  <c r="J874" i="45"/>
  <c r="F874" i="45" s="1"/>
  <c r="J464" i="45"/>
  <c r="F464" i="45" s="1"/>
  <c r="L218" i="45"/>
  <c r="H218" i="45" s="1"/>
  <c r="L874" i="45"/>
  <c r="H874" i="45" s="1"/>
  <c r="J136" i="45"/>
  <c r="F136" i="45" s="1"/>
  <c r="K710" i="45"/>
  <c r="G710" i="45" s="1"/>
  <c r="K792" i="45"/>
  <c r="G792" i="45" s="1"/>
  <c r="K874" i="45"/>
  <c r="G874" i="45" s="1"/>
  <c r="K628" i="45"/>
  <c r="G628" i="45" s="1"/>
  <c r="K464" i="45"/>
  <c r="G464" i="45" s="1"/>
  <c r="L710" i="45"/>
  <c r="H710" i="45" s="1"/>
  <c r="L382" i="45"/>
  <c r="H382" i="45" s="1"/>
  <c r="J546" i="45"/>
  <c r="F546" i="45" s="1"/>
  <c r="J792" i="45"/>
  <c r="F792" i="45" s="1"/>
  <c r="K54" i="45"/>
  <c r="G54" i="45" s="1"/>
  <c r="K300" i="45"/>
  <c r="G300" i="45" s="1"/>
  <c r="J628" i="45"/>
  <c r="F628" i="45" s="1"/>
  <c r="K218" i="45"/>
  <c r="G218" i="45" s="1"/>
  <c r="L546" i="45"/>
  <c r="H546" i="45" s="1"/>
  <c r="J218" i="45"/>
  <c r="F218" i="45" s="1"/>
  <c r="J710" i="45"/>
  <c r="F710" i="45" s="1"/>
  <c r="L792" i="45"/>
  <c r="H792" i="45" s="1"/>
  <c r="L54" i="45"/>
  <c r="H54" i="45" s="1"/>
  <c r="L300" i="45"/>
  <c r="H300" i="45" s="1"/>
  <c r="G54" i="42"/>
  <c r="H54" i="42"/>
  <c r="I54" i="42"/>
  <c r="G136" i="42"/>
  <c r="G218" i="42"/>
  <c r="I218" i="42"/>
  <c r="I136" i="42"/>
  <c r="H218" i="42"/>
  <c r="H136" i="42"/>
  <c r="G300" i="42"/>
  <c r="H300" i="42"/>
  <c r="I300" i="42"/>
  <c r="I382" i="42"/>
  <c r="G382" i="42"/>
  <c r="H382" i="42"/>
  <c r="H464" i="42"/>
  <c r="I464" i="42"/>
  <c r="G464" i="42"/>
  <c r="H546" i="42"/>
  <c r="G546" i="42"/>
  <c r="I546" i="42"/>
  <c r="H628" i="42"/>
  <c r="I628" i="42"/>
  <c r="G628" i="42"/>
  <c r="G710" i="42"/>
  <c r="H710" i="42"/>
  <c r="I710" i="42"/>
  <c r="I792" i="42"/>
  <c r="G792" i="42"/>
  <c r="H792" i="42"/>
  <c r="G874" i="42"/>
  <c r="H874" i="42"/>
  <c r="I874" i="42"/>
  <c r="I956" i="42"/>
  <c r="H956" i="42"/>
  <c r="G956" i="42"/>
  <c r="I1038" i="42"/>
  <c r="H1038" i="42"/>
  <c r="G1038" i="42"/>
  <c r="H1120" i="42"/>
  <c r="G1120" i="42"/>
  <c r="I1120" i="42"/>
  <c r="H1202" i="42"/>
  <c r="G1202" i="42"/>
  <c r="I1202" i="42"/>
  <c r="G62" i="41"/>
  <c r="D63" i="41"/>
  <c r="H62" i="41"/>
  <c r="F62" i="41"/>
  <c r="E62" i="41"/>
  <c r="H135" i="63"/>
  <c r="G299" i="63"/>
  <c r="H217" i="63"/>
  <c r="H463" i="63"/>
  <c r="H545" i="63"/>
  <c r="H53" i="63"/>
  <c r="G545" i="63"/>
  <c r="F545" i="63"/>
  <c r="F217" i="63"/>
  <c r="F463" i="63"/>
  <c r="G463" i="63"/>
  <c r="G135" i="63"/>
  <c r="F135" i="63"/>
  <c r="G217" i="63"/>
  <c r="F299" i="63"/>
  <c r="F53" i="63"/>
  <c r="H381" i="63"/>
  <c r="G53" i="63"/>
  <c r="F381" i="63"/>
  <c r="G381" i="63"/>
  <c r="H299" i="63"/>
  <c r="J381" i="61"/>
  <c r="F381" i="61" s="1"/>
  <c r="L381" i="61"/>
  <c r="H381" i="61" s="1"/>
  <c r="K381" i="61"/>
  <c r="G381" i="61" s="1"/>
  <c r="L53" i="61"/>
  <c r="H53" i="61" s="1"/>
  <c r="L299" i="61"/>
  <c r="H299" i="61" s="1"/>
  <c r="K53" i="61"/>
  <c r="G53" i="61" s="1"/>
  <c r="K299" i="61"/>
  <c r="G299" i="61" s="1"/>
  <c r="L217" i="61"/>
  <c r="H217" i="61" s="1"/>
  <c r="K217" i="61"/>
  <c r="G217" i="61" s="1"/>
  <c r="J791" i="61"/>
  <c r="F791" i="61" s="1"/>
  <c r="J217" i="61"/>
  <c r="F217" i="61" s="1"/>
  <c r="L791" i="61"/>
  <c r="H791" i="61" s="1"/>
  <c r="J53" i="61"/>
  <c r="F53" i="61" s="1"/>
  <c r="J299" i="61"/>
  <c r="F299" i="61" s="1"/>
  <c r="J873" i="61"/>
  <c r="F873" i="61" s="1"/>
  <c r="L463" i="61"/>
  <c r="H463" i="61" s="1"/>
  <c r="K463" i="61"/>
  <c r="G463" i="61" s="1"/>
  <c r="L873" i="61"/>
  <c r="H873" i="61" s="1"/>
  <c r="J463" i="61"/>
  <c r="F463" i="61" s="1"/>
  <c r="K873" i="61"/>
  <c r="G873" i="61" s="1"/>
  <c r="J135" i="61"/>
  <c r="F135" i="61" s="1"/>
  <c r="K545" i="61"/>
  <c r="G545" i="61" s="1"/>
  <c r="L709" i="61"/>
  <c r="H709" i="61" s="1"/>
  <c r="J545" i="61"/>
  <c r="F545" i="61" s="1"/>
  <c r="K709" i="61"/>
  <c r="G709" i="61" s="1"/>
  <c r="J709" i="61"/>
  <c r="F709" i="61" s="1"/>
  <c r="K135" i="61"/>
  <c r="G135" i="61" s="1"/>
  <c r="K627" i="61"/>
  <c r="G627" i="61" s="1"/>
  <c r="L545" i="61"/>
  <c r="H545" i="61" s="1"/>
  <c r="L135" i="61"/>
  <c r="H135" i="61" s="1"/>
  <c r="K791" i="61"/>
  <c r="G791" i="61" s="1"/>
  <c r="L627" i="61"/>
  <c r="H627" i="61" s="1"/>
  <c r="J627" i="61"/>
  <c r="F627" i="61" s="1"/>
  <c r="T61" i="41"/>
  <c r="N61" i="41"/>
  <c r="R61" i="41"/>
  <c r="I61" i="41"/>
  <c r="J61" i="41"/>
  <c r="O61" i="41"/>
  <c r="S61" i="41"/>
  <c r="Q61" i="41"/>
  <c r="M61" i="41"/>
  <c r="P61" i="41"/>
  <c r="K52" i="49"/>
  <c r="G52" i="49" s="1"/>
  <c r="M52" i="47"/>
  <c r="I52" i="47" s="1"/>
  <c r="K52" i="47"/>
  <c r="G52" i="47" s="1"/>
  <c r="L52" i="47"/>
  <c r="H52" i="47" s="1"/>
  <c r="L52" i="49"/>
  <c r="H52" i="49" s="1"/>
  <c r="M52" i="49"/>
  <c r="I52" i="49" s="1"/>
  <c r="K134" i="49"/>
  <c r="G134" i="49" s="1"/>
  <c r="M216" i="47"/>
  <c r="I216" i="47" s="1"/>
  <c r="M134" i="49"/>
  <c r="I134" i="49" s="1"/>
  <c r="L216" i="47"/>
  <c r="H216" i="47" s="1"/>
  <c r="L134" i="49"/>
  <c r="H134" i="49" s="1"/>
  <c r="K216" i="47"/>
  <c r="G216" i="47" s="1"/>
  <c r="M134" i="47"/>
  <c r="I134" i="47" s="1"/>
  <c r="L134" i="47"/>
  <c r="H134" i="47" s="1"/>
  <c r="K134" i="47"/>
  <c r="G134" i="47" s="1"/>
  <c r="M216" i="49"/>
  <c r="I216" i="49" s="1"/>
  <c r="L298" i="47"/>
  <c r="H298" i="47" s="1"/>
  <c r="K298" i="47"/>
  <c r="G298" i="47" s="1"/>
  <c r="K216" i="49"/>
  <c r="G216" i="49" s="1"/>
  <c r="M298" i="47"/>
  <c r="I298" i="47" s="1"/>
  <c r="L216" i="49"/>
  <c r="H216" i="49" s="1"/>
  <c r="M298" i="49"/>
  <c r="I298" i="49" s="1"/>
  <c r="K380" i="47"/>
  <c r="G380" i="47" s="1"/>
  <c r="L298" i="49"/>
  <c r="H298" i="49" s="1"/>
  <c r="M380" i="47"/>
  <c r="I380" i="47" s="1"/>
  <c r="L380" i="47"/>
  <c r="H380" i="47" s="1"/>
  <c r="K298" i="49"/>
  <c r="G298" i="49" s="1"/>
  <c r="M462" i="47"/>
  <c r="I462" i="47" s="1"/>
  <c r="K380" i="49"/>
  <c r="G380" i="49" s="1"/>
  <c r="M380" i="49"/>
  <c r="I380" i="49" s="1"/>
  <c r="L544" i="47"/>
  <c r="H544" i="47" s="1"/>
  <c r="L380" i="49"/>
  <c r="H380" i="49" s="1"/>
  <c r="K544" i="47"/>
  <c r="G544" i="47" s="1"/>
  <c r="K462" i="47"/>
  <c r="G462" i="47" s="1"/>
  <c r="M544" i="47"/>
  <c r="I544" i="47" s="1"/>
  <c r="L462" i="47"/>
  <c r="H462" i="47" s="1"/>
  <c r="M544" i="49"/>
  <c r="I544" i="49" s="1"/>
  <c r="M462" i="49"/>
  <c r="I462" i="49" s="1"/>
  <c r="K544" i="49"/>
  <c r="G544" i="49" s="1"/>
  <c r="K462" i="49"/>
  <c r="G462" i="49" s="1"/>
  <c r="L544" i="49"/>
  <c r="H544" i="49" s="1"/>
  <c r="L462" i="49"/>
  <c r="H462" i="49" s="1"/>
  <c r="K55" i="45" l="1"/>
  <c r="G55" i="45" s="1"/>
  <c r="L55" i="45"/>
  <c r="H55" i="45" s="1"/>
  <c r="J55" i="45"/>
  <c r="F55" i="45" s="1"/>
  <c r="J547" i="45"/>
  <c r="F547" i="45" s="1"/>
  <c r="L793" i="45"/>
  <c r="H793" i="45" s="1"/>
  <c r="J465" i="45"/>
  <c r="F465" i="45" s="1"/>
  <c r="K629" i="45"/>
  <c r="G629" i="45" s="1"/>
  <c r="J301" i="45"/>
  <c r="F301" i="45" s="1"/>
  <c r="L383" i="45"/>
  <c r="H383" i="45" s="1"/>
  <c r="L219" i="45"/>
  <c r="H219" i="45" s="1"/>
  <c r="L711" i="45"/>
  <c r="H711" i="45" s="1"/>
  <c r="L547" i="45"/>
  <c r="H547" i="45" s="1"/>
  <c r="K793" i="45"/>
  <c r="G793" i="45" s="1"/>
  <c r="L465" i="45"/>
  <c r="H465" i="45" s="1"/>
  <c r="J629" i="45"/>
  <c r="F629" i="45" s="1"/>
  <c r="K383" i="45"/>
  <c r="G383" i="45" s="1"/>
  <c r="K219" i="45"/>
  <c r="G219" i="45" s="1"/>
  <c r="L137" i="45"/>
  <c r="H137" i="45" s="1"/>
  <c r="J875" i="45"/>
  <c r="F875" i="45" s="1"/>
  <c r="J137" i="45"/>
  <c r="F137" i="45" s="1"/>
  <c r="K711" i="45"/>
  <c r="G711" i="45" s="1"/>
  <c r="K547" i="45"/>
  <c r="G547" i="45" s="1"/>
  <c r="J793" i="45"/>
  <c r="F793" i="45" s="1"/>
  <c r="K465" i="45"/>
  <c r="G465" i="45" s="1"/>
  <c r="L875" i="45"/>
  <c r="H875" i="45" s="1"/>
  <c r="J383" i="45"/>
  <c r="F383" i="45" s="1"/>
  <c r="K137" i="45"/>
  <c r="G137" i="45" s="1"/>
  <c r="K875" i="45"/>
  <c r="G875" i="45" s="1"/>
  <c r="L629" i="45"/>
  <c r="H629" i="45" s="1"/>
  <c r="K301" i="45"/>
  <c r="G301" i="45" s="1"/>
  <c r="J219" i="45"/>
  <c r="F219" i="45" s="1"/>
  <c r="J711" i="45"/>
  <c r="F711" i="45" s="1"/>
  <c r="L301" i="45"/>
  <c r="H301" i="45" s="1"/>
  <c r="H55" i="42"/>
  <c r="I55" i="42"/>
  <c r="G55" i="42"/>
  <c r="I219" i="42"/>
  <c r="G219" i="42"/>
  <c r="H137" i="42"/>
  <c r="I137" i="42"/>
  <c r="H219" i="42"/>
  <c r="G137" i="42"/>
  <c r="I301" i="42"/>
  <c r="G301" i="42"/>
  <c r="H301" i="42"/>
  <c r="G383" i="42"/>
  <c r="H383" i="42"/>
  <c r="I383" i="42"/>
  <c r="G465" i="42"/>
  <c r="H465" i="42"/>
  <c r="I465" i="42"/>
  <c r="I547" i="42"/>
  <c r="H547" i="42"/>
  <c r="G547" i="42"/>
  <c r="I629" i="42"/>
  <c r="H629" i="42"/>
  <c r="G629" i="42"/>
  <c r="G711" i="42"/>
  <c r="I711" i="42"/>
  <c r="H711" i="42"/>
  <c r="I793" i="42"/>
  <c r="H793" i="42"/>
  <c r="G793" i="42"/>
  <c r="G875" i="42"/>
  <c r="I875" i="42"/>
  <c r="H875" i="42"/>
  <c r="G957" i="42"/>
  <c r="H957" i="42"/>
  <c r="I957" i="42"/>
  <c r="H1039" i="42"/>
  <c r="I1039" i="42"/>
  <c r="G1039" i="42"/>
  <c r="I1121" i="42"/>
  <c r="H1121" i="42"/>
  <c r="G1121" i="42"/>
  <c r="H1203" i="42"/>
  <c r="G1203" i="42"/>
  <c r="I1203" i="42"/>
  <c r="D64" i="41"/>
  <c r="F63" i="41"/>
  <c r="G63" i="41"/>
  <c r="E63" i="41"/>
  <c r="H63" i="41"/>
  <c r="L628" i="61"/>
  <c r="H628" i="61" s="1"/>
  <c r="K136" i="61"/>
  <c r="G136" i="61" s="1"/>
  <c r="K628" i="61"/>
  <c r="G628" i="61" s="1"/>
  <c r="J136" i="61"/>
  <c r="F136" i="61" s="1"/>
  <c r="K464" i="61"/>
  <c r="G464" i="61" s="1"/>
  <c r="K874" i="61"/>
  <c r="G874" i="61" s="1"/>
  <c r="J464" i="61"/>
  <c r="F464" i="61" s="1"/>
  <c r="J874" i="61"/>
  <c r="F874" i="61" s="1"/>
  <c r="J628" i="61"/>
  <c r="F628" i="61" s="1"/>
  <c r="L464" i="61"/>
  <c r="H464" i="61" s="1"/>
  <c r="L546" i="61"/>
  <c r="H546" i="61" s="1"/>
  <c r="L136" i="61"/>
  <c r="H136" i="61" s="1"/>
  <c r="K546" i="61"/>
  <c r="G546" i="61" s="1"/>
  <c r="L874" i="61"/>
  <c r="H874" i="61" s="1"/>
  <c r="K382" i="61"/>
  <c r="G382" i="61" s="1"/>
  <c r="J546" i="61"/>
  <c r="F546" i="61" s="1"/>
  <c r="L382" i="61"/>
  <c r="H382" i="61" s="1"/>
  <c r="J382" i="61"/>
  <c r="F382" i="61" s="1"/>
  <c r="L218" i="61"/>
  <c r="H218" i="61" s="1"/>
  <c r="J300" i="61"/>
  <c r="F300" i="61" s="1"/>
  <c r="J710" i="61"/>
  <c r="F710" i="61" s="1"/>
  <c r="J218" i="61"/>
  <c r="F218" i="61" s="1"/>
  <c r="L792" i="61"/>
  <c r="H792" i="61" s="1"/>
  <c r="L710" i="61"/>
  <c r="H710" i="61" s="1"/>
  <c r="K792" i="61"/>
  <c r="G792" i="61" s="1"/>
  <c r="L300" i="61"/>
  <c r="H300" i="61" s="1"/>
  <c r="K710" i="61"/>
  <c r="G710" i="61" s="1"/>
  <c r="J792" i="61"/>
  <c r="F792" i="61" s="1"/>
  <c r="K300" i="61"/>
  <c r="G300" i="61" s="1"/>
  <c r="J54" i="61"/>
  <c r="F54" i="61" s="1"/>
  <c r="K218" i="61"/>
  <c r="G218" i="61" s="1"/>
  <c r="L54" i="61"/>
  <c r="H54" i="61" s="1"/>
  <c r="K54" i="61"/>
  <c r="G54" i="61" s="1"/>
  <c r="T62" i="41"/>
  <c r="J62" i="41"/>
  <c r="M62" i="41"/>
  <c r="O62" i="41"/>
  <c r="P62" i="41"/>
  <c r="I62" i="41"/>
  <c r="Q62" i="41"/>
  <c r="S62" i="41"/>
  <c r="N62" i="41"/>
  <c r="R62" i="41"/>
  <c r="L53" i="47"/>
  <c r="H53" i="47" s="1"/>
  <c r="L135" i="47"/>
  <c r="H135" i="47" s="1"/>
  <c r="K53" i="49"/>
  <c r="G53" i="49" s="1"/>
  <c r="M53" i="47"/>
  <c r="I53" i="47" s="1"/>
  <c r="L53" i="49"/>
  <c r="H53" i="49" s="1"/>
  <c r="K53" i="47"/>
  <c r="G53" i="47" s="1"/>
  <c r="M299" i="47"/>
  <c r="I299" i="47" s="1"/>
  <c r="K135" i="47"/>
  <c r="G135" i="47" s="1"/>
  <c r="M53" i="49"/>
  <c r="I53" i="49" s="1"/>
  <c r="L299" i="47"/>
  <c r="H299" i="47" s="1"/>
  <c r="K299" i="47"/>
  <c r="G299" i="47" s="1"/>
  <c r="M135" i="47"/>
  <c r="I135" i="47" s="1"/>
  <c r="M135" i="49"/>
  <c r="I135" i="49" s="1"/>
  <c r="M217" i="47"/>
  <c r="I217" i="47" s="1"/>
  <c r="L135" i="49"/>
  <c r="H135" i="49" s="1"/>
  <c r="K135" i="49"/>
  <c r="G135" i="49" s="1"/>
  <c r="L217" i="47"/>
  <c r="H217" i="47" s="1"/>
  <c r="K217" i="47"/>
  <c r="G217" i="47" s="1"/>
  <c r="K217" i="49"/>
  <c r="G217" i="49" s="1"/>
  <c r="M381" i="47"/>
  <c r="I381" i="47" s="1"/>
  <c r="M217" i="49"/>
  <c r="I217" i="49" s="1"/>
  <c r="L217" i="49"/>
  <c r="H217" i="49" s="1"/>
  <c r="K381" i="47"/>
  <c r="G381" i="47" s="1"/>
  <c r="L381" i="47"/>
  <c r="H381" i="47" s="1"/>
  <c r="M463" i="47"/>
  <c r="I463" i="47" s="1"/>
  <c r="L463" i="47"/>
  <c r="H463" i="47" s="1"/>
  <c r="M545" i="47"/>
  <c r="I545" i="47" s="1"/>
  <c r="K463" i="47"/>
  <c r="G463" i="47" s="1"/>
  <c r="L545" i="47"/>
  <c r="H545" i="47" s="1"/>
  <c r="K545" i="47"/>
  <c r="G545" i="47" s="1"/>
  <c r="M299" i="49"/>
  <c r="I299" i="49" s="1"/>
  <c r="L299" i="49"/>
  <c r="H299" i="49" s="1"/>
  <c r="K299" i="49"/>
  <c r="G299" i="49" s="1"/>
  <c r="L381" i="49"/>
  <c r="H381" i="49" s="1"/>
  <c r="K381" i="49"/>
  <c r="G381" i="49" s="1"/>
  <c r="M381" i="49"/>
  <c r="I381" i="49" s="1"/>
  <c r="M463" i="49"/>
  <c r="I463" i="49" s="1"/>
  <c r="L545" i="49"/>
  <c r="H545" i="49" s="1"/>
  <c r="K545" i="49"/>
  <c r="G545" i="49" s="1"/>
  <c r="M545" i="49"/>
  <c r="I545" i="49" s="1"/>
  <c r="L463" i="49"/>
  <c r="H463" i="49" s="1"/>
  <c r="K463" i="49"/>
  <c r="G463" i="49" s="1"/>
  <c r="M53" i="48"/>
  <c r="I53" i="48" s="1"/>
  <c r="L53" i="48"/>
  <c r="H53" i="48" s="1"/>
  <c r="K53" i="48"/>
  <c r="G53" i="48" s="1"/>
  <c r="K135" i="48"/>
  <c r="G135" i="48" s="1"/>
  <c r="L135" i="48"/>
  <c r="H135" i="48" s="1"/>
  <c r="M135" i="48"/>
  <c r="I135" i="48" s="1"/>
  <c r="M217" i="48"/>
  <c r="I217" i="48" s="1"/>
  <c r="K217" i="48"/>
  <c r="G217" i="48" s="1"/>
  <c r="L217" i="48"/>
  <c r="H217" i="48" s="1"/>
  <c r="L299" i="48"/>
  <c r="H299" i="48" s="1"/>
  <c r="K299" i="48"/>
  <c r="G299" i="48" s="1"/>
  <c r="M299" i="48"/>
  <c r="I299" i="48" s="1"/>
  <c r="M381" i="48"/>
  <c r="I381" i="48" s="1"/>
  <c r="K381" i="48"/>
  <c r="G381" i="48" s="1"/>
  <c r="L381" i="48"/>
  <c r="H381" i="48" s="1"/>
  <c r="K545" i="48"/>
  <c r="G545" i="48" s="1"/>
  <c r="M463" i="48"/>
  <c r="I463" i="48" s="1"/>
  <c r="L545" i="48"/>
  <c r="H545" i="48" s="1"/>
  <c r="K463" i="48"/>
  <c r="G463" i="48" s="1"/>
  <c r="L463" i="48"/>
  <c r="H463" i="48" s="1"/>
  <c r="M545" i="48"/>
  <c r="I545" i="48" s="1"/>
  <c r="K61" i="41"/>
  <c r="L61" i="41"/>
  <c r="M54" i="50"/>
  <c r="I54" i="50" s="1"/>
  <c r="L54" i="50"/>
  <c r="H54" i="50" s="1"/>
  <c r="K54" i="51"/>
  <c r="G54" i="51" s="1"/>
  <c r="L54" i="56"/>
  <c r="H54" i="56" s="1"/>
  <c r="M300" i="57"/>
  <c r="I300" i="57" s="1"/>
  <c r="L300" i="57"/>
  <c r="H300" i="57" s="1"/>
  <c r="K300" i="57"/>
  <c r="G300" i="57" s="1"/>
  <c r="K54" i="50"/>
  <c r="G54" i="50" s="1"/>
  <c r="M54" i="56"/>
  <c r="I54" i="56" s="1"/>
  <c r="M218" i="54"/>
  <c r="I218" i="54" s="1"/>
  <c r="M136" i="53"/>
  <c r="I136" i="53" s="1"/>
  <c r="L218" i="54"/>
  <c r="H218" i="54" s="1"/>
  <c r="M54" i="58"/>
  <c r="I54" i="58" s="1"/>
  <c r="L136" i="53"/>
  <c r="H136" i="53" s="1"/>
  <c r="M54" i="54"/>
  <c r="I54" i="54" s="1"/>
  <c r="M136" i="52"/>
  <c r="I136" i="52" s="1"/>
  <c r="K218" i="54"/>
  <c r="G218" i="54" s="1"/>
  <c r="L54" i="58"/>
  <c r="H54" i="58" s="1"/>
  <c r="K136" i="53"/>
  <c r="G136" i="53" s="1"/>
  <c r="L54" i="54"/>
  <c r="H54" i="54" s="1"/>
  <c r="L136" i="52"/>
  <c r="H136" i="52" s="1"/>
  <c r="K54" i="58"/>
  <c r="G54" i="58" s="1"/>
  <c r="M54" i="51"/>
  <c r="I54" i="51" s="1"/>
  <c r="L54" i="59"/>
  <c r="H54" i="59" s="1"/>
  <c r="L54" i="51"/>
  <c r="H54" i="51" s="1"/>
  <c r="M54" i="55"/>
  <c r="I54" i="55" s="1"/>
  <c r="K54" i="59"/>
  <c r="G54" i="59" s="1"/>
  <c r="K54" i="56"/>
  <c r="G54" i="56" s="1"/>
  <c r="K136" i="52"/>
  <c r="G136" i="52" s="1"/>
  <c r="L54" i="55"/>
  <c r="H54" i="55" s="1"/>
  <c r="K54" i="55"/>
  <c r="G54" i="55" s="1"/>
  <c r="M54" i="57"/>
  <c r="I54" i="57" s="1"/>
  <c r="M136" i="54"/>
  <c r="I136" i="54" s="1"/>
  <c r="K54" i="54"/>
  <c r="G54" i="54" s="1"/>
  <c r="K218" i="52"/>
  <c r="G218" i="52" s="1"/>
  <c r="K54" i="52"/>
  <c r="G54" i="52" s="1"/>
  <c r="K136" i="57"/>
  <c r="G136" i="57" s="1"/>
  <c r="M54" i="59"/>
  <c r="I54" i="59" s="1"/>
  <c r="L218" i="52"/>
  <c r="H218" i="52" s="1"/>
  <c r="M54" i="53"/>
  <c r="I54" i="53" s="1"/>
  <c r="L54" i="53"/>
  <c r="H54" i="53" s="1"/>
  <c r="L136" i="54"/>
  <c r="H136" i="54" s="1"/>
  <c r="M136" i="57"/>
  <c r="I136" i="57" s="1"/>
  <c r="K54" i="53"/>
  <c r="G54" i="53" s="1"/>
  <c r="M54" i="52"/>
  <c r="I54" i="52" s="1"/>
  <c r="K136" i="54"/>
  <c r="G136" i="54" s="1"/>
  <c r="L136" i="57"/>
  <c r="H136" i="57" s="1"/>
  <c r="L54" i="52"/>
  <c r="H54" i="52" s="1"/>
  <c r="L54" i="57"/>
  <c r="H54" i="57" s="1"/>
  <c r="M218" i="52"/>
  <c r="I218" i="52" s="1"/>
  <c r="K54" i="57"/>
  <c r="G54" i="57" s="1"/>
  <c r="M300" i="50"/>
  <c r="I300" i="50" s="1"/>
  <c r="L136" i="50"/>
  <c r="H136" i="50" s="1"/>
  <c r="M218" i="50"/>
  <c r="I218" i="50" s="1"/>
  <c r="K218" i="51"/>
  <c r="G218" i="51" s="1"/>
  <c r="L300" i="54"/>
  <c r="H300" i="54" s="1"/>
  <c r="K300" i="51"/>
  <c r="G300" i="51" s="1"/>
  <c r="K136" i="51"/>
  <c r="G136" i="51" s="1"/>
  <c r="K218" i="58"/>
  <c r="G218" i="58" s="1"/>
  <c r="L300" i="50"/>
  <c r="H300" i="50" s="1"/>
  <c r="M136" i="50"/>
  <c r="I136" i="50" s="1"/>
  <c r="L218" i="50"/>
  <c r="H218" i="50" s="1"/>
  <c r="K300" i="54"/>
  <c r="G300" i="54" s="1"/>
  <c r="K300" i="50"/>
  <c r="G300" i="50" s="1"/>
  <c r="K218" i="50"/>
  <c r="G218" i="50" s="1"/>
  <c r="M218" i="59"/>
  <c r="I218" i="59" s="1"/>
  <c r="L218" i="59"/>
  <c r="H218" i="59" s="1"/>
  <c r="M218" i="56"/>
  <c r="I218" i="56" s="1"/>
  <c r="K136" i="50"/>
  <c r="G136" i="50" s="1"/>
  <c r="L218" i="51"/>
  <c r="H218" i="51" s="1"/>
  <c r="M300" i="54"/>
  <c r="I300" i="54" s="1"/>
  <c r="L300" i="51"/>
  <c r="H300" i="51" s="1"/>
  <c r="L136" i="51"/>
  <c r="H136" i="51" s="1"/>
  <c r="L218" i="58"/>
  <c r="H218" i="58" s="1"/>
  <c r="L136" i="59"/>
  <c r="H136" i="59" s="1"/>
  <c r="L300" i="59"/>
  <c r="H300" i="59" s="1"/>
  <c r="K218" i="59"/>
  <c r="G218" i="59" s="1"/>
  <c r="L218" i="56"/>
  <c r="H218" i="56" s="1"/>
  <c r="K300" i="59"/>
  <c r="G300" i="59" s="1"/>
  <c r="L218" i="57"/>
  <c r="H218" i="57" s="1"/>
  <c r="M218" i="55"/>
  <c r="I218" i="55" s="1"/>
  <c r="K136" i="58"/>
  <c r="G136" i="58" s="1"/>
  <c r="M382" i="52"/>
  <c r="I382" i="52" s="1"/>
  <c r="M300" i="51"/>
  <c r="I300" i="51" s="1"/>
  <c r="K218" i="56"/>
  <c r="G218" i="56" s="1"/>
  <c r="M136" i="56"/>
  <c r="I136" i="56" s="1"/>
  <c r="K218" i="57"/>
  <c r="G218" i="57" s="1"/>
  <c r="L218" i="55"/>
  <c r="H218" i="55" s="1"/>
  <c r="M136" i="58"/>
  <c r="I136" i="58" s="1"/>
  <c r="L382" i="52"/>
  <c r="H382" i="52" s="1"/>
  <c r="M136" i="51"/>
  <c r="I136" i="51" s="1"/>
  <c r="L136" i="56"/>
  <c r="H136" i="56" s="1"/>
  <c r="M300" i="56"/>
  <c r="I300" i="56" s="1"/>
  <c r="L300" i="52"/>
  <c r="H300" i="52" s="1"/>
  <c r="M218" i="57"/>
  <c r="I218" i="57" s="1"/>
  <c r="K218" i="55"/>
  <c r="G218" i="55" s="1"/>
  <c r="L136" i="58"/>
  <c r="H136" i="58" s="1"/>
  <c r="K382" i="52"/>
  <c r="G382" i="52" s="1"/>
  <c r="M218" i="51"/>
  <c r="I218" i="51" s="1"/>
  <c r="M218" i="58"/>
  <c r="I218" i="58" s="1"/>
  <c r="M136" i="59"/>
  <c r="I136" i="59" s="1"/>
  <c r="M300" i="59"/>
  <c r="I300" i="59" s="1"/>
  <c r="K382" i="59"/>
  <c r="G382" i="59" s="1"/>
  <c r="K136" i="55"/>
  <c r="G136" i="55" s="1"/>
  <c r="M218" i="53"/>
  <c r="I218" i="53" s="1"/>
  <c r="L136" i="55"/>
  <c r="H136" i="55" s="1"/>
  <c r="L218" i="53"/>
  <c r="H218" i="53" s="1"/>
  <c r="K136" i="59"/>
  <c r="G136" i="59" s="1"/>
  <c r="L300" i="56"/>
  <c r="H300" i="56" s="1"/>
  <c r="M382" i="59"/>
  <c r="I382" i="59" s="1"/>
  <c r="K300" i="52"/>
  <c r="G300" i="52" s="1"/>
  <c r="K218" i="53"/>
  <c r="G218" i="53" s="1"/>
  <c r="K300" i="56"/>
  <c r="G300" i="56" s="1"/>
  <c r="L382" i="59"/>
  <c r="H382" i="59" s="1"/>
  <c r="M300" i="52"/>
  <c r="I300" i="52" s="1"/>
  <c r="K136" i="56"/>
  <c r="G136" i="56" s="1"/>
  <c r="M136" i="55"/>
  <c r="I136" i="55" s="1"/>
  <c r="L382" i="50"/>
  <c r="H382" i="50" s="1"/>
  <c r="K300" i="53"/>
  <c r="G300" i="53" s="1"/>
  <c r="K546" i="59"/>
  <c r="G546" i="59" s="1"/>
  <c r="M382" i="50"/>
  <c r="I382" i="50" s="1"/>
  <c r="M546" i="59"/>
  <c r="I546" i="59" s="1"/>
  <c r="L546" i="59"/>
  <c r="H546" i="59" s="1"/>
  <c r="M382" i="51"/>
  <c r="I382" i="51" s="1"/>
  <c r="K382" i="50"/>
  <c r="G382" i="50" s="1"/>
  <c r="L300" i="53"/>
  <c r="H300" i="53" s="1"/>
  <c r="K300" i="58"/>
  <c r="G300" i="58" s="1"/>
  <c r="L300" i="55"/>
  <c r="H300" i="55" s="1"/>
  <c r="L382" i="56"/>
  <c r="H382" i="56" s="1"/>
  <c r="M464" i="52"/>
  <c r="I464" i="52" s="1"/>
  <c r="M382" i="57"/>
  <c r="I382" i="57" s="1"/>
  <c r="K464" i="59"/>
  <c r="G464" i="59" s="1"/>
  <c r="M300" i="53"/>
  <c r="I300" i="53" s="1"/>
  <c r="L464" i="52"/>
  <c r="H464" i="52" s="1"/>
  <c r="L382" i="57"/>
  <c r="H382" i="57" s="1"/>
  <c r="M382" i="54"/>
  <c r="I382" i="54" s="1"/>
  <c r="L382" i="54"/>
  <c r="H382" i="54" s="1"/>
  <c r="K300" i="55"/>
  <c r="G300" i="55" s="1"/>
  <c r="L382" i="51"/>
  <c r="H382" i="51" s="1"/>
  <c r="M300" i="58"/>
  <c r="I300" i="58" s="1"/>
  <c r="K464" i="52"/>
  <c r="G464" i="52" s="1"/>
  <c r="K382" i="57"/>
  <c r="G382" i="57" s="1"/>
  <c r="M464" i="59"/>
  <c r="I464" i="59" s="1"/>
  <c r="K382" i="51"/>
  <c r="G382" i="51" s="1"/>
  <c r="L300" i="58"/>
  <c r="H300" i="58" s="1"/>
  <c r="L464" i="59"/>
  <c r="H464" i="59" s="1"/>
  <c r="L546" i="52"/>
  <c r="H546" i="52" s="1"/>
  <c r="K382" i="54"/>
  <c r="G382" i="54" s="1"/>
  <c r="M300" i="55"/>
  <c r="I300" i="55" s="1"/>
  <c r="M382" i="56"/>
  <c r="I382" i="56" s="1"/>
  <c r="K546" i="52"/>
  <c r="G546" i="52" s="1"/>
  <c r="M546" i="52"/>
  <c r="I546" i="52" s="1"/>
  <c r="K382" i="56"/>
  <c r="G382" i="56" s="1"/>
  <c r="M464" i="50"/>
  <c r="I464" i="50" s="1"/>
  <c r="K546" i="50"/>
  <c r="G546" i="50" s="1"/>
  <c r="K546" i="51"/>
  <c r="G546" i="51" s="1"/>
  <c r="L464" i="54"/>
  <c r="H464" i="54" s="1"/>
  <c r="L464" i="50"/>
  <c r="H464" i="50" s="1"/>
  <c r="K464" i="54"/>
  <c r="G464" i="54" s="1"/>
  <c r="K464" i="57"/>
  <c r="G464" i="57" s="1"/>
  <c r="K464" i="50"/>
  <c r="G464" i="50" s="1"/>
  <c r="M382" i="53"/>
  <c r="I382" i="53" s="1"/>
  <c r="M464" i="57"/>
  <c r="I464" i="57" s="1"/>
  <c r="L382" i="53"/>
  <c r="H382" i="53" s="1"/>
  <c r="L464" i="57"/>
  <c r="H464" i="57" s="1"/>
  <c r="L546" i="50"/>
  <c r="H546" i="50" s="1"/>
  <c r="L546" i="51"/>
  <c r="H546" i="51" s="1"/>
  <c r="M464" i="54"/>
  <c r="I464" i="54" s="1"/>
  <c r="M546" i="50"/>
  <c r="I546" i="50" s="1"/>
  <c r="L546" i="56"/>
  <c r="H546" i="56" s="1"/>
  <c r="L382" i="55"/>
  <c r="H382" i="55" s="1"/>
  <c r="M464" i="56"/>
  <c r="I464" i="56" s="1"/>
  <c r="M464" i="51"/>
  <c r="I464" i="51" s="1"/>
  <c r="K382" i="58"/>
  <c r="G382" i="58" s="1"/>
  <c r="M546" i="51"/>
  <c r="I546" i="51" s="1"/>
  <c r="K546" i="56"/>
  <c r="G546" i="56" s="1"/>
  <c r="K382" i="55"/>
  <c r="G382" i="55" s="1"/>
  <c r="L464" i="56"/>
  <c r="H464" i="56" s="1"/>
  <c r="L464" i="51"/>
  <c r="H464" i="51" s="1"/>
  <c r="K382" i="53"/>
  <c r="G382" i="53" s="1"/>
  <c r="K546" i="57"/>
  <c r="G546" i="57" s="1"/>
  <c r="K546" i="54"/>
  <c r="G546" i="54" s="1"/>
  <c r="M382" i="58"/>
  <c r="I382" i="58" s="1"/>
  <c r="K464" i="56"/>
  <c r="G464" i="56" s="1"/>
  <c r="M546" i="57"/>
  <c r="I546" i="57" s="1"/>
  <c r="M546" i="54"/>
  <c r="I546" i="54" s="1"/>
  <c r="L382" i="58"/>
  <c r="H382" i="58" s="1"/>
  <c r="L546" i="57"/>
  <c r="H546" i="57" s="1"/>
  <c r="M546" i="56"/>
  <c r="I546" i="56" s="1"/>
  <c r="M382" i="55"/>
  <c r="I382" i="55" s="1"/>
  <c r="K464" i="51"/>
  <c r="G464" i="51" s="1"/>
  <c r="L546" i="54"/>
  <c r="H546" i="54" s="1"/>
  <c r="M464" i="55"/>
  <c r="I464" i="55" s="1"/>
  <c r="K464" i="58"/>
  <c r="G464" i="58" s="1"/>
  <c r="M546" i="58"/>
  <c r="I546" i="58" s="1"/>
  <c r="K546" i="55"/>
  <c r="G546" i="55" s="1"/>
  <c r="L464" i="55"/>
  <c r="H464" i="55" s="1"/>
  <c r="L546" i="53"/>
  <c r="H546" i="53" s="1"/>
  <c r="L546" i="58"/>
  <c r="H546" i="58" s="1"/>
  <c r="K464" i="55"/>
  <c r="G464" i="55" s="1"/>
  <c r="K546" i="53"/>
  <c r="G546" i="53" s="1"/>
  <c r="M546" i="53"/>
  <c r="I546" i="53" s="1"/>
  <c r="M464" i="53"/>
  <c r="I464" i="53" s="1"/>
  <c r="K464" i="53"/>
  <c r="G464" i="53" s="1"/>
  <c r="L464" i="58"/>
  <c r="H464" i="58" s="1"/>
  <c r="K546" i="58"/>
  <c r="G546" i="58" s="1"/>
  <c r="L546" i="55"/>
  <c r="H546" i="55" s="1"/>
  <c r="L464" i="53"/>
  <c r="H464" i="53" s="1"/>
  <c r="M464" i="58"/>
  <c r="I464" i="58" s="1"/>
  <c r="M546" i="55"/>
  <c r="I546" i="55" s="1"/>
  <c r="G54" i="63"/>
  <c r="F54" i="63"/>
  <c r="H136" i="63"/>
  <c r="G136" i="63"/>
  <c r="F136" i="63"/>
  <c r="H464" i="63"/>
  <c r="G464" i="63"/>
  <c r="H300" i="63"/>
  <c r="F464" i="63"/>
  <c r="G218" i="63"/>
  <c r="H546" i="63"/>
  <c r="F300" i="63"/>
  <c r="H54" i="63"/>
  <c r="G300" i="63"/>
  <c r="F546" i="63"/>
  <c r="F218" i="63"/>
  <c r="G546" i="63"/>
  <c r="G382" i="63"/>
  <c r="H218" i="63"/>
  <c r="F382" i="63"/>
  <c r="H382" i="63"/>
  <c r="G1283" i="42"/>
  <c r="I1283" i="42"/>
  <c r="H1283" i="42"/>
  <c r="H1365" i="42"/>
  <c r="I1365" i="42"/>
  <c r="G1365" i="42"/>
  <c r="I1447" i="42"/>
  <c r="H1447" i="42"/>
  <c r="G1447" i="42"/>
  <c r="G1529" i="42"/>
  <c r="I1529" i="42"/>
  <c r="H1529" i="42"/>
  <c r="I1611" i="42"/>
  <c r="H1611" i="42"/>
  <c r="G1611" i="42"/>
  <c r="H1693" i="42"/>
  <c r="I1693" i="42"/>
  <c r="G1693" i="42"/>
  <c r="I1775" i="42"/>
  <c r="G1775" i="42"/>
  <c r="H1775" i="42"/>
  <c r="H1857" i="42"/>
  <c r="I1857" i="42"/>
  <c r="G1857" i="42"/>
  <c r="I2021" i="42"/>
  <c r="I1939" i="42"/>
  <c r="H2021" i="42"/>
  <c r="H1939" i="42"/>
  <c r="G2021" i="42"/>
  <c r="G1939" i="42"/>
  <c r="L220" i="45" l="1"/>
  <c r="H220" i="45" s="1"/>
  <c r="K220" i="45"/>
  <c r="G220" i="45" s="1"/>
  <c r="J220" i="45"/>
  <c r="F220" i="45" s="1"/>
  <c r="J712" i="45"/>
  <c r="F712" i="45" s="1"/>
  <c r="J56" i="45"/>
  <c r="F56" i="45" s="1"/>
  <c r="K630" i="45"/>
  <c r="G630" i="45" s="1"/>
  <c r="L56" i="45"/>
  <c r="H56" i="45" s="1"/>
  <c r="L384" i="45"/>
  <c r="H384" i="45" s="1"/>
  <c r="K548" i="45"/>
  <c r="G548" i="45" s="1"/>
  <c r="L302" i="45"/>
  <c r="H302" i="45" s="1"/>
  <c r="K138" i="45"/>
  <c r="G138" i="45" s="1"/>
  <c r="J138" i="45"/>
  <c r="F138" i="45" s="1"/>
  <c r="K794" i="45"/>
  <c r="G794" i="45" s="1"/>
  <c r="L548" i="45"/>
  <c r="H548" i="45" s="1"/>
  <c r="L138" i="45"/>
  <c r="H138" i="45" s="1"/>
  <c r="K384" i="45"/>
  <c r="G384" i="45" s="1"/>
  <c r="J384" i="45"/>
  <c r="F384" i="45" s="1"/>
  <c r="J548" i="45"/>
  <c r="F548" i="45" s="1"/>
  <c r="K302" i="45"/>
  <c r="G302" i="45" s="1"/>
  <c r="L466" i="45"/>
  <c r="H466" i="45" s="1"/>
  <c r="L630" i="45"/>
  <c r="H630" i="45" s="1"/>
  <c r="K876" i="45"/>
  <c r="G876" i="45" s="1"/>
  <c r="J794" i="45"/>
  <c r="F794" i="45" s="1"/>
  <c r="L712" i="45"/>
  <c r="H712" i="45" s="1"/>
  <c r="K56" i="45"/>
  <c r="G56" i="45" s="1"/>
  <c r="L794" i="45"/>
  <c r="H794" i="45" s="1"/>
  <c r="L876" i="45"/>
  <c r="H876" i="45" s="1"/>
  <c r="J302" i="45"/>
  <c r="F302" i="45" s="1"/>
  <c r="K466" i="45"/>
  <c r="G466" i="45" s="1"/>
  <c r="K712" i="45"/>
  <c r="G712" i="45" s="1"/>
  <c r="J630" i="45"/>
  <c r="F630" i="45" s="1"/>
  <c r="J876" i="45"/>
  <c r="F876" i="45" s="1"/>
  <c r="J466" i="45"/>
  <c r="F466" i="45" s="1"/>
  <c r="I138" i="42"/>
  <c r="G56" i="42"/>
  <c r="I56" i="42"/>
  <c r="H56" i="42"/>
  <c r="H138" i="42"/>
  <c r="G138" i="42"/>
  <c r="H220" i="42"/>
  <c r="G220" i="42"/>
  <c r="I220" i="42"/>
  <c r="G302" i="42"/>
  <c r="H302" i="42"/>
  <c r="I302" i="42"/>
  <c r="H384" i="42"/>
  <c r="G384" i="42"/>
  <c r="I384" i="42"/>
  <c r="G466" i="42"/>
  <c r="H466" i="42"/>
  <c r="I466" i="42"/>
  <c r="G548" i="42"/>
  <c r="I548" i="42"/>
  <c r="H548" i="42"/>
  <c r="I630" i="42"/>
  <c r="G630" i="42"/>
  <c r="H630" i="42"/>
  <c r="H712" i="42"/>
  <c r="I712" i="42"/>
  <c r="G712" i="42"/>
  <c r="H794" i="42"/>
  <c r="I794" i="42"/>
  <c r="G794" i="42"/>
  <c r="G876" i="42"/>
  <c r="H876" i="42"/>
  <c r="I876" i="42"/>
  <c r="G958" i="42"/>
  <c r="I958" i="42"/>
  <c r="H958" i="42"/>
  <c r="G1040" i="42"/>
  <c r="H1040" i="42"/>
  <c r="I1040" i="42"/>
  <c r="G1122" i="42"/>
  <c r="H1122" i="42"/>
  <c r="I1122" i="42"/>
  <c r="H1204" i="42"/>
  <c r="G1204" i="42"/>
  <c r="I1204" i="42"/>
  <c r="D65" i="41"/>
  <c r="H64" i="41"/>
  <c r="G64" i="41"/>
  <c r="E64" i="41"/>
  <c r="F64" i="41"/>
  <c r="L55" i="61"/>
  <c r="H55" i="61" s="1"/>
  <c r="K55" i="61"/>
  <c r="G55" i="61" s="1"/>
  <c r="J55" i="61"/>
  <c r="F55" i="61" s="1"/>
  <c r="J547" i="61"/>
  <c r="F547" i="61" s="1"/>
  <c r="L547" i="61"/>
  <c r="H547" i="61" s="1"/>
  <c r="K547" i="61"/>
  <c r="G547" i="61" s="1"/>
  <c r="L137" i="61"/>
  <c r="H137" i="61" s="1"/>
  <c r="J711" i="61"/>
  <c r="F711" i="61" s="1"/>
  <c r="K465" i="61"/>
  <c r="G465" i="61" s="1"/>
  <c r="K137" i="61"/>
  <c r="G137" i="61" s="1"/>
  <c r="L711" i="61"/>
  <c r="H711" i="61" s="1"/>
  <c r="J465" i="61"/>
  <c r="F465" i="61" s="1"/>
  <c r="L629" i="61"/>
  <c r="H629" i="61" s="1"/>
  <c r="J137" i="61"/>
  <c r="F137" i="61" s="1"/>
  <c r="K711" i="61"/>
  <c r="G711" i="61" s="1"/>
  <c r="K629" i="61"/>
  <c r="G629" i="61" s="1"/>
  <c r="J629" i="61"/>
  <c r="F629" i="61" s="1"/>
  <c r="K219" i="61"/>
  <c r="G219" i="61" s="1"/>
  <c r="J383" i="61"/>
  <c r="F383" i="61" s="1"/>
  <c r="L465" i="61"/>
  <c r="H465" i="61" s="1"/>
  <c r="J301" i="61"/>
  <c r="F301" i="61" s="1"/>
  <c r="J875" i="61"/>
  <c r="F875" i="61" s="1"/>
  <c r="L219" i="61"/>
  <c r="H219" i="61" s="1"/>
  <c r="J793" i="61"/>
  <c r="F793" i="61" s="1"/>
  <c r="K875" i="61"/>
  <c r="G875" i="61" s="1"/>
  <c r="J219" i="61"/>
  <c r="F219" i="61" s="1"/>
  <c r="K301" i="61"/>
  <c r="G301" i="61" s="1"/>
  <c r="L383" i="61"/>
  <c r="H383" i="61" s="1"/>
  <c r="L793" i="61"/>
  <c r="H793" i="61" s="1"/>
  <c r="L875" i="61"/>
  <c r="H875" i="61" s="1"/>
  <c r="K383" i="61"/>
  <c r="G383" i="61" s="1"/>
  <c r="K793" i="61"/>
  <c r="G793" i="61" s="1"/>
  <c r="L301" i="61"/>
  <c r="H301" i="61" s="1"/>
  <c r="T63" i="41"/>
  <c r="Q63" i="41"/>
  <c r="R63" i="41"/>
  <c r="J63" i="41"/>
  <c r="M63" i="41"/>
  <c r="I63" i="41"/>
  <c r="O63" i="41"/>
  <c r="P63" i="41"/>
  <c r="S63" i="41"/>
  <c r="N63" i="41"/>
  <c r="G1284" i="42"/>
  <c r="H1284" i="42"/>
  <c r="I1284" i="42"/>
  <c r="I1366" i="42"/>
  <c r="G1366" i="42"/>
  <c r="H1366" i="42"/>
  <c r="G1448" i="42"/>
  <c r="H1448" i="42"/>
  <c r="I1448" i="42"/>
  <c r="H1530" i="42"/>
  <c r="G1530" i="42"/>
  <c r="I1530" i="42"/>
  <c r="H1612" i="42"/>
  <c r="I1612" i="42"/>
  <c r="G1612" i="42"/>
  <c r="H1694" i="42"/>
  <c r="G1694" i="42"/>
  <c r="I1694" i="42"/>
  <c r="I1776" i="42"/>
  <c r="H1776" i="42"/>
  <c r="G1776" i="42"/>
  <c r="H1858" i="42"/>
  <c r="I1858" i="42"/>
  <c r="G1858" i="42"/>
  <c r="G1940" i="42"/>
  <c r="G2022" i="42"/>
  <c r="H1940" i="42"/>
  <c r="I2022" i="42"/>
  <c r="I1940" i="42"/>
  <c r="H2022" i="42"/>
  <c r="K136" i="47"/>
  <c r="G136" i="47" s="1"/>
  <c r="L136" i="47"/>
  <c r="H136" i="47" s="1"/>
  <c r="M136" i="49"/>
  <c r="I136" i="49" s="1"/>
  <c r="L54" i="49"/>
  <c r="H54" i="49" s="1"/>
  <c r="M54" i="49"/>
  <c r="I54" i="49" s="1"/>
  <c r="K136" i="49"/>
  <c r="G136" i="49" s="1"/>
  <c r="L54" i="47"/>
  <c r="H54" i="47" s="1"/>
  <c r="K54" i="49"/>
  <c r="G54" i="49" s="1"/>
  <c r="L136" i="49"/>
  <c r="H136" i="49" s="1"/>
  <c r="M136" i="47"/>
  <c r="I136" i="47" s="1"/>
  <c r="M54" i="47"/>
  <c r="I54" i="47" s="1"/>
  <c r="K54" i="47"/>
  <c r="G54" i="47" s="1"/>
  <c r="L218" i="49"/>
  <c r="H218" i="49" s="1"/>
  <c r="K218" i="49"/>
  <c r="G218" i="49" s="1"/>
  <c r="M218" i="49"/>
  <c r="I218" i="49" s="1"/>
  <c r="M218" i="47"/>
  <c r="I218" i="47" s="1"/>
  <c r="L218" i="47"/>
  <c r="H218" i="47" s="1"/>
  <c r="L300" i="49"/>
  <c r="H300" i="49" s="1"/>
  <c r="K300" i="49"/>
  <c r="G300" i="49" s="1"/>
  <c r="M300" i="49"/>
  <c r="I300" i="49" s="1"/>
  <c r="K218" i="47"/>
  <c r="G218" i="47" s="1"/>
  <c r="K300" i="47"/>
  <c r="G300" i="47" s="1"/>
  <c r="M300" i="47"/>
  <c r="I300" i="47" s="1"/>
  <c r="L300" i="47"/>
  <c r="H300" i="47" s="1"/>
  <c r="K382" i="49"/>
  <c r="G382" i="49" s="1"/>
  <c r="M382" i="49"/>
  <c r="I382" i="49" s="1"/>
  <c r="L382" i="49"/>
  <c r="H382" i="49" s="1"/>
  <c r="K546" i="49"/>
  <c r="G546" i="49" s="1"/>
  <c r="L464" i="49"/>
  <c r="H464" i="49" s="1"/>
  <c r="K464" i="49"/>
  <c r="G464" i="49" s="1"/>
  <c r="M546" i="49"/>
  <c r="I546" i="49" s="1"/>
  <c r="M464" i="49"/>
  <c r="I464" i="49" s="1"/>
  <c r="M382" i="47"/>
  <c r="I382" i="47" s="1"/>
  <c r="L382" i="47"/>
  <c r="H382" i="47" s="1"/>
  <c r="K382" i="47"/>
  <c r="G382" i="47" s="1"/>
  <c r="L546" i="49"/>
  <c r="H546" i="49" s="1"/>
  <c r="K464" i="47"/>
  <c r="G464" i="47" s="1"/>
  <c r="M464" i="47"/>
  <c r="I464" i="47" s="1"/>
  <c r="L546" i="47"/>
  <c r="H546" i="47" s="1"/>
  <c r="K546" i="47"/>
  <c r="G546" i="47" s="1"/>
  <c r="L464" i="47"/>
  <c r="H464" i="47" s="1"/>
  <c r="M546" i="47"/>
  <c r="I546" i="47" s="1"/>
  <c r="G383" i="63"/>
  <c r="F137" i="63"/>
  <c r="F383" i="63"/>
  <c r="G137" i="63"/>
  <c r="H383" i="63"/>
  <c r="H55" i="63"/>
  <c r="H137" i="63"/>
  <c r="F219" i="63"/>
  <c r="H219" i="63"/>
  <c r="H547" i="63"/>
  <c r="F55" i="63"/>
  <c r="F465" i="63"/>
  <c r="G301" i="63"/>
  <c r="F301" i="63"/>
  <c r="G547" i="63"/>
  <c r="H301" i="63"/>
  <c r="G55" i="63"/>
  <c r="F547" i="63"/>
  <c r="H465" i="63"/>
  <c r="G465" i="63"/>
  <c r="G219" i="63"/>
  <c r="K54" i="48"/>
  <c r="G54" i="48" s="1"/>
  <c r="L54" i="48"/>
  <c r="H54" i="48" s="1"/>
  <c r="M54" i="48"/>
  <c r="I54" i="48" s="1"/>
  <c r="K136" i="48"/>
  <c r="G136" i="48" s="1"/>
  <c r="M136" i="48"/>
  <c r="I136" i="48" s="1"/>
  <c r="K218" i="48"/>
  <c r="G218" i="48" s="1"/>
  <c r="K300" i="48"/>
  <c r="G300" i="48" s="1"/>
  <c r="L136" i="48"/>
  <c r="H136" i="48" s="1"/>
  <c r="M218" i="48"/>
  <c r="I218" i="48" s="1"/>
  <c r="L218" i="48"/>
  <c r="H218" i="48" s="1"/>
  <c r="L300" i="48"/>
  <c r="H300" i="48" s="1"/>
  <c r="M300" i="48"/>
  <c r="I300" i="48" s="1"/>
  <c r="M382" i="48"/>
  <c r="I382" i="48" s="1"/>
  <c r="L382" i="48"/>
  <c r="H382" i="48" s="1"/>
  <c r="K382" i="48"/>
  <c r="G382" i="48" s="1"/>
  <c r="K546" i="48"/>
  <c r="G546" i="48" s="1"/>
  <c r="L546" i="48"/>
  <c r="H546" i="48" s="1"/>
  <c r="L464" i="48"/>
  <c r="H464" i="48" s="1"/>
  <c r="M464" i="48"/>
  <c r="I464" i="48" s="1"/>
  <c r="M546" i="48"/>
  <c r="I546" i="48" s="1"/>
  <c r="K464" i="48"/>
  <c r="G464" i="48" s="1"/>
  <c r="L62" i="41"/>
  <c r="K62" i="41"/>
  <c r="M55" i="51"/>
  <c r="I55" i="51" s="1"/>
  <c r="M55" i="50"/>
  <c r="I55" i="50" s="1"/>
  <c r="L55" i="50"/>
  <c r="H55" i="50" s="1"/>
  <c r="K55" i="50"/>
  <c r="G55" i="50" s="1"/>
  <c r="K137" i="54"/>
  <c r="G137" i="54" s="1"/>
  <c r="M137" i="54"/>
  <c r="I137" i="54" s="1"/>
  <c r="K55" i="56"/>
  <c r="G55" i="56" s="1"/>
  <c r="L137" i="54"/>
  <c r="H137" i="54" s="1"/>
  <c r="K55" i="51"/>
  <c r="G55" i="51" s="1"/>
  <c r="L55" i="56"/>
  <c r="H55" i="56" s="1"/>
  <c r="K55" i="54"/>
  <c r="G55" i="54" s="1"/>
  <c r="K219" i="54"/>
  <c r="G219" i="54" s="1"/>
  <c r="M55" i="57"/>
  <c r="I55" i="57" s="1"/>
  <c r="M55" i="54"/>
  <c r="I55" i="54" s="1"/>
  <c r="L55" i="57"/>
  <c r="H55" i="57" s="1"/>
  <c r="L55" i="52"/>
  <c r="H55" i="52" s="1"/>
  <c r="M55" i="59"/>
  <c r="I55" i="59" s="1"/>
  <c r="L55" i="54"/>
  <c r="H55" i="54" s="1"/>
  <c r="M55" i="58"/>
  <c r="I55" i="58" s="1"/>
  <c r="K55" i="57"/>
  <c r="G55" i="57" s="1"/>
  <c r="K55" i="52"/>
  <c r="G55" i="52" s="1"/>
  <c r="L55" i="59"/>
  <c r="H55" i="59" s="1"/>
  <c r="L55" i="58"/>
  <c r="H55" i="58" s="1"/>
  <c r="M137" i="58"/>
  <c r="I137" i="58" s="1"/>
  <c r="M55" i="53"/>
  <c r="I55" i="53" s="1"/>
  <c r="M55" i="52"/>
  <c r="I55" i="52" s="1"/>
  <c r="K55" i="59"/>
  <c r="G55" i="59" s="1"/>
  <c r="L219" i="54"/>
  <c r="H219" i="54" s="1"/>
  <c r="K55" i="58"/>
  <c r="G55" i="58" s="1"/>
  <c r="M219" i="54"/>
  <c r="I219" i="54" s="1"/>
  <c r="L137" i="58"/>
  <c r="H137" i="58" s="1"/>
  <c r="M55" i="55"/>
  <c r="I55" i="55" s="1"/>
  <c r="M55" i="56"/>
  <c r="I55" i="56" s="1"/>
  <c r="K137" i="58"/>
  <c r="G137" i="58" s="1"/>
  <c r="L55" i="55"/>
  <c r="H55" i="55" s="1"/>
  <c r="L55" i="53"/>
  <c r="H55" i="53" s="1"/>
  <c r="K55" i="55"/>
  <c r="G55" i="55" s="1"/>
  <c r="K55" i="53"/>
  <c r="G55" i="53" s="1"/>
  <c r="L55" i="51"/>
  <c r="H55" i="51" s="1"/>
  <c r="M301" i="54"/>
  <c r="I301" i="54" s="1"/>
  <c r="M383" i="54"/>
  <c r="I383" i="54" s="1"/>
  <c r="M137" i="56"/>
  <c r="I137" i="56" s="1"/>
  <c r="L219" i="56"/>
  <c r="H219" i="56" s="1"/>
  <c r="K137" i="57"/>
  <c r="G137" i="57" s="1"/>
  <c r="L301" i="54"/>
  <c r="H301" i="54" s="1"/>
  <c r="L137" i="56"/>
  <c r="H137" i="56" s="1"/>
  <c r="K301" i="57"/>
  <c r="G301" i="57" s="1"/>
  <c r="K219" i="56"/>
  <c r="G219" i="56" s="1"/>
  <c r="L137" i="57"/>
  <c r="H137" i="57" s="1"/>
  <c r="M137" i="50"/>
  <c r="I137" i="50" s="1"/>
  <c r="K301" i="54"/>
  <c r="G301" i="54" s="1"/>
  <c r="K137" i="56"/>
  <c r="G137" i="56" s="1"/>
  <c r="M301" i="57"/>
  <c r="I301" i="57" s="1"/>
  <c r="M219" i="56"/>
  <c r="I219" i="56" s="1"/>
  <c r="L137" i="50"/>
  <c r="H137" i="50" s="1"/>
  <c r="L301" i="57"/>
  <c r="H301" i="57" s="1"/>
  <c r="K219" i="57"/>
  <c r="G219" i="57" s="1"/>
  <c r="K383" i="54"/>
  <c r="G383" i="54" s="1"/>
  <c r="K383" i="57"/>
  <c r="G383" i="57" s="1"/>
  <c r="L383" i="57"/>
  <c r="H383" i="57" s="1"/>
  <c r="K301" i="58"/>
  <c r="G301" i="58" s="1"/>
  <c r="L137" i="53"/>
  <c r="H137" i="53" s="1"/>
  <c r="M137" i="52"/>
  <c r="I137" i="52" s="1"/>
  <c r="K137" i="53"/>
  <c r="G137" i="53" s="1"/>
  <c r="L137" i="52"/>
  <c r="H137" i="52" s="1"/>
  <c r="K137" i="52"/>
  <c r="G137" i="52" s="1"/>
  <c r="L383" i="54"/>
  <c r="H383" i="54" s="1"/>
  <c r="M137" i="57"/>
  <c r="I137" i="57" s="1"/>
  <c r="K137" i="50"/>
  <c r="G137" i="50" s="1"/>
  <c r="M383" i="57"/>
  <c r="I383" i="57" s="1"/>
  <c r="K137" i="59"/>
  <c r="G137" i="59" s="1"/>
  <c r="L301" i="58"/>
  <c r="H301" i="58" s="1"/>
  <c r="M137" i="53"/>
  <c r="I137" i="53" s="1"/>
  <c r="M137" i="55"/>
  <c r="I137" i="55" s="1"/>
  <c r="M219" i="57"/>
  <c r="I219" i="57" s="1"/>
  <c r="M219" i="58"/>
  <c r="I219" i="58" s="1"/>
  <c r="K137" i="51"/>
  <c r="G137" i="51" s="1"/>
  <c r="K137" i="55"/>
  <c r="G137" i="55" s="1"/>
  <c r="L219" i="57"/>
  <c r="H219" i="57" s="1"/>
  <c r="M137" i="59"/>
  <c r="I137" i="59" s="1"/>
  <c r="L219" i="58"/>
  <c r="H219" i="58" s="1"/>
  <c r="L137" i="59"/>
  <c r="H137" i="59" s="1"/>
  <c r="K219" i="58"/>
  <c r="G219" i="58" s="1"/>
  <c r="M137" i="51"/>
  <c r="I137" i="51" s="1"/>
  <c r="M301" i="58"/>
  <c r="I301" i="58" s="1"/>
  <c r="L137" i="51"/>
  <c r="H137" i="51" s="1"/>
  <c r="L137" i="55"/>
  <c r="H137" i="55" s="1"/>
  <c r="M219" i="55"/>
  <c r="I219" i="55" s="1"/>
  <c r="M219" i="53"/>
  <c r="I219" i="53" s="1"/>
  <c r="M219" i="59"/>
  <c r="I219" i="59" s="1"/>
  <c r="M383" i="58"/>
  <c r="I383" i="58" s="1"/>
  <c r="L219" i="52"/>
  <c r="H219" i="52" s="1"/>
  <c r="M465" i="54"/>
  <c r="I465" i="54" s="1"/>
  <c r="K219" i="51"/>
  <c r="G219" i="51" s="1"/>
  <c r="L219" i="55"/>
  <c r="H219" i="55" s="1"/>
  <c r="L219" i="53"/>
  <c r="H219" i="53" s="1"/>
  <c r="L219" i="59"/>
  <c r="H219" i="59" s="1"/>
  <c r="K219" i="52"/>
  <c r="G219" i="52" s="1"/>
  <c r="L465" i="54"/>
  <c r="H465" i="54" s="1"/>
  <c r="K219" i="55"/>
  <c r="G219" i="55" s="1"/>
  <c r="K219" i="53"/>
  <c r="G219" i="53" s="1"/>
  <c r="K219" i="59"/>
  <c r="G219" i="59" s="1"/>
  <c r="K465" i="54"/>
  <c r="G465" i="54" s="1"/>
  <c r="L219" i="50"/>
  <c r="H219" i="50" s="1"/>
  <c r="K301" i="56"/>
  <c r="G301" i="56" s="1"/>
  <c r="K383" i="58"/>
  <c r="G383" i="58" s="1"/>
  <c r="M219" i="52"/>
  <c r="I219" i="52" s="1"/>
  <c r="L219" i="51"/>
  <c r="H219" i="51" s="1"/>
  <c r="L383" i="58"/>
  <c r="H383" i="58" s="1"/>
  <c r="K547" i="57"/>
  <c r="G547" i="57" s="1"/>
  <c r="M547" i="54"/>
  <c r="I547" i="54" s="1"/>
  <c r="M465" i="57"/>
  <c r="I465" i="57" s="1"/>
  <c r="M301" i="56"/>
  <c r="I301" i="56" s="1"/>
  <c r="M219" i="51"/>
  <c r="I219" i="51" s="1"/>
  <c r="K547" i="54"/>
  <c r="G547" i="54" s="1"/>
  <c r="M547" i="57"/>
  <c r="I547" i="57" s="1"/>
  <c r="K219" i="50"/>
  <c r="G219" i="50" s="1"/>
  <c r="L465" i="57"/>
  <c r="H465" i="57" s="1"/>
  <c r="L547" i="54"/>
  <c r="H547" i="54" s="1"/>
  <c r="M219" i="50"/>
  <c r="I219" i="50" s="1"/>
  <c r="K465" i="57"/>
  <c r="G465" i="57" s="1"/>
  <c r="L547" i="57"/>
  <c r="H547" i="57" s="1"/>
  <c r="L301" i="56"/>
  <c r="H301" i="56" s="1"/>
  <c r="M301" i="59"/>
  <c r="I301" i="59" s="1"/>
  <c r="L465" i="58"/>
  <c r="H465" i="58" s="1"/>
  <c r="M301" i="55"/>
  <c r="I301" i="55" s="1"/>
  <c r="M301" i="52"/>
  <c r="I301" i="52" s="1"/>
  <c r="K465" i="58"/>
  <c r="G465" i="58" s="1"/>
  <c r="L301" i="55"/>
  <c r="H301" i="55" s="1"/>
  <c r="K301" i="53"/>
  <c r="G301" i="53" s="1"/>
  <c r="L301" i="52"/>
  <c r="H301" i="52" s="1"/>
  <c r="M547" i="58"/>
  <c r="I547" i="58" s="1"/>
  <c r="K301" i="55"/>
  <c r="G301" i="55" s="1"/>
  <c r="M301" i="53"/>
  <c r="I301" i="53" s="1"/>
  <c r="K301" i="52"/>
  <c r="G301" i="52" s="1"/>
  <c r="L547" i="58"/>
  <c r="H547" i="58" s="1"/>
  <c r="L301" i="53"/>
  <c r="H301" i="53" s="1"/>
  <c r="K301" i="59"/>
  <c r="G301" i="59" s="1"/>
  <c r="M465" i="58"/>
  <c r="I465" i="58" s="1"/>
  <c r="K301" i="50"/>
  <c r="G301" i="50" s="1"/>
  <c r="L383" i="56"/>
  <c r="H383" i="56" s="1"/>
  <c r="M301" i="51"/>
  <c r="I301" i="51" s="1"/>
  <c r="K547" i="58"/>
  <c r="G547" i="58" s="1"/>
  <c r="M301" i="50"/>
  <c r="I301" i="50" s="1"/>
  <c r="K383" i="56"/>
  <c r="G383" i="56" s="1"/>
  <c r="L301" i="51"/>
  <c r="H301" i="51" s="1"/>
  <c r="L301" i="50"/>
  <c r="H301" i="50" s="1"/>
  <c r="L301" i="59"/>
  <c r="H301" i="59" s="1"/>
  <c r="M383" i="56"/>
  <c r="I383" i="56" s="1"/>
  <c r="K301" i="51"/>
  <c r="G301" i="51" s="1"/>
  <c r="K383" i="53"/>
  <c r="G383" i="53" s="1"/>
  <c r="M547" i="56"/>
  <c r="I547" i="56" s="1"/>
  <c r="K383" i="50"/>
  <c r="G383" i="50" s="1"/>
  <c r="M383" i="51"/>
  <c r="I383" i="51" s="1"/>
  <c r="K383" i="59"/>
  <c r="G383" i="59" s="1"/>
  <c r="K383" i="52"/>
  <c r="G383" i="52" s="1"/>
  <c r="L383" i="50"/>
  <c r="H383" i="50" s="1"/>
  <c r="M383" i="50"/>
  <c r="I383" i="50" s="1"/>
  <c r="M383" i="52"/>
  <c r="I383" i="52" s="1"/>
  <c r="M465" i="56"/>
  <c r="I465" i="56" s="1"/>
  <c r="M383" i="55"/>
  <c r="I383" i="55" s="1"/>
  <c r="K383" i="51"/>
  <c r="G383" i="51" s="1"/>
  <c r="K465" i="56"/>
  <c r="G465" i="56" s="1"/>
  <c r="L383" i="53"/>
  <c r="H383" i="53" s="1"/>
  <c r="K383" i="55"/>
  <c r="G383" i="55" s="1"/>
  <c r="L383" i="52"/>
  <c r="H383" i="52" s="1"/>
  <c r="K547" i="56"/>
  <c r="G547" i="56" s="1"/>
  <c r="L383" i="59"/>
  <c r="H383" i="59" s="1"/>
  <c r="L547" i="56"/>
  <c r="H547" i="56" s="1"/>
  <c r="M383" i="59"/>
  <c r="I383" i="59" s="1"/>
  <c r="M383" i="53"/>
  <c r="I383" i="53" s="1"/>
  <c r="L465" i="56"/>
  <c r="H465" i="56" s="1"/>
  <c r="L383" i="51"/>
  <c r="H383" i="51" s="1"/>
  <c r="L383" i="55"/>
  <c r="H383" i="55" s="1"/>
  <c r="L465" i="50"/>
  <c r="H465" i="50" s="1"/>
  <c r="L547" i="50"/>
  <c r="H547" i="50" s="1"/>
  <c r="M547" i="50"/>
  <c r="I547" i="50" s="1"/>
  <c r="M465" i="50"/>
  <c r="I465" i="50" s="1"/>
  <c r="M465" i="53"/>
  <c r="I465" i="53" s="1"/>
  <c r="K465" i="53"/>
  <c r="G465" i="53" s="1"/>
  <c r="K547" i="52"/>
  <c r="G547" i="52" s="1"/>
  <c r="L547" i="52"/>
  <c r="H547" i="52" s="1"/>
  <c r="L547" i="51"/>
  <c r="H547" i="51" s="1"/>
  <c r="K547" i="55"/>
  <c r="G547" i="55" s="1"/>
  <c r="L465" i="59"/>
  <c r="H465" i="59" s="1"/>
  <c r="K547" i="51"/>
  <c r="G547" i="51" s="1"/>
  <c r="K465" i="59"/>
  <c r="G465" i="59" s="1"/>
  <c r="K547" i="50"/>
  <c r="G547" i="50" s="1"/>
  <c r="M465" i="51"/>
  <c r="I465" i="51" s="1"/>
  <c r="K465" i="51"/>
  <c r="G465" i="51" s="1"/>
  <c r="M547" i="59"/>
  <c r="I547" i="59" s="1"/>
  <c r="K465" i="55"/>
  <c r="G465" i="55" s="1"/>
  <c r="L465" i="53"/>
  <c r="H465" i="53" s="1"/>
  <c r="M547" i="51"/>
  <c r="I547" i="51" s="1"/>
  <c r="L547" i="55"/>
  <c r="H547" i="55" s="1"/>
  <c r="K547" i="59"/>
  <c r="G547" i="59" s="1"/>
  <c r="M465" i="59"/>
  <c r="I465" i="59" s="1"/>
  <c r="M547" i="55"/>
  <c r="I547" i="55" s="1"/>
  <c r="M547" i="53"/>
  <c r="I547" i="53" s="1"/>
  <c r="K465" i="52"/>
  <c r="G465" i="52" s="1"/>
  <c r="L465" i="55"/>
  <c r="H465" i="55" s="1"/>
  <c r="L547" i="53"/>
  <c r="H547" i="53" s="1"/>
  <c r="M465" i="52"/>
  <c r="I465" i="52" s="1"/>
  <c r="M465" i="55"/>
  <c r="I465" i="55" s="1"/>
  <c r="K547" i="53"/>
  <c r="G547" i="53" s="1"/>
  <c r="K465" i="50"/>
  <c r="G465" i="50" s="1"/>
  <c r="M547" i="52"/>
  <c r="I547" i="52" s="1"/>
  <c r="L547" i="59"/>
  <c r="H547" i="59" s="1"/>
  <c r="L465" i="51"/>
  <c r="H465" i="51" s="1"/>
  <c r="L465" i="52"/>
  <c r="H465" i="52" s="1"/>
  <c r="J795" i="45" l="1"/>
  <c r="F795" i="45" s="1"/>
  <c r="L57" i="45"/>
  <c r="H57" i="45" s="1"/>
  <c r="L795" i="45"/>
  <c r="H795" i="45" s="1"/>
  <c r="J57" i="45"/>
  <c r="F57" i="45" s="1"/>
  <c r="K795" i="45"/>
  <c r="G795" i="45" s="1"/>
  <c r="K57" i="45"/>
  <c r="G57" i="45" s="1"/>
  <c r="L467" i="45"/>
  <c r="H467" i="45" s="1"/>
  <c r="K713" i="45"/>
  <c r="G713" i="45" s="1"/>
  <c r="K385" i="45"/>
  <c r="G385" i="45" s="1"/>
  <c r="J877" i="45"/>
  <c r="F877" i="45" s="1"/>
  <c r="J549" i="45"/>
  <c r="F549" i="45" s="1"/>
  <c r="J631" i="45"/>
  <c r="F631" i="45" s="1"/>
  <c r="L139" i="45"/>
  <c r="H139" i="45" s="1"/>
  <c r="K467" i="45"/>
  <c r="G467" i="45" s="1"/>
  <c r="J713" i="45"/>
  <c r="F713" i="45" s="1"/>
  <c r="L631" i="45"/>
  <c r="H631" i="45" s="1"/>
  <c r="J385" i="45"/>
  <c r="F385" i="45" s="1"/>
  <c r="K877" i="45"/>
  <c r="G877" i="45" s="1"/>
  <c r="L221" i="45"/>
  <c r="H221" i="45" s="1"/>
  <c r="J467" i="45"/>
  <c r="F467" i="45" s="1"/>
  <c r="K631" i="45"/>
  <c r="G631" i="45" s="1"/>
  <c r="J139" i="45"/>
  <c r="F139" i="45" s="1"/>
  <c r="L303" i="45"/>
  <c r="H303" i="45" s="1"/>
  <c r="K303" i="45"/>
  <c r="G303" i="45" s="1"/>
  <c r="L713" i="45"/>
  <c r="H713" i="45" s="1"/>
  <c r="J221" i="45"/>
  <c r="F221" i="45" s="1"/>
  <c r="L385" i="45"/>
  <c r="H385" i="45" s="1"/>
  <c r="L877" i="45"/>
  <c r="H877" i="45" s="1"/>
  <c r="K549" i="45"/>
  <c r="G549" i="45" s="1"/>
  <c r="K139" i="45"/>
  <c r="G139" i="45" s="1"/>
  <c r="K221" i="45"/>
  <c r="G221" i="45" s="1"/>
  <c r="L549" i="45"/>
  <c r="H549" i="45" s="1"/>
  <c r="J303" i="45"/>
  <c r="F303" i="45" s="1"/>
  <c r="G57" i="42"/>
  <c r="I57" i="42"/>
  <c r="H57" i="42"/>
  <c r="G221" i="42"/>
  <c r="G303" i="42"/>
  <c r="H631" i="42"/>
  <c r="I139" i="42"/>
  <c r="H221" i="42"/>
  <c r="H303" i="42"/>
  <c r="I549" i="42"/>
  <c r="I631" i="42"/>
  <c r="H139" i="42"/>
  <c r="G139" i="42"/>
  <c r="I221" i="42"/>
  <c r="I303" i="42"/>
  <c r="G549" i="42"/>
  <c r="H467" i="42"/>
  <c r="I467" i="42"/>
  <c r="G385" i="42"/>
  <c r="G467" i="42"/>
  <c r="G631" i="42"/>
  <c r="H549" i="42"/>
  <c r="H385" i="42"/>
  <c r="I385" i="42"/>
  <c r="I713" i="42"/>
  <c r="H713" i="42"/>
  <c r="G713" i="42"/>
  <c r="G795" i="42"/>
  <c r="I795" i="42"/>
  <c r="H795" i="42"/>
  <c r="H877" i="42"/>
  <c r="I877" i="42"/>
  <c r="G877" i="42"/>
  <c r="I959" i="42"/>
  <c r="H959" i="42"/>
  <c r="G959" i="42"/>
  <c r="H1041" i="42"/>
  <c r="I1041" i="42"/>
  <c r="G1041" i="42"/>
  <c r="I1123" i="42"/>
  <c r="G1123" i="42"/>
  <c r="H1123" i="42"/>
  <c r="I1205" i="42"/>
  <c r="H1205" i="42"/>
  <c r="G1205" i="42"/>
  <c r="D66" i="41"/>
  <c r="F65" i="41"/>
  <c r="G65" i="41"/>
  <c r="H65" i="41"/>
  <c r="E65" i="41"/>
  <c r="I1285" i="42"/>
  <c r="G1285" i="42"/>
  <c r="H1285" i="42"/>
  <c r="H1367" i="42"/>
  <c r="G1367" i="42"/>
  <c r="I1367" i="42"/>
  <c r="I1449" i="42"/>
  <c r="H1449" i="42"/>
  <c r="G1449" i="42"/>
  <c r="H1531" i="42"/>
  <c r="I1531" i="42"/>
  <c r="G1531" i="42"/>
  <c r="G1613" i="42"/>
  <c r="I1613" i="42"/>
  <c r="H1613" i="42"/>
  <c r="H1695" i="42"/>
  <c r="G1695" i="42"/>
  <c r="I1695" i="42"/>
  <c r="G1777" i="42"/>
  <c r="H1777" i="42"/>
  <c r="I1777" i="42"/>
  <c r="H1859" i="42"/>
  <c r="G1859" i="42"/>
  <c r="I1859" i="42"/>
  <c r="G2023" i="42"/>
  <c r="H2023" i="42"/>
  <c r="H1941" i="42"/>
  <c r="G1941" i="42"/>
  <c r="I1941" i="42"/>
  <c r="I2023" i="42"/>
  <c r="K55" i="48"/>
  <c r="G55" i="48" s="1"/>
  <c r="M137" i="48"/>
  <c r="I137" i="48" s="1"/>
  <c r="M55" i="48"/>
  <c r="I55" i="48" s="1"/>
  <c r="L55" i="48"/>
  <c r="H55" i="48" s="1"/>
  <c r="K137" i="48"/>
  <c r="G137" i="48" s="1"/>
  <c r="L137" i="48"/>
  <c r="H137" i="48" s="1"/>
  <c r="M219" i="48"/>
  <c r="I219" i="48" s="1"/>
  <c r="L219" i="48"/>
  <c r="H219" i="48" s="1"/>
  <c r="K219" i="48"/>
  <c r="G219" i="48" s="1"/>
  <c r="K301" i="48"/>
  <c r="G301" i="48" s="1"/>
  <c r="L301" i="48"/>
  <c r="H301" i="48" s="1"/>
  <c r="M301" i="48"/>
  <c r="I301" i="48" s="1"/>
  <c r="M383" i="48"/>
  <c r="I383" i="48" s="1"/>
  <c r="K383" i="48"/>
  <c r="G383" i="48" s="1"/>
  <c r="L383" i="48"/>
  <c r="H383" i="48" s="1"/>
  <c r="M465" i="48"/>
  <c r="I465" i="48" s="1"/>
  <c r="M547" i="48"/>
  <c r="I547" i="48" s="1"/>
  <c r="L465" i="48"/>
  <c r="H465" i="48" s="1"/>
  <c r="K465" i="48"/>
  <c r="G465" i="48" s="1"/>
  <c r="K547" i="48"/>
  <c r="G547" i="48" s="1"/>
  <c r="L547" i="48"/>
  <c r="H547" i="48" s="1"/>
  <c r="K63" i="41"/>
  <c r="L63" i="41"/>
  <c r="J56" i="61"/>
  <c r="F56" i="61" s="1"/>
  <c r="L56" i="61"/>
  <c r="H56" i="61" s="1"/>
  <c r="K56" i="61"/>
  <c r="G56" i="61" s="1"/>
  <c r="L466" i="61"/>
  <c r="H466" i="61" s="1"/>
  <c r="K712" i="61"/>
  <c r="G712" i="61" s="1"/>
  <c r="L794" i="61"/>
  <c r="H794" i="61" s="1"/>
  <c r="K302" i="61"/>
  <c r="G302" i="61" s="1"/>
  <c r="K466" i="61"/>
  <c r="G466" i="61" s="1"/>
  <c r="J712" i="61"/>
  <c r="F712" i="61" s="1"/>
  <c r="K794" i="61"/>
  <c r="G794" i="61" s="1"/>
  <c r="L302" i="61"/>
  <c r="H302" i="61" s="1"/>
  <c r="J466" i="61"/>
  <c r="F466" i="61" s="1"/>
  <c r="J794" i="61"/>
  <c r="F794" i="61" s="1"/>
  <c r="J302" i="61"/>
  <c r="F302" i="61" s="1"/>
  <c r="L712" i="61"/>
  <c r="H712" i="61" s="1"/>
  <c r="L138" i="61"/>
  <c r="H138" i="61" s="1"/>
  <c r="K138" i="61"/>
  <c r="G138" i="61" s="1"/>
  <c r="L630" i="61"/>
  <c r="H630" i="61" s="1"/>
  <c r="J138" i="61"/>
  <c r="F138" i="61" s="1"/>
  <c r="J630" i="61"/>
  <c r="F630" i="61" s="1"/>
  <c r="K384" i="61"/>
  <c r="G384" i="61" s="1"/>
  <c r="L548" i="61"/>
  <c r="H548" i="61" s="1"/>
  <c r="J384" i="61"/>
  <c r="F384" i="61" s="1"/>
  <c r="L220" i="61"/>
  <c r="H220" i="61" s="1"/>
  <c r="K548" i="61"/>
  <c r="G548" i="61" s="1"/>
  <c r="K630" i="61"/>
  <c r="G630" i="61" s="1"/>
  <c r="J220" i="61"/>
  <c r="F220" i="61" s="1"/>
  <c r="J876" i="61"/>
  <c r="F876" i="61" s="1"/>
  <c r="K876" i="61"/>
  <c r="G876" i="61" s="1"/>
  <c r="K220" i="61"/>
  <c r="G220" i="61" s="1"/>
  <c r="L384" i="61"/>
  <c r="H384" i="61" s="1"/>
  <c r="J548" i="61"/>
  <c r="F548" i="61" s="1"/>
  <c r="L876" i="61"/>
  <c r="H876" i="61" s="1"/>
  <c r="I64" i="41"/>
  <c r="S64" i="41"/>
  <c r="R64" i="41"/>
  <c r="T64" i="41"/>
  <c r="Q64" i="41"/>
  <c r="N64" i="41"/>
  <c r="O64" i="41"/>
  <c r="M64" i="41"/>
  <c r="P64" i="41"/>
  <c r="J64" i="41"/>
  <c r="M137" i="47"/>
  <c r="I137" i="47" s="1"/>
  <c r="K55" i="49"/>
  <c r="G55" i="49" s="1"/>
  <c r="M219" i="49"/>
  <c r="I219" i="49" s="1"/>
  <c r="L55" i="47"/>
  <c r="H55" i="47" s="1"/>
  <c r="L219" i="49"/>
  <c r="H219" i="49" s="1"/>
  <c r="L55" i="49"/>
  <c r="H55" i="49" s="1"/>
  <c r="K137" i="47"/>
  <c r="G137" i="47" s="1"/>
  <c r="K55" i="47"/>
  <c r="G55" i="47" s="1"/>
  <c r="L137" i="47"/>
  <c r="H137" i="47" s="1"/>
  <c r="M55" i="47"/>
  <c r="I55" i="47" s="1"/>
  <c r="K219" i="49"/>
  <c r="G219" i="49" s="1"/>
  <c r="M55" i="49"/>
  <c r="I55" i="49" s="1"/>
  <c r="L137" i="49"/>
  <c r="H137" i="49" s="1"/>
  <c r="M137" i="49"/>
  <c r="I137" i="49" s="1"/>
  <c r="K137" i="49"/>
  <c r="G137" i="49" s="1"/>
  <c r="M301" i="49"/>
  <c r="I301" i="49" s="1"/>
  <c r="K383" i="49"/>
  <c r="G383" i="49" s="1"/>
  <c r="K219" i="47"/>
  <c r="G219" i="47" s="1"/>
  <c r="L301" i="49"/>
  <c r="H301" i="49" s="1"/>
  <c r="M219" i="47"/>
  <c r="I219" i="47" s="1"/>
  <c r="L219" i="47"/>
  <c r="H219" i="47" s="1"/>
  <c r="L383" i="49"/>
  <c r="H383" i="49" s="1"/>
  <c r="K301" i="49"/>
  <c r="G301" i="49" s="1"/>
  <c r="M383" i="49"/>
  <c r="I383" i="49" s="1"/>
  <c r="M465" i="49"/>
  <c r="I465" i="49" s="1"/>
  <c r="M301" i="47"/>
  <c r="I301" i="47" s="1"/>
  <c r="M547" i="49"/>
  <c r="I547" i="49" s="1"/>
  <c r="L301" i="47"/>
  <c r="H301" i="47" s="1"/>
  <c r="L547" i="49"/>
  <c r="H547" i="49" s="1"/>
  <c r="K301" i="47"/>
  <c r="G301" i="47" s="1"/>
  <c r="K547" i="49"/>
  <c r="G547" i="49" s="1"/>
  <c r="K465" i="49"/>
  <c r="G465" i="49" s="1"/>
  <c r="L465" i="49"/>
  <c r="H465" i="49" s="1"/>
  <c r="L383" i="47"/>
  <c r="H383" i="47" s="1"/>
  <c r="M383" i="47"/>
  <c r="I383" i="47" s="1"/>
  <c r="K383" i="47"/>
  <c r="G383" i="47" s="1"/>
  <c r="M547" i="47"/>
  <c r="I547" i="47" s="1"/>
  <c r="K547" i="47"/>
  <c r="G547" i="47" s="1"/>
  <c r="M465" i="47"/>
  <c r="I465" i="47" s="1"/>
  <c r="L465" i="47"/>
  <c r="H465" i="47" s="1"/>
  <c r="L547" i="47"/>
  <c r="H547" i="47" s="1"/>
  <c r="K465" i="47"/>
  <c r="G465" i="47" s="1"/>
  <c r="G56" i="63"/>
  <c r="H138" i="63"/>
  <c r="H56" i="63"/>
  <c r="F56" i="63"/>
  <c r="F384" i="63"/>
  <c r="F466" i="63"/>
  <c r="G466" i="63"/>
  <c r="H466" i="63"/>
  <c r="G138" i="63"/>
  <c r="G548" i="63"/>
  <c r="H220" i="63"/>
  <c r="F302" i="63"/>
  <c r="F548" i="63"/>
  <c r="G220" i="63"/>
  <c r="H384" i="63"/>
  <c r="H548" i="63"/>
  <c r="F220" i="63"/>
  <c r="H302" i="63"/>
  <c r="G384" i="63"/>
  <c r="F138" i="63"/>
  <c r="G302" i="63"/>
  <c r="M56" i="50"/>
  <c r="I56" i="50" s="1"/>
  <c r="K138" i="50"/>
  <c r="G138" i="50" s="1"/>
  <c r="K56" i="50"/>
  <c r="G56" i="50" s="1"/>
  <c r="L56" i="50"/>
  <c r="H56" i="50" s="1"/>
  <c r="L138" i="50"/>
  <c r="H138" i="50" s="1"/>
  <c r="L220" i="50"/>
  <c r="H220" i="50" s="1"/>
  <c r="M138" i="55"/>
  <c r="I138" i="55" s="1"/>
  <c r="K220" i="50"/>
  <c r="G220" i="50" s="1"/>
  <c r="M138" i="50"/>
  <c r="I138" i="50" s="1"/>
  <c r="L138" i="55"/>
  <c r="H138" i="55" s="1"/>
  <c r="K138" i="55"/>
  <c r="G138" i="55" s="1"/>
  <c r="M56" i="51"/>
  <c r="I56" i="51" s="1"/>
  <c r="M220" i="50"/>
  <c r="I220" i="50" s="1"/>
  <c r="L138" i="59"/>
  <c r="H138" i="59" s="1"/>
  <c r="M56" i="56"/>
  <c r="I56" i="56" s="1"/>
  <c r="K138" i="59"/>
  <c r="G138" i="59" s="1"/>
  <c r="L56" i="56"/>
  <c r="H56" i="56" s="1"/>
  <c r="M56" i="59"/>
  <c r="I56" i="59" s="1"/>
  <c r="K56" i="56"/>
  <c r="G56" i="56" s="1"/>
  <c r="L56" i="59"/>
  <c r="H56" i="59" s="1"/>
  <c r="K220" i="58"/>
  <c r="G220" i="58" s="1"/>
  <c r="M138" i="59"/>
  <c r="I138" i="59" s="1"/>
  <c r="M138" i="53"/>
  <c r="I138" i="53" s="1"/>
  <c r="L138" i="53"/>
  <c r="H138" i="53" s="1"/>
  <c r="K56" i="54"/>
  <c r="G56" i="54" s="1"/>
  <c r="L56" i="53"/>
  <c r="H56" i="53" s="1"/>
  <c r="L56" i="57"/>
  <c r="H56" i="57" s="1"/>
  <c r="K138" i="53"/>
  <c r="G138" i="53" s="1"/>
  <c r="L138" i="51"/>
  <c r="H138" i="51" s="1"/>
  <c r="K56" i="53"/>
  <c r="G56" i="53" s="1"/>
  <c r="M56" i="55"/>
  <c r="I56" i="55" s="1"/>
  <c r="K56" i="57"/>
  <c r="G56" i="57" s="1"/>
  <c r="L56" i="51"/>
  <c r="H56" i="51" s="1"/>
  <c r="M56" i="52"/>
  <c r="I56" i="52" s="1"/>
  <c r="K138" i="51"/>
  <c r="G138" i="51" s="1"/>
  <c r="K56" i="58"/>
  <c r="G56" i="58" s="1"/>
  <c r="L56" i="55"/>
  <c r="H56" i="55" s="1"/>
  <c r="L56" i="52"/>
  <c r="H56" i="52" s="1"/>
  <c r="K56" i="59"/>
  <c r="G56" i="59" s="1"/>
  <c r="M56" i="58"/>
  <c r="I56" i="58" s="1"/>
  <c r="K56" i="55"/>
  <c r="G56" i="55" s="1"/>
  <c r="K56" i="52"/>
  <c r="G56" i="52" s="1"/>
  <c r="M220" i="58"/>
  <c r="I220" i="58" s="1"/>
  <c r="L56" i="54"/>
  <c r="H56" i="54" s="1"/>
  <c r="M56" i="53"/>
  <c r="I56" i="53" s="1"/>
  <c r="M56" i="57"/>
  <c r="I56" i="57" s="1"/>
  <c r="M56" i="54"/>
  <c r="I56" i="54" s="1"/>
  <c r="L220" i="58"/>
  <c r="H220" i="58" s="1"/>
  <c r="M138" i="58"/>
  <c r="I138" i="58" s="1"/>
  <c r="L56" i="58"/>
  <c r="H56" i="58" s="1"/>
  <c r="K56" i="51"/>
  <c r="G56" i="51" s="1"/>
  <c r="L302" i="58"/>
  <c r="H302" i="58" s="1"/>
  <c r="M220" i="59"/>
  <c r="I220" i="59" s="1"/>
  <c r="K138" i="58"/>
  <c r="G138" i="58" s="1"/>
  <c r="M138" i="54"/>
  <c r="I138" i="54" s="1"/>
  <c r="K302" i="58"/>
  <c r="G302" i="58" s="1"/>
  <c r="M138" i="52"/>
  <c r="I138" i="52" s="1"/>
  <c r="L220" i="59"/>
  <c r="H220" i="59" s="1"/>
  <c r="L138" i="58"/>
  <c r="H138" i="58" s="1"/>
  <c r="L138" i="54"/>
  <c r="H138" i="54" s="1"/>
  <c r="L138" i="52"/>
  <c r="H138" i="52" s="1"/>
  <c r="K220" i="59"/>
  <c r="G220" i="59" s="1"/>
  <c r="M138" i="51"/>
  <c r="I138" i="51" s="1"/>
  <c r="K138" i="54"/>
  <c r="G138" i="54" s="1"/>
  <c r="K138" i="52"/>
  <c r="G138" i="52" s="1"/>
  <c r="M302" i="50"/>
  <c r="I302" i="50" s="1"/>
  <c r="K384" i="58"/>
  <c r="G384" i="58" s="1"/>
  <c r="M302" i="58"/>
  <c r="I302" i="58" s="1"/>
  <c r="K220" i="51"/>
  <c r="G220" i="51" s="1"/>
  <c r="K302" i="50"/>
  <c r="G302" i="50" s="1"/>
  <c r="L302" i="50"/>
  <c r="H302" i="50" s="1"/>
  <c r="M384" i="58"/>
  <c r="I384" i="58" s="1"/>
  <c r="M220" i="51"/>
  <c r="I220" i="51" s="1"/>
  <c r="M138" i="56"/>
  <c r="I138" i="56" s="1"/>
  <c r="K220" i="55"/>
  <c r="G220" i="55" s="1"/>
  <c r="L220" i="51"/>
  <c r="H220" i="51" s="1"/>
  <c r="L138" i="57"/>
  <c r="H138" i="57" s="1"/>
  <c r="L138" i="56"/>
  <c r="H138" i="56" s="1"/>
  <c r="L384" i="58"/>
  <c r="H384" i="58" s="1"/>
  <c r="K138" i="57"/>
  <c r="G138" i="57" s="1"/>
  <c r="K138" i="56"/>
  <c r="G138" i="56" s="1"/>
  <c r="M220" i="55"/>
  <c r="I220" i="55" s="1"/>
  <c r="M138" i="57"/>
  <c r="I138" i="57" s="1"/>
  <c r="L220" i="55"/>
  <c r="H220" i="55" s="1"/>
  <c r="M384" i="50"/>
  <c r="I384" i="50" s="1"/>
  <c r="L384" i="50"/>
  <c r="H384" i="50" s="1"/>
  <c r="M302" i="51"/>
  <c r="I302" i="51" s="1"/>
  <c r="M302" i="55"/>
  <c r="I302" i="55" s="1"/>
  <c r="K384" i="50"/>
  <c r="G384" i="50" s="1"/>
  <c r="L302" i="51"/>
  <c r="H302" i="51" s="1"/>
  <c r="M302" i="59"/>
  <c r="I302" i="59" s="1"/>
  <c r="M548" i="58"/>
  <c r="I548" i="58" s="1"/>
  <c r="L220" i="52"/>
  <c r="H220" i="52" s="1"/>
  <c r="M220" i="53"/>
  <c r="I220" i="53" s="1"/>
  <c r="L220" i="54"/>
  <c r="H220" i="54" s="1"/>
  <c r="L302" i="55"/>
  <c r="H302" i="55" s="1"/>
  <c r="K220" i="56"/>
  <c r="G220" i="56" s="1"/>
  <c r="L220" i="57"/>
  <c r="H220" i="57" s="1"/>
  <c r="K302" i="59"/>
  <c r="G302" i="59" s="1"/>
  <c r="K548" i="58"/>
  <c r="G548" i="58" s="1"/>
  <c r="L220" i="56"/>
  <c r="H220" i="56" s="1"/>
  <c r="K220" i="53"/>
  <c r="G220" i="53" s="1"/>
  <c r="K220" i="57"/>
  <c r="G220" i="57" s="1"/>
  <c r="K302" i="51"/>
  <c r="G302" i="51" s="1"/>
  <c r="K466" i="58"/>
  <c r="G466" i="58" s="1"/>
  <c r="M466" i="58"/>
  <c r="I466" i="58" s="1"/>
  <c r="K302" i="55"/>
  <c r="G302" i="55" s="1"/>
  <c r="L466" i="58"/>
  <c r="H466" i="58" s="1"/>
  <c r="K220" i="54"/>
  <c r="G220" i="54" s="1"/>
  <c r="M220" i="57"/>
  <c r="I220" i="57" s="1"/>
  <c r="L302" i="59"/>
  <c r="H302" i="59" s="1"/>
  <c r="L548" i="58"/>
  <c r="H548" i="58" s="1"/>
  <c r="M220" i="56"/>
  <c r="I220" i="56" s="1"/>
  <c r="L220" i="53"/>
  <c r="H220" i="53" s="1"/>
  <c r="K220" i="52"/>
  <c r="G220" i="52" s="1"/>
  <c r="M220" i="52"/>
  <c r="I220" i="52" s="1"/>
  <c r="M220" i="54"/>
  <c r="I220" i="54" s="1"/>
  <c r="L302" i="57"/>
  <c r="H302" i="57" s="1"/>
  <c r="K302" i="56"/>
  <c r="G302" i="56" s="1"/>
  <c r="K548" i="50"/>
  <c r="G548" i="50" s="1"/>
  <c r="K302" i="57"/>
  <c r="G302" i="57" s="1"/>
  <c r="M384" i="59"/>
  <c r="I384" i="59" s="1"/>
  <c r="M302" i="56"/>
  <c r="I302" i="56" s="1"/>
  <c r="M548" i="50"/>
  <c r="I548" i="50" s="1"/>
  <c r="L384" i="59"/>
  <c r="H384" i="59" s="1"/>
  <c r="L302" i="56"/>
  <c r="H302" i="56" s="1"/>
  <c r="L548" i="50"/>
  <c r="H548" i="50" s="1"/>
  <c r="M302" i="52"/>
  <c r="I302" i="52" s="1"/>
  <c r="K384" i="59"/>
  <c r="G384" i="59" s="1"/>
  <c r="M302" i="57"/>
  <c r="I302" i="57" s="1"/>
  <c r="K302" i="54"/>
  <c r="G302" i="54" s="1"/>
  <c r="M466" i="50"/>
  <c r="I466" i="50" s="1"/>
  <c r="M302" i="54"/>
  <c r="I302" i="54" s="1"/>
  <c r="K302" i="52"/>
  <c r="G302" i="52" s="1"/>
  <c r="L466" i="50"/>
  <c r="H466" i="50" s="1"/>
  <c r="L302" i="54"/>
  <c r="H302" i="54" s="1"/>
  <c r="M302" i="53"/>
  <c r="I302" i="53" s="1"/>
  <c r="K466" i="50"/>
  <c r="G466" i="50" s="1"/>
  <c r="K384" i="51"/>
  <c r="G384" i="51" s="1"/>
  <c r="K384" i="55"/>
  <c r="G384" i="55" s="1"/>
  <c r="L384" i="55"/>
  <c r="H384" i="55" s="1"/>
  <c r="L302" i="53"/>
  <c r="H302" i="53" s="1"/>
  <c r="M384" i="51"/>
  <c r="I384" i="51" s="1"/>
  <c r="K302" i="53"/>
  <c r="G302" i="53" s="1"/>
  <c r="L302" i="52"/>
  <c r="H302" i="52" s="1"/>
  <c r="L384" i="51"/>
  <c r="H384" i="51" s="1"/>
  <c r="M384" i="55"/>
  <c r="I384" i="55" s="1"/>
  <c r="M548" i="55"/>
  <c r="I548" i="55" s="1"/>
  <c r="M384" i="56"/>
  <c r="I384" i="56" s="1"/>
  <c r="M548" i="51"/>
  <c r="I548" i="51" s="1"/>
  <c r="M384" i="57"/>
  <c r="I384" i="57" s="1"/>
  <c r="K384" i="53"/>
  <c r="G384" i="53" s="1"/>
  <c r="M466" i="55"/>
  <c r="I466" i="55" s="1"/>
  <c r="L548" i="55"/>
  <c r="H548" i="55" s="1"/>
  <c r="L384" i="56"/>
  <c r="H384" i="56" s="1"/>
  <c r="L548" i="51"/>
  <c r="H548" i="51" s="1"/>
  <c r="L384" i="57"/>
  <c r="H384" i="57" s="1"/>
  <c r="L384" i="53"/>
  <c r="H384" i="53" s="1"/>
  <c r="L384" i="54"/>
  <c r="H384" i="54" s="1"/>
  <c r="L466" i="51"/>
  <c r="H466" i="51" s="1"/>
  <c r="K384" i="54"/>
  <c r="G384" i="54" s="1"/>
  <c r="K384" i="56"/>
  <c r="G384" i="56" s="1"/>
  <c r="K548" i="51"/>
  <c r="G548" i="51" s="1"/>
  <c r="K466" i="59"/>
  <c r="G466" i="59" s="1"/>
  <c r="K384" i="57"/>
  <c r="G384" i="57" s="1"/>
  <c r="L384" i="52"/>
  <c r="H384" i="52" s="1"/>
  <c r="K384" i="52"/>
  <c r="G384" i="52" s="1"/>
  <c r="M384" i="53"/>
  <c r="I384" i="53" s="1"/>
  <c r="M548" i="59"/>
  <c r="I548" i="59" s="1"/>
  <c r="M466" i="59"/>
  <c r="I466" i="59" s="1"/>
  <c r="M384" i="54"/>
  <c r="I384" i="54" s="1"/>
  <c r="M384" i="52"/>
  <c r="I384" i="52" s="1"/>
  <c r="M466" i="51"/>
  <c r="I466" i="51" s="1"/>
  <c r="K466" i="51"/>
  <c r="G466" i="51" s="1"/>
  <c r="K548" i="55"/>
  <c r="G548" i="55" s="1"/>
  <c r="K466" i="55"/>
  <c r="G466" i="55" s="1"/>
  <c r="L548" i="59"/>
  <c r="H548" i="59" s="1"/>
  <c r="L466" i="59"/>
  <c r="H466" i="59" s="1"/>
  <c r="K548" i="59"/>
  <c r="G548" i="59" s="1"/>
  <c r="L466" i="55"/>
  <c r="H466" i="55" s="1"/>
  <c r="M548" i="54"/>
  <c r="I548" i="54" s="1"/>
  <c r="K548" i="54"/>
  <c r="G548" i="54" s="1"/>
  <c r="M548" i="57"/>
  <c r="I548" i="57" s="1"/>
  <c r="M548" i="53"/>
  <c r="I548" i="53" s="1"/>
  <c r="L548" i="57"/>
  <c r="H548" i="57" s="1"/>
  <c r="M466" i="52"/>
  <c r="I466" i="52" s="1"/>
  <c r="L548" i="53"/>
  <c r="H548" i="53" s="1"/>
  <c r="K548" i="57"/>
  <c r="G548" i="57" s="1"/>
  <c r="M466" i="57"/>
  <c r="I466" i="57" s="1"/>
  <c r="L548" i="54"/>
  <c r="H548" i="54" s="1"/>
  <c r="L466" i="52"/>
  <c r="H466" i="52" s="1"/>
  <c r="K548" i="53"/>
  <c r="G548" i="53" s="1"/>
  <c r="L466" i="57"/>
  <c r="H466" i="57" s="1"/>
  <c r="M466" i="54"/>
  <c r="I466" i="54" s="1"/>
  <c r="L466" i="53"/>
  <c r="H466" i="53" s="1"/>
  <c r="M466" i="53"/>
  <c r="I466" i="53" s="1"/>
  <c r="L466" i="56"/>
  <c r="H466" i="56" s="1"/>
  <c r="K466" i="54"/>
  <c r="G466" i="54" s="1"/>
  <c r="M548" i="56"/>
  <c r="I548" i="56" s="1"/>
  <c r="K466" i="56"/>
  <c r="G466" i="56" s="1"/>
  <c r="L548" i="52"/>
  <c r="H548" i="52" s="1"/>
  <c r="K466" i="53"/>
  <c r="G466" i="53" s="1"/>
  <c r="L548" i="56"/>
  <c r="H548" i="56" s="1"/>
  <c r="M548" i="52"/>
  <c r="I548" i="52" s="1"/>
  <c r="K548" i="56"/>
  <c r="G548" i="56" s="1"/>
  <c r="K466" i="52"/>
  <c r="G466" i="52" s="1"/>
  <c r="K466" i="57"/>
  <c r="G466" i="57" s="1"/>
  <c r="M466" i="56"/>
  <c r="I466" i="56" s="1"/>
  <c r="K548" i="52"/>
  <c r="G548" i="52" s="1"/>
  <c r="L466" i="54"/>
  <c r="H466" i="54" s="1"/>
  <c r="I1286" i="42" l="1"/>
  <c r="H1286" i="42"/>
  <c r="G1286" i="42"/>
  <c r="G1368" i="42"/>
  <c r="I1368" i="42"/>
  <c r="H1368" i="42"/>
  <c r="G1450" i="42"/>
  <c r="I1450" i="42"/>
  <c r="H1450" i="42"/>
  <c r="G1532" i="42"/>
  <c r="H1532" i="42"/>
  <c r="I1532" i="42"/>
  <c r="I1614" i="42"/>
  <c r="G1614" i="42"/>
  <c r="H1614" i="42"/>
  <c r="I1696" i="42"/>
  <c r="H1696" i="42"/>
  <c r="G1696" i="42"/>
  <c r="I1778" i="42"/>
  <c r="G1778" i="42"/>
  <c r="H1778" i="42"/>
  <c r="I1860" i="42"/>
  <c r="G1860" i="42"/>
  <c r="H1860" i="42"/>
  <c r="I2024" i="42"/>
  <c r="G1942" i="42"/>
  <c r="H2024" i="42"/>
  <c r="I1942" i="42"/>
  <c r="G2024" i="42"/>
  <c r="H1942" i="42"/>
  <c r="J140" i="45"/>
  <c r="F140" i="45" s="1"/>
  <c r="K222" i="45"/>
  <c r="G222" i="45" s="1"/>
  <c r="L140" i="45"/>
  <c r="H140" i="45" s="1"/>
  <c r="L58" i="45"/>
  <c r="H58" i="45" s="1"/>
  <c r="L222" i="45"/>
  <c r="H222" i="45" s="1"/>
  <c r="J58" i="45"/>
  <c r="F58" i="45" s="1"/>
  <c r="K58" i="45"/>
  <c r="G58" i="45" s="1"/>
  <c r="K140" i="45"/>
  <c r="G140" i="45" s="1"/>
  <c r="J222" i="45"/>
  <c r="F222" i="45" s="1"/>
  <c r="K550" i="45"/>
  <c r="G550" i="45" s="1"/>
  <c r="L878" i="45"/>
  <c r="H878" i="45" s="1"/>
  <c r="K796" i="45"/>
  <c r="G796" i="45" s="1"/>
  <c r="L632" i="45"/>
  <c r="H632" i="45" s="1"/>
  <c r="J550" i="45"/>
  <c r="F550" i="45" s="1"/>
  <c r="L386" i="45"/>
  <c r="H386" i="45" s="1"/>
  <c r="K878" i="45"/>
  <c r="G878" i="45" s="1"/>
  <c r="J796" i="45"/>
  <c r="F796" i="45" s="1"/>
  <c r="L468" i="45"/>
  <c r="H468" i="45" s="1"/>
  <c r="J632" i="45"/>
  <c r="F632" i="45" s="1"/>
  <c r="J714" i="45"/>
  <c r="F714" i="45" s="1"/>
  <c r="K632" i="45"/>
  <c r="G632" i="45" s="1"/>
  <c r="K386" i="45"/>
  <c r="G386" i="45" s="1"/>
  <c r="J878" i="45"/>
  <c r="F878" i="45" s="1"/>
  <c r="L796" i="45"/>
  <c r="H796" i="45" s="1"/>
  <c r="J386" i="45"/>
  <c r="F386" i="45" s="1"/>
  <c r="J468" i="45"/>
  <c r="F468" i="45" s="1"/>
  <c r="J304" i="45"/>
  <c r="F304" i="45" s="1"/>
  <c r="L304" i="45"/>
  <c r="H304" i="45" s="1"/>
  <c r="L550" i="45"/>
  <c r="H550" i="45" s="1"/>
  <c r="K468" i="45"/>
  <c r="G468" i="45" s="1"/>
  <c r="K714" i="45"/>
  <c r="G714" i="45" s="1"/>
  <c r="K304" i="45"/>
  <c r="G304" i="45" s="1"/>
  <c r="L714" i="45"/>
  <c r="H714" i="45" s="1"/>
  <c r="H58" i="42"/>
  <c r="G58" i="42"/>
  <c r="I58" i="42"/>
  <c r="I632" i="42"/>
  <c r="I468" i="42"/>
  <c r="H140" i="42"/>
  <c r="G386" i="42"/>
  <c r="G550" i="42"/>
  <c r="H550" i="42"/>
  <c r="I386" i="42"/>
  <c r="G468" i="42"/>
  <c r="I140" i="42"/>
  <c r="H304" i="42"/>
  <c r="G632" i="42"/>
  <c r="I550" i="42"/>
  <c r="I304" i="42"/>
  <c r="H632" i="42"/>
  <c r="H468" i="42"/>
  <c r="G140" i="42"/>
  <c r="I222" i="42"/>
  <c r="G304" i="42"/>
  <c r="H386" i="42"/>
  <c r="G222" i="42"/>
  <c r="H222" i="42"/>
  <c r="H714" i="42"/>
  <c r="I714" i="42"/>
  <c r="G714" i="42"/>
  <c r="G796" i="42"/>
  <c r="I796" i="42"/>
  <c r="H796" i="42"/>
  <c r="I878" i="42"/>
  <c r="H878" i="42"/>
  <c r="G878" i="42"/>
  <c r="G960" i="42"/>
  <c r="I960" i="42"/>
  <c r="H960" i="42"/>
  <c r="G1042" i="42"/>
  <c r="I1042" i="42"/>
  <c r="H1042" i="42"/>
  <c r="H1124" i="42"/>
  <c r="G1124" i="42"/>
  <c r="I1124" i="42"/>
  <c r="G1206" i="42"/>
  <c r="H1206" i="42"/>
  <c r="I1206" i="42"/>
  <c r="D67" i="41"/>
  <c r="H66" i="41"/>
  <c r="E66" i="41"/>
  <c r="F66" i="41"/>
  <c r="G66" i="41"/>
  <c r="M56" i="48"/>
  <c r="I56" i="48" s="1"/>
  <c r="L220" i="48"/>
  <c r="H220" i="48" s="1"/>
  <c r="K56" i="48"/>
  <c r="G56" i="48" s="1"/>
  <c r="K138" i="48"/>
  <c r="G138" i="48" s="1"/>
  <c r="L56" i="48"/>
  <c r="H56" i="48" s="1"/>
  <c r="K220" i="48"/>
  <c r="G220" i="48" s="1"/>
  <c r="M138" i="48"/>
  <c r="I138" i="48" s="1"/>
  <c r="M220" i="48"/>
  <c r="I220" i="48" s="1"/>
  <c r="L138" i="48"/>
  <c r="H138" i="48" s="1"/>
  <c r="K302" i="48"/>
  <c r="G302" i="48" s="1"/>
  <c r="L302" i="48"/>
  <c r="H302" i="48" s="1"/>
  <c r="M302" i="48"/>
  <c r="I302" i="48" s="1"/>
  <c r="M384" i="48"/>
  <c r="I384" i="48" s="1"/>
  <c r="K384" i="48"/>
  <c r="G384" i="48" s="1"/>
  <c r="L384" i="48"/>
  <c r="H384" i="48" s="1"/>
  <c r="M548" i="48"/>
  <c r="I548" i="48" s="1"/>
  <c r="M466" i="48"/>
  <c r="I466" i="48" s="1"/>
  <c r="K466" i="48"/>
  <c r="G466" i="48" s="1"/>
  <c r="L548" i="48"/>
  <c r="H548" i="48" s="1"/>
  <c r="K548" i="48"/>
  <c r="G548" i="48" s="1"/>
  <c r="L466" i="48"/>
  <c r="H466" i="48" s="1"/>
  <c r="K64" i="41"/>
  <c r="L64" i="41"/>
  <c r="H303" i="63"/>
  <c r="F57" i="63"/>
  <c r="G385" i="63"/>
  <c r="F467" i="63"/>
  <c r="H57" i="63"/>
  <c r="F385" i="63"/>
  <c r="G57" i="63"/>
  <c r="H139" i="63"/>
  <c r="H385" i="63"/>
  <c r="G467" i="63"/>
  <c r="G303" i="63"/>
  <c r="G139" i="63"/>
  <c r="F303" i="63"/>
  <c r="F139" i="63"/>
  <c r="H467" i="63"/>
  <c r="G549" i="63"/>
  <c r="G221" i="63"/>
  <c r="F221" i="63"/>
  <c r="H549" i="63"/>
  <c r="H221" i="63"/>
  <c r="F549" i="63"/>
  <c r="K56" i="47"/>
  <c r="G56" i="47" s="1"/>
  <c r="L56" i="47"/>
  <c r="H56" i="47" s="1"/>
  <c r="M138" i="47"/>
  <c r="I138" i="47" s="1"/>
  <c r="L56" i="49"/>
  <c r="H56" i="49" s="1"/>
  <c r="K56" i="49"/>
  <c r="G56" i="49" s="1"/>
  <c r="M56" i="49"/>
  <c r="I56" i="49" s="1"/>
  <c r="M56" i="47"/>
  <c r="I56" i="47" s="1"/>
  <c r="K138" i="47"/>
  <c r="G138" i="47" s="1"/>
  <c r="L138" i="47"/>
  <c r="H138" i="47" s="1"/>
  <c r="M220" i="49"/>
  <c r="I220" i="49" s="1"/>
  <c r="M302" i="49"/>
  <c r="I302" i="49" s="1"/>
  <c r="K220" i="49"/>
  <c r="G220" i="49" s="1"/>
  <c r="L302" i="49"/>
  <c r="H302" i="49" s="1"/>
  <c r="L220" i="49"/>
  <c r="H220" i="49" s="1"/>
  <c r="K138" i="49"/>
  <c r="G138" i="49" s="1"/>
  <c r="K302" i="49"/>
  <c r="G302" i="49" s="1"/>
  <c r="L138" i="49"/>
  <c r="H138" i="49" s="1"/>
  <c r="K302" i="47"/>
  <c r="G302" i="47" s="1"/>
  <c r="M302" i="47"/>
  <c r="I302" i="47" s="1"/>
  <c r="K220" i="47"/>
  <c r="G220" i="47" s="1"/>
  <c r="M220" i="47"/>
  <c r="I220" i="47" s="1"/>
  <c r="L220" i="47"/>
  <c r="H220" i="47" s="1"/>
  <c r="M138" i="49"/>
  <c r="I138" i="49" s="1"/>
  <c r="L302" i="47"/>
  <c r="H302" i="47" s="1"/>
  <c r="L384" i="47"/>
  <c r="H384" i="47" s="1"/>
  <c r="M384" i="49"/>
  <c r="I384" i="49" s="1"/>
  <c r="M384" i="47"/>
  <c r="I384" i="47" s="1"/>
  <c r="K384" i="49"/>
  <c r="G384" i="49" s="1"/>
  <c r="L384" i="49"/>
  <c r="H384" i="49" s="1"/>
  <c r="K384" i="47"/>
  <c r="G384" i="47" s="1"/>
  <c r="M548" i="47"/>
  <c r="I548" i="47" s="1"/>
  <c r="K548" i="49"/>
  <c r="G548" i="49" s="1"/>
  <c r="L548" i="47"/>
  <c r="H548" i="47" s="1"/>
  <c r="M466" i="49"/>
  <c r="I466" i="49" s="1"/>
  <c r="L548" i="49"/>
  <c r="H548" i="49" s="1"/>
  <c r="K548" i="47"/>
  <c r="G548" i="47" s="1"/>
  <c r="L466" i="47"/>
  <c r="H466" i="47" s="1"/>
  <c r="M466" i="47"/>
  <c r="I466" i="47" s="1"/>
  <c r="M548" i="49"/>
  <c r="I548" i="49" s="1"/>
  <c r="L466" i="49"/>
  <c r="H466" i="49" s="1"/>
  <c r="K466" i="47"/>
  <c r="G466" i="47" s="1"/>
  <c r="K466" i="49"/>
  <c r="G466" i="49" s="1"/>
  <c r="J139" i="61"/>
  <c r="F139" i="61" s="1"/>
  <c r="L221" i="61"/>
  <c r="H221" i="61" s="1"/>
  <c r="L139" i="61"/>
  <c r="H139" i="61" s="1"/>
  <c r="L303" i="61"/>
  <c r="H303" i="61" s="1"/>
  <c r="K221" i="61"/>
  <c r="G221" i="61" s="1"/>
  <c r="L467" i="61"/>
  <c r="H467" i="61" s="1"/>
  <c r="K139" i="61"/>
  <c r="G139" i="61" s="1"/>
  <c r="K303" i="61"/>
  <c r="G303" i="61" s="1"/>
  <c r="J221" i="61"/>
  <c r="F221" i="61" s="1"/>
  <c r="J303" i="61"/>
  <c r="F303" i="61" s="1"/>
  <c r="J467" i="61"/>
  <c r="F467" i="61" s="1"/>
  <c r="K467" i="61"/>
  <c r="G467" i="61" s="1"/>
  <c r="J57" i="61"/>
  <c r="F57" i="61" s="1"/>
  <c r="L57" i="61"/>
  <c r="H57" i="61" s="1"/>
  <c r="K57" i="61"/>
  <c r="G57" i="61" s="1"/>
  <c r="L713" i="61"/>
  <c r="H713" i="61" s="1"/>
  <c r="J713" i="61"/>
  <c r="F713" i="61" s="1"/>
  <c r="L877" i="61"/>
  <c r="H877" i="61" s="1"/>
  <c r="K877" i="61"/>
  <c r="G877" i="61" s="1"/>
  <c r="J877" i="61"/>
  <c r="F877" i="61" s="1"/>
  <c r="K713" i="61"/>
  <c r="G713" i="61" s="1"/>
  <c r="J631" i="61"/>
  <c r="F631" i="61" s="1"/>
  <c r="L549" i="61"/>
  <c r="H549" i="61" s="1"/>
  <c r="K795" i="61"/>
  <c r="G795" i="61" s="1"/>
  <c r="K549" i="61"/>
  <c r="G549" i="61" s="1"/>
  <c r="J795" i="61"/>
  <c r="F795" i="61" s="1"/>
  <c r="J549" i="61"/>
  <c r="F549" i="61" s="1"/>
  <c r="L385" i="61"/>
  <c r="H385" i="61" s="1"/>
  <c r="L631" i="61"/>
  <c r="H631" i="61" s="1"/>
  <c r="J385" i="61"/>
  <c r="F385" i="61" s="1"/>
  <c r="L795" i="61"/>
  <c r="H795" i="61" s="1"/>
  <c r="K631" i="61"/>
  <c r="G631" i="61" s="1"/>
  <c r="K385" i="61"/>
  <c r="G385" i="61" s="1"/>
  <c r="T65" i="41"/>
  <c r="Q65" i="41"/>
  <c r="N65" i="41"/>
  <c r="O65" i="41"/>
  <c r="J65" i="41"/>
  <c r="R65" i="41"/>
  <c r="M65" i="41"/>
  <c r="I65" i="41"/>
  <c r="S65" i="41"/>
  <c r="P65" i="41"/>
  <c r="M57" i="51"/>
  <c r="I57" i="51" s="1"/>
  <c r="K57" i="50"/>
  <c r="G57" i="50" s="1"/>
  <c r="L139" i="51"/>
  <c r="H139" i="51" s="1"/>
  <c r="M57" i="50"/>
  <c r="I57" i="50" s="1"/>
  <c r="L57" i="50"/>
  <c r="H57" i="50" s="1"/>
  <c r="K303" i="55"/>
  <c r="G303" i="55" s="1"/>
  <c r="M303" i="55"/>
  <c r="I303" i="55" s="1"/>
  <c r="M139" i="56"/>
  <c r="I139" i="56" s="1"/>
  <c r="K57" i="52"/>
  <c r="G57" i="52" s="1"/>
  <c r="L57" i="51"/>
  <c r="H57" i="51" s="1"/>
  <c r="L303" i="55"/>
  <c r="H303" i="55" s="1"/>
  <c r="L57" i="59"/>
  <c r="H57" i="59" s="1"/>
  <c r="M139" i="59"/>
  <c r="I139" i="59" s="1"/>
  <c r="K57" i="59"/>
  <c r="G57" i="59" s="1"/>
  <c r="L139" i="59"/>
  <c r="H139" i="59" s="1"/>
  <c r="K139" i="56"/>
  <c r="G139" i="56" s="1"/>
  <c r="K57" i="51"/>
  <c r="G57" i="51" s="1"/>
  <c r="M139" i="51"/>
  <c r="I139" i="51" s="1"/>
  <c r="L57" i="52"/>
  <c r="H57" i="52" s="1"/>
  <c r="K139" i="54"/>
  <c r="G139" i="54" s="1"/>
  <c r="K139" i="59"/>
  <c r="G139" i="59" s="1"/>
  <c r="K221" i="52"/>
  <c r="G221" i="52" s="1"/>
  <c r="K139" i="52"/>
  <c r="G139" i="52" s="1"/>
  <c r="M57" i="58"/>
  <c r="I57" i="58" s="1"/>
  <c r="M57" i="59"/>
  <c r="I57" i="59" s="1"/>
  <c r="L139" i="56"/>
  <c r="H139" i="56" s="1"/>
  <c r="M57" i="56"/>
  <c r="I57" i="56" s="1"/>
  <c r="L57" i="58"/>
  <c r="H57" i="58" s="1"/>
  <c r="L57" i="55"/>
  <c r="H57" i="55" s="1"/>
  <c r="L57" i="56"/>
  <c r="H57" i="56" s="1"/>
  <c r="M139" i="57"/>
  <c r="I139" i="57" s="1"/>
  <c r="M303" i="53"/>
  <c r="I303" i="53" s="1"/>
  <c r="M57" i="54"/>
  <c r="I57" i="54" s="1"/>
  <c r="K57" i="58"/>
  <c r="G57" i="58" s="1"/>
  <c r="M57" i="53"/>
  <c r="I57" i="53" s="1"/>
  <c r="K57" i="55"/>
  <c r="G57" i="55" s="1"/>
  <c r="L221" i="52"/>
  <c r="H221" i="52" s="1"/>
  <c r="L139" i="52"/>
  <c r="H139" i="52" s="1"/>
  <c r="K57" i="56"/>
  <c r="G57" i="56" s="1"/>
  <c r="L139" i="57"/>
  <c r="H139" i="57" s="1"/>
  <c r="K303" i="53"/>
  <c r="G303" i="53" s="1"/>
  <c r="L57" i="54"/>
  <c r="H57" i="54" s="1"/>
  <c r="K57" i="53"/>
  <c r="G57" i="53" s="1"/>
  <c r="M57" i="57"/>
  <c r="I57" i="57" s="1"/>
  <c r="L139" i="54"/>
  <c r="H139" i="54" s="1"/>
  <c r="M139" i="53"/>
  <c r="I139" i="53" s="1"/>
  <c r="K57" i="54"/>
  <c r="G57" i="54" s="1"/>
  <c r="L57" i="57"/>
  <c r="H57" i="57" s="1"/>
  <c r="L139" i="53"/>
  <c r="H139" i="53" s="1"/>
  <c r="K57" i="57"/>
  <c r="G57" i="57" s="1"/>
  <c r="M57" i="55"/>
  <c r="I57" i="55" s="1"/>
  <c r="M139" i="54"/>
  <c r="I139" i="54" s="1"/>
  <c r="K139" i="53"/>
  <c r="G139" i="53" s="1"/>
  <c r="K139" i="57"/>
  <c r="G139" i="57" s="1"/>
  <c r="M221" i="52"/>
  <c r="I221" i="52" s="1"/>
  <c r="L303" i="53"/>
  <c r="H303" i="53" s="1"/>
  <c r="K139" i="51"/>
  <c r="G139" i="51" s="1"/>
  <c r="L57" i="53"/>
  <c r="H57" i="53" s="1"/>
  <c r="M57" i="52"/>
  <c r="I57" i="52" s="1"/>
  <c r="M139" i="52"/>
  <c r="I139" i="52" s="1"/>
  <c r="M139" i="50"/>
  <c r="I139" i="50" s="1"/>
  <c r="K221" i="53"/>
  <c r="G221" i="53" s="1"/>
  <c r="M139" i="58"/>
  <c r="I139" i="58" s="1"/>
  <c r="M221" i="53"/>
  <c r="I221" i="53" s="1"/>
  <c r="L139" i="58"/>
  <c r="H139" i="58" s="1"/>
  <c r="M221" i="55"/>
  <c r="I221" i="55" s="1"/>
  <c r="L221" i="53"/>
  <c r="H221" i="53" s="1"/>
  <c r="M221" i="56"/>
  <c r="I221" i="56" s="1"/>
  <c r="K139" i="58"/>
  <c r="G139" i="58" s="1"/>
  <c r="L221" i="55"/>
  <c r="H221" i="55" s="1"/>
  <c r="L221" i="56"/>
  <c r="H221" i="56" s="1"/>
  <c r="K221" i="55"/>
  <c r="G221" i="55" s="1"/>
  <c r="L139" i="50"/>
  <c r="H139" i="50" s="1"/>
  <c r="L303" i="52"/>
  <c r="H303" i="52" s="1"/>
  <c r="M221" i="59"/>
  <c r="I221" i="59" s="1"/>
  <c r="L221" i="57"/>
  <c r="H221" i="57" s="1"/>
  <c r="M221" i="51"/>
  <c r="I221" i="51" s="1"/>
  <c r="K221" i="56"/>
  <c r="G221" i="56" s="1"/>
  <c r="L385" i="55"/>
  <c r="H385" i="55" s="1"/>
  <c r="K139" i="50"/>
  <c r="G139" i="50" s="1"/>
  <c r="M303" i="59"/>
  <c r="I303" i="59" s="1"/>
  <c r="M139" i="55"/>
  <c r="I139" i="55" s="1"/>
  <c r="K385" i="55"/>
  <c r="G385" i="55" s="1"/>
  <c r="M385" i="53"/>
  <c r="I385" i="53" s="1"/>
  <c r="L303" i="59"/>
  <c r="H303" i="59" s="1"/>
  <c r="L139" i="55"/>
  <c r="H139" i="55" s="1"/>
  <c r="M385" i="55"/>
  <c r="I385" i="55" s="1"/>
  <c r="L385" i="53"/>
  <c r="H385" i="53" s="1"/>
  <c r="K221" i="59"/>
  <c r="G221" i="59" s="1"/>
  <c r="M221" i="57"/>
  <c r="I221" i="57" s="1"/>
  <c r="K221" i="51"/>
  <c r="G221" i="51" s="1"/>
  <c r="K303" i="59"/>
  <c r="G303" i="59" s="1"/>
  <c r="K221" i="57"/>
  <c r="G221" i="57" s="1"/>
  <c r="K385" i="53"/>
  <c r="G385" i="53" s="1"/>
  <c r="K139" i="55"/>
  <c r="G139" i="55" s="1"/>
  <c r="L221" i="51"/>
  <c r="H221" i="51" s="1"/>
  <c r="M303" i="52"/>
  <c r="I303" i="52" s="1"/>
  <c r="L221" i="59"/>
  <c r="H221" i="59" s="1"/>
  <c r="K303" i="52"/>
  <c r="G303" i="52" s="1"/>
  <c r="K385" i="59"/>
  <c r="G385" i="59" s="1"/>
  <c r="K303" i="56"/>
  <c r="G303" i="56" s="1"/>
  <c r="L385" i="52"/>
  <c r="H385" i="52" s="1"/>
  <c r="K385" i="52"/>
  <c r="G385" i="52" s="1"/>
  <c r="M221" i="54"/>
  <c r="I221" i="54" s="1"/>
  <c r="L221" i="50"/>
  <c r="H221" i="50" s="1"/>
  <c r="L221" i="54"/>
  <c r="H221" i="54" s="1"/>
  <c r="L385" i="59"/>
  <c r="H385" i="59" s="1"/>
  <c r="L303" i="56"/>
  <c r="H303" i="56" s="1"/>
  <c r="L303" i="51"/>
  <c r="H303" i="51" s="1"/>
  <c r="M385" i="52"/>
  <c r="I385" i="52" s="1"/>
  <c r="M385" i="59"/>
  <c r="I385" i="59" s="1"/>
  <c r="K303" i="57"/>
  <c r="G303" i="57" s="1"/>
  <c r="L549" i="55"/>
  <c r="H549" i="55" s="1"/>
  <c r="L221" i="58"/>
  <c r="H221" i="58" s="1"/>
  <c r="K221" i="54"/>
  <c r="G221" i="54" s="1"/>
  <c r="K221" i="58"/>
  <c r="G221" i="58" s="1"/>
  <c r="K549" i="53"/>
  <c r="G549" i="53" s="1"/>
  <c r="M549" i="53"/>
  <c r="I549" i="53" s="1"/>
  <c r="M467" i="53"/>
  <c r="I467" i="53" s="1"/>
  <c r="M221" i="58"/>
  <c r="I221" i="58" s="1"/>
  <c r="M467" i="55"/>
  <c r="I467" i="55" s="1"/>
  <c r="K467" i="55"/>
  <c r="G467" i="55" s="1"/>
  <c r="M221" i="50"/>
  <c r="I221" i="50" s="1"/>
  <c r="K467" i="53"/>
  <c r="G467" i="53" s="1"/>
  <c r="L303" i="57"/>
  <c r="H303" i="57" s="1"/>
  <c r="K549" i="55"/>
  <c r="G549" i="55" s="1"/>
  <c r="L467" i="55"/>
  <c r="H467" i="55" s="1"/>
  <c r="M549" i="55"/>
  <c r="I549" i="55" s="1"/>
  <c r="K221" i="50"/>
  <c r="G221" i="50" s="1"/>
  <c r="M303" i="56"/>
  <c r="I303" i="56" s="1"/>
  <c r="L549" i="53"/>
  <c r="H549" i="53" s="1"/>
  <c r="L467" i="53"/>
  <c r="H467" i="53" s="1"/>
  <c r="M303" i="57"/>
  <c r="I303" i="57" s="1"/>
  <c r="M303" i="51"/>
  <c r="I303" i="51" s="1"/>
  <c r="K303" i="50"/>
  <c r="G303" i="50" s="1"/>
  <c r="M385" i="57"/>
  <c r="I385" i="57" s="1"/>
  <c r="M385" i="56"/>
  <c r="I385" i="56" s="1"/>
  <c r="M467" i="52"/>
  <c r="I467" i="52" s="1"/>
  <c r="L385" i="57"/>
  <c r="H385" i="57" s="1"/>
  <c r="L385" i="56"/>
  <c r="H385" i="56" s="1"/>
  <c r="L467" i="52"/>
  <c r="H467" i="52" s="1"/>
  <c r="K385" i="57"/>
  <c r="G385" i="57" s="1"/>
  <c r="K385" i="56"/>
  <c r="G385" i="56" s="1"/>
  <c r="K467" i="52"/>
  <c r="G467" i="52" s="1"/>
  <c r="K303" i="51"/>
  <c r="G303" i="51" s="1"/>
  <c r="L303" i="50"/>
  <c r="H303" i="50" s="1"/>
  <c r="M303" i="50"/>
  <c r="I303" i="50" s="1"/>
  <c r="M549" i="52"/>
  <c r="I549" i="52" s="1"/>
  <c r="L303" i="54"/>
  <c r="H303" i="54" s="1"/>
  <c r="M385" i="51"/>
  <c r="I385" i="51" s="1"/>
  <c r="L467" i="59"/>
  <c r="H467" i="59" s="1"/>
  <c r="K303" i="54"/>
  <c r="G303" i="54" s="1"/>
  <c r="L385" i="51"/>
  <c r="H385" i="51" s="1"/>
  <c r="M549" i="59"/>
  <c r="I549" i="59" s="1"/>
  <c r="K467" i="59"/>
  <c r="G467" i="59" s="1"/>
  <c r="L303" i="58"/>
  <c r="H303" i="58" s="1"/>
  <c r="L549" i="59"/>
  <c r="H549" i="59" s="1"/>
  <c r="K549" i="52"/>
  <c r="G549" i="52" s="1"/>
  <c r="M303" i="54"/>
  <c r="I303" i="54" s="1"/>
  <c r="K385" i="51"/>
  <c r="G385" i="51" s="1"/>
  <c r="M467" i="59"/>
  <c r="I467" i="59" s="1"/>
  <c r="L549" i="52"/>
  <c r="H549" i="52" s="1"/>
  <c r="M303" i="58"/>
  <c r="I303" i="58" s="1"/>
  <c r="K303" i="58"/>
  <c r="G303" i="58" s="1"/>
  <c r="K549" i="59"/>
  <c r="G549" i="59" s="1"/>
  <c r="K385" i="50"/>
  <c r="G385" i="50" s="1"/>
  <c r="K467" i="56"/>
  <c r="G467" i="56" s="1"/>
  <c r="K549" i="51"/>
  <c r="G549" i="51" s="1"/>
  <c r="M549" i="57"/>
  <c r="I549" i="57" s="1"/>
  <c r="K385" i="54"/>
  <c r="G385" i="54" s="1"/>
  <c r="M385" i="50"/>
  <c r="I385" i="50" s="1"/>
  <c r="M467" i="56"/>
  <c r="I467" i="56" s="1"/>
  <c r="M549" i="51"/>
  <c r="I549" i="51" s="1"/>
  <c r="L467" i="57"/>
  <c r="H467" i="57" s="1"/>
  <c r="L385" i="50"/>
  <c r="H385" i="50" s="1"/>
  <c r="M385" i="58"/>
  <c r="I385" i="58" s="1"/>
  <c r="M467" i="51"/>
  <c r="I467" i="51" s="1"/>
  <c r="K467" i="57"/>
  <c r="G467" i="57" s="1"/>
  <c r="M467" i="57"/>
  <c r="I467" i="57" s="1"/>
  <c r="L385" i="58"/>
  <c r="H385" i="58" s="1"/>
  <c r="M549" i="56"/>
  <c r="I549" i="56" s="1"/>
  <c r="L467" i="51"/>
  <c r="H467" i="51" s="1"/>
  <c r="L549" i="56"/>
  <c r="H549" i="56" s="1"/>
  <c r="K467" i="51"/>
  <c r="G467" i="51" s="1"/>
  <c r="K549" i="56"/>
  <c r="G549" i="56" s="1"/>
  <c r="L467" i="56"/>
  <c r="H467" i="56" s="1"/>
  <c r="L549" i="51"/>
  <c r="H549" i="51" s="1"/>
  <c r="K549" i="57"/>
  <c r="G549" i="57" s="1"/>
  <c r="L385" i="54"/>
  <c r="H385" i="54" s="1"/>
  <c r="K385" i="58"/>
  <c r="G385" i="58" s="1"/>
  <c r="M385" i="54"/>
  <c r="I385" i="54" s="1"/>
  <c r="L549" i="57"/>
  <c r="H549" i="57" s="1"/>
  <c r="L467" i="50"/>
  <c r="H467" i="50" s="1"/>
  <c r="K467" i="50"/>
  <c r="G467" i="50" s="1"/>
  <c r="M549" i="50"/>
  <c r="I549" i="50" s="1"/>
  <c r="M467" i="50"/>
  <c r="I467" i="50" s="1"/>
  <c r="L549" i="50"/>
  <c r="H549" i="50" s="1"/>
  <c r="K467" i="54"/>
  <c r="G467" i="54" s="1"/>
  <c r="M549" i="58"/>
  <c r="I549" i="58" s="1"/>
  <c r="L549" i="58"/>
  <c r="H549" i="58" s="1"/>
  <c r="K549" i="58"/>
  <c r="G549" i="58" s="1"/>
  <c r="M467" i="58"/>
  <c r="I467" i="58" s="1"/>
  <c r="L549" i="54"/>
  <c r="H549" i="54" s="1"/>
  <c r="K467" i="58"/>
  <c r="G467" i="58" s="1"/>
  <c r="L467" i="54"/>
  <c r="H467" i="54" s="1"/>
  <c r="M467" i="54"/>
  <c r="I467" i="54" s="1"/>
  <c r="K549" i="50"/>
  <c r="G549" i="50" s="1"/>
  <c r="M549" i="54"/>
  <c r="I549" i="54" s="1"/>
  <c r="L467" i="58"/>
  <c r="H467" i="58" s="1"/>
  <c r="K549" i="54"/>
  <c r="G549" i="54" s="1"/>
  <c r="L551" i="45" l="1"/>
  <c r="H551" i="45" s="1"/>
  <c r="K551" i="45"/>
  <c r="G551" i="45" s="1"/>
  <c r="J551" i="45"/>
  <c r="F551" i="45" s="1"/>
  <c r="J387" i="45"/>
  <c r="F387" i="45" s="1"/>
  <c r="L59" i="45"/>
  <c r="H59" i="45" s="1"/>
  <c r="K879" i="45"/>
  <c r="G879" i="45" s="1"/>
  <c r="J633" i="45"/>
  <c r="F633" i="45" s="1"/>
  <c r="L469" i="45"/>
  <c r="H469" i="45" s="1"/>
  <c r="J223" i="45"/>
  <c r="F223" i="45" s="1"/>
  <c r="L387" i="45"/>
  <c r="H387" i="45" s="1"/>
  <c r="L141" i="45"/>
  <c r="H141" i="45" s="1"/>
  <c r="K469" i="45"/>
  <c r="G469" i="45" s="1"/>
  <c r="L223" i="45"/>
  <c r="H223" i="45" s="1"/>
  <c r="L305" i="45"/>
  <c r="H305" i="45" s="1"/>
  <c r="K797" i="45"/>
  <c r="G797" i="45" s="1"/>
  <c r="K305" i="45"/>
  <c r="G305" i="45" s="1"/>
  <c r="K141" i="45"/>
  <c r="G141" i="45" s="1"/>
  <c r="J469" i="45"/>
  <c r="F469" i="45" s="1"/>
  <c r="K223" i="45"/>
  <c r="G223" i="45" s="1"/>
  <c r="L797" i="45"/>
  <c r="H797" i="45" s="1"/>
  <c r="J715" i="45"/>
  <c r="F715" i="45" s="1"/>
  <c r="K387" i="45"/>
  <c r="G387" i="45" s="1"/>
  <c r="J305" i="45"/>
  <c r="F305" i="45" s="1"/>
  <c r="K59" i="45"/>
  <c r="G59" i="45" s="1"/>
  <c r="L879" i="45"/>
  <c r="H879" i="45" s="1"/>
  <c r="K633" i="45"/>
  <c r="G633" i="45" s="1"/>
  <c r="J141" i="45"/>
  <c r="F141" i="45" s="1"/>
  <c r="L715" i="45"/>
  <c r="H715" i="45" s="1"/>
  <c r="J797" i="45"/>
  <c r="F797" i="45" s="1"/>
  <c r="L633" i="45"/>
  <c r="H633" i="45" s="1"/>
  <c r="K715" i="45"/>
  <c r="G715" i="45" s="1"/>
  <c r="J59" i="45"/>
  <c r="F59" i="45" s="1"/>
  <c r="J879" i="45"/>
  <c r="F879" i="45" s="1"/>
  <c r="H141" i="42"/>
  <c r="G59" i="42"/>
  <c r="I141" i="42"/>
  <c r="H59" i="42"/>
  <c r="G141" i="42"/>
  <c r="I59" i="42"/>
  <c r="H223" i="42"/>
  <c r="I223" i="42"/>
  <c r="G223" i="42"/>
  <c r="G305" i="42"/>
  <c r="H305" i="42"/>
  <c r="I305" i="42"/>
  <c r="H387" i="42"/>
  <c r="I387" i="42"/>
  <c r="G387" i="42"/>
  <c r="I469" i="42"/>
  <c r="H469" i="42"/>
  <c r="G469" i="42"/>
  <c r="G551" i="42"/>
  <c r="H551" i="42"/>
  <c r="I551" i="42"/>
  <c r="I633" i="42"/>
  <c r="H633" i="42"/>
  <c r="G633" i="42"/>
  <c r="H715" i="42"/>
  <c r="I715" i="42"/>
  <c r="G715" i="42"/>
  <c r="H797" i="42"/>
  <c r="I797" i="42"/>
  <c r="G797" i="42"/>
  <c r="G879" i="42"/>
  <c r="H879" i="42"/>
  <c r="I879" i="42"/>
  <c r="I961" i="42"/>
  <c r="G961" i="42"/>
  <c r="H961" i="42"/>
  <c r="G1043" i="42"/>
  <c r="H1043" i="42"/>
  <c r="I1043" i="42"/>
  <c r="I1125" i="42"/>
  <c r="G1125" i="42"/>
  <c r="H1125" i="42"/>
  <c r="G1207" i="42"/>
  <c r="I1207" i="42"/>
  <c r="H1207" i="42"/>
  <c r="D68" i="41"/>
  <c r="F67" i="41"/>
  <c r="E67" i="41"/>
  <c r="H67" i="41"/>
  <c r="G67" i="41"/>
  <c r="L57" i="48"/>
  <c r="H57" i="48" s="1"/>
  <c r="M57" i="48"/>
  <c r="I57" i="48" s="1"/>
  <c r="K57" i="48"/>
  <c r="G57" i="48" s="1"/>
  <c r="L139" i="48"/>
  <c r="H139" i="48" s="1"/>
  <c r="M139" i="48"/>
  <c r="I139" i="48" s="1"/>
  <c r="K139" i="48"/>
  <c r="G139" i="48" s="1"/>
  <c r="L221" i="48"/>
  <c r="H221" i="48" s="1"/>
  <c r="K221" i="48"/>
  <c r="G221" i="48" s="1"/>
  <c r="M221" i="48"/>
  <c r="I221" i="48" s="1"/>
  <c r="M303" i="48"/>
  <c r="I303" i="48" s="1"/>
  <c r="L303" i="48"/>
  <c r="H303" i="48" s="1"/>
  <c r="K303" i="48"/>
  <c r="G303" i="48" s="1"/>
  <c r="K385" i="48"/>
  <c r="G385" i="48" s="1"/>
  <c r="M385" i="48"/>
  <c r="I385" i="48" s="1"/>
  <c r="L385" i="48"/>
  <c r="H385" i="48" s="1"/>
  <c r="K467" i="48"/>
  <c r="G467" i="48" s="1"/>
  <c r="L467" i="48"/>
  <c r="H467" i="48" s="1"/>
  <c r="M549" i="48"/>
  <c r="I549" i="48" s="1"/>
  <c r="M467" i="48"/>
  <c r="I467" i="48" s="1"/>
  <c r="L549" i="48"/>
  <c r="H549" i="48" s="1"/>
  <c r="K549" i="48"/>
  <c r="G549" i="48" s="1"/>
  <c r="K65" i="41"/>
  <c r="L65" i="41"/>
  <c r="M57" i="49"/>
  <c r="I57" i="49" s="1"/>
  <c r="K139" i="47"/>
  <c r="G139" i="47" s="1"/>
  <c r="L57" i="49"/>
  <c r="H57" i="49" s="1"/>
  <c r="M57" i="47"/>
  <c r="I57" i="47" s="1"/>
  <c r="K57" i="49"/>
  <c r="G57" i="49" s="1"/>
  <c r="K57" i="47"/>
  <c r="G57" i="47" s="1"/>
  <c r="L57" i="47"/>
  <c r="H57" i="47" s="1"/>
  <c r="M139" i="47"/>
  <c r="I139" i="47" s="1"/>
  <c r="L139" i="47"/>
  <c r="H139" i="47" s="1"/>
  <c r="K303" i="47"/>
  <c r="G303" i="47" s="1"/>
  <c r="M221" i="47"/>
  <c r="I221" i="47" s="1"/>
  <c r="L303" i="47"/>
  <c r="H303" i="47" s="1"/>
  <c r="L221" i="47"/>
  <c r="H221" i="47" s="1"/>
  <c r="L139" i="49"/>
  <c r="H139" i="49" s="1"/>
  <c r="K139" i="49"/>
  <c r="G139" i="49" s="1"/>
  <c r="K221" i="47"/>
  <c r="G221" i="47" s="1"/>
  <c r="M139" i="49"/>
  <c r="I139" i="49" s="1"/>
  <c r="M303" i="47"/>
  <c r="I303" i="47" s="1"/>
  <c r="K385" i="47"/>
  <c r="G385" i="47" s="1"/>
  <c r="L385" i="47"/>
  <c r="H385" i="47" s="1"/>
  <c r="M221" i="49"/>
  <c r="I221" i="49" s="1"/>
  <c r="M385" i="47"/>
  <c r="I385" i="47" s="1"/>
  <c r="L221" i="49"/>
  <c r="H221" i="49" s="1"/>
  <c r="K221" i="49"/>
  <c r="G221" i="49" s="1"/>
  <c r="L303" i="49"/>
  <c r="H303" i="49" s="1"/>
  <c r="K303" i="49"/>
  <c r="G303" i="49" s="1"/>
  <c r="M303" i="49"/>
  <c r="I303" i="49" s="1"/>
  <c r="K467" i="47"/>
  <c r="G467" i="47" s="1"/>
  <c r="M549" i="47"/>
  <c r="I549" i="47" s="1"/>
  <c r="M467" i="47"/>
  <c r="I467" i="47" s="1"/>
  <c r="L467" i="47"/>
  <c r="H467" i="47" s="1"/>
  <c r="L549" i="47"/>
  <c r="H549" i="47" s="1"/>
  <c r="K549" i="47"/>
  <c r="G549" i="47" s="1"/>
  <c r="M385" i="49"/>
  <c r="I385" i="49" s="1"/>
  <c r="K385" i="49"/>
  <c r="G385" i="49" s="1"/>
  <c r="L385" i="49"/>
  <c r="H385" i="49" s="1"/>
  <c r="L549" i="49"/>
  <c r="H549" i="49" s="1"/>
  <c r="K549" i="49"/>
  <c r="G549" i="49" s="1"/>
  <c r="M467" i="49"/>
  <c r="I467" i="49" s="1"/>
  <c r="L467" i="49"/>
  <c r="H467" i="49" s="1"/>
  <c r="M549" i="49"/>
  <c r="I549" i="49" s="1"/>
  <c r="K467" i="49"/>
  <c r="G467" i="49" s="1"/>
  <c r="H58" i="63"/>
  <c r="G304" i="63"/>
  <c r="H304" i="63"/>
  <c r="F304" i="63"/>
  <c r="H386" i="63"/>
  <c r="F140" i="63"/>
  <c r="G386" i="63"/>
  <c r="F58" i="63"/>
  <c r="H468" i="63"/>
  <c r="H140" i="63"/>
  <c r="G468" i="63"/>
  <c r="G140" i="63"/>
  <c r="F468" i="63"/>
  <c r="F386" i="63"/>
  <c r="F550" i="63"/>
  <c r="F222" i="63"/>
  <c r="G58" i="63"/>
  <c r="H550" i="63"/>
  <c r="G550" i="63"/>
  <c r="H222" i="63"/>
  <c r="G222" i="63"/>
  <c r="L140" i="61"/>
  <c r="H140" i="61" s="1"/>
  <c r="K140" i="61"/>
  <c r="G140" i="61" s="1"/>
  <c r="J140" i="61"/>
  <c r="F140" i="61" s="1"/>
  <c r="K796" i="61"/>
  <c r="G796" i="61" s="1"/>
  <c r="L468" i="61"/>
  <c r="H468" i="61" s="1"/>
  <c r="J796" i="61"/>
  <c r="F796" i="61" s="1"/>
  <c r="J550" i="61"/>
  <c r="F550" i="61" s="1"/>
  <c r="L550" i="61"/>
  <c r="H550" i="61" s="1"/>
  <c r="L796" i="61"/>
  <c r="H796" i="61" s="1"/>
  <c r="L714" i="61"/>
  <c r="H714" i="61" s="1"/>
  <c r="K58" i="61"/>
  <c r="G58" i="61" s="1"/>
  <c r="K550" i="61"/>
  <c r="G550" i="61" s="1"/>
  <c r="K714" i="61"/>
  <c r="G714" i="61" s="1"/>
  <c r="J58" i="61"/>
  <c r="F58" i="61" s="1"/>
  <c r="J714" i="61"/>
  <c r="F714" i="61" s="1"/>
  <c r="J386" i="61"/>
  <c r="F386" i="61" s="1"/>
  <c r="L58" i="61"/>
  <c r="H58" i="61" s="1"/>
  <c r="J878" i="61"/>
  <c r="F878" i="61" s="1"/>
  <c r="K632" i="61"/>
  <c r="G632" i="61" s="1"/>
  <c r="J632" i="61"/>
  <c r="F632" i="61" s="1"/>
  <c r="L222" i="61"/>
  <c r="H222" i="61" s="1"/>
  <c r="K468" i="61"/>
  <c r="G468" i="61" s="1"/>
  <c r="L632" i="61"/>
  <c r="H632" i="61" s="1"/>
  <c r="K222" i="61"/>
  <c r="G222" i="61" s="1"/>
  <c r="K386" i="61"/>
  <c r="G386" i="61" s="1"/>
  <c r="K878" i="61"/>
  <c r="G878" i="61" s="1"/>
  <c r="J468" i="61"/>
  <c r="F468" i="61" s="1"/>
  <c r="J222" i="61"/>
  <c r="F222" i="61" s="1"/>
  <c r="K304" i="61"/>
  <c r="G304" i="61" s="1"/>
  <c r="L878" i="61"/>
  <c r="H878" i="61" s="1"/>
  <c r="J304" i="61"/>
  <c r="F304" i="61" s="1"/>
  <c r="L304" i="61"/>
  <c r="H304" i="61" s="1"/>
  <c r="L386" i="61"/>
  <c r="H386" i="61" s="1"/>
  <c r="I66" i="41"/>
  <c r="S66" i="41"/>
  <c r="J66" i="41"/>
  <c r="T66" i="41"/>
  <c r="M66" i="41"/>
  <c r="N66" i="41"/>
  <c r="O66" i="41"/>
  <c r="P66" i="41"/>
  <c r="R66" i="41"/>
  <c r="Q66" i="41"/>
  <c r="G1287" i="42"/>
  <c r="I1287" i="42"/>
  <c r="H1287" i="42"/>
  <c r="I1369" i="42"/>
  <c r="H1369" i="42"/>
  <c r="G1369" i="42"/>
  <c r="I1451" i="42"/>
  <c r="H1451" i="42"/>
  <c r="G1451" i="42"/>
  <c r="H1533" i="42"/>
  <c r="G1533" i="42"/>
  <c r="I1533" i="42"/>
  <c r="I1615" i="42"/>
  <c r="G1615" i="42"/>
  <c r="H1615" i="42"/>
  <c r="G1697" i="42"/>
  <c r="I1697" i="42"/>
  <c r="H1697" i="42"/>
  <c r="H1779" i="42"/>
  <c r="I1779" i="42"/>
  <c r="G1779" i="42"/>
  <c r="G1861" i="42"/>
  <c r="I1861" i="42"/>
  <c r="H1861" i="42"/>
  <c r="G2025" i="42"/>
  <c r="I1943" i="42"/>
  <c r="G1943" i="42"/>
  <c r="H1943" i="42"/>
  <c r="H2025" i="42"/>
  <c r="I2025" i="42"/>
  <c r="L222" i="50"/>
  <c r="H222" i="50" s="1"/>
  <c r="K222" i="50"/>
  <c r="G222" i="50" s="1"/>
  <c r="M58" i="50"/>
  <c r="I58" i="50" s="1"/>
  <c r="L58" i="50"/>
  <c r="H58" i="50" s="1"/>
  <c r="K58" i="50"/>
  <c r="G58" i="50" s="1"/>
  <c r="M222" i="50"/>
  <c r="I222" i="50" s="1"/>
  <c r="L58" i="53"/>
  <c r="H58" i="53" s="1"/>
  <c r="K58" i="53"/>
  <c r="G58" i="53" s="1"/>
  <c r="M58" i="53"/>
  <c r="I58" i="53" s="1"/>
  <c r="M58" i="55"/>
  <c r="I58" i="55" s="1"/>
  <c r="L58" i="57"/>
  <c r="H58" i="57" s="1"/>
  <c r="M58" i="52"/>
  <c r="I58" i="52" s="1"/>
  <c r="K58" i="57"/>
  <c r="G58" i="57" s="1"/>
  <c r="L58" i="52"/>
  <c r="H58" i="52" s="1"/>
  <c r="M58" i="59"/>
  <c r="I58" i="59" s="1"/>
  <c r="M58" i="57"/>
  <c r="I58" i="57" s="1"/>
  <c r="L58" i="59"/>
  <c r="H58" i="59" s="1"/>
  <c r="M58" i="51"/>
  <c r="I58" i="51" s="1"/>
  <c r="K58" i="59"/>
  <c r="G58" i="59" s="1"/>
  <c r="K58" i="52"/>
  <c r="G58" i="52" s="1"/>
  <c r="K222" i="55"/>
  <c r="G222" i="55" s="1"/>
  <c r="M140" i="55"/>
  <c r="I140" i="55" s="1"/>
  <c r="K140" i="57"/>
  <c r="G140" i="57" s="1"/>
  <c r="L140" i="52"/>
  <c r="H140" i="52" s="1"/>
  <c r="L140" i="55"/>
  <c r="H140" i="55" s="1"/>
  <c r="K140" i="52"/>
  <c r="G140" i="52" s="1"/>
  <c r="M140" i="53"/>
  <c r="I140" i="53" s="1"/>
  <c r="M140" i="52"/>
  <c r="I140" i="52" s="1"/>
  <c r="L140" i="53"/>
  <c r="H140" i="53" s="1"/>
  <c r="K58" i="55"/>
  <c r="G58" i="55" s="1"/>
  <c r="K140" i="55"/>
  <c r="G140" i="55" s="1"/>
  <c r="L140" i="57"/>
  <c r="H140" i="57" s="1"/>
  <c r="K58" i="54"/>
  <c r="G58" i="54" s="1"/>
  <c r="K58" i="58"/>
  <c r="G58" i="58" s="1"/>
  <c r="L58" i="55"/>
  <c r="H58" i="55" s="1"/>
  <c r="K58" i="51"/>
  <c r="G58" i="51" s="1"/>
  <c r="L58" i="51"/>
  <c r="H58" i="51" s="1"/>
  <c r="M222" i="55"/>
  <c r="I222" i="55" s="1"/>
  <c r="M140" i="57"/>
  <c r="I140" i="57" s="1"/>
  <c r="M58" i="54"/>
  <c r="I58" i="54" s="1"/>
  <c r="K58" i="56"/>
  <c r="G58" i="56" s="1"/>
  <c r="L58" i="54"/>
  <c r="H58" i="54" s="1"/>
  <c r="M58" i="58"/>
  <c r="I58" i="58" s="1"/>
  <c r="L58" i="56"/>
  <c r="H58" i="56" s="1"/>
  <c r="K140" i="53"/>
  <c r="G140" i="53" s="1"/>
  <c r="L222" i="55"/>
  <c r="H222" i="55" s="1"/>
  <c r="M58" i="56"/>
  <c r="I58" i="56" s="1"/>
  <c r="L58" i="58"/>
  <c r="H58" i="58" s="1"/>
  <c r="L140" i="58"/>
  <c r="H140" i="58" s="1"/>
  <c r="K222" i="59"/>
  <c r="G222" i="59" s="1"/>
  <c r="K140" i="54"/>
  <c r="G140" i="54" s="1"/>
  <c r="K140" i="58"/>
  <c r="G140" i="58" s="1"/>
  <c r="M140" i="54"/>
  <c r="I140" i="54" s="1"/>
  <c r="K140" i="50"/>
  <c r="G140" i="50" s="1"/>
  <c r="M304" i="50"/>
  <c r="I304" i="50" s="1"/>
  <c r="M140" i="58"/>
  <c r="I140" i="58" s="1"/>
  <c r="L222" i="59"/>
  <c r="H222" i="59" s="1"/>
  <c r="L140" i="54"/>
  <c r="H140" i="54" s="1"/>
  <c r="K140" i="51"/>
  <c r="G140" i="51" s="1"/>
  <c r="K222" i="52"/>
  <c r="G222" i="52" s="1"/>
  <c r="M222" i="51"/>
  <c r="I222" i="51" s="1"/>
  <c r="M304" i="58"/>
  <c r="I304" i="58" s="1"/>
  <c r="M222" i="53"/>
  <c r="I222" i="53" s="1"/>
  <c r="M140" i="50"/>
  <c r="I140" i="50" s="1"/>
  <c r="L222" i="51"/>
  <c r="H222" i="51" s="1"/>
  <c r="L304" i="58"/>
  <c r="H304" i="58" s="1"/>
  <c r="M222" i="58"/>
  <c r="I222" i="58" s="1"/>
  <c r="L222" i="53"/>
  <c r="H222" i="53" s="1"/>
  <c r="L140" i="50"/>
  <c r="H140" i="50" s="1"/>
  <c r="K222" i="51"/>
  <c r="G222" i="51" s="1"/>
  <c r="K304" i="58"/>
  <c r="G304" i="58" s="1"/>
  <c r="L222" i="58"/>
  <c r="H222" i="58" s="1"/>
  <c r="K222" i="53"/>
  <c r="G222" i="53" s="1"/>
  <c r="M222" i="59"/>
  <c r="I222" i="59" s="1"/>
  <c r="M140" i="51"/>
  <c r="I140" i="51" s="1"/>
  <c r="K222" i="58"/>
  <c r="G222" i="58" s="1"/>
  <c r="L304" i="50"/>
  <c r="H304" i="50" s="1"/>
  <c r="L222" i="52"/>
  <c r="H222" i="52" s="1"/>
  <c r="K140" i="59"/>
  <c r="G140" i="59" s="1"/>
  <c r="K304" i="50"/>
  <c r="G304" i="50" s="1"/>
  <c r="M140" i="59"/>
  <c r="I140" i="59" s="1"/>
  <c r="L140" i="51"/>
  <c r="H140" i="51" s="1"/>
  <c r="L140" i="59"/>
  <c r="H140" i="59" s="1"/>
  <c r="K140" i="56"/>
  <c r="G140" i="56" s="1"/>
  <c r="M140" i="56"/>
  <c r="I140" i="56" s="1"/>
  <c r="L140" i="56"/>
  <c r="H140" i="56" s="1"/>
  <c r="M222" i="52"/>
  <c r="I222" i="52" s="1"/>
  <c r="K386" i="50"/>
  <c r="G386" i="50" s="1"/>
  <c r="L304" i="51"/>
  <c r="H304" i="51" s="1"/>
  <c r="K304" i="59"/>
  <c r="G304" i="59" s="1"/>
  <c r="M222" i="57"/>
  <c r="I222" i="57" s="1"/>
  <c r="M304" i="52"/>
  <c r="I304" i="52" s="1"/>
  <c r="M304" i="59"/>
  <c r="I304" i="59" s="1"/>
  <c r="L222" i="57"/>
  <c r="H222" i="57" s="1"/>
  <c r="K222" i="56"/>
  <c r="G222" i="56" s="1"/>
  <c r="L386" i="50"/>
  <c r="H386" i="50" s="1"/>
  <c r="M304" i="51"/>
  <c r="I304" i="51" s="1"/>
  <c r="K304" i="52"/>
  <c r="G304" i="52" s="1"/>
  <c r="L222" i="56"/>
  <c r="H222" i="56" s="1"/>
  <c r="L222" i="54"/>
  <c r="H222" i="54" s="1"/>
  <c r="M304" i="55"/>
  <c r="I304" i="55" s="1"/>
  <c r="K222" i="54"/>
  <c r="G222" i="54" s="1"/>
  <c r="M304" i="53"/>
  <c r="I304" i="53" s="1"/>
  <c r="M386" i="58"/>
  <c r="I386" i="58" s="1"/>
  <c r="L304" i="53"/>
  <c r="H304" i="53" s="1"/>
  <c r="L304" i="59"/>
  <c r="H304" i="59" s="1"/>
  <c r="K386" i="58"/>
  <c r="G386" i="58" s="1"/>
  <c r="K304" i="53"/>
  <c r="G304" i="53" s="1"/>
  <c r="M386" i="50"/>
  <c r="I386" i="50" s="1"/>
  <c r="K304" i="51"/>
  <c r="G304" i="51" s="1"/>
  <c r="L304" i="55"/>
  <c r="H304" i="55" s="1"/>
  <c r="L304" i="52"/>
  <c r="H304" i="52" s="1"/>
  <c r="K222" i="57"/>
  <c r="G222" i="57" s="1"/>
  <c r="M222" i="56"/>
  <c r="I222" i="56" s="1"/>
  <c r="M222" i="54"/>
  <c r="I222" i="54" s="1"/>
  <c r="K304" i="55"/>
  <c r="G304" i="55" s="1"/>
  <c r="L386" i="58"/>
  <c r="H386" i="58" s="1"/>
  <c r="M550" i="50"/>
  <c r="I550" i="50" s="1"/>
  <c r="K386" i="53"/>
  <c r="G386" i="53" s="1"/>
  <c r="K550" i="58"/>
  <c r="G550" i="58" s="1"/>
  <c r="M386" i="53"/>
  <c r="I386" i="53" s="1"/>
  <c r="M386" i="55"/>
  <c r="I386" i="55" s="1"/>
  <c r="L550" i="50"/>
  <c r="H550" i="50" s="1"/>
  <c r="L386" i="53"/>
  <c r="H386" i="53" s="1"/>
  <c r="L550" i="58"/>
  <c r="H550" i="58" s="1"/>
  <c r="K468" i="58"/>
  <c r="G468" i="58" s="1"/>
  <c r="K304" i="56"/>
  <c r="G304" i="56" s="1"/>
  <c r="M304" i="57"/>
  <c r="I304" i="57" s="1"/>
  <c r="L386" i="51"/>
  <c r="H386" i="51" s="1"/>
  <c r="K386" i="52"/>
  <c r="G386" i="52" s="1"/>
  <c r="M304" i="54"/>
  <c r="I304" i="54" s="1"/>
  <c r="L304" i="57"/>
  <c r="H304" i="57" s="1"/>
  <c r="K386" i="51"/>
  <c r="G386" i="51" s="1"/>
  <c r="M468" i="58"/>
  <c r="I468" i="58" s="1"/>
  <c r="L468" i="50"/>
  <c r="H468" i="50" s="1"/>
  <c r="K304" i="57"/>
  <c r="G304" i="57" s="1"/>
  <c r="M386" i="52"/>
  <c r="I386" i="52" s="1"/>
  <c r="L386" i="55"/>
  <c r="H386" i="55" s="1"/>
  <c r="K468" i="50"/>
  <c r="G468" i="50" s="1"/>
  <c r="L386" i="52"/>
  <c r="H386" i="52" s="1"/>
  <c r="K386" i="59"/>
  <c r="G386" i="59" s="1"/>
  <c r="M468" i="50"/>
  <c r="I468" i="50" s="1"/>
  <c r="K386" i="55"/>
  <c r="G386" i="55" s="1"/>
  <c r="K550" i="50"/>
  <c r="G550" i="50" s="1"/>
  <c r="L304" i="56"/>
  <c r="H304" i="56" s="1"/>
  <c r="M550" i="58"/>
  <c r="I550" i="58" s="1"/>
  <c r="L468" i="58"/>
  <c r="H468" i="58" s="1"/>
  <c r="K304" i="54"/>
  <c r="G304" i="54" s="1"/>
  <c r="M386" i="51"/>
  <c r="I386" i="51" s="1"/>
  <c r="M386" i="59"/>
  <c r="I386" i="59" s="1"/>
  <c r="L386" i="59"/>
  <c r="H386" i="59" s="1"/>
  <c r="M304" i="56"/>
  <c r="I304" i="56" s="1"/>
  <c r="L304" i="54"/>
  <c r="H304" i="54" s="1"/>
  <c r="L550" i="53"/>
  <c r="H550" i="53" s="1"/>
  <c r="M386" i="54"/>
  <c r="I386" i="54" s="1"/>
  <c r="K550" i="55"/>
  <c r="G550" i="55" s="1"/>
  <c r="L468" i="51"/>
  <c r="H468" i="51" s="1"/>
  <c r="L468" i="53"/>
  <c r="H468" i="53" s="1"/>
  <c r="M468" i="59"/>
  <c r="I468" i="59" s="1"/>
  <c r="L386" i="56"/>
  <c r="H386" i="56" s="1"/>
  <c r="L468" i="52"/>
  <c r="H468" i="52" s="1"/>
  <c r="K550" i="53"/>
  <c r="G550" i="53" s="1"/>
  <c r="L386" i="54"/>
  <c r="H386" i="54" s="1"/>
  <c r="K468" i="51"/>
  <c r="G468" i="51" s="1"/>
  <c r="K468" i="53"/>
  <c r="G468" i="53" s="1"/>
  <c r="M550" i="59"/>
  <c r="I550" i="59" s="1"/>
  <c r="L550" i="52"/>
  <c r="H550" i="52" s="1"/>
  <c r="K468" i="52"/>
  <c r="G468" i="52" s="1"/>
  <c r="L386" i="57"/>
  <c r="H386" i="57" s="1"/>
  <c r="M550" i="51"/>
  <c r="I550" i="51" s="1"/>
  <c r="L550" i="59"/>
  <c r="H550" i="59" s="1"/>
  <c r="M386" i="57"/>
  <c r="I386" i="57" s="1"/>
  <c r="K468" i="55"/>
  <c r="G468" i="55" s="1"/>
  <c r="M468" i="52"/>
  <c r="I468" i="52" s="1"/>
  <c r="M550" i="52"/>
  <c r="I550" i="52" s="1"/>
  <c r="K386" i="57"/>
  <c r="G386" i="57" s="1"/>
  <c r="L550" i="51"/>
  <c r="H550" i="51" s="1"/>
  <c r="K550" i="59"/>
  <c r="G550" i="59" s="1"/>
  <c r="K550" i="51"/>
  <c r="G550" i="51" s="1"/>
  <c r="K468" i="59"/>
  <c r="G468" i="59" s="1"/>
  <c r="M550" i="53"/>
  <c r="I550" i="53" s="1"/>
  <c r="K386" i="54"/>
  <c r="G386" i="54" s="1"/>
  <c r="L550" i="55"/>
  <c r="H550" i="55" s="1"/>
  <c r="M468" i="51"/>
  <c r="I468" i="51" s="1"/>
  <c r="L468" i="55"/>
  <c r="H468" i="55" s="1"/>
  <c r="M468" i="53"/>
  <c r="I468" i="53" s="1"/>
  <c r="M386" i="56"/>
  <c r="I386" i="56" s="1"/>
  <c r="K550" i="52"/>
  <c r="G550" i="52" s="1"/>
  <c r="M468" i="55"/>
  <c r="I468" i="55" s="1"/>
  <c r="M550" i="55"/>
  <c r="I550" i="55" s="1"/>
  <c r="L468" i="59"/>
  <c r="H468" i="59" s="1"/>
  <c r="K386" i="56"/>
  <c r="G386" i="56" s="1"/>
  <c r="M468" i="57"/>
  <c r="I468" i="57" s="1"/>
  <c r="K468" i="57"/>
  <c r="G468" i="57" s="1"/>
  <c r="L550" i="57"/>
  <c r="H550" i="57" s="1"/>
  <c r="L468" i="54"/>
  <c r="H468" i="54" s="1"/>
  <c r="M550" i="56"/>
  <c r="I550" i="56" s="1"/>
  <c r="L468" i="57"/>
  <c r="H468" i="57" s="1"/>
  <c r="K550" i="57"/>
  <c r="G550" i="57" s="1"/>
  <c r="K468" i="54"/>
  <c r="G468" i="54" s="1"/>
  <c r="L550" i="56"/>
  <c r="H550" i="56" s="1"/>
  <c r="M468" i="56"/>
  <c r="I468" i="56" s="1"/>
  <c r="K550" i="56"/>
  <c r="G550" i="56" s="1"/>
  <c r="L468" i="56"/>
  <c r="H468" i="56" s="1"/>
  <c r="M550" i="54"/>
  <c r="I550" i="54" s="1"/>
  <c r="K468" i="56"/>
  <c r="G468" i="56" s="1"/>
  <c r="K550" i="54"/>
  <c r="G550" i="54" s="1"/>
  <c r="M550" i="57"/>
  <c r="I550" i="57" s="1"/>
  <c r="M468" i="54"/>
  <c r="I468" i="54" s="1"/>
  <c r="L550" i="54"/>
  <c r="H550" i="54" s="1"/>
  <c r="L142" i="45" l="1"/>
  <c r="H142" i="45" s="1"/>
  <c r="J142" i="45"/>
  <c r="F142" i="45" s="1"/>
  <c r="K142" i="45"/>
  <c r="G142" i="45" s="1"/>
  <c r="J716" i="45"/>
  <c r="F716" i="45" s="1"/>
  <c r="K60" i="45"/>
  <c r="G60" i="45" s="1"/>
  <c r="K224" i="45"/>
  <c r="G224" i="45" s="1"/>
  <c r="J552" i="45"/>
  <c r="F552" i="45" s="1"/>
  <c r="L716" i="45"/>
  <c r="H716" i="45" s="1"/>
  <c r="L388" i="45"/>
  <c r="H388" i="45" s="1"/>
  <c r="J60" i="45"/>
  <c r="F60" i="45" s="1"/>
  <c r="J224" i="45"/>
  <c r="F224" i="45" s="1"/>
  <c r="L798" i="45"/>
  <c r="H798" i="45" s="1"/>
  <c r="L552" i="45"/>
  <c r="H552" i="45" s="1"/>
  <c r="K388" i="45"/>
  <c r="G388" i="45" s="1"/>
  <c r="L224" i="45"/>
  <c r="H224" i="45" s="1"/>
  <c r="K798" i="45"/>
  <c r="G798" i="45" s="1"/>
  <c r="J388" i="45"/>
  <c r="F388" i="45" s="1"/>
  <c r="L306" i="45"/>
  <c r="H306" i="45" s="1"/>
  <c r="K880" i="45"/>
  <c r="G880" i="45" s="1"/>
  <c r="K306" i="45"/>
  <c r="G306" i="45" s="1"/>
  <c r="L634" i="45"/>
  <c r="H634" i="45" s="1"/>
  <c r="L880" i="45"/>
  <c r="H880" i="45" s="1"/>
  <c r="K716" i="45"/>
  <c r="G716" i="45" s="1"/>
  <c r="L60" i="45"/>
  <c r="H60" i="45" s="1"/>
  <c r="J880" i="45"/>
  <c r="F880" i="45" s="1"/>
  <c r="K552" i="45"/>
  <c r="G552" i="45" s="1"/>
  <c r="J634" i="45"/>
  <c r="F634" i="45" s="1"/>
  <c r="L470" i="45"/>
  <c r="H470" i="45" s="1"/>
  <c r="J798" i="45"/>
  <c r="F798" i="45" s="1"/>
  <c r="K470" i="45"/>
  <c r="G470" i="45" s="1"/>
  <c r="J306" i="45"/>
  <c r="F306" i="45" s="1"/>
  <c r="J470" i="45"/>
  <c r="F470" i="45" s="1"/>
  <c r="K634" i="45"/>
  <c r="G634" i="45" s="1"/>
  <c r="H60" i="42"/>
  <c r="G60" i="42"/>
  <c r="I60" i="42"/>
  <c r="I306" i="42"/>
  <c r="I224" i="42"/>
  <c r="H470" i="42"/>
  <c r="I142" i="42"/>
  <c r="H634" i="42"/>
  <c r="I388" i="42"/>
  <c r="I552" i="42"/>
  <c r="G224" i="42"/>
  <c r="I470" i="42"/>
  <c r="G142" i="42"/>
  <c r="I634" i="42"/>
  <c r="H224" i="42"/>
  <c r="H142" i="42"/>
  <c r="G634" i="42"/>
  <c r="H388" i="42"/>
  <c r="G306" i="42"/>
  <c r="H552" i="42"/>
  <c r="H306" i="42"/>
  <c r="G552" i="42"/>
  <c r="G470" i="42"/>
  <c r="G388" i="42"/>
  <c r="I716" i="42"/>
  <c r="G716" i="42"/>
  <c r="H716" i="42"/>
  <c r="I798" i="42"/>
  <c r="G798" i="42"/>
  <c r="H798" i="42"/>
  <c r="G880" i="42"/>
  <c r="H880" i="42"/>
  <c r="I880" i="42"/>
  <c r="H962" i="42"/>
  <c r="G962" i="42"/>
  <c r="I962" i="42"/>
  <c r="G1044" i="42"/>
  <c r="I1044" i="42"/>
  <c r="H1044" i="42"/>
  <c r="G1126" i="42"/>
  <c r="I1126" i="42"/>
  <c r="H1126" i="42"/>
  <c r="G1208" i="42"/>
  <c r="I1208" i="42"/>
  <c r="H1208" i="42"/>
  <c r="D69" i="41"/>
  <c r="E68" i="41"/>
  <c r="F68" i="41"/>
  <c r="G68" i="41"/>
  <c r="H68" i="41"/>
  <c r="H1288" i="42"/>
  <c r="I1288" i="42"/>
  <c r="G1288" i="42"/>
  <c r="G1370" i="42"/>
  <c r="H1370" i="42"/>
  <c r="I1370" i="42"/>
  <c r="H1452" i="42"/>
  <c r="I1452" i="42"/>
  <c r="G1452" i="42"/>
  <c r="I1534" i="42"/>
  <c r="H1534" i="42"/>
  <c r="G1534" i="42"/>
  <c r="G1616" i="42"/>
  <c r="H1616" i="42"/>
  <c r="I1616" i="42"/>
  <c r="H1698" i="42"/>
  <c r="G1698" i="42"/>
  <c r="I1698" i="42"/>
  <c r="I1780" i="42"/>
  <c r="H1780" i="42"/>
  <c r="G1780" i="42"/>
  <c r="H1862" i="42"/>
  <c r="G1862" i="42"/>
  <c r="I1862" i="42"/>
  <c r="H1944" i="42"/>
  <c r="H2026" i="42"/>
  <c r="G2026" i="42"/>
  <c r="G1944" i="42"/>
  <c r="I2026" i="42"/>
  <c r="I1944" i="42"/>
  <c r="M58" i="48"/>
  <c r="I58" i="48" s="1"/>
  <c r="L58" i="48"/>
  <c r="H58" i="48" s="1"/>
  <c r="K58" i="48"/>
  <c r="G58" i="48" s="1"/>
  <c r="K140" i="48"/>
  <c r="G140" i="48" s="1"/>
  <c r="L140" i="48"/>
  <c r="H140" i="48" s="1"/>
  <c r="M140" i="48"/>
  <c r="I140" i="48" s="1"/>
  <c r="M222" i="48"/>
  <c r="I222" i="48" s="1"/>
  <c r="L222" i="48"/>
  <c r="H222" i="48" s="1"/>
  <c r="K222" i="48"/>
  <c r="G222" i="48" s="1"/>
  <c r="L304" i="48"/>
  <c r="H304" i="48" s="1"/>
  <c r="K304" i="48"/>
  <c r="G304" i="48" s="1"/>
  <c r="M304" i="48"/>
  <c r="I304" i="48" s="1"/>
  <c r="M386" i="48"/>
  <c r="I386" i="48" s="1"/>
  <c r="K386" i="48"/>
  <c r="G386" i="48" s="1"/>
  <c r="L386" i="48"/>
  <c r="H386" i="48" s="1"/>
  <c r="K550" i="48"/>
  <c r="G550" i="48" s="1"/>
  <c r="L468" i="48"/>
  <c r="H468" i="48" s="1"/>
  <c r="L550" i="48"/>
  <c r="H550" i="48" s="1"/>
  <c r="M550" i="48"/>
  <c r="I550" i="48" s="1"/>
  <c r="M468" i="48"/>
  <c r="I468" i="48" s="1"/>
  <c r="K468" i="48"/>
  <c r="G468" i="48" s="1"/>
  <c r="K66" i="41"/>
  <c r="L66" i="41"/>
  <c r="M58" i="47"/>
  <c r="I58" i="47" s="1"/>
  <c r="K58" i="47"/>
  <c r="G58" i="47" s="1"/>
  <c r="L58" i="49"/>
  <c r="H58" i="49" s="1"/>
  <c r="K58" i="49"/>
  <c r="G58" i="49" s="1"/>
  <c r="L222" i="47"/>
  <c r="H222" i="47" s="1"/>
  <c r="M222" i="47"/>
  <c r="I222" i="47" s="1"/>
  <c r="K222" i="47"/>
  <c r="G222" i="47" s="1"/>
  <c r="M58" i="49"/>
  <c r="I58" i="49" s="1"/>
  <c r="L58" i="47"/>
  <c r="H58" i="47" s="1"/>
  <c r="K140" i="47"/>
  <c r="G140" i="47" s="1"/>
  <c r="M140" i="47"/>
  <c r="I140" i="47" s="1"/>
  <c r="L140" i="47"/>
  <c r="H140" i="47" s="1"/>
  <c r="M140" i="49"/>
  <c r="I140" i="49" s="1"/>
  <c r="L140" i="49"/>
  <c r="H140" i="49" s="1"/>
  <c r="K140" i="49"/>
  <c r="G140" i="49" s="1"/>
  <c r="K222" i="49"/>
  <c r="G222" i="49" s="1"/>
  <c r="L304" i="47"/>
  <c r="H304" i="47" s="1"/>
  <c r="L222" i="49"/>
  <c r="H222" i="49" s="1"/>
  <c r="M222" i="49"/>
  <c r="I222" i="49" s="1"/>
  <c r="M304" i="47"/>
  <c r="I304" i="47" s="1"/>
  <c r="K304" i="47"/>
  <c r="G304" i="47" s="1"/>
  <c r="L304" i="49"/>
  <c r="H304" i="49" s="1"/>
  <c r="K304" i="49"/>
  <c r="G304" i="49" s="1"/>
  <c r="L386" i="47"/>
  <c r="H386" i="47" s="1"/>
  <c r="M304" i="49"/>
  <c r="I304" i="49" s="1"/>
  <c r="K386" i="47"/>
  <c r="G386" i="47" s="1"/>
  <c r="M386" i="47"/>
  <c r="I386" i="47" s="1"/>
  <c r="L550" i="47"/>
  <c r="H550" i="47" s="1"/>
  <c r="K550" i="47"/>
  <c r="G550" i="47" s="1"/>
  <c r="M468" i="47"/>
  <c r="I468" i="47" s="1"/>
  <c r="L468" i="47"/>
  <c r="H468" i="47" s="1"/>
  <c r="M386" i="49"/>
  <c r="I386" i="49" s="1"/>
  <c r="K468" i="47"/>
  <c r="G468" i="47" s="1"/>
  <c r="M550" i="47"/>
  <c r="I550" i="47" s="1"/>
  <c r="L386" i="49"/>
  <c r="H386" i="49" s="1"/>
  <c r="K386" i="49"/>
  <c r="G386" i="49" s="1"/>
  <c r="L468" i="49"/>
  <c r="H468" i="49" s="1"/>
  <c r="L550" i="49"/>
  <c r="H550" i="49" s="1"/>
  <c r="K468" i="49"/>
  <c r="G468" i="49" s="1"/>
  <c r="M550" i="49"/>
  <c r="I550" i="49" s="1"/>
  <c r="K550" i="49"/>
  <c r="G550" i="49" s="1"/>
  <c r="M468" i="49"/>
  <c r="I468" i="49" s="1"/>
  <c r="K59" i="50"/>
  <c r="G59" i="50" s="1"/>
  <c r="L59" i="51"/>
  <c r="H59" i="51" s="1"/>
  <c r="M59" i="50"/>
  <c r="I59" i="50" s="1"/>
  <c r="L59" i="50"/>
  <c r="H59" i="50" s="1"/>
  <c r="M141" i="59"/>
  <c r="I141" i="59" s="1"/>
  <c r="K141" i="59"/>
  <c r="G141" i="59" s="1"/>
  <c r="M59" i="51"/>
  <c r="I59" i="51" s="1"/>
  <c r="L141" i="59"/>
  <c r="H141" i="59" s="1"/>
  <c r="M59" i="53"/>
  <c r="I59" i="53" s="1"/>
  <c r="K59" i="57"/>
  <c r="G59" i="57" s="1"/>
  <c r="K59" i="52"/>
  <c r="G59" i="52" s="1"/>
  <c r="K141" i="58"/>
  <c r="G141" i="58" s="1"/>
  <c r="K59" i="59"/>
  <c r="G59" i="59" s="1"/>
  <c r="M59" i="54"/>
  <c r="I59" i="54" s="1"/>
  <c r="M59" i="58"/>
  <c r="I59" i="58" s="1"/>
  <c r="M59" i="57"/>
  <c r="I59" i="57" s="1"/>
  <c r="M141" i="58"/>
  <c r="I141" i="58" s="1"/>
  <c r="L59" i="56"/>
  <c r="H59" i="56" s="1"/>
  <c r="L59" i="54"/>
  <c r="H59" i="54" s="1"/>
  <c r="L59" i="58"/>
  <c r="H59" i="58" s="1"/>
  <c r="K59" i="55"/>
  <c r="G59" i="55" s="1"/>
  <c r="M59" i="55"/>
  <c r="I59" i="55" s="1"/>
  <c r="L59" i="57"/>
  <c r="H59" i="57" s="1"/>
  <c r="K59" i="56"/>
  <c r="G59" i="56" s="1"/>
  <c r="K59" i="54"/>
  <c r="G59" i="54" s="1"/>
  <c r="K59" i="51"/>
  <c r="G59" i="51" s="1"/>
  <c r="K59" i="58"/>
  <c r="G59" i="58" s="1"/>
  <c r="M141" i="54"/>
  <c r="I141" i="54" s="1"/>
  <c r="L59" i="53"/>
  <c r="H59" i="53" s="1"/>
  <c r="L59" i="55"/>
  <c r="H59" i="55" s="1"/>
  <c r="M59" i="56"/>
  <c r="I59" i="56" s="1"/>
  <c r="L141" i="54"/>
  <c r="H141" i="54" s="1"/>
  <c r="L59" i="52"/>
  <c r="H59" i="52" s="1"/>
  <c r="L141" i="58"/>
  <c r="H141" i="58" s="1"/>
  <c r="L59" i="59"/>
  <c r="H59" i="59" s="1"/>
  <c r="K59" i="53"/>
  <c r="G59" i="53" s="1"/>
  <c r="K141" i="54"/>
  <c r="G141" i="54" s="1"/>
  <c r="M59" i="52"/>
  <c r="I59" i="52" s="1"/>
  <c r="M59" i="59"/>
  <c r="I59" i="59" s="1"/>
  <c r="M223" i="50"/>
  <c r="I223" i="50" s="1"/>
  <c r="K223" i="57"/>
  <c r="G223" i="57" s="1"/>
  <c r="K141" i="55"/>
  <c r="G141" i="55" s="1"/>
  <c r="L223" i="50"/>
  <c r="H223" i="50" s="1"/>
  <c r="M223" i="59"/>
  <c r="I223" i="59" s="1"/>
  <c r="M223" i="53"/>
  <c r="I223" i="53" s="1"/>
  <c r="K223" i="50"/>
  <c r="G223" i="50" s="1"/>
  <c r="L141" i="50"/>
  <c r="H141" i="50" s="1"/>
  <c r="L223" i="59"/>
  <c r="H223" i="59" s="1"/>
  <c r="L223" i="53"/>
  <c r="H223" i="53" s="1"/>
  <c r="K141" i="50"/>
  <c r="G141" i="50" s="1"/>
  <c r="K223" i="59"/>
  <c r="G223" i="59" s="1"/>
  <c r="M305" i="56"/>
  <c r="I305" i="56" s="1"/>
  <c r="K223" i="53"/>
  <c r="G223" i="53" s="1"/>
  <c r="L223" i="57"/>
  <c r="H223" i="57" s="1"/>
  <c r="L141" i="55"/>
  <c r="H141" i="55" s="1"/>
  <c r="M223" i="57"/>
  <c r="I223" i="57" s="1"/>
  <c r="L141" i="56"/>
  <c r="H141" i="56" s="1"/>
  <c r="K387" i="56"/>
  <c r="G387" i="56" s="1"/>
  <c r="L141" i="51"/>
  <c r="H141" i="51" s="1"/>
  <c r="K305" i="53"/>
  <c r="G305" i="53" s="1"/>
  <c r="L141" i="53"/>
  <c r="H141" i="53" s="1"/>
  <c r="K141" i="56"/>
  <c r="G141" i="56" s="1"/>
  <c r="M387" i="56"/>
  <c r="I387" i="56" s="1"/>
  <c r="K141" i="51"/>
  <c r="G141" i="51" s="1"/>
  <c r="M223" i="58"/>
  <c r="I223" i="58" s="1"/>
  <c r="L305" i="56"/>
  <c r="H305" i="56" s="1"/>
  <c r="M223" i="56"/>
  <c r="I223" i="56" s="1"/>
  <c r="L223" i="58"/>
  <c r="H223" i="58" s="1"/>
  <c r="M141" i="52"/>
  <c r="I141" i="52" s="1"/>
  <c r="M223" i="55"/>
  <c r="I223" i="55" s="1"/>
  <c r="K305" i="56"/>
  <c r="G305" i="56" s="1"/>
  <c r="L223" i="56"/>
  <c r="H223" i="56" s="1"/>
  <c r="K223" i="58"/>
  <c r="G223" i="58" s="1"/>
  <c r="L141" i="52"/>
  <c r="H141" i="52" s="1"/>
  <c r="L223" i="55"/>
  <c r="H223" i="55" s="1"/>
  <c r="M141" i="56"/>
  <c r="I141" i="56" s="1"/>
  <c r="L387" i="56"/>
  <c r="H387" i="56" s="1"/>
  <c r="M141" i="51"/>
  <c r="I141" i="51" s="1"/>
  <c r="L305" i="53"/>
  <c r="H305" i="53" s="1"/>
  <c r="M141" i="53"/>
  <c r="I141" i="53" s="1"/>
  <c r="K141" i="53"/>
  <c r="G141" i="53" s="1"/>
  <c r="K223" i="56"/>
  <c r="G223" i="56" s="1"/>
  <c r="K141" i="52"/>
  <c r="G141" i="52" s="1"/>
  <c r="K141" i="57"/>
  <c r="G141" i="57" s="1"/>
  <c r="M141" i="50"/>
  <c r="I141" i="50" s="1"/>
  <c r="M141" i="57"/>
  <c r="I141" i="57" s="1"/>
  <c r="M141" i="55"/>
  <c r="I141" i="55" s="1"/>
  <c r="L141" i="57"/>
  <c r="H141" i="57" s="1"/>
  <c r="K223" i="55"/>
  <c r="G223" i="55" s="1"/>
  <c r="M305" i="53"/>
  <c r="I305" i="53" s="1"/>
  <c r="L223" i="52"/>
  <c r="H223" i="52" s="1"/>
  <c r="L305" i="55"/>
  <c r="H305" i="55" s="1"/>
  <c r="M387" i="53"/>
  <c r="I387" i="53" s="1"/>
  <c r="M223" i="51"/>
  <c r="I223" i="51" s="1"/>
  <c r="K305" i="55"/>
  <c r="G305" i="55" s="1"/>
  <c r="L387" i="53"/>
  <c r="H387" i="53" s="1"/>
  <c r="L223" i="51"/>
  <c r="H223" i="51" s="1"/>
  <c r="K223" i="54"/>
  <c r="G223" i="54" s="1"/>
  <c r="K305" i="50"/>
  <c r="G305" i="50" s="1"/>
  <c r="M223" i="52"/>
  <c r="I223" i="52" s="1"/>
  <c r="K551" i="56"/>
  <c r="G551" i="56" s="1"/>
  <c r="L305" i="58"/>
  <c r="H305" i="58" s="1"/>
  <c r="L469" i="56"/>
  <c r="H469" i="56" s="1"/>
  <c r="L305" i="59"/>
  <c r="H305" i="59" s="1"/>
  <c r="L305" i="57"/>
  <c r="H305" i="57" s="1"/>
  <c r="K305" i="57"/>
  <c r="G305" i="57" s="1"/>
  <c r="M305" i="50"/>
  <c r="I305" i="50" s="1"/>
  <c r="M305" i="55"/>
  <c r="I305" i="55" s="1"/>
  <c r="K305" i="58"/>
  <c r="G305" i="58" s="1"/>
  <c r="K469" i="56"/>
  <c r="G469" i="56" s="1"/>
  <c r="K305" i="59"/>
  <c r="G305" i="59" s="1"/>
  <c r="M551" i="56"/>
  <c r="I551" i="56" s="1"/>
  <c r="L305" i="50"/>
  <c r="H305" i="50" s="1"/>
  <c r="K387" i="53"/>
  <c r="G387" i="53" s="1"/>
  <c r="M223" i="54"/>
  <c r="I223" i="54" s="1"/>
  <c r="K223" i="52"/>
  <c r="G223" i="52" s="1"/>
  <c r="L223" i="54"/>
  <c r="H223" i="54" s="1"/>
  <c r="M305" i="59"/>
  <c r="I305" i="59" s="1"/>
  <c r="M305" i="57"/>
  <c r="I305" i="57" s="1"/>
  <c r="L551" i="56"/>
  <c r="H551" i="56" s="1"/>
  <c r="M305" i="58"/>
  <c r="I305" i="58" s="1"/>
  <c r="M469" i="56"/>
  <c r="I469" i="56" s="1"/>
  <c r="K223" i="51"/>
  <c r="G223" i="51" s="1"/>
  <c r="L387" i="50"/>
  <c r="H387" i="50" s="1"/>
  <c r="L551" i="53"/>
  <c r="H551" i="53" s="1"/>
  <c r="L387" i="55"/>
  <c r="H387" i="55" s="1"/>
  <c r="K387" i="50"/>
  <c r="G387" i="50" s="1"/>
  <c r="K469" i="53"/>
  <c r="G469" i="53" s="1"/>
  <c r="K551" i="53"/>
  <c r="G551" i="53" s="1"/>
  <c r="M305" i="51"/>
  <c r="I305" i="51" s="1"/>
  <c r="M305" i="54"/>
  <c r="I305" i="54" s="1"/>
  <c r="K387" i="55"/>
  <c r="G387" i="55" s="1"/>
  <c r="M387" i="50"/>
  <c r="I387" i="50" s="1"/>
  <c r="M469" i="53"/>
  <c r="I469" i="53" s="1"/>
  <c r="M387" i="59"/>
  <c r="I387" i="59" s="1"/>
  <c r="L305" i="51"/>
  <c r="H305" i="51" s="1"/>
  <c r="L305" i="54"/>
  <c r="H305" i="54" s="1"/>
  <c r="M305" i="52"/>
  <c r="I305" i="52" s="1"/>
  <c r="L469" i="53"/>
  <c r="H469" i="53" s="1"/>
  <c r="L387" i="59"/>
  <c r="H387" i="59" s="1"/>
  <c r="K305" i="51"/>
  <c r="G305" i="51" s="1"/>
  <c r="K305" i="54"/>
  <c r="G305" i="54" s="1"/>
  <c r="L305" i="52"/>
  <c r="H305" i="52" s="1"/>
  <c r="M551" i="53"/>
  <c r="I551" i="53" s="1"/>
  <c r="M387" i="55"/>
  <c r="I387" i="55" s="1"/>
  <c r="K387" i="59"/>
  <c r="G387" i="59" s="1"/>
  <c r="K305" i="52"/>
  <c r="G305" i="52" s="1"/>
  <c r="L387" i="58"/>
  <c r="H387" i="58" s="1"/>
  <c r="M387" i="57"/>
  <c r="I387" i="57" s="1"/>
  <c r="M387" i="58"/>
  <c r="I387" i="58" s="1"/>
  <c r="K387" i="57"/>
  <c r="G387" i="57" s="1"/>
  <c r="K387" i="58"/>
  <c r="G387" i="58" s="1"/>
  <c r="L387" i="57"/>
  <c r="H387" i="57" s="1"/>
  <c r="L469" i="50"/>
  <c r="H469" i="50" s="1"/>
  <c r="L469" i="58"/>
  <c r="H469" i="58" s="1"/>
  <c r="L551" i="58"/>
  <c r="H551" i="58" s="1"/>
  <c r="L469" i="59"/>
  <c r="H469" i="59" s="1"/>
  <c r="K387" i="51"/>
  <c r="G387" i="51" s="1"/>
  <c r="L469" i="55"/>
  <c r="H469" i="55" s="1"/>
  <c r="K469" i="50"/>
  <c r="G469" i="50" s="1"/>
  <c r="L469" i="57"/>
  <c r="H469" i="57" s="1"/>
  <c r="M387" i="54"/>
  <c r="I387" i="54" s="1"/>
  <c r="K469" i="58"/>
  <c r="G469" i="58" s="1"/>
  <c r="K551" i="58"/>
  <c r="G551" i="58" s="1"/>
  <c r="K469" i="59"/>
  <c r="G469" i="59" s="1"/>
  <c r="M551" i="55"/>
  <c r="I551" i="55" s="1"/>
  <c r="M551" i="50"/>
  <c r="I551" i="50" s="1"/>
  <c r="L551" i="59"/>
  <c r="H551" i="59" s="1"/>
  <c r="L551" i="50"/>
  <c r="H551" i="50" s="1"/>
  <c r="K469" i="57"/>
  <c r="G469" i="57" s="1"/>
  <c r="L387" i="54"/>
  <c r="H387" i="54" s="1"/>
  <c r="M551" i="58"/>
  <c r="I551" i="58" s="1"/>
  <c r="M387" i="51"/>
  <c r="I387" i="51" s="1"/>
  <c r="L551" i="55"/>
  <c r="H551" i="55" s="1"/>
  <c r="M551" i="57"/>
  <c r="I551" i="57" s="1"/>
  <c r="M469" i="57"/>
  <c r="I469" i="57" s="1"/>
  <c r="K387" i="54"/>
  <c r="G387" i="54" s="1"/>
  <c r="L387" i="51"/>
  <c r="H387" i="51" s="1"/>
  <c r="M469" i="55"/>
  <c r="I469" i="55" s="1"/>
  <c r="K551" i="55"/>
  <c r="G551" i="55" s="1"/>
  <c r="L551" i="57"/>
  <c r="H551" i="57" s="1"/>
  <c r="M387" i="52"/>
  <c r="I387" i="52" s="1"/>
  <c r="L387" i="52"/>
  <c r="H387" i="52" s="1"/>
  <c r="M469" i="50"/>
  <c r="I469" i="50" s="1"/>
  <c r="K551" i="50"/>
  <c r="G551" i="50" s="1"/>
  <c r="M469" i="58"/>
  <c r="I469" i="58" s="1"/>
  <c r="M551" i="59"/>
  <c r="I551" i="59" s="1"/>
  <c r="M469" i="59"/>
  <c r="I469" i="59" s="1"/>
  <c r="K551" i="57"/>
  <c r="G551" i="57" s="1"/>
  <c r="K469" i="55"/>
  <c r="G469" i="55" s="1"/>
  <c r="K387" i="52"/>
  <c r="G387" i="52" s="1"/>
  <c r="K551" i="59"/>
  <c r="G551" i="59" s="1"/>
  <c r="M551" i="54"/>
  <c r="I551" i="54" s="1"/>
  <c r="M469" i="54"/>
  <c r="I469" i="54" s="1"/>
  <c r="L469" i="54"/>
  <c r="H469" i="54" s="1"/>
  <c r="L551" i="54"/>
  <c r="H551" i="54" s="1"/>
  <c r="K469" i="54"/>
  <c r="G469" i="54" s="1"/>
  <c r="K551" i="54"/>
  <c r="G551" i="54" s="1"/>
  <c r="L469" i="52"/>
  <c r="H469" i="52" s="1"/>
  <c r="K551" i="51"/>
  <c r="G551" i="51" s="1"/>
  <c r="L469" i="51"/>
  <c r="H469" i="51" s="1"/>
  <c r="K469" i="52"/>
  <c r="G469" i="52" s="1"/>
  <c r="K469" i="51"/>
  <c r="G469" i="51" s="1"/>
  <c r="M469" i="51"/>
  <c r="I469" i="51" s="1"/>
  <c r="M551" i="52"/>
  <c r="I551" i="52" s="1"/>
  <c r="K551" i="52"/>
  <c r="G551" i="52" s="1"/>
  <c r="M469" i="52"/>
  <c r="I469" i="52" s="1"/>
  <c r="L551" i="51"/>
  <c r="H551" i="51" s="1"/>
  <c r="M551" i="51"/>
  <c r="I551" i="51" s="1"/>
  <c r="L551" i="52"/>
  <c r="H551" i="52" s="1"/>
  <c r="J387" i="61"/>
  <c r="F387" i="61" s="1"/>
  <c r="L387" i="61"/>
  <c r="H387" i="61" s="1"/>
  <c r="K387" i="61"/>
  <c r="G387" i="61" s="1"/>
  <c r="L469" i="61"/>
  <c r="H469" i="61" s="1"/>
  <c r="K469" i="61"/>
  <c r="G469" i="61" s="1"/>
  <c r="J469" i="61"/>
  <c r="F469" i="61" s="1"/>
  <c r="J633" i="61"/>
  <c r="F633" i="61" s="1"/>
  <c r="L551" i="61"/>
  <c r="H551" i="61" s="1"/>
  <c r="K551" i="61"/>
  <c r="G551" i="61" s="1"/>
  <c r="J551" i="61"/>
  <c r="F551" i="61" s="1"/>
  <c r="K633" i="61"/>
  <c r="G633" i="61" s="1"/>
  <c r="K879" i="61"/>
  <c r="G879" i="61" s="1"/>
  <c r="L141" i="61"/>
  <c r="H141" i="61" s="1"/>
  <c r="J223" i="61"/>
  <c r="F223" i="61" s="1"/>
  <c r="K141" i="61"/>
  <c r="G141" i="61" s="1"/>
  <c r="J59" i="61"/>
  <c r="F59" i="61" s="1"/>
  <c r="L305" i="61"/>
  <c r="H305" i="61" s="1"/>
  <c r="J141" i="61"/>
  <c r="F141" i="61" s="1"/>
  <c r="L59" i="61"/>
  <c r="H59" i="61" s="1"/>
  <c r="J305" i="61"/>
  <c r="F305" i="61" s="1"/>
  <c r="L715" i="61"/>
  <c r="H715" i="61" s="1"/>
  <c r="L797" i="61"/>
  <c r="H797" i="61" s="1"/>
  <c r="K59" i="61"/>
  <c r="G59" i="61" s="1"/>
  <c r="K305" i="61"/>
  <c r="G305" i="61" s="1"/>
  <c r="K715" i="61"/>
  <c r="G715" i="61" s="1"/>
  <c r="K797" i="61"/>
  <c r="G797" i="61" s="1"/>
  <c r="L879" i="61"/>
  <c r="H879" i="61" s="1"/>
  <c r="K223" i="61"/>
  <c r="G223" i="61" s="1"/>
  <c r="L633" i="61"/>
  <c r="H633" i="61" s="1"/>
  <c r="J879" i="61"/>
  <c r="F879" i="61" s="1"/>
  <c r="J715" i="61"/>
  <c r="F715" i="61" s="1"/>
  <c r="L223" i="61"/>
  <c r="H223" i="61" s="1"/>
  <c r="J797" i="61"/>
  <c r="F797" i="61" s="1"/>
  <c r="T67" i="41"/>
  <c r="R67" i="41"/>
  <c r="M67" i="41"/>
  <c r="P67" i="41"/>
  <c r="J67" i="41"/>
  <c r="N67" i="41"/>
  <c r="O67" i="41"/>
  <c r="I67" i="41"/>
  <c r="S67" i="41"/>
  <c r="Q67" i="41"/>
  <c r="G59" i="63"/>
  <c r="F223" i="63"/>
  <c r="G223" i="63"/>
  <c r="H59" i="63"/>
  <c r="F305" i="63"/>
  <c r="F551" i="63"/>
  <c r="H551" i="63"/>
  <c r="H223" i="63"/>
  <c r="H305" i="63"/>
  <c r="G551" i="63"/>
  <c r="F59" i="63"/>
  <c r="H387" i="63"/>
  <c r="G387" i="63"/>
  <c r="G305" i="63"/>
  <c r="F387" i="63"/>
  <c r="H141" i="63"/>
  <c r="G141" i="63"/>
  <c r="F469" i="63"/>
  <c r="H469" i="63"/>
  <c r="F141" i="63"/>
  <c r="G469" i="63"/>
  <c r="G224" i="63" l="1"/>
  <c r="H224" i="63"/>
  <c r="F224" i="63"/>
  <c r="H552" i="63"/>
  <c r="H60" i="63"/>
  <c r="F60" i="63"/>
  <c r="H388" i="63"/>
  <c r="H142" i="63"/>
  <c r="F552" i="63"/>
  <c r="F388" i="63"/>
  <c r="F142" i="63"/>
  <c r="H306" i="63"/>
  <c r="G60" i="63"/>
  <c r="G142" i="63"/>
  <c r="H470" i="63"/>
  <c r="G306" i="63"/>
  <c r="G470" i="63"/>
  <c r="F306" i="63"/>
  <c r="G552" i="63"/>
  <c r="G388" i="63"/>
  <c r="F470" i="63"/>
  <c r="K61" i="45"/>
  <c r="G61" i="45" s="1"/>
  <c r="L635" i="45"/>
  <c r="H635" i="45" s="1"/>
  <c r="K389" i="45"/>
  <c r="G389" i="45" s="1"/>
  <c r="J225" i="45"/>
  <c r="F225" i="45" s="1"/>
  <c r="K553" i="45"/>
  <c r="G553" i="45" s="1"/>
  <c r="L471" i="45"/>
  <c r="H471" i="45" s="1"/>
  <c r="K717" i="45"/>
  <c r="G717" i="45" s="1"/>
  <c r="K471" i="45"/>
  <c r="G471" i="45" s="1"/>
  <c r="J307" i="45"/>
  <c r="F307" i="45" s="1"/>
  <c r="J61" i="45"/>
  <c r="F61" i="45" s="1"/>
  <c r="K635" i="45"/>
  <c r="G635" i="45" s="1"/>
  <c r="L881" i="45"/>
  <c r="H881" i="45" s="1"/>
  <c r="J389" i="45"/>
  <c r="F389" i="45" s="1"/>
  <c r="J881" i="45"/>
  <c r="F881" i="45" s="1"/>
  <c r="J553" i="45"/>
  <c r="F553" i="45" s="1"/>
  <c r="L307" i="45"/>
  <c r="H307" i="45" s="1"/>
  <c r="L143" i="45"/>
  <c r="H143" i="45" s="1"/>
  <c r="K881" i="45"/>
  <c r="G881" i="45" s="1"/>
  <c r="L553" i="45"/>
  <c r="H553" i="45" s="1"/>
  <c r="L717" i="45"/>
  <c r="H717" i="45" s="1"/>
  <c r="K143" i="45"/>
  <c r="G143" i="45" s="1"/>
  <c r="J717" i="45"/>
  <c r="F717" i="45" s="1"/>
  <c r="J143" i="45"/>
  <c r="F143" i="45" s="1"/>
  <c r="K799" i="45"/>
  <c r="G799" i="45" s="1"/>
  <c r="J471" i="45"/>
  <c r="F471" i="45" s="1"/>
  <c r="L61" i="45"/>
  <c r="H61" i="45" s="1"/>
  <c r="J635" i="45"/>
  <c r="F635" i="45" s="1"/>
  <c r="L389" i="45"/>
  <c r="H389" i="45" s="1"/>
  <c r="K225" i="45"/>
  <c r="G225" i="45" s="1"/>
  <c r="K307" i="45"/>
  <c r="G307" i="45" s="1"/>
  <c r="J799" i="45"/>
  <c r="F799" i="45" s="1"/>
  <c r="L799" i="45"/>
  <c r="H799" i="45" s="1"/>
  <c r="L225" i="45"/>
  <c r="H225" i="45" s="1"/>
  <c r="I61" i="42"/>
  <c r="H61" i="42"/>
  <c r="G61" i="42"/>
  <c r="H143" i="42"/>
  <c r="I143" i="42"/>
  <c r="G225" i="42"/>
  <c r="H225" i="42"/>
  <c r="I225" i="42"/>
  <c r="G143" i="42"/>
  <c r="G307" i="42"/>
  <c r="H307" i="42"/>
  <c r="I307" i="42"/>
  <c r="H389" i="42"/>
  <c r="G389" i="42"/>
  <c r="I389" i="42"/>
  <c r="G471" i="42"/>
  <c r="I471" i="42"/>
  <c r="H471" i="42"/>
  <c r="H553" i="42"/>
  <c r="I553" i="42"/>
  <c r="G553" i="42"/>
  <c r="G635" i="42"/>
  <c r="H635" i="42"/>
  <c r="I635" i="42"/>
  <c r="G717" i="42"/>
  <c r="H717" i="42"/>
  <c r="I717" i="42"/>
  <c r="H799" i="42"/>
  <c r="I799" i="42"/>
  <c r="G799" i="42"/>
  <c r="G881" i="42"/>
  <c r="I881" i="42"/>
  <c r="H881" i="42"/>
  <c r="G963" i="42"/>
  <c r="H963" i="42"/>
  <c r="I963" i="42"/>
  <c r="G1045" i="42"/>
  <c r="I1045" i="42"/>
  <c r="H1045" i="42"/>
  <c r="I1127" i="42"/>
  <c r="G1127" i="42"/>
  <c r="H1127" i="42"/>
  <c r="G1209" i="42"/>
  <c r="H1209" i="42"/>
  <c r="I1209" i="42"/>
  <c r="D70" i="41"/>
  <c r="H69" i="41"/>
  <c r="G69" i="41"/>
  <c r="E69" i="41"/>
  <c r="F69" i="41"/>
  <c r="G1289" i="42"/>
  <c r="I1289" i="42"/>
  <c r="H1289" i="42"/>
  <c r="H1371" i="42"/>
  <c r="I1371" i="42"/>
  <c r="G1371" i="42"/>
  <c r="H1453" i="42"/>
  <c r="I1453" i="42"/>
  <c r="G1453" i="42"/>
  <c r="G1535" i="42"/>
  <c r="H1535" i="42"/>
  <c r="I1535" i="42"/>
  <c r="I1617" i="42"/>
  <c r="H1617" i="42"/>
  <c r="G1617" i="42"/>
  <c r="H1699" i="42"/>
  <c r="I1699" i="42"/>
  <c r="G1699" i="42"/>
  <c r="I1781" i="42"/>
  <c r="G1781" i="42"/>
  <c r="H1781" i="42"/>
  <c r="G1863" i="42"/>
  <c r="I1863" i="42"/>
  <c r="H1863" i="42"/>
  <c r="H1945" i="42"/>
  <c r="I1945" i="42"/>
  <c r="G1945" i="42"/>
  <c r="I2027" i="42"/>
  <c r="H2027" i="42"/>
  <c r="G2027" i="42"/>
  <c r="L59" i="48"/>
  <c r="H59" i="48" s="1"/>
  <c r="M59" i="48"/>
  <c r="I59" i="48" s="1"/>
  <c r="K59" i="48"/>
  <c r="G59" i="48" s="1"/>
  <c r="K305" i="48"/>
  <c r="G305" i="48" s="1"/>
  <c r="L305" i="48"/>
  <c r="H305" i="48" s="1"/>
  <c r="L141" i="48"/>
  <c r="H141" i="48" s="1"/>
  <c r="M305" i="48"/>
  <c r="I305" i="48" s="1"/>
  <c r="K223" i="48"/>
  <c r="G223" i="48" s="1"/>
  <c r="M141" i="48"/>
  <c r="I141" i="48" s="1"/>
  <c r="K141" i="48"/>
  <c r="G141" i="48" s="1"/>
  <c r="M223" i="48"/>
  <c r="I223" i="48" s="1"/>
  <c r="L223" i="48"/>
  <c r="H223" i="48" s="1"/>
  <c r="M387" i="48"/>
  <c r="I387" i="48" s="1"/>
  <c r="K387" i="48"/>
  <c r="G387" i="48" s="1"/>
  <c r="L387" i="48"/>
  <c r="H387" i="48" s="1"/>
  <c r="M469" i="48"/>
  <c r="I469" i="48" s="1"/>
  <c r="L551" i="48"/>
  <c r="H551" i="48" s="1"/>
  <c r="K469" i="48"/>
  <c r="G469" i="48" s="1"/>
  <c r="M551" i="48"/>
  <c r="I551" i="48" s="1"/>
  <c r="L469" i="48"/>
  <c r="H469" i="48" s="1"/>
  <c r="K551" i="48"/>
  <c r="G551" i="48" s="1"/>
  <c r="L67" i="41"/>
  <c r="K67" i="41"/>
  <c r="K59" i="47"/>
  <c r="G59" i="47" s="1"/>
  <c r="K59" i="49"/>
  <c r="G59" i="49" s="1"/>
  <c r="L59" i="49"/>
  <c r="H59" i="49" s="1"/>
  <c r="M59" i="49"/>
  <c r="I59" i="49" s="1"/>
  <c r="K141" i="47"/>
  <c r="G141" i="47" s="1"/>
  <c r="M59" i="47"/>
  <c r="I59" i="47" s="1"/>
  <c r="L141" i="47"/>
  <c r="H141" i="47" s="1"/>
  <c r="L59" i="47"/>
  <c r="H59" i="47" s="1"/>
  <c r="M141" i="47"/>
  <c r="I141" i="47" s="1"/>
  <c r="K223" i="49"/>
  <c r="G223" i="49" s="1"/>
  <c r="K141" i="49"/>
  <c r="G141" i="49" s="1"/>
  <c r="M223" i="49"/>
  <c r="I223" i="49" s="1"/>
  <c r="L223" i="49"/>
  <c r="H223" i="49" s="1"/>
  <c r="L141" i="49"/>
  <c r="H141" i="49" s="1"/>
  <c r="M141" i="49"/>
  <c r="I141" i="49" s="1"/>
  <c r="K223" i="47"/>
  <c r="G223" i="47" s="1"/>
  <c r="L305" i="49"/>
  <c r="H305" i="49" s="1"/>
  <c r="K305" i="49"/>
  <c r="G305" i="49" s="1"/>
  <c r="M305" i="49"/>
  <c r="I305" i="49" s="1"/>
  <c r="L223" i="47"/>
  <c r="H223" i="47" s="1"/>
  <c r="M223" i="47"/>
  <c r="I223" i="47" s="1"/>
  <c r="K387" i="49"/>
  <c r="G387" i="49" s="1"/>
  <c r="K305" i="47"/>
  <c r="G305" i="47" s="1"/>
  <c r="L305" i="47"/>
  <c r="H305" i="47" s="1"/>
  <c r="L387" i="49"/>
  <c r="H387" i="49" s="1"/>
  <c r="M305" i="47"/>
  <c r="I305" i="47" s="1"/>
  <c r="M387" i="49"/>
  <c r="I387" i="49" s="1"/>
  <c r="M551" i="49"/>
  <c r="I551" i="49" s="1"/>
  <c r="K387" i="47"/>
  <c r="G387" i="47" s="1"/>
  <c r="M469" i="49"/>
  <c r="I469" i="49" s="1"/>
  <c r="L551" i="49"/>
  <c r="H551" i="49" s="1"/>
  <c r="K469" i="49"/>
  <c r="G469" i="49" s="1"/>
  <c r="K551" i="49"/>
  <c r="G551" i="49" s="1"/>
  <c r="L387" i="47"/>
  <c r="H387" i="47" s="1"/>
  <c r="M387" i="47"/>
  <c r="I387" i="47" s="1"/>
  <c r="L469" i="49"/>
  <c r="H469" i="49" s="1"/>
  <c r="L469" i="47"/>
  <c r="H469" i="47" s="1"/>
  <c r="M551" i="47"/>
  <c r="I551" i="47" s="1"/>
  <c r="K551" i="47"/>
  <c r="G551" i="47" s="1"/>
  <c r="K469" i="47"/>
  <c r="G469" i="47" s="1"/>
  <c r="L551" i="47"/>
  <c r="H551" i="47" s="1"/>
  <c r="M469" i="47"/>
  <c r="I469" i="47" s="1"/>
  <c r="L224" i="61"/>
  <c r="H224" i="61" s="1"/>
  <c r="J224" i="61"/>
  <c r="F224" i="61" s="1"/>
  <c r="K224" i="61"/>
  <c r="G224" i="61" s="1"/>
  <c r="J142" i="61"/>
  <c r="F142" i="61" s="1"/>
  <c r="J388" i="61"/>
  <c r="F388" i="61" s="1"/>
  <c r="J798" i="61"/>
  <c r="F798" i="61" s="1"/>
  <c r="L880" i="61"/>
  <c r="H880" i="61" s="1"/>
  <c r="K880" i="61"/>
  <c r="G880" i="61" s="1"/>
  <c r="J880" i="61"/>
  <c r="F880" i="61" s="1"/>
  <c r="L634" i="61"/>
  <c r="H634" i="61" s="1"/>
  <c r="L142" i="61"/>
  <c r="H142" i="61" s="1"/>
  <c r="K634" i="61"/>
  <c r="G634" i="61" s="1"/>
  <c r="K306" i="61"/>
  <c r="G306" i="61" s="1"/>
  <c r="J552" i="61"/>
  <c r="F552" i="61" s="1"/>
  <c r="L60" i="61"/>
  <c r="H60" i="61" s="1"/>
  <c r="J306" i="61"/>
  <c r="F306" i="61" s="1"/>
  <c r="L552" i="61"/>
  <c r="H552" i="61" s="1"/>
  <c r="K60" i="61"/>
  <c r="G60" i="61" s="1"/>
  <c r="L470" i="61"/>
  <c r="H470" i="61" s="1"/>
  <c r="J60" i="61"/>
  <c r="F60" i="61" s="1"/>
  <c r="L798" i="61"/>
  <c r="H798" i="61" s="1"/>
  <c r="J634" i="61"/>
  <c r="F634" i="61" s="1"/>
  <c r="K470" i="61"/>
  <c r="G470" i="61" s="1"/>
  <c r="K142" i="61"/>
  <c r="G142" i="61" s="1"/>
  <c r="K388" i="61"/>
  <c r="G388" i="61" s="1"/>
  <c r="L306" i="61"/>
  <c r="H306" i="61" s="1"/>
  <c r="K552" i="61"/>
  <c r="G552" i="61" s="1"/>
  <c r="K716" i="61"/>
  <c r="G716" i="61" s="1"/>
  <c r="L388" i="61"/>
  <c r="H388" i="61" s="1"/>
  <c r="J716" i="61"/>
  <c r="F716" i="61" s="1"/>
  <c r="L716" i="61"/>
  <c r="H716" i="61" s="1"/>
  <c r="K798" i="61"/>
  <c r="G798" i="61" s="1"/>
  <c r="J470" i="61"/>
  <c r="F470" i="61" s="1"/>
  <c r="T68" i="41"/>
  <c r="I68" i="41"/>
  <c r="J68" i="41"/>
  <c r="M68" i="41"/>
  <c r="R68" i="41"/>
  <c r="N68" i="41"/>
  <c r="P68" i="41"/>
  <c r="O68" i="41"/>
  <c r="S68" i="41"/>
  <c r="Q68" i="41"/>
  <c r="M60" i="50"/>
  <c r="I60" i="50" s="1"/>
  <c r="L60" i="50"/>
  <c r="H60" i="50" s="1"/>
  <c r="M60" i="51"/>
  <c r="I60" i="51" s="1"/>
  <c r="K60" i="50"/>
  <c r="G60" i="50" s="1"/>
  <c r="L142" i="50"/>
  <c r="H142" i="50" s="1"/>
  <c r="L142" i="58"/>
  <c r="H142" i="58" s="1"/>
  <c r="M60" i="58"/>
  <c r="I60" i="58" s="1"/>
  <c r="K142" i="58"/>
  <c r="G142" i="58" s="1"/>
  <c r="M142" i="50"/>
  <c r="I142" i="50" s="1"/>
  <c r="M142" i="54"/>
  <c r="I142" i="54" s="1"/>
  <c r="L142" i="54"/>
  <c r="H142" i="54" s="1"/>
  <c r="M142" i="58"/>
  <c r="I142" i="58" s="1"/>
  <c r="K142" i="54"/>
  <c r="G142" i="54" s="1"/>
  <c r="L142" i="51"/>
  <c r="H142" i="51" s="1"/>
  <c r="L60" i="53"/>
  <c r="H60" i="53" s="1"/>
  <c r="K60" i="51"/>
  <c r="G60" i="51" s="1"/>
  <c r="K60" i="53"/>
  <c r="G60" i="53" s="1"/>
  <c r="M142" i="51"/>
  <c r="I142" i="51" s="1"/>
  <c r="K60" i="55"/>
  <c r="G60" i="55" s="1"/>
  <c r="K224" i="51"/>
  <c r="G224" i="51" s="1"/>
  <c r="M60" i="55"/>
  <c r="I60" i="55" s="1"/>
  <c r="M60" i="57"/>
  <c r="I60" i="57" s="1"/>
  <c r="L60" i="51"/>
  <c r="H60" i="51" s="1"/>
  <c r="K142" i="52"/>
  <c r="G142" i="52" s="1"/>
  <c r="M60" i="53"/>
  <c r="I60" i="53" s="1"/>
  <c r="L60" i="52"/>
  <c r="H60" i="52" s="1"/>
  <c r="M224" i="51"/>
  <c r="I224" i="51" s="1"/>
  <c r="K142" i="55"/>
  <c r="G142" i="55" s="1"/>
  <c r="L224" i="51"/>
  <c r="H224" i="51" s="1"/>
  <c r="K142" i="51"/>
  <c r="G142" i="51" s="1"/>
  <c r="M142" i="52"/>
  <c r="I142" i="52" s="1"/>
  <c r="K60" i="58"/>
  <c r="G60" i="58" s="1"/>
  <c r="K60" i="52"/>
  <c r="G60" i="52" s="1"/>
  <c r="L142" i="55"/>
  <c r="H142" i="55" s="1"/>
  <c r="K60" i="56"/>
  <c r="G60" i="56" s="1"/>
  <c r="L142" i="52"/>
  <c r="H142" i="52" s="1"/>
  <c r="L60" i="56"/>
  <c r="H60" i="56" s="1"/>
  <c r="L60" i="54"/>
  <c r="H60" i="54" s="1"/>
  <c r="K60" i="59"/>
  <c r="G60" i="59" s="1"/>
  <c r="K60" i="54"/>
  <c r="G60" i="54" s="1"/>
  <c r="K142" i="50"/>
  <c r="G142" i="50" s="1"/>
  <c r="L60" i="57"/>
  <c r="H60" i="57" s="1"/>
  <c r="M60" i="59"/>
  <c r="I60" i="59" s="1"/>
  <c r="M142" i="55"/>
  <c r="I142" i="55" s="1"/>
  <c r="M60" i="54"/>
  <c r="I60" i="54" s="1"/>
  <c r="L60" i="55"/>
  <c r="H60" i="55" s="1"/>
  <c r="K60" i="57"/>
  <c r="G60" i="57" s="1"/>
  <c r="L60" i="59"/>
  <c r="H60" i="59" s="1"/>
  <c r="L60" i="58"/>
  <c r="H60" i="58" s="1"/>
  <c r="M60" i="52"/>
  <c r="I60" i="52" s="1"/>
  <c r="M60" i="56"/>
  <c r="I60" i="56" s="1"/>
  <c r="M142" i="59"/>
  <c r="I142" i="59" s="1"/>
  <c r="K306" i="51"/>
  <c r="G306" i="51" s="1"/>
  <c r="K306" i="57"/>
  <c r="G306" i="57" s="1"/>
  <c r="L224" i="54"/>
  <c r="H224" i="54" s="1"/>
  <c r="M306" i="59"/>
  <c r="I306" i="59" s="1"/>
  <c r="L142" i="59"/>
  <c r="H142" i="59" s="1"/>
  <c r="M306" i="57"/>
  <c r="I306" i="57" s="1"/>
  <c r="K224" i="54"/>
  <c r="G224" i="54" s="1"/>
  <c r="L306" i="59"/>
  <c r="H306" i="59" s="1"/>
  <c r="K224" i="59"/>
  <c r="G224" i="59" s="1"/>
  <c r="K142" i="59"/>
  <c r="G142" i="59" s="1"/>
  <c r="K306" i="59"/>
  <c r="G306" i="59" s="1"/>
  <c r="M224" i="59"/>
  <c r="I224" i="59" s="1"/>
  <c r="K224" i="58"/>
  <c r="G224" i="58" s="1"/>
  <c r="L306" i="51"/>
  <c r="H306" i="51" s="1"/>
  <c r="L306" i="57"/>
  <c r="H306" i="57" s="1"/>
  <c r="M224" i="54"/>
  <c r="I224" i="54" s="1"/>
  <c r="L224" i="59"/>
  <c r="H224" i="59" s="1"/>
  <c r="K224" i="56"/>
  <c r="G224" i="56" s="1"/>
  <c r="M224" i="52"/>
  <c r="I224" i="52" s="1"/>
  <c r="L224" i="57"/>
  <c r="H224" i="57" s="1"/>
  <c r="L142" i="57"/>
  <c r="H142" i="57" s="1"/>
  <c r="M306" i="51"/>
  <c r="I306" i="51" s="1"/>
  <c r="L224" i="52"/>
  <c r="H224" i="52" s="1"/>
  <c r="K224" i="57"/>
  <c r="G224" i="57" s="1"/>
  <c r="K142" i="57"/>
  <c r="G142" i="57" s="1"/>
  <c r="M224" i="58"/>
  <c r="I224" i="58" s="1"/>
  <c r="K224" i="52"/>
  <c r="G224" i="52" s="1"/>
  <c r="K142" i="56"/>
  <c r="G142" i="56" s="1"/>
  <c r="L224" i="58"/>
  <c r="H224" i="58" s="1"/>
  <c r="M142" i="56"/>
  <c r="I142" i="56" s="1"/>
  <c r="M224" i="53"/>
  <c r="I224" i="53" s="1"/>
  <c r="L224" i="56"/>
  <c r="H224" i="56" s="1"/>
  <c r="M224" i="57"/>
  <c r="I224" i="57" s="1"/>
  <c r="K142" i="53"/>
  <c r="G142" i="53" s="1"/>
  <c r="M142" i="57"/>
  <c r="I142" i="57" s="1"/>
  <c r="K224" i="53"/>
  <c r="G224" i="53" s="1"/>
  <c r="M142" i="53"/>
  <c r="I142" i="53" s="1"/>
  <c r="M224" i="56"/>
  <c r="I224" i="56" s="1"/>
  <c r="L142" i="53"/>
  <c r="H142" i="53" s="1"/>
  <c r="L142" i="56"/>
  <c r="H142" i="56" s="1"/>
  <c r="L224" i="53"/>
  <c r="H224" i="53" s="1"/>
  <c r="L224" i="50"/>
  <c r="H224" i="50" s="1"/>
  <c r="K388" i="51"/>
  <c r="G388" i="51" s="1"/>
  <c r="L306" i="58"/>
  <c r="H306" i="58" s="1"/>
  <c r="K306" i="53"/>
  <c r="G306" i="53" s="1"/>
  <c r="M388" i="59"/>
  <c r="I388" i="59" s="1"/>
  <c r="M224" i="50"/>
  <c r="I224" i="50" s="1"/>
  <c r="M306" i="53"/>
  <c r="I306" i="53" s="1"/>
  <c r="L388" i="59"/>
  <c r="H388" i="59" s="1"/>
  <c r="K306" i="54"/>
  <c r="G306" i="54" s="1"/>
  <c r="K388" i="59"/>
  <c r="G388" i="59" s="1"/>
  <c r="M306" i="54"/>
  <c r="I306" i="54" s="1"/>
  <c r="K224" i="50"/>
  <c r="G224" i="50" s="1"/>
  <c r="L388" i="51"/>
  <c r="H388" i="51" s="1"/>
  <c r="M306" i="58"/>
  <c r="I306" i="58" s="1"/>
  <c r="K306" i="52"/>
  <c r="G306" i="52" s="1"/>
  <c r="K306" i="56"/>
  <c r="G306" i="56" s="1"/>
  <c r="L306" i="53"/>
  <c r="H306" i="53" s="1"/>
  <c r="K388" i="57"/>
  <c r="G388" i="57" s="1"/>
  <c r="M388" i="51"/>
  <c r="I388" i="51" s="1"/>
  <c r="M224" i="55"/>
  <c r="I224" i="55" s="1"/>
  <c r="M306" i="52"/>
  <c r="I306" i="52" s="1"/>
  <c r="L224" i="55"/>
  <c r="H224" i="55" s="1"/>
  <c r="M388" i="57"/>
  <c r="I388" i="57" s="1"/>
  <c r="L306" i="54"/>
  <c r="H306" i="54" s="1"/>
  <c r="K306" i="58"/>
  <c r="G306" i="58" s="1"/>
  <c r="L306" i="52"/>
  <c r="H306" i="52" s="1"/>
  <c r="M306" i="56"/>
  <c r="I306" i="56" s="1"/>
  <c r="K224" i="55"/>
  <c r="G224" i="55" s="1"/>
  <c r="L388" i="57"/>
  <c r="H388" i="57" s="1"/>
  <c r="L306" i="56"/>
  <c r="H306" i="56" s="1"/>
  <c r="M306" i="50"/>
  <c r="I306" i="50" s="1"/>
  <c r="M388" i="58"/>
  <c r="I388" i="58" s="1"/>
  <c r="M388" i="56"/>
  <c r="I388" i="56" s="1"/>
  <c r="M388" i="54"/>
  <c r="I388" i="54" s="1"/>
  <c r="L306" i="50"/>
  <c r="H306" i="50" s="1"/>
  <c r="L388" i="58"/>
  <c r="H388" i="58" s="1"/>
  <c r="L388" i="56"/>
  <c r="H388" i="56" s="1"/>
  <c r="L388" i="54"/>
  <c r="H388" i="54" s="1"/>
  <c r="K552" i="51"/>
  <c r="G552" i="51" s="1"/>
  <c r="K306" i="50"/>
  <c r="G306" i="50" s="1"/>
  <c r="K388" i="58"/>
  <c r="G388" i="58" s="1"/>
  <c r="K388" i="56"/>
  <c r="G388" i="56" s="1"/>
  <c r="K388" i="54"/>
  <c r="G388" i="54" s="1"/>
  <c r="M552" i="51"/>
  <c r="I552" i="51" s="1"/>
  <c r="L388" i="52"/>
  <c r="H388" i="52" s="1"/>
  <c r="K552" i="57"/>
  <c r="G552" i="57" s="1"/>
  <c r="M306" i="55"/>
  <c r="I306" i="55" s="1"/>
  <c r="L552" i="51"/>
  <c r="H552" i="51" s="1"/>
  <c r="K388" i="52"/>
  <c r="G388" i="52" s="1"/>
  <c r="M552" i="57"/>
  <c r="I552" i="57" s="1"/>
  <c r="K470" i="57"/>
  <c r="G470" i="57" s="1"/>
  <c r="K306" i="55"/>
  <c r="G306" i="55" s="1"/>
  <c r="K388" i="53"/>
  <c r="G388" i="53" s="1"/>
  <c r="M470" i="51"/>
  <c r="I470" i="51" s="1"/>
  <c r="M470" i="57"/>
  <c r="I470" i="57" s="1"/>
  <c r="L552" i="57"/>
  <c r="H552" i="57" s="1"/>
  <c r="M552" i="59"/>
  <c r="I552" i="59" s="1"/>
  <c r="L470" i="51"/>
  <c r="H470" i="51" s="1"/>
  <c r="M470" i="59"/>
  <c r="I470" i="59" s="1"/>
  <c r="M388" i="53"/>
  <c r="I388" i="53" s="1"/>
  <c r="L552" i="59"/>
  <c r="H552" i="59" s="1"/>
  <c r="K470" i="51"/>
  <c r="G470" i="51" s="1"/>
  <c r="K552" i="59"/>
  <c r="G552" i="59" s="1"/>
  <c r="M388" i="52"/>
  <c r="I388" i="52" s="1"/>
  <c r="K470" i="59"/>
  <c r="G470" i="59" s="1"/>
  <c r="L306" i="55"/>
  <c r="H306" i="55" s="1"/>
  <c r="L470" i="57"/>
  <c r="H470" i="57" s="1"/>
  <c r="L388" i="53"/>
  <c r="H388" i="53" s="1"/>
  <c r="L470" i="59"/>
  <c r="H470" i="59" s="1"/>
  <c r="M388" i="50"/>
  <c r="I388" i="50" s="1"/>
  <c r="M388" i="55"/>
  <c r="I388" i="55" s="1"/>
  <c r="M552" i="58"/>
  <c r="I552" i="58" s="1"/>
  <c r="M552" i="53"/>
  <c r="I552" i="53" s="1"/>
  <c r="M470" i="54"/>
  <c r="I470" i="54" s="1"/>
  <c r="M552" i="54"/>
  <c r="I552" i="54" s="1"/>
  <c r="K470" i="52"/>
  <c r="G470" i="52" s="1"/>
  <c r="L388" i="50"/>
  <c r="H388" i="50" s="1"/>
  <c r="L388" i="55"/>
  <c r="H388" i="55" s="1"/>
  <c r="L552" i="58"/>
  <c r="H552" i="58" s="1"/>
  <c r="L552" i="53"/>
  <c r="H552" i="53" s="1"/>
  <c r="K552" i="52"/>
  <c r="G552" i="52" s="1"/>
  <c r="K470" i="58"/>
  <c r="G470" i="58" s="1"/>
  <c r="M552" i="52"/>
  <c r="I552" i="52" s="1"/>
  <c r="K388" i="50"/>
  <c r="G388" i="50" s="1"/>
  <c r="M470" i="58"/>
  <c r="I470" i="58" s="1"/>
  <c r="K552" i="58"/>
  <c r="G552" i="58" s="1"/>
  <c r="K552" i="53"/>
  <c r="G552" i="53" s="1"/>
  <c r="L470" i="53"/>
  <c r="H470" i="53" s="1"/>
  <c r="L552" i="52"/>
  <c r="H552" i="52" s="1"/>
  <c r="L470" i="58"/>
  <c r="H470" i="58" s="1"/>
  <c r="M470" i="52"/>
  <c r="I470" i="52" s="1"/>
  <c r="M470" i="53"/>
  <c r="I470" i="53" s="1"/>
  <c r="L552" i="56"/>
  <c r="H552" i="56" s="1"/>
  <c r="K470" i="56"/>
  <c r="G470" i="56" s="1"/>
  <c r="K470" i="53"/>
  <c r="G470" i="53" s="1"/>
  <c r="M552" i="56"/>
  <c r="I552" i="56" s="1"/>
  <c r="K388" i="55"/>
  <c r="G388" i="55" s="1"/>
  <c r="L470" i="56"/>
  <c r="H470" i="56" s="1"/>
  <c r="K470" i="54"/>
  <c r="G470" i="54" s="1"/>
  <c r="K552" i="54"/>
  <c r="G552" i="54" s="1"/>
  <c r="L470" i="52"/>
  <c r="H470" i="52" s="1"/>
  <c r="K552" i="56"/>
  <c r="G552" i="56" s="1"/>
  <c r="M470" i="56"/>
  <c r="I470" i="56" s="1"/>
  <c r="L552" i="54"/>
  <c r="H552" i="54" s="1"/>
  <c r="L470" i="54"/>
  <c r="H470" i="54" s="1"/>
  <c r="L470" i="50"/>
  <c r="H470" i="50" s="1"/>
  <c r="M552" i="50"/>
  <c r="I552" i="50" s="1"/>
  <c r="L552" i="50"/>
  <c r="H552" i="50" s="1"/>
  <c r="K552" i="50"/>
  <c r="G552" i="50" s="1"/>
  <c r="K470" i="50"/>
  <c r="G470" i="50" s="1"/>
  <c r="M470" i="50"/>
  <c r="I470" i="50" s="1"/>
  <c r="M470" i="55"/>
  <c r="I470" i="55" s="1"/>
  <c r="L552" i="55"/>
  <c r="H552" i="55" s="1"/>
  <c r="L470" i="55"/>
  <c r="H470" i="55" s="1"/>
  <c r="K470" i="55"/>
  <c r="G470" i="55" s="1"/>
  <c r="M552" i="55"/>
  <c r="I552" i="55" s="1"/>
  <c r="K552" i="55"/>
  <c r="G552" i="55" s="1"/>
  <c r="G143" i="63" l="1"/>
  <c r="H143" i="63"/>
  <c r="G225" i="63"/>
  <c r="G471" i="63"/>
  <c r="H225" i="63"/>
  <c r="F471" i="63"/>
  <c r="H61" i="63"/>
  <c r="F225" i="63"/>
  <c r="H471" i="63"/>
  <c r="F143" i="63"/>
  <c r="G307" i="63"/>
  <c r="H307" i="63"/>
  <c r="G61" i="63"/>
  <c r="H553" i="63"/>
  <c r="F307" i="63"/>
  <c r="F553" i="63"/>
  <c r="F389" i="63"/>
  <c r="G389" i="63"/>
  <c r="H389" i="63"/>
  <c r="G553" i="63"/>
  <c r="F61" i="63"/>
  <c r="M61" i="51"/>
  <c r="I61" i="51" s="1"/>
  <c r="M61" i="50"/>
  <c r="I61" i="50" s="1"/>
  <c r="K143" i="56"/>
  <c r="G143" i="56" s="1"/>
  <c r="M143" i="57"/>
  <c r="I143" i="57" s="1"/>
  <c r="M61" i="54"/>
  <c r="I61" i="54" s="1"/>
  <c r="L143" i="57"/>
  <c r="H143" i="57" s="1"/>
  <c r="L61" i="54"/>
  <c r="H61" i="54" s="1"/>
  <c r="K143" i="57"/>
  <c r="G143" i="57" s="1"/>
  <c r="K61" i="54"/>
  <c r="G61" i="54" s="1"/>
  <c r="K61" i="50"/>
  <c r="G61" i="50" s="1"/>
  <c r="L143" i="56"/>
  <c r="H143" i="56" s="1"/>
  <c r="M143" i="59"/>
  <c r="I143" i="59" s="1"/>
  <c r="L61" i="58"/>
  <c r="H61" i="58" s="1"/>
  <c r="L143" i="59"/>
  <c r="H143" i="59" s="1"/>
  <c r="K61" i="58"/>
  <c r="G61" i="58" s="1"/>
  <c r="L61" i="55"/>
  <c r="H61" i="55" s="1"/>
  <c r="M61" i="57"/>
  <c r="I61" i="57" s="1"/>
  <c r="K225" i="56"/>
  <c r="G225" i="56" s="1"/>
  <c r="K61" i="59"/>
  <c r="G61" i="59" s="1"/>
  <c r="K143" i="58"/>
  <c r="G143" i="58" s="1"/>
  <c r="K143" i="51"/>
  <c r="G143" i="51" s="1"/>
  <c r="K61" i="55"/>
  <c r="G61" i="55" s="1"/>
  <c r="L61" i="57"/>
  <c r="H61" i="57" s="1"/>
  <c r="L61" i="53"/>
  <c r="H61" i="53" s="1"/>
  <c r="M61" i="58"/>
  <c r="I61" i="58" s="1"/>
  <c r="K61" i="53"/>
  <c r="G61" i="53" s="1"/>
  <c r="M61" i="52"/>
  <c r="I61" i="52" s="1"/>
  <c r="M61" i="56"/>
  <c r="I61" i="56" s="1"/>
  <c r="M61" i="53"/>
  <c r="I61" i="53" s="1"/>
  <c r="L143" i="51"/>
  <c r="H143" i="51" s="1"/>
  <c r="L61" i="52"/>
  <c r="H61" i="52" s="1"/>
  <c r="L61" i="56"/>
  <c r="H61" i="56" s="1"/>
  <c r="K61" i="52"/>
  <c r="G61" i="52" s="1"/>
  <c r="M61" i="55"/>
  <c r="I61" i="55" s="1"/>
  <c r="K61" i="57"/>
  <c r="G61" i="57" s="1"/>
  <c r="L225" i="56"/>
  <c r="H225" i="56" s="1"/>
  <c r="L61" i="59"/>
  <c r="H61" i="59" s="1"/>
  <c r="L143" i="58"/>
  <c r="H143" i="58" s="1"/>
  <c r="K143" i="59"/>
  <c r="G143" i="59" s="1"/>
  <c r="K61" i="56"/>
  <c r="G61" i="56" s="1"/>
  <c r="K61" i="51"/>
  <c r="G61" i="51" s="1"/>
  <c r="M143" i="56"/>
  <c r="I143" i="56" s="1"/>
  <c r="M61" i="59"/>
  <c r="I61" i="59" s="1"/>
  <c r="L61" i="50"/>
  <c r="H61" i="50" s="1"/>
  <c r="L61" i="51"/>
  <c r="H61" i="51" s="1"/>
  <c r="M225" i="56"/>
  <c r="I225" i="56" s="1"/>
  <c r="M143" i="58"/>
  <c r="I143" i="58" s="1"/>
  <c r="L143" i="50"/>
  <c r="H143" i="50" s="1"/>
  <c r="L225" i="50"/>
  <c r="H225" i="50" s="1"/>
  <c r="M143" i="51"/>
  <c r="I143" i="51" s="1"/>
  <c r="K143" i="50"/>
  <c r="G143" i="50" s="1"/>
  <c r="M307" i="59"/>
  <c r="I307" i="59" s="1"/>
  <c r="M307" i="55"/>
  <c r="I307" i="55" s="1"/>
  <c r="M225" i="59"/>
  <c r="I225" i="59" s="1"/>
  <c r="K143" i="52"/>
  <c r="G143" i="52" s="1"/>
  <c r="L307" i="59"/>
  <c r="H307" i="59" s="1"/>
  <c r="L307" i="55"/>
  <c r="H307" i="55" s="1"/>
  <c r="L225" i="59"/>
  <c r="H225" i="59" s="1"/>
  <c r="M143" i="50"/>
  <c r="I143" i="50" s="1"/>
  <c r="K225" i="50"/>
  <c r="G225" i="50" s="1"/>
  <c r="M225" i="50"/>
  <c r="I225" i="50" s="1"/>
  <c r="M143" i="52"/>
  <c r="I143" i="52" s="1"/>
  <c r="K307" i="55"/>
  <c r="G307" i="55" s="1"/>
  <c r="L225" i="51"/>
  <c r="H225" i="51" s="1"/>
  <c r="L143" i="54"/>
  <c r="H143" i="54" s="1"/>
  <c r="L143" i="52"/>
  <c r="H143" i="52" s="1"/>
  <c r="K225" i="51"/>
  <c r="G225" i="51" s="1"/>
  <c r="L307" i="56"/>
  <c r="H307" i="56" s="1"/>
  <c r="K307" i="56"/>
  <c r="G307" i="56" s="1"/>
  <c r="L225" i="55"/>
  <c r="H225" i="55" s="1"/>
  <c r="M307" i="56"/>
  <c r="I307" i="56" s="1"/>
  <c r="K225" i="55"/>
  <c r="G225" i="55" s="1"/>
  <c r="K225" i="59"/>
  <c r="G225" i="59" s="1"/>
  <c r="M225" i="51"/>
  <c r="I225" i="51" s="1"/>
  <c r="K143" i="53"/>
  <c r="G143" i="53" s="1"/>
  <c r="M143" i="54"/>
  <c r="I143" i="54" s="1"/>
  <c r="L143" i="55"/>
  <c r="H143" i="55" s="1"/>
  <c r="M225" i="55"/>
  <c r="I225" i="55" s="1"/>
  <c r="K307" i="59"/>
  <c r="G307" i="59" s="1"/>
  <c r="K143" i="55"/>
  <c r="G143" i="55" s="1"/>
  <c r="M143" i="53"/>
  <c r="I143" i="53" s="1"/>
  <c r="L143" i="53"/>
  <c r="H143" i="53" s="1"/>
  <c r="K143" i="54"/>
  <c r="G143" i="54" s="1"/>
  <c r="M143" i="55"/>
  <c r="I143" i="55" s="1"/>
  <c r="K389" i="55"/>
  <c r="G389" i="55" s="1"/>
  <c r="M225" i="57"/>
  <c r="I225" i="57" s="1"/>
  <c r="K225" i="53"/>
  <c r="G225" i="53" s="1"/>
  <c r="M225" i="58"/>
  <c r="I225" i="58" s="1"/>
  <c r="M389" i="56"/>
  <c r="I389" i="56" s="1"/>
  <c r="L225" i="57"/>
  <c r="H225" i="57" s="1"/>
  <c r="L225" i="58"/>
  <c r="H225" i="58" s="1"/>
  <c r="L389" i="56"/>
  <c r="H389" i="56" s="1"/>
  <c r="K225" i="57"/>
  <c r="G225" i="57" s="1"/>
  <c r="K225" i="58"/>
  <c r="G225" i="58" s="1"/>
  <c r="M307" i="51"/>
  <c r="I307" i="51" s="1"/>
  <c r="K307" i="50"/>
  <c r="G307" i="50" s="1"/>
  <c r="K389" i="56"/>
  <c r="G389" i="56" s="1"/>
  <c r="L307" i="51"/>
  <c r="H307" i="51" s="1"/>
  <c r="L389" i="55"/>
  <c r="H389" i="55" s="1"/>
  <c r="L225" i="53"/>
  <c r="H225" i="53" s="1"/>
  <c r="M389" i="59"/>
  <c r="I389" i="59" s="1"/>
  <c r="M225" i="52"/>
  <c r="I225" i="52" s="1"/>
  <c r="K225" i="54"/>
  <c r="G225" i="54" s="1"/>
  <c r="M307" i="50"/>
  <c r="I307" i="50" s="1"/>
  <c r="M389" i="55"/>
  <c r="I389" i="55" s="1"/>
  <c r="L389" i="59"/>
  <c r="H389" i="59" s="1"/>
  <c r="L225" i="52"/>
  <c r="H225" i="52" s="1"/>
  <c r="M225" i="53"/>
  <c r="I225" i="53" s="1"/>
  <c r="M225" i="54"/>
  <c r="I225" i="54" s="1"/>
  <c r="L225" i="54"/>
  <c r="H225" i="54" s="1"/>
  <c r="L307" i="50"/>
  <c r="H307" i="50" s="1"/>
  <c r="K389" i="59"/>
  <c r="G389" i="59" s="1"/>
  <c r="K225" i="52"/>
  <c r="G225" i="52" s="1"/>
  <c r="K307" i="51"/>
  <c r="G307" i="51" s="1"/>
  <c r="L389" i="50"/>
  <c r="H389" i="50" s="1"/>
  <c r="M307" i="54"/>
  <c r="I307" i="54" s="1"/>
  <c r="K307" i="58"/>
  <c r="G307" i="58" s="1"/>
  <c r="L553" i="59"/>
  <c r="H553" i="59" s="1"/>
  <c r="K389" i="50"/>
  <c r="G389" i="50" s="1"/>
  <c r="L307" i="54"/>
  <c r="H307" i="54" s="1"/>
  <c r="M307" i="53"/>
  <c r="I307" i="53" s="1"/>
  <c r="M307" i="57"/>
  <c r="I307" i="57" s="1"/>
  <c r="K553" i="59"/>
  <c r="G553" i="59" s="1"/>
  <c r="M471" i="55"/>
  <c r="I471" i="55" s="1"/>
  <c r="K307" i="54"/>
  <c r="G307" i="54" s="1"/>
  <c r="L307" i="53"/>
  <c r="H307" i="53" s="1"/>
  <c r="L553" i="55"/>
  <c r="H553" i="55" s="1"/>
  <c r="L307" i="57"/>
  <c r="H307" i="57" s="1"/>
  <c r="L389" i="51"/>
  <c r="H389" i="51" s="1"/>
  <c r="L471" i="55"/>
  <c r="H471" i="55" s="1"/>
  <c r="M307" i="52"/>
  <c r="I307" i="52" s="1"/>
  <c r="K307" i="53"/>
  <c r="G307" i="53" s="1"/>
  <c r="K553" i="55"/>
  <c r="G553" i="55" s="1"/>
  <c r="K307" i="57"/>
  <c r="G307" i="57" s="1"/>
  <c r="K389" i="51"/>
  <c r="G389" i="51" s="1"/>
  <c r="K471" i="55"/>
  <c r="G471" i="55" s="1"/>
  <c r="M389" i="50"/>
  <c r="I389" i="50" s="1"/>
  <c r="L307" i="58"/>
  <c r="H307" i="58" s="1"/>
  <c r="M553" i="59"/>
  <c r="I553" i="59" s="1"/>
  <c r="K307" i="52"/>
  <c r="G307" i="52" s="1"/>
  <c r="M553" i="56"/>
  <c r="I553" i="56" s="1"/>
  <c r="M471" i="56"/>
  <c r="I471" i="56" s="1"/>
  <c r="K471" i="59"/>
  <c r="G471" i="59" s="1"/>
  <c r="L553" i="56"/>
  <c r="H553" i="56" s="1"/>
  <c r="L471" i="56"/>
  <c r="H471" i="56" s="1"/>
  <c r="M307" i="58"/>
  <c r="I307" i="58" s="1"/>
  <c r="K553" i="56"/>
  <c r="G553" i="56" s="1"/>
  <c r="K471" i="56"/>
  <c r="G471" i="56" s="1"/>
  <c r="M553" i="55"/>
  <c r="I553" i="55" s="1"/>
  <c r="L307" i="52"/>
  <c r="H307" i="52" s="1"/>
  <c r="M389" i="51"/>
  <c r="I389" i="51" s="1"/>
  <c r="M471" i="59"/>
  <c r="I471" i="59" s="1"/>
  <c r="L471" i="59"/>
  <c r="H471" i="59" s="1"/>
  <c r="L389" i="58"/>
  <c r="H389" i="58" s="1"/>
  <c r="K389" i="57"/>
  <c r="G389" i="57" s="1"/>
  <c r="L553" i="51"/>
  <c r="H553" i="51" s="1"/>
  <c r="M471" i="50"/>
  <c r="I471" i="50" s="1"/>
  <c r="M389" i="53"/>
  <c r="I389" i="53" s="1"/>
  <c r="L553" i="50"/>
  <c r="H553" i="50" s="1"/>
  <c r="L389" i="52"/>
  <c r="H389" i="52" s="1"/>
  <c r="K389" i="58"/>
  <c r="G389" i="58" s="1"/>
  <c r="M389" i="57"/>
  <c r="I389" i="57" s="1"/>
  <c r="K553" i="51"/>
  <c r="G553" i="51" s="1"/>
  <c r="M553" i="50"/>
  <c r="I553" i="50" s="1"/>
  <c r="L471" i="50"/>
  <c r="H471" i="50" s="1"/>
  <c r="M389" i="54"/>
  <c r="I389" i="54" s="1"/>
  <c r="K553" i="50"/>
  <c r="G553" i="50" s="1"/>
  <c r="K389" i="53"/>
  <c r="G389" i="53" s="1"/>
  <c r="M389" i="52"/>
  <c r="I389" i="52" s="1"/>
  <c r="K471" i="50"/>
  <c r="G471" i="50" s="1"/>
  <c r="K471" i="51"/>
  <c r="G471" i="51" s="1"/>
  <c r="M389" i="58"/>
  <c r="I389" i="58" s="1"/>
  <c r="K389" i="54"/>
  <c r="G389" i="54" s="1"/>
  <c r="L389" i="57"/>
  <c r="H389" i="57" s="1"/>
  <c r="M553" i="51"/>
  <c r="I553" i="51" s="1"/>
  <c r="M471" i="51"/>
  <c r="I471" i="51" s="1"/>
  <c r="L389" i="53"/>
  <c r="H389" i="53" s="1"/>
  <c r="L389" i="54"/>
  <c r="H389" i="54" s="1"/>
  <c r="L471" i="51"/>
  <c r="H471" i="51" s="1"/>
  <c r="K389" i="52"/>
  <c r="G389" i="52" s="1"/>
  <c r="L471" i="58"/>
  <c r="H471" i="58" s="1"/>
  <c r="L553" i="52"/>
  <c r="H553" i="52" s="1"/>
  <c r="K471" i="58"/>
  <c r="G471" i="58" s="1"/>
  <c r="K553" i="52"/>
  <c r="G553" i="52" s="1"/>
  <c r="M471" i="53"/>
  <c r="I471" i="53" s="1"/>
  <c r="M471" i="58"/>
  <c r="I471" i="58" s="1"/>
  <c r="M553" i="57"/>
  <c r="I553" i="57" s="1"/>
  <c r="M553" i="54"/>
  <c r="I553" i="54" s="1"/>
  <c r="L471" i="53"/>
  <c r="H471" i="53" s="1"/>
  <c r="L553" i="57"/>
  <c r="H553" i="57" s="1"/>
  <c r="K553" i="54"/>
  <c r="G553" i="54" s="1"/>
  <c r="K471" i="52"/>
  <c r="G471" i="52" s="1"/>
  <c r="L553" i="53"/>
  <c r="H553" i="53" s="1"/>
  <c r="L471" i="52"/>
  <c r="H471" i="52" s="1"/>
  <c r="M553" i="52"/>
  <c r="I553" i="52" s="1"/>
  <c r="M471" i="52"/>
  <c r="I471" i="52" s="1"/>
  <c r="L471" i="57"/>
  <c r="H471" i="57" s="1"/>
  <c r="M553" i="53"/>
  <c r="I553" i="53" s="1"/>
  <c r="M553" i="58"/>
  <c r="I553" i="58" s="1"/>
  <c r="K553" i="53"/>
  <c r="G553" i="53" s="1"/>
  <c r="L471" i="54"/>
  <c r="H471" i="54" s="1"/>
  <c r="K471" i="53"/>
  <c r="G471" i="53" s="1"/>
  <c r="K553" i="57"/>
  <c r="G553" i="57" s="1"/>
  <c r="K471" i="54"/>
  <c r="G471" i="54" s="1"/>
  <c r="M471" i="54"/>
  <c r="I471" i="54" s="1"/>
  <c r="K553" i="58"/>
  <c r="G553" i="58" s="1"/>
  <c r="L553" i="58"/>
  <c r="H553" i="58" s="1"/>
  <c r="M471" i="57"/>
  <c r="I471" i="57" s="1"/>
  <c r="L553" i="54"/>
  <c r="H553" i="54" s="1"/>
  <c r="K471" i="57"/>
  <c r="G471" i="57" s="1"/>
  <c r="K143" i="61"/>
  <c r="G143" i="61" s="1"/>
  <c r="J143" i="61"/>
  <c r="F143" i="61" s="1"/>
  <c r="L717" i="61"/>
  <c r="H717" i="61" s="1"/>
  <c r="L143" i="61"/>
  <c r="H143" i="61" s="1"/>
  <c r="J225" i="61"/>
  <c r="F225" i="61" s="1"/>
  <c r="K717" i="61"/>
  <c r="G717" i="61" s="1"/>
  <c r="J553" i="61"/>
  <c r="F553" i="61" s="1"/>
  <c r="J717" i="61"/>
  <c r="F717" i="61" s="1"/>
  <c r="L471" i="61"/>
  <c r="H471" i="61" s="1"/>
  <c r="K471" i="61"/>
  <c r="G471" i="61" s="1"/>
  <c r="J471" i="61"/>
  <c r="F471" i="61" s="1"/>
  <c r="K225" i="61"/>
  <c r="G225" i="61" s="1"/>
  <c r="K553" i="61"/>
  <c r="G553" i="61" s="1"/>
  <c r="J635" i="61"/>
  <c r="F635" i="61" s="1"/>
  <c r="J307" i="61"/>
  <c r="F307" i="61" s="1"/>
  <c r="L635" i="61"/>
  <c r="H635" i="61" s="1"/>
  <c r="L307" i="61"/>
  <c r="H307" i="61" s="1"/>
  <c r="K635" i="61"/>
  <c r="G635" i="61" s="1"/>
  <c r="K307" i="61"/>
  <c r="G307" i="61" s="1"/>
  <c r="L225" i="61"/>
  <c r="H225" i="61" s="1"/>
  <c r="J799" i="61"/>
  <c r="F799" i="61" s="1"/>
  <c r="L61" i="61"/>
  <c r="H61" i="61" s="1"/>
  <c r="J389" i="61"/>
  <c r="F389" i="61" s="1"/>
  <c r="K799" i="61"/>
  <c r="G799" i="61" s="1"/>
  <c r="L389" i="61"/>
  <c r="H389" i="61" s="1"/>
  <c r="L799" i="61"/>
  <c r="H799" i="61" s="1"/>
  <c r="K389" i="61"/>
  <c r="G389" i="61" s="1"/>
  <c r="J881" i="61"/>
  <c r="F881" i="61" s="1"/>
  <c r="J61" i="61"/>
  <c r="F61" i="61" s="1"/>
  <c r="K61" i="61"/>
  <c r="G61" i="61" s="1"/>
  <c r="L881" i="61"/>
  <c r="H881" i="61" s="1"/>
  <c r="L553" i="61"/>
  <c r="H553" i="61" s="1"/>
  <c r="K881" i="61"/>
  <c r="G881" i="61" s="1"/>
  <c r="P69" i="41"/>
  <c r="S69" i="41"/>
  <c r="N69" i="41"/>
  <c r="T69" i="41"/>
  <c r="Q69" i="41"/>
  <c r="O69" i="41"/>
  <c r="I69" i="41"/>
  <c r="J69" i="41"/>
  <c r="R69" i="41"/>
  <c r="M69" i="41"/>
  <c r="K390" i="45"/>
  <c r="G390" i="45" s="1"/>
  <c r="J62" i="45"/>
  <c r="F62" i="45" s="1"/>
  <c r="J390" i="45"/>
  <c r="F390" i="45" s="1"/>
  <c r="L718" i="45"/>
  <c r="H718" i="45" s="1"/>
  <c r="J718" i="45"/>
  <c r="F718" i="45" s="1"/>
  <c r="L390" i="45"/>
  <c r="H390" i="45" s="1"/>
  <c r="K718" i="45"/>
  <c r="G718" i="45" s="1"/>
  <c r="K62" i="45"/>
  <c r="G62" i="45" s="1"/>
  <c r="L62" i="45"/>
  <c r="H62" i="45" s="1"/>
  <c r="L882" i="45"/>
  <c r="H882" i="45" s="1"/>
  <c r="L226" i="45"/>
  <c r="H226" i="45" s="1"/>
  <c r="J144" i="45"/>
  <c r="F144" i="45" s="1"/>
  <c r="K308" i="45"/>
  <c r="G308" i="45" s="1"/>
  <c r="K800" i="45"/>
  <c r="G800" i="45" s="1"/>
  <c r="J472" i="45"/>
  <c r="F472" i="45" s="1"/>
  <c r="L472" i="45"/>
  <c r="H472" i="45" s="1"/>
  <c r="K226" i="45"/>
  <c r="G226" i="45" s="1"/>
  <c r="L144" i="45"/>
  <c r="H144" i="45" s="1"/>
  <c r="J308" i="45"/>
  <c r="F308" i="45" s="1"/>
  <c r="L800" i="45"/>
  <c r="H800" i="45" s="1"/>
  <c r="L554" i="45"/>
  <c r="H554" i="45" s="1"/>
  <c r="J636" i="45"/>
  <c r="F636" i="45" s="1"/>
  <c r="K472" i="45"/>
  <c r="G472" i="45" s="1"/>
  <c r="J226" i="45"/>
  <c r="F226" i="45" s="1"/>
  <c r="J800" i="45"/>
  <c r="F800" i="45" s="1"/>
  <c r="K636" i="45"/>
  <c r="G636" i="45" s="1"/>
  <c r="J882" i="45"/>
  <c r="F882" i="45" s="1"/>
  <c r="K144" i="45"/>
  <c r="G144" i="45" s="1"/>
  <c r="J554" i="45"/>
  <c r="F554" i="45" s="1"/>
  <c r="L308" i="45"/>
  <c r="H308" i="45" s="1"/>
  <c r="L636" i="45"/>
  <c r="H636" i="45" s="1"/>
  <c r="K882" i="45"/>
  <c r="G882" i="45" s="1"/>
  <c r="K554" i="45"/>
  <c r="G554" i="45" s="1"/>
  <c r="G62" i="42"/>
  <c r="H62" i="42"/>
  <c r="I62" i="42"/>
  <c r="I144" i="42"/>
  <c r="I554" i="42"/>
  <c r="I226" i="42"/>
  <c r="I472" i="42"/>
  <c r="H472" i="42"/>
  <c r="G144" i="42"/>
  <c r="H226" i="42"/>
  <c r="H308" i="42"/>
  <c r="I636" i="42"/>
  <c r="G554" i="42"/>
  <c r="H144" i="42"/>
  <c r="G308" i="42"/>
  <c r="G390" i="42"/>
  <c r="I308" i="42"/>
  <c r="G472" i="42"/>
  <c r="I390" i="42"/>
  <c r="H554" i="42"/>
  <c r="G226" i="42"/>
  <c r="H636" i="42"/>
  <c r="G636" i="42"/>
  <c r="H390" i="42"/>
  <c r="I718" i="42"/>
  <c r="H718" i="42"/>
  <c r="G718" i="42"/>
  <c r="I800" i="42"/>
  <c r="G800" i="42"/>
  <c r="H800" i="42"/>
  <c r="G882" i="42"/>
  <c r="H882" i="42"/>
  <c r="I882" i="42"/>
  <c r="H964" i="42"/>
  <c r="G964" i="42"/>
  <c r="I964" i="42"/>
  <c r="G1046" i="42"/>
  <c r="H1046" i="42"/>
  <c r="I1046" i="42"/>
  <c r="G1128" i="42"/>
  <c r="H1128" i="42"/>
  <c r="I1128" i="42"/>
  <c r="G1210" i="42"/>
  <c r="H1210" i="42"/>
  <c r="I1210" i="42"/>
  <c r="G70" i="41"/>
  <c r="D71" i="41"/>
  <c r="E70" i="41"/>
  <c r="H70" i="41"/>
  <c r="F70" i="41"/>
  <c r="K60" i="48"/>
  <c r="G60" i="48" s="1"/>
  <c r="M60" i="48"/>
  <c r="I60" i="48" s="1"/>
  <c r="L60" i="48"/>
  <c r="H60" i="48" s="1"/>
  <c r="M142" i="48"/>
  <c r="I142" i="48" s="1"/>
  <c r="L224" i="48"/>
  <c r="H224" i="48" s="1"/>
  <c r="L142" i="48"/>
  <c r="H142" i="48" s="1"/>
  <c r="K224" i="48"/>
  <c r="G224" i="48" s="1"/>
  <c r="K142" i="48"/>
  <c r="G142" i="48" s="1"/>
  <c r="M224" i="48"/>
  <c r="I224" i="48" s="1"/>
  <c r="M306" i="48"/>
  <c r="I306" i="48" s="1"/>
  <c r="L306" i="48"/>
  <c r="H306" i="48" s="1"/>
  <c r="K306" i="48"/>
  <c r="G306" i="48" s="1"/>
  <c r="K388" i="48"/>
  <c r="G388" i="48" s="1"/>
  <c r="L388" i="48"/>
  <c r="H388" i="48" s="1"/>
  <c r="M388" i="48"/>
  <c r="I388" i="48" s="1"/>
  <c r="K552" i="48"/>
  <c r="G552" i="48" s="1"/>
  <c r="M552" i="48"/>
  <c r="I552" i="48" s="1"/>
  <c r="M470" i="48"/>
  <c r="I470" i="48" s="1"/>
  <c r="L552" i="48"/>
  <c r="H552" i="48" s="1"/>
  <c r="L470" i="48"/>
  <c r="H470" i="48" s="1"/>
  <c r="K470" i="48"/>
  <c r="G470" i="48" s="1"/>
  <c r="K68" i="41"/>
  <c r="L68" i="41"/>
  <c r="M60" i="49"/>
  <c r="I60" i="49" s="1"/>
  <c r="K142" i="49"/>
  <c r="G142" i="49" s="1"/>
  <c r="M60" i="47"/>
  <c r="I60" i="47" s="1"/>
  <c r="L60" i="49"/>
  <c r="H60" i="49" s="1"/>
  <c r="L142" i="49"/>
  <c r="H142" i="49" s="1"/>
  <c r="L142" i="47"/>
  <c r="H142" i="47" s="1"/>
  <c r="K60" i="47"/>
  <c r="G60" i="47" s="1"/>
  <c r="L60" i="47"/>
  <c r="H60" i="47" s="1"/>
  <c r="K60" i="49"/>
  <c r="G60" i="49" s="1"/>
  <c r="K142" i="47"/>
  <c r="G142" i="47" s="1"/>
  <c r="M142" i="47"/>
  <c r="I142" i="47" s="1"/>
  <c r="M142" i="49"/>
  <c r="I142" i="49" s="1"/>
  <c r="K224" i="47"/>
  <c r="G224" i="47" s="1"/>
  <c r="K388" i="49"/>
  <c r="G388" i="49" s="1"/>
  <c r="L224" i="49"/>
  <c r="H224" i="49" s="1"/>
  <c r="M224" i="47"/>
  <c r="I224" i="47" s="1"/>
  <c r="L388" i="49"/>
  <c r="H388" i="49" s="1"/>
  <c r="K224" i="49"/>
  <c r="G224" i="49" s="1"/>
  <c r="L224" i="47"/>
  <c r="H224" i="47" s="1"/>
  <c r="K306" i="49"/>
  <c r="G306" i="49" s="1"/>
  <c r="M306" i="49"/>
  <c r="I306" i="49" s="1"/>
  <c r="L306" i="49"/>
  <c r="H306" i="49" s="1"/>
  <c r="M224" i="49"/>
  <c r="I224" i="49" s="1"/>
  <c r="M388" i="49"/>
  <c r="I388" i="49" s="1"/>
  <c r="M552" i="49"/>
  <c r="I552" i="49" s="1"/>
  <c r="L552" i="49"/>
  <c r="H552" i="49" s="1"/>
  <c r="M470" i="49"/>
  <c r="I470" i="49" s="1"/>
  <c r="M306" i="47"/>
  <c r="I306" i="47" s="1"/>
  <c r="K470" i="49"/>
  <c r="G470" i="49" s="1"/>
  <c r="K552" i="49"/>
  <c r="G552" i="49" s="1"/>
  <c r="L470" i="49"/>
  <c r="H470" i="49" s="1"/>
  <c r="L306" i="47"/>
  <c r="H306" i="47" s="1"/>
  <c r="K306" i="47"/>
  <c r="G306" i="47" s="1"/>
  <c r="M388" i="47"/>
  <c r="I388" i="47" s="1"/>
  <c r="L388" i="47"/>
  <c r="H388" i="47" s="1"/>
  <c r="K388" i="47"/>
  <c r="G388" i="47" s="1"/>
  <c r="L552" i="47"/>
  <c r="H552" i="47" s="1"/>
  <c r="M470" i="47"/>
  <c r="I470" i="47" s="1"/>
  <c r="L470" i="47"/>
  <c r="H470" i="47" s="1"/>
  <c r="K470" i="47"/>
  <c r="G470" i="47" s="1"/>
  <c r="M552" i="47"/>
  <c r="I552" i="47" s="1"/>
  <c r="K552" i="47"/>
  <c r="G552" i="47" s="1"/>
  <c r="G1290" i="42"/>
  <c r="I1290" i="42"/>
  <c r="H1290" i="42"/>
  <c r="H1372" i="42"/>
  <c r="G1372" i="42"/>
  <c r="I1372" i="42"/>
  <c r="H1454" i="42"/>
  <c r="I1454" i="42"/>
  <c r="G1454" i="42"/>
  <c r="I1536" i="42"/>
  <c r="G1536" i="42"/>
  <c r="H1536" i="42"/>
  <c r="G1618" i="42"/>
  <c r="H1618" i="42"/>
  <c r="I1618" i="42"/>
  <c r="I1700" i="42"/>
  <c r="G1700" i="42"/>
  <c r="H1700" i="42"/>
  <c r="H1782" i="42"/>
  <c r="I1782" i="42"/>
  <c r="G1782" i="42"/>
  <c r="I1864" i="42"/>
  <c r="H1864" i="42"/>
  <c r="G1864" i="42"/>
  <c r="G2028" i="42"/>
  <c r="H2028" i="42"/>
  <c r="I1946" i="42"/>
  <c r="I2028" i="42"/>
  <c r="G1946" i="42"/>
  <c r="H1946" i="42"/>
  <c r="L143" i="48" l="1"/>
  <c r="H143" i="48" s="1"/>
  <c r="K61" i="48"/>
  <c r="G61" i="48" s="1"/>
  <c r="L61" i="48"/>
  <c r="H61" i="48" s="1"/>
  <c r="M143" i="48"/>
  <c r="I143" i="48" s="1"/>
  <c r="K143" i="48"/>
  <c r="G143" i="48" s="1"/>
  <c r="M61" i="48"/>
  <c r="I61" i="48" s="1"/>
  <c r="M225" i="48"/>
  <c r="I225" i="48" s="1"/>
  <c r="K225" i="48"/>
  <c r="G225" i="48" s="1"/>
  <c r="L225" i="48"/>
  <c r="H225" i="48" s="1"/>
  <c r="L307" i="48"/>
  <c r="H307" i="48" s="1"/>
  <c r="K307" i="48"/>
  <c r="G307" i="48" s="1"/>
  <c r="M307" i="48"/>
  <c r="I307" i="48" s="1"/>
  <c r="K389" i="48"/>
  <c r="G389" i="48" s="1"/>
  <c r="L389" i="48"/>
  <c r="H389" i="48" s="1"/>
  <c r="M389" i="48"/>
  <c r="I389" i="48" s="1"/>
  <c r="M471" i="48"/>
  <c r="I471" i="48" s="1"/>
  <c r="K553" i="48"/>
  <c r="G553" i="48" s="1"/>
  <c r="K471" i="48"/>
  <c r="G471" i="48" s="1"/>
  <c r="L553" i="48"/>
  <c r="H553" i="48" s="1"/>
  <c r="M553" i="48"/>
  <c r="I553" i="48" s="1"/>
  <c r="L471" i="48"/>
  <c r="H471" i="48" s="1"/>
  <c r="K69" i="41"/>
  <c r="L69" i="41"/>
  <c r="L61" i="47"/>
  <c r="H61" i="47" s="1"/>
  <c r="M61" i="47"/>
  <c r="I61" i="47" s="1"/>
  <c r="M61" i="49"/>
  <c r="I61" i="49" s="1"/>
  <c r="L61" i="49"/>
  <c r="H61" i="49" s="1"/>
  <c r="K61" i="49"/>
  <c r="G61" i="49" s="1"/>
  <c r="K61" i="47"/>
  <c r="G61" i="47" s="1"/>
  <c r="M225" i="49"/>
  <c r="I225" i="49" s="1"/>
  <c r="L225" i="49"/>
  <c r="H225" i="49" s="1"/>
  <c r="K225" i="49"/>
  <c r="G225" i="49" s="1"/>
  <c r="K143" i="49"/>
  <c r="G143" i="49" s="1"/>
  <c r="M225" i="47"/>
  <c r="I225" i="47" s="1"/>
  <c r="M143" i="47"/>
  <c r="I143" i="47" s="1"/>
  <c r="M143" i="49"/>
  <c r="I143" i="49" s="1"/>
  <c r="L143" i="49"/>
  <c r="H143" i="49" s="1"/>
  <c r="K143" i="47"/>
  <c r="G143" i="47" s="1"/>
  <c r="K225" i="47"/>
  <c r="G225" i="47" s="1"/>
  <c r="L225" i="47"/>
  <c r="H225" i="47" s="1"/>
  <c r="L143" i="47"/>
  <c r="H143" i="47" s="1"/>
  <c r="K307" i="49"/>
  <c r="G307" i="49" s="1"/>
  <c r="L307" i="47"/>
  <c r="H307" i="47" s="1"/>
  <c r="L307" i="49"/>
  <c r="H307" i="49" s="1"/>
  <c r="K307" i="47"/>
  <c r="G307" i="47" s="1"/>
  <c r="M307" i="49"/>
  <c r="I307" i="49" s="1"/>
  <c r="M307" i="47"/>
  <c r="I307" i="47" s="1"/>
  <c r="L389" i="49"/>
  <c r="H389" i="49" s="1"/>
  <c r="K389" i="49"/>
  <c r="G389" i="49" s="1"/>
  <c r="K389" i="47"/>
  <c r="G389" i="47" s="1"/>
  <c r="L389" i="47"/>
  <c r="H389" i="47" s="1"/>
  <c r="M389" i="49"/>
  <c r="I389" i="49" s="1"/>
  <c r="M389" i="47"/>
  <c r="I389" i="47" s="1"/>
  <c r="M471" i="47"/>
  <c r="I471" i="47" s="1"/>
  <c r="K553" i="47"/>
  <c r="G553" i="47" s="1"/>
  <c r="M471" i="49"/>
  <c r="I471" i="49" s="1"/>
  <c r="L471" i="47"/>
  <c r="H471" i="47" s="1"/>
  <c r="M553" i="47"/>
  <c r="I553" i="47" s="1"/>
  <c r="K471" i="47"/>
  <c r="G471" i="47" s="1"/>
  <c r="K471" i="49"/>
  <c r="G471" i="49" s="1"/>
  <c r="L553" i="47"/>
  <c r="H553" i="47" s="1"/>
  <c r="L553" i="49"/>
  <c r="H553" i="49" s="1"/>
  <c r="L471" i="49"/>
  <c r="H471" i="49" s="1"/>
  <c r="M553" i="49"/>
  <c r="I553" i="49" s="1"/>
  <c r="K553" i="49"/>
  <c r="G553" i="49" s="1"/>
  <c r="K390" i="61"/>
  <c r="G390" i="61" s="1"/>
  <c r="J390" i="61"/>
  <c r="F390" i="61" s="1"/>
  <c r="L308" i="61"/>
  <c r="H308" i="61" s="1"/>
  <c r="L390" i="61"/>
  <c r="H390" i="61" s="1"/>
  <c r="K62" i="61"/>
  <c r="G62" i="61" s="1"/>
  <c r="K308" i="61"/>
  <c r="G308" i="61" s="1"/>
  <c r="L62" i="61"/>
  <c r="H62" i="61" s="1"/>
  <c r="J308" i="61"/>
  <c r="F308" i="61" s="1"/>
  <c r="J62" i="61"/>
  <c r="F62" i="61" s="1"/>
  <c r="L554" i="61"/>
  <c r="H554" i="61" s="1"/>
  <c r="K554" i="61"/>
  <c r="G554" i="61" s="1"/>
  <c r="J554" i="61"/>
  <c r="F554" i="61" s="1"/>
  <c r="J636" i="61"/>
  <c r="F636" i="61" s="1"/>
  <c r="L636" i="61"/>
  <c r="H636" i="61" s="1"/>
  <c r="K636" i="61"/>
  <c r="G636" i="61" s="1"/>
  <c r="L226" i="61"/>
  <c r="H226" i="61" s="1"/>
  <c r="K144" i="61"/>
  <c r="G144" i="61" s="1"/>
  <c r="K226" i="61"/>
  <c r="G226" i="61" s="1"/>
  <c r="J144" i="61"/>
  <c r="F144" i="61" s="1"/>
  <c r="J226" i="61"/>
  <c r="F226" i="61" s="1"/>
  <c r="L144" i="61"/>
  <c r="H144" i="61" s="1"/>
  <c r="L718" i="61"/>
  <c r="H718" i="61" s="1"/>
  <c r="L882" i="61"/>
  <c r="H882" i="61" s="1"/>
  <c r="K718" i="61"/>
  <c r="G718" i="61" s="1"/>
  <c r="K882" i="61"/>
  <c r="G882" i="61" s="1"/>
  <c r="K472" i="61"/>
  <c r="G472" i="61" s="1"/>
  <c r="J718" i="61"/>
  <c r="F718" i="61" s="1"/>
  <c r="J882" i="61"/>
  <c r="F882" i="61" s="1"/>
  <c r="J472" i="61"/>
  <c r="F472" i="61" s="1"/>
  <c r="L800" i="61"/>
  <c r="H800" i="61" s="1"/>
  <c r="L472" i="61"/>
  <c r="H472" i="61" s="1"/>
  <c r="K800" i="61"/>
  <c r="G800" i="61" s="1"/>
  <c r="J800" i="61"/>
  <c r="F800" i="61" s="1"/>
  <c r="T70" i="41"/>
  <c r="N70" i="41"/>
  <c r="R70" i="41"/>
  <c r="O70" i="41"/>
  <c r="J70" i="41"/>
  <c r="I70" i="41"/>
  <c r="S70" i="41"/>
  <c r="M70" i="41"/>
  <c r="Q70" i="41"/>
  <c r="P70" i="41"/>
  <c r="H1291" i="42"/>
  <c r="G1291" i="42"/>
  <c r="I1291" i="42"/>
  <c r="G1373" i="42"/>
  <c r="H1373" i="42"/>
  <c r="I1373" i="42"/>
  <c r="I1455" i="42"/>
  <c r="G1455" i="42"/>
  <c r="H1455" i="42"/>
  <c r="H1537" i="42"/>
  <c r="G1537" i="42"/>
  <c r="I1537" i="42"/>
  <c r="I1619" i="42"/>
  <c r="H1619" i="42"/>
  <c r="G1619" i="42"/>
  <c r="H1701" i="42"/>
  <c r="G1701" i="42"/>
  <c r="I1701" i="42"/>
  <c r="G1783" i="42"/>
  <c r="H1783" i="42"/>
  <c r="I1783" i="42"/>
  <c r="G1865" i="42"/>
  <c r="H1865" i="42"/>
  <c r="I1865" i="42"/>
  <c r="H2029" i="42"/>
  <c r="H1947" i="42"/>
  <c r="G1947" i="42"/>
  <c r="I1947" i="42"/>
  <c r="G2029" i="42"/>
  <c r="I2029" i="42"/>
  <c r="F62" i="63"/>
  <c r="G62" i="63"/>
  <c r="G472" i="63"/>
  <c r="F226" i="63"/>
  <c r="H144" i="63"/>
  <c r="F472" i="63"/>
  <c r="F554" i="63"/>
  <c r="G554" i="63"/>
  <c r="H472" i="63"/>
  <c r="H554" i="63"/>
  <c r="H226" i="63"/>
  <c r="G144" i="63"/>
  <c r="G308" i="63"/>
  <c r="F308" i="63"/>
  <c r="H62" i="63"/>
  <c r="G226" i="63"/>
  <c r="G390" i="63"/>
  <c r="F390" i="63"/>
  <c r="F144" i="63"/>
  <c r="H308" i="63"/>
  <c r="H390" i="63"/>
  <c r="L719" i="45"/>
  <c r="H719" i="45" s="1"/>
  <c r="K719" i="45"/>
  <c r="G719" i="45" s="1"/>
  <c r="J719" i="45"/>
  <c r="F719" i="45" s="1"/>
  <c r="L145" i="45"/>
  <c r="H145" i="45" s="1"/>
  <c r="J227" i="45"/>
  <c r="F227" i="45" s="1"/>
  <c r="J391" i="45"/>
  <c r="F391" i="45" s="1"/>
  <c r="L555" i="45"/>
  <c r="H555" i="45" s="1"/>
  <c r="L801" i="45"/>
  <c r="H801" i="45" s="1"/>
  <c r="L637" i="45"/>
  <c r="H637" i="45" s="1"/>
  <c r="J473" i="45"/>
  <c r="F473" i="45" s="1"/>
  <c r="K145" i="45"/>
  <c r="G145" i="45" s="1"/>
  <c r="L227" i="45"/>
  <c r="H227" i="45" s="1"/>
  <c r="K555" i="45"/>
  <c r="G555" i="45" s="1"/>
  <c r="K801" i="45"/>
  <c r="G801" i="45" s="1"/>
  <c r="L309" i="45"/>
  <c r="H309" i="45" s="1"/>
  <c r="L473" i="45"/>
  <c r="H473" i="45" s="1"/>
  <c r="J883" i="45"/>
  <c r="F883" i="45" s="1"/>
  <c r="J637" i="45"/>
  <c r="F637" i="45" s="1"/>
  <c r="J145" i="45"/>
  <c r="F145" i="45" s="1"/>
  <c r="K227" i="45"/>
  <c r="G227" i="45" s="1"/>
  <c r="L63" i="45"/>
  <c r="H63" i="45" s="1"/>
  <c r="K63" i="45"/>
  <c r="G63" i="45" s="1"/>
  <c r="J63" i="45"/>
  <c r="F63" i="45" s="1"/>
  <c r="K637" i="45"/>
  <c r="G637" i="45" s="1"/>
  <c r="J801" i="45"/>
  <c r="F801" i="45" s="1"/>
  <c r="K391" i="45"/>
  <c r="G391" i="45" s="1"/>
  <c r="J555" i="45"/>
  <c r="F555" i="45" s="1"/>
  <c r="L883" i="45"/>
  <c r="H883" i="45" s="1"/>
  <c r="K309" i="45"/>
  <c r="G309" i="45" s="1"/>
  <c r="K473" i="45"/>
  <c r="G473" i="45" s="1"/>
  <c r="L391" i="45"/>
  <c r="H391" i="45" s="1"/>
  <c r="K883" i="45"/>
  <c r="G883" i="45" s="1"/>
  <c r="J309" i="45"/>
  <c r="F309" i="45" s="1"/>
  <c r="I63" i="42"/>
  <c r="G63" i="42"/>
  <c r="H63" i="42"/>
  <c r="I309" i="42"/>
  <c r="H145" i="42"/>
  <c r="I473" i="42"/>
  <c r="I637" i="42"/>
  <c r="I227" i="42"/>
  <c r="I391" i="42"/>
  <c r="H309" i="42"/>
  <c r="I145" i="42"/>
  <c r="H555" i="42"/>
  <c r="G473" i="42"/>
  <c r="G309" i="42"/>
  <c r="G145" i="42"/>
  <c r="G637" i="42"/>
  <c r="H637" i="42"/>
  <c r="H391" i="42"/>
  <c r="I555" i="42"/>
  <c r="G555" i="42"/>
  <c r="H473" i="42"/>
  <c r="H227" i="42"/>
  <c r="G391" i="42"/>
  <c r="G227" i="42"/>
  <c r="G719" i="42"/>
  <c r="H719" i="42"/>
  <c r="I719" i="42"/>
  <c r="H801" i="42"/>
  <c r="G801" i="42"/>
  <c r="I801" i="42"/>
  <c r="H883" i="42"/>
  <c r="G883" i="42"/>
  <c r="I883" i="42"/>
  <c r="G965" i="42"/>
  <c r="H965" i="42"/>
  <c r="I965" i="42"/>
  <c r="I1047" i="42"/>
  <c r="G1047" i="42"/>
  <c r="H1047" i="42"/>
  <c r="G1129" i="42"/>
  <c r="H1129" i="42"/>
  <c r="I1129" i="42"/>
  <c r="G1211" i="42"/>
  <c r="H1211" i="42"/>
  <c r="I1211" i="42"/>
  <c r="D72" i="41"/>
  <c r="E71" i="41"/>
  <c r="H71" i="41"/>
  <c r="F71" i="41"/>
  <c r="G71" i="41"/>
  <c r="K62" i="50"/>
  <c r="G62" i="50" s="1"/>
  <c r="M62" i="50"/>
  <c r="I62" i="50" s="1"/>
  <c r="L62" i="50"/>
  <c r="H62" i="50" s="1"/>
  <c r="K62" i="51"/>
  <c r="G62" i="51" s="1"/>
  <c r="L308" i="50"/>
  <c r="H308" i="50" s="1"/>
  <c r="K308" i="50"/>
  <c r="G308" i="50" s="1"/>
  <c r="M308" i="50"/>
  <c r="I308" i="50" s="1"/>
  <c r="K226" i="58"/>
  <c r="G226" i="58" s="1"/>
  <c r="K554" i="56"/>
  <c r="G554" i="56" s="1"/>
  <c r="K62" i="56"/>
  <c r="G62" i="56" s="1"/>
  <c r="M62" i="56"/>
  <c r="I62" i="56" s="1"/>
  <c r="M144" i="55"/>
  <c r="I144" i="55" s="1"/>
  <c r="L62" i="56"/>
  <c r="H62" i="56" s="1"/>
  <c r="L226" i="58"/>
  <c r="H226" i="58" s="1"/>
  <c r="L554" i="56"/>
  <c r="H554" i="56" s="1"/>
  <c r="M554" i="56"/>
  <c r="I554" i="56" s="1"/>
  <c r="K308" i="56"/>
  <c r="G308" i="56" s="1"/>
  <c r="L62" i="51"/>
  <c r="H62" i="51" s="1"/>
  <c r="M62" i="51"/>
  <c r="I62" i="51" s="1"/>
  <c r="K144" i="58"/>
  <c r="G144" i="58" s="1"/>
  <c r="K144" i="55"/>
  <c r="G144" i="55" s="1"/>
  <c r="K62" i="54"/>
  <c r="G62" i="54" s="1"/>
  <c r="L308" i="56"/>
  <c r="H308" i="56" s="1"/>
  <c r="M226" i="58"/>
  <c r="I226" i="58" s="1"/>
  <c r="L144" i="58"/>
  <c r="H144" i="58" s="1"/>
  <c r="M62" i="54"/>
  <c r="I62" i="54" s="1"/>
  <c r="M62" i="58"/>
  <c r="I62" i="58" s="1"/>
  <c r="L62" i="53"/>
  <c r="H62" i="53" s="1"/>
  <c r="L144" i="53"/>
  <c r="H144" i="53" s="1"/>
  <c r="K62" i="57"/>
  <c r="G62" i="57" s="1"/>
  <c r="K144" i="52"/>
  <c r="G144" i="52" s="1"/>
  <c r="M62" i="52"/>
  <c r="I62" i="52" s="1"/>
  <c r="L62" i="54"/>
  <c r="H62" i="54" s="1"/>
  <c r="L62" i="58"/>
  <c r="H62" i="58" s="1"/>
  <c r="K62" i="53"/>
  <c r="G62" i="53" s="1"/>
  <c r="K144" i="53"/>
  <c r="G144" i="53" s="1"/>
  <c r="L62" i="52"/>
  <c r="H62" i="52" s="1"/>
  <c r="L144" i="55"/>
  <c r="H144" i="55" s="1"/>
  <c r="K62" i="58"/>
  <c r="G62" i="58" s="1"/>
  <c r="K62" i="52"/>
  <c r="G62" i="52" s="1"/>
  <c r="M62" i="59"/>
  <c r="I62" i="59" s="1"/>
  <c r="L62" i="59"/>
  <c r="H62" i="59" s="1"/>
  <c r="M144" i="58"/>
  <c r="I144" i="58" s="1"/>
  <c r="M308" i="56"/>
  <c r="I308" i="56" s="1"/>
  <c r="M62" i="53"/>
  <c r="I62" i="53" s="1"/>
  <c r="M144" i="53"/>
  <c r="I144" i="53" s="1"/>
  <c r="L62" i="57"/>
  <c r="H62" i="57" s="1"/>
  <c r="L144" i="52"/>
  <c r="H144" i="52" s="1"/>
  <c r="M62" i="57"/>
  <c r="I62" i="57" s="1"/>
  <c r="K62" i="59"/>
  <c r="G62" i="59" s="1"/>
  <c r="L62" i="55"/>
  <c r="H62" i="55" s="1"/>
  <c r="M144" i="52"/>
  <c r="I144" i="52" s="1"/>
  <c r="M62" i="55"/>
  <c r="I62" i="55" s="1"/>
  <c r="K62" i="55"/>
  <c r="G62" i="55" s="1"/>
  <c r="M226" i="50"/>
  <c r="I226" i="50" s="1"/>
  <c r="L226" i="50"/>
  <c r="H226" i="50" s="1"/>
  <c r="M144" i="56"/>
  <c r="I144" i="56" s="1"/>
  <c r="K226" i="53"/>
  <c r="G226" i="53" s="1"/>
  <c r="K226" i="50"/>
  <c r="G226" i="50" s="1"/>
  <c r="L144" i="56"/>
  <c r="H144" i="56" s="1"/>
  <c r="M144" i="57"/>
  <c r="I144" i="57" s="1"/>
  <c r="K144" i="56"/>
  <c r="G144" i="56" s="1"/>
  <c r="M226" i="53"/>
  <c r="I226" i="53" s="1"/>
  <c r="L226" i="53"/>
  <c r="H226" i="53" s="1"/>
  <c r="L390" i="50"/>
  <c r="H390" i="50" s="1"/>
  <c r="K144" i="57"/>
  <c r="G144" i="57" s="1"/>
  <c r="M144" i="51"/>
  <c r="I144" i="51" s="1"/>
  <c r="M144" i="54"/>
  <c r="I144" i="54" s="1"/>
  <c r="L226" i="56"/>
  <c r="H226" i="56" s="1"/>
  <c r="K144" i="50"/>
  <c r="G144" i="50" s="1"/>
  <c r="M390" i="50"/>
  <c r="I390" i="50" s="1"/>
  <c r="M226" i="52"/>
  <c r="I226" i="52" s="1"/>
  <c r="K144" i="59"/>
  <c r="G144" i="59" s="1"/>
  <c r="L144" i="51"/>
  <c r="H144" i="51" s="1"/>
  <c r="L144" i="54"/>
  <c r="H144" i="54" s="1"/>
  <c r="K226" i="56"/>
  <c r="G226" i="56" s="1"/>
  <c r="L226" i="52"/>
  <c r="H226" i="52" s="1"/>
  <c r="M144" i="59"/>
  <c r="I144" i="59" s="1"/>
  <c r="K144" i="51"/>
  <c r="G144" i="51" s="1"/>
  <c r="K144" i="54"/>
  <c r="G144" i="54" s="1"/>
  <c r="K226" i="52"/>
  <c r="G226" i="52" s="1"/>
  <c r="L144" i="59"/>
  <c r="H144" i="59" s="1"/>
  <c r="K390" i="50"/>
  <c r="G390" i="50" s="1"/>
  <c r="L144" i="57"/>
  <c r="H144" i="57" s="1"/>
  <c r="L390" i="56"/>
  <c r="H390" i="56" s="1"/>
  <c r="M226" i="56"/>
  <c r="I226" i="56" s="1"/>
  <c r="K472" i="56"/>
  <c r="G472" i="56" s="1"/>
  <c r="M144" i="50"/>
  <c r="I144" i="50" s="1"/>
  <c r="K390" i="56"/>
  <c r="G390" i="56" s="1"/>
  <c r="M390" i="56"/>
  <c r="I390" i="56" s="1"/>
  <c r="L472" i="56"/>
  <c r="H472" i="56" s="1"/>
  <c r="L144" i="50"/>
  <c r="H144" i="50" s="1"/>
  <c r="M472" i="56"/>
  <c r="I472" i="56" s="1"/>
  <c r="K226" i="59"/>
  <c r="G226" i="59" s="1"/>
  <c r="M554" i="50"/>
  <c r="I554" i="50" s="1"/>
  <c r="L308" i="52"/>
  <c r="H308" i="52" s="1"/>
  <c r="L554" i="50"/>
  <c r="H554" i="50" s="1"/>
  <c r="M226" i="51"/>
  <c r="I226" i="51" s="1"/>
  <c r="K554" i="50"/>
  <c r="G554" i="50" s="1"/>
  <c r="L226" i="51"/>
  <c r="H226" i="51" s="1"/>
  <c r="K308" i="52"/>
  <c r="G308" i="52" s="1"/>
  <c r="K472" i="50"/>
  <c r="G472" i="50" s="1"/>
  <c r="L226" i="59"/>
  <c r="H226" i="59" s="1"/>
  <c r="K226" i="54"/>
  <c r="G226" i="54" s="1"/>
  <c r="K308" i="58"/>
  <c r="G308" i="58" s="1"/>
  <c r="M472" i="50"/>
  <c r="I472" i="50" s="1"/>
  <c r="M226" i="59"/>
  <c r="I226" i="59" s="1"/>
  <c r="L308" i="58"/>
  <c r="H308" i="58" s="1"/>
  <c r="M226" i="57"/>
  <c r="I226" i="57" s="1"/>
  <c r="M226" i="55"/>
  <c r="I226" i="55" s="1"/>
  <c r="L472" i="50"/>
  <c r="H472" i="50" s="1"/>
  <c r="M226" i="54"/>
  <c r="I226" i="54" s="1"/>
  <c r="K308" i="53"/>
  <c r="G308" i="53" s="1"/>
  <c r="M308" i="52"/>
  <c r="I308" i="52" s="1"/>
  <c r="K226" i="51"/>
  <c r="G226" i="51" s="1"/>
  <c r="M390" i="52"/>
  <c r="I390" i="52" s="1"/>
  <c r="L226" i="54"/>
  <c r="H226" i="54" s="1"/>
  <c r="L226" i="57"/>
  <c r="H226" i="57" s="1"/>
  <c r="M308" i="53"/>
  <c r="I308" i="53" s="1"/>
  <c r="K390" i="52"/>
  <c r="G390" i="52" s="1"/>
  <c r="L390" i="52"/>
  <c r="H390" i="52" s="1"/>
  <c r="M308" i="58"/>
  <c r="I308" i="58" s="1"/>
  <c r="K226" i="57"/>
  <c r="G226" i="57" s="1"/>
  <c r="L308" i="53"/>
  <c r="H308" i="53" s="1"/>
  <c r="L226" i="55"/>
  <c r="H226" i="55" s="1"/>
  <c r="K226" i="55"/>
  <c r="G226" i="55" s="1"/>
  <c r="K308" i="51"/>
  <c r="G308" i="51" s="1"/>
  <c r="K390" i="53"/>
  <c r="G390" i="53" s="1"/>
  <c r="K308" i="57"/>
  <c r="G308" i="57" s="1"/>
  <c r="L308" i="51"/>
  <c r="H308" i="51" s="1"/>
  <c r="M472" i="52"/>
  <c r="I472" i="52" s="1"/>
  <c r="K390" i="58"/>
  <c r="G390" i="58" s="1"/>
  <c r="L472" i="52"/>
  <c r="H472" i="52" s="1"/>
  <c r="M308" i="54"/>
  <c r="I308" i="54" s="1"/>
  <c r="M308" i="59"/>
  <c r="I308" i="59" s="1"/>
  <c r="L308" i="59"/>
  <c r="H308" i="59" s="1"/>
  <c r="M554" i="52"/>
  <c r="I554" i="52" s="1"/>
  <c r="K472" i="52"/>
  <c r="G472" i="52" s="1"/>
  <c r="L308" i="54"/>
  <c r="H308" i="54" s="1"/>
  <c r="L308" i="57"/>
  <c r="H308" i="57" s="1"/>
  <c r="M308" i="55"/>
  <c r="I308" i="55" s="1"/>
  <c r="M308" i="57"/>
  <c r="I308" i="57" s="1"/>
  <c r="L554" i="52"/>
  <c r="H554" i="52" s="1"/>
  <c r="M308" i="51"/>
  <c r="I308" i="51" s="1"/>
  <c r="K308" i="54"/>
  <c r="G308" i="54" s="1"/>
  <c r="K554" i="52"/>
  <c r="G554" i="52" s="1"/>
  <c r="M390" i="58"/>
  <c r="I390" i="58" s="1"/>
  <c r="K308" i="59"/>
  <c r="G308" i="59" s="1"/>
  <c r="L390" i="58"/>
  <c r="H390" i="58" s="1"/>
  <c r="K308" i="55"/>
  <c r="G308" i="55" s="1"/>
  <c r="M390" i="53"/>
  <c r="I390" i="53" s="1"/>
  <c r="L390" i="53"/>
  <c r="H390" i="53" s="1"/>
  <c r="L308" i="55"/>
  <c r="H308" i="55" s="1"/>
  <c r="M554" i="58"/>
  <c r="I554" i="58" s="1"/>
  <c r="K472" i="53"/>
  <c r="G472" i="53" s="1"/>
  <c r="K554" i="53"/>
  <c r="G554" i="53" s="1"/>
  <c r="L472" i="58"/>
  <c r="H472" i="58" s="1"/>
  <c r="L554" i="58"/>
  <c r="H554" i="58" s="1"/>
  <c r="M554" i="53"/>
  <c r="I554" i="53" s="1"/>
  <c r="M390" i="54"/>
  <c r="I390" i="54" s="1"/>
  <c r="K472" i="58"/>
  <c r="G472" i="58" s="1"/>
  <c r="M390" i="51"/>
  <c r="I390" i="51" s="1"/>
  <c r="L390" i="54"/>
  <c r="H390" i="54" s="1"/>
  <c r="M390" i="55"/>
  <c r="I390" i="55" s="1"/>
  <c r="L390" i="59"/>
  <c r="H390" i="59" s="1"/>
  <c r="L390" i="51"/>
  <c r="H390" i="51" s="1"/>
  <c r="M472" i="58"/>
  <c r="I472" i="58" s="1"/>
  <c r="K390" i="54"/>
  <c r="G390" i="54" s="1"/>
  <c r="M390" i="59"/>
  <c r="I390" i="59" s="1"/>
  <c r="L390" i="55"/>
  <c r="H390" i="55" s="1"/>
  <c r="K390" i="55"/>
  <c r="G390" i="55" s="1"/>
  <c r="K390" i="59"/>
  <c r="G390" i="59" s="1"/>
  <c r="K554" i="58"/>
  <c r="G554" i="58" s="1"/>
  <c r="L472" i="53"/>
  <c r="H472" i="53" s="1"/>
  <c r="L554" i="53"/>
  <c r="H554" i="53" s="1"/>
  <c r="K390" i="51"/>
  <c r="G390" i="51" s="1"/>
  <c r="M390" i="57"/>
  <c r="I390" i="57" s="1"/>
  <c r="L390" i="57"/>
  <c r="H390" i="57" s="1"/>
  <c r="M472" i="53"/>
  <c r="I472" i="53" s="1"/>
  <c r="K390" i="57"/>
  <c r="G390" i="57" s="1"/>
  <c r="M554" i="57"/>
  <c r="I554" i="57" s="1"/>
  <c r="K554" i="57"/>
  <c r="G554" i="57" s="1"/>
  <c r="L554" i="51"/>
  <c r="H554" i="51" s="1"/>
  <c r="K554" i="51"/>
  <c r="G554" i="51" s="1"/>
  <c r="K554" i="54"/>
  <c r="G554" i="54" s="1"/>
  <c r="L554" i="57"/>
  <c r="H554" i="57" s="1"/>
  <c r="L554" i="55"/>
  <c r="H554" i="55" s="1"/>
  <c r="L554" i="59"/>
  <c r="H554" i="59" s="1"/>
  <c r="K554" i="55"/>
  <c r="G554" i="55" s="1"/>
  <c r="M472" i="54"/>
  <c r="I472" i="54" s="1"/>
  <c r="M472" i="59"/>
  <c r="I472" i="59" s="1"/>
  <c r="L472" i="54"/>
  <c r="H472" i="54" s="1"/>
  <c r="M554" i="54"/>
  <c r="I554" i="54" s="1"/>
  <c r="L472" i="59"/>
  <c r="H472" i="59" s="1"/>
  <c r="K472" i="54"/>
  <c r="G472" i="54" s="1"/>
  <c r="M472" i="51"/>
  <c r="I472" i="51" s="1"/>
  <c r="M554" i="55"/>
  <c r="I554" i="55" s="1"/>
  <c r="M554" i="59"/>
  <c r="I554" i="59" s="1"/>
  <c r="K472" i="55"/>
  <c r="G472" i="55" s="1"/>
  <c r="K472" i="51"/>
  <c r="G472" i="51" s="1"/>
  <c r="K472" i="57"/>
  <c r="G472" i="57" s="1"/>
  <c r="K554" i="59"/>
  <c r="G554" i="59" s="1"/>
  <c r="L472" i="51"/>
  <c r="H472" i="51" s="1"/>
  <c r="L554" i="54"/>
  <c r="H554" i="54" s="1"/>
  <c r="K472" i="59"/>
  <c r="G472" i="59" s="1"/>
  <c r="L472" i="57"/>
  <c r="H472" i="57" s="1"/>
  <c r="M472" i="55"/>
  <c r="I472" i="55" s="1"/>
  <c r="M554" i="51"/>
  <c r="I554" i="51" s="1"/>
  <c r="L472" i="55"/>
  <c r="H472" i="55" s="1"/>
  <c r="M472" i="57"/>
  <c r="I472" i="57" s="1"/>
  <c r="L63" i="61" l="1"/>
  <c r="H63" i="61" s="1"/>
  <c r="K63" i="61"/>
  <c r="G63" i="61" s="1"/>
  <c r="J63" i="61"/>
  <c r="F63" i="61" s="1"/>
  <c r="J145" i="61"/>
  <c r="F145" i="61" s="1"/>
  <c r="J227" i="61"/>
  <c r="F227" i="61" s="1"/>
  <c r="L227" i="61"/>
  <c r="H227" i="61" s="1"/>
  <c r="K145" i="61"/>
  <c r="G145" i="61" s="1"/>
  <c r="J555" i="61"/>
  <c r="F555" i="61" s="1"/>
  <c r="L555" i="61"/>
  <c r="H555" i="61" s="1"/>
  <c r="K555" i="61"/>
  <c r="G555" i="61" s="1"/>
  <c r="K391" i="61"/>
  <c r="G391" i="61" s="1"/>
  <c r="L473" i="61"/>
  <c r="H473" i="61" s="1"/>
  <c r="J391" i="61"/>
  <c r="F391" i="61" s="1"/>
  <c r="K473" i="61"/>
  <c r="G473" i="61" s="1"/>
  <c r="K227" i="61"/>
  <c r="G227" i="61" s="1"/>
  <c r="J473" i="61"/>
  <c r="F473" i="61" s="1"/>
  <c r="J637" i="61"/>
  <c r="F637" i="61" s="1"/>
  <c r="L391" i="61"/>
  <c r="H391" i="61" s="1"/>
  <c r="L637" i="61"/>
  <c r="H637" i="61" s="1"/>
  <c r="J719" i="61"/>
  <c r="F719" i="61" s="1"/>
  <c r="L309" i="61"/>
  <c r="H309" i="61" s="1"/>
  <c r="K637" i="61"/>
  <c r="G637" i="61" s="1"/>
  <c r="L883" i="61"/>
  <c r="H883" i="61" s="1"/>
  <c r="L719" i="61"/>
  <c r="H719" i="61" s="1"/>
  <c r="K883" i="61"/>
  <c r="G883" i="61" s="1"/>
  <c r="K719" i="61"/>
  <c r="G719" i="61" s="1"/>
  <c r="J883" i="61"/>
  <c r="F883" i="61" s="1"/>
  <c r="J801" i="61"/>
  <c r="F801" i="61" s="1"/>
  <c r="L145" i="61"/>
  <c r="H145" i="61" s="1"/>
  <c r="J309" i="61"/>
  <c r="F309" i="61" s="1"/>
  <c r="L801" i="61"/>
  <c r="H801" i="61" s="1"/>
  <c r="K309" i="61"/>
  <c r="G309" i="61" s="1"/>
  <c r="K801" i="61"/>
  <c r="G801" i="61" s="1"/>
  <c r="Q71" i="41"/>
  <c r="M71" i="41"/>
  <c r="J71" i="41"/>
  <c r="R71" i="41"/>
  <c r="N71" i="41"/>
  <c r="I71" i="41"/>
  <c r="S71" i="41"/>
  <c r="T71" i="41"/>
  <c r="O71" i="41"/>
  <c r="P71" i="41"/>
  <c r="L144" i="47"/>
  <c r="H144" i="47" s="1"/>
  <c r="K144" i="47"/>
  <c r="G144" i="47" s="1"/>
  <c r="M62" i="47"/>
  <c r="I62" i="47" s="1"/>
  <c r="L226" i="49"/>
  <c r="H226" i="49" s="1"/>
  <c r="K226" i="49"/>
  <c r="G226" i="49" s="1"/>
  <c r="M62" i="49"/>
  <c r="I62" i="49" s="1"/>
  <c r="M144" i="47"/>
  <c r="I144" i="47" s="1"/>
  <c r="K62" i="49"/>
  <c r="G62" i="49" s="1"/>
  <c r="M226" i="49"/>
  <c r="I226" i="49" s="1"/>
  <c r="L62" i="49"/>
  <c r="H62" i="49" s="1"/>
  <c r="L62" i="47"/>
  <c r="H62" i="47" s="1"/>
  <c r="K62" i="47"/>
  <c r="G62" i="47" s="1"/>
  <c r="M144" i="49"/>
  <c r="I144" i="49" s="1"/>
  <c r="L144" i="49"/>
  <c r="H144" i="49" s="1"/>
  <c r="K144" i="49"/>
  <c r="G144" i="49" s="1"/>
  <c r="M226" i="47"/>
  <c r="I226" i="47" s="1"/>
  <c r="L226" i="47"/>
  <c r="H226" i="47" s="1"/>
  <c r="M308" i="49"/>
  <c r="I308" i="49" s="1"/>
  <c r="K226" i="47"/>
  <c r="G226" i="47" s="1"/>
  <c r="L308" i="49"/>
  <c r="H308" i="49" s="1"/>
  <c r="K308" i="49"/>
  <c r="G308" i="49" s="1"/>
  <c r="K308" i="47"/>
  <c r="G308" i="47" s="1"/>
  <c r="M308" i="47"/>
  <c r="I308" i="47" s="1"/>
  <c r="L308" i="47"/>
  <c r="H308" i="47" s="1"/>
  <c r="K390" i="49"/>
  <c r="G390" i="49" s="1"/>
  <c r="M390" i="49"/>
  <c r="I390" i="49" s="1"/>
  <c r="L390" i="49"/>
  <c r="H390" i="49" s="1"/>
  <c r="M472" i="49"/>
  <c r="I472" i="49" s="1"/>
  <c r="K390" i="47"/>
  <c r="G390" i="47" s="1"/>
  <c r="L554" i="49"/>
  <c r="H554" i="49" s="1"/>
  <c r="L472" i="49"/>
  <c r="H472" i="49" s="1"/>
  <c r="K554" i="49"/>
  <c r="G554" i="49" s="1"/>
  <c r="K472" i="49"/>
  <c r="G472" i="49" s="1"/>
  <c r="M554" i="49"/>
  <c r="I554" i="49" s="1"/>
  <c r="L390" i="47"/>
  <c r="H390" i="47" s="1"/>
  <c r="M390" i="47"/>
  <c r="I390" i="47" s="1"/>
  <c r="M472" i="47"/>
  <c r="I472" i="47" s="1"/>
  <c r="K554" i="47"/>
  <c r="G554" i="47" s="1"/>
  <c r="L472" i="47"/>
  <c r="H472" i="47" s="1"/>
  <c r="M554" i="47"/>
  <c r="I554" i="47" s="1"/>
  <c r="K472" i="47"/>
  <c r="G472" i="47" s="1"/>
  <c r="L554" i="47"/>
  <c r="H554" i="47" s="1"/>
  <c r="K474" i="45"/>
  <c r="G474" i="45" s="1"/>
  <c r="J474" i="45"/>
  <c r="F474" i="45" s="1"/>
  <c r="K64" i="45"/>
  <c r="G64" i="45" s="1"/>
  <c r="L64" i="45"/>
  <c r="H64" i="45" s="1"/>
  <c r="J64" i="45"/>
  <c r="F64" i="45" s="1"/>
  <c r="L474" i="45"/>
  <c r="H474" i="45" s="1"/>
  <c r="L556" i="45"/>
  <c r="H556" i="45" s="1"/>
  <c r="L228" i="45"/>
  <c r="H228" i="45" s="1"/>
  <c r="K884" i="45"/>
  <c r="G884" i="45" s="1"/>
  <c r="K556" i="45"/>
  <c r="G556" i="45" s="1"/>
  <c r="L392" i="45"/>
  <c r="H392" i="45" s="1"/>
  <c r="L310" i="45"/>
  <c r="H310" i="45" s="1"/>
  <c r="K228" i="45"/>
  <c r="G228" i="45" s="1"/>
  <c r="L638" i="45"/>
  <c r="H638" i="45" s="1"/>
  <c r="J884" i="45"/>
  <c r="F884" i="45" s="1"/>
  <c r="J392" i="45"/>
  <c r="F392" i="45" s="1"/>
  <c r="J310" i="45"/>
  <c r="F310" i="45" s="1"/>
  <c r="L146" i="45"/>
  <c r="H146" i="45" s="1"/>
  <c r="J638" i="45"/>
  <c r="F638" i="45" s="1"/>
  <c r="K802" i="45"/>
  <c r="G802" i="45" s="1"/>
  <c r="J802" i="45"/>
  <c r="F802" i="45" s="1"/>
  <c r="K720" i="45"/>
  <c r="G720" i="45" s="1"/>
  <c r="J556" i="45"/>
  <c r="F556" i="45" s="1"/>
  <c r="K392" i="45"/>
  <c r="G392" i="45" s="1"/>
  <c r="K310" i="45"/>
  <c r="G310" i="45" s="1"/>
  <c r="J228" i="45"/>
  <c r="F228" i="45" s="1"/>
  <c r="K638" i="45"/>
  <c r="G638" i="45" s="1"/>
  <c r="L884" i="45"/>
  <c r="H884" i="45" s="1"/>
  <c r="K146" i="45"/>
  <c r="G146" i="45" s="1"/>
  <c r="L802" i="45"/>
  <c r="H802" i="45" s="1"/>
  <c r="J720" i="45"/>
  <c r="F720" i="45" s="1"/>
  <c r="J146" i="45"/>
  <c r="F146" i="45" s="1"/>
  <c r="L720" i="45"/>
  <c r="H720" i="45" s="1"/>
  <c r="H64" i="42"/>
  <c r="I64" i="42"/>
  <c r="G64" i="42"/>
  <c r="H556" i="42"/>
  <c r="I228" i="42"/>
  <c r="I146" i="42"/>
  <c r="G146" i="42"/>
  <c r="I556" i="42"/>
  <c r="G228" i="42"/>
  <c r="I638" i="42"/>
  <c r="H228" i="42"/>
  <c r="I392" i="42"/>
  <c r="G310" i="42"/>
  <c r="G638" i="42"/>
  <c r="H392" i="42"/>
  <c r="H638" i="42"/>
  <c r="G474" i="42"/>
  <c r="H474" i="42"/>
  <c r="G556" i="42"/>
  <c r="I474" i="42"/>
  <c r="H146" i="42"/>
  <c r="H310" i="42"/>
  <c r="G392" i="42"/>
  <c r="I310" i="42"/>
  <c r="G720" i="42"/>
  <c r="I720" i="42"/>
  <c r="H720" i="42"/>
  <c r="G802" i="42"/>
  <c r="I802" i="42"/>
  <c r="H802" i="42"/>
  <c r="I884" i="42"/>
  <c r="G884" i="42"/>
  <c r="H884" i="42"/>
  <c r="H966" i="42"/>
  <c r="G966" i="42"/>
  <c r="I966" i="42"/>
  <c r="G1048" i="42"/>
  <c r="I1048" i="42"/>
  <c r="H1048" i="42"/>
  <c r="H1130" i="42"/>
  <c r="I1130" i="42"/>
  <c r="G1130" i="42"/>
  <c r="H1212" i="42"/>
  <c r="G1212" i="42"/>
  <c r="I1212" i="42"/>
  <c r="D73" i="41"/>
  <c r="H72" i="41"/>
  <c r="F72" i="41"/>
  <c r="E72" i="41"/>
  <c r="G72" i="41"/>
  <c r="F227" i="63"/>
  <c r="G391" i="63"/>
  <c r="F555" i="63"/>
  <c r="H63" i="63"/>
  <c r="G555" i="63"/>
  <c r="H227" i="63"/>
  <c r="H473" i="63"/>
  <c r="G63" i="63"/>
  <c r="G473" i="63"/>
  <c r="F391" i="63"/>
  <c r="G227" i="63"/>
  <c r="F473" i="63"/>
  <c r="H391" i="63"/>
  <c r="H145" i="63"/>
  <c r="G309" i="63"/>
  <c r="H309" i="63"/>
  <c r="H555" i="63"/>
  <c r="F63" i="63"/>
  <c r="G145" i="63"/>
  <c r="F309" i="63"/>
  <c r="F145" i="63"/>
  <c r="I1292" i="42"/>
  <c r="H1292" i="42"/>
  <c r="G1292" i="42"/>
  <c r="I1374" i="42"/>
  <c r="H1374" i="42"/>
  <c r="G1374" i="42"/>
  <c r="G1456" i="42"/>
  <c r="I1456" i="42"/>
  <c r="H1456" i="42"/>
  <c r="H1538" i="42"/>
  <c r="G1538" i="42"/>
  <c r="I1538" i="42"/>
  <c r="H1620" i="42"/>
  <c r="I1620" i="42"/>
  <c r="G1620" i="42"/>
  <c r="H1702" i="42"/>
  <c r="G1702" i="42"/>
  <c r="I1702" i="42"/>
  <c r="H1784" i="42"/>
  <c r="G1784" i="42"/>
  <c r="I1784" i="42"/>
  <c r="H1866" i="42"/>
  <c r="I1866" i="42"/>
  <c r="G1866" i="42"/>
  <c r="H2030" i="42"/>
  <c r="I1948" i="42"/>
  <c r="H1948" i="42"/>
  <c r="G2030" i="42"/>
  <c r="G1948" i="42"/>
  <c r="I2030" i="42"/>
  <c r="K145" i="50"/>
  <c r="G145" i="50" s="1"/>
  <c r="M63" i="51"/>
  <c r="I63" i="51" s="1"/>
  <c r="M63" i="50"/>
  <c r="I63" i="50" s="1"/>
  <c r="L145" i="50"/>
  <c r="H145" i="50" s="1"/>
  <c r="M145" i="50"/>
  <c r="I145" i="50" s="1"/>
  <c r="L227" i="51"/>
  <c r="H227" i="51" s="1"/>
  <c r="L63" i="50"/>
  <c r="H63" i="50" s="1"/>
  <c r="K227" i="51"/>
  <c r="G227" i="51" s="1"/>
  <c r="K63" i="50"/>
  <c r="G63" i="50" s="1"/>
  <c r="M227" i="51"/>
  <c r="I227" i="51" s="1"/>
  <c r="M63" i="54"/>
  <c r="I63" i="54" s="1"/>
  <c r="M63" i="56"/>
  <c r="I63" i="56" s="1"/>
  <c r="L63" i="54"/>
  <c r="H63" i="54" s="1"/>
  <c r="L63" i="56"/>
  <c r="H63" i="56" s="1"/>
  <c r="M227" i="55"/>
  <c r="I227" i="55" s="1"/>
  <c r="K63" i="56"/>
  <c r="G63" i="56" s="1"/>
  <c r="K63" i="54"/>
  <c r="G63" i="54" s="1"/>
  <c r="K145" i="57"/>
  <c r="G145" i="57" s="1"/>
  <c r="K63" i="53"/>
  <c r="G63" i="53" s="1"/>
  <c r="L63" i="55"/>
  <c r="H63" i="55" s="1"/>
  <c r="M145" i="54"/>
  <c r="I145" i="54" s="1"/>
  <c r="K63" i="55"/>
  <c r="G63" i="55" s="1"/>
  <c r="L227" i="55"/>
  <c r="H227" i="55" s="1"/>
  <c r="K63" i="51"/>
  <c r="G63" i="51" s="1"/>
  <c r="M63" i="57"/>
  <c r="I63" i="57" s="1"/>
  <c r="M227" i="54"/>
  <c r="I227" i="54" s="1"/>
  <c r="L145" i="57"/>
  <c r="H145" i="57" s="1"/>
  <c r="K63" i="58"/>
  <c r="G63" i="58" s="1"/>
  <c r="L63" i="51"/>
  <c r="H63" i="51" s="1"/>
  <c r="L63" i="53"/>
  <c r="H63" i="53" s="1"/>
  <c r="M63" i="55"/>
  <c r="I63" i="55" s="1"/>
  <c r="K227" i="55"/>
  <c r="G227" i="55" s="1"/>
  <c r="M145" i="57"/>
  <c r="I145" i="57" s="1"/>
  <c r="K63" i="59"/>
  <c r="G63" i="59" s="1"/>
  <c r="L145" i="54"/>
  <c r="H145" i="54" s="1"/>
  <c r="M145" i="56"/>
  <c r="I145" i="56" s="1"/>
  <c r="M63" i="59"/>
  <c r="I63" i="59" s="1"/>
  <c r="K63" i="52"/>
  <c r="G63" i="52" s="1"/>
  <c r="M63" i="58"/>
  <c r="I63" i="58" s="1"/>
  <c r="K145" i="54"/>
  <c r="G145" i="54" s="1"/>
  <c r="L63" i="58"/>
  <c r="H63" i="58" s="1"/>
  <c r="L227" i="54"/>
  <c r="H227" i="54" s="1"/>
  <c r="M63" i="53"/>
  <c r="I63" i="53" s="1"/>
  <c r="K63" i="57"/>
  <c r="G63" i="57" s="1"/>
  <c r="K227" i="54"/>
  <c r="G227" i="54" s="1"/>
  <c r="M63" i="52"/>
  <c r="I63" i="52" s="1"/>
  <c r="L63" i="59"/>
  <c r="H63" i="59" s="1"/>
  <c r="L63" i="52"/>
  <c r="H63" i="52" s="1"/>
  <c r="L63" i="57"/>
  <c r="H63" i="57" s="1"/>
  <c r="M227" i="50"/>
  <c r="I227" i="50" s="1"/>
  <c r="K309" i="57"/>
  <c r="G309" i="57" s="1"/>
  <c r="M145" i="59"/>
  <c r="I145" i="59" s="1"/>
  <c r="M309" i="57"/>
  <c r="I309" i="57" s="1"/>
  <c r="L145" i="59"/>
  <c r="H145" i="59" s="1"/>
  <c r="L309" i="57"/>
  <c r="H309" i="57" s="1"/>
  <c r="K145" i="59"/>
  <c r="G145" i="59" s="1"/>
  <c r="K145" i="56"/>
  <c r="G145" i="56" s="1"/>
  <c r="M145" i="51"/>
  <c r="I145" i="51" s="1"/>
  <c r="L227" i="50"/>
  <c r="H227" i="50" s="1"/>
  <c r="K227" i="57"/>
  <c r="G227" i="57" s="1"/>
  <c r="K391" i="56"/>
  <c r="G391" i="56" s="1"/>
  <c r="L309" i="56"/>
  <c r="H309" i="56" s="1"/>
  <c r="K145" i="55"/>
  <c r="G145" i="55" s="1"/>
  <c r="M227" i="57"/>
  <c r="I227" i="57" s="1"/>
  <c r="K309" i="56"/>
  <c r="G309" i="56" s="1"/>
  <c r="M145" i="55"/>
  <c r="I145" i="55" s="1"/>
  <c r="M309" i="54"/>
  <c r="I309" i="54" s="1"/>
  <c r="L227" i="57"/>
  <c r="H227" i="57" s="1"/>
  <c r="M145" i="53"/>
  <c r="I145" i="53" s="1"/>
  <c r="L309" i="54"/>
  <c r="H309" i="54" s="1"/>
  <c r="M391" i="56"/>
  <c r="I391" i="56" s="1"/>
  <c r="L145" i="53"/>
  <c r="H145" i="53" s="1"/>
  <c r="M309" i="55"/>
  <c r="I309" i="55" s="1"/>
  <c r="M145" i="52"/>
  <c r="I145" i="52" s="1"/>
  <c r="K309" i="54"/>
  <c r="G309" i="54" s="1"/>
  <c r="K227" i="50"/>
  <c r="G227" i="50" s="1"/>
  <c r="K145" i="51"/>
  <c r="G145" i="51" s="1"/>
  <c r="K145" i="58"/>
  <c r="G145" i="58" s="1"/>
  <c r="M309" i="56"/>
  <c r="I309" i="56" s="1"/>
  <c r="L145" i="55"/>
  <c r="H145" i="55" s="1"/>
  <c r="K227" i="59"/>
  <c r="G227" i="59" s="1"/>
  <c r="L309" i="55"/>
  <c r="H309" i="55" s="1"/>
  <c r="L227" i="56"/>
  <c r="H227" i="56" s="1"/>
  <c r="L145" i="51"/>
  <c r="H145" i="51" s="1"/>
  <c r="K309" i="55"/>
  <c r="G309" i="55" s="1"/>
  <c r="K227" i="56"/>
  <c r="G227" i="56" s="1"/>
  <c r="L145" i="52"/>
  <c r="H145" i="52" s="1"/>
  <c r="M227" i="59"/>
  <c r="I227" i="59" s="1"/>
  <c r="K145" i="52"/>
  <c r="G145" i="52" s="1"/>
  <c r="L391" i="56"/>
  <c r="H391" i="56" s="1"/>
  <c r="M227" i="56"/>
  <c r="I227" i="56" s="1"/>
  <c r="L145" i="56"/>
  <c r="H145" i="56" s="1"/>
  <c r="M145" i="58"/>
  <c r="I145" i="58" s="1"/>
  <c r="K145" i="53"/>
  <c r="G145" i="53" s="1"/>
  <c r="L227" i="59"/>
  <c r="H227" i="59" s="1"/>
  <c r="L145" i="58"/>
  <c r="H145" i="58" s="1"/>
  <c r="M473" i="56"/>
  <c r="I473" i="56" s="1"/>
  <c r="K555" i="56"/>
  <c r="G555" i="56" s="1"/>
  <c r="L227" i="53"/>
  <c r="H227" i="53" s="1"/>
  <c r="K391" i="57"/>
  <c r="G391" i="57" s="1"/>
  <c r="L473" i="56"/>
  <c r="H473" i="56" s="1"/>
  <c r="M227" i="52"/>
  <c r="I227" i="52" s="1"/>
  <c r="L309" i="51"/>
  <c r="H309" i="51" s="1"/>
  <c r="M555" i="56"/>
  <c r="I555" i="56" s="1"/>
  <c r="K227" i="53"/>
  <c r="G227" i="53" s="1"/>
  <c r="M391" i="55"/>
  <c r="I391" i="55" s="1"/>
  <c r="L309" i="50"/>
  <c r="H309" i="50" s="1"/>
  <c r="K473" i="56"/>
  <c r="G473" i="56" s="1"/>
  <c r="L227" i="52"/>
  <c r="H227" i="52" s="1"/>
  <c r="K309" i="51"/>
  <c r="G309" i="51" s="1"/>
  <c r="L555" i="56"/>
  <c r="H555" i="56" s="1"/>
  <c r="L391" i="55"/>
  <c r="H391" i="55" s="1"/>
  <c r="K309" i="50"/>
  <c r="G309" i="50" s="1"/>
  <c r="K227" i="52"/>
  <c r="G227" i="52" s="1"/>
  <c r="M227" i="58"/>
  <c r="I227" i="58" s="1"/>
  <c r="M309" i="51"/>
  <c r="I309" i="51" s="1"/>
  <c r="K391" i="55"/>
  <c r="G391" i="55" s="1"/>
  <c r="L391" i="54"/>
  <c r="H391" i="54" s="1"/>
  <c r="M227" i="53"/>
  <c r="I227" i="53" s="1"/>
  <c r="L391" i="57"/>
  <c r="H391" i="57" s="1"/>
  <c r="K309" i="59"/>
  <c r="G309" i="59" s="1"/>
  <c r="M391" i="57"/>
  <c r="I391" i="57" s="1"/>
  <c r="M309" i="50"/>
  <c r="I309" i="50" s="1"/>
  <c r="M391" i="54"/>
  <c r="I391" i="54" s="1"/>
  <c r="L309" i="59"/>
  <c r="H309" i="59" s="1"/>
  <c r="L227" i="58"/>
  <c r="H227" i="58" s="1"/>
  <c r="K391" i="54"/>
  <c r="G391" i="54" s="1"/>
  <c r="K227" i="58"/>
  <c r="G227" i="58" s="1"/>
  <c r="M309" i="59"/>
  <c r="I309" i="59" s="1"/>
  <c r="L391" i="50"/>
  <c r="H391" i="50" s="1"/>
  <c r="K473" i="55"/>
  <c r="G473" i="55" s="1"/>
  <c r="L555" i="55"/>
  <c r="H555" i="55" s="1"/>
  <c r="L309" i="52"/>
  <c r="H309" i="52" s="1"/>
  <c r="M473" i="55"/>
  <c r="I473" i="55" s="1"/>
  <c r="K555" i="55"/>
  <c r="G555" i="55" s="1"/>
  <c r="K309" i="52"/>
  <c r="G309" i="52" s="1"/>
  <c r="M473" i="57"/>
  <c r="I473" i="57" s="1"/>
  <c r="L391" i="59"/>
  <c r="H391" i="59" s="1"/>
  <c r="M555" i="57"/>
  <c r="I555" i="57" s="1"/>
  <c r="L473" i="57"/>
  <c r="H473" i="57" s="1"/>
  <c r="K391" i="59"/>
  <c r="G391" i="59" s="1"/>
  <c r="L555" i="57"/>
  <c r="H555" i="57" s="1"/>
  <c r="K473" i="57"/>
  <c r="G473" i="57" s="1"/>
  <c r="K391" i="50"/>
  <c r="G391" i="50" s="1"/>
  <c r="L473" i="55"/>
  <c r="H473" i="55" s="1"/>
  <c r="K309" i="58"/>
  <c r="G309" i="58" s="1"/>
  <c r="M555" i="55"/>
  <c r="I555" i="55" s="1"/>
  <c r="M309" i="52"/>
  <c r="I309" i="52" s="1"/>
  <c r="K309" i="53"/>
  <c r="G309" i="53" s="1"/>
  <c r="L309" i="58"/>
  <c r="H309" i="58" s="1"/>
  <c r="L391" i="51"/>
  <c r="H391" i="51" s="1"/>
  <c r="L473" i="54"/>
  <c r="H473" i="54" s="1"/>
  <c r="M555" i="54"/>
  <c r="I555" i="54" s="1"/>
  <c r="K473" i="54"/>
  <c r="G473" i="54" s="1"/>
  <c r="M309" i="53"/>
  <c r="I309" i="53" s="1"/>
  <c r="K391" i="51"/>
  <c r="G391" i="51" s="1"/>
  <c r="L555" i="54"/>
  <c r="H555" i="54" s="1"/>
  <c r="L309" i="53"/>
  <c r="H309" i="53" s="1"/>
  <c r="K555" i="57"/>
  <c r="G555" i="57" s="1"/>
  <c r="M473" i="54"/>
  <c r="I473" i="54" s="1"/>
  <c r="M391" i="50"/>
  <c r="I391" i="50" s="1"/>
  <c r="M391" i="59"/>
  <c r="I391" i="59" s="1"/>
  <c r="M309" i="58"/>
  <c r="I309" i="58" s="1"/>
  <c r="K555" i="54"/>
  <c r="G555" i="54" s="1"/>
  <c r="M391" i="51"/>
  <c r="I391" i="51" s="1"/>
  <c r="L473" i="51"/>
  <c r="H473" i="51" s="1"/>
  <c r="M473" i="59"/>
  <c r="I473" i="59" s="1"/>
  <c r="L391" i="52"/>
  <c r="H391" i="52" s="1"/>
  <c r="M391" i="53"/>
  <c r="I391" i="53" s="1"/>
  <c r="L555" i="51"/>
  <c r="H555" i="51" s="1"/>
  <c r="K473" i="50"/>
  <c r="G473" i="50" s="1"/>
  <c r="K473" i="51"/>
  <c r="G473" i="51" s="1"/>
  <c r="L473" i="59"/>
  <c r="H473" i="59" s="1"/>
  <c r="M555" i="59"/>
  <c r="I555" i="59" s="1"/>
  <c r="L391" i="53"/>
  <c r="H391" i="53" s="1"/>
  <c r="K555" i="51"/>
  <c r="G555" i="51" s="1"/>
  <c r="K555" i="50"/>
  <c r="G555" i="50" s="1"/>
  <c r="M473" i="50"/>
  <c r="I473" i="50" s="1"/>
  <c r="K473" i="59"/>
  <c r="G473" i="59" s="1"/>
  <c r="L555" i="59"/>
  <c r="H555" i="59" s="1"/>
  <c r="K391" i="53"/>
  <c r="G391" i="53" s="1"/>
  <c r="K555" i="59"/>
  <c r="G555" i="59" s="1"/>
  <c r="L555" i="50"/>
  <c r="H555" i="50" s="1"/>
  <c r="L473" i="50"/>
  <c r="H473" i="50" s="1"/>
  <c r="M391" i="58"/>
  <c r="I391" i="58" s="1"/>
  <c r="M473" i="51"/>
  <c r="I473" i="51" s="1"/>
  <c r="M391" i="52"/>
  <c r="I391" i="52" s="1"/>
  <c r="M555" i="51"/>
  <c r="I555" i="51" s="1"/>
  <c r="L391" i="58"/>
  <c r="H391" i="58" s="1"/>
  <c r="M555" i="50"/>
  <c r="I555" i="50" s="1"/>
  <c r="K391" i="52"/>
  <c r="G391" i="52" s="1"/>
  <c r="K391" i="58"/>
  <c r="G391" i="58" s="1"/>
  <c r="M473" i="53"/>
  <c r="I473" i="53" s="1"/>
  <c r="L473" i="53"/>
  <c r="H473" i="53" s="1"/>
  <c r="K473" i="53"/>
  <c r="G473" i="53" s="1"/>
  <c r="M555" i="58"/>
  <c r="I555" i="58" s="1"/>
  <c r="L555" i="53"/>
  <c r="H555" i="53" s="1"/>
  <c r="L555" i="58"/>
  <c r="H555" i="58" s="1"/>
  <c r="K555" i="53"/>
  <c r="G555" i="53" s="1"/>
  <c r="K555" i="58"/>
  <c r="G555" i="58" s="1"/>
  <c r="K555" i="52"/>
  <c r="G555" i="52" s="1"/>
  <c r="L555" i="52"/>
  <c r="H555" i="52" s="1"/>
  <c r="M555" i="53"/>
  <c r="I555" i="53" s="1"/>
  <c r="M555" i="52"/>
  <c r="I555" i="52" s="1"/>
  <c r="M473" i="58"/>
  <c r="I473" i="58" s="1"/>
  <c r="L473" i="58"/>
  <c r="H473" i="58" s="1"/>
  <c r="M473" i="52"/>
  <c r="I473" i="52" s="1"/>
  <c r="K473" i="58"/>
  <c r="G473" i="58" s="1"/>
  <c r="L473" i="52"/>
  <c r="H473" i="52" s="1"/>
  <c r="K473" i="52"/>
  <c r="G473" i="52" s="1"/>
  <c r="K62" i="48"/>
  <c r="G62" i="48" s="1"/>
  <c r="M62" i="48"/>
  <c r="I62" i="48" s="1"/>
  <c r="L62" i="48"/>
  <c r="H62" i="48" s="1"/>
  <c r="M144" i="48"/>
  <c r="I144" i="48" s="1"/>
  <c r="L144" i="48"/>
  <c r="H144" i="48" s="1"/>
  <c r="K144" i="48"/>
  <c r="G144" i="48" s="1"/>
  <c r="M226" i="48"/>
  <c r="I226" i="48" s="1"/>
  <c r="L226" i="48"/>
  <c r="H226" i="48" s="1"/>
  <c r="K226" i="48"/>
  <c r="G226" i="48" s="1"/>
  <c r="K308" i="48"/>
  <c r="G308" i="48" s="1"/>
  <c r="L308" i="48"/>
  <c r="H308" i="48" s="1"/>
  <c r="M308" i="48"/>
  <c r="I308" i="48" s="1"/>
  <c r="L390" i="48"/>
  <c r="H390" i="48" s="1"/>
  <c r="K390" i="48"/>
  <c r="G390" i="48" s="1"/>
  <c r="M390" i="48"/>
  <c r="I390" i="48" s="1"/>
  <c r="L554" i="48"/>
  <c r="H554" i="48" s="1"/>
  <c r="L472" i="48"/>
  <c r="H472" i="48" s="1"/>
  <c r="M472" i="48"/>
  <c r="I472" i="48" s="1"/>
  <c r="K554" i="48"/>
  <c r="G554" i="48" s="1"/>
  <c r="M554" i="48"/>
  <c r="I554" i="48" s="1"/>
  <c r="K472" i="48"/>
  <c r="G472" i="48" s="1"/>
  <c r="K70" i="41"/>
  <c r="L70" i="41"/>
  <c r="L146" i="50" l="1"/>
  <c r="H146" i="50" s="1"/>
  <c r="K146" i="50"/>
  <c r="G146" i="50" s="1"/>
  <c r="M146" i="50"/>
  <c r="I146" i="50" s="1"/>
  <c r="M64" i="51"/>
  <c r="I64" i="51" s="1"/>
  <c r="K64" i="50"/>
  <c r="G64" i="50" s="1"/>
  <c r="L64" i="50"/>
  <c r="H64" i="50" s="1"/>
  <c r="L146" i="53"/>
  <c r="H146" i="53" s="1"/>
  <c r="K146" i="53"/>
  <c r="G146" i="53" s="1"/>
  <c r="M64" i="50"/>
  <c r="I64" i="50" s="1"/>
  <c r="K146" i="57"/>
  <c r="G146" i="57" s="1"/>
  <c r="M146" i="57"/>
  <c r="I146" i="57" s="1"/>
  <c r="M146" i="58"/>
  <c r="I146" i="58" s="1"/>
  <c r="M146" i="53"/>
  <c r="I146" i="53" s="1"/>
  <c r="L146" i="58"/>
  <c r="H146" i="58" s="1"/>
  <c r="M64" i="56"/>
  <c r="I64" i="56" s="1"/>
  <c r="K146" i="58"/>
  <c r="G146" i="58" s="1"/>
  <c r="L146" i="57"/>
  <c r="H146" i="57" s="1"/>
  <c r="K64" i="59"/>
  <c r="G64" i="59" s="1"/>
  <c r="L64" i="56"/>
  <c r="H64" i="56" s="1"/>
  <c r="M64" i="54"/>
  <c r="I64" i="54" s="1"/>
  <c r="L64" i="54"/>
  <c r="H64" i="54" s="1"/>
  <c r="M64" i="53"/>
  <c r="I64" i="53" s="1"/>
  <c r="M64" i="57"/>
  <c r="I64" i="57" s="1"/>
  <c r="K64" i="54"/>
  <c r="G64" i="54" s="1"/>
  <c r="L64" i="53"/>
  <c r="H64" i="53" s="1"/>
  <c r="M146" i="56"/>
  <c r="I146" i="56" s="1"/>
  <c r="L64" i="57"/>
  <c r="H64" i="57" s="1"/>
  <c r="L64" i="51"/>
  <c r="H64" i="51" s="1"/>
  <c r="L64" i="58"/>
  <c r="H64" i="58" s="1"/>
  <c r="K64" i="56"/>
  <c r="G64" i="56" s="1"/>
  <c r="K64" i="53"/>
  <c r="G64" i="53" s="1"/>
  <c r="L64" i="55"/>
  <c r="H64" i="55" s="1"/>
  <c r="M64" i="52"/>
  <c r="I64" i="52" s="1"/>
  <c r="M64" i="58"/>
  <c r="I64" i="58" s="1"/>
  <c r="K64" i="55"/>
  <c r="G64" i="55" s="1"/>
  <c r="L146" i="56"/>
  <c r="H146" i="56" s="1"/>
  <c r="L64" i="52"/>
  <c r="H64" i="52" s="1"/>
  <c r="M64" i="59"/>
  <c r="I64" i="59" s="1"/>
  <c r="K146" i="56"/>
  <c r="G146" i="56" s="1"/>
  <c r="L64" i="59"/>
  <c r="H64" i="59" s="1"/>
  <c r="K64" i="51"/>
  <c r="G64" i="51" s="1"/>
  <c r="M64" i="55"/>
  <c r="I64" i="55" s="1"/>
  <c r="K64" i="57"/>
  <c r="G64" i="57" s="1"/>
  <c r="K64" i="52"/>
  <c r="G64" i="52" s="1"/>
  <c r="K64" i="58"/>
  <c r="G64" i="58" s="1"/>
  <c r="M310" i="56"/>
  <c r="I310" i="56" s="1"/>
  <c r="M228" i="56"/>
  <c r="I228" i="56" s="1"/>
  <c r="L310" i="56"/>
  <c r="H310" i="56" s="1"/>
  <c r="L228" i="56"/>
  <c r="H228" i="56" s="1"/>
  <c r="K228" i="56"/>
  <c r="G228" i="56" s="1"/>
  <c r="M146" i="52"/>
  <c r="I146" i="52" s="1"/>
  <c r="K310" i="56"/>
  <c r="G310" i="56" s="1"/>
  <c r="K146" i="55"/>
  <c r="G146" i="55" s="1"/>
  <c r="K146" i="51"/>
  <c r="G146" i="51" s="1"/>
  <c r="L146" i="59"/>
  <c r="H146" i="59" s="1"/>
  <c r="K474" i="54"/>
  <c r="G474" i="54" s="1"/>
  <c r="K146" i="54"/>
  <c r="G146" i="54" s="1"/>
  <c r="M146" i="55"/>
  <c r="I146" i="55" s="1"/>
  <c r="L146" i="52"/>
  <c r="H146" i="52" s="1"/>
  <c r="K146" i="59"/>
  <c r="G146" i="59" s="1"/>
  <c r="M474" i="54"/>
  <c r="I474" i="54" s="1"/>
  <c r="L146" i="55"/>
  <c r="H146" i="55" s="1"/>
  <c r="K146" i="52"/>
  <c r="G146" i="52" s="1"/>
  <c r="M556" i="54"/>
  <c r="I556" i="54" s="1"/>
  <c r="L474" i="54"/>
  <c r="H474" i="54" s="1"/>
  <c r="L556" i="54"/>
  <c r="H556" i="54" s="1"/>
  <c r="M310" i="54"/>
  <c r="I310" i="54" s="1"/>
  <c r="M228" i="52"/>
  <c r="I228" i="52" s="1"/>
  <c r="L146" i="51"/>
  <c r="H146" i="51" s="1"/>
  <c r="K392" i="54"/>
  <c r="G392" i="54" s="1"/>
  <c r="M146" i="59"/>
  <c r="I146" i="59" s="1"/>
  <c r="M228" i="54"/>
  <c r="I228" i="54" s="1"/>
  <c r="L146" i="54"/>
  <c r="H146" i="54" s="1"/>
  <c r="L392" i="54"/>
  <c r="H392" i="54" s="1"/>
  <c r="L228" i="54"/>
  <c r="H228" i="54" s="1"/>
  <c r="L228" i="52"/>
  <c r="H228" i="52" s="1"/>
  <c r="K228" i="54"/>
  <c r="G228" i="54" s="1"/>
  <c r="M146" i="54"/>
  <c r="I146" i="54" s="1"/>
  <c r="K228" i="52"/>
  <c r="G228" i="52" s="1"/>
  <c r="L310" i="54"/>
  <c r="H310" i="54" s="1"/>
  <c r="M146" i="51"/>
  <c r="I146" i="51" s="1"/>
  <c r="K310" i="54"/>
  <c r="G310" i="54" s="1"/>
  <c r="K556" i="54"/>
  <c r="G556" i="54" s="1"/>
  <c r="M392" i="54"/>
  <c r="I392" i="54" s="1"/>
  <c r="M310" i="52"/>
  <c r="I310" i="52" s="1"/>
  <c r="L228" i="51"/>
  <c r="H228" i="51" s="1"/>
  <c r="K228" i="57"/>
  <c r="G228" i="57" s="1"/>
  <c r="L310" i="52"/>
  <c r="H310" i="52" s="1"/>
  <c r="K228" i="51"/>
  <c r="G228" i="51" s="1"/>
  <c r="M228" i="50"/>
  <c r="I228" i="50" s="1"/>
  <c r="K310" i="52"/>
  <c r="G310" i="52" s="1"/>
  <c r="L228" i="50"/>
  <c r="H228" i="50" s="1"/>
  <c r="K228" i="58"/>
  <c r="G228" i="58" s="1"/>
  <c r="M228" i="51"/>
  <c r="I228" i="51" s="1"/>
  <c r="L228" i="57"/>
  <c r="H228" i="57" s="1"/>
  <c r="M228" i="58"/>
  <c r="I228" i="58" s="1"/>
  <c r="M228" i="59"/>
  <c r="I228" i="59" s="1"/>
  <c r="M228" i="53"/>
  <c r="I228" i="53" s="1"/>
  <c r="L228" i="58"/>
  <c r="H228" i="58" s="1"/>
  <c r="L228" i="59"/>
  <c r="H228" i="59" s="1"/>
  <c r="L228" i="53"/>
  <c r="H228" i="53" s="1"/>
  <c r="K228" i="59"/>
  <c r="G228" i="59" s="1"/>
  <c r="K228" i="55"/>
  <c r="G228" i="55" s="1"/>
  <c r="K228" i="53"/>
  <c r="G228" i="53" s="1"/>
  <c r="K228" i="50"/>
  <c r="G228" i="50" s="1"/>
  <c r="M392" i="56"/>
  <c r="I392" i="56" s="1"/>
  <c r="M228" i="55"/>
  <c r="I228" i="55" s="1"/>
  <c r="K392" i="56"/>
  <c r="G392" i="56" s="1"/>
  <c r="M228" i="57"/>
  <c r="I228" i="57" s="1"/>
  <c r="L392" i="56"/>
  <c r="H392" i="56" s="1"/>
  <c r="L228" i="55"/>
  <c r="H228" i="55" s="1"/>
  <c r="L310" i="50"/>
  <c r="H310" i="50" s="1"/>
  <c r="K310" i="51"/>
  <c r="G310" i="51" s="1"/>
  <c r="M310" i="59"/>
  <c r="I310" i="59" s="1"/>
  <c r="M310" i="50"/>
  <c r="I310" i="50" s="1"/>
  <c r="L310" i="59"/>
  <c r="H310" i="59" s="1"/>
  <c r="M392" i="52"/>
  <c r="I392" i="52" s="1"/>
  <c r="M310" i="58"/>
  <c r="I310" i="58" s="1"/>
  <c r="K310" i="59"/>
  <c r="G310" i="59" s="1"/>
  <c r="L392" i="52"/>
  <c r="H392" i="52" s="1"/>
  <c r="L310" i="58"/>
  <c r="H310" i="58" s="1"/>
  <c r="M310" i="57"/>
  <c r="I310" i="57" s="1"/>
  <c r="K310" i="50"/>
  <c r="G310" i="50" s="1"/>
  <c r="K310" i="55"/>
  <c r="G310" i="55" s="1"/>
  <c r="L310" i="51"/>
  <c r="H310" i="51" s="1"/>
  <c r="K310" i="53"/>
  <c r="G310" i="53" s="1"/>
  <c r="M556" i="56"/>
  <c r="I556" i="56" s="1"/>
  <c r="L556" i="56"/>
  <c r="H556" i="56" s="1"/>
  <c r="M474" i="56"/>
  <c r="I474" i="56" s="1"/>
  <c r="L310" i="55"/>
  <c r="H310" i="55" s="1"/>
  <c r="M310" i="53"/>
  <c r="I310" i="53" s="1"/>
  <c r="K556" i="56"/>
  <c r="G556" i="56" s="1"/>
  <c r="L474" i="56"/>
  <c r="H474" i="56" s="1"/>
  <c r="L310" i="57"/>
  <c r="H310" i="57" s="1"/>
  <c r="K474" i="56"/>
  <c r="G474" i="56" s="1"/>
  <c r="M310" i="51"/>
  <c r="I310" i="51" s="1"/>
  <c r="K310" i="57"/>
  <c r="G310" i="57" s="1"/>
  <c r="K310" i="58"/>
  <c r="G310" i="58" s="1"/>
  <c r="L310" i="53"/>
  <c r="H310" i="53" s="1"/>
  <c r="K392" i="52"/>
  <c r="G392" i="52" s="1"/>
  <c r="M310" i="55"/>
  <c r="I310" i="55" s="1"/>
  <c r="L392" i="50"/>
  <c r="H392" i="50" s="1"/>
  <c r="L392" i="55"/>
  <c r="H392" i="55" s="1"/>
  <c r="M474" i="52"/>
  <c r="I474" i="52" s="1"/>
  <c r="K392" i="59"/>
  <c r="G392" i="59" s="1"/>
  <c r="M556" i="52"/>
  <c r="I556" i="52" s="1"/>
  <c r="K392" i="57"/>
  <c r="G392" i="57" s="1"/>
  <c r="L556" i="52"/>
  <c r="H556" i="52" s="1"/>
  <c r="M392" i="57"/>
  <c r="I392" i="57" s="1"/>
  <c r="K392" i="50"/>
  <c r="G392" i="50" s="1"/>
  <c r="K392" i="55"/>
  <c r="G392" i="55" s="1"/>
  <c r="L474" i="52"/>
  <c r="H474" i="52" s="1"/>
  <c r="M392" i="58"/>
  <c r="I392" i="58" s="1"/>
  <c r="L392" i="58"/>
  <c r="H392" i="58" s="1"/>
  <c r="K392" i="51"/>
  <c r="G392" i="51" s="1"/>
  <c r="M392" i="59"/>
  <c r="I392" i="59" s="1"/>
  <c r="K474" i="52"/>
  <c r="G474" i="52" s="1"/>
  <c r="L392" i="51"/>
  <c r="H392" i="51" s="1"/>
  <c r="K392" i="53"/>
  <c r="G392" i="53" s="1"/>
  <c r="M392" i="51"/>
  <c r="I392" i="51" s="1"/>
  <c r="L392" i="59"/>
  <c r="H392" i="59" s="1"/>
  <c r="M392" i="53"/>
  <c r="I392" i="53" s="1"/>
  <c r="M392" i="50"/>
  <c r="I392" i="50" s="1"/>
  <c r="M392" i="55"/>
  <c r="I392" i="55" s="1"/>
  <c r="L392" i="53"/>
  <c r="H392" i="53" s="1"/>
  <c r="K392" i="58"/>
  <c r="G392" i="58" s="1"/>
  <c r="K556" i="52"/>
  <c r="G556" i="52" s="1"/>
  <c r="L392" i="57"/>
  <c r="H392" i="57" s="1"/>
  <c r="M556" i="50"/>
  <c r="I556" i="50" s="1"/>
  <c r="M474" i="50"/>
  <c r="I474" i="50" s="1"/>
  <c r="K556" i="50"/>
  <c r="G556" i="50" s="1"/>
  <c r="L474" i="50"/>
  <c r="H474" i="50" s="1"/>
  <c r="L556" i="50"/>
  <c r="H556" i="50" s="1"/>
  <c r="K474" i="50"/>
  <c r="G474" i="50" s="1"/>
  <c r="M556" i="58"/>
  <c r="I556" i="58" s="1"/>
  <c r="M556" i="53"/>
  <c r="I556" i="53" s="1"/>
  <c r="K556" i="58"/>
  <c r="G556" i="58" s="1"/>
  <c r="L556" i="53"/>
  <c r="H556" i="53" s="1"/>
  <c r="L556" i="55"/>
  <c r="H556" i="55" s="1"/>
  <c r="L474" i="57"/>
  <c r="H474" i="57" s="1"/>
  <c r="K556" i="57"/>
  <c r="G556" i="57" s="1"/>
  <c r="M474" i="51"/>
  <c r="I474" i="51" s="1"/>
  <c r="M556" i="59"/>
  <c r="I556" i="59" s="1"/>
  <c r="K474" i="57"/>
  <c r="G474" i="57" s="1"/>
  <c r="L474" i="51"/>
  <c r="H474" i="51" s="1"/>
  <c r="K474" i="58"/>
  <c r="G474" i="58" s="1"/>
  <c r="M474" i="55"/>
  <c r="I474" i="55" s="1"/>
  <c r="L556" i="59"/>
  <c r="H556" i="59" s="1"/>
  <c r="K474" i="51"/>
  <c r="G474" i="51" s="1"/>
  <c r="M474" i="58"/>
  <c r="I474" i="58" s="1"/>
  <c r="L474" i="55"/>
  <c r="H474" i="55" s="1"/>
  <c r="K556" i="59"/>
  <c r="G556" i="59" s="1"/>
  <c r="K474" i="59"/>
  <c r="G474" i="59" s="1"/>
  <c r="L556" i="58"/>
  <c r="H556" i="58" s="1"/>
  <c r="M556" i="51"/>
  <c r="I556" i="51" s="1"/>
  <c r="L474" i="59"/>
  <c r="H474" i="59" s="1"/>
  <c r="M556" i="55"/>
  <c r="I556" i="55" s="1"/>
  <c r="K556" i="51"/>
  <c r="G556" i="51" s="1"/>
  <c r="M474" i="57"/>
  <c r="I474" i="57" s="1"/>
  <c r="L556" i="57"/>
  <c r="H556" i="57" s="1"/>
  <c r="L556" i="51"/>
  <c r="H556" i="51" s="1"/>
  <c r="M556" i="57"/>
  <c r="I556" i="57" s="1"/>
  <c r="L474" i="53"/>
  <c r="H474" i="53" s="1"/>
  <c r="K474" i="55"/>
  <c r="G474" i="55" s="1"/>
  <c r="K474" i="53"/>
  <c r="G474" i="53" s="1"/>
  <c r="L474" i="58"/>
  <c r="H474" i="58" s="1"/>
  <c r="M474" i="59"/>
  <c r="I474" i="59" s="1"/>
  <c r="M474" i="53"/>
  <c r="I474" i="53" s="1"/>
  <c r="K556" i="53"/>
  <c r="G556" i="53" s="1"/>
  <c r="K556" i="55"/>
  <c r="G556" i="55" s="1"/>
  <c r="H64" i="63"/>
  <c r="H392" i="63"/>
  <c r="F64" i="63"/>
  <c r="F392" i="63"/>
  <c r="G64" i="63"/>
  <c r="G392" i="63"/>
  <c r="H146" i="63"/>
  <c r="F310" i="63"/>
  <c r="F146" i="63"/>
  <c r="F474" i="63"/>
  <c r="G474" i="63"/>
  <c r="H556" i="63"/>
  <c r="F228" i="63"/>
  <c r="H474" i="63"/>
  <c r="G556" i="63"/>
  <c r="G146" i="63"/>
  <c r="H228" i="63"/>
  <c r="G310" i="63"/>
  <c r="F556" i="63"/>
  <c r="G228" i="63"/>
  <c r="H310" i="63"/>
  <c r="M145" i="47"/>
  <c r="I145" i="47" s="1"/>
  <c r="L145" i="47"/>
  <c r="H145" i="47" s="1"/>
  <c r="L63" i="49"/>
  <c r="H63" i="49" s="1"/>
  <c r="L63" i="47"/>
  <c r="H63" i="47" s="1"/>
  <c r="K145" i="47"/>
  <c r="G145" i="47" s="1"/>
  <c r="M63" i="49"/>
  <c r="I63" i="49" s="1"/>
  <c r="K63" i="49"/>
  <c r="G63" i="49" s="1"/>
  <c r="K63" i="47"/>
  <c r="G63" i="47" s="1"/>
  <c r="M63" i="47"/>
  <c r="I63" i="47" s="1"/>
  <c r="K227" i="49"/>
  <c r="G227" i="49" s="1"/>
  <c r="M145" i="49"/>
  <c r="I145" i="49" s="1"/>
  <c r="L227" i="49"/>
  <c r="H227" i="49" s="1"/>
  <c r="L145" i="49"/>
  <c r="H145" i="49" s="1"/>
  <c r="M227" i="49"/>
  <c r="I227" i="49" s="1"/>
  <c r="K145" i="49"/>
  <c r="G145" i="49" s="1"/>
  <c r="K309" i="49"/>
  <c r="G309" i="49" s="1"/>
  <c r="M227" i="47"/>
  <c r="I227" i="47" s="1"/>
  <c r="K227" i="47"/>
  <c r="G227" i="47" s="1"/>
  <c r="L227" i="47"/>
  <c r="H227" i="47" s="1"/>
  <c r="L309" i="49"/>
  <c r="H309" i="49" s="1"/>
  <c r="M309" i="49"/>
  <c r="I309" i="49" s="1"/>
  <c r="K309" i="47"/>
  <c r="G309" i="47" s="1"/>
  <c r="L309" i="47"/>
  <c r="H309" i="47" s="1"/>
  <c r="L391" i="49"/>
  <c r="H391" i="49" s="1"/>
  <c r="M309" i="47"/>
  <c r="I309" i="47" s="1"/>
  <c r="K391" i="49"/>
  <c r="G391" i="49" s="1"/>
  <c r="M391" i="49"/>
  <c r="I391" i="49" s="1"/>
  <c r="K555" i="49"/>
  <c r="G555" i="49" s="1"/>
  <c r="M391" i="47"/>
  <c r="I391" i="47" s="1"/>
  <c r="L473" i="49"/>
  <c r="H473" i="49" s="1"/>
  <c r="L391" i="47"/>
  <c r="H391" i="47" s="1"/>
  <c r="K473" i="49"/>
  <c r="G473" i="49" s="1"/>
  <c r="K391" i="47"/>
  <c r="G391" i="47" s="1"/>
  <c r="M473" i="49"/>
  <c r="I473" i="49" s="1"/>
  <c r="L555" i="49"/>
  <c r="H555" i="49" s="1"/>
  <c r="M555" i="49"/>
  <c r="I555" i="49" s="1"/>
  <c r="M473" i="47"/>
  <c r="I473" i="47" s="1"/>
  <c r="K473" i="47"/>
  <c r="G473" i="47" s="1"/>
  <c r="L555" i="47"/>
  <c r="H555" i="47" s="1"/>
  <c r="K555" i="47"/>
  <c r="G555" i="47" s="1"/>
  <c r="M555" i="47"/>
  <c r="I555" i="47" s="1"/>
  <c r="L473" i="47"/>
  <c r="H473" i="47" s="1"/>
  <c r="J65" i="45"/>
  <c r="F65" i="45" s="1"/>
  <c r="L65" i="45"/>
  <c r="H65" i="45" s="1"/>
  <c r="K65" i="45"/>
  <c r="G65" i="45" s="1"/>
  <c r="L885" i="45"/>
  <c r="H885" i="45" s="1"/>
  <c r="J393" i="45"/>
  <c r="F393" i="45" s="1"/>
  <c r="L557" i="45"/>
  <c r="H557" i="45" s="1"/>
  <c r="K311" i="45"/>
  <c r="G311" i="45" s="1"/>
  <c r="J803" i="45"/>
  <c r="F803" i="45" s="1"/>
  <c r="K475" i="45"/>
  <c r="G475" i="45" s="1"/>
  <c r="L639" i="45"/>
  <c r="H639" i="45" s="1"/>
  <c r="K229" i="45"/>
  <c r="G229" i="45" s="1"/>
  <c r="J885" i="45"/>
  <c r="F885" i="45" s="1"/>
  <c r="K557" i="45"/>
  <c r="G557" i="45" s="1"/>
  <c r="J311" i="45"/>
  <c r="F311" i="45" s="1"/>
  <c r="L229" i="45"/>
  <c r="H229" i="45" s="1"/>
  <c r="K803" i="45"/>
  <c r="G803" i="45" s="1"/>
  <c r="J475" i="45"/>
  <c r="F475" i="45" s="1"/>
  <c r="L393" i="45"/>
  <c r="H393" i="45" s="1"/>
  <c r="K885" i="45"/>
  <c r="G885" i="45" s="1"/>
  <c r="J147" i="45"/>
  <c r="F147" i="45" s="1"/>
  <c r="J557" i="45"/>
  <c r="F557" i="45" s="1"/>
  <c r="L803" i="45"/>
  <c r="H803" i="45" s="1"/>
  <c r="L721" i="45"/>
  <c r="H721" i="45" s="1"/>
  <c r="K721" i="45"/>
  <c r="G721" i="45" s="1"/>
  <c r="J721" i="45"/>
  <c r="F721" i="45" s="1"/>
  <c r="K393" i="45"/>
  <c r="G393" i="45" s="1"/>
  <c r="J639" i="45"/>
  <c r="F639" i="45" s="1"/>
  <c r="L311" i="45"/>
  <c r="H311" i="45" s="1"/>
  <c r="L475" i="45"/>
  <c r="H475" i="45" s="1"/>
  <c r="K147" i="45"/>
  <c r="G147" i="45" s="1"/>
  <c r="L147" i="45"/>
  <c r="H147" i="45" s="1"/>
  <c r="J229" i="45"/>
  <c r="F229" i="45" s="1"/>
  <c r="K639" i="45"/>
  <c r="G639" i="45" s="1"/>
  <c r="H65" i="42"/>
  <c r="I65" i="42"/>
  <c r="G65" i="42"/>
  <c r="I393" i="42"/>
  <c r="H557" i="42"/>
  <c r="G475" i="42"/>
  <c r="G147" i="42"/>
  <c r="G311" i="42"/>
  <c r="I229" i="42"/>
  <c r="I557" i="42"/>
  <c r="I147" i="42"/>
  <c r="H311" i="42"/>
  <c r="G229" i="42"/>
  <c r="I311" i="42"/>
  <c r="G639" i="42"/>
  <c r="G393" i="42"/>
  <c r="H475" i="42"/>
  <c r="H393" i="42"/>
  <c r="G557" i="42"/>
  <c r="I475" i="42"/>
  <c r="H147" i="42"/>
  <c r="H229" i="42"/>
  <c r="H639" i="42"/>
  <c r="I639" i="42"/>
  <c r="G721" i="42"/>
  <c r="H721" i="42"/>
  <c r="I721" i="42"/>
  <c r="I803" i="42"/>
  <c r="G803" i="42"/>
  <c r="H803" i="42"/>
  <c r="I885" i="42"/>
  <c r="G885" i="42"/>
  <c r="H885" i="42"/>
  <c r="H967" i="42"/>
  <c r="I967" i="42"/>
  <c r="G967" i="42"/>
  <c r="H1049" i="42"/>
  <c r="I1049" i="42"/>
  <c r="G1049" i="42"/>
  <c r="G1131" i="42"/>
  <c r="H1131" i="42"/>
  <c r="I1131" i="42"/>
  <c r="G1213" i="42"/>
  <c r="H1213" i="42"/>
  <c r="I1213" i="42"/>
  <c r="D74" i="41"/>
  <c r="F73" i="41"/>
  <c r="H73" i="41"/>
  <c r="G73" i="41"/>
  <c r="E73" i="41"/>
  <c r="M63" i="48"/>
  <c r="I63" i="48" s="1"/>
  <c r="L63" i="48"/>
  <c r="H63" i="48" s="1"/>
  <c r="K63" i="48"/>
  <c r="G63" i="48" s="1"/>
  <c r="M145" i="48"/>
  <c r="I145" i="48" s="1"/>
  <c r="L145" i="48"/>
  <c r="H145" i="48" s="1"/>
  <c r="K145" i="48"/>
  <c r="G145" i="48" s="1"/>
  <c r="M227" i="48"/>
  <c r="I227" i="48" s="1"/>
  <c r="K227" i="48"/>
  <c r="G227" i="48" s="1"/>
  <c r="L227" i="48"/>
  <c r="H227" i="48" s="1"/>
  <c r="M309" i="48"/>
  <c r="I309" i="48" s="1"/>
  <c r="L309" i="48"/>
  <c r="H309" i="48" s="1"/>
  <c r="K309" i="48"/>
  <c r="G309" i="48" s="1"/>
  <c r="K391" i="48"/>
  <c r="G391" i="48" s="1"/>
  <c r="M391" i="48"/>
  <c r="I391" i="48" s="1"/>
  <c r="L391" i="48"/>
  <c r="H391" i="48" s="1"/>
  <c r="M473" i="48"/>
  <c r="I473" i="48" s="1"/>
  <c r="M555" i="48"/>
  <c r="I555" i="48" s="1"/>
  <c r="L555" i="48"/>
  <c r="H555" i="48" s="1"/>
  <c r="K473" i="48"/>
  <c r="G473" i="48" s="1"/>
  <c r="L473" i="48"/>
  <c r="H473" i="48" s="1"/>
  <c r="K555" i="48"/>
  <c r="G555" i="48" s="1"/>
  <c r="L71" i="41"/>
  <c r="K71" i="41"/>
  <c r="L474" i="61"/>
  <c r="H474" i="61" s="1"/>
  <c r="L64" i="61"/>
  <c r="H64" i="61" s="1"/>
  <c r="L146" i="61"/>
  <c r="H146" i="61" s="1"/>
  <c r="K474" i="61"/>
  <c r="G474" i="61" s="1"/>
  <c r="K146" i="61"/>
  <c r="G146" i="61" s="1"/>
  <c r="J474" i="61"/>
  <c r="F474" i="61" s="1"/>
  <c r="J146" i="61"/>
  <c r="F146" i="61" s="1"/>
  <c r="J64" i="61"/>
  <c r="F64" i="61" s="1"/>
  <c r="K64" i="61"/>
  <c r="G64" i="61" s="1"/>
  <c r="L228" i="61"/>
  <c r="H228" i="61" s="1"/>
  <c r="L720" i="61"/>
  <c r="H720" i="61" s="1"/>
  <c r="K228" i="61"/>
  <c r="G228" i="61" s="1"/>
  <c r="K720" i="61"/>
  <c r="G720" i="61" s="1"/>
  <c r="K310" i="61"/>
  <c r="G310" i="61" s="1"/>
  <c r="J228" i="61"/>
  <c r="F228" i="61" s="1"/>
  <c r="L638" i="61"/>
  <c r="H638" i="61" s="1"/>
  <c r="J720" i="61"/>
  <c r="F720" i="61" s="1"/>
  <c r="L310" i="61"/>
  <c r="H310" i="61" s="1"/>
  <c r="K638" i="61"/>
  <c r="G638" i="61" s="1"/>
  <c r="K556" i="61"/>
  <c r="G556" i="61" s="1"/>
  <c r="L802" i="61"/>
  <c r="H802" i="61" s="1"/>
  <c r="J556" i="61"/>
  <c r="F556" i="61" s="1"/>
  <c r="J638" i="61"/>
  <c r="F638" i="61" s="1"/>
  <c r="K802" i="61"/>
  <c r="G802" i="61" s="1"/>
  <c r="K392" i="61"/>
  <c r="G392" i="61" s="1"/>
  <c r="J802" i="61"/>
  <c r="F802" i="61" s="1"/>
  <c r="J392" i="61"/>
  <c r="F392" i="61" s="1"/>
  <c r="J310" i="61"/>
  <c r="F310" i="61" s="1"/>
  <c r="L884" i="61"/>
  <c r="H884" i="61" s="1"/>
  <c r="L556" i="61"/>
  <c r="H556" i="61" s="1"/>
  <c r="L392" i="61"/>
  <c r="H392" i="61" s="1"/>
  <c r="K884" i="61"/>
  <c r="G884" i="61" s="1"/>
  <c r="J884" i="61"/>
  <c r="F884" i="61" s="1"/>
  <c r="T72" i="41"/>
  <c r="O72" i="41"/>
  <c r="S72" i="41"/>
  <c r="P72" i="41"/>
  <c r="J72" i="41"/>
  <c r="R72" i="41"/>
  <c r="N72" i="41"/>
  <c r="Q72" i="41"/>
  <c r="M72" i="41"/>
  <c r="I72" i="41"/>
  <c r="G1293" i="42"/>
  <c r="H1293" i="42"/>
  <c r="I1293" i="42"/>
  <c r="G1375" i="42"/>
  <c r="H1375" i="42"/>
  <c r="I1375" i="42"/>
  <c r="G1457" i="42"/>
  <c r="I1457" i="42"/>
  <c r="H1457" i="42"/>
  <c r="H1539" i="42"/>
  <c r="I1539" i="42"/>
  <c r="G1539" i="42"/>
  <c r="I1621" i="42"/>
  <c r="G1621" i="42"/>
  <c r="H1621" i="42"/>
  <c r="H1703" i="42"/>
  <c r="I1703" i="42"/>
  <c r="G1703" i="42"/>
  <c r="G1785" i="42"/>
  <c r="H1785" i="42"/>
  <c r="I1785" i="42"/>
  <c r="I1867" i="42"/>
  <c r="G1867" i="42"/>
  <c r="H1867" i="42"/>
  <c r="H2031" i="42"/>
  <c r="H1949" i="42"/>
  <c r="I2031" i="42"/>
  <c r="I1949" i="42"/>
  <c r="G2031" i="42"/>
  <c r="G1949" i="42"/>
  <c r="M146" i="47" l="1"/>
  <c r="I146" i="47" s="1"/>
  <c r="L64" i="47"/>
  <c r="H64" i="47" s="1"/>
  <c r="K64" i="47"/>
  <c r="G64" i="47" s="1"/>
  <c r="M64" i="47"/>
  <c r="I64" i="47" s="1"/>
  <c r="L64" i="49"/>
  <c r="H64" i="49" s="1"/>
  <c r="K146" i="47"/>
  <c r="G146" i="47" s="1"/>
  <c r="K64" i="49"/>
  <c r="G64" i="49" s="1"/>
  <c r="M146" i="49"/>
  <c r="I146" i="49" s="1"/>
  <c r="M64" i="49"/>
  <c r="I64" i="49" s="1"/>
  <c r="L146" i="49"/>
  <c r="H146" i="49" s="1"/>
  <c r="L146" i="47"/>
  <c r="H146" i="47" s="1"/>
  <c r="K146" i="49"/>
  <c r="G146" i="49" s="1"/>
  <c r="M310" i="47"/>
  <c r="I310" i="47" s="1"/>
  <c r="K228" i="47"/>
  <c r="G228" i="47" s="1"/>
  <c r="M228" i="47"/>
  <c r="I228" i="47" s="1"/>
  <c r="L228" i="47"/>
  <c r="H228" i="47" s="1"/>
  <c r="M228" i="49"/>
  <c r="I228" i="49" s="1"/>
  <c r="K310" i="47"/>
  <c r="G310" i="47" s="1"/>
  <c r="M310" i="49"/>
  <c r="I310" i="49" s="1"/>
  <c r="L310" i="49"/>
  <c r="H310" i="49" s="1"/>
  <c r="K310" i="49"/>
  <c r="G310" i="49" s="1"/>
  <c r="K228" i="49"/>
  <c r="G228" i="49" s="1"/>
  <c r="L310" i="47"/>
  <c r="H310" i="47" s="1"/>
  <c r="L228" i="49"/>
  <c r="H228" i="49" s="1"/>
  <c r="M392" i="49"/>
  <c r="I392" i="49" s="1"/>
  <c r="L392" i="49"/>
  <c r="H392" i="49" s="1"/>
  <c r="K392" i="47"/>
  <c r="G392" i="47" s="1"/>
  <c r="K392" i="49"/>
  <c r="G392" i="49" s="1"/>
  <c r="M392" i="47"/>
  <c r="I392" i="47" s="1"/>
  <c r="L392" i="47"/>
  <c r="H392" i="47" s="1"/>
  <c r="L556" i="47"/>
  <c r="H556" i="47" s="1"/>
  <c r="M474" i="49"/>
  <c r="I474" i="49" s="1"/>
  <c r="K556" i="47"/>
  <c r="G556" i="47" s="1"/>
  <c r="L474" i="49"/>
  <c r="H474" i="49" s="1"/>
  <c r="L474" i="47"/>
  <c r="H474" i="47" s="1"/>
  <c r="K474" i="49"/>
  <c r="G474" i="49" s="1"/>
  <c r="K474" i="47"/>
  <c r="G474" i="47" s="1"/>
  <c r="M556" i="47"/>
  <c r="I556" i="47" s="1"/>
  <c r="K556" i="49"/>
  <c r="G556" i="49" s="1"/>
  <c r="M556" i="49"/>
  <c r="I556" i="49" s="1"/>
  <c r="L556" i="49"/>
  <c r="H556" i="49" s="1"/>
  <c r="M474" i="47"/>
  <c r="I474" i="47" s="1"/>
  <c r="L886" i="45"/>
  <c r="H886" i="45" s="1"/>
  <c r="J394" i="45"/>
  <c r="F394" i="45" s="1"/>
  <c r="J66" i="45"/>
  <c r="F66" i="45" s="1"/>
  <c r="L722" i="45"/>
  <c r="H722" i="45" s="1"/>
  <c r="L312" i="45"/>
  <c r="H312" i="45" s="1"/>
  <c r="L804" i="45"/>
  <c r="H804" i="45" s="1"/>
  <c r="L394" i="45"/>
  <c r="H394" i="45" s="1"/>
  <c r="K886" i="45"/>
  <c r="G886" i="45" s="1"/>
  <c r="K640" i="45"/>
  <c r="G640" i="45" s="1"/>
  <c r="L148" i="45"/>
  <c r="H148" i="45" s="1"/>
  <c r="L476" i="45"/>
  <c r="H476" i="45" s="1"/>
  <c r="J476" i="45"/>
  <c r="F476" i="45" s="1"/>
  <c r="L230" i="45"/>
  <c r="H230" i="45" s="1"/>
  <c r="J886" i="45"/>
  <c r="F886" i="45" s="1"/>
  <c r="K312" i="45"/>
  <c r="G312" i="45" s="1"/>
  <c r="J640" i="45"/>
  <c r="F640" i="45" s="1"/>
  <c r="K148" i="45"/>
  <c r="G148" i="45" s="1"/>
  <c r="K476" i="45"/>
  <c r="G476" i="45" s="1"/>
  <c r="J312" i="45"/>
  <c r="F312" i="45" s="1"/>
  <c r="L558" i="45"/>
  <c r="H558" i="45" s="1"/>
  <c r="K394" i="45"/>
  <c r="G394" i="45" s="1"/>
  <c r="J558" i="45"/>
  <c r="F558" i="45" s="1"/>
  <c r="K66" i="45"/>
  <c r="G66" i="45" s="1"/>
  <c r="J722" i="45"/>
  <c r="F722" i="45" s="1"/>
  <c r="J230" i="45"/>
  <c r="F230" i="45" s="1"/>
  <c r="L640" i="45"/>
  <c r="H640" i="45" s="1"/>
  <c r="J148" i="45"/>
  <c r="F148" i="45" s="1"/>
  <c r="K804" i="45"/>
  <c r="G804" i="45" s="1"/>
  <c r="J804" i="45"/>
  <c r="F804" i="45" s="1"/>
  <c r="K558" i="45"/>
  <c r="G558" i="45" s="1"/>
  <c r="L66" i="45"/>
  <c r="H66" i="45" s="1"/>
  <c r="K722" i="45"/>
  <c r="G722" i="45" s="1"/>
  <c r="K230" i="45"/>
  <c r="G230" i="45" s="1"/>
  <c r="G66" i="42"/>
  <c r="I66" i="42"/>
  <c r="H66" i="42"/>
  <c r="G476" i="42"/>
  <c r="H312" i="42"/>
  <c r="I394" i="42"/>
  <c r="I558" i="42"/>
  <c r="H230" i="42"/>
  <c r="H476" i="42"/>
  <c r="G148" i="42"/>
  <c r="G312" i="42"/>
  <c r="G230" i="42"/>
  <c r="G640" i="42"/>
  <c r="G394" i="42"/>
  <c r="I476" i="42"/>
  <c r="H148" i="42"/>
  <c r="G558" i="42"/>
  <c r="H640" i="42"/>
  <c r="H558" i="42"/>
  <c r="I312" i="42"/>
  <c r="I148" i="42"/>
  <c r="I640" i="42"/>
  <c r="H394" i="42"/>
  <c r="I230" i="42"/>
  <c r="I722" i="42"/>
  <c r="G722" i="42"/>
  <c r="H722" i="42"/>
  <c r="G804" i="42"/>
  <c r="H804" i="42"/>
  <c r="I804" i="42"/>
  <c r="G886" i="42"/>
  <c r="I886" i="42"/>
  <c r="H886" i="42"/>
  <c r="H968" i="42"/>
  <c r="I968" i="42"/>
  <c r="G968" i="42"/>
  <c r="G1050" i="42"/>
  <c r="H1050" i="42"/>
  <c r="I1050" i="42"/>
  <c r="H1132" i="42"/>
  <c r="I1132" i="42"/>
  <c r="G1132" i="42"/>
  <c r="I1214" i="42"/>
  <c r="H1214" i="42"/>
  <c r="G1214" i="42"/>
  <c r="D75" i="41"/>
  <c r="H74" i="41"/>
  <c r="E74" i="41"/>
  <c r="G74" i="41"/>
  <c r="F74" i="41"/>
  <c r="G1294" i="42"/>
  <c r="H1294" i="42"/>
  <c r="I1294" i="42"/>
  <c r="G1376" i="42"/>
  <c r="H1376" i="42"/>
  <c r="I1376" i="42"/>
  <c r="H1458" i="42"/>
  <c r="I1458" i="42"/>
  <c r="G1458" i="42"/>
  <c r="H1540" i="42"/>
  <c r="I1540" i="42"/>
  <c r="G1540" i="42"/>
  <c r="H1622" i="42"/>
  <c r="I1622" i="42"/>
  <c r="G1622" i="42"/>
  <c r="H1704" i="42"/>
  <c r="I1704" i="42"/>
  <c r="G1704" i="42"/>
  <c r="G1786" i="42"/>
  <c r="H1786" i="42"/>
  <c r="I1786" i="42"/>
  <c r="H1868" i="42"/>
  <c r="I1868" i="42"/>
  <c r="G1868" i="42"/>
  <c r="H1950" i="42"/>
  <c r="I2032" i="42"/>
  <c r="H2032" i="42"/>
  <c r="G2032" i="42"/>
  <c r="G1950" i="42"/>
  <c r="I1950" i="42"/>
  <c r="G65" i="63"/>
  <c r="F65" i="63"/>
  <c r="H65" i="63"/>
  <c r="F147" i="63"/>
  <c r="H475" i="63"/>
  <c r="G475" i="63"/>
  <c r="F475" i="63"/>
  <c r="G147" i="63"/>
  <c r="F311" i="63"/>
  <c r="G393" i="63"/>
  <c r="F229" i="63"/>
  <c r="G557" i="63"/>
  <c r="F393" i="63"/>
  <c r="H229" i="63"/>
  <c r="H557" i="63"/>
  <c r="H147" i="63"/>
  <c r="G229" i="63"/>
  <c r="G311" i="63"/>
  <c r="H393" i="63"/>
  <c r="F557" i="63"/>
  <c r="H311" i="63"/>
  <c r="M65" i="51"/>
  <c r="I65" i="51" s="1"/>
  <c r="M65" i="50"/>
  <c r="I65" i="50" s="1"/>
  <c r="L65" i="50"/>
  <c r="H65" i="50" s="1"/>
  <c r="K65" i="50"/>
  <c r="G65" i="50" s="1"/>
  <c r="M65" i="52"/>
  <c r="I65" i="52" s="1"/>
  <c r="L65" i="52"/>
  <c r="H65" i="52" s="1"/>
  <c r="K65" i="52"/>
  <c r="G65" i="52" s="1"/>
  <c r="L147" i="51"/>
  <c r="H147" i="51" s="1"/>
  <c r="M147" i="51"/>
  <c r="I147" i="51" s="1"/>
  <c r="K65" i="51"/>
  <c r="G65" i="51" s="1"/>
  <c r="L65" i="51"/>
  <c r="H65" i="51" s="1"/>
  <c r="M65" i="59"/>
  <c r="I65" i="59" s="1"/>
  <c r="K65" i="54"/>
  <c r="G65" i="54" s="1"/>
  <c r="K65" i="53"/>
  <c r="G65" i="53" s="1"/>
  <c r="L65" i="57"/>
  <c r="H65" i="57" s="1"/>
  <c r="K65" i="57"/>
  <c r="G65" i="57" s="1"/>
  <c r="K65" i="56"/>
  <c r="G65" i="56" s="1"/>
  <c r="L65" i="54"/>
  <c r="H65" i="54" s="1"/>
  <c r="L65" i="53"/>
  <c r="H65" i="53" s="1"/>
  <c r="M65" i="55"/>
  <c r="I65" i="55" s="1"/>
  <c r="M65" i="57"/>
  <c r="I65" i="57" s="1"/>
  <c r="M65" i="56"/>
  <c r="I65" i="56" s="1"/>
  <c r="K147" i="55"/>
  <c r="G147" i="55" s="1"/>
  <c r="K147" i="51"/>
  <c r="G147" i="51" s="1"/>
  <c r="K65" i="58"/>
  <c r="G65" i="58" s="1"/>
  <c r="L65" i="56"/>
  <c r="H65" i="56" s="1"/>
  <c r="M65" i="53"/>
  <c r="I65" i="53" s="1"/>
  <c r="L65" i="59"/>
  <c r="H65" i="59" s="1"/>
  <c r="M65" i="54"/>
  <c r="I65" i="54" s="1"/>
  <c r="L147" i="58"/>
  <c r="H147" i="58" s="1"/>
  <c r="M65" i="58"/>
  <c r="I65" i="58" s="1"/>
  <c r="L65" i="55"/>
  <c r="H65" i="55" s="1"/>
  <c r="K65" i="55"/>
  <c r="G65" i="55" s="1"/>
  <c r="L65" i="58"/>
  <c r="H65" i="58" s="1"/>
  <c r="K65" i="59"/>
  <c r="G65" i="59" s="1"/>
  <c r="L147" i="55"/>
  <c r="H147" i="55" s="1"/>
  <c r="M147" i="55"/>
  <c r="I147" i="55" s="1"/>
  <c r="L229" i="51"/>
  <c r="H229" i="51" s="1"/>
  <c r="K147" i="59"/>
  <c r="G147" i="59" s="1"/>
  <c r="K147" i="57"/>
  <c r="G147" i="57" s="1"/>
  <c r="L311" i="54"/>
  <c r="H311" i="54" s="1"/>
  <c r="K229" i="51"/>
  <c r="G229" i="51" s="1"/>
  <c r="K311" i="54"/>
  <c r="G311" i="54" s="1"/>
  <c r="L229" i="54"/>
  <c r="H229" i="54" s="1"/>
  <c r="K147" i="50"/>
  <c r="G147" i="50" s="1"/>
  <c r="M229" i="51"/>
  <c r="I229" i="51" s="1"/>
  <c r="M311" i="54"/>
  <c r="I311" i="54" s="1"/>
  <c r="M229" i="54"/>
  <c r="I229" i="54" s="1"/>
  <c r="K147" i="58"/>
  <c r="G147" i="58" s="1"/>
  <c r="M147" i="50"/>
  <c r="I147" i="50" s="1"/>
  <c r="M147" i="58"/>
  <c r="I147" i="58" s="1"/>
  <c r="L147" i="59"/>
  <c r="H147" i="59" s="1"/>
  <c r="L147" i="57"/>
  <c r="H147" i="57" s="1"/>
  <c r="K229" i="54"/>
  <c r="G229" i="54" s="1"/>
  <c r="L147" i="50"/>
  <c r="H147" i="50" s="1"/>
  <c r="L229" i="58"/>
  <c r="H229" i="58" s="1"/>
  <c r="L147" i="54"/>
  <c r="H147" i="54" s="1"/>
  <c r="L147" i="53"/>
  <c r="H147" i="53" s="1"/>
  <c r="L229" i="56"/>
  <c r="H229" i="56" s="1"/>
  <c r="K229" i="55"/>
  <c r="G229" i="55" s="1"/>
  <c r="M147" i="56"/>
  <c r="I147" i="56" s="1"/>
  <c r="K229" i="58"/>
  <c r="G229" i="58" s="1"/>
  <c r="M147" i="52"/>
  <c r="I147" i="52" s="1"/>
  <c r="K147" i="54"/>
  <c r="G147" i="54" s="1"/>
  <c r="K147" i="53"/>
  <c r="G147" i="53" s="1"/>
  <c r="K229" i="56"/>
  <c r="G229" i="56" s="1"/>
  <c r="M229" i="58"/>
  <c r="I229" i="58" s="1"/>
  <c r="L147" i="52"/>
  <c r="H147" i="52" s="1"/>
  <c r="M147" i="59"/>
  <c r="I147" i="59" s="1"/>
  <c r="K147" i="52"/>
  <c r="G147" i="52" s="1"/>
  <c r="K229" i="53"/>
  <c r="G229" i="53" s="1"/>
  <c r="M147" i="54"/>
  <c r="I147" i="54" s="1"/>
  <c r="M147" i="53"/>
  <c r="I147" i="53" s="1"/>
  <c r="M229" i="56"/>
  <c r="I229" i="56" s="1"/>
  <c r="L229" i="55"/>
  <c r="H229" i="55" s="1"/>
  <c r="K147" i="56"/>
  <c r="G147" i="56" s="1"/>
  <c r="M147" i="57"/>
  <c r="I147" i="57" s="1"/>
  <c r="M229" i="53"/>
  <c r="I229" i="53" s="1"/>
  <c r="L147" i="56"/>
  <c r="H147" i="56" s="1"/>
  <c r="L229" i="53"/>
  <c r="H229" i="53" s="1"/>
  <c r="M229" i="55"/>
  <c r="I229" i="55" s="1"/>
  <c r="M229" i="57"/>
  <c r="I229" i="57" s="1"/>
  <c r="K311" i="53"/>
  <c r="G311" i="53" s="1"/>
  <c r="M311" i="55"/>
  <c r="I311" i="55" s="1"/>
  <c r="L229" i="57"/>
  <c r="H229" i="57" s="1"/>
  <c r="L311" i="55"/>
  <c r="H311" i="55" s="1"/>
  <c r="L311" i="58"/>
  <c r="H311" i="58" s="1"/>
  <c r="L311" i="51"/>
  <c r="H311" i="51" s="1"/>
  <c r="K311" i="55"/>
  <c r="G311" i="55" s="1"/>
  <c r="K311" i="58"/>
  <c r="G311" i="58" s="1"/>
  <c r="L229" i="59"/>
  <c r="H229" i="59" s="1"/>
  <c r="K311" i="51"/>
  <c r="G311" i="51" s="1"/>
  <c r="L229" i="50"/>
  <c r="H229" i="50" s="1"/>
  <c r="M311" i="58"/>
  <c r="I311" i="58" s="1"/>
  <c r="M311" i="56"/>
  <c r="I311" i="56" s="1"/>
  <c r="K229" i="59"/>
  <c r="G229" i="59" s="1"/>
  <c r="K229" i="57"/>
  <c r="G229" i="57" s="1"/>
  <c r="L311" i="53"/>
  <c r="H311" i="53" s="1"/>
  <c r="K393" i="54"/>
  <c r="G393" i="54" s="1"/>
  <c r="M229" i="59"/>
  <c r="I229" i="59" s="1"/>
  <c r="K311" i="56"/>
  <c r="G311" i="56" s="1"/>
  <c r="M229" i="52"/>
  <c r="I229" i="52" s="1"/>
  <c r="M393" i="54"/>
  <c r="I393" i="54" s="1"/>
  <c r="K229" i="50"/>
  <c r="G229" i="50" s="1"/>
  <c r="M229" i="50"/>
  <c r="I229" i="50" s="1"/>
  <c r="L311" i="56"/>
  <c r="H311" i="56" s="1"/>
  <c r="L229" i="52"/>
  <c r="H229" i="52" s="1"/>
  <c r="M311" i="53"/>
  <c r="I311" i="53" s="1"/>
  <c r="K229" i="52"/>
  <c r="G229" i="52" s="1"/>
  <c r="L393" i="54"/>
  <c r="H393" i="54" s="1"/>
  <c r="M311" i="51"/>
  <c r="I311" i="51" s="1"/>
  <c r="M393" i="53"/>
  <c r="I393" i="53" s="1"/>
  <c r="M393" i="56"/>
  <c r="I393" i="56" s="1"/>
  <c r="L393" i="53"/>
  <c r="H393" i="53" s="1"/>
  <c r="L393" i="56"/>
  <c r="H393" i="56" s="1"/>
  <c r="K393" i="53"/>
  <c r="G393" i="53" s="1"/>
  <c r="K393" i="56"/>
  <c r="G393" i="56" s="1"/>
  <c r="K393" i="51"/>
  <c r="G393" i="51" s="1"/>
  <c r="M393" i="51"/>
  <c r="I393" i="51" s="1"/>
  <c r="M311" i="50"/>
  <c r="I311" i="50" s="1"/>
  <c r="L475" i="54"/>
  <c r="H475" i="54" s="1"/>
  <c r="K311" i="59"/>
  <c r="G311" i="59" s="1"/>
  <c r="K311" i="57"/>
  <c r="G311" i="57" s="1"/>
  <c r="M311" i="57"/>
  <c r="I311" i="57" s="1"/>
  <c r="L393" i="51"/>
  <c r="H393" i="51" s="1"/>
  <c r="L311" i="50"/>
  <c r="H311" i="50" s="1"/>
  <c r="K475" i="54"/>
  <c r="G475" i="54" s="1"/>
  <c r="M557" i="54"/>
  <c r="I557" i="54" s="1"/>
  <c r="K557" i="54"/>
  <c r="G557" i="54" s="1"/>
  <c r="K311" i="50"/>
  <c r="G311" i="50" s="1"/>
  <c r="M393" i="58"/>
  <c r="I393" i="58" s="1"/>
  <c r="K393" i="55"/>
  <c r="G393" i="55" s="1"/>
  <c r="K393" i="58"/>
  <c r="G393" i="58" s="1"/>
  <c r="L557" i="54"/>
  <c r="H557" i="54" s="1"/>
  <c r="L393" i="55"/>
  <c r="H393" i="55" s="1"/>
  <c r="L393" i="58"/>
  <c r="H393" i="58" s="1"/>
  <c r="M475" i="54"/>
  <c r="I475" i="54" s="1"/>
  <c r="L311" i="59"/>
  <c r="H311" i="59" s="1"/>
  <c r="L311" i="57"/>
  <c r="H311" i="57" s="1"/>
  <c r="L311" i="52"/>
  <c r="H311" i="52" s="1"/>
  <c r="M393" i="55"/>
  <c r="I393" i="55" s="1"/>
  <c r="K311" i="52"/>
  <c r="G311" i="52" s="1"/>
  <c r="M311" i="59"/>
  <c r="I311" i="59" s="1"/>
  <c r="M311" i="52"/>
  <c r="I311" i="52" s="1"/>
  <c r="M475" i="55"/>
  <c r="I475" i="55" s="1"/>
  <c r="K557" i="55"/>
  <c r="G557" i="55" s="1"/>
  <c r="L557" i="58"/>
  <c r="H557" i="58" s="1"/>
  <c r="K557" i="53"/>
  <c r="G557" i="53" s="1"/>
  <c r="K557" i="51"/>
  <c r="G557" i="51" s="1"/>
  <c r="L475" i="55"/>
  <c r="H475" i="55" s="1"/>
  <c r="M475" i="58"/>
  <c r="I475" i="58" s="1"/>
  <c r="M393" i="57"/>
  <c r="I393" i="57" s="1"/>
  <c r="K557" i="58"/>
  <c r="G557" i="58" s="1"/>
  <c r="K557" i="56"/>
  <c r="G557" i="56" s="1"/>
  <c r="K475" i="56"/>
  <c r="G475" i="56" s="1"/>
  <c r="K393" i="50"/>
  <c r="G393" i="50" s="1"/>
  <c r="K475" i="55"/>
  <c r="G475" i="55" s="1"/>
  <c r="L475" i="58"/>
  <c r="H475" i="58" s="1"/>
  <c r="L393" i="57"/>
  <c r="H393" i="57" s="1"/>
  <c r="M557" i="56"/>
  <c r="I557" i="56" s="1"/>
  <c r="L475" i="56"/>
  <c r="H475" i="56" s="1"/>
  <c r="K393" i="52"/>
  <c r="G393" i="52" s="1"/>
  <c r="L475" i="51"/>
  <c r="H475" i="51" s="1"/>
  <c r="M393" i="50"/>
  <c r="I393" i="50" s="1"/>
  <c r="M393" i="52"/>
  <c r="I393" i="52" s="1"/>
  <c r="K475" i="58"/>
  <c r="G475" i="58" s="1"/>
  <c r="K393" i="57"/>
  <c r="G393" i="57" s="1"/>
  <c r="L557" i="56"/>
  <c r="H557" i="56" s="1"/>
  <c r="K475" i="51"/>
  <c r="G475" i="51" s="1"/>
  <c r="L393" i="50"/>
  <c r="H393" i="50" s="1"/>
  <c r="L393" i="52"/>
  <c r="H393" i="52" s="1"/>
  <c r="M475" i="53"/>
  <c r="I475" i="53" s="1"/>
  <c r="M475" i="51"/>
  <c r="I475" i="51" s="1"/>
  <c r="M557" i="51"/>
  <c r="I557" i="51" s="1"/>
  <c r="L557" i="55"/>
  <c r="H557" i="55" s="1"/>
  <c r="M557" i="58"/>
  <c r="I557" i="58" s="1"/>
  <c r="K393" i="59"/>
  <c r="G393" i="59" s="1"/>
  <c r="L557" i="51"/>
  <c r="H557" i="51" s="1"/>
  <c r="L475" i="53"/>
  <c r="H475" i="53" s="1"/>
  <c r="M557" i="53"/>
  <c r="I557" i="53" s="1"/>
  <c r="M393" i="59"/>
  <c r="I393" i="59" s="1"/>
  <c r="K475" i="53"/>
  <c r="G475" i="53" s="1"/>
  <c r="M557" i="55"/>
  <c r="I557" i="55" s="1"/>
  <c r="L393" i="59"/>
  <c r="H393" i="59" s="1"/>
  <c r="M475" i="56"/>
  <c r="I475" i="56" s="1"/>
  <c r="L557" i="53"/>
  <c r="H557" i="53" s="1"/>
  <c r="L475" i="50"/>
  <c r="H475" i="50" s="1"/>
  <c r="K475" i="50"/>
  <c r="G475" i="50" s="1"/>
  <c r="M557" i="50"/>
  <c r="I557" i="50" s="1"/>
  <c r="K557" i="50"/>
  <c r="G557" i="50" s="1"/>
  <c r="M475" i="50"/>
  <c r="I475" i="50" s="1"/>
  <c r="L557" i="50"/>
  <c r="H557" i="50" s="1"/>
  <c r="L557" i="52"/>
  <c r="H557" i="52" s="1"/>
  <c r="K557" i="52"/>
  <c r="G557" i="52" s="1"/>
  <c r="M557" i="59"/>
  <c r="I557" i="59" s="1"/>
  <c r="M475" i="57"/>
  <c r="I475" i="57" s="1"/>
  <c r="M475" i="52"/>
  <c r="I475" i="52" s="1"/>
  <c r="L557" i="59"/>
  <c r="H557" i="59" s="1"/>
  <c r="L475" i="57"/>
  <c r="H475" i="57" s="1"/>
  <c r="L475" i="52"/>
  <c r="H475" i="52" s="1"/>
  <c r="K557" i="59"/>
  <c r="G557" i="59" s="1"/>
  <c r="K475" i="57"/>
  <c r="G475" i="57" s="1"/>
  <c r="K475" i="52"/>
  <c r="G475" i="52" s="1"/>
  <c r="M475" i="59"/>
  <c r="I475" i="59" s="1"/>
  <c r="L557" i="57"/>
  <c r="H557" i="57" s="1"/>
  <c r="K475" i="59"/>
  <c r="G475" i="59" s="1"/>
  <c r="M557" i="57"/>
  <c r="I557" i="57" s="1"/>
  <c r="M557" i="52"/>
  <c r="I557" i="52" s="1"/>
  <c r="K557" i="57"/>
  <c r="G557" i="57" s="1"/>
  <c r="L475" i="59"/>
  <c r="H475" i="59" s="1"/>
  <c r="K147" i="61"/>
  <c r="G147" i="61" s="1"/>
  <c r="L311" i="61"/>
  <c r="H311" i="61" s="1"/>
  <c r="K311" i="61"/>
  <c r="G311" i="61" s="1"/>
  <c r="J311" i="61"/>
  <c r="F311" i="61" s="1"/>
  <c r="L147" i="61"/>
  <c r="H147" i="61" s="1"/>
  <c r="J147" i="61"/>
  <c r="F147" i="61" s="1"/>
  <c r="L557" i="61"/>
  <c r="H557" i="61" s="1"/>
  <c r="L721" i="61"/>
  <c r="H721" i="61" s="1"/>
  <c r="K557" i="61"/>
  <c r="G557" i="61" s="1"/>
  <c r="L803" i="61"/>
  <c r="H803" i="61" s="1"/>
  <c r="K721" i="61"/>
  <c r="G721" i="61" s="1"/>
  <c r="J557" i="61"/>
  <c r="F557" i="61" s="1"/>
  <c r="K803" i="61"/>
  <c r="G803" i="61" s="1"/>
  <c r="J721" i="61"/>
  <c r="F721" i="61" s="1"/>
  <c r="K229" i="61"/>
  <c r="G229" i="61" s="1"/>
  <c r="L65" i="61"/>
  <c r="H65" i="61" s="1"/>
  <c r="J229" i="61"/>
  <c r="F229" i="61" s="1"/>
  <c r="K65" i="61"/>
  <c r="G65" i="61" s="1"/>
  <c r="J65" i="61"/>
  <c r="F65" i="61" s="1"/>
  <c r="J803" i="61"/>
  <c r="F803" i="61" s="1"/>
  <c r="L639" i="61"/>
  <c r="H639" i="61" s="1"/>
  <c r="L229" i="61"/>
  <c r="H229" i="61" s="1"/>
  <c r="J475" i="61"/>
  <c r="F475" i="61" s="1"/>
  <c r="L475" i="61"/>
  <c r="H475" i="61" s="1"/>
  <c r="K475" i="61"/>
  <c r="G475" i="61" s="1"/>
  <c r="J393" i="61"/>
  <c r="F393" i="61" s="1"/>
  <c r="K639" i="61"/>
  <c r="G639" i="61" s="1"/>
  <c r="J639" i="61"/>
  <c r="F639" i="61" s="1"/>
  <c r="L393" i="61"/>
  <c r="H393" i="61" s="1"/>
  <c r="K393" i="61"/>
  <c r="G393" i="61" s="1"/>
  <c r="L885" i="61"/>
  <c r="H885" i="61" s="1"/>
  <c r="K885" i="61"/>
  <c r="G885" i="61" s="1"/>
  <c r="J885" i="61"/>
  <c r="F885" i="61" s="1"/>
  <c r="S73" i="41"/>
  <c r="I73" i="41"/>
  <c r="R73" i="41"/>
  <c r="O73" i="41"/>
  <c r="J73" i="41"/>
  <c r="M73" i="41"/>
  <c r="P73" i="41"/>
  <c r="T73" i="41"/>
  <c r="Q73" i="41"/>
  <c r="N73" i="41"/>
  <c r="M64" i="48"/>
  <c r="I64" i="48" s="1"/>
  <c r="K146" i="48"/>
  <c r="G146" i="48" s="1"/>
  <c r="M228" i="48"/>
  <c r="I228" i="48" s="1"/>
  <c r="L228" i="48"/>
  <c r="H228" i="48" s="1"/>
  <c r="K64" i="48"/>
  <c r="G64" i="48" s="1"/>
  <c r="K228" i="48"/>
  <c r="G228" i="48" s="1"/>
  <c r="L146" i="48"/>
  <c r="H146" i="48" s="1"/>
  <c r="L64" i="48"/>
  <c r="H64" i="48" s="1"/>
  <c r="M146" i="48"/>
  <c r="I146" i="48" s="1"/>
  <c r="M310" i="48"/>
  <c r="I310" i="48" s="1"/>
  <c r="L310" i="48"/>
  <c r="H310" i="48" s="1"/>
  <c r="K310" i="48"/>
  <c r="G310" i="48" s="1"/>
  <c r="L392" i="48"/>
  <c r="H392" i="48" s="1"/>
  <c r="M392" i="48"/>
  <c r="I392" i="48" s="1"/>
  <c r="K392" i="48"/>
  <c r="G392" i="48" s="1"/>
  <c r="M556" i="48"/>
  <c r="I556" i="48" s="1"/>
  <c r="L556" i="48"/>
  <c r="H556" i="48" s="1"/>
  <c r="K474" i="48"/>
  <c r="G474" i="48" s="1"/>
  <c r="K556" i="48"/>
  <c r="G556" i="48" s="1"/>
  <c r="M474" i="48"/>
  <c r="I474" i="48" s="1"/>
  <c r="L474" i="48"/>
  <c r="H474" i="48" s="1"/>
  <c r="L72" i="41"/>
  <c r="K72" i="41"/>
  <c r="L147" i="48" l="1"/>
  <c r="H147" i="48" s="1"/>
  <c r="M147" i="48"/>
  <c r="I147" i="48" s="1"/>
  <c r="L65" i="48"/>
  <c r="H65" i="48" s="1"/>
  <c r="K147" i="48"/>
  <c r="G147" i="48" s="1"/>
  <c r="K65" i="48"/>
  <c r="G65" i="48" s="1"/>
  <c r="M65" i="48"/>
  <c r="I65" i="48" s="1"/>
  <c r="K229" i="48"/>
  <c r="G229" i="48" s="1"/>
  <c r="M229" i="48"/>
  <c r="I229" i="48" s="1"/>
  <c r="L229" i="48"/>
  <c r="H229" i="48" s="1"/>
  <c r="K311" i="48"/>
  <c r="G311" i="48" s="1"/>
  <c r="M311" i="48"/>
  <c r="I311" i="48" s="1"/>
  <c r="L311" i="48"/>
  <c r="H311" i="48" s="1"/>
  <c r="M393" i="48"/>
  <c r="I393" i="48" s="1"/>
  <c r="L393" i="48"/>
  <c r="H393" i="48" s="1"/>
  <c r="K393" i="48"/>
  <c r="G393" i="48" s="1"/>
  <c r="M557" i="48"/>
  <c r="I557" i="48" s="1"/>
  <c r="K475" i="48"/>
  <c r="G475" i="48" s="1"/>
  <c r="K557" i="48"/>
  <c r="G557" i="48" s="1"/>
  <c r="L475" i="48"/>
  <c r="H475" i="48" s="1"/>
  <c r="L557" i="48"/>
  <c r="H557" i="48" s="1"/>
  <c r="M475" i="48"/>
  <c r="I475" i="48" s="1"/>
  <c r="K73" i="41"/>
  <c r="L73" i="41"/>
  <c r="M65" i="49"/>
  <c r="I65" i="49" s="1"/>
  <c r="L65" i="49"/>
  <c r="H65" i="49" s="1"/>
  <c r="K65" i="49"/>
  <c r="G65" i="49" s="1"/>
  <c r="K147" i="49"/>
  <c r="G147" i="49" s="1"/>
  <c r="M65" i="47"/>
  <c r="I65" i="47" s="1"/>
  <c r="L147" i="49"/>
  <c r="H147" i="49" s="1"/>
  <c r="M147" i="49"/>
  <c r="I147" i="49" s="1"/>
  <c r="K65" i="47"/>
  <c r="G65" i="47" s="1"/>
  <c r="L65" i="47"/>
  <c r="H65" i="47" s="1"/>
  <c r="M229" i="47"/>
  <c r="I229" i="47" s="1"/>
  <c r="K147" i="47"/>
  <c r="G147" i="47" s="1"/>
  <c r="M229" i="49"/>
  <c r="I229" i="49" s="1"/>
  <c r="L229" i="49"/>
  <c r="H229" i="49" s="1"/>
  <c r="K229" i="47"/>
  <c r="G229" i="47" s="1"/>
  <c r="L147" i="47"/>
  <c r="H147" i="47" s="1"/>
  <c r="K229" i="49"/>
  <c r="G229" i="49" s="1"/>
  <c r="M311" i="49"/>
  <c r="I311" i="49" s="1"/>
  <c r="L311" i="49"/>
  <c r="H311" i="49" s="1"/>
  <c r="K311" i="49"/>
  <c r="G311" i="49" s="1"/>
  <c r="M147" i="47"/>
  <c r="I147" i="47" s="1"/>
  <c r="L229" i="47"/>
  <c r="H229" i="47" s="1"/>
  <c r="M311" i="47"/>
  <c r="I311" i="47" s="1"/>
  <c r="L311" i="47"/>
  <c r="H311" i="47" s="1"/>
  <c r="L393" i="49"/>
  <c r="H393" i="49" s="1"/>
  <c r="K393" i="49"/>
  <c r="G393" i="49" s="1"/>
  <c r="M393" i="49"/>
  <c r="I393" i="49" s="1"/>
  <c r="K311" i="47"/>
  <c r="G311" i="47" s="1"/>
  <c r="K557" i="49"/>
  <c r="G557" i="49" s="1"/>
  <c r="L475" i="49"/>
  <c r="H475" i="49" s="1"/>
  <c r="K393" i="47"/>
  <c r="G393" i="47" s="1"/>
  <c r="K475" i="49"/>
  <c r="G475" i="49" s="1"/>
  <c r="L557" i="49"/>
  <c r="H557" i="49" s="1"/>
  <c r="M475" i="49"/>
  <c r="I475" i="49" s="1"/>
  <c r="L393" i="47"/>
  <c r="H393" i="47" s="1"/>
  <c r="M393" i="47"/>
  <c r="I393" i="47" s="1"/>
  <c r="M557" i="49"/>
  <c r="I557" i="49" s="1"/>
  <c r="M475" i="47"/>
  <c r="I475" i="47" s="1"/>
  <c r="M557" i="47"/>
  <c r="I557" i="47" s="1"/>
  <c r="L475" i="47"/>
  <c r="H475" i="47" s="1"/>
  <c r="K557" i="47"/>
  <c r="G557" i="47" s="1"/>
  <c r="K475" i="47"/>
  <c r="G475" i="47" s="1"/>
  <c r="L557" i="47"/>
  <c r="H557" i="47" s="1"/>
  <c r="M148" i="51"/>
  <c r="I148" i="51" s="1"/>
  <c r="M66" i="51"/>
  <c r="I66" i="51" s="1"/>
  <c r="L230" i="54"/>
  <c r="H230" i="54" s="1"/>
  <c r="K66" i="55"/>
  <c r="G66" i="55" s="1"/>
  <c r="M66" i="57"/>
  <c r="I66" i="57" s="1"/>
  <c r="M66" i="50"/>
  <c r="I66" i="50" s="1"/>
  <c r="K230" i="54"/>
  <c r="G230" i="54" s="1"/>
  <c r="L66" i="50"/>
  <c r="H66" i="50" s="1"/>
  <c r="K66" i="50"/>
  <c r="G66" i="50" s="1"/>
  <c r="M230" i="54"/>
  <c r="I230" i="54" s="1"/>
  <c r="L66" i="55"/>
  <c r="H66" i="55" s="1"/>
  <c r="K66" i="57"/>
  <c r="G66" i="57" s="1"/>
  <c r="L66" i="53"/>
  <c r="H66" i="53" s="1"/>
  <c r="M148" i="53"/>
  <c r="I148" i="53" s="1"/>
  <c r="K66" i="53"/>
  <c r="G66" i="53" s="1"/>
  <c r="L148" i="53"/>
  <c r="H148" i="53" s="1"/>
  <c r="M66" i="53"/>
  <c r="I66" i="53" s="1"/>
  <c r="K66" i="52"/>
  <c r="G66" i="52" s="1"/>
  <c r="K148" i="53"/>
  <c r="G148" i="53" s="1"/>
  <c r="L66" i="57"/>
  <c r="H66" i="57" s="1"/>
  <c r="M66" i="52"/>
  <c r="I66" i="52" s="1"/>
  <c r="K148" i="51"/>
  <c r="G148" i="51" s="1"/>
  <c r="M66" i="55"/>
  <c r="I66" i="55" s="1"/>
  <c r="L148" i="51"/>
  <c r="H148" i="51" s="1"/>
  <c r="K66" i="51"/>
  <c r="G66" i="51" s="1"/>
  <c r="L66" i="56"/>
  <c r="H66" i="56" s="1"/>
  <c r="M66" i="54"/>
  <c r="I66" i="54" s="1"/>
  <c r="M66" i="58"/>
  <c r="I66" i="58" s="1"/>
  <c r="L148" i="57"/>
  <c r="H148" i="57" s="1"/>
  <c r="M66" i="59"/>
  <c r="I66" i="59" s="1"/>
  <c r="K66" i="56"/>
  <c r="G66" i="56" s="1"/>
  <c r="L66" i="54"/>
  <c r="H66" i="54" s="1"/>
  <c r="L66" i="58"/>
  <c r="H66" i="58" s="1"/>
  <c r="K148" i="58"/>
  <c r="G148" i="58" s="1"/>
  <c r="K148" i="57"/>
  <c r="G148" i="57" s="1"/>
  <c r="L66" i="59"/>
  <c r="H66" i="59" s="1"/>
  <c r="K66" i="54"/>
  <c r="G66" i="54" s="1"/>
  <c r="K66" i="58"/>
  <c r="G66" i="58" s="1"/>
  <c r="K66" i="59"/>
  <c r="G66" i="59" s="1"/>
  <c r="M66" i="56"/>
  <c r="I66" i="56" s="1"/>
  <c r="M148" i="57"/>
  <c r="I148" i="57" s="1"/>
  <c r="L66" i="51"/>
  <c r="H66" i="51" s="1"/>
  <c r="L66" i="52"/>
  <c r="H66" i="52" s="1"/>
  <c r="M148" i="58"/>
  <c r="I148" i="58" s="1"/>
  <c r="M148" i="59"/>
  <c r="I148" i="59" s="1"/>
  <c r="M230" i="58"/>
  <c r="I230" i="58" s="1"/>
  <c r="K148" i="55"/>
  <c r="G148" i="55" s="1"/>
  <c r="L148" i="59"/>
  <c r="H148" i="59" s="1"/>
  <c r="L230" i="58"/>
  <c r="H230" i="58" s="1"/>
  <c r="M230" i="59"/>
  <c r="I230" i="59" s="1"/>
  <c r="M148" i="55"/>
  <c r="I148" i="55" s="1"/>
  <c r="K148" i="59"/>
  <c r="G148" i="59" s="1"/>
  <c r="M148" i="50"/>
  <c r="I148" i="50" s="1"/>
  <c r="K230" i="58"/>
  <c r="G230" i="58" s="1"/>
  <c r="L230" i="59"/>
  <c r="H230" i="59" s="1"/>
  <c r="L148" i="55"/>
  <c r="H148" i="55" s="1"/>
  <c r="K230" i="50"/>
  <c r="G230" i="50" s="1"/>
  <c r="M230" i="57"/>
  <c r="I230" i="57" s="1"/>
  <c r="M148" i="56"/>
  <c r="I148" i="56" s="1"/>
  <c r="L148" i="54"/>
  <c r="H148" i="54" s="1"/>
  <c r="M148" i="52"/>
  <c r="I148" i="52" s="1"/>
  <c r="L230" i="57"/>
  <c r="H230" i="57" s="1"/>
  <c r="L148" i="56"/>
  <c r="H148" i="56" s="1"/>
  <c r="K148" i="54"/>
  <c r="G148" i="54" s="1"/>
  <c r="L148" i="58"/>
  <c r="H148" i="58" s="1"/>
  <c r="L148" i="50"/>
  <c r="H148" i="50" s="1"/>
  <c r="M230" i="50"/>
  <c r="I230" i="50" s="1"/>
  <c r="K230" i="57"/>
  <c r="G230" i="57" s="1"/>
  <c r="K148" i="56"/>
  <c r="G148" i="56" s="1"/>
  <c r="M148" i="54"/>
  <c r="I148" i="54" s="1"/>
  <c r="K148" i="50"/>
  <c r="G148" i="50" s="1"/>
  <c r="L230" i="50"/>
  <c r="H230" i="50" s="1"/>
  <c r="K230" i="59"/>
  <c r="G230" i="59" s="1"/>
  <c r="K148" i="52"/>
  <c r="G148" i="52" s="1"/>
  <c r="L230" i="53"/>
  <c r="H230" i="53" s="1"/>
  <c r="M230" i="53"/>
  <c r="I230" i="53" s="1"/>
  <c r="K230" i="53"/>
  <c r="G230" i="53" s="1"/>
  <c r="L148" i="52"/>
  <c r="H148" i="52" s="1"/>
  <c r="K230" i="51"/>
  <c r="G230" i="51" s="1"/>
  <c r="M312" i="53"/>
  <c r="I312" i="53" s="1"/>
  <c r="K312" i="59"/>
  <c r="G312" i="59" s="1"/>
  <c r="L312" i="53"/>
  <c r="H312" i="53" s="1"/>
  <c r="M230" i="52"/>
  <c r="I230" i="52" s="1"/>
  <c r="M312" i="59"/>
  <c r="I312" i="59" s="1"/>
  <c r="M312" i="54"/>
  <c r="I312" i="54" s="1"/>
  <c r="K230" i="56"/>
  <c r="G230" i="56" s="1"/>
  <c r="M230" i="55"/>
  <c r="I230" i="55" s="1"/>
  <c r="K312" i="53"/>
  <c r="G312" i="53" s="1"/>
  <c r="L230" i="52"/>
  <c r="H230" i="52" s="1"/>
  <c r="L312" i="59"/>
  <c r="H312" i="59" s="1"/>
  <c r="L312" i="54"/>
  <c r="H312" i="54" s="1"/>
  <c r="M230" i="56"/>
  <c r="I230" i="56" s="1"/>
  <c r="L230" i="55"/>
  <c r="H230" i="55" s="1"/>
  <c r="M312" i="50"/>
  <c r="I312" i="50" s="1"/>
  <c r="L230" i="51"/>
  <c r="H230" i="51" s="1"/>
  <c r="K312" i="58"/>
  <c r="G312" i="58" s="1"/>
  <c r="K230" i="52"/>
  <c r="G230" i="52" s="1"/>
  <c r="L230" i="56"/>
  <c r="H230" i="56" s="1"/>
  <c r="K230" i="55"/>
  <c r="G230" i="55" s="1"/>
  <c r="L312" i="50"/>
  <c r="H312" i="50" s="1"/>
  <c r="M230" i="51"/>
  <c r="I230" i="51" s="1"/>
  <c r="L312" i="58"/>
  <c r="H312" i="58" s="1"/>
  <c r="L312" i="57"/>
  <c r="H312" i="57" s="1"/>
  <c r="K312" i="57"/>
  <c r="G312" i="57" s="1"/>
  <c r="M312" i="58"/>
  <c r="I312" i="58" s="1"/>
  <c r="M312" i="57"/>
  <c r="I312" i="57" s="1"/>
  <c r="K312" i="50"/>
  <c r="G312" i="50" s="1"/>
  <c r="K312" i="54"/>
  <c r="G312" i="54" s="1"/>
  <c r="K394" i="50"/>
  <c r="G394" i="50" s="1"/>
  <c r="K394" i="59"/>
  <c r="G394" i="59" s="1"/>
  <c r="L394" i="58"/>
  <c r="H394" i="58" s="1"/>
  <c r="M312" i="55"/>
  <c r="I312" i="55" s="1"/>
  <c r="L312" i="56"/>
  <c r="H312" i="56" s="1"/>
  <c r="M312" i="52"/>
  <c r="I312" i="52" s="1"/>
  <c r="M394" i="59"/>
  <c r="I394" i="59" s="1"/>
  <c r="L312" i="55"/>
  <c r="H312" i="55" s="1"/>
  <c r="K312" i="56"/>
  <c r="G312" i="56" s="1"/>
  <c r="L312" i="52"/>
  <c r="H312" i="52" s="1"/>
  <c r="L394" i="59"/>
  <c r="H394" i="59" s="1"/>
  <c r="K312" i="55"/>
  <c r="G312" i="55" s="1"/>
  <c r="K312" i="52"/>
  <c r="G312" i="52" s="1"/>
  <c r="L394" i="50"/>
  <c r="H394" i="50" s="1"/>
  <c r="L312" i="51"/>
  <c r="H312" i="51" s="1"/>
  <c r="M394" i="58"/>
  <c r="I394" i="58" s="1"/>
  <c r="M312" i="56"/>
  <c r="I312" i="56" s="1"/>
  <c r="M312" i="51"/>
  <c r="I312" i="51" s="1"/>
  <c r="K394" i="57"/>
  <c r="G394" i="57" s="1"/>
  <c r="K394" i="53"/>
  <c r="G394" i="53" s="1"/>
  <c r="K394" i="54"/>
  <c r="G394" i="54" s="1"/>
  <c r="M394" i="57"/>
  <c r="I394" i="57" s="1"/>
  <c r="M394" i="53"/>
  <c r="I394" i="53" s="1"/>
  <c r="L394" i="57"/>
  <c r="H394" i="57" s="1"/>
  <c r="M394" i="54"/>
  <c r="I394" i="54" s="1"/>
  <c r="L394" i="53"/>
  <c r="H394" i="53" s="1"/>
  <c r="L394" i="54"/>
  <c r="H394" i="54" s="1"/>
  <c r="M394" i="50"/>
  <c r="I394" i="50" s="1"/>
  <c r="K312" i="51"/>
  <c r="G312" i="51" s="1"/>
  <c r="K394" i="58"/>
  <c r="G394" i="58" s="1"/>
  <c r="L394" i="56"/>
  <c r="H394" i="56" s="1"/>
  <c r="L476" i="54"/>
  <c r="H476" i="54" s="1"/>
  <c r="K394" i="51"/>
  <c r="G394" i="51" s="1"/>
  <c r="K476" i="53"/>
  <c r="G476" i="53" s="1"/>
  <c r="M476" i="57"/>
  <c r="I476" i="57" s="1"/>
  <c r="K558" i="58"/>
  <c r="G558" i="58" s="1"/>
  <c r="M558" i="59"/>
  <c r="I558" i="59" s="1"/>
  <c r="M394" i="55"/>
  <c r="I394" i="55" s="1"/>
  <c r="M558" i="53"/>
  <c r="I558" i="53" s="1"/>
  <c r="L394" i="55"/>
  <c r="H394" i="55" s="1"/>
  <c r="M476" i="50"/>
  <c r="I476" i="50" s="1"/>
  <c r="K558" i="50"/>
  <c r="G558" i="50" s="1"/>
  <c r="K394" i="56"/>
  <c r="G394" i="56" s="1"/>
  <c r="K476" i="54"/>
  <c r="G476" i="54" s="1"/>
  <c r="L476" i="57"/>
  <c r="H476" i="57" s="1"/>
  <c r="M394" i="52"/>
  <c r="I394" i="52" s="1"/>
  <c r="M558" i="57"/>
  <c r="I558" i="57" s="1"/>
  <c r="L558" i="50"/>
  <c r="H558" i="50" s="1"/>
  <c r="K476" i="57"/>
  <c r="G476" i="57" s="1"/>
  <c r="L394" i="52"/>
  <c r="H394" i="52" s="1"/>
  <c r="L558" i="57"/>
  <c r="H558" i="57" s="1"/>
  <c r="M476" i="59"/>
  <c r="I476" i="59" s="1"/>
  <c r="M476" i="58"/>
  <c r="I476" i="58" s="1"/>
  <c r="K476" i="59"/>
  <c r="G476" i="59" s="1"/>
  <c r="M558" i="50"/>
  <c r="I558" i="50" s="1"/>
  <c r="M558" i="54"/>
  <c r="I558" i="54" s="1"/>
  <c r="K394" i="52"/>
  <c r="G394" i="52" s="1"/>
  <c r="K558" i="57"/>
  <c r="G558" i="57" s="1"/>
  <c r="L476" i="59"/>
  <c r="H476" i="59" s="1"/>
  <c r="L476" i="58"/>
  <c r="H476" i="58" s="1"/>
  <c r="L558" i="54"/>
  <c r="H558" i="54" s="1"/>
  <c r="K476" i="58"/>
  <c r="G476" i="58" s="1"/>
  <c r="L558" i="59"/>
  <c r="H558" i="59" s="1"/>
  <c r="M394" i="56"/>
  <c r="I394" i="56" s="1"/>
  <c r="M476" i="54"/>
  <c r="I476" i="54" s="1"/>
  <c r="K558" i="53"/>
  <c r="G558" i="53" s="1"/>
  <c r="L394" i="51"/>
  <c r="H394" i="51" s="1"/>
  <c r="L476" i="53"/>
  <c r="H476" i="53" s="1"/>
  <c r="L558" i="58"/>
  <c r="H558" i="58" s="1"/>
  <c r="K476" i="50"/>
  <c r="G476" i="50" s="1"/>
  <c r="L476" i="50"/>
  <c r="H476" i="50" s="1"/>
  <c r="K558" i="54"/>
  <c r="G558" i="54" s="1"/>
  <c r="K558" i="59"/>
  <c r="G558" i="59" s="1"/>
  <c r="K394" i="55"/>
  <c r="G394" i="55" s="1"/>
  <c r="M558" i="58"/>
  <c r="I558" i="58" s="1"/>
  <c r="M476" i="53"/>
  <c r="I476" i="53" s="1"/>
  <c r="M394" i="51"/>
  <c r="I394" i="51" s="1"/>
  <c r="L558" i="53"/>
  <c r="H558" i="53" s="1"/>
  <c r="M476" i="51"/>
  <c r="I476" i="51" s="1"/>
  <c r="K558" i="56"/>
  <c r="G558" i="56" s="1"/>
  <c r="K476" i="55"/>
  <c r="G476" i="55" s="1"/>
  <c r="L476" i="51"/>
  <c r="H476" i="51" s="1"/>
  <c r="M476" i="55"/>
  <c r="I476" i="55" s="1"/>
  <c r="K476" i="51"/>
  <c r="G476" i="51" s="1"/>
  <c r="M558" i="52"/>
  <c r="I558" i="52" s="1"/>
  <c r="M558" i="51"/>
  <c r="I558" i="51" s="1"/>
  <c r="L476" i="55"/>
  <c r="H476" i="55" s="1"/>
  <c r="L558" i="52"/>
  <c r="H558" i="52" s="1"/>
  <c r="L558" i="51"/>
  <c r="H558" i="51" s="1"/>
  <c r="M558" i="55"/>
  <c r="I558" i="55" s="1"/>
  <c r="K476" i="52"/>
  <c r="G476" i="52" s="1"/>
  <c r="K558" i="55"/>
  <c r="G558" i="55" s="1"/>
  <c r="L558" i="56"/>
  <c r="H558" i="56" s="1"/>
  <c r="M558" i="56"/>
  <c r="I558" i="56" s="1"/>
  <c r="K558" i="51"/>
  <c r="G558" i="51" s="1"/>
  <c r="M476" i="56"/>
  <c r="I476" i="56" s="1"/>
  <c r="L476" i="56"/>
  <c r="H476" i="56" s="1"/>
  <c r="L476" i="52"/>
  <c r="H476" i="52" s="1"/>
  <c r="K476" i="56"/>
  <c r="G476" i="56" s="1"/>
  <c r="M476" i="52"/>
  <c r="I476" i="52" s="1"/>
  <c r="K558" i="52"/>
  <c r="G558" i="52" s="1"/>
  <c r="L558" i="55"/>
  <c r="H558" i="55" s="1"/>
  <c r="I1295" i="42"/>
  <c r="G1295" i="42"/>
  <c r="H1295" i="42"/>
  <c r="H1377" i="42"/>
  <c r="I1377" i="42"/>
  <c r="G1377" i="42"/>
  <c r="I1459" i="42"/>
  <c r="G1459" i="42"/>
  <c r="H1459" i="42"/>
  <c r="I1541" i="42"/>
  <c r="G1541" i="42"/>
  <c r="H1541" i="42"/>
  <c r="H1623" i="42"/>
  <c r="G1623" i="42"/>
  <c r="I1623" i="42"/>
  <c r="I1705" i="42"/>
  <c r="G1705" i="42"/>
  <c r="H1705" i="42"/>
  <c r="H1787" i="42"/>
  <c r="I1787" i="42"/>
  <c r="G1787" i="42"/>
  <c r="H1869" i="42"/>
  <c r="G1869" i="42"/>
  <c r="I1869" i="42"/>
  <c r="G1951" i="42"/>
  <c r="H2033" i="42"/>
  <c r="H1951" i="42"/>
  <c r="I1951" i="42"/>
  <c r="I2033" i="42"/>
  <c r="G2033" i="42"/>
  <c r="F312" i="63"/>
  <c r="G312" i="63"/>
  <c r="F148" i="63"/>
  <c r="F394" i="63"/>
  <c r="G394" i="63"/>
  <c r="H312" i="63"/>
  <c r="F230" i="63"/>
  <c r="F66" i="63"/>
  <c r="G148" i="63"/>
  <c r="H66" i="63"/>
  <c r="H394" i="63"/>
  <c r="H230" i="63"/>
  <c r="F558" i="63"/>
  <c r="H148" i="63"/>
  <c r="H558" i="63"/>
  <c r="F476" i="63"/>
  <c r="G230" i="63"/>
  <c r="G558" i="63"/>
  <c r="H476" i="63"/>
  <c r="G66" i="63"/>
  <c r="G476" i="63"/>
  <c r="K312" i="61"/>
  <c r="G312" i="61" s="1"/>
  <c r="K640" i="61"/>
  <c r="G640" i="61" s="1"/>
  <c r="J312" i="61"/>
  <c r="F312" i="61" s="1"/>
  <c r="J640" i="61"/>
  <c r="F640" i="61" s="1"/>
  <c r="L312" i="61"/>
  <c r="H312" i="61" s="1"/>
  <c r="L640" i="61"/>
  <c r="H640" i="61" s="1"/>
  <c r="J558" i="61"/>
  <c r="F558" i="61" s="1"/>
  <c r="L66" i="61"/>
  <c r="H66" i="61" s="1"/>
  <c r="L148" i="61"/>
  <c r="H148" i="61" s="1"/>
  <c r="K66" i="61"/>
  <c r="G66" i="61" s="1"/>
  <c r="K558" i="61"/>
  <c r="G558" i="61" s="1"/>
  <c r="J476" i="61"/>
  <c r="F476" i="61" s="1"/>
  <c r="K722" i="61"/>
  <c r="G722" i="61" s="1"/>
  <c r="L558" i="61"/>
  <c r="H558" i="61" s="1"/>
  <c r="K148" i="61"/>
  <c r="G148" i="61" s="1"/>
  <c r="J66" i="61"/>
  <c r="F66" i="61" s="1"/>
  <c r="L886" i="61"/>
  <c r="H886" i="61" s="1"/>
  <c r="J722" i="61"/>
  <c r="F722" i="61" s="1"/>
  <c r="K230" i="61"/>
  <c r="G230" i="61" s="1"/>
  <c r="J148" i="61"/>
  <c r="F148" i="61" s="1"/>
  <c r="K886" i="61"/>
  <c r="G886" i="61" s="1"/>
  <c r="L230" i="61"/>
  <c r="H230" i="61" s="1"/>
  <c r="J886" i="61"/>
  <c r="F886" i="61" s="1"/>
  <c r="J230" i="61"/>
  <c r="F230" i="61" s="1"/>
  <c r="K476" i="61"/>
  <c r="G476" i="61" s="1"/>
  <c r="L722" i="61"/>
  <c r="H722" i="61" s="1"/>
  <c r="K394" i="61"/>
  <c r="G394" i="61" s="1"/>
  <c r="J394" i="61"/>
  <c r="F394" i="61" s="1"/>
  <c r="K804" i="61"/>
  <c r="G804" i="61" s="1"/>
  <c r="L476" i="61"/>
  <c r="H476" i="61" s="1"/>
  <c r="J804" i="61"/>
  <c r="F804" i="61" s="1"/>
  <c r="L804" i="61"/>
  <c r="H804" i="61" s="1"/>
  <c r="L394" i="61"/>
  <c r="H394" i="61" s="1"/>
  <c r="Q74" i="41"/>
  <c r="R74" i="41"/>
  <c r="M74" i="41"/>
  <c r="O74" i="41"/>
  <c r="S74" i="41"/>
  <c r="P74" i="41"/>
  <c r="N74" i="41"/>
  <c r="J74" i="41"/>
  <c r="T74" i="41"/>
  <c r="I74" i="41"/>
  <c r="K231" i="45"/>
  <c r="G231" i="45" s="1"/>
  <c r="J641" i="45"/>
  <c r="F641" i="45" s="1"/>
  <c r="L805" i="45"/>
  <c r="H805" i="45" s="1"/>
  <c r="J231" i="45"/>
  <c r="F231" i="45" s="1"/>
  <c r="J67" i="45"/>
  <c r="F67" i="45" s="1"/>
  <c r="L67" i="45"/>
  <c r="H67" i="45" s="1"/>
  <c r="K477" i="45"/>
  <c r="G477" i="45" s="1"/>
  <c r="J723" i="45"/>
  <c r="F723" i="45" s="1"/>
  <c r="L149" i="45"/>
  <c r="H149" i="45" s="1"/>
  <c r="J805" i="45"/>
  <c r="F805" i="45" s="1"/>
  <c r="J477" i="45"/>
  <c r="F477" i="45" s="1"/>
  <c r="L313" i="45"/>
  <c r="H313" i="45" s="1"/>
  <c r="K723" i="45"/>
  <c r="G723" i="45" s="1"/>
  <c r="L887" i="45"/>
  <c r="H887" i="45" s="1"/>
  <c r="L395" i="45"/>
  <c r="H395" i="45" s="1"/>
  <c r="K805" i="45"/>
  <c r="G805" i="45" s="1"/>
  <c r="K313" i="45"/>
  <c r="G313" i="45" s="1"/>
  <c r="K887" i="45"/>
  <c r="G887" i="45" s="1"/>
  <c r="L641" i="45"/>
  <c r="H641" i="45" s="1"/>
  <c r="K67" i="45"/>
  <c r="G67" i="45" s="1"/>
  <c r="L477" i="45"/>
  <c r="H477" i="45" s="1"/>
  <c r="L723" i="45"/>
  <c r="H723" i="45" s="1"/>
  <c r="J887" i="45"/>
  <c r="F887" i="45" s="1"/>
  <c r="K559" i="45"/>
  <c r="G559" i="45" s="1"/>
  <c r="K149" i="45"/>
  <c r="G149" i="45" s="1"/>
  <c r="J149" i="45"/>
  <c r="F149" i="45" s="1"/>
  <c r="L231" i="45"/>
  <c r="H231" i="45" s="1"/>
  <c r="K641" i="45"/>
  <c r="G641" i="45" s="1"/>
  <c r="K395" i="45"/>
  <c r="G395" i="45" s="1"/>
  <c r="J395" i="45"/>
  <c r="F395" i="45" s="1"/>
  <c r="L559" i="45"/>
  <c r="H559" i="45" s="1"/>
  <c r="J559" i="45"/>
  <c r="F559" i="45" s="1"/>
  <c r="J313" i="45"/>
  <c r="F313" i="45" s="1"/>
  <c r="H149" i="42"/>
  <c r="G67" i="42"/>
  <c r="G149" i="42"/>
  <c r="I67" i="42"/>
  <c r="I149" i="42"/>
  <c r="H67" i="42"/>
  <c r="H231" i="42"/>
  <c r="I231" i="42"/>
  <c r="G231" i="42"/>
  <c r="H313" i="42"/>
  <c r="G313" i="42"/>
  <c r="I313" i="42"/>
  <c r="G395" i="42"/>
  <c r="H395" i="42"/>
  <c r="I395" i="42"/>
  <c r="I477" i="42"/>
  <c r="G477" i="42"/>
  <c r="H477" i="42"/>
  <c r="G559" i="42"/>
  <c r="I559" i="42"/>
  <c r="H559" i="42"/>
  <c r="G641" i="42"/>
  <c r="I641" i="42"/>
  <c r="H641" i="42"/>
  <c r="I723" i="42"/>
  <c r="H723" i="42"/>
  <c r="G723" i="42"/>
  <c r="H805" i="42"/>
  <c r="I805" i="42"/>
  <c r="G805" i="42"/>
  <c r="H887" i="42"/>
  <c r="I887" i="42"/>
  <c r="G887" i="42"/>
  <c r="G969" i="42"/>
  <c r="H969" i="42"/>
  <c r="I969" i="42"/>
  <c r="I1051" i="42"/>
  <c r="H1051" i="42"/>
  <c r="G1051" i="42"/>
  <c r="G1133" i="42"/>
  <c r="H1133" i="42"/>
  <c r="I1133" i="42"/>
  <c r="I1215" i="42"/>
  <c r="G1215" i="42"/>
  <c r="H1215" i="42"/>
  <c r="F75" i="41"/>
  <c r="G75" i="41"/>
  <c r="H75" i="41"/>
  <c r="E75" i="41"/>
  <c r="D76" i="41"/>
  <c r="G1296" i="42" l="1"/>
  <c r="H1296" i="42"/>
  <c r="I1296" i="42"/>
  <c r="I1378" i="42"/>
  <c r="G1378" i="42"/>
  <c r="H1378" i="42"/>
  <c r="G1460" i="42"/>
  <c r="H1460" i="42"/>
  <c r="I1460" i="42"/>
  <c r="I1542" i="42"/>
  <c r="H1542" i="42"/>
  <c r="G1542" i="42"/>
  <c r="I1624" i="42"/>
  <c r="H1624" i="42"/>
  <c r="G1624" i="42"/>
  <c r="G1706" i="42"/>
  <c r="I1706" i="42"/>
  <c r="H1706" i="42"/>
  <c r="H1788" i="42"/>
  <c r="I1788" i="42"/>
  <c r="G1788" i="42"/>
  <c r="G1870" i="42"/>
  <c r="H1870" i="42"/>
  <c r="I1870" i="42"/>
  <c r="G2034" i="42"/>
  <c r="I2034" i="42"/>
  <c r="I1952" i="42"/>
  <c r="H1952" i="42"/>
  <c r="H2034" i="42"/>
  <c r="G1952" i="42"/>
  <c r="K66" i="48"/>
  <c r="G66" i="48" s="1"/>
  <c r="M66" i="48"/>
  <c r="I66" i="48" s="1"/>
  <c r="L66" i="48"/>
  <c r="H66" i="48" s="1"/>
  <c r="M148" i="48"/>
  <c r="I148" i="48" s="1"/>
  <c r="L148" i="48"/>
  <c r="H148" i="48" s="1"/>
  <c r="K148" i="48"/>
  <c r="G148" i="48" s="1"/>
  <c r="K230" i="48"/>
  <c r="G230" i="48" s="1"/>
  <c r="L230" i="48"/>
  <c r="H230" i="48" s="1"/>
  <c r="M230" i="48"/>
  <c r="I230" i="48" s="1"/>
  <c r="M312" i="48"/>
  <c r="I312" i="48" s="1"/>
  <c r="L312" i="48"/>
  <c r="H312" i="48" s="1"/>
  <c r="K312" i="48"/>
  <c r="G312" i="48" s="1"/>
  <c r="L394" i="48"/>
  <c r="H394" i="48" s="1"/>
  <c r="M394" i="48"/>
  <c r="I394" i="48" s="1"/>
  <c r="K394" i="48"/>
  <c r="G394" i="48" s="1"/>
  <c r="L558" i="48"/>
  <c r="H558" i="48" s="1"/>
  <c r="M476" i="48"/>
  <c r="I476" i="48" s="1"/>
  <c r="K476" i="48"/>
  <c r="G476" i="48" s="1"/>
  <c r="M558" i="48"/>
  <c r="I558" i="48" s="1"/>
  <c r="L476" i="48"/>
  <c r="H476" i="48" s="1"/>
  <c r="K558" i="48"/>
  <c r="G558" i="48" s="1"/>
  <c r="L74" i="41"/>
  <c r="K74" i="41"/>
  <c r="K806" i="45"/>
  <c r="G806" i="45" s="1"/>
  <c r="L68" i="45"/>
  <c r="H68" i="45" s="1"/>
  <c r="L478" i="45"/>
  <c r="H478" i="45" s="1"/>
  <c r="J396" i="45"/>
  <c r="F396" i="45" s="1"/>
  <c r="K314" i="45"/>
  <c r="G314" i="45" s="1"/>
  <c r="K560" i="45"/>
  <c r="G560" i="45" s="1"/>
  <c r="L724" i="45"/>
  <c r="H724" i="45" s="1"/>
  <c r="K232" i="45"/>
  <c r="G232" i="45" s="1"/>
  <c r="K478" i="45"/>
  <c r="G478" i="45" s="1"/>
  <c r="J806" i="45"/>
  <c r="F806" i="45" s="1"/>
  <c r="K68" i="45"/>
  <c r="G68" i="45" s="1"/>
  <c r="L642" i="45"/>
  <c r="H642" i="45" s="1"/>
  <c r="J314" i="45"/>
  <c r="F314" i="45" s="1"/>
  <c r="J560" i="45"/>
  <c r="F560" i="45" s="1"/>
  <c r="K724" i="45"/>
  <c r="G724" i="45" s="1"/>
  <c r="L396" i="45"/>
  <c r="H396" i="45" s="1"/>
  <c r="J68" i="45"/>
  <c r="F68" i="45" s="1"/>
  <c r="K642" i="45"/>
  <c r="G642" i="45" s="1"/>
  <c r="L560" i="45"/>
  <c r="H560" i="45" s="1"/>
  <c r="J724" i="45"/>
  <c r="F724" i="45" s="1"/>
  <c r="J642" i="45"/>
  <c r="F642" i="45" s="1"/>
  <c r="L806" i="45"/>
  <c r="H806" i="45" s="1"/>
  <c r="J478" i="45"/>
  <c r="F478" i="45" s="1"/>
  <c r="J150" i="45"/>
  <c r="F150" i="45" s="1"/>
  <c r="K396" i="45"/>
  <c r="G396" i="45" s="1"/>
  <c r="L314" i="45"/>
  <c r="H314" i="45" s="1"/>
  <c r="L232" i="45"/>
  <c r="H232" i="45" s="1"/>
  <c r="J888" i="45"/>
  <c r="F888" i="45" s="1"/>
  <c r="L150" i="45"/>
  <c r="H150" i="45" s="1"/>
  <c r="K888" i="45"/>
  <c r="G888" i="45" s="1"/>
  <c r="K150" i="45"/>
  <c r="G150" i="45" s="1"/>
  <c r="L888" i="45"/>
  <c r="H888" i="45" s="1"/>
  <c r="J232" i="45"/>
  <c r="F232" i="45" s="1"/>
  <c r="H68" i="42"/>
  <c r="I68" i="42"/>
  <c r="G68" i="42"/>
  <c r="I232" i="42"/>
  <c r="G232" i="42"/>
  <c r="G150" i="42"/>
  <c r="H232" i="42"/>
  <c r="H150" i="42"/>
  <c r="I150" i="42"/>
  <c r="H314" i="42"/>
  <c r="G314" i="42"/>
  <c r="I314" i="42"/>
  <c r="G396" i="42"/>
  <c r="H396" i="42"/>
  <c r="I396" i="42"/>
  <c r="G478" i="42"/>
  <c r="I478" i="42"/>
  <c r="H478" i="42"/>
  <c r="H560" i="42"/>
  <c r="G560" i="42"/>
  <c r="I560" i="42"/>
  <c r="H642" i="42"/>
  <c r="G642" i="42"/>
  <c r="I642" i="42"/>
  <c r="G724" i="42"/>
  <c r="H724" i="42"/>
  <c r="I724" i="42"/>
  <c r="I806" i="42"/>
  <c r="G806" i="42"/>
  <c r="H806" i="42"/>
  <c r="G888" i="42"/>
  <c r="H888" i="42"/>
  <c r="I888" i="42"/>
  <c r="I970" i="42"/>
  <c r="G970" i="42"/>
  <c r="H970" i="42"/>
  <c r="I1052" i="42"/>
  <c r="H1052" i="42"/>
  <c r="G1052" i="42"/>
  <c r="H1134" i="42"/>
  <c r="G1134" i="42"/>
  <c r="I1134" i="42"/>
  <c r="H1216" i="42"/>
  <c r="G1216" i="42"/>
  <c r="I1216" i="42"/>
  <c r="D77" i="41"/>
  <c r="E76" i="41"/>
  <c r="G76" i="41"/>
  <c r="F76" i="41"/>
  <c r="H76" i="41"/>
  <c r="H313" i="63"/>
  <c r="H67" i="63"/>
  <c r="G67" i="63"/>
  <c r="G313" i="63"/>
  <c r="F313" i="63"/>
  <c r="G559" i="63"/>
  <c r="F559" i="63"/>
  <c r="F67" i="63"/>
  <c r="F149" i="63"/>
  <c r="H231" i="63"/>
  <c r="H477" i="63"/>
  <c r="F395" i="63"/>
  <c r="H149" i="63"/>
  <c r="H559" i="63"/>
  <c r="G149" i="63"/>
  <c r="G395" i="63"/>
  <c r="G477" i="63"/>
  <c r="F231" i="63"/>
  <c r="H395" i="63"/>
  <c r="F477" i="63"/>
  <c r="G231" i="63"/>
  <c r="L477" i="61"/>
  <c r="H477" i="61" s="1"/>
  <c r="K477" i="61"/>
  <c r="G477" i="61" s="1"/>
  <c r="J477" i="61"/>
  <c r="F477" i="61" s="1"/>
  <c r="L231" i="61"/>
  <c r="H231" i="61" s="1"/>
  <c r="J231" i="61"/>
  <c r="F231" i="61" s="1"/>
  <c r="K231" i="61"/>
  <c r="G231" i="61" s="1"/>
  <c r="K395" i="61"/>
  <c r="G395" i="61" s="1"/>
  <c r="L313" i="61"/>
  <c r="H313" i="61" s="1"/>
  <c r="L395" i="61"/>
  <c r="H395" i="61" s="1"/>
  <c r="J395" i="61"/>
  <c r="F395" i="61" s="1"/>
  <c r="L805" i="61"/>
  <c r="H805" i="61" s="1"/>
  <c r="K313" i="61"/>
  <c r="G313" i="61" s="1"/>
  <c r="J67" i="61"/>
  <c r="F67" i="61" s="1"/>
  <c r="L67" i="61"/>
  <c r="H67" i="61" s="1"/>
  <c r="K67" i="61"/>
  <c r="G67" i="61" s="1"/>
  <c r="J313" i="61"/>
  <c r="F313" i="61" s="1"/>
  <c r="J641" i="61"/>
  <c r="F641" i="61" s="1"/>
  <c r="J723" i="61"/>
  <c r="F723" i="61" s="1"/>
  <c r="J149" i="61"/>
  <c r="F149" i="61" s="1"/>
  <c r="J805" i="61"/>
  <c r="F805" i="61" s="1"/>
  <c r="K149" i="61"/>
  <c r="G149" i="61" s="1"/>
  <c r="L887" i="61"/>
  <c r="H887" i="61" s="1"/>
  <c r="L641" i="61"/>
  <c r="H641" i="61" s="1"/>
  <c r="K887" i="61"/>
  <c r="G887" i="61" s="1"/>
  <c r="L559" i="61"/>
  <c r="H559" i="61" s="1"/>
  <c r="K641" i="61"/>
  <c r="G641" i="61" s="1"/>
  <c r="L723" i="61"/>
  <c r="H723" i="61" s="1"/>
  <c r="K805" i="61"/>
  <c r="G805" i="61" s="1"/>
  <c r="L149" i="61"/>
  <c r="H149" i="61" s="1"/>
  <c r="J887" i="61"/>
  <c r="F887" i="61" s="1"/>
  <c r="K723" i="61"/>
  <c r="G723" i="61" s="1"/>
  <c r="J559" i="61"/>
  <c r="F559" i="61" s="1"/>
  <c r="K559" i="61"/>
  <c r="G559" i="61" s="1"/>
  <c r="M75" i="41"/>
  <c r="N75" i="41"/>
  <c r="J75" i="41"/>
  <c r="R75" i="41"/>
  <c r="S75" i="41"/>
  <c r="Q75" i="41"/>
  <c r="O75" i="41"/>
  <c r="I75" i="41"/>
  <c r="T75" i="41"/>
  <c r="P75" i="41"/>
  <c r="L67" i="51"/>
  <c r="H67" i="51" s="1"/>
  <c r="L149" i="50"/>
  <c r="H149" i="50" s="1"/>
  <c r="K67" i="50"/>
  <c r="G67" i="50" s="1"/>
  <c r="M67" i="50"/>
  <c r="I67" i="50" s="1"/>
  <c r="M231" i="57"/>
  <c r="I231" i="57" s="1"/>
  <c r="K67" i="53"/>
  <c r="G67" i="53" s="1"/>
  <c r="L67" i="55"/>
  <c r="H67" i="55" s="1"/>
  <c r="M67" i="57"/>
  <c r="I67" i="57" s="1"/>
  <c r="L67" i="52"/>
  <c r="H67" i="52" s="1"/>
  <c r="K67" i="55"/>
  <c r="G67" i="55" s="1"/>
  <c r="L67" i="57"/>
  <c r="H67" i="57" s="1"/>
  <c r="K67" i="52"/>
  <c r="G67" i="52" s="1"/>
  <c r="K149" i="50"/>
  <c r="G149" i="50" s="1"/>
  <c r="L231" i="57"/>
  <c r="H231" i="57" s="1"/>
  <c r="K67" i="57"/>
  <c r="G67" i="57" s="1"/>
  <c r="M149" i="50"/>
  <c r="I149" i="50" s="1"/>
  <c r="M313" i="52"/>
  <c r="I313" i="52" s="1"/>
  <c r="K231" i="57"/>
  <c r="G231" i="57" s="1"/>
  <c r="M67" i="51"/>
  <c r="I67" i="51" s="1"/>
  <c r="M149" i="51"/>
  <c r="I149" i="51" s="1"/>
  <c r="L67" i="53"/>
  <c r="H67" i="53" s="1"/>
  <c r="M67" i="55"/>
  <c r="I67" i="55" s="1"/>
  <c r="M67" i="52"/>
  <c r="I67" i="52" s="1"/>
  <c r="L149" i="54"/>
  <c r="H149" i="54" s="1"/>
  <c r="L149" i="51"/>
  <c r="H149" i="51" s="1"/>
  <c r="M149" i="52"/>
  <c r="I149" i="52" s="1"/>
  <c r="K149" i="54"/>
  <c r="G149" i="54" s="1"/>
  <c r="M67" i="59"/>
  <c r="I67" i="59" s="1"/>
  <c r="L149" i="52"/>
  <c r="H149" i="52" s="1"/>
  <c r="L67" i="59"/>
  <c r="H67" i="59" s="1"/>
  <c r="K149" i="51"/>
  <c r="G149" i="51" s="1"/>
  <c r="L313" i="52"/>
  <c r="H313" i="52" s="1"/>
  <c r="K149" i="52"/>
  <c r="G149" i="52" s="1"/>
  <c r="K67" i="59"/>
  <c r="G67" i="59" s="1"/>
  <c r="M67" i="54"/>
  <c r="I67" i="54" s="1"/>
  <c r="M67" i="58"/>
  <c r="I67" i="58" s="1"/>
  <c r="M149" i="54"/>
  <c r="I149" i="54" s="1"/>
  <c r="L67" i="50"/>
  <c r="H67" i="50" s="1"/>
  <c r="K313" i="52"/>
  <c r="G313" i="52" s="1"/>
  <c r="K67" i="56"/>
  <c r="G67" i="56" s="1"/>
  <c r="L67" i="54"/>
  <c r="H67" i="54" s="1"/>
  <c r="M149" i="55"/>
  <c r="I149" i="55" s="1"/>
  <c r="K67" i="51"/>
  <c r="G67" i="51" s="1"/>
  <c r="M67" i="56"/>
  <c r="I67" i="56" s="1"/>
  <c r="K67" i="54"/>
  <c r="G67" i="54" s="1"/>
  <c r="L149" i="55"/>
  <c r="H149" i="55" s="1"/>
  <c r="M67" i="53"/>
  <c r="I67" i="53" s="1"/>
  <c r="K149" i="55"/>
  <c r="G149" i="55" s="1"/>
  <c r="L67" i="56"/>
  <c r="H67" i="56" s="1"/>
  <c r="L67" i="58"/>
  <c r="H67" i="58" s="1"/>
  <c r="K67" i="58"/>
  <c r="G67" i="58" s="1"/>
  <c r="L149" i="53"/>
  <c r="H149" i="53" s="1"/>
  <c r="L313" i="59"/>
  <c r="H313" i="59" s="1"/>
  <c r="K149" i="57"/>
  <c r="G149" i="57" s="1"/>
  <c r="L231" i="54"/>
  <c r="H231" i="54" s="1"/>
  <c r="K313" i="59"/>
  <c r="G313" i="59" s="1"/>
  <c r="M149" i="57"/>
  <c r="I149" i="57" s="1"/>
  <c r="L149" i="57"/>
  <c r="H149" i="57" s="1"/>
  <c r="K231" i="50"/>
  <c r="G231" i="50" s="1"/>
  <c r="M149" i="53"/>
  <c r="I149" i="53" s="1"/>
  <c r="M313" i="59"/>
  <c r="I313" i="59" s="1"/>
  <c r="M231" i="54"/>
  <c r="I231" i="54" s="1"/>
  <c r="M149" i="59"/>
  <c r="I149" i="59" s="1"/>
  <c r="K149" i="59"/>
  <c r="G149" i="59" s="1"/>
  <c r="L231" i="52"/>
  <c r="H231" i="52" s="1"/>
  <c r="M231" i="59"/>
  <c r="I231" i="59" s="1"/>
  <c r="L149" i="56"/>
  <c r="H149" i="56" s="1"/>
  <c r="M231" i="50"/>
  <c r="I231" i="50" s="1"/>
  <c r="L231" i="59"/>
  <c r="H231" i="59" s="1"/>
  <c r="K149" i="56"/>
  <c r="G149" i="56" s="1"/>
  <c r="M231" i="56"/>
  <c r="I231" i="56" s="1"/>
  <c r="K231" i="59"/>
  <c r="G231" i="59" s="1"/>
  <c r="L149" i="58"/>
  <c r="H149" i="58" s="1"/>
  <c r="L231" i="56"/>
  <c r="H231" i="56" s="1"/>
  <c r="K149" i="53"/>
  <c r="G149" i="53" s="1"/>
  <c r="K231" i="55"/>
  <c r="G231" i="55" s="1"/>
  <c r="L149" i="59"/>
  <c r="H149" i="59" s="1"/>
  <c r="M231" i="52"/>
  <c r="I231" i="52" s="1"/>
  <c r="M149" i="56"/>
  <c r="I149" i="56" s="1"/>
  <c r="M149" i="58"/>
  <c r="I149" i="58" s="1"/>
  <c r="L231" i="55"/>
  <c r="H231" i="55" s="1"/>
  <c r="M231" i="51"/>
  <c r="I231" i="51" s="1"/>
  <c r="L231" i="51"/>
  <c r="H231" i="51" s="1"/>
  <c r="K231" i="56"/>
  <c r="G231" i="56" s="1"/>
  <c r="K231" i="54"/>
  <c r="G231" i="54" s="1"/>
  <c r="K231" i="51"/>
  <c r="G231" i="51" s="1"/>
  <c r="L231" i="50"/>
  <c r="H231" i="50" s="1"/>
  <c r="K231" i="52"/>
  <c r="G231" i="52" s="1"/>
  <c r="K149" i="58"/>
  <c r="G149" i="58" s="1"/>
  <c r="M231" i="55"/>
  <c r="I231" i="55" s="1"/>
  <c r="K313" i="50"/>
  <c r="G313" i="50" s="1"/>
  <c r="K313" i="51"/>
  <c r="G313" i="51" s="1"/>
  <c r="L231" i="58"/>
  <c r="H231" i="58" s="1"/>
  <c r="K231" i="58"/>
  <c r="G231" i="58" s="1"/>
  <c r="M313" i="57"/>
  <c r="I313" i="57" s="1"/>
  <c r="M231" i="53"/>
  <c r="I231" i="53" s="1"/>
  <c r="L313" i="57"/>
  <c r="H313" i="57" s="1"/>
  <c r="L313" i="55"/>
  <c r="H313" i="55" s="1"/>
  <c r="L231" i="53"/>
  <c r="H231" i="53" s="1"/>
  <c r="M313" i="56"/>
  <c r="I313" i="56" s="1"/>
  <c r="K313" i="57"/>
  <c r="G313" i="57" s="1"/>
  <c r="K313" i="55"/>
  <c r="G313" i="55" s="1"/>
  <c r="L313" i="50"/>
  <c r="H313" i="50" s="1"/>
  <c r="L313" i="51"/>
  <c r="H313" i="51" s="1"/>
  <c r="M231" i="58"/>
  <c r="I231" i="58" s="1"/>
  <c r="M395" i="52"/>
  <c r="I395" i="52" s="1"/>
  <c r="L395" i="59"/>
  <c r="H395" i="59" s="1"/>
  <c r="K231" i="53"/>
  <c r="G231" i="53" s="1"/>
  <c r="M313" i="55"/>
  <c r="I313" i="55" s="1"/>
  <c r="L395" i="52"/>
  <c r="H395" i="52" s="1"/>
  <c r="K395" i="52"/>
  <c r="G395" i="52" s="1"/>
  <c r="K313" i="54"/>
  <c r="G313" i="54" s="1"/>
  <c r="M313" i="50"/>
  <c r="I313" i="50" s="1"/>
  <c r="M313" i="54"/>
  <c r="I313" i="54" s="1"/>
  <c r="M395" i="59"/>
  <c r="I395" i="59" s="1"/>
  <c r="K313" i="56"/>
  <c r="G313" i="56" s="1"/>
  <c r="K395" i="59"/>
  <c r="G395" i="59" s="1"/>
  <c r="L313" i="54"/>
  <c r="H313" i="54" s="1"/>
  <c r="M313" i="51"/>
  <c r="I313" i="51" s="1"/>
  <c r="L313" i="56"/>
  <c r="H313" i="56" s="1"/>
  <c r="M395" i="51"/>
  <c r="I395" i="51" s="1"/>
  <c r="K395" i="55"/>
  <c r="G395" i="55" s="1"/>
  <c r="L395" i="54"/>
  <c r="H395" i="54" s="1"/>
  <c r="L395" i="51"/>
  <c r="H395" i="51" s="1"/>
  <c r="L395" i="56"/>
  <c r="H395" i="56" s="1"/>
  <c r="K395" i="54"/>
  <c r="G395" i="54" s="1"/>
  <c r="K395" i="51"/>
  <c r="G395" i="51" s="1"/>
  <c r="K395" i="56"/>
  <c r="G395" i="56" s="1"/>
  <c r="M313" i="53"/>
  <c r="I313" i="53" s="1"/>
  <c r="M395" i="56"/>
  <c r="I395" i="56" s="1"/>
  <c r="M395" i="57"/>
  <c r="I395" i="57" s="1"/>
  <c r="L313" i="53"/>
  <c r="H313" i="53" s="1"/>
  <c r="K477" i="52"/>
  <c r="G477" i="52" s="1"/>
  <c r="L395" i="55"/>
  <c r="H395" i="55" s="1"/>
  <c r="M395" i="54"/>
  <c r="I395" i="54" s="1"/>
  <c r="M395" i="50"/>
  <c r="I395" i="50" s="1"/>
  <c r="M559" i="52"/>
  <c r="I559" i="52" s="1"/>
  <c r="M477" i="52"/>
  <c r="I477" i="52" s="1"/>
  <c r="M477" i="59"/>
  <c r="I477" i="59" s="1"/>
  <c r="M313" i="58"/>
  <c r="I313" i="58" s="1"/>
  <c r="M559" i="59"/>
  <c r="I559" i="59" s="1"/>
  <c r="L559" i="52"/>
  <c r="H559" i="52" s="1"/>
  <c r="L477" i="52"/>
  <c r="H477" i="52" s="1"/>
  <c r="L477" i="59"/>
  <c r="H477" i="59" s="1"/>
  <c r="L395" i="57"/>
  <c r="H395" i="57" s="1"/>
  <c r="L313" i="58"/>
  <c r="H313" i="58" s="1"/>
  <c r="M395" i="55"/>
  <c r="I395" i="55" s="1"/>
  <c r="K559" i="59"/>
  <c r="G559" i="59" s="1"/>
  <c r="K559" i="52"/>
  <c r="G559" i="52" s="1"/>
  <c r="K477" i="59"/>
  <c r="G477" i="59" s="1"/>
  <c r="K395" i="57"/>
  <c r="G395" i="57" s="1"/>
  <c r="K313" i="58"/>
  <c r="G313" i="58" s="1"/>
  <c r="L559" i="59"/>
  <c r="H559" i="59" s="1"/>
  <c r="K313" i="53"/>
  <c r="G313" i="53" s="1"/>
  <c r="K395" i="50"/>
  <c r="G395" i="50" s="1"/>
  <c r="L395" i="50"/>
  <c r="H395" i="50" s="1"/>
  <c r="M559" i="50"/>
  <c r="I559" i="50" s="1"/>
  <c r="L477" i="51"/>
  <c r="H477" i="51" s="1"/>
  <c r="L559" i="55"/>
  <c r="H559" i="55" s="1"/>
  <c r="M477" i="54"/>
  <c r="I477" i="54" s="1"/>
  <c r="M559" i="56"/>
  <c r="I559" i="56" s="1"/>
  <c r="L477" i="50"/>
  <c r="H477" i="50" s="1"/>
  <c r="L559" i="50"/>
  <c r="H559" i="50" s="1"/>
  <c r="K477" i="51"/>
  <c r="G477" i="51" s="1"/>
  <c r="L559" i="54"/>
  <c r="H559" i="54" s="1"/>
  <c r="K559" i="55"/>
  <c r="G559" i="55" s="1"/>
  <c r="L477" i="54"/>
  <c r="H477" i="54" s="1"/>
  <c r="M477" i="55"/>
  <c r="I477" i="55" s="1"/>
  <c r="L559" i="56"/>
  <c r="H559" i="56" s="1"/>
  <c r="L395" i="58"/>
  <c r="H395" i="58" s="1"/>
  <c r="K559" i="50"/>
  <c r="G559" i="50" s="1"/>
  <c r="M477" i="51"/>
  <c r="I477" i="51" s="1"/>
  <c r="M477" i="56"/>
  <c r="I477" i="56" s="1"/>
  <c r="K559" i="54"/>
  <c r="G559" i="54" s="1"/>
  <c r="M559" i="57"/>
  <c r="I559" i="57" s="1"/>
  <c r="K477" i="54"/>
  <c r="G477" i="54" s="1"/>
  <c r="L477" i="55"/>
  <c r="H477" i="55" s="1"/>
  <c r="K559" i="56"/>
  <c r="G559" i="56" s="1"/>
  <c r="M559" i="51"/>
  <c r="I559" i="51" s="1"/>
  <c r="K477" i="56"/>
  <c r="G477" i="56" s="1"/>
  <c r="L477" i="57"/>
  <c r="H477" i="57" s="1"/>
  <c r="K477" i="50"/>
  <c r="G477" i="50" s="1"/>
  <c r="M477" i="50"/>
  <c r="I477" i="50" s="1"/>
  <c r="L477" i="56"/>
  <c r="H477" i="56" s="1"/>
  <c r="M559" i="54"/>
  <c r="I559" i="54" s="1"/>
  <c r="L559" i="57"/>
  <c r="H559" i="57" s="1"/>
  <c r="K477" i="55"/>
  <c r="G477" i="55" s="1"/>
  <c r="L559" i="51"/>
  <c r="H559" i="51" s="1"/>
  <c r="K559" i="51"/>
  <c r="G559" i="51" s="1"/>
  <c r="M395" i="53"/>
  <c r="I395" i="53" s="1"/>
  <c r="M559" i="55"/>
  <c r="I559" i="55" s="1"/>
  <c r="K395" i="53"/>
  <c r="G395" i="53" s="1"/>
  <c r="M395" i="58"/>
  <c r="I395" i="58" s="1"/>
  <c r="K559" i="57"/>
  <c r="G559" i="57" s="1"/>
  <c r="K477" i="57"/>
  <c r="G477" i="57" s="1"/>
  <c r="M477" i="57"/>
  <c r="I477" i="57" s="1"/>
  <c r="K395" i="58"/>
  <c r="G395" i="58" s="1"/>
  <c r="L395" i="53"/>
  <c r="H395" i="53" s="1"/>
  <c r="M477" i="58"/>
  <c r="I477" i="58" s="1"/>
  <c r="L477" i="58"/>
  <c r="H477" i="58" s="1"/>
  <c r="K477" i="58"/>
  <c r="G477" i="58" s="1"/>
  <c r="K477" i="53"/>
  <c r="G477" i="53" s="1"/>
  <c r="K559" i="58"/>
  <c r="G559" i="58" s="1"/>
  <c r="L477" i="53"/>
  <c r="H477" i="53" s="1"/>
  <c r="M477" i="53"/>
  <c r="I477" i="53" s="1"/>
  <c r="M559" i="58"/>
  <c r="I559" i="58" s="1"/>
  <c r="L559" i="53"/>
  <c r="H559" i="53" s="1"/>
  <c r="K559" i="53"/>
  <c r="G559" i="53" s="1"/>
  <c r="L559" i="58"/>
  <c r="H559" i="58" s="1"/>
  <c r="M559" i="53"/>
  <c r="I559" i="53" s="1"/>
  <c r="M66" i="47"/>
  <c r="I66" i="47" s="1"/>
  <c r="K66" i="49"/>
  <c r="G66" i="49" s="1"/>
  <c r="M148" i="49"/>
  <c r="I148" i="49" s="1"/>
  <c r="L66" i="49"/>
  <c r="H66" i="49" s="1"/>
  <c r="K148" i="49"/>
  <c r="G148" i="49" s="1"/>
  <c r="K66" i="47"/>
  <c r="G66" i="47" s="1"/>
  <c r="M66" i="49"/>
  <c r="I66" i="49" s="1"/>
  <c r="L66" i="47"/>
  <c r="H66" i="47" s="1"/>
  <c r="L148" i="49"/>
  <c r="H148" i="49" s="1"/>
  <c r="M148" i="47"/>
  <c r="I148" i="47" s="1"/>
  <c r="M230" i="47"/>
  <c r="I230" i="47" s="1"/>
  <c r="K230" i="49"/>
  <c r="G230" i="49" s="1"/>
  <c r="L148" i="47"/>
  <c r="H148" i="47" s="1"/>
  <c r="L230" i="49"/>
  <c r="H230" i="49" s="1"/>
  <c r="K148" i="47"/>
  <c r="G148" i="47" s="1"/>
  <c r="M230" i="49"/>
  <c r="I230" i="49" s="1"/>
  <c r="K230" i="47"/>
  <c r="G230" i="47" s="1"/>
  <c r="L230" i="47"/>
  <c r="H230" i="47" s="1"/>
  <c r="K312" i="47"/>
  <c r="G312" i="47" s="1"/>
  <c r="M312" i="47"/>
  <c r="I312" i="47" s="1"/>
  <c r="L312" i="47"/>
  <c r="H312" i="47" s="1"/>
  <c r="M312" i="49"/>
  <c r="I312" i="49" s="1"/>
  <c r="L394" i="47"/>
  <c r="H394" i="47" s="1"/>
  <c r="K394" i="47"/>
  <c r="G394" i="47" s="1"/>
  <c r="K312" i="49"/>
  <c r="G312" i="49" s="1"/>
  <c r="M394" i="47"/>
  <c r="I394" i="47" s="1"/>
  <c r="L312" i="49"/>
  <c r="H312" i="49" s="1"/>
  <c r="K394" i="49"/>
  <c r="G394" i="49" s="1"/>
  <c r="M558" i="47"/>
  <c r="I558" i="47" s="1"/>
  <c r="L394" i="49"/>
  <c r="H394" i="49" s="1"/>
  <c r="K558" i="47"/>
  <c r="G558" i="47" s="1"/>
  <c r="M476" i="47"/>
  <c r="I476" i="47" s="1"/>
  <c r="L476" i="47"/>
  <c r="H476" i="47" s="1"/>
  <c r="M394" i="49"/>
  <c r="I394" i="49" s="1"/>
  <c r="K476" i="47"/>
  <c r="G476" i="47" s="1"/>
  <c r="L558" i="47"/>
  <c r="H558" i="47" s="1"/>
  <c r="L476" i="49"/>
  <c r="H476" i="49" s="1"/>
  <c r="M476" i="49"/>
  <c r="I476" i="49" s="1"/>
  <c r="M558" i="49"/>
  <c r="I558" i="49" s="1"/>
  <c r="K558" i="49"/>
  <c r="G558" i="49" s="1"/>
  <c r="K476" i="49"/>
  <c r="G476" i="49" s="1"/>
  <c r="L558" i="49"/>
  <c r="H558" i="49" s="1"/>
  <c r="M68" i="51" l="1"/>
  <c r="I68" i="51" s="1"/>
  <c r="L68" i="50"/>
  <c r="H68" i="50" s="1"/>
  <c r="K68" i="50"/>
  <c r="G68" i="50" s="1"/>
  <c r="K150" i="54"/>
  <c r="G150" i="54" s="1"/>
  <c r="L150" i="55"/>
  <c r="H150" i="55" s="1"/>
  <c r="M68" i="50"/>
  <c r="I68" i="50" s="1"/>
  <c r="M150" i="54"/>
  <c r="I150" i="54" s="1"/>
  <c r="M150" i="55"/>
  <c r="I150" i="55" s="1"/>
  <c r="K68" i="58"/>
  <c r="G68" i="58" s="1"/>
  <c r="K68" i="57"/>
  <c r="G68" i="57" s="1"/>
  <c r="L150" i="54"/>
  <c r="H150" i="54" s="1"/>
  <c r="M68" i="53"/>
  <c r="I68" i="53" s="1"/>
  <c r="L68" i="53"/>
  <c r="H68" i="53" s="1"/>
  <c r="K68" i="52"/>
  <c r="G68" i="52" s="1"/>
  <c r="L68" i="58"/>
  <c r="H68" i="58" s="1"/>
  <c r="L68" i="55"/>
  <c r="H68" i="55" s="1"/>
  <c r="L68" i="57"/>
  <c r="H68" i="57" s="1"/>
  <c r="M68" i="58"/>
  <c r="I68" i="58" s="1"/>
  <c r="M68" i="52"/>
  <c r="I68" i="52" s="1"/>
  <c r="K150" i="52"/>
  <c r="G150" i="52" s="1"/>
  <c r="M68" i="59"/>
  <c r="I68" i="59" s="1"/>
  <c r="M68" i="56"/>
  <c r="I68" i="56" s="1"/>
  <c r="K68" i="54"/>
  <c r="G68" i="54" s="1"/>
  <c r="K150" i="56"/>
  <c r="G150" i="56" s="1"/>
  <c r="M150" i="57"/>
  <c r="I150" i="57" s="1"/>
  <c r="K68" i="53"/>
  <c r="G68" i="53" s="1"/>
  <c r="L68" i="52"/>
  <c r="H68" i="52" s="1"/>
  <c r="L68" i="59"/>
  <c r="H68" i="59" s="1"/>
  <c r="L68" i="56"/>
  <c r="H68" i="56" s="1"/>
  <c r="M68" i="54"/>
  <c r="I68" i="54" s="1"/>
  <c r="L150" i="57"/>
  <c r="H150" i="57" s="1"/>
  <c r="K68" i="56"/>
  <c r="G68" i="56" s="1"/>
  <c r="K150" i="57"/>
  <c r="G150" i="57" s="1"/>
  <c r="K68" i="51"/>
  <c r="G68" i="51" s="1"/>
  <c r="M68" i="55"/>
  <c r="I68" i="55" s="1"/>
  <c r="M68" i="57"/>
  <c r="I68" i="57" s="1"/>
  <c r="L150" i="52"/>
  <c r="H150" i="52" s="1"/>
  <c r="K68" i="59"/>
  <c r="G68" i="59" s="1"/>
  <c r="L68" i="54"/>
  <c r="H68" i="54" s="1"/>
  <c r="L68" i="51"/>
  <c r="H68" i="51" s="1"/>
  <c r="M150" i="56"/>
  <c r="I150" i="56" s="1"/>
  <c r="M150" i="52"/>
  <c r="I150" i="52" s="1"/>
  <c r="L150" i="56"/>
  <c r="H150" i="56" s="1"/>
  <c r="K68" i="55"/>
  <c r="G68" i="55" s="1"/>
  <c r="K150" i="58"/>
  <c r="G150" i="58" s="1"/>
  <c r="K150" i="55"/>
  <c r="G150" i="55" s="1"/>
  <c r="L150" i="58"/>
  <c r="H150" i="58" s="1"/>
  <c r="K150" i="59"/>
  <c r="G150" i="59" s="1"/>
  <c r="M150" i="59"/>
  <c r="I150" i="59" s="1"/>
  <c r="K232" i="57"/>
  <c r="G232" i="57" s="1"/>
  <c r="L232" i="55"/>
  <c r="H232" i="55" s="1"/>
  <c r="M150" i="51"/>
  <c r="I150" i="51" s="1"/>
  <c r="L150" i="59"/>
  <c r="H150" i="59" s="1"/>
  <c r="K232" i="55"/>
  <c r="G232" i="55" s="1"/>
  <c r="L150" i="51"/>
  <c r="H150" i="51" s="1"/>
  <c r="M150" i="50"/>
  <c r="I150" i="50" s="1"/>
  <c r="M232" i="56"/>
  <c r="I232" i="56" s="1"/>
  <c r="M150" i="53"/>
  <c r="I150" i="53" s="1"/>
  <c r="L232" i="57"/>
  <c r="H232" i="57" s="1"/>
  <c r="M232" i="55"/>
  <c r="I232" i="55" s="1"/>
  <c r="K150" i="51"/>
  <c r="G150" i="51" s="1"/>
  <c r="L150" i="50"/>
  <c r="H150" i="50" s="1"/>
  <c r="M150" i="58"/>
  <c r="I150" i="58" s="1"/>
  <c r="M232" i="57"/>
  <c r="I232" i="57" s="1"/>
  <c r="K150" i="50"/>
  <c r="G150" i="50" s="1"/>
  <c r="L150" i="53"/>
  <c r="H150" i="53" s="1"/>
  <c r="K150" i="53"/>
  <c r="G150" i="53" s="1"/>
  <c r="K232" i="56"/>
  <c r="G232" i="56" s="1"/>
  <c r="L232" i="56"/>
  <c r="H232" i="56" s="1"/>
  <c r="K232" i="50"/>
  <c r="G232" i="50" s="1"/>
  <c r="K314" i="57"/>
  <c r="G314" i="57" s="1"/>
  <c r="M232" i="53"/>
  <c r="I232" i="53" s="1"/>
  <c r="M232" i="52"/>
  <c r="I232" i="52" s="1"/>
  <c r="L314" i="55"/>
  <c r="H314" i="55" s="1"/>
  <c r="L232" i="50"/>
  <c r="H232" i="50" s="1"/>
  <c r="M314" i="57"/>
  <c r="I314" i="57" s="1"/>
  <c r="L232" i="53"/>
  <c r="H232" i="53" s="1"/>
  <c r="L232" i="52"/>
  <c r="H232" i="52" s="1"/>
  <c r="K314" i="55"/>
  <c r="G314" i="55" s="1"/>
  <c r="M232" i="50"/>
  <c r="I232" i="50" s="1"/>
  <c r="K232" i="53"/>
  <c r="G232" i="53" s="1"/>
  <c r="K232" i="52"/>
  <c r="G232" i="52" s="1"/>
  <c r="L314" i="57"/>
  <c r="H314" i="57" s="1"/>
  <c r="K232" i="54"/>
  <c r="G232" i="54" s="1"/>
  <c r="L232" i="51"/>
  <c r="H232" i="51" s="1"/>
  <c r="M314" i="55"/>
  <c r="I314" i="55" s="1"/>
  <c r="L232" i="58"/>
  <c r="H232" i="58" s="1"/>
  <c r="K232" i="59"/>
  <c r="G232" i="59" s="1"/>
  <c r="K314" i="56"/>
  <c r="G314" i="56" s="1"/>
  <c r="M232" i="54"/>
  <c r="I232" i="54" s="1"/>
  <c r="M232" i="59"/>
  <c r="I232" i="59" s="1"/>
  <c r="M314" i="56"/>
  <c r="I314" i="56" s="1"/>
  <c r="L232" i="59"/>
  <c r="H232" i="59" s="1"/>
  <c r="K232" i="58"/>
  <c r="G232" i="58" s="1"/>
  <c r="K232" i="51"/>
  <c r="G232" i="51" s="1"/>
  <c r="L232" i="54"/>
  <c r="H232" i="54" s="1"/>
  <c r="M232" i="51"/>
  <c r="I232" i="51" s="1"/>
  <c r="M232" i="58"/>
  <c r="I232" i="58" s="1"/>
  <c r="L314" i="56"/>
  <c r="H314" i="56" s="1"/>
  <c r="K314" i="58"/>
  <c r="G314" i="58" s="1"/>
  <c r="M314" i="50"/>
  <c r="I314" i="50" s="1"/>
  <c r="M314" i="58"/>
  <c r="I314" i="58" s="1"/>
  <c r="L314" i="50"/>
  <c r="H314" i="50" s="1"/>
  <c r="L314" i="58"/>
  <c r="H314" i="58" s="1"/>
  <c r="L314" i="53"/>
  <c r="H314" i="53" s="1"/>
  <c r="M314" i="52"/>
  <c r="I314" i="52" s="1"/>
  <c r="M314" i="59"/>
  <c r="I314" i="59" s="1"/>
  <c r="K314" i="50"/>
  <c r="G314" i="50" s="1"/>
  <c r="K314" i="53"/>
  <c r="G314" i="53" s="1"/>
  <c r="L314" i="52"/>
  <c r="H314" i="52" s="1"/>
  <c r="L314" i="59"/>
  <c r="H314" i="59" s="1"/>
  <c r="K396" i="56"/>
  <c r="G396" i="56" s="1"/>
  <c r="M396" i="56"/>
  <c r="I396" i="56" s="1"/>
  <c r="K396" i="55"/>
  <c r="G396" i="55" s="1"/>
  <c r="L396" i="56"/>
  <c r="H396" i="56" s="1"/>
  <c r="M314" i="53"/>
  <c r="I314" i="53" s="1"/>
  <c r="M396" i="55"/>
  <c r="I396" i="55" s="1"/>
  <c r="M314" i="51"/>
  <c r="I314" i="51" s="1"/>
  <c r="M396" i="57"/>
  <c r="I396" i="57" s="1"/>
  <c r="K314" i="54"/>
  <c r="G314" i="54" s="1"/>
  <c r="L396" i="55"/>
  <c r="H396" i="55" s="1"/>
  <c r="L314" i="51"/>
  <c r="H314" i="51" s="1"/>
  <c r="L396" i="57"/>
  <c r="H396" i="57" s="1"/>
  <c r="K314" i="52"/>
  <c r="G314" i="52" s="1"/>
  <c r="K314" i="59"/>
  <c r="G314" i="59" s="1"/>
  <c r="K314" i="51"/>
  <c r="G314" i="51" s="1"/>
  <c r="K396" i="57"/>
  <c r="G396" i="57" s="1"/>
  <c r="L314" i="54"/>
  <c r="H314" i="54" s="1"/>
  <c r="M314" i="54"/>
  <c r="I314" i="54" s="1"/>
  <c r="K396" i="50"/>
  <c r="G396" i="50" s="1"/>
  <c r="L560" i="55"/>
  <c r="H560" i="55" s="1"/>
  <c r="M560" i="56"/>
  <c r="I560" i="56" s="1"/>
  <c r="K478" i="57"/>
  <c r="G478" i="57" s="1"/>
  <c r="K396" i="52"/>
  <c r="G396" i="52" s="1"/>
  <c r="K396" i="53"/>
  <c r="G396" i="53" s="1"/>
  <c r="M396" i="52"/>
  <c r="I396" i="52" s="1"/>
  <c r="K478" i="55"/>
  <c r="G478" i="55" s="1"/>
  <c r="K560" i="55"/>
  <c r="G560" i="55" s="1"/>
  <c r="M396" i="59"/>
  <c r="I396" i="59" s="1"/>
  <c r="M396" i="51"/>
  <c r="I396" i="51" s="1"/>
  <c r="M396" i="54"/>
  <c r="I396" i="54" s="1"/>
  <c r="L396" i="59"/>
  <c r="H396" i="59" s="1"/>
  <c r="K560" i="57"/>
  <c r="G560" i="57" s="1"/>
  <c r="L396" i="51"/>
  <c r="H396" i="51" s="1"/>
  <c r="L396" i="54"/>
  <c r="H396" i="54" s="1"/>
  <c r="L478" i="55"/>
  <c r="H478" i="55" s="1"/>
  <c r="L478" i="56"/>
  <c r="H478" i="56" s="1"/>
  <c r="K396" i="59"/>
  <c r="G396" i="59" s="1"/>
  <c r="M396" i="53"/>
  <c r="I396" i="53" s="1"/>
  <c r="M560" i="57"/>
  <c r="I560" i="57" s="1"/>
  <c r="K478" i="56"/>
  <c r="G478" i="56" s="1"/>
  <c r="L396" i="52"/>
  <c r="H396" i="52" s="1"/>
  <c r="M478" i="55"/>
  <c r="I478" i="55" s="1"/>
  <c r="K396" i="51"/>
  <c r="G396" i="51" s="1"/>
  <c r="K396" i="54"/>
  <c r="G396" i="54" s="1"/>
  <c r="L396" i="53"/>
  <c r="H396" i="53" s="1"/>
  <c r="L560" i="57"/>
  <c r="H560" i="57" s="1"/>
  <c r="L396" i="58"/>
  <c r="H396" i="58" s="1"/>
  <c r="L396" i="50"/>
  <c r="H396" i="50" s="1"/>
  <c r="M560" i="55"/>
  <c r="I560" i="55" s="1"/>
  <c r="K560" i="56"/>
  <c r="G560" i="56" s="1"/>
  <c r="L478" i="57"/>
  <c r="H478" i="57" s="1"/>
  <c r="M478" i="56"/>
  <c r="I478" i="56" s="1"/>
  <c r="M396" i="58"/>
  <c r="I396" i="58" s="1"/>
  <c r="M396" i="50"/>
  <c r="I396" i="50" s="1"/>
  <c r="K396" i="58"/>
  <c r="G396" i="58" s="1"/>
  <c r="L560" i="56"/>
  <c r="H560" i="56" s="1"/>
  <c r="M478" i="57"/>
  <c r="I478" i="57" s="1"/>
  <c r="K478" i="50"/>
  <c r="G478" i="50" s="1"/>
  <c r="M560" i="50"/>
  <c r="I560" i="50" s="1"/>
  <c r="L478" i="50"/>
  <c r="H478" i="50" s="1"/>
  <c r="L560" i="50"/>
  <c r="H560" i="50" s="1"/>
  <c r="M560" i="59"/>
  <c r="I560" i="59" s="1"/>
  <c r="L560" i="58"/>
  <c r="H560" i="58" s="1"/>
  <c r="L560" i="59"/>
  <c r="H560" i="59" s="1"/>
  <c r="K560" i="58"/>
  <c r="G560" i="58" s="1"/>
  <c r="M478" i="53"/>
  <c r="I478" i="53" s="1"/>
  <c r="K560" i="50"/>
  <c r="G560" i="50" s="1"/>
  <c r="K478" i="53"/>
  <c r="G478" i="53" s="1"/>
  <c r="M478" i="50"/>
  <c r="I478" i="50" s="1"/>
  <c r="M560" i="51"/>
  <c r="I560" i="51" s="1"/>
  <c r="K560" i="54"/>
  <c r="G560" i="54" s="1"/>
  <c r="L478" i="54"/>
  <c r="H478" i="54" s="1"/>
  <c r="M560" i="58"/>
  <c r="I560" i="58" s="1"/>
  <c r="L560" i="51"/>
  <c r="H560" i="51" s="1"/>
  <c r="K478" i="54"/>
  <c r="G478" i="54" s="1"/>
  <c r="M478" i="52"/>
  <c r="I478" i="52" s="1"/>
  <c r="L478" i="53"/>
  <c r="H478" i="53" s="1"/>
  <c r="L478" i="52"/>
  <c r="H478" i="52" s="1"/>
  <c r="M478" i="51"/>
  <c r="I478" i="51" s="1"/>
  <c r="K478" i="52"/>
  <c r="G478" i="52" s="1"/>
  <c r="K478" i="51"/>
  <c r="G478" i="51" s="1"/>
  <c r="M560" i="53"/>
  <c r="I560" i="53" s="1"/>
  <c r="K560" i="51"/>
  <c r="G560" i="51" s="1"/>
  <c r="L560" i="54"/>
  <c r="H560" i="54" s="1"/>
  <c r="K560" i="53"/>
  <c r="G560" i="53" s="1"/>
  <c r="M478" i="54"/>
  <c r="I478" i="54" s="1"/>
  <c r="L560" i="53"/>
  <c r="H560" i="53" s="1"/>
  <c r="L478" i="59"/>
  <c r="H478" i="59" s="1"/>
  <c r="L560" i="52"/>
  <c r="H560" i="52" s="1"/>
  <c r="K560" i="59"/>
  <c r="G560" i="59" s="1"/>
  <c r="K560" i="52"/>
  <c r="G560" i="52" s="1"/>
  <c r="M560" i="52"/>
  <c r="I560" i="52" s="1"/>
  <c r="M478" i="58"/>
  <c r="I478" i="58" s="1"/>
  <c r="M478" i="59"/>
  <c r="I478" i="59" s="1"/>
  <c r="L478" i="58"/>
  <c r="H478" i="58" s="1"/>
  <c r="M560" i="54"/>
  <c r="I560" i="54" s="1"/>
  <c r="L478" i="51"/>
  <c r="H478" i="51" s="1"/>
  <c r="K478" i="59"/>
  <c r="G478" i="59" s="1"/>
  <c r="K478" i="58"/>
  <c r="G478" i="58" s="1"/>
  <c r="J724" i="61"/>
  <c r="F724" i="61" s="1"/>
  <c r="K68" i="61"/>
  <c r="G68" i="61" s="1"/>
  <c r="L724" i="61"/>
  <c r="H724" i="61" s="1"/>
  <c r="J68" i="61"/>
  <c r="F68" i="61" s="1"/>
  <c r="L314" i="61"/>
  <c r="H314" i="61" s="1"/>
  <c r="K314" i="61"/>
  <c r="G314" i="61" s="1"/>
  <c r="K724" i="61"/>
  <c r="G724" i="61" s="1"/>
  <c r="L68" i="61"/>
  <c r="H68" i="61" s="1"/>
  <c r="K560" i="61"/>
  <c r="G560" i="61" s="1"/>
  <c r="L806" i="61"/>
  <c r="H806" i="61" s="1"/>
  <c r="L478" i="61"/>
  <c r="H478" i="61" s="1"/>
  <c r="J560" i="61"/>
  <c r="F560" i="61" s="1"/>
  <c r="K806" i="61"/>
  <c r="G806" i="61" s="1"/>
  <c r="L560" i="61"/>
  <c r="H560" i="61" s="1"/>
  <c r="J806" i="61"/>
  <c r="F806" i="61" s="1"/>
  <c r="J478" i="61"/>
  <c r="F478" i="61" s="1"/>
  <c r="L232" i="61"/>
  <c r="H232" i="61" s="1"/>
  <c r="K642" i="61"/>
  <c r="G642" i="61" s="1"/>
  <c r="J642" i="61"/>
  <c r="F642" i="61" s="1"/>
  <c r="J314" i="61"/>
  <c r="F314" i="61" s="1"/>
  <c r="K478" i="61"/>
  <c r="G478" i="61" s="1"/>
  <c r="L396" i="61"/>
  <c r="H396" i="61" s="1"/>
  <c r="K396" i="61"/>
  <c r="G396" i="61" s="1"/>
  <c r="J232" i="61"/>
  <c r="F232" i="61" s="1"/>
  <c r="J150" i="61"/>
  <c r="F150" i="61" s="1"/>
  <c r="L642" i="61"/>
  <c r="H642" i="61" s="1"/>
  <c r="J888" i="61"/>
  <c r="F888" i="61" s="1"/>
  <c r="K888" i="61"/>
  <c r="G888" i="61" s="1"/>
  <c r="L150" i="61"/>
  <c r="H150" i="61" s="1"/>
  <c r="K232" i="61"/>
  <c r="G232" i="61" s="1"/>
  <c r="J396" i="61"/>
  <c r="F396" i="61" s="1"/>
  <c r="L888" i="61"/>
  <c r="H888" i="61" s="1"/>
  <c r="K150" i="61"/>
  <c r="G150" i="61" s="1"/>
  <c r="O76" i="41"/>
  <c r="Q76" i="41"/>
  <c r="R76" i="41"/>
  <c r="P76" i="41"/>
  <c r="J76" i="41"/>
  <c r="N76" i="41"/>
  <c r="T76" i="41"/>
  <c r="I76" i="41"/>
  <c r="S76" i="41"/>
  <c r="M76" i="41"/>
  <c r="K67" i="47"/>
  <c r="G67" i="47" s="1"/>
  <c r="M67" i="47"/>
  <c r="I67" i="47" s="1"/>
  <c r="K149" i="49"/>
  <c r="G149" i="49" s="1"/>
  <c r="M67" i="49"/>
  <c r="I67" i="49" s="1"/>
  <c r="M149" i="49"/>
  <c r="I149" i="49" s="1"/>
  <c r="L149" i="49"/>
  <c r="H149" i="49" s="1"/>
  <c r="K67" i="49"/>
  <c r="G67" i="49" s="1"/>
  <c r="L67" i="49"/>
  <c r="H67" i="49" s="1"/>
  <c r="L67" i="47"/>
  <c r="H67" i="47" s="1"/>
  <c r="M149" i="47"/>
  <c r="I149" i="47" s="1"/>
  <c r="L149" i="47"/>
  <c r="H149" i="47" s="1"/>
  <c r="K149" i="47"/>
  <c r="G149" i="47" s="1"/>
  <c r="L231" i="49"/>
  <c r="H231" i="49" s="1"/>
  <c r="L231" i="47"/>
  <c r="H231" i="47" s="1"/>
  <c r="K231" i="49"/>
  <c r="G231" i="49" s="1"/>
  <c r="M231" i="49"/>
  <c r="I231" i="49" s="1"/>
  <c r="K231" i="47"/>
  <c r="G231" i="47" s="1"/>
  <c r="M231" i="47"/>
  <c r="I231" i="47" s="1"/>
  <c r="M313" i="49"/>
  <c r="I313" i="49" s="1"/>
  <c r="L313" i="49"/>
  <c r="H313" i="49" s="1"/>
  <c r="K313" i="47"/>
  <c r="G313" i="47" s="1"/>
  <c r="K313" i="49"/>
  <c r="G313" i="49" s="1"/>
  <c r="L313" i="47"/>
  <c r="H313" i="47" s="1"/>
  <c r="M313" i="47"/>
  <c r="I313" i="47" s="1"/>
  <c r="L395" i="49"/>
  <c r="H395" i="49" s="1"/>
  <c r="K395" i="47"/>
  <c r="G395" i="47" s="1"/>
  <c r="K395" i="49"/>
  <c r="G395" i="49" s="1"/>
  <c r="M395" i="47"/>
  <c r="I395" i="47" s="1"/>
  <c r="L395" i="47"/>
  <c r="H395" i="47" s="1"/>
  <c r="M395" i="49"/>
  <c r="I395" i="49" s="1"/>
  <c r="M477" i="49"/>
  <c r="I477" i="49" s="1"/>
  <c r="K559" i="49"/>
  <c r="G559" i="49" s="1"/>
  <c r="K477" i="49"/>
  <c r="G477" i="49" s="1"/>
  <c r="M559" i="49"/>
  <c r="I559" i="49" s="1"/>
  <c r="M559" i="47"/>
  <c r="I559" i="47" s="1"/>
  <c r="L477" i="49"/>
  <c r="H477" i="49" s="1"/>
  <c r="L559" i="47"/>
  <c r="H559" i="47" s="1"/>
  <c r="L477" i="47"/>
  <c r="H477" i="47" s="1"/>
  <c r="M477" i="47"/>
  <c r="I477" i="47" s="1"/>
  <c r="K477" i="47"/>
  <c r="G477" i="47" s="1"/>
  <c r="K559" i="47"/>
  <c r="G559" i="47" s="1"/>
  <c r="L559" i="49"/>
  <c r="H559" i="49" s="1"/>
  <c r="F314" i="63"/>
  <c r="H68" i="63"/>
  <c r="G560" i="63"/>
  <c r="F560" i="63"/>
  <c r="H232" i="63"/>
  <c r="G314" i="63"/>
  <c r="F68" i="63"/>
  <c r="F232" i="63"/>
  <c r="H396" i="63"/>
  <c r="G396" i="63"/>
  <c r="G232" i="63"/>
  <c r="H314" i="63"/>
  <c r="F396" i="63"/>
  <c r="G150" i="63"/>
  <c r="F150" i="63"/>
  <c r="H150" i="63"/>
  <c r="H478" i="63"/>
  <c r="G478" i="63"/>
  <c r="H560" i="63"/>
  <c r="F478" i="63"/>
  <c r="G68" i="63"/>
  <c r="L69" i="45"/>
  <c r="H69" i="45" s="1"/>
  <c r="J69" i="45"/>
  <c r="F69" i="45" s="1"/>
  <c r="K69" i="45"/>
  <c r="G69" i="45" s="1"/>
  <c r="K889" i="45"/>
  <c r="G889" i="45" s="1"/>
  <c r="L643" i="45"/>
  <c r="H643" i="45" s="1"/>
  <c r="L151" i="45"/>
  <c r="H151" i="45" s="1"/>
  <c r="K561" i="45"/>
  <c r="G561" i="45" s="1"/>
  <c r="L479" i="45"/>
  <c r="H479" i="45" s="1"/>
  <c r="J889" i="45"/>
  <c r="F889" i="45" s="1"/>
  <c r="K643" i="45"/>
  <c r="G643" i="45" s="1"/>
  <c r="K151" i="45"/>
  <c r="G151" i="45" s="1"/>
  <c r="J561" i="45"/>
  <c r="F561" i="45" s="1"/>
  <c r="J315" i="45"/>
  <c r="F315" i="45" s="1"/>
  <c r="K479" i="45"/>
  <c r="G479" i="45" s="1"/>
  <c r="J725" i="45"/>
  <c r="F725" i="45" s="1"/>
  <c r="K315" i="45"/>
  <c r="G315" i="45" s="1"/>
  <c r="L807" i="45"/>
  <c r="H807" i="45" s="1"/>
  <c r="L725" i="45"/>
  <c r="H725" i="45" s="1"/>
  <c r="J151" i="45"/>
  <c r="F151" i="45" s="1"/>
  <c r="L315" i="45"/>
  <c r="H315" i="45" s="1"/>
  <c r="J479" i="45"/>
  <c r="F479" i="45" s="1"/>
  <c r="J807" i="45"/>
  <c r="F807" i="45" s="1"/>
  <c r="K725" i="45"/>
  <c r="G725" i="45" s="1"/>
  <c r="J233" i="45"/>
  <c r="F233" i="45" s="1"/>
  <c r="L889" i="45"/>
  <c r="H889" i="45" s="1"/>
  <c r="J643" i="45"/>
  <c r="F643" i="45" s="1"/>
  <c r="L561" i="45"/>
  <c r="H561" i="45" s="1"/>
  <c r="L397" i="45"/>
  <c r="H397" i="45" s="1"/>
  <c r="K397" i="45"/>
  <c r="G397" i="45" s="1"/>
  <c r="L233" i="45"/>
  <c r="H233" i="45" s="1"/>
  <c r="J397" i="45"/>
  <c r="F397" i="45" s="1"/>
  <c r="K807" i="45"/>
  <c r="G807" i="45" s="1"/>
  <c r="K233" i="45"/>
  <c r="G233" i="45" s="1"/>
  <c r="G69" i="42"/>
  <c r="I151" i="42"/>
  <c r="G151" i="42"/>
  <c r="I69" i="42"/>
  <c r="H151" i="42"/>
  <c r="H69" i="42"/>
  <c r="G233" i="42"/>
  <c r="H233" i="42"/>
  <c r="I233" i="42"/>
  <c r="H315" i="42"/>
  <c r="I315" i="42"/>
  <c r="G315" i="42"/>
  <c r="G397" i="42"/>
  <c r="H397" i="42"/>
  <c r="I397" i="42"/>
  <c r="I479" i="42"/>
  <c r="G479" i="42"/>
  <c r="H479" i="42"/>
  <c r="G561" i="42"/>
  <c r="H561" i="42"/>
  <c r="I561" i="42"/>
  <c r="I643" i="42"/>
  <c r="H643" i="42"/>
  <c r="G643" i="42"/>
  <c r="G725" i="42"/>
  <c r="H725" i="42"/>
  <c r="I725" i="42"/>
  <c r="I807" i="42"/>
  <c r="G807" i="42"/>
  <c r="H807" i="42"/>
  <c r="I889" i="42"/>
  <c r="H889" i="42"/>
  <c r="G889" i="42"/>
  <c r="I971" i="42"/>
  <c r="G971" i="42"/>
  <c r="H971" i="42"/>
  <c r="H1053" i="42"/>
  <c r="I1053" i="42"/>
  <c r="G1053" i="42"/>
  <c r="I1135" i="42"/>
  <c r="G1135" i="42"/>
  <c r="H1135" i="42"/>
  <c r="G1217" i="42"/>
  <c r="H1217" i="42"/>
  <c r="I1217" i="42"/>
  <c r="D78" i="41"/>
  <c r="G77" i="41"/>
  <c r="F77" i="41"/>
  <c r="E77" i="41"/>
  <c r="H77" i="41"/>
  <c r="I1297" i="42"/>
  <c r="H1297" i="42"/>
  <c r="G1297" i="42"/>
  <c r="G1379" i="42"/>
  <c r="H1379" i="42"/>
  <c r="I1379" i="42"/>
  <c r="H1461" i="42"/>
  <c r="I1461" i="42"/>
  <c r="G1461" i="42"/>
  <c r="I1543" i="42"/>
  <c r="H1543" i="42"/>
  <c r="G1543" i="42"/>
  <c r="H1625" i="42"/>
  <c r="G1625" i="42"/>
  <c r="I1625" i="42"/>
  <c r="I1707" i="42"/>
  <c r="H1707" i="42"/>
  <c r="G1707" i="42"/>
  <c r="G1789" i="42"/>
  <c r="H1789" i="42"/>
  <c r="I1789" i="42"/>
  <c r="G1871" i="42"/>
  <c r="H1871" i="42"/>
  <c r="I1871" i="42"/>
  <c r="G1953" i="42"/>
  <c r="H2035" i="42"/>
  <c r="H1953" i="42"/>
  <c r="I2035" i="42"/>
  <c r="G2035" i="42"/>
  <c r="I1953" i="42"/>
  <c r="L67" i="48"/>
  <c r="H67" i="48" s="1"/>
  <c r="M149" i="48"/>
  <c r="I149" i="48" s="1"/>
  <c r="L149" i="48"/>
  <c r="H149" i="48" s="1"/>
  <c r="M231" i="48"/>
  <c r="I231" i="48" s="1"/>
  <c r="M67" i="48"/>
  <c r="I67" i="48" s="1"/>
  <c r="L231" i="48"/>
  <c r="H231" i="48" s="1"/>
  <c r="K149" i="48"/>
  <c r="G149" i="48" s="1"/>
  <c r="K231" i="48"/>
  <c r="G231" i="48" s="1"/>
  <c r="K67" i="48"/>
  <c r="G67" i="48" s="1"/>
  <c r="M313" i="48"/>
  <c r="I313" i="48" s="1"/>
  <c r="K313" i="48"/>
  <c r="G313" i="48" s="1"/>
  <c r="L313" i="48"/>
  <c r="H313" i="48" s="1"/>
  <c r="L395" i="48"/>
  <c r="H395" i="48" s="1"/>
  <c r="K395" i="48"/>
  <c r="G395" i="48" s="1"/>
  <c r="M395" i="48"/>
  <c r="I395" i="48" s="1"/>
  <c r="K477" i="48"/>
  <c r="G477" i="48" s="1"/>
  <c r="L477" i="48"/>
  <c r="H477" i="48" s="1"/>
  <c r="L559" i="48"/>
  <c r="H559" i="48" s="1"/>
  <c r="K559" i="48"/>
  <c r="G559" i="48" s="1"/>
  <c r="M559" i="48"/>
  <c r="I559" i="48" s="1"/>
  <c r="M477" i="48"/>
  <c r="I477" i="48" s="1"/>
  <c r="K75" i="41"/>
  <c r="L75" i="41"/>
  <c r="K68" i="48" l="1"/>
  <c r="G68" i="48" s="1"/>
  <c r="M68" i="48"/>
  <c r="I68" i="48" s="1"/>
  <c r="L68" i="48"/>
  <c r="H68" i="48" s="1"/>
  <c r="M232" i="48"/>
  <c r="I232" i="48" s="1"/>
  <c r="L150" i="48"/>
  <c r="H150" i="48" s="1"/>
  <c r="K232" i="48"/>
  <c r="G232" i="48" s="1"/>
  <c r="L232" i="48"/>
  <c r="H232" i="48" s="1"/>
  <c r="K150" i="48"/>
  <c r="G150" i="48" s="1"/>
  <c r="M150" i="48"/>
  <c r="I150" i="48" s="1"/>
  <c r="M314" i="48"/>
  <c r="I314" i="48" s="1"/>
  <c r="L314" i="48"/>
  <c r="H314" i="48" s="1"/>
  <c r="K314" i="48"/>
  <c r="G314" i="48" s="1"/>
  <c r="L396" i="48"/>
  <c r="H396" i="48" s="1"/>
  <c r="K396" i="48"/>
  <c r="G396" i="48" s="1"/>
  <c r="M396" i="48"/>
  <c r="I396" i="48" s="1"/>
  <c r="L478" i="48"/>
  <c r="H478" i="48" s="1"/>
  <c r="L560" i="48"/>
  <c r="H560" i="48" s="1"/>
  <c r="M478" i="48"/>
  <c r="I478" i="48" s="1"/>
  <c r="M560" i="48"/>
  <c r="I560" i="48" s="1"/>
  <c r="K560" i="48"/>
  <c r="G560" i="48" s="1"/>
  <c r="K478" i="48"/>
  <c r="G478" i="48" s="1"/>
  <c r="K76" i="41"/>
  <c r="L76" i="41"/>
  <c r="G151" i="63"/>
  <c r="F151" i="63"/>
  <c r="H69" i="63"/>
  <c r="H151" i="63"/>
  <c r="G233" i="63"/>
  <c r="H233" i="63"/>
  <c r="G479" i="63"/>
  <c r="G315" i="63"/>
  <c r="F233" i="63"/>
  <c r="F479" i="63"/>
  <c r="F315" i="63"/>
  <c r="H479" i="63"/>
  <c r="H315" i="63"/>
  <c r="F397" i="63"/>
  <c r="F69" i="63"/>
  <c r="G397" i="63"/>
  <c r="H397" i="63"/>
  <c r="H561" i="63"/>
  <c r="G69" i="63"/>
  <c r="G561" i="63"/>
  <c r="F561" i="63"/>
  <c r="L69" i="61"/>
  <c r="H69" i="61" s="1"/>
  <c r="K69" i="61"/>
  <c r="G69" i="61" s="1"/>
  <c r="J69" i="61"/>
  <c r="F69" i="61" s="1"/>
  <c r="J315" i="61"/>
  <c r="F315" i="61" s="1"/>
  <c r="J643" i="61"/>
  <c r="F643" i="61" s="1"/>
  <c r="K561" i="61"/>
  <c r="G561" i="61" s="1"/>
  <c r="L315" i="61"/>
  <c r="H315" i="61" s="1"/>
  <c r="L643" i="61"/>
  <c r="H643" i="61" s="1"/>
  <c r="K315" i="61"/>
  <c r="G315" i="61" s="1"/>
  <c r="K643" i="61"/>
  <c r="G643" i="61" s="1"/>
  <c r="K151" i="61"/>
  <c r="G151" i="61" s="1"/>
  <c r="J151" i="61"/>
  <c r="F151" i="61" s="1"/>
  <c r="J561" i="61"/>
  <c r="F561" i="61" s="1"/>
  <c r="L889" i="61"/>
  <c r="H889" i="61" s="1"/>
  <c r="K889" i="61"/>
  <c r="G889" i="61" s="1"/>
  <c r="J889" i="61"/>
  <c r="F889" i="61" s="1"/>
  <c r="L151" i="61"/>
  <c r="H151" i="61" s="1"/>
  <c r="L725" i="61"/>
  <c r="H725" i="61" s="1"/>
  <c r="L561" i="61"/>
  <c r="H561" i="61" s="1"/>
  <c r="J397" i="61"/>
  <c r="F397" i="61" s="1"/>
  <c r="K479" i="61"/>
  <c r="G479" i="61" s="1"/>
  <c r="L233" i="61"/>
  <c r="H233" i="61" s="1"/>
  <c r="J479" i="61"/>
  <c r="F479" i="61" s="1"/>
  <c r="J233" i="61"/>
  <c r="F233" i="61" s="1"/>
  <c r="K233" i="61"/>
  <c r="G233" i="61" s="1"/>
  <c r="J725" i="61"/>
  <c r="F725" i="61" s="1"/>
  <c r="K397" i="61"/>
  <c r="G397" i="61" s="1"/>
  <c r="L479" i="61"/>
  <c r="H479" i="61" s="1"/>
  <c r="L397" i="61"/>
  <c r="H397" i="61" s="1"/>
  <c r="J807" i="61"/>
  <c r="F807" i="61" s="1"/>
  <c r="K725" i="61"/>
  <c r="G725" i="61" s="1"/>
  <c r="L807" i="61"/>
  <c r="H807" i="61" s="1"/>
  <c r="K807" i="61"/>
  <c r="G807" i="61" s="1"/>
  <c r="J77" i="41"/>
  <c r="I77" i="41"/>
  <c r="M77" i="41"/>
  <c r="Q77" i="41"/>
  <c r="T77" i="41"/>
  <c r="P77" i="41"/>
  <c r="S77" i="41"/>
  <c r="N77" i="41"/>
  <c r="R77" i="41"/>
  <c r="O77" i="41"/>
  <c r="M69" i="51"/>
  <c r="I69" i="51" s="1"/>
  <c r="L69" i="50"/>
  <c r="H69" i="50" s="1"/>
  <c r="K69" i="50"/>
  <c r="G69" i="50" s="1"/>
  <c r="M151" i="50"/>
  <c r="I151" i="50" s="1"/>
  <c r="M69" i="50"/>
  <c r="I69" i="50" s="1"/>
  <c r="M151" i="56"/>
  <c r="I151" i="56" s="1"/>
  <c r="L151" i="56"/>
  <c r="H151" i="56" s="1"/>
  <c r="K151" i="56"/>
  <c r="G151" i="56" s="1"/>
  <c r="K151" i="50"/>
  <c r="G151" i="50" s="1"/>
  <c r="K69" i="54"/>
  <c r="G69" i="54" s="1"/>
  <c r="M233" i="55"/>
  <c r="I233" i="55" s="1"/>
  <c r="K151" i="51"/>
  <c r="G151" i="51" s="1"/>
  <c r="L151" i="50"/>
  <c r="H151" i="50" s="1"/>
  <c r="L69" i="54"/>
  <c r="H69" i="54" s="1"/>
  <c r="K233" i="55"/>
  <c r="G233" i="55" s="1"/>
  <c r="M69" i="58"/>
  <c r="I69" i="58" s="1"/>
  <c r="K151" i="53"/>
  <c r="G151" i="53" s="1"/>
  <c r="L151" i="51"/>
  <c r="H151" i="51" s="1"/>
  <c r="M69" i="59"/>
  <c r="I69" i="59" s="1"/>
  <c r="L69" i="57"/>
  <c r="H69" i="57" s="1"/>
  <c r="M69" i="55"/>
  <c r="I69" i="55" s="1"/>
  <c r="K69" i="57"/>
  <c r="G69" i="57" s="1"/>
  <c r="L69" i="59"/>
  <c r="H69" i="59" s="1"/>
  <c r="K69" i="58"/>
  <c r="G69" i="58" s="1"/>
  <c r="K69" i="55"/>
  <c r="G69" i="55" s="1"/>
  <c r="L69" i="58"/>
  <c r="H69" i="58" s="1"/>
  <c r="L69" i="55"/>
  <c r="H69" i="55" s="1"/>
  <c r="M69" i="57"/>
  <c r="I69" i="57" s="1"/>
  <c r="M151" i="59"/>
  <c r="I151" i="59" s="1"/>
  <c r="K69" i="59"/>
  <c r="G69" i="59" s="1"/>
  <c r="L69" i="53"/>
  <c r="H69" i="53" s="1"/>
  <c r="K69" i="51"/>
  <c r="G69" i="51" s="1"/>
  <c r="K69" i="52"/>
  <c r="G69" i="52" s="1"/>
  <c r="L69" i="51"/>
  <c r="H69" i="51" s="1"/>
  <c r="L151" i="53"/>
  <c r="H151" i="53" s="1"/>
  <c r="K69" i="56"/>
  <c r="G69" i="56" s="1"/>
  <c r="K151" i="59"/>
  <c r="G151" i="59" s="1"/>
  <c r="L69" i="52"/>
  <c r="H69" i="52" s="1"/>
  <c r="L69" i="56"/>
  <c r="H69" i="56" s="1"/>
  <c r="K69" i="53"/>
  <c r="G69" i="53" s="1"/>
  <c r="M69" i="53"/>
  <c r="I69" i="53" s="1"/>
  <c r="M69" i="54"/>
  <c r="I69" i="54" s="1"/>
  <c r="L233" i="55"/>
  <c r="H233" i="55" s="1"/>
  <c r="M151" i="53"/>
  <c r="I151" i="53" s="1"/>
  <c r="M151" i="51"/>
  <c r="I151" i="51" s="1"/>
  <c r="L151" i="59"/>
  <c r="H151" i="59" s="1"/>
  <c r="M69" i="52"/>
  <c r="I69" i="52" s="1"/>
  <c r="M69" i="56"/>
  <c r="I69" i="56" s="1"/>
  <c r="L233" i="50"/>
  <c r="H233" i="50" s="1"/>
  <c r="L233" i="56"/>
  <c r="H233" i="56" s="1"/>
  <c r="K233" i="50"/>
  <c r="G233" i="50" s="1"/>
  <c r="K233" i="56"/>
  <c r="G233" i="56" s="1"/>
  <c r="M233" i="59"/>
  <c r="I233" i="59" s="1"/>
  <c r="M233" i="50"/>
  <c r="I233" i="50" s="1"/>
  <c r="M233" i="56"/>
  <c r="I233" i="56" s="1"/>
  <c r="M233" i="53"/>
  <c r="I233" i="53" s="1"/>
  <c r="M151" i="54"/>
  <c r="I151" i="54" s="1"/>
  <c r="K151" i="52"/>
  <c r="G151" i="52" s="1"/>
  <c r="M151" i="55"/>
  <c r="I151" i="55" s="1"/>
  <c r="L233" i="53"/>
  <c r="H233" i="53" s="1"/>
  <c r="L233" i="59"/>
  <c r="H233" i="59" s="1"/>
  <c r="L151" i="54"/>
  <c r="H151" i="54" s="1"/>
  <c r="M151" i="52"/>
  <c r="I151" i="52" s="1"/>
  <c r="L151" i="55"/>
  <c r="H151" i="55" s="1"/>
  <c r="M233" i="51"/>
  <c r="I233" i="51" s="1"/>
  <c r="K233" i="53"/>
  <c r="G233" i="53" s="1"/>
  <c r="K233" i="59"/>
  <c r="G233" i="59" s="1"/>
  <c r="L151" i="52"/>
  <c r="H151" i="52" s="1"/>
  <c r="K151" i="55"/>
  <c r="G151" i="55" s="1"/>
  <c r="M151" i="58"/>
  <c r="I151" i="58" s="1"/>
  <c r="M151" i="57"/>
  <c r="I151" i="57" s="1"/>
  <c r="L233" i="51"/>
  <c r="H233" i="51" s="1"/>
  <c r="L151" i="58"/>
  <c r="H151" i="58" s="1"/>
  <c r="L151" i="57"/>
  <c r="H151" i="57" s="1"/>
  <c r="K233" i="51"/>
  <c r="G233" i="51" s="1"/>
  <c r="K151" i="54"/>
  <c r="G151" i="54" s="1"/>
  <c r="K151" i="58"/>
  <c r="G151" i="58" s="1"/>
  <c r="K151" i="57"/>
  <c r="G151" i="57" s="1"/>
  <c r="M315" i="53"/>
  <c r="I315" i="53" s="1"/>
  <c r="K233" i="58"/>
  <c r="G233" i="58" s="1"/>
  <c r="M315" i="59"/>
  <c r="I315" i="59" s="1"/>
  <c r="K315" i="55"/>
  <c r="G315" i="55" s="1"/>
  <c r="L233" i="57"/>
  <c r="H233" i="57" s="1"/>
  <c r="L315" i="53"/>
  <c r="H315" i="53" s="1"/>
  <c r="L315" i="59"/>
  <c r="H315" i="59" s="1"/>
  <c r="K233" i="57"/>
  <c r="G233" i="57" s="1"/>
  <c r="K315" i="50"/>
  <c r="G315" i="50" s="1"/>
  <c r="K315" i="53"/>
  <c r="G315" i="53" s="1"/>
  <c r="K315" i="59"/>
  <c r="G315" i="59" s="1"/>
  <c r="M315" i="50"/>
  <c r="I315" i="50" s="1"/>
  <c r="L233" i="58"/>
  <c r="H233" i="58" s="1"/>
  <c r="L315" i="55"/>
  <c r="H315" i="55" s="1"/>
  <c r="M233" i="57"/>
  <c r="I233" i="57" s="1"/>
  <c r="M233" i="52"/>
  <c r="I233" i="52" s="1"/>
  <c r="K315" i="51"/>
  <c r="G315" i="51" s="1"/>
  <c r="M315" i="55"/>
  <c r="I315" i="55" s="1"/>
  <c r="M233" i="58"/>
  <c r="I233" i="58" s="1"/>
  <c r="M233" i="54"/>
  <c r="I233" i="54" s="1"/>
  <c r="L233" i="52"/>
  <c r="H233" i="52" s="1"/>
  <c r="L315" i="56"/>
  <c r="H315" i="56" s="1"/>
  <c r="K315" i="56"/>
  <c r="G315" i="56" s="1"/>
  <c r="M315" i="51"/>
  <c r="I315" i="51" s="1"/>
  <c r="L233" i="54"/>
  <c r="H233" i="54" s="1"/>
  <c r="K233" i="52"/>
  <c r="G233" i="52" s="1"/>
  <c r="K233" i="54"/>
  <c r="G233" i="54" s="1"/>
  <c r="L315" i="50"/>
  <c r="H315" i="50" s="1"/>
  <c r="L315" i="51"/>
  <c r="H315" i="51" s="1"/>
  <c r="M315" i="56"/>
  <c r="I315" i="56" s="1"/>
  <c r="K397" i="50"/>
  <c r="G397" i="50" s="1"/>
  <c r="L397" i="50"/>
  <c r="H397" i="50" s="1"/>
  <c r="K397" i="56"/>
  <c r="G397" i="56" s="1"/>
  <c r="M397" i="56"/>
  <c r="I397" i="56" s="1"/>
  <c r="M397" i="53"/>
  <c r="I397" i="53" s="1"/>
  <c r="K397" i="59"/>
  <c r="G397" i="59" s="1"/>
  <c r="L315" i="57"/>
  <c r="H315" i="57" s="1"/>
  <c r="M315" i="52"/>
  <c r="I315" i="52" s="1"/>
  <c r="M397" i="55"/>
  <c r="I397" i="55" s="1"/>
  <c r="L397" i="56"/>
  <c r="H397" i="56" s="1"/>
  <c r="L397" i="53"/>
  <c r="H397" i="53" s="1"/>
  <c r="L397" i="55"/>
  <c r="H397" i="55" s="1"/>
  <c r="K315" i="58"/>
  <c r="G315" i="58" s="1"/>
  <c r="K315" i="57"/>
  <c r="G315" i="57" s="1"/>
  <c r="L315" i="52"/>
  <c r="H315" i="52" s="1"/>
  <c r="L315" i="54"/>
  <c r="H315" i="54" s="1"/>
  <c r="M397" i="50"/>
  <c r="I397" i="50" s="1"/>
  <c r="M315" i="57"/>
  <c r="I315" i="57" s="1"/>
  <c r="M315" i="58"/>
  <c r="I315" i="58" s="1"/>
  <c r="M315" i="54"/>
  <c r="I315" i="54" s="1"/>
  <c r="K397" i="53"/>
  <c r="G397" i="53" s="1"/>
  <c r="K315" i="52"/>
  <c r="G315" i="52" s="1"/>
  <c r="L397" i="59"/>
  <c r="H397" i="59" s="1"/>
  <c r="K315" i="54"/>
  <c r="G315" i="54" s="1"/>
  <c r="K397" i="55"/>
  <c r="G397" i="55" s="1"/>
  <c r="L315" i="58"/>
  <c r="H315" i="58" s="1"/>
  <c r="M397" i="59"/>
  <c r="I397" i="59" s="1"/>
  <c r="L397" i="51"/>
  <c r="H397" i="51" s="1"/>
  <c r="L479" i="53"/>
  <c r="H479" i="53" s="1"/>
  <c r="L561" i="55"/>
  <c r="H561" i="55" s="1"/>
  <c r="M561" i="59"/>
  <c r="I561" i="59" s="1"/>
  <c r="L397" i="57"/>
  <c r="H397" i="57" s="1"/>
  <c r="M397" i="58"/>
  <c r="I397" i="58" s="1"/>
  <c r="M479" i="50"/>
  <c r="I479" i="50" s="1"/>
  <c r="K561" i="50"/>
  <c r="G561" i="50" s="1"/>
  <c r="K397" i="51"/>
  <c r="G397" i="51" s="1"/>
  <c r="K479" i="53"/>
  <c r="G479" i="53" s="1"/>
  <c r="K561" i="55"/>
  <c r="G561" i="55" s="1"/>
  <c r="L561" i="59"/>
  <c r="H561" i="59" s="1"/>
  <c r="K397" i="57"/>
  <c r="G397" i="57" s="1"/>
  <c r="M561" i="53"/>
  <c r="I561" i="53" s="1"/>
  <c r="M479" i="55"/>
  <c r="I479" i="55" s="1"/>
  <c r="L397" i="52"/>
  <c r="H397" i="52" s="1"/>
  <c r="L479" i="50"/>
  <c r="H479" i="50" s="1"/>
  <c r="M561" i="55"/>
  <c r="I561" i="55" s="1"/>
  <c r="M561" i="51"/>
  <c r="I561" i="51" s="1"/>
  <c r="K561" i="59"/>
  <c r="G561" i="59" s="1"/>
  <c r="M397" i="57"/>
  <c r="I397" i="57" s="1"/>
  <c r="M479" i="56"/>
  <c r="I479" i="56" s="1"/>
  <c r="L561" i="53"/>
  <c r="H561" i="53" s="1"/>
  <c r="L479" i="55"/>
  <c r="H479" i="55" s="1"/>
  <c r="L561" i="56"/>
  <c r="H561" i="56" s="1"/>
  <c r="L479" i="51"/>
  <c r="H479" i="51" s="1"/>
  <c r="K479" i="56"/>
  <c r="G479" i="56" s="1"/>
  <c r="L561" i="50"/>
  <c r="H561" i="50" s="1"/>
  <c r="M397" i="51"/>
  <c r="I397" i="51" s="1"/>
  <c r="M397" i="54"/>
  <c r="I397" i="54" s="1"/>
  <c r="L561" i="51"/>
  <c r="H561" i="51" s="1"/>
  <c r="M561" i="56"/>
  <c r="I561" i="56" s="1"/>
  <c r="M479" i="51"/>
  <c r="I479" i="51" s="1"/>
  <c r="L479" i="56"/>
  <c r="H479" i="56" s="1"/>
  <c r="K561" i="53"/>
  <c r="G561" i="53" s="1"/>
  <c r="K479" i="55"/>
  <c r="G479" i="55" s="1"/>
  <c r="L397" i="54"/>
  <c r="H397" i="54" s="1"/>
  <c r="K561" i="51"/>
  <c r="G561" i="51" s="1"/>
  <c r="L479" i="59"/>
  <c r="H479" i="59" s="1"/>
  <c r="M397" i="52"/>
  <c r="I397" i="52" s="1"/>
  <c r="L397" i="58"/>
  <c r="H397" i="58" s="1"/>
  <c r="K479" i="59"/>
  <c r="G479" i="59" s="1"/>
  <c r="K479" i="50"/>
  <c r="G479" i="50" s="1"/>
  <c r="M561" i="50"/>
  <c r="I561" i="50" s="1"/>
  <c r="M479" i="53"/>
  <c r="I479" i="53" s="1"/>
  <c r="K397" i="54"/>
  <c r="G397" i="54" s="1"/>
  <c r="K561" i="56"/>
  <c r="G561" i="56" s="1"/>
  <c r="K479" i="51"/>
  <c r="G479" i="51" s="1"/>
  <c r="K397" i="58"/>
  <c r="G397" i="58" s="1"/>
  <c r="K397" i="52"/>
  <c r="G397" i="52" s="1"/>
  <c r="M479" i="59"/>
  <c r="I479" i="59" s="1"/>
  <c r="K479" i="58"/>
  <c r="G479" i="58" s="1"/>
  <c r="L561" i="52"/>
  <c r="H561" i="52" s="1"/>
  <c r="K561" i="54"/>
  <c r="G561" i="54" s="1"/>
  <c r="L561" i="57"/>
  <c r="H561" i="57" s="1"/>
  <c r="M479" i="58"/>
  <c r="I479" i="58" s="1"/>
  <c r="K561" i="52"/>
  <c r="G561" i="52" s="1"/>
  <c r="K561" i="57"/>
  <c r="G561" i="57" s="1"/>
  <c r="M479" i="57"/>
  <c r="I479" i="57" s="1"/>
  <c r="L479" i="57"/>
  <c r="H479" i="57" s="1"/>
  <c r="M561" i="58"/>
  <c r="I561" i="58" s="1"/>
  <c r="K479" i="52"/>
  <c r="G479" i="52" s="1"/>
  <c r="K561" i="58"/>
  <c r="G561" i="58" s="1"/>
  <c r="L479" i="52"/>
  <c r="H479" i="52" s="1"/>
  <c r="L479" i="58"/>
  <c r="H479" i="58" s="1"/>
  <c r="M561" i="52"/>
  <c r="I561" i="52" s="1"/>
  <c r="L561" i="54"/>
  <c r="H561" i="54" s="1"/>
  <c r="M561" i="57"/>
  <c r="I561" i="57" s="1"/>
  <c r="K479" i="54"/>
  <c r="G479" i="54" s="1"/>
  <c r="M561" i="54"/>
  <c r="I561" i="54" s="1"/>
  <c r="L561" i="58"/>
  <c r="H561" i="58" s="1"/>
  <c r="M479" i="54"/>
  <c r="I479" i="54" s="1"/>
  <c r="L479" i="54"/>
  <c r="H479" i="54" s="1"/>
  <c r="K479" i="57"/>
  <c r="G479" i="57" s="1"/>
  <c r="M479" i="52"/>
  <c r="I479" i="52" s="1"/>
  <c r="K150" i="47"/>
  <c r="G150" i="47" s="1"/>
  <c r="M68" i="49"/>
  <c r="I68" i="49" s="1"/>
  <c r="M150" i="47"/>
  <c r="I150" i="47" s="1"/>
  <c r="L150" i="47"/>
  <c r="H150" i="47" s="1"/>
  <c r="L68" i="49"/>
  <c r="H68" i="49" s="1"/>
  <c r="M68" i="47"/>
  <c r="I68" i="47" s="1"/>
  <c r="K68" i="47"/>
  <c r="G68" i="47" s="1"/>
  <c r="K68" i="49"/>
  <c r="G68" i="49" s="1"/>
  <c r="L68" i="47"/>
  <c r="H68" i="47" s="1"/>
  <c r="M232" i="47"/>
  <c r="I232" i="47" s="1"/>
  <c r="K232" i="47"/>
  <c r="G232" i="47" s="1"/>
  <c r="L232" i="47"/>
  <c r="H232" i="47" s="1"/>
  <c r="L150" i="49"/>
  <c r="H150" i="49" s="1"/>
  <c r="M150" i="49"/>
  <c r="I150" i="49" s="1"/>
  <c r="K150" i="49"/>
  <c r="G150" i="49" s="1"/>
  <c r="L232" i="49"/>
  <c r="H232" i="49" s="1"/>
  <c r="M314" i="47"/>
  <c r="I314" i="47" s="1"/>
  <c r="K232" i="49"/>
  <c r="G232" i="49" s="1"/>
  <c r="L314" i="47"/>
  <c r="H314" i="47" s="1"/>
  <c r="M232" i="49"/>
  <c r="I232" i="49" s="1"/>
  <c r="K314" i="47"/>
  <c r="G314" i="47" s="1"/>
  <c r="M314" i="49"/>
  <c r="I314" i="49" s="1"/>
  <c r="L314" i="49"/>
  <c r="H314" i="49" s="1"/>
  <c r="K314" i="49"/>
  <c r="G314" i="49" s="1"/>
  <c r="L396" i="47"/>
  <c r="H396" i="47" s="1"/>
  <c r="K396" i="47"/>
  <c r="G396" i="47" s="1"/>
  <c r="M396" i="47"/>
  <c r="I396" i="47" s="1"/>
  <c r="L396" i="49"/>
  <c r="H396" i="49" s="1"/>
  <c r="M396" i="49"/>
  <c r="I396" i="49" s="1"/>
  <c r="L560" i="47"/>
  <c r="H560" i="47" s="1"/>
  <c r="M478" i="47"/>
  <c r="I478" i="47" s="1"/>
  <c r="L478" i="47"/>
  <c r="H478" i="47" s="1"/>
  <c r="K560" i="47"/>
  <c r="G560" i="47" s="1"/>
  <c r="K478" i="47"/>
  <c r="G478" i="47" s="1"/>
  <c r="K396" i="49"/>
  <c r="G396" i="49" s="1"/>
  <c r="M560" i="47"/>
  <c r="I560" i="47" s="1"/>
  <c r="M478" i="49"/>
  <c r="I478" i="49" s="1"/>
  <c r="M560" i="49"/>
  <c r="I560" i="49" s="1"/>
  <c r="K478" i="49"/>
  <c r="G478" i="49" s="1"/>
  <c r="K560" i="49"/>
  <c r="G560" i="49" s="1"/>
  <c r="L478" i="49"/>
  <c r="H478" i="49" s="1"/>
  <c r="L560" i="49"/>
  <c r="H560" i="49" s="1"/>
  <c r="G1298" i="42"/>
  <c r="H1298" i="42"/>
  <c r="I1298" i="42"/>
  <c r="I1380" i="42"/>
  <c r="H1380" i="42"/>
  <c r="G1380" i="42"/>
  <c r="I1462" i="42"/>
  <c r="G1462" i="42"/>
  <c r="H1462" i="42"/>
  <c r="G1544" i="42"/>
  <c r="I1544" i="42"/>
  <c r="H1544" i="42"/>
  <c r="G1626" i="42"/>
  <c r="H1626" i="42"/>
  <c r="I1626" i="42"/>
  <c r="I1708" i="42"/>
  <c r="G1708" i="42"/>
  <c r="H1708" i="42"/>
  <c r="I1790" i="42"/>
  <c r="H1790" i="42"/>
  <c r="G1790" i="42"/>
  <c r="I1872" i="42"/>
  <c r="H1872" i="42"/>
  <c r="G1872" i="42"/>
  <c r="I2036" i="42"/>
  <c r="G1954" i="42"/>
  <c r="H1954" i="42"/>
  <c r="G2036" i="42"/>
  <c r="I1954" i="42"/>
  <c r="H2036" i="42"/>
  <c r="J152" i="45"/>
  <c r="F152" i="45" s="1"/>
  <c r="L398" i="45"/>
  <c r="H398" i="45" s="1"/>
  <c r="L480" i="45"/>
  <c r="H480" i="45" s="1"/>
  <c r="K644" i="45"/>
  <c r="G644" i="45" s="1"/>
  <c r="J70" i="45"/>
  <c r="F70" i="45" s="1"/>
  <c r="L316" i="45"/>
  <c r="H316" i="45" s="1"/>
  <c r="K316" i="45"/>
  <c r="G316" i="45" s="1"/>
  <c r="J316" i="45"/>
  <c r="F316" i="45" s="1"/>
  <c r="L152" i="45"/>
  <c r="H152" i="45" s="1"/>
  <c r="K398" i="45"/>
  <c r="G398" i="45" s="1"/>
  <c r="K890" i="45"/>
  <c r="G890" i="45" s="1"/>
  <c r="K480" i="45"/>
  <c r="G480" i="45" s="1"/>
  <c r="J644" i="45"/>
  <c r="F644" i="45" s="1"/>
  <c r="K808" i="45"/>
  <c r="G808" i="45" s="1"/>
  <c r="L890" i="45"/>
  <c r="H890" i="45" s="1"/>
  <c r="L562" i="45"/>
  <c r="H562" i="45" s="1"/>
  <c r="J890" i="45"/>
  <c r="F890" i="45" s="1"/>
  <c r="J480" i="45"/>
  <c r="F480" i="45" s="1"/>
  <c r="L808" i="45"/>
  <c r="H808" i="45" s="1"/>
  <c r="L726" i="45"/>
  <c r="H726" i="45" s="1"/>
  <c r="L234" i="45"/>
  <c r="H234" i="45" s="1"/>
  <c r="K234" i="45"/>
  <c r="G234" i="45" s="1"/>
  <c r="J726" i="45"/>
  <c r="F726" i="45" s="1"/>
  <c r="K152" i="45"/>
  <c r="G152" i="45" s="1"/>
  <c r="J398" i="45"/>
  <c r="F398" i="45" s="1"/>
  <c r="J234" i="45"/>
  <c r="F234" i="45" s="1"/>
  <c r="L644" i="45"/>
  <c r="H644" i="45" s="1"/>
  <c r="K70" i="45"/>
  <c r="G70" i="45" s="1"/>
  <c r="K562" i="45"/>
  <c r="G562" i="45" s="1"/>
  <c r="J808" i="45"/>
  <c r="F808" i="45" s="1"/>
  <c r="J562" i="45"/>
  <c r="F562" i="45" s="1"/>
  <c r="K726" i="45"/>
  <c r="G726" i="45" s="1"/>
  <c r="L70" i="45"/>
  <c r="H70" i="45" s="1"/>
  <c r="G70" i="42"/>
  <c r="I70" i="42"/>
  <c r="H70" i="42"/>
  <c r="I234" i="42"/>
  <c r="G152" i="42"/>
  <c r="G234" i="42"/>
  <c r="H234" i="42"/>
  <c r="I152" i="42"/>
  <c r="H152" i="42"/>
  <c r="G316" i="42"/>
  <c r="H316" i="42"/>
  <c r="I316" i="42"/>
  <c r="H398" i="42"/>
  <c r="G398" i="42"/>
  <c r="I398" i="42"/>
  <c r="I480" i="42"/>
  <c r="H480" i="42"/>
  <c r="G480" i="42"/>
  <c r="G562" i="42"/>
  <c r="H562" i="42"/>
  <c r="I562" i="42"/>
  <c r="H644" i="42"/>
  <c r="I644" i="42"/>
  <c r="G644" i="42"/>
  <c r="G726" i="42"/>
  <c r="H726" i="42"/>
  <c r="I726" i="42"/>
  <c r="I808" i="42"/>
  <c r="G808" i="42"/>
  <c r="H808" i="42"/>
  <c r="G890" i="42"/>
  <c r="I890" i="42"/>
  <c r="H890" i="42"/>
  <c r="G972" i="42"/>
  <c r="I972" i="42"/>
  <c r="H972" i="42"/>
  <c r="H1054" i="42"/>
  <c r="I1054" i="42"/>
  <c r="G1054" i="42"/>
  <c r="G1136" i="42"/>
  <c r="H1136" i="42"/>
  <c r="I1136" i="42"/>
  <c r="I1218" i="42"/>
  <c r="H1218" i="42"/>
  <c r="G1218" i="42"/>
  <c r="F78" i="41"/>
  <c r="E78" i="41"/>
  <c r="D79" i="41"/>
  <c r="G78" i="41"/>
  <c r="H78" i="41"/>
  <c r="L69" i="47" l="1"/>
  <c r="H69" i="47" s="1"/>
  <c r="L151" i="47"/>
  <c r="H151" i="47" s="1"/>
  <c r="K69" i="47"/>
  <c r="G69" i="47" s="1"/>
  <c r="M69" i="49"/>
  <c r="I69" i="49" s="1"/>
  <c r="L69" i="49"/>
  <c r="H69" i="49" s="1"/>
  <c r="K69" i="49"/>
  <c r="G69" i="49" s="1"/>
  <c r="M151" i="47"/>
  <c r="I151" i="47" s="1"/>
  <c r="K151" i="47"/>
  <c r="G151" i="47" s="1"/>
  <c r="M69" i="47"/>
  <c r="I69" i="47" s="1"/>
  <c r="M151" i="49"/>
  <c r="I151" i="49" s="1"/>
  <c r="M233" i="49"/>
  <c r="I233" i="49" s="1"/>
  <c r="L151" i="49"/>
  <c r="H151" i="49" s="1"/>
  <c r="L233" i="49"/>
  <c r="H233" i="49" s="1"/>
  <c r="K151" i="49"/>
  <c r="G151" i="49" s="1"/>
  <c r="K233" i="49"/>
  <c r="G233" i="49" s="1"/>
  <c r="K233" i="47"/>
  <c r="G233" i="47" s="1"/>
  <c r="L233" i="47"/>
  <c r="H233" i="47" s="1"/>
  <c r="M233" i="47"/>
  <c r="I233" i="47" s="1"/>
  <c r="M315" i="47"/>
  <c r="I315" i="47" s="1"/>
  <c r="L315" i="47"/>
  <c r="H315" i="47" s="1"/>
  <c r="K315" i="49"/>
  <c r="G315" i="49" s="1"/>
  <c r="L315" i="49"/>
  <c r="H315" i="49" s="1"/>
  <c r="M315" i="49"/>
  <c r="I315" i="49" s="1"/>
  <c r="K315" i="47"/>
  <c r="G315" i="47" s="1"/>
  <c r="M397" i="49"/>
  <c r="I397" i="49" s="1"/>
  <c r="K397" i="47"/>
  <c r="G397" i="47" s="1"/>
  <c r="L397" i="49"/>
  <c r="H397" i="49" s="1"/>
  <c r="L397" i="47"/>
  <c r="H397" i="47" s="1"/>
  <c r="K397" i="49"/>
  <c r="G397" i="49" s="1"/>
  <c r="M397" i="47"/>
  <c r="I397" i="47" s="1"/>
  <c r="K561" i="49"/>
  <c r="G561" i="49" s="1"/>
  <c r="M479" i="49"/>
  <c r="I479" i="49" s="1"/>
  <c r="M561" i="49"/>
  <c r="I561" i="49" s="1"/>
  <c r="L479" i="49"/>
  <c r="H479" i="49" s="1"/>
  <c r="M561" i="47"/>
  <c r="I561" i="47" s="1"/>
  <c r="M479" i="47"/>
  <c r="I479" i="47" s="1"/>
  <c r="L561" i="47"/>
  <c r="H561" i="47" s="1"/>
  <c r="K479" i="47"/>
  <c r="G479" i="47" s="1"/>
  <c r="L479" i="47"/>
  <c r="H479" i="47" s="1"/>
  <c r="K561" i="47"/>
  <c r="G561" i="47" s="1"/>
  <c r="L561" i="49"/>
  <c r="H561" i="49" s="1"/>
  <c r="K479" i="49"/>
  <c r="G479" i="49" s="1"/>
  <c r="L69" i="48"/>
  <c r="H69" i="48" s="1"/>
  <c r="M69" i="48"/>
  <c r="I69" i="48" s="1"/>
  <c r="K69" i="48"/>
  <c r="G69" i="48" s="1"/>
  <c r="K315" i="48"/>
  <c r="G315" i="48" s="1"/>
  <c r="M315" i="48"/>
  <c r="I315" i="48" s="1"/>
  <c r="M233" i="48"/>
  <c r="I233" i="48" s="1"/>
  <c r="K233" i="48"/>
  <c r="G233" i="48" s="1"/>
  <c r="L233" i="48"/>
  <c r="H233" i="48" s="1"/>
  <c r="K151" i="48"/>
  <c r="G151" i="48" s="1"/>
  <c r="L315" i="48"/>
  <c r="H315" i="48" s="1"/>
  <c r="M151" i="48"/>
  <c r="I151" i="48" s="1"/>
  <c r="L151" i="48"/>
  <c r="H151" i="48" s="1"/>
  <c r="M397" i="48"/>
  <c r="I397" i="48" s="1"/>
  <c r="K397" i="48"/>
  <c r="G397" i="48" s="1"/>
  <c r="L397" i="48"/>
  <c r="H397" i="48" s="1"/>
  <c r="L479" i="48"/>
  <c r="H479" i="48" s="1"/>
  <c r="K479" i="48"/>
  <c r="G479" i="48" s="1"/>
  <c r="M561" i="48"/>
  <c r="I561" i="48" s="1"/>
  <c r="M479" i="48"/>
  <c r="I479" i="48" s="1"/>
  <c r="L561" i="48"/>
  <c r="H561" i="48" s="1"/>
  <c r="K561" i="48"/>
  <c r="G561" i="48" s="1"/>
  <c r="K77" i="41"/>
  <c r="L77" i="41"/>
  <c r="J398" i="61"/>
  <c r="F398" i="61" s="1"/>
  <c r="K398" i="61"/>
  <c r="G398" i="61" s="1"/>
  <c r="L70" i="61"/>
  <c r="H70" i="61" s="1"/>
  <c r="J70" i="61"/>
  <c r="F70" i="61" s="1"/>
  <c r="L398" i="61"/>
  <c r="H398" i="61" s="1"/>
  <c r="K70" i="61"/>
  <c r="G70" i="61" s="1"/>
  <c r="K890" i="61"/>
  <c r="G890" i="61" s="1"/>
  <c r="K644" i="61"/>
  <c r="G644" i="61" s="1"/>
  <c r="L562" i="61"/>
  <c r="H562" i="61" s="1"/>
  <c r="J890" i="61"/>
  <c r="F890" i="61" s="1"/>
  <c r="J644" i="61"/>
  <c r="F644" i="61" s="1"/>
  <c r="K562" i="61"/>
  <c r="G562" i="61" s="1"/>
  <c r="L808" i="61"/>
  <c r="H808" i="61" s="1"/>
  <c r="J562" i="61"/>
  <c r="F562" i="61" s="1"/>
  <c r="K808" i="61"/>
  <c r="G808" i="61" s="1"/>
  <c r="L890" i="61"/>
  <c r="H890" i="61" s="1"/>
  <c r="L644" i="61"/>
  <c r="H644" i="61" s="1"/>
  <c r="K316" i="61"/>
  <c r="G316" i="61" s="1"/>
  <c r="J316" i="61"/>
  <c r="F316" i="61" s="1"/>
  <c r="L316" i="61"/>
  <c r="H316" i="61" s="1"/>
  <c r="J808" i="61"/>
  <c r="F808" i="61" s="1"/>
  <c r="K152" i="61"/>
  <c r="G152" i="61" s="1"/>
  <c r="L234" i="61"/>
  <c r="H234" i="61" s="1"/>
  <c r="J152" i="61"/>
  <c r="F152" i="61" s="1"/>
  <c r="K480" i="61"/>
  <c r="G480" i="61" s="1"/>
  <c r="J234" i="61"/>
  <c r="F234" i="61" s="1"/>
  <c r="K726" i="61"/>
  <c r="G726" i="61" s="1"/>
  <c r="J726" i="61"/>
  <c r="F726" i="61" s="1"/>
  <c r="L152" i="61"/>
  <c r="H152" i="61" s="1"/>
  <c r="J480" i="61"/>
  <c r="F480" i="61" s="1"/>
  <c r="L480" i="61"/>
  <c r="H480" i="61" s="1"/>
  <c r="K234" i="61"/>
  <c r="G234" i="61" s="1"/>
  <c r="L726" i="61"/>
  <c r="H726" i="61" s="1"/>
  <c r="R78" i="41"/>
  <c r="Q78" i="41"/>
  <c r="T78" i="41"/>
  <c r="N78" i="41"/>
  <c r="M78" i="41"/>
  <c r="J78" i="41"/>
  <c r="S78" i="41"/>
  <c r="P78" i="41"/>
  <c r="O78" i="41"/>
  <c r="I78" i="41"/>
  <c r="G1299" i="42"/>
  <c r="I1299" i="42"/>
  <c r="H1299" i="42"/>
  <c r="I1381" i="42"/>
  <c r="H1381" i="42"/>
  <c r="G1381" i="42"/>
  <c r="I1463" i="42"/>
  <c r="G1463" i="42"/>
  <c r="H1463" i="42"/>
  <c r="G1545" i="42"/>
  <c r="I1545" i="42"/>
  <c r="H1545" i="42"/>
  <c r="I1627" i="42"/>
  <c r="H1627" i="42"/>
  <c r="G1627" i="42"/>
  <c r="I1709" i="42"/>
  <c r="G1709" i="42"/>
  <c r="H1709" i="42"/>
  <c r="G1791" i="42"/>
  <c r="I1791" i="42"/>
  <c r="H1791" i="42"/>
  <c r="G1873" i="42"/>
  <c r="H1873" i="42"/>
  <c r="I1873" i="42"/>
  <c r="H1955" i="42"/>
  <c r="G1955" i="42"/>
  <c r="I1955" i="42"/>
  <c r="I2037" i="42"/>
  <c r="H2037" i="42"/>
  <c r="G2037" i="42"/>
  <c r="L70" i="50"/>
  <c r="H70" i="50" s="1"/>
  <c r="K70" i="50"/>
  <c r="G70" i="50" s="1"/>
  <c r="K70" i="51"/>
  <c r="G70" i="51" s="1"/>
  <c r="M70" i="50"/>
  <c r="I70" i="50" s="1"/>
  <c r="L70" i="56"/>
  <c r="H70" i="56" s="1"/>
  <c r="M70" i="54"/>
  <c r="I70" i="54" s="1"/>
  <c r="L70" i="58"/>
  <c r="H70" i="58" s="1"/>
  <c r="L70" i="54"/>
  <c r="H70" i="54" s="1"/>
  <c r="K70" i="58"/>
  <c r="G70" i="58" s="1"/>
  <c r="K70" i="54"/>
  <c r="G70" i="54" s="1"/>
  <c r="M70" i="56"/>
  <c r="I70" i="56" s="1"/>
  <c r="M70" i="58"/>
  <c r="I70" i="58" s="1"/>
  <c r="M70" i="51"/>
  <c r="I70" i="51" s="1"/>
  <c r="L70" i="55"/>
  <c r="H70" i="55" s="1"/>
  <c r="L152" i="55"/>
  <c r="H152" i="55" s="1"/>
  <c r="L152" i="59"/>
  <c r="H152" i="59" s="1"/>
  <c r="K152" i="56"/>
  <c r="G152" i="56" s="1"/>
  <c r="M152" i="53"/>
  <c r="I152" i="53" s="1"/>
  <c r="M152" i="57"/>
  <c r="I152" i="57" s="1"/>
  <c r="K70" i="55"/>
  <c r="G70" i="55" s="1"/>
  <c r="K152" i="55"/>
  <c r="G152" i="55" s="1"/>
  <c r="M70" i="57"/>
  <c r="I70" i="57" s="1"/>
  <c r="L152" i="53"/>
  <c r="H152" i="53" s="1"/>
  <c r="L70" i="51"/>
  <c r="H70" i="51" s="1"/>
  <c r="L152" i="57"/>
  <c r="H152" i="57" s="1"/>
  <c r="M70" i="53"/>
  <c r="I70" i="53" s="1"/>
  <c r="L70" i="57"/>
  <c r="H70" i="57" s="1"/>
  <c r="K152" i="53"/>
  <c r="G152" i="53" s="1"/>
  <c r="K70" i="56"/>
  <c r="G70" i="56" s="1"/>
  <c r="K152" i="57"/>
  <c r="G152" i="57" s="1"/>
  <c r="L70" i="53"/>
  <c r="H70" i="53" s="1"/>
  <c r="K70" i="57"/>
  <c r="G70" i="57" s="1"/>
  <c r="M70" i="52"/>
  <c r="I70" i="52" s="1"/>
  <c r="M70" i="55"/>
  <c r="I70" i="55" s="1"/>
  <c r="M152" i="55"/>
  <c r="I152" i="55" s="1"/>
  <c r="M152" i="59"/>
  <c r="I152" i="59" s="1"/>
  <c r="L152" i="56"/>
  <c r="H152" i="56" s="1"/>
  <c r="K70" i="59"/>
  <c r="G70" i="59" s="1"/>
  <c r="M152" i="56"/>
  <c r="I152" i="56" s="1"/>
  <c r="K70" i="52"/>
  <c r="G70" i="52" s="1"/>
  <c r="M70" i="59"/>
  <c r="I70" i="59" s="1"/>
  <c r="K152" i="59"/>
  <c r="G152" i="59" s="1"/>
  <c r="L70" i="59"/>
  <c r="H70" i="59" s="1"/>
  <c r="L70" i="52"/>
  <c r="H70" i="52" s="1"/>
  <c r="K70" i="53"/>
  <c r="G70" i="53" s="1"/>
  <c r="M152" i="52"/>
  <c r="I152" i="52" s="1"/>
  <c r="L152" i="52"/>
  <c r="H152" i="52" s="1"/>
  <c r="K152" i="52"/>
  <c r="G152" i="52" s="1"/>
  <c r="M234" i="50"/>
  <c r="I234" i="50" s="1"/>
  <c r="K152" i="50"/>
  <c r="G152" i="50" s="1"/>
  <c r="K234" i="55"/>
  <c r="G234" i="55" s="1"/>
  <c r="M152" i="50"/>
  <c r="I152" i="50" s="1"/>
  <c r="M152" i="54"/>
  <c r="I152" i="54" s="1"/>
  <c r="K152" i="51"/>
  <c r="G152" i="51" s="1"/>
  <c r="L234" i="52"/>
  <c r="H234" i="52" s="1"/>
  <c r="L234" i="50"/>
  <c r="H234" i="50" s="1"/>
  <c r="M234" i="55"/>
  <c r="I234" i="55" s="1"/>
  <c r="L152" i="54"/>
  <c r="H152" i="54" s="1"/>
  <c r="K152" i="58"/>
  <c r="G152" i="58" s="1"/>
  <c r="K234" i="52"/>
  <c r="G234" i="52" s="1"/>
  <c r="K234" i="50"/>
  <c r="G234" i="50" s="1"/>
  <c r="L234" i="55"/>
  <c r="H234" i="55" s="1"/>
  <c r="K152" i="54"/>
  <c r="G152" i="54" s="1"/>
  <c r="M152" i="58"/>
  <c r="I152" i="58" s="1"/>
  <c r="L152" i="58"/>
  <c r="H152" i="58" s="1"/>
  <c r="L152" i="50"/>
  <c r="H152" i="50" s="1"/>
  <c r="L152" i="51"/>
  <c r="H152" i="51" s="1"/>
  <c r="M234" i="52"/>
  <c r="I234" i="52" s="1"/>
  <c r="K234" i="57"/>
  <c r="G234" i="57" s="1"/>
  <c r="M152" i="51"/>
  <c r="I152" i="51" s="1"/>
  <c r="L234" i="57"/>
  <c r="H234" i="57" s="1"/>
  <c r="M234" i="57"/>
  <c r="I234" i="57" s="1"/>
  <c r="L316" i="50"/>
  <c r="H316" i="50" s="1"/>
  <c r="K234" i="54"/>
  <c r="G234" i="54" s="1"/>
  <c r="K234" i="53"/>
  <c r="G234" i="53" s="1"/>
  <c r="K316" i="50"/>
  <c r="G316" i="50" s="1"/>
  <c r="M234" i="51"/>
  <c r="I234" i="51" s="1"/>
  <c r="M234" i="53"/>
  <c r="I234" i="53" s="1"/>
  <c r="L234" i="51"/>
  <c r="H234" i="51" s="1"/>
  <c r="M316" i="57"/>
  <c r="I316" i="57" s="1"/>
  <c r="K234" i="51"/>
  <c r="G234" i="51" s="1"/>
  <c r="M234" i="58"/>
  <c r="I234" i="58" s="1"/>
  <c r="M316" i="50"/>
  <c r="I316" i="50" s="1"/>
  <c r="L234" i="54"/>
  <c r="H234" i="54" s="1"/>
  <c r="L234" i="53"/>
  <c r="H234" i="53" s="1"/>
  <c r="M316" i="55"/>
  <c r="I316" i="55" s="1"/>
  <c r="K234" i="58"/>
  <c r="G234" i="58" s="1"/>
  <c r="L234" i="56"/>
  <c r="H234" i="56" s="1"/>
  <c r="M234" i="59"/>
  <c r="I234" i="59" s="1"/>
  <c r="L316" i="55"/>
  <c r="H316" i="55" s="1"/>
  <c r="L316" i="57"/>
  <c r="H316" i="57" s="1"/>
  <c r="M316" i="52"/>
  <c r="I316" i="52" s="1"/>
  <c r="L234" i="59"/>
  <c r="H234" i="59" s="1"/>
  <c r="M234" i="56"/>
  <c r="I234" i="56" s="1"/>
  <c r="K234" i="59"/>
  <c r="G234" i="59" s="1"/>
  <c r="L234" i="58"/>
  <c r="H234" i="58" s="1"/>
  <c r="L316" i="52"/>
  <c r="H316" i="52" s="1"/>
  <c r="K316" i="52"/>
  <c r="G316" i="52" s="1"/>
  <c r="K316" i="57"/>
  <c r="G316" i="57" s="1"/>
  <c r="M234" i="54"/>
  <c r="I234" i="54" s="1"/>
  <c r="K234" i="56"/>
  <c r="G234" i="56" s="1"/>
  <c r="K316" i="55"/>
  <c r="G316" i="55" s="1"/>
  <c r="K398" i="55"/>
  <c r="G398" i="55" s="1"/>
  <c r="L316" i="58"/>
  <c r="H316" i="58" s="1"/>
  <c r="M398" i="57"/>
  <c r="I398" i="57" s="1"/>
  <c r="K316" i="58"/>
  <c r="G316" i="58" s="1"/>
  <c r="L398" i="57"/>
  <c r="H398" i="57" s="1"/>
  <c r="K398" i="50"/>
  <c r="G398" i="50" s="1"/>
  <c r="K398" i="57"/>
  <c r="G398" i="57" s="1"/>
  <c r="M316" i="56"/>
  <c r="I316" i="56" s="1"/>
  <c r="K316" i="54"/>
  <c r="G316" i="54" s="1"/>
  <c r="K316" i="51"/>
  <c r="G316" i="51" s="1"/>
  <c r="L398" i="55"/>
  <c r="H398" i="55" s="1"/>
  <c r="M316" i="58"/>
  <c r="I316" i="58" s="1"/>
  <c r="K316" i="53"/>
  <c r="G316" i="53" s="1"/>
  <c r="L316" i="51"/>
  <c r="H316" i="51" s="1"/>
  <c r="K398" i="52"/>
  <c r="G398" i="52" s="1"/>
  <c r="L316" i="56"/>
  <c r="H316" i="56" s="1"/>
  <c r="M316" i="53"/>
  <c r="I316" i="53" s="1"/>
  <c r="M316" i="54"/>
  <c r="I316" i="54" s="1"/>
  <c r="L398" i="50"/>
  <c r="H398" i="50" s="1"/>
  <c r="K316" i="56"/>
  <c r="G316" i="56" s="1"/>
  <c r="L316" i="53"/>
  <c r="H316" i="53" s="1"/>
  <c r="M316" i="59"/>
  <c r="I316" i="59" s="1"/>
  <c r="L316" i="54"/>
  <c r="H316" i="54" s="1"/>
  <c r="L316" i="59"/>
  <c r="H316" i="59" s="1"/>
  <c r="M398" i="52"/>
  <c r="I398" i="52" s="1"/>
  <c r="M398" i="50"/>
  <c r="I398" i="50" s="1"/>
  <c r="M316" i="51"/>
  <c r="I316" i="51" s="1"/>
  <c r="K316" i="59"/>
  <c r="G316" i="59" s="1"/>
  <c r="L398" i="52"/>
  <c r="H398" i="52" s="1"/>
  <c r="M398" i="55"/>
  <c r="I398" i="55" s="1"/>
  <c r="L398" i="56"/>
  <c r="H398" i="56" s="1"/>
  <c r="M562" i="55"/>
  <c r="I562" i="55" s="1"/>
  <c r="L398" i="54"/>
  <c r="H398" i="54" s="1"/>
  <c r="M398" i="51"/>
  <c r="I398" i="51" s="1"/>
  <c r="K398" i="59"/>
  <c r="G398" i="59" s="1"/>
  <c r="M480" i="57"/>
  <c r="I480" i="57" s="1"/>
  <c r="L398" i="53"/>
  <c r="H398" i="53" s="1"/>
  <c r="K562" i="50"/>
  <c r="G562" i="50" s="1"/>
  <c r="M480" i="50"/>
  <c r="I480" i="50" s="1"/>
  <c r="L562" i="55"/>
  <c r="H562" i="55" s="1"/>
  <c r="K398" i="54"/>
  <c r="G398" i="54" s="1"/>
  <c r="M562" i="57"/>
  <c r="I562" i="57" s="1"/>
  <c r="L398" i="51"/>
  <c r="H398" i="51" s="1"/>
  <c r="M480" i="52"/>
  <c r="I480" i="52" s="1"/>
  <c r="L480" i="57"/>
  <c r="H480" i="57" s="1"/>
  <c r="L480" i="50"/>
  <c r="H480" i="50" s="1"/>
  <c r="M398" i="58"/>
  <c r="I398" i="58" s="1"/>
  <c r="K562" i="55"/>
  <c r="G562" i="55" s="1"/>
  <c r="L562" i="57"/>
  <c r="H562" i="57" s="1"/>
  <c r="K398" i="51"/>
  <c r="G398" i="51" s="1"/>
  <c r="L480" i="52"/>
  <c r="H480" i="52" s="1"/>
  <c r="M562" i="52"/>
  <c r="I562" i="52" s="1"/>
  <c r="M480" i="55"/>
  <c r="I480" i="55" s="1"/>
  <c r="M562" i="50"/>
  <c r="I562" i="50" s="1"/>
  <c r="K480" i="50"/>
  <c r="G480" i="50" s="1"/>
  <c r="L398" i="58"/>
  <c r="H398" i="58" s="1"/>
  <c r="M398" i="53"/>
  <c r="I398" i="53" s="1"/>
  <c r="K562" i="57"/>
  <c r="G562" i="57" s="1"/>
  <c r="K480" i="52"/>
  <c r="G480" i="52" s="1"/>
  <c r="K398" i="58"/>
  <c r="G398" i="58" s="1"/>
  <c r="K398" i="53"/>
  <c r="G398" i="53" s="1"/>
  <c r="M398" i="56"/>
  <c r="I398" i="56" s="1"/>
  <c r="M398" i="54"/>
  <c r="I398" i="54" s="1"/>
  <c r="K562" i="52"/>
  <c r="G562" i="52" s="1"/>
  <c r="L398" i="59"/>
  <c r="H398" i="59" s="1"/>
  <c r="K480" i="57"/>
  <c r="G480" i="57" s="1"/>
  <c r="K480" i="55"/>
  <c r="G480" i="55" s="1"/>
  <c r="L562" i="50"/>
  <c r="H562" i="50" s="1"/>
  <c r="L562" i="52"/>
  <c r="H562" i="52" s="1"/>
  <c r="L480" i="55"/>
  <c r="H480" i="55" s="1"/>
  <c r="K398" i="56"/>
  <c r="G398" i="56" s="1"/>
  <c r="M398" i="59"/>
  <c r="I398" i="59" s="1"/>
  <c r="L562" i="56"/>
  <c r="H562" i="56" s="1"/>
  <c r="M480" i="59"/>
  <c r="I480" i="59" s="1"/>
  <c r="K562" i="56"/>
  <c r="G562" i="56" s="1"/>
  <c r="L480" i="59"/>
  <c r="H480" i="59" s="1"/>
  <c r="K480" i="59"/>
  <c r="G480" i="59" s="1"/>
  <c r="L480" i="54"/>
  <c r="H480" i="54" s="1"/>
  <c r="M480" i="53"/>
  <c r="I480" i="53" s="1"/>
  <c r="K480" i="56"/>
  <c r="G480" i="56" s="1"/>
  <c r="K562" i="58"/>
  <c r="G562" i="58" s="1"/>
  <c r="K480" i="54"/>
  <c r="G480" i="54" s="1"/>
  <c r="L480" i="53"/>
  <c r="H480" i="53" s="1"/>
  <c r="M562" i="58"/>
  <c r="I562" i="58" s="1"/>
  <c r="K480" i="53"/>
  <c r="G480" i="53" s="1"/>
  <c r="K562" i="54"/>
  <c r="G562" i="54" s="1"/>
  <c r="M562" i="51"/>
  <c r="I562" i="51" s="1"/>
  <c r="L562" i="58"/>
  <c r="H562" i="58" s="1"/>
  <c r="L562" i="54"/>
  <c r="H562" i="54" s="1"/>
  <c r="K562" i="53"/>
  <c r="G562" i="53" s="1"/>
  <c r="K562" i="51"/>
  <c r="G562" i="51" s="1"/>
  <c r="M480" i="54"/>
  <c r="I480" i="54" s="1"/>
  <c r="L480" i="56"/>
  <c r="H480" i="56" s="1"/>
  <c r="M562" i="53"/>
  <c r="I562" i="53" s="1"/>
  <c r="K480" i="58"/>
  <c r="G480" i="58" s="1"/>
  <c r="M562" i="59"/>
  <c r="I562" i="59" s="1"/>
  <c r="K480" i="51"/>
  <c r="G480" i="51" s="1"/>
  <c r="L562" i="59"/>
  <c r="H562" i="59" s="1"/>
  <c r="M480" i="58"/>
  <c r="I480" i="58" s="1"/>
  <c r="M480" i="56"/>
  <c r="I480" i="56" s="1"/>
  <c r="K562" i="59"/>
  <c r="G562" i="59" s="1"/>
  <c r="L562" i="51"/>
  <c r="H562" i="51" s="1"/>
  <c r="M480" i="51"/>
  <c r="I480" i="51" s="1"/>
  <c r="L480" i="51"/>
  <c r="H480" i="51" s="1"/>
  <c r="M562" i="56"/>
  <c r="I562" i="56" s="1"/>
  <c r="M562" i="54"/>
  <c r="I562" i="54" s="1"/>
  <c r="L562" i="53"/>
  <c r="H562" i="53" s="1"/>
  <c r="L480" i="58"/>
  <c r="H480" i="58" s="1"/>
  <c r="L481" i="45"/>
  <c r="H481" i="45" s="1"/>
  <c r="K481" i="45"/>
  <c r="G481" i="45" s="1"/>
  <c r="J481" i="45"/>
  <c r="F481" i="45" s="1"/>
  <c r="L399" i="45"/>
  <c r="H399" i="45" s="1"/>
  <c r="K71" i="45"/>
  <c r="G71" i="45" s="1"/>
  <c r="K891" i="45"/>
  <c r="G891" i="45" s="1"/>
  <c r="L645" i="45"/>
  <c r="H645" i="45" s="1"/>
  <c r="J727" i="45"/>
  <c r="F727" i="45" s="1"/>
  <c r="L563" i="45"/>
  <c r="H563" i="45" s="1"/>
  <c r="K563" i="45"/>
  <c r="G563" i="45" s="1"/>
  <c r="K399" i="45"/>
  <c r="G399" i="45" s="1"/>
  <c r="J71" i="45"/>
  <c r="F71" i="45" s="1"/>
  <c r="J235" i="45"/>
  <c r="F235" i="45" s="1"/>
  <c r="K645" i="45"/>
  <c r="G645" i="45" s="1"/>
  <c r="L317" i="45"/>
  <c r="H317" i="45" s="1"/>
  <c r="J317" i="45"/>
  <c r="F317" i="45" s="1"/>
  <c r="L153" i="45"/>
  <c r="H153" i="45" s="1"/>
  <c r="K153" i="45"/>
  <c r="G153" i="45" s="1"/>
  <c r="J399" i="45"/>
  <c r="F399" i="45" s="1"/>
  <c r="J563" i="45"/>
  <c r="F563" i="45" s="1"/>
  <c r="L235" i="45"/>
  <c r="H235" i="45" s="1"/>
  <c r="J645" i="45"/>
  <c r="F645" i="45" s="1"/>
  <c r="K317" i="45"/>
  <c r="G317" i="45" s="1"/>
  <c r="L727" i="45"/>
  <c r="H727" i="45" s="1"/>
  <c r="J153" i="45"/>
  <c r="F153" i="45" s="1"/>
  <c r="L71" i="45"/>
  <c r="H71" i="45" s="1"/>
  <c r="J891" i="45"/>
  <c r="F891" i="45" s="1"/>
  <c r="K235" i="45"/>
  <c r="G235" i="45" s="1"/>
  <c r="L809" i="45"/>
  <c r="H809" i="45" s="1"/>
  <c r="K727" i="45"/>
  <c r="G727" i="45" s="1"/>
  <c r="K809" i="45"/>
  <c r="G809" i="45" s="1"/>
  <c r="J809" i="45"/>
  <c r="F809" i="45" s="1"/>
  <c r="L891" i="45"/>
  <c r="H891" i="45" s="1"/>
  <c r="I71" i="42"/>
  <c r="H71" i="42"/>
  <c r="G71" i="42"/>
  <c r="G235" i="42"/>
  <c r="I563" i="42"/>
  <c r="G153" i="42"/>
  <c r="I317" i="42"/>
  <c r="H399" i="42"/>
  <c r="I235" i="42"/>
  <c r="G481" i="42"/>
  <c r="G563" i="42"/>
  <c r="I153" i="42"/>
  <c r="I481" i="42"/>
  <c r="I645" i="42"/>
  <c r="G317" i="42"/>
  <c r="H153" i="42"/>
  <c r="H481" i="42"/>
  <c r="G645" i="42"/>
  <c r="H645" i="42"/>
  <c r="G399" i="42"/>
  <c r="H317" i="42"/>
  <c r="I399" i="42"/>
  <c r="H235" i="42"/>
  <c r="H563" i="42"/>
  <c r="H727" i="42"/>
  <c r="G727" i="42"/>
  <c r="I727" i="42"/>
  <c r="G809" i="42"/>
  <c r="I809" i="42"/>
  <c r="H809" i="42"/>
  <c r="I891" i="42"/>
  <c r="H891" i="42"/>
  <c r="G891" i="42"/>
  <c r="H973" i="42"/>
  <c r="I973" i="42"/>
  <c r="G973" i="42"/>
  <c r="I1055" i="42"/>
  <c r="G1055" i="42"/>
  <c r="H1055" i="42"/>
  <c r="I1137" i="42"/>
  <c r="G1137" i="42"/>
  <c r="H1137" i="42"/>
  <c r="I1219" i="42"/>
  <c r="H1219" i="42"/>
  <c r="G1219" i="42"/>
  <c r="D80" i="41"/>
  <c r="E79" i="41"/>
  <c r="F79" i="41"/>
  <c r="G79" i="41"/>
  <c r="H79" i="41"/>
  <c r="G70" i="63"/>
  <c r="F70" i="63"/>
  <c r="F152" i="63"/>
  <c r="H480" i="63"/>
  <c r="F480" i="63"/>
  <c r="G480" i="63"/>
  <c r="H70" i="63"/>
  <c r="G152" i="63"/>
  <c r="F316" i="63"/>
  <c r="F562" i="63"/>
  <c r="H316" i="63"/>
  <c r="H234" i="63"/>
  <c r="G316" i="63"/>
  <c r="H152" i="63"/>
  <c r="G562" i="63"/>
  <c r="H398" i="63"/>
  <c r="F398" i="63"/>
  <c r="G234" i="63"/>
  <c r="F234" i="63"/>
  <c r="G398" i="63"/>
  <c r="H562" i="63"/>
  <c r="K70" i="48" l="1"/>
  <c r="G70" i="48" s="1"/>
  <c r="M152" i="48"/>
  <c r="I152" i="48" s="1"/>
  <c r="K152" i="48"/>
  <c r="G152" i="48" s="1"/>
  <c r="L152" i="48"/>
  <c r="H152" i="48" s="1"/>
  <c r="M70" i="48"/>
  <c r="I70" i="48" s="1"/>
  <c r="L70" i="48"/>
  <c r="H70" i="48" s="1"/>
  <c r="M234" i="48"/>
  <c r="I234" i="48" s="1"/>
  <c r="K234" i="48"/>
  <c r="G234" i="48" s="1"/>
  <c r="L234" i="48"/>
  <c r="H234" i="48" s="1"/>
  <c r="M316" i="48"/>
  <c r="I316" i="48" s="1"/>
  <c r="L316" i="48"/>
  <c r="H316" i="48" s="1"/>
  <c r="K316" i="48"/>
  <c r="G316" i="48" s="1"/>
  <c r="M398" i="48"/>
  <c r="I398" i="48" s="1"/>
  <c r="L398" i="48"/>
  <c r="H398" i="48" s="1"/>
  <c r="K398" i="48"/>
  <c r="G398" i="48" s="1"/>
  <c r="L562" i="48"/>
  <c r="H562" i="48" s="1"/>
  <c r="M562" i="48"/>
  <c r="I562" i="48" s="1"/>
  <c r="L480" i="48"/>
  <c r="H480" i="48" s="1"/>
  <c r="K480" i="48"/>
  <c r="G480" i="48" s="1"/>
  <c r="M480" i="48"/>
  <c r="I480" i="48" s="1"/>
  <c r="K562" i="48"/>
  <c r="G562" i="48" s="1"/>
  <c r="L78" i="41"/>
  <c r="K78" i="41"/>
  <c r="H1300" i="42"/>
  <c r="G1300" i="42"/>
  <c r="I1300" i="42"/>
  <c r="G1382" i="42"/>
  <c r="H1382" i="42"/>
  <c r="I1382" i="42"/>
  <c r="G1464" i="42"/>
  <c r="I1464" i="42"/>
  <c r="H1464" i="42"/>
  <c r="H1546" i="42"/>
  <c r="I1546" i="42"/>
  <c r="G1546" i="42"/>
  <c r="H1628" i="42"/>
  <c r="G1628" i="42"/>
  <c r="I1628" i="42"/>
  <c r="H1710" i="42"/>
  <c r="G1710" i="42"/>
  <c r="I1710" i="42"/>
  <c r="I1792" i="42"/>
  <c r="G1792" i="42"/>
  <c r="H1792" i="42"/>
  <c r="I1874" i="42"/>
  <c r="G1874" i="42"/>
  <c r="H1874" i="42"/>
  <c r="H2038" i="42"/>
  <c r="I1956" i="42"/>
  <c r="G2038" i="42"/>
  <c r="G1956" i="42"/>
  <c r="I2038" i="42"/>
  <c r="H1956" i="42"/>
  <c r="M153" i="51"/>
  <c r="I153" i="51" s="1"/>
  <c r="K71" i="50"/>
  <c r="G71" i="50" s="1"/>
  <c r="M71" i="51"/>
  <c r="I71" i="51" s="1"/>
  <c r="L71" i="50"/>
  <c r="H71" i="50" s="1"/>
  <c r="M153" i="54"/>
  <c r="I153" i="54" s="1"/>
  <c r="L153" i="54"/>
  <c r="H153" i="54" s="1"/>
  <c r="K153" i="54"/>
  <c r="G153" i="54" s="1"/>
  <c r="M71" i="50"/>
  <c r="I71" i="50" s="1"/>
  <c r="K153" i="51"/>
  <c r="G153" i="51" s="1"/>
  <c r="K71" i="54"/>
  <c r="G71" i="54" s="1"/>
  <c r="M71" i="54"/>
  <c r="I71" i="54" s="1"/>
  <c r="L71" i="56"/>
  <c r="H71" i="56" s="1"/>
  <c r="M71" i="58"/>
  <c r="I71" i="58" s="1"/>
  <c r="K71" i="57"/>
  <c r="G71" i="57" s="1"/>
  <c r="K153" i="55"/>
  <c r="G153" i="55" s="1"/>
  <c r="L71" i="59"/>
  <c r="H71" i="59" s="1"/>
  <c r="K71" i="56"/>
  <c r="G71" i="56" s="1"/>
  <c r="L71" i="58"/>
  <c r="H71" i="58" s="1"/>
  <c r="L71" i="51"/>
  <c r="H71" i="51" s="1"/>
  <c r="M71" i="53"/>
  <c r="I71" i="53" s="1"/>
  <c r="M153" i="55"/>
  <c r="I153" i="55" s="1"/>
  <c r="K71" i="59"/>
  <c r="G71" i="59" s="1"/>
  <c r="K71" i="58"/>
  <c r="G71" i="58" s="1"/>
  <c r="M153" i="58"/>
  <c r="I153" i="58" s="1"/>
  <c r="L71" i="53"/>
  <c r="H71" i="53" s="1"/>
  <c r="M71" i="55"/>
  <c r="I71" i="55" s="1"/>
  <c r="K153" i="58"/>
  <c r="G153" i="58" s="1"/>
  <c r="L71" i="54"/>
  <c r="H71" i="54" s="1"/>
  <c r="L153" i="58"/>
  <c r="H153" i="58" s="1"/>
  <c r="K71" i="53"/>
  <c r="G71" i="53" s="1"/>
  <c r="L71" i="55"/>
  <c r="H71" i="55" s="1"/>
  <c r="M71" i="56"/>
  <c r="I71" i="56" s="1"/>
  <c r="L71" i="57"/>
  <c r="H71" i="57" s="1"/>
  <c r="L153" i="55"/>
  <c r="H153" i="55" s="1"/>
  <c r="M71" i="59"/>
  <c r="I71" i="59" s="1"/>
  <c r="M71" i="57"/>
  <c r="I71" i="57" s="1"/>
  <c r="M71" i="52"/>
  <c r="I71" i="52" s="1"/>
  <c r="L71" i="52"/>
  <c r="H71" i="52" s="1"/>
  <c r="K71" i="55"/>
  <c r="G71" i="55" s="1"/>
  <c r="K71" i="51"/>
  <c r="G71" i="51" s="1"/>
  <c r="K71" i="52"/>
  <c r="G71" i="52" s="1"/>
  <c r="L153" i="51"/>
  <c r="H153" i="51" s="1"/>
  <c r="L235" i="55"/>
  <c r="H235" i="55" s="1"/>
  <c r="L235" i="53"/>
  <c r="H235" i="53" s="1"/>
  <c r="K235" i="55"/>
  <c r="G235" i="55" s="1"/>
  <c r="K235" i="53"/>
  <c r="G235" i="53" s="1"/>
  <c r="M153" i="50"/>
  <c r="I153" i="50" s="1"/>
  <c r="K153" i="50"/>
  <c r="G153" i="50" s="1"/>
  <c r="M235" i="57"/>
  <c r="I235" i="57" s="1"/>
  <c r="M235" i="56"/>
  <c r="I235" i="56" s="1"/>
  <c r="M235" i="55"/>
  <c r="I235" i="55" s="1"/>
  <c r="M235" i="53"/>
  <c r="I235" i="53" s="1"/>
  <c r="L153" i="50"/>
  <c r="H153" i="50" s="1"/>
  <c r="M235" i="51"/>
  <c r="I235" i="51" s="1"/>
  <c r="M153" i="57"/>
  <c r="I153" i="57" s="1"/>
  <c r="L235" i="57"/>
  <c r="H235" i="57" s="1"/>
  <c r="M153" i="53"/>
  <c r="I153" i="53" s="1"/>
  <c r="M153" i="56"/>
  <c r="I153" i="56" s="1"/>
  <c r="L235" i="51"/>
  <c r="H235" i="51" s="1"/>
  <c r="L153" i="57"/>
  <c r="H153" i="57" s="1"/>
  <c r="K235" i="56"/>
  <c r="G235" i="56" s="1"/>
  <c r="K317" i="55"/>
  <c r="G317" i="55" s="1"/>
  <c r="L235" i="56"/>
  <c r="H235" i="56" s="1"/>
  <c r="K153" i="52"/>
  <c r="G153" i="52" s="1"/>
  <c r="K153" i="59"/>
  <c r="G153" i="59" s="1"/>
  <c r="L153" i="56"/>
  <c r="H153" i="56" s="1"/>
  <c r="L317" i="55"/>
  <c r="H317" i="55" s="1"/>
  <c r="K235" i="57"/>
  <c r="G235" i="57" s="1"/>
  <c r="M153" i="52"/>
  <c r="I153" i="52" s="1"/>
  <c r="K153" i="56"/>
  <c r="G153" i="56" s="1"/>
  <c r="K153" i="57"/>
  <c r="G153" i="57" s="1"/>
  <c r="M153" i="59"/>
  <c r="I153" i="59" s="1"/>
  <c r="L153" i="53"/>
  <c r="H153" i="53" s="1"/>
  <c r="K153" i="53"/>
  <c r="G153" i="53" s="1"/>
  <c r="K235" i="51"/>
  <c r="G235" i="51" s="1"/>
  <c r="L153" i="52"/>
  <c r="H153" i="52" s="1"/>
  <c r="L153" i="59"/>
  <c r="H153" i="59" s="1"/>
  <c r="M317" i="55"/>
  <c r="I317" i="55" s="1"/>
  <c r="M317" i="53"/>
  <c r="I317" i="53" s="1"/>
  <c r="M235" i="58"/>
  <c r="I235" i="58" s="1"/>
  <c r="K317" i="56"/>
  <c r="G317" i="56" s="1"/>
  <c r="M399" i="55"/>
  <c r="I399" i="55" s="1"/>
  <c r="L317" i="51"/>
  <c r="H317" i="51" s="1"/>
  <c r="L317" i="53"/>
  <c r="H317" i="53" s="1"/>
  <c r="L235" i="58"/>
  <c r="H235" i="58" s="1"/>
  <c r="L399" i="55"/>
  <c r="H399" i="55" s="1"/>
  <c r="K317" i="51"/>
  <c r="G317" i="51" s="1"/>
  <c r="K235" i="58"/>
  <c r="G235" i="58" s="1"/>
  <c r="M235" i="59"/>
  <c r="I235" i="59" s="1"/>
  <c r="K399" i="55"/>
  <c r="G399" i="55" s="1"/>
  <c r="M317" i="51"/>
  <c r="I317" i="51" s="1"/>
  <c r="K317" i="53"/>
  <c r="G317" i="53" s="1"/>
  <c r="K235" i="54"/>
  <c r="G235" i="54" s="1"/>
  <c r="L317" i="56"/>
  <c r="H317" i="56" s="1"/>
  <c r="L235" i="50"/>
  <c r="H235" i="50" s="1"/>
  <c r="L235" i="54"/>
  <c r="H235" i="54" s="1"/>
  <c r="L235" i="59"/>
  <c r="H235" i="59" s="1"/>
  <c r="M235" i="52"/>
  <c r="I235" i="52" s="1"/>
  <c r="K235" i="50"/>
  <c r="G235" i="50" s="1"/>
  <c r="M317" i="56"/>
  <c r="I317" i="56" s="1"/>
  <c r="K317" i="57"/>
  <c r="G317" i="57" s="1"/>
  <c r="M317" i="57"/>
  <c r="I317" i="57" s="1"/>
  <c r="L235" i="52"/>
  <c r="H235" i="52" s="1"/>
  <c r="M235" i="50"/>
  <c r="I235" i="50" s="1"/>
  <c r="K235" i="52"/>
  <c r="G235" i="52" s="1"/>
  <c r="M235" i="54"/>
  <c r="I235" i="54" s="1"/>
  <c r="L317" i="57"/>
  <c r="H317" i="57" s="1"/>
  <c r="K235" i="59"/>
  <c r="G235" i="59" s="1"/>
  <c r="K317" i="54"/>
  <c r="G317" i="54" s="1"/>
  <c r="L317" i="59"/>
  <c r="H317" i="59" s="1"/>
  <c r="M481" i="55"/>
  <c r="I481" i="55" s="1"/>
  <c r="K563" i="55"/>
  <c r="G563" i="55" s="1"/>
  <c r="M399" i="53"/>
  <c r="I399" i="53" s="1"/>
  <c r="L317" i="50"/>
  <c r="H317" i="50" s="1"/>
  <c r="K317" i="59"/>
  <c r="G317" i="59" s="1"/>
  <c r="L399" i="53"/>
  <c r="H399" i="53" s="1"/>
  <c r="K317" i="50"/>
  <c r="G317" i="50" s="1"/>
  <c r="M317" i="59"/>
  <c r="I317" i="59" s="1"/>
  <c r="K399" i="53"/>
  <c r="G399" i="53" s="1"/>
  <c r="M317" i="50"/>
  <c r="I317" i="50" s="1"/>
  <c r="L317" i="54"/>
  <c r="H317" i="54" s="1"/>
  <c r="K399" i="56"/>
  <c r="G399" i="56" s="1"/>
  <c r="K481" i="55"/>
  <c r="G481" i="55" s="1"/>
  <c r="L563" i="55"/>
  <c r="H563" i="55" s="1"/>
  <c r="L399" i="56"/>
  <c r="H399" i="56" s="1"/>
  <c r="L399" i="51"/>
  <c r="H399" i="51" s="1"/>
  <c r="M399" i="57"/>
  <c r="I399" i="57" s="1"/>
  <c r="K317" i="52"/>
  <c r="G317" i="52" s="1"/>
  <c r="M317" i="54"/>
  <c r="I317" i="54" s="1"/>
  <c r="K399" i="51"/>
  <c r="G399" i="51" s="1"/>
  <c r="L399" i="57"/>
  <c r="H399" i="57" s="1"/>
  <c r="L481" i="55"/>
  <c r="H481" i="55" s="1"/>
  <c r="K399" i="57"/>
  <c r="G399" i="57" s="1"/>
  <c r="L317" i="58"/>
  <c r="H317" i="58" s="1"/>
  <c r="K317" i="58"/>
  <c r="G317" i="58" s="1"/>
  <c r="M317" i="52"/>
  <c r="I317" i="52" s="1"/>
  <c r="M317" i="58"/>
  <c r="I317" i="58" s="1"/>
  <c r="M399" i="56"/>
  <c r="I399" i="56" s="1"/>
  <c r="M399" i="51"/>
  <c r="I399" i="51" s="1"/>
  <c r="L317" i="52"/>
  <c r="H317" i="52" s="1"/>
  <c r="M563" i="55"/>
  <c r="I563" i="55" s="1"/>
  <c r="K563" i="57"/>
  <c r="G563" i="57" s="1"/>
  <c r="L481" i="53"/>
  <c r="H481" i="53" s="1"/>
  <c r="K399" i="59"/>
  <c r="G399" i="59" s="1"/>
  <c r="K481" i="57"/>
  <c r="G481" i="57" s="1"/>
  <c r="L399" i="58"/>
  <c r="H399" i="58" s="1"/>
  <c r="K563" i="53"/>
  <c r="G563" i="53" s="1"/>
  <c r="K481" i="53"/>
  <c r="G481" i="53" s="1"/>
  <c r="M399" i="59"/>
  <c r="I399" i="59" s="1"/>
  <c r="K399" i="58"/>
  <c r="G399" i="58" s="1"/>
  <c r="K563" i="51"/>
  <c r="G563" i="51" s="1"/>
  <c r="M399" i="50"/>
  <c r="I399" i="50" s="1"/>
  <c r="M563" i="53"/>
  <c r="I563" i="53" s="1"/>
  <c r="K399" i="52"/>
  <c r="G399" i="52" s="1"/>
  <c r="M399" i="58"/>
  <c r="I399" i="58" s="1"/>
  <c r="L399" i="52"/>
  <c r="H399" i="52" s="1"/>
  <c r="K481" i="56"/>
  <c r="G481" i="56" s="1"/>
  <c r="L399" i="54"/>
  <c r="H399" i="54" s="1"/>
  <c r="M481" i="51"/>
  <c r="I481" i="51" s="1"/>
  <c r="L399" i="50"/>
  <c r="H399" i="50" s="1"/>
  <c r="M481" i="56"/>
  <c r="I481" i="56" s="1"/>
  <c r="M563" i="51"/>
  <c r="I563" i="51" s="1"/>
  <c r="L563" i="53"/>
  <c r="H563" i="53" s="1"/>
  <c r="M399" i="52"/>
  <c r="I399" i="52" s="1"/>
  <c r="L481" i="56"/>
  <c r="H481" i="56" s="1"/>
  <c r="L563" i="51"/>
  <c r="H563" i="51" s="1"/>
  <c r="K563" i="56"/>
  <c r="G563" i="56" s="1"/>
  <c r="L563" i="57"/>
  <c r="H563" i="57" s="1"/>
  <c r="L563" i="56"/>
  <c r="H563" i="56" s="1"/>
  <c r="M399" i="54"/>
  <c r="I399" i="54" s="1"/>
  <c r="K481" i="51"/>
  <c r="G481" i="51" s="1"/>
  <c r="M481" i="53"/>
  <c r="I481" i="53" s="1"/>
  <c r="L399" i="59"/>
  <c r="H399" i="59" s="1"/>
  <c r="L481" i="57"/>
  <c r="H481" i="57" s="1"/>
  <c r="K399" i="50"/>
  <c r="G399" i="50" s="1"/>
  <c r="M481" i="57"/>
  <c r="I481" i="57" s="1"/>
  <c r="M563" i="56"/>
  <c r="I563" i="56" s="1"/>
  <c r="L481" i="51"/>
  <c r="H481" i="51" s="1"/>
  <c r="M563" i="57"/>
  <c r="I563" i="57" s="1"/>
  <c r="K399" i="54"/>
  <c r="G399" i="54" s="1"/>
  <c r="K481" i="50"/>
  <c r="G481" i="50" s="1"/>
  <c r="M481" i="50"/>
  <c r="I481" i="50" s="1"/>
  <c r="L563" i="50"/>
  <c r="H563" i="50" s="1"/>
  <c r="L481" i="50"/>
  <c r="H481" i="50" s="1"/>
  <c r="K563" i="50"/>
  <c r="G563" i="50" s="1"/>
  <c r="L563" i="52"/>
  <c r="H563" i="52" s="1"/>
  <c r="M563" i="50"/>
  <c r="I563" i="50" s="1"/>
  <c r="M481" i="58"/>
  <c r="I481" i="58" s="1"/>
  <c r="M481" i="54"/>
  <c r="I481" i="54" s="1"/>
  <c r="M481" i="59"/>
  <c r="I481" i="59" s="1"/>
  <c r="L481" i="58"/>
  <c r="H481" i="58" s="1"/>
  <c r="L481" i="54"/>
  <c r="H481" i="54" s="1"/>
  <c r="L481" i="59"/>
  <c r="H481" i="59" s="1"/>
  <c r="K481" i="58"/>
  <c r="G481" i="58" s="1"/>
  <c r="K481" i="54"/>
  <c r="G481" i="54" s="1"/>
  <c r="K481" i="59"/>
  <c r="G481" i="59" s="1"/>
  <c r="M563" i="54"/>
  <c r="I563" i="54" s="1"/>
  <c r="K563" i="52"/>
  <c r="G563" i="52" s="1"/>
  <c r="M563" i="58"/>
  <c r="I563" i="58" s="1"/>
  <c r="M481" i="52"/>
  <c r="I481" i="52" s="1"/>
  <c r="K563" i="58"/>
  <c r="G563" i="58" s="1"/>
  <c r="K481" i="52"/>
  <c r="G481" i="52" s="1"/>
  <c r="M563" i="52"/>
  <c r="I563" i="52" s="1"/>
  <c r="L563" i="59"/>
  <c r="H563" i="59" s="1"/>
  <c r="L563" i="58"/>
  <c r="H563" i="58" s="1"/>
  <c r="M563" i="59"/>
  <c r="I563" i="59" s="1"/>
  <c r="L563" i="54"/>
  <c r="H563" i="54" s="1"/>
  <c r="K563" i="59"/>
  <c r="G563" i="59" s="1"/>
  <c r="L481" i="52"/>
  <c r="H481" i="52" s="1"/>
  <c r="K563" i="54"/>
  <c r="G563" i="54" s="1"/>
  <c r="K70" i="49"/>
  <c r="G70" i="49" s="1"/>
  <c r="M70" i="47"/>
  <c r="I70" i="47" s="1"/>
  <c r="L70" i="49"/>
  <c r="H70" i="49" s="1"/>
  <c r="K316" i="47"/>
  <c r="G316" i="47" s="1"/>
  <c r="L316" i="47"/>
  <c r="H316" i="47" s="1"/>
  <c r="K70" i="47"/>
  <c r="G70" i="47" s="1"/>
  <c r="M70" i="49"/>
  <c r="I70" i="49" s="1"/>
  <c r="M316" i="47"/>
  <c r="I316" i="47" s="1"/>
  <c r="L70" i="47"/>
  <c r="H70" i="47" s="1"/>
  <c r="L152" i="49"/>
  <c r="H152" i="49" s="1"/>
  <c r="M234" i="47"/>
  <c r="I234" i="47" s="1"/>
  <c r="K152" i="49"/>
  <c r="G152" i="49" s="1"/>
  <c r="L234" i="47"/>
  <c r="H234" i="47" s="1"/>
  <c r="L152" i="47"/>
  <c r="H152" i="47" s="1"/>
  <c r="M152" i="49"/>
  <c r="I152" i="49" s="1"/>
  <c r="K234" i="47"/>
  <c r="G234" i="47" s="1"/>
  <c r="K152" i="47"/>
  <c r="G152" i="47" s="1"/>
  <c r="M152" i="47"/>
  <c r="I152" i="47" s="1"/>
  <c r="M398" i="47"/>
  <c r="I398" i="47" s="1"/>
  <c r="M234" i="49"/>
  <c r="I234" i="49" s="1"/>
  <c r="L398" i="47"/>
  <c r="H398" i="47" s="1"/>
  <c r="L234" i="49"/>
  <c r="H234" i="49" s="1"/>
  <c r="K398" i="47"/>
  <c r="G398" i="47" s="1"/>
  <c r="K234" i="49"/>
  <c r="G234" i="49" s="1"/>
  <c r="L316" i="49"/>
  <c r="H316" i="49" s="1"/>
  <c r="M480" i="47"/>
  <c r="I480" i="47" s="1"/>
  <c r="M562" i="47"/>
  <c r="I562" i="47" s="1"/>
  <c r="K316" i="49"/>
  <c r="G316" i="49" s="1"/>
  <c r="L480" i="47"/>
  <c r="H480" i="47" s="1"/>
  <c r="M316" i="49"/>
  <c r="I316" i="49" s="1"/>
  <c r="K480" i="47"/>
  <c r="G480" i="47" s="1"/>
  <c r="K562" i="47"/>
  <c r="G562" i="47" s="1"/>
  <c r="L562" i="47"/>
  <c r="H562" i="47" s="1"/>
  <c r="K398" i="49"/>
  <c r="G398" i="49" s="1"/>
  <c r="L398" i="49"/>
  <c r="H398" i="49" s="1"/>
  <c r="M398" i="49"/>
  <c r="I398" i="49" s="1"/>
  <c r="M562" i="49"/>
  <c r="I562" i="49" s="1"/>
  <c r="M480" i="49"/>
  <c r="I480" i="49" s="1"/>
  <c r="L480" i="49"/>
  <c r="H480" i="49" s="1"/>
  <c r="K480" i="49"/>
  <c r="G480" i="49" s="1"/>
  <c r="L562" i="49"/>
  <c r="H562" i="49" s="1"/>
  <c r="K562" i="49"/>
  <c r="G562" i="49" s="1"/>
  <c r="L563" i="61"/>
  <c r="H563" i="61" s="1"/>
  <c r="J71" i="61"/>
  <c r="F71" i="61" s="1"/>
  <c r="K563" i="61"/>
  <c r="G563" i="61" s="1"/>
  <c r="L153" i="61"/>
  <c r="H153" i="61" s="1"/>
  <c r="K71" i="61"/>
  <c r="G71" i="61" s="1"/>
  <c r="L71" i="61"/>
  <c r="H71" i="61" s="1"/>
  <c r="J563" i="61"/>
  <c r="F563" i="61" s="1"/>
  <c r="K153" i="61"/>
  <c r="G153" i="61" s="1"/>
  <c r="J153" i="61"/>
  <c r="F153" i="61" s="1"/>
  <c r="K235" i="61"/>
  <c r="G235" i="61" s="1"/>
  <c r="K645" i="61"/>
  <c r="G645" i="61" s="1"/>
  <c r="J317" i="61"/>
  <c r="F317" i="61" s="1"/>
  <c r="J645" i="61"/>
  <c r="F645" i="61" s="1"/>
  <c r="L235" i="61"/>
  <c r="H235" i="61" s="1"/>
  <c r="L645" i="61"/>
  <c r="H645" i="61" s="1"/>
  <c r="J809" i="61"/>
  <c r="F809" i="61" s="1"/>
  <c r="K317" i="61"/>
  <c r="G317" i="61" s="1"/>
  <c r="J235" i="61"/>
  <c r="F235" i="61" s="1"/>
  <c r="K727" i="61"/>
  <c r="G727" i="61" s="1"/>
  <c r="J891" i="61"/>
  <c r="F891" i="61" s="1"/>
  <c r="J481" i="61"/>
  <c r="F481" i="61" s="1"/>
  <c r="L809" i="61"/>
  <c r="H809" i="61" s="1"/>
  <c r="K809" i="61"/>
  <c r="G809" i="61" s="1"/>
  <c r="L727" i="61"/>
  <c r="H727" i="61" s="1"/>
  <c r="J399" i="61"/>
  <c r="F399" i="61" s="1"/>
  <c r="K891" i="61"/>
  <c r="G891" i="61" s="1"/>
  <c r="K481" i="61"/>
  <c r="G481" i="61" s="1"/>
  <c r="L399" i="61"/>
  <c r="H399" i="61" s="1"/>
  <c r="L317" i="61"/>
  <c r="H317" i="61" s="1"/>
  <c r="L481" i="61"/>
  <c r="H481" i="61" s="1"/>
  <c r="L891" i="61"/>
  <c r="H891" i="61" s="1"/>
  <c r="J727" i="61"/>
  <c r="F727" i="61" s="1"/>
  <c r="K399" i="61"/>
  <c r="G399" i="61" s="1"/>
  <c r="O79" i="41"/>
  <c r="J79" i="41"/>
  <c r="M79" i="41"/>
  <c r="N79" i="41"/>
  <c r="T79" i="41"/>
  <c r="P79" i="41"/>
  <c r="R79" i="41"/>
  <c r="S79" i="41"/>
  <c r="Q79" i="41"/>
  <c r="I79" i="41"/>
  <c r="J72" i="45"/>
  <c r="F72" i="45" s="1"/>
  <c r="K72" i="45"/>
  <c r="G72" i="45" s="1"/>
  <c r="L72" i="45"/>
  <c r="H72" i="45" s="1"/>
  <c r="J400" i="45"/>
  <c r="F400" i="45" s="1"/>
  <c r="K482" i="45"/>
  <c r="G482" i="45" s="1"/>
  <c r="L646" i="45"/>
  <c r="H646" i="45" s="1"/>
  <c r="K892" i="45"/>
  <c r="G892" i="45" s="1"/>
  <c r="L728" i="45"/>
  <c r="H728" i="45" s="1"/>
  <c r="K810" i="45"/>
  <c r="G810" i="45" s="1"/>
  <c r="J482" i="45"/>
  <c r="F482" i="45" s="1"/>
  <c r="K646" i="45"/>
  <c r="G646" i="45" s="1"/>
  <c r="J892" i="45"/>
  <c r="F892" i="45" s="1"/>
  <c r="J728" i="45"/>
  <c r="F728" i="45" s="1"/>
  <c r="K318" i="45"/>
  <c r="G318" i="45" s="1"/>
  <c r="L154" i="45"/>
  <c r="H154" i="45" s="1"/>
  <c r="K154" i="45"/>
  <c r="G154" i="45" s="1"/>
  <c r="K236" i="45"/>
  <c r="G236" i="45" s="1"/>
  <c r="J154" i="45"/>
  <c r="F154" i="45" s="1"/>
  <c r="L400" i="45"/>
  <c r="H400" i="45" s="1"/>
  <c r="L318" i="45"/>
  <c r="H318" i="45" s="1"/>
  <c r="J646" i="45"/>
  <c r="F646" i="45" s="1"/>
  <c r="L892" i="45"/>
  <c r="H892" i="45" s="1"/>
  <c r="J810" i="45"/>
  <c r="F810" i="45" s="1"/>
  <c r="L236" i="45"/>
  <c r="H236" i="45" s="1"/>
  <c r="L564" i="45"/>
  <c r="H564" i="45" s="1"/>
  <c r="K400" i="45"/>
  <c r="G400" i="45" s="1"/>
  <c r="L482" i="45"/>
  <c r="H482" i="45" s="1"/>
  <c r="K728" i="45"/>
  <c r="G728" i="45" s="1"/>
  <c r="J564" i="45"/>
  <c r="F564" i="45" s="1"/>
  <c r="J318" i="45"/>
  <c r="F318" i="45" s="1"/>
  <c r="L810" i="45"/>
  <c r="H810" i="45" s="1"/>
  <c r="K564" i="45"/>
  <c r="G564" i="45" s="1"/>
  <c r="J236" i="45"/>
  <c r="F236" i="45" s="1"/>
  <c r="G72" i="42"/>
  <c r="H72" i="42"/>
  <c r="I72" i="42"/>
  <c r="H400" i="42"/>
  <c r="I482" i="42"/>
  <c r="G564" i="42"/>
  <c r="H318" i="42"/>
  <c r="I236" i="42"/>
  <c r="I646" i="42"/>
  <c r="G236" i="42"/>
  <c r="G482" i="42"/>
  <c r="G400" i="42"/>
  <c r="I154" i="42"/>
  <c r="I318" i="42"/>
  <c r="I564" i="42"/>
  <c r="H482" i="42"/>
  <c r="G154" i="42"/>
  <c r="G318" i="42"/>
  <c r="H154" i="42"/>
  <c r="G646" i="42"/>
  <c r="H646" i="42"/>
  <c r="I400" i="42"/>
  <c r="H564" i="42"/>
  <c r="H236" i="42"/>
  <c r="I728" i="42"/>
  <c r="G728" i="42"/>
  <c r="H728" i="42"/>
  <c r="I810" i="42"/>
  <c r="G810" i="42"/>
  <c r="H810" i="42"/>
  <c r="I892" i="42"/>
  <c r="G892" i="42"/>
  <c r="H892" i="42"/>
  <c r="H974" i="42"/>
  <c r="I974" i="42"/>
  <c r="G974" i="42"/>
  <c r="G1056" i="42"/>
  <c r="H1056" i="42"/>
  <c r="I1056" i="42"/>
  <c r="H1138" i="42"/>
  <c r="I1138" i="42"/>
  <c r="G1138" i="42"/>
  <c r="H1220" i="42"/>
  <c r="G1220" i="42"/>
  <c r="I1220" i="42"/>
  <c r="G80" i="41"/>
  <c r="F80" i="41"/>
  <c r="E80" i="41"/>
  <c r="H80" i="41"/>
  <c r="D81" i="41"/>
  <c r="H235" i="63"/>
  <c r="G235" i="63"/>
  <c r="G153" i="63"/>
  <c r="H399" i="63"/>
  <c r="H153" i="63"/>
  <c r="F235" i="63"/>
  <c r="H481" i="63"/>
  <c r="F153" i="63"/>
  <c r="F399" i="63"/>
  <c r="H563" i="63"/>
  <c r="G563" i="63"/>
  <c r="G399" i="63"/>
  <c r="F71" i="63"/>
  <c r="H71" i="63"/>
  <c r="F317" i="63"/>
  <c r="G481" i="63"/>
  <c r="H317" i="63"/>
  <c r="F481" i="63"/>
  <c r="G71" i="63"/>
  <c r="G317" i="63"/>
  <c r="F563" i="63"/>
  <c r="J811" i="45" l="1"/>
  <c r="F811" i="45" s="1"/>
  <c r="L565" i="45"/>
  <c r="H565" i="45" s="1"/>
  <c r="K729" i="45"/>
  <c r="G729" i="45" s="1"/>
  <c r="J73" i="45"/>
  <c r="F73" i="45" s="1"/>
  <c r="K811" i="45"/>
  <c r="G811" i="45" s="1"/>
  <c r="L401" i="45"/>
  <c r="H401" i="45" s="1"/>
  <c r="L647" i="45"/>
  <c r="H647" i="45" s="1"/>
  <c r="K565" i="45"/>
  <c r="G565" i="45" s="1"/>
  <c r="J893" i="45"/>
  <c r="F893" i="45" s="1"/>
  <c r="K237" i="45"/>
  <c r="G237" i="45" s="1"/>
  <c r="L73" i="45"/>
  <c r="H73" i="45" s="1"/>
  <c r="L319" i="45"/>
  <c r="H319" i="45" s="1"/>
  <c r="J483" i="45"/>
  <c r="F483" i="45" s="1"/>
  <c r="J237" i="45"/>
  <c r="F237" i="45" s="1"/>
  <c r="K73" i="45"/>
  <c r="G73" i="45" s="1"/>
  <c r="L155" i="45"/>
  <c r="H155" i="45" s="1"/>
  <c r="L729" i="45"/>
  <c r="H729" i="45" s="1"/>
  <c r="K401" i="45"/>
  <c r="G401" i="45" s="1"/>
  <c r="L893" i="45"/>
  <c r="H893" i="45" s="1"/>
  <c r="L483" i="45"/>
  <c r="H483" i="45" s="1"/>
  <c r="K647" i="45"/>
  <c r="G647" i="45" s="1"/>
  <c r="J565" i="45"/>
  <c r="F565" i="45" s="1"/>
  <c r="L237" i="45"/>
  <c r="H237" i="45" s="1"/>
  <c r="K483" i="45"/>
  <c r="G483" i="45" s="1"/>
  <c r="J729" i="45"/>
  <c r="F729" i="45" s="1"/>
  <c r="K893" i="45"/>
  <c r="G893" i="45" s="1"/>
  <c r="K319" i="45"/>
  <c r="G319" i="45" s="1"/>
  <c r="J319" i="45"/>
  <c r="F319" i="45" s="1"/>
  <c r="L811" i="45"/>
  <c r="H811" i="45" s="1"/>
  <c r="J401" i="45"/>
  <c r="F401" i="45" s="1"/>
  <c r="J647" i="45"/>
  <c r="F647" i="45" s="1"/>
  <c r="J155" i="45"/>
  <c r="F155" i="45" s="1"/>
  <c r="K155" i="45"/>
  <c r="G155" i="45" s="1"/>
  <c r="H73" i="42"/>
  <c r="I73" i="42"/>
  <c r="G73" i="42"/>
  <c r="I155" i="42"/>
  <c r="H237" i="42"/>
  <c r="I237" i="42"/>
  <c r="H155" i="42"/>
  <c r="G155" i="42"/>
  <c r="G237" i="42"/>
  <c r="I319" i="42"/>
  <c r="H319" i="42"/>
  <c r="G319" i="42"/>
  <c r="H401" i="42"/>
  <c r="G401" i="42"/>
  <c r="I401" i="42"/>
  <c r="I483" i="42"/>
  <c r="G483" i="42"/>
  <c r="H483" i="42"/>
  <c r="I565" i="42"/>
  <c r="H565" i="42"/>
  <c r="G565" i="42"/>
  <c r="I647" i="42"/>
  <c r="G647" i="42"/>
  <c r="H647" i="42"/>
  <c r="I729" i="42"/>
  <c r="G729" i="42"/>
  <c r="H729" i="42"/>
  <c r="G811" i="42"/>
  <c r="H811" i="42"/>
  <c r="I811" i="42"/>
  <c r="G893" i="42"/>
  <c r="I893" i="42"/>
  <c r="H893" i="42"/>
  <c r="G975" i="42"/>
  <c r="H975" i="42"/>
  <c r="I975" i="42"/>
  <c r="H1057" i="42"/>
  <c r="I1057" i="42"/>
  <c r="G1057" i="42"/>
  <c r="G1139" i="42"/>
  <c r="H1139" i="42"/>
  <c r="I1139" i="42"/>
  <c r="I1221" i="42"/>
  <c r="H1221" i="42"/>
  <c r="G1221" i="42"/>
  <c r="D82" i="41"/>
  <c r="F81" i="41"/>
  <c r="H81" i="41"/>
  <c r="E81" i="41"/>
  <c r="G81" i="41"/>
  <c r="H1301" i="42"/>
  <c r="I1301" i="42"/>
  <c r="G1301" i="42"/>
  <c r="G1383" i="42"/>
  <c r="H1383" i="42"/>
  <c r="I1383" i="42"/>
  <c r="H1465" i="42"/>
  <c r="I1465" i="42"/>
  <c r="G1465" i="42"/>
  <c r="I1547" i="42"/>
  <c r="G1547" i="42"/>
  <c r="H1547" i="42"/>
  <c r="H1629" i="42"/>
  <c r="G1629" i="42"/>
  <c r="I1629" i="42"/>
  <c r="I1711" i="42"/>
  <c r="G1711" i="42"/>
  <c r="H1711" i="42"/>
  <c r="G1793" i="42"/>
  <c r="I1793" i="42"/>
  <c r="H1793" i="42"/>
  <c r="I1875" i="42"/>
  <c r="H1875" i="42"/>
  <c r="G1875" i="42"/>
  <c r="G2039" i="42"/>
  <c r="I1957" i="42"/>
  <c r="H1957" i="42"/>
  <c r="G1957" i="42"/>
  <c r="H2039" i="42"/>
  <c r="I2039" i="42"/>
  <c r="H72" i="63"/>
  <c r="F72" i="63"/>
  <c r="H400" i="63"/>
  <c r="F400" i="63"/>
  <c r="G482" i="63"/>
  <c r="H482" i="63"/>
  <c r="G72" i="63"/>
  <c r="G400" i="63"/>
  <c r="F482" i="63"/>
  <c r="H154" i="63"/>
  <c r="G236" i="63"/>
  <c r="G154" i="63"/>
  <c r="F564" i="63"/>
  <c r="G318" i="63"/>
  <c r="H236" i="63"/>
  <c r="F154" i="63"/>
  <c r="H318" i="63"/>
  <c r="H564" i="63"/>
  <c r="G564" i="63"/>
  <c r="F236" i="63"/>
  <c r="F318" i="63"/>
  <c r="M153" i="47"/>
  <c r="I153" i="47" s="1"/>
  <c r="M71" i="49"/>
  <c r="I71" i="49" s="1"/>
  <c r="L71" i="49"/>
  <c r="H71" i="49" s="1"/>
  <c r="M153" i="49"/>
  <c r="I153" i="49" s="1"/>
  <c r="K153" i="49"/>
  <c r="G153" i="49" s="1"/>
  <c r="L153" i="49"/>
  <c r="H153" i="49" s="1"/>
  <c r="K71" i="49"/>
  <c r="G71" i="49" s="1"/>
  <c r="M71" i="47"/>
  <c r="I71" i="47" s="1"/>
  <c r="K153" i="47"/>
  <c r="G153" i="47" s="1"/>
  <c r="L153" i="47"/>
  <c r="H153" i="47" s="1"/>
  <c r="L71" i="47"/>
  <c r="H71" i="47" s="1"/>
  <c r="K71" i="47"/>
  <c r="G71" i="47" s="1"/>
  <c r="M235" i="49"/>
  <c r="I235" i="49" s="1"/>
  <c r="K235" i="49"/>
  <c r="G235" i="49" s="1"/>
  <c r="L235" i="49"/>
  <c r="H235" i="49" s="1"/>
  <c r="K399" i="49"/>
  <c r="G399" i="49" s="1"/>
  <c r="L235" i="47"/>
  <c r="H235" i="47" s="1"/>
  <c r="L399" i="49"/>
  <c r="H399" i="49" s="1"/>
  <c r="K235" i="47"/>
  <c r="G235" i="47" s="1"/>
  <c r="M317" i="49"/>
  <c r="I317" i="49" s="1"/>
  <c r="M399" i="49"/>
  <c r="I399" i="49" s="1"/>
  <c r="L317" i="49"/>
  <c r="H317" i="49" s="1"/>
  <c r="M235" i="47"/>
  <c r="I235" i="47" s="1"/>
  <c r="K317" i="49"/>
  <c r="G317" i="49" s="1"/>
  <c r="K563" i="49"/>
  <c r="G563" i="49" s="1"/>
  <c r="M317" i="47"/>
  <c r="I317" i="47" s="1"/>
  <c r="L317" i="47"/>
  <c r="H317" i="47" s="1"/>
  <c r="K317" i="47"/>
  <c r="G317" i="47" s="1"/>
  <c r="L563" i="49"/>
  <c r="H563" i="49" s="1"/>
  <c r="M481" i="49"/>
  <c r="I481" i="49" s="1"/>
  <c r="K481" i="49"/>
  <c r="G481" i="49" s="1"/>
  <c r="M563" i="49"/>
  <c r="I563" i="49" s="1"/>
  <c r="L481" i="49"/>
  <c r="H481" i="49" s="1"/>
  <c r="M399" i="47"/>
  <c r="I399" i="47" s="1"/>
  <c r="L399" i="47"/>
  <c r="H399" i="47" s="1"/>
  <c r="K399" i="47"/>
  <c r="G399" i="47" s="1"/>
  <c r="L563" i="47"/>
  <c r="H563" i="47" s="1"/>
  <c r="M481" i="47"/>
  <c r="I481" i="47" s="1"/>
  <c r="K563" i="47"/>
  <c r="G563" i="47" s="1"/>
  <c r="L481" i="47"/>
  <c r="H481" i="47" s="1"/>
  <c r="K481" i="47"/>
  <c r="G481" i="47" s="1"/>
  <c r="M563" i="47"/>
  <c r="I563" i="47" s="1"/>
  <c r="M71" i="48"/>
  <c r="I71" i="48" s="1"/>
  <c r="L71" i="48"/>
  <c r="H71" i="48" s="1"/>
  <c r="K71" i="48"/>
  <c r="G71" i="48" s="1"/>
  <c r="M153" i="48"/>
  <c r="I153" i="48" s="1"/>
  <c r="L153" i="48"/>
  <c r="H153" i="48" s="1"/>
  <c r="K153" i="48"/>
  <c r="G153" i="48" s="1"/>
  <c r="M235" i="48"/>
  <c r="I235" i="48" s="1"/>
  <c r="K235" i="48"/>
  <c r="G235" i="48" s="1"/>
  <c r="L235" i="48"/>
  <c r="H235" i="48" s="1"/>
  <c r="L317" i="48"/>
  <c r="H317" i="48" s="1"/>
  <c r="K317" i="48"/>
  <c r="G317" i="48" s="1"/>
  <c r="M317" i="48"/>
  <c r="I317" i="48" s="1"/>
  <c r="M399" i="48"/>
  <c r="I399" i="48" s="1"/>
  <c r="L399" i="48"/>
  <c r="H399" i="48" s="1"/>
  <c r="K399" i="48"/>
  <c r="G399" i="48" s="1"/>
  <c r="M481" i="48"/>
  <c r="I481" i="48" s="1"/>
  <c r="L481" i="48"/>
  <c r="H481" i="48" s="1"/>
  <c r="K481" i="48"/>
  <c r="G481" i="48" s="1"/>
  <c r="K563" i="48"/>
  <c r="G563" i="48" s="1"/>
  <c r="L563" i="48"/>
  <c r="H563" i="48" s="1"/>
  <c r="M563" i="48"/>
  <c r="I563" i="48" s="1"/>
  <c r="K79" i="41"/>
  <c r="L79" i="41"/>
  <c r="J400" i="61"/>
  <c r="F400" i="61" s="1"/>
  <c r="L318" i="61"/>
  <c r="H318" i="61" s="1"/>
  <c r="L400" i="61"/>
  <c r="H400" i="61" s="1"/>
  <c r="J318" i="61"/>
  <c r="F318" i="61" s="1"/>
  <c r="K154" i="61"/>
  <c r="G154" i="61" s="1"/>
  <c r="K400" i="61"/>
  <c r="G400" i="61" s="1"/>
  <c r="K318" i="61"/>
  <c r="G318" i="61" s="1"/>
  <c r="J154" i="61"/>
  <c r="F154" i="61" s="1"/>
  <c r="L154" i="61"/>
  <c r="H154" i="61" s="1"/>
  <c r="K72" i="61"/>
  <c r="G72" i="61" s="1"/>
  <c r="K892" i="61"/>
  <c r="G892" i="61" s="1"/>
  <c r="J72" i="61"/>
  <c r="F72" i="61" s="1"/>
  <c r="L728" i="61"/>
  <c r="H728" i="61" s="1"/>
  <c r="L892" i="61"/>
  <c r="H892" i="61" s="1"/>
  <c r="J728" i="61"/>
  <c r="F728" i="61" s="1"/>
  <c r="J482" i="61"/>
  <c r="F482" i="61" s="1"/>
  <c r="K482" i="61"/>
  <c r="G482" i="61" s="1"/>
  <c r="J564" i="61"/>
  <c r="F564" i="61" s="1"/>
  <c r="L646" i="61"/>
  <c r="H646" i="61" s="1"/>
  <c r="K646" i="61"/>
  <c r="G646" i="61" s="1"/>
  <c r="J892" i="61"/>
  <c r="F892" i="61" s="1"/>
  <c r="L72" i="61"/>
  <c r="H72" i="61" s="1"/>
  <c r="L482" i="61"/>
  <c r="H482" i="61" s="1"/>
  <c r="K564" i="61"/>
  <c r="G564" i="61" s="1"/>
  <c r="L564" i="61"/>
  <c r="H564" i="61" s="1"/>
  <c r="J646" i="61"/>
  <c r="F646" i="61" s="1"/>
  <c r="K236" i="61"/>
  <c r="G236" i="61" s="1"/>
  <c r="L236" i="61"/>
  <c r="H236" i="61" s="1"/>
  <c r="L810" i="61"/>
  <c r="H810" i="61" s="1"/>
  <c r="J810" i="61"/>
  <c r="F810" i="61" s="1"/>
  <c r="K728" i="61"/>
  <c r="G728" i="61" s="1"/>
  <c r="K810" i="61"/>
  <c r="G810" i="61" s="1"/>
  <c r="J236" i="61"/>
  <c r="F236" i="61" s="1"/>
  <c r="R80" i="41"/>
  <c r="P80" i="41"/>
  <c r="I80" i="41"/>
  <c r="O80" i="41"/>
  <c r="J80" i="41"/>
  <c r="M80" i="41"/>
  <c r="S80" i="41"/>
  <c r="N80" i="41"/>
  <c r="T80" i="41"/>
  <c r="Q80" i="41"/>
  <c r="M72" i="51"/>
  <c r="I72" i="51" s="1"/>
  <c r="L72" i="50"/>
  <c r="H72" i="50" s="1"/>
  <c r="M72" i="50"/>
  <c r="I72" i="50" s="1"/>
  <c r="K72" i="50"/>
  <c r="G72" i="50" s="1"/>
  <c r="M72" i="59"/>
  <c r="I72" i="59" s="1"/>
  <c r="M154" i="52"/>
  <c r="I154" i="52" s="1"/>
  <c r="M154" i="54"/>
  <c r="I154" i="54" s="1"/>
  <c r="K72" i="56"/>
  <c r="G72" i="56" s="1"/>
  <c r="L72" i="59"/>
  <c r="H72" i="59" s="1"/>
  <c r="L154" i="52"/>
  <c r="H154" i="52" s="1"/>
  <c r="L154" i="54"/>
  <c r="H154" i="54" s="1"/>
  <c r="K72" i="59"/>
  <c r="G72" i="59" s="1"/>
  <c r="K154" i="52"/>
  <c r="G154" i="52" s="1"/>
  <c r="K154" i="54"/>
  <c r="G154" i="54" s="1"/>
  <c r="L154" i="53"/>
  <c r="H154" i="53" s="1"/>
  <c r="M154" i="51"/>
  <c r="I154" i="51" s="1"/>
  <c r="K154" i="59"/>
  <c r="G154" i="59" s="1"/>
  <c r="L72" i="56"/>
  <c r="H72" i="56" s="1"/>
  <c r="L236" i="52"/>
  <c r="H236" i="52" s="1"/>
  <c r="K72" i="58"/>
  <c r="G72" i="58" s="1"/>
  <c r="K72" i="51"/>
  <c r="G72" i="51" s="1"/>
  <c r="L72" i="55"/>
  <c r="H72" i="55" s="1"/>
  <c r="L72" i="52"/>
  <c r="H72" i="52" s="1"/>
  <c r="K236" i="52"/>
  <c r="G236" i="52" s="1"/>
  <c r="M72" i="58"/>
  <c r="I72" i="58" s="1"/>
  <c r="K72" i="55"/>
  <c r="G72" i="55" s="1"/>
  <c r="K72" i="52"/>
  <c r="G72" i="52" s="1"/>
  <c r="M72" i="54"/>
  <c r="I72" i="54" s="1"/>
  <c r="K154" i="53"/>
  <c r="G154" i="53" s="1"/>
  <c r="M236" i="52"/>
  <c r="I236" i="52" s="1"/>
  <c r="L72" i="58"/>
  <c r="H72" i="58" s="1"/>
  <c r="M154" i="53"/>
  <c r="I154" i="53" s="1"/>
  <c r="L154" i="51"/>
  <c r="H154" i="51" s="1"/>
  <c r="M236" i="59"/>
  <c r="I236" i="59" s="1"/>
  <c r="L154" i="59"/>
  <c r="H154" i="59" s="1"/>
  <c r="K72" i="53"/>
  <c r="G72" i="53" s="1"/>
  <c r="M72" i="55"/>
  <c r="I72" i="55" s="1"/>
  <c r="K72" i="57"/>
  <c r="G72" i="57" s="1"/>
  <c r="M72" i="52"/>
  <c r="I72" i="52" s="1"/>
  <c r="K72" i="54"/>
  <c r="G72" i="54" s="1"/>
  <c r="M72" i="57"/>
  <c r="I72" i="57" s="1"/>
  <c r="K236" i="59"/>
  <c r="G236" i="59" s="1"/>
  <c r="M72" i="56"/>
  <c r="I72" i="56" s="1"/>
  <c r="M72" i="53"/>
  <c r="I72" i="53" s="1"/>
  <c r="L72" i="57"/>
  <c r="H72" i="57" s="1"/>
  <c r="L72" i="53"/>
  <c r="H72" i="53" s="1"/>
  <c r="M154" i="59"/>
  <c r="I154" i="59" s="1"/>
  <c r="K154" i="51"/>
  <c r="G154" i="51" s="1"/>
  <c r="L72" i="51"/>
  <c r="H72" i="51" s="1"/>
  <c r="L72" i="54"/>
  <c r="H72" i="54" s="1"/>
  <c r="L236" i="59"/>
  <c r="H236" i="59" s="1"/>
  <c r="K236" i="54"/>
  <c r="G236" i="54" s="1"/>
  <c r="M236" i="54"/>
  <c r="I236" i="54" s="1"/>
  <c r="M318" i="54"/>
  <c r="I318" i="54" s="1"/>
  <c r="M154" i="55"/>
  <c r="I154" i="55" s="1"/>
  <c r="L318" i="54"/>
  <c r="H318" i="54" s="1"/>
  <c r="L236" i="54"/>
  <c r="H236" i="54" s="1"/>
  <c r="M318" i="56"/>
  <c r="I318" i="56" s="1"/>
  <c r="M154" i="57"/>
  <c r="I154" i="57" s="1"/>
  <c r="L318" i="56"/>
  <c r="H318" i="56" s="1"/>
  <c r="K318" i="54"/>
  <c r="G318" i="54" s="1"/>
  <c r="M154" i="50"/>
  <c r="I154" i="50" s="1"/>
  <c r="L154" i="50"/>
  <c r="H154" i="50" s="1"/>
  <c r="M400" i="54"/>
  <c r="I400" i="54" s="1"/>
  <c r="M154" i="58"/>
  <c r="I154" i="58" s="1"/>
  <c r="K154" i="50"/>
  <c r="G154" i="50" s="1"/>
  <c r="K318" i="56"/>
  <c r="G318" i="56" s="1"/>
  <c r="K236" i="58"/>
  <c r="G236" i="58" s="1"/>
  <c r="K154" i="57"/>
  <c r="G154" i="57" s="1"/>
  <c r="K400" i="54"/>
  <c r="G400" i="54" s="1"/>
  <c r="M154" i="56"/>
  <c r="I154" i="56" s="1"/>
  <c r="L154" i="58"/>
  <c r="H154" i="58" s="1"/>
  <c r="K154" i="58"/>
  <c r="G154" i="58" s="1"/>
  <c r="L154" i="56"/>
  <c r="H154" i="56" s="1"/>
  <c r="L154" i="57"/>
  <c r="H154" i="57" s="1"/>
  <c r="K154" i="55"/>
  <c r="G154" i="55" s="1"/>
  <c r="L236" i="58"/>
  <c r="H236" i="58" s="1"/>
  <c r="K154" i="56"/>
  <c r="G154" i="56" s="1"/>
  <c r="M236" i="56"/>
  <c r="I236" i="56" s="1"/>
  <c r="L154" i="55"/>
  <c r="H154" i="55" s="1"/>
  <c r="M236" i="58"/>
  <c r="I236" i="58" s="1"/>
  <c r="L236" i="56"/>
  <c r="H236" i="56" s="1"/>
  <c r="L400" i="54"/>
  <c r="H400" i="54" s="1"/>
  <c r="K236" i="56"/>
  <c r="G236" i="56" s="1"/>
  <c r="L236" i="57"/>
  <c r="H236" i="57" s="1"/>
  <c r="K400" i="56"/>
  <c r="G400" i="56" s="1"/>
  <c r="M318" i="58"/>
  <c r="I318" i="58" s="1"/>
  <c r="K236" i="51"/>
  <c r="G236" i="51" s="1"/>
  <c r="K236" i="55"/>
  <c r="G236" i="55" s="1"/>
  <c r="K236" i="57"/>
  <c r="G236" i="57" s="1"/>
  <c r="L318" i="58"/>
  <c r="H318" i="58" s="1"/>
  <c r="M236" i="55"/>
  <c r="I236" i="55" s="1"/>
  <c r="M236" i="50"/>
  <c r="I236" i="50" s="1"/>
  <c r="K318" i="58"/>
  <c r="G318" i="58" s="1"/>
  <c r="L236" i="55"/>
  <c r="H236" i="55" s="1"/>
  <c r="L236" i="50"/>
  <c r="H236" i="50" s="1"/>
  <c r="K564" i="54"/>
  <c r="G564" i="54" s="1"/>
  <c r="M236" i="57"/>
  <c r="I236" i="57" s="1"/>
  <c r="L400" i="56"/>
  <c r="H400" i="56" s="1"/>
  <c r="L236" i="51"/>
  <c r="H236" i="51" s="1"/>
  <c r="L564" i="54"/>
  <c r="H564" i="54" s="1"/>
  <c r="K236" i="53"/>
  <c r="G236" i="53" s="1"/>
  <c r="K236" i="50"/>
  <c r="G236" i="50" s="1"/>
  <c r="K482" i="54"/>
  <c r="G482" i="54" s="1"/>
  <c r="M318" i="52"/>
  <c r="I318" i="52" s="1"/>
  <c r="M482" i="54"/>
  <c r="I482" i="54" s="1"/>
  <c r="L318" i="52"/>
  <c r="H318" i="52" s="1"/>
  <c r="M318" i="59"/>
  <c r="I318" i="59" s="1"/>
  <c r="L482" i="54"/>
  <c r="H482" i="54" s="1"/>
  <c r="K318" i="52"/>
  <c r="G318" i="52" s="1"/>
  <c r="M236" i="51"/>
  <c r="I236" i="51" s="1"/>
  <c r="L318" i="59"/>
  <c r="H318" i="59" s="1"/>
  <c r="M400" i="56"/>
  <c r="I400" i="56" s="1"/>
  <c r="M236" i="53"/>
  <c r="I236" i="53" s="1"/>
  <c r="M564" i="54"/>
  <c r="I564" i="54" s="1"/>
  <c r="L236" i="53"/>
  <c r="H236" i="53" s="1"/>
  <c r="K318" i="59"/>
  <c r="G318" i="59" s="1"/>
  <c r="M318" i="50"/>
  <c r="I318" i="50" s="1"/>
  <c r="K400" i="52"/>
  <c r="G400" i="52" s="1"/>
  <c r="K318" i="51"/>
  <c r="G318" i="51" s="1"/>
  <c r="L318" i="50"/>
  <c r="H318" i="50" s="1"/>
  <c r="M564" i="56"/>
  <c r="I564" i="56" s="1"/>
  <c r="K318" i="50"/>
  <c r="G318" i="50" s="1"/>
  <c r="L564" i="56"/>
  <c r="H564" i="56" s="1"/>
  <c r="M318" i="55"/>
  <c r="I318" i="55" s="1"/>
  <c r="K564" i="56"/>
  <c r="G564" i="56" s="1"/>
  <c r="M318" i="57"/>
  <c r="I318" i="57" s="1"/>
  <c r="L400" i="52"/>
  <c r="H400" i="52" s="1"/>
  <c r="L318" i="51"/>
  <c r="H318" i="51" s="1"/>
  <c r="K318" i="57"/>
  <c r="G318" i="57" s="1"/>
  <c r="K318" i="55"/>
  <c r="G318" i="55" s="1"/>
  <c r="L482" i="56"/>
  <c r="H482" i="56" s="1"/>
  <c r="M318" i="51"/>
  <c r="I318" i="51" s="1"/>
  <c r="L400" i="59"/>
  <c r="H400" i="59" s="1"/>
  <c r="M400" i="58"/>
  <c r="I400" i="58" s="1"/>
  <c r="M400" i="52"/>
  <c r="I400" i="52" s="1"/>
  <c r="L318" i="53"/>
  <c r="H318" i="53" s="1"/>
  <c r="L318" i="55"/>
  <c r="H318" i="55" s="1"/>
  <c r="L400" i="58"/>
  <c r="H400" i="58" s="1"/>
  <c r="M482" i="56"/>
  <c r="I482" i="56" s="1"/>
  <c r="K482" i="56"/>
  <c r="G482" i="56" s="1"/>
  <c r="L318" i="57"/>
  <c r="H318" i="57" s="1"/>
  <c r="K400" i="59"/>
  <c r="G400" i="59" s="1"/>
  <c r="K318" i="53"/>
  <c r="G318" i="53" s="1"/>
  <c r="K400" i="58"/>
  <c r="G400" i="58" s="1"/>
  <c r="M400" i="59"/>
  <c r="I400" i="59" s="1"/>
  <c r="M318" i="53"/>
  <c r="I318" i="53" s="1"/>
  <c r="K400" i="57"/>
  <c r="G400" i="57" s="1"/>
  <c r="L482" i="52"/>
  <c r="H482" i="52" s="1"/>
  <c r="M400" i="55"/>
  <c r="I400" i="55" s="1"/>
  <c r="K400" i="53"/>
  <c r="G400" i="53" s="1"/>
  <c r="M564" i="58"/>
  <c r="I564" i="58" s="1"/>
  <c r="M400" i="57"/>
  <c r="I400" i="57" s="1"/>
  <c r="K482" i="58"/>
  <c r="G482" i="58" s="1"/>
  <c r="M564" i="59"/>
  <c r="I564" i="59" s="1"/>
  <c r="K482" i="52"/>
  <c r="G482" i="52" s="1"/>
  <c r="L400" i="55"/>
  <c r="H400" i="55" s="1"/>
  <c r="K400" i="50"/>
  <c r="G400" i="50" s="1"/>
  <c r="M564" i="52"/>
  <c r="I564" i="52" s="1"/>
  <c r="M400" i="50"/>
  <c r="I400" i="50" s="1"/>
  <c r="L564" i="58"/>
  <c r="H564" i="58" s="1"/>
  <c r="L400" i="57"/>
  <c r="H400" i="57" s="1"/>
  <c r="M482" i="58"/>
  <c r="I482" i="58" s="1"/>
  <c r="L564" i="59"/>
  <c r="H564" i="59" s="1"/>
  <c r="K400" i="55"/>
  <c r="G400" i="55" s="1"/>
  <c r="K400" i="51"/>
  <c r="G400" i="51" s="1"/>
  <c r="L400" i="50"/>
  <c r="H400" i="50" s="1"/>
  <c r="M400" i="53"/>
  <c r="I400" i="53" s="1"/>
  <c r="K564" i="58"/>
  <c r="G564" i="58" s="1"/>
  <c r="L482" i="58"/>
  <c r="H482" i="58" s="1"/>
  <c r="K564" i="59"/>
  <c r="G564" i="59" s="1"/>
  <c r="L400" i="53"/>
  <c r="H400" i="53" s="1"/>
  <c r="K564" i="52"/>
  <c r="G564" i="52" s="1"/>
  <c r="L400" i="51"/>
  <c r="H400" i="51" s="1"/>
  <c r="L482" i="59"/>
  <c r="H482" i="59" s="1"/>
  <c r="M482" i="52"/>
  <c r="I482" i="52" s="1"/>
  <c r="K482" i="59"/>
  <c r="G482" i="59" s="1"/>
  <c r="L564" i="52"/>
  <c r="H564" i="52" s="1"/>
  <c r="M400" i="51"/>
  <c r="I400" i="51" s="1"/>
  <c r="M482" i="59"/>
  <c r="I482" i="59" s="1"/>
  <c r="L482" i="50"/>
  <c r="H482" i="50" s="1"/>
  <c r="M564" i="50"/>
  <c r="I564" i="50" s="1"/>
  <c r="L564" i="50"/>
  <c r="H564" i="50" s="1"/>
  <c r="M482" i="50"/>
  <c r="I482" i="50" s="1"/>
  <c r="K564" i="50"/>
  <c r="G564" i="50" s="1"/>
  <c r="M564" i="57"/>
  <c r="I564" i="57" s="1"/>
  <c r="L564" i="57"/>
  <c r="H564" i="57" s="1"/>
  <c r="K482" i="50"/>
  <c r="G482" i="50" s="1"/>
  <c r="M564" i="53"/>
  <c r="I564" i="53" s="1"/>
  <c r="L564" i="53"/>
  <c r="H564" i="53" s="1"/>
  <c r="M564" i="51"/>
  <c r="I564" i="51" s="1"/>
  <c r="M482" i="51"/>
  <c r="I482" i="51" s="1"/>
  <c r="K564" i="53"/>
  <c r="G564" i="53" s="1"/>
  <c r="L564" i="51"/>
  <c r="H564" i="51" s="1"/>
  <c r="L482" i="51"/>
  <c r="H482" i="51" s="1"/>
  <c r="K564" i="51"/>
  <c r="G564" i="51" s="1"/>
  <c r="K564" i="55"/>
  <c r="G564" i="55" s="1"/>
  <c r="K564" i="57"/>
  <c r="G564" i="57" s="1"/>
  <c r="K482" i="53"/>
  <c r="G482" i="53" s="1"/>
  <c r="L564" i="55"/>
  <c r="H564" i="55" s="1"/>
  <c r="M482" i="57"/>
  <c r="I482" i="57" s="1"/>
  <c r="M482" i="55"/>
  <c r="I482" i="55" s="1"/>
  <c r="K482" i="57"/>
  <c r="G482" i="57" s="1"/>
  <c r="K482" i="55"/>
  <c r="G482" i="55" s="1"/>
  <c r="K482" i="51"/>
  <c r="G482" i="51" s="1"/>
  <c r="L482" i="53"/>
  <c r="H482" i="53" s="1"/>
  <c r="M482" i="53"/>
  <c r="I482" i="53" s="1"/>
  <c r="L482" i="57"/>
  <c r="H482" i="57" s="1"/>
  <c r="L482" i="55"/>
  <c r="H482" i="55" s="1"/>
  <c r="M564" i="55"/>
  <c r="I564" i="55" s="1"/>
  <c r="M72" i="48" l="1"/>
  <c r="I72" i="48" s="1"/>
  <c r="L72" i="48"/>
  <c r="H72" i="48" s="1"/>
  <c r="K72" i="48"/>
  <c r="G72" i="48" s="1"/>
  <c r="M154" i="48"/>
  <c r="I154" i="48" s="1"/>
  <c r="K154" i="48"/>
  <c r="G154" i="48" s="1"/>
  <c r="L154" i="48"/>
  <c r="H154" i="48" s="1"/>
  <c r="M236" i="48"/>
  <c r="I236" i="48" s="1"/>
  <c r="L236" i="48"/>
  <c r="H236" i="48" s="1"/>
  <c r="K236" i="48"/>
  <c r="G236" i="48" s="1"/>
  <c r="M318" i="48"/>
  <c r="I318" i="48" s="1"/>
  <c r="K318" i="48"/>
  <c r="G318" i="48" s="1"/>
  <c r="L318" i="48"/>
  <c r="H318" i="48" s="1"/>
  <c r="L400" i="48"/>
  <c r="H400" i="48" s="1"/>
  <c r="K400" i="48"/>
  <c r="G400" i="48" s="1"/>
  <c r="M400" i="48"/>
  <c r="I400" i="48" s="1"/>
  <c r="K482" i="48"/>
  <c r="G482" i="48" s="1"/>
  <c r="M564" i="48"/>
  <c r="I564" i="48" s="1"/>
  <c r="L564" i="48"/>
  <c r="H564" i="48" s="1"/>
  <c r="K564" i="48"/>
  <c r="G564" i="48" s="1"/>
  <c r="M482" i="48"/>
  <c r="I482" i="48" s="1"/>
  <c r="L482" i="48"/>
  <c r="H482" i="48" s="1"/>
  <c r="L80" i="41"/>
  <c r="K80" i="41"/>
  <c r="M154" i="47"/>
  <c r="I154" i="47" s="1"/>
  <c r="L72" i="47"/>
  <c r="H72" i="47" s="1"/>
  <c r="K72" i="47"/>
  <c r="G72" i="47" s="1"/>
  <c r="M72" i="47"/>
  <c r="I72" i="47" s="1"/>
  <c r="M72" i="49"/>
  <c r="I72" i="49" s="1"/>
  <c r="K154" i="47"/>
  <c r="G154" i="47" s="1"/>
  <c r="K72" i="49"/>
  <c r="G72" i="49" s="1"/>
  <c r="M154" i="49"/>
  <c r="I154" i="49" s="1"/>
  <c r="L154" i="49"/>
  <c r="H154" i="49" s="1"/>
  <c r="K154" i="49"/>
  <c r="G154" i="49" s="1"/>
  <c r="L72" i="49"/>
  <c r="H72" i="49" s="1"/>
  <c r="L154" i="47"/>
  <c r="H154" i="47" s="1"/>
  <c r="K236" i="47"/>
  <c r="G236" i="47" s="1"/>
  <c r="M236" i="47"/>
  <c r="I236" i="47" s="1"/>
  <c r="L236" i="47"/>
  <c r="H236" i="47" s="1"/>
  <c r="M236" i="49"/>
  <c r="I236" i="49" s="1"/>
  <c r="L236" i="49"/>
  <c r="H236" i="49" s="1"/>
  <c r="K236" i="49"/>
  <c r="G236" i="49" s="1"/>
  <c r="M318" i="49"/>
  <c r="I318" i="49" s="1"/>
  <c r="L318" i="47"/>
  <c r="H318" i="47" s="1"/>
  <c r="L318" i="49"/>
  <c r="H318" i="49" s="1"/>
  <c r="K318" i="47"/>
  <c r="G318" i="47" s="1"/>
  <c r="M318" i="47"/>
  <c r="I318" i="47" s="1"/>
  <c r="K318" i="49"/>
  <c r="G318" i="49" s="1"/>
  <c r="K400" i="47"/>
  <c r="G400" i="47" s="1"/>
  <c r="L400" i="47"/>
  <c r="H400" i="47" s="1"/>
  <c r="M400" i="47"/>
  <c r="I400" i="47" s="1"/>
  <c r="K400" i="49"/>
  <c r="G400" i="49" s="1"/>
  <c r="M400" i="49"/>
  <c r="I400" i="49" s="1"/>
  <c r="L400" i="49"/>
  <c r="H400" i="49" s="1"/>
  <c r="K564" i="49"/>
  <c r="G564" i="49" s="1"/>
  <c r="M482" i="49"/>
  <c r="I482" i="49" s="1"/>
  <c r="M564" i="49"/>
  <c r="I564" i="49" s="1"/>
  <c r="K482" i="49"/>
  <c r="G482" i="49" s="1"/>
  <c r="M564" i="47"/>
  <c r="I564" i="47" s="1"/>
  <c r="L482" i="49"/>
  <c r="H482" i="49" s="1"/>
  <c r="L564" i="47"/>
  <c r="H564" i="47" s="1"/>
  <c r="L482" i="47"/>
  <c r="H482" i="47" s="1"/>
  <c r="L564" i="49"/>
  <c r="H564" i="49" s="1"/>
  <c r="M482" i="47"/>
  <c r="I482" i="47" s="1"/>
  <c r="K564" i="47"/>
  <c r="G564" i="47" s="1"/>
  <c r="K482" i="47"/>
  <c r="G482" i="47" s="1"/>
  <c r="K73" i="50"/>
  <c r="G73" i="50" s="1"/>
  <c r="M73" i="51"/>
  <c r="I73" i="51" s="1"/>
  <c r="L73" i="50"/>
  <c r="H73" i="50" s="1"/>
  <c r="M237" i="50"/>
  <c r="I237" i="50" s="1"/>
  <c r="K155" i="57"/>
  <c r="G155" i="57" s="1"/>
  <c r="M73" i="50"/>
  <c r="I73" i="50" s="1"/>
  <c r="L155" i="57"/>
  <c r="H155" i="57" s="1"/>
  <c r="L73" i="59"/>
  <c r="H73" i="59" s="1"/>
  <c r="M73" i="52"/>
  <c r="I73" i="52" s="1"/>
  <c r="K73" i="59"/>
  <c r="G73" i="59" s="1"/>
  <c r="L237" i="50"/>
  <c r="H237" i="50" s="1"/>
  <c r="L73" i="52"/>
  <c r="H73" i="52" s="1"/>
  <c r="M73" i="59"/>
  <c r="I73" i="59" s="1"/>
  <c r="K237" i="50"/>
  <c r="G237" i="50" s="1"/>
  <c r="M155" i="51"/>
  <c r="I155" i="51" s="1"/>
  <c r="K73" i="52"/>
  <c r="G73" i="52" s="1"/>
  <c r="M73" i="56"/>
  <c r="I73" i="56" s="1"/>
  <c r="L73" i="58"/>
  <c r="H73" i="58" s="1"/>
  <c r="L73" i="55"/>
  <c r="H73" i="55" s="1"/>
  <c r="L73" i="51"/>
  <c r="H73" i="51" s="1"/>
  <c r="L73" i="56"/>
  <c r="H73" i="56" s="1"/>
  <c r="M73" i="54"/>
  <c r="I73" i="54" s="1"/>
  <c r="K73" i="58"/>
  <c r="G73" i="58" s="1"/>
  <c r="M73" i="53"/>
  <c r="I73" i="53" s="1"/>
  <c r="K73" i="55"/>
  <c r="G73" i="55" s="1"/>
  <c r="K73" i="56"/>
  <c r="G73" i="56" s="1"/>
  <c r="L73" i="54"/>
  <c r="H73" i="54" s="1"/>
  <c r="L73" i="53"/>
  <c r="H73" i="53" s="1"/>
  <c r="M73" i="55"/>
  <c r="I73" i="55" s="1"/>
  <c r="M73" i="57"/>
  <c r="I73" i="57" s="1"/>
  <c r="M237" i="52"/>
  <c r="I237" i="52" s="1"/>
  <c r="K73" i="51"/>
  <c r="G73" i="51" s="1"/>
  <c r="K73" i="54"/>
  <c r="G73" i="54" s="1"/>
  <c r="K73" i="53"/>
  <c r="G73" i="53" s="1"/>
  <c r="L73" i="57"/>
  <c r="H73" i="57" s="1"/>
  <c r="M155" i="57"/>
  <c r="I155" i="57" s="1"/>
  <c r="M73" i="58"/>
  <c r="I73" i="58" s="1"/>
  <c r="L237" i="52"/>
  <c r="H237" i="52" s="1"/>
  <c r="K155" i="51"/>
  <c r="G155" i="51" s="1"/>
  <c r="K73" i="57"/>
  <c r="G73" i="57" s="1"/>
  <c r="K237" i="52"/>
  <c r="G237" i="52" s="1"/>
  <c r="M319" i="52"/>
  <c r="I319" i="52" s="1"/>
  <c r="M401" i="53"/>
  <c r="I401" i="53" s="1"/>
  <c r="L155" i="53"/>
  <c r="H155" i="53" s="1"/>
  <c r="L319" i="52"/>
  <c r="H319" i="52" s="1"/>
  <c r="L401" i="53"/>
  <c r="H401" i="53" s="1"/>
  <c r="L155" i="51"/>
  <c r="H155" i="51" s="1"/>
  <c r="L155" i="52"/>
  <c r="H155" i="52" s="1"/>
  <c r="K155" i="50"/>
  <c r="G155" i="50" s="1"/>
  <c r="M319" i="57"/>
  <c r="I319" i="57" s="1"/>
  <c r="M155" i="55"/>
  <c r="I155" i="55" s="1"/>
  <c r="K401" i="53"/>
  <c r="G401" i="53" s="1"/>
  <c r="M155" i="50"/>
  <c r="I155" i="50" s="1"/>
  <c r="L319" i="57"/>
  <c r="H319" i="57" s="1"/>
  <c r="L155" i="55"/>
  <c r="H155" i="55" s="1"/>
  <c r="L237" i="59"/>
  <c r="H237" i="59" s="1"/>
  <c r="M155" i="52"/>
  <c r="I155" i="52" s="1"/>
  <c r="K319" i="52"/>
  <c r="G319" i="52" s="1"/>
  <c r="L237" i="53"/>
  <c r="H237" i="53" s="1"/>
  <c r="K155" i="55"/>
  <c r="G155" i="55" s="1"/>
  <c r="M237" i="53"/>
  <c r="I237" i="53" s="1"/>
  <c r="M155" i="58"/>
  <c r="I155" i="58" s="1"/>
  <c r="L155" i="59"/>
  <c r="H155" i="59" s="1"/>
  <c r="M155" i="56"/>
  <c r="I155" i="56" s="1"/>
  <c r="L237" i="58"/>
  <c r="H237" i="58" s="1"/>
  <c r="L155" i="58"/>
  <c r="H155" i="58" s="1"/>
  <c r="K155" i="59"/>
  <c r="G155" i="59" s="1"/>
  <c r="K237" i="58"/>
  <c r="G237" i="58" s="1"/>
  <c r="K155" i="53"/>
  <c r="G155" i="53" s="1"/>
  <c r="K237" i="59"/>
  <c r="G237" i="59" s="1"/>
  <c r="K237" i="57"/>
  <c r="G237" i="57" s="1"/>
  <c r="M155" i="54"/>
  <c r="I155" i="54" s="1"/>
  <c r="K155" i="58"/>
  <c r="G155" i="58" s="1"/>
  <c r="M237" i="58"/>
  <c r="I237" i="58" s="1"/>
  <c r="L155" i="50"/>
  <c r="H155" i="50" s="1"/>
  <c r="M237" i="59"/>
  <c r="I237" i="59" s="1"/>
  <c r="M237" i="57"/>
  <c r="I237" i="57" s="1"/>
  <c r="L155" i="54"/>
  <c r="H155" i="54" s="1"/>
  <c r="M319" i="53"/>
  <c r="I319" i="53" s="1"/>
  <c r="M237" i="56"/>
  <c r="I237" i="56" s="1"/>
  <c r="M155" i="53"/>
  <c r="I155" i="53" s="1"/>
  <c r="K237" i="53"/>
  <c r="G237" i="53" s="1"/>
  <c r="M155" i="59"/>
  <c r="I155" i="59" s="1"/>
  <c r="K155" i="56"/>
  <c r="G155" i="56" s="1"/>
  <c r="K237" i="51"/>
  <c r="G237" i="51" s="1"/>
  <c r="K237" i="56"/>
  <c r="G237" i="56" s="1"/>
  <c r="K155" i="52"/>
  <c r="G155" i="52" s="1"/>
  <c r="L319" i="53"/>
  <c r="H319" i="53" s="1"/>
  <c r="M237" i="51"/>
  <c r="I237" i="51" s="1"/>
  <c r="L155" i="56"/>
  <c r="H155" i="56" s="1"/>
  <c r="L237" i="57"/>
  <c r="H237" i="57" s="1"/>
  <c r="K319" i="57"/>
  <c r="G319" i="57" s="1"/>
  <c r="K155" i="54"/>
  <c r="G155" i="54" s="1"/>
  <c r="L237" i="51"/>
  <c r="H237" i="51" s="1"/>
  <c r="K319" i="53"/>
  <c r="G319" i="53" s="1"/>
  <c r="L237" i="56"/>
  <c r="H237" i="56" s="1"/>
  <c r="K483" i="53"/>
  <c r="G483" i="53" s="1"/>
  <c r="M319" i="50"/>
  <c r="I319" i="50" s="1"/>
  <c r="M319" i="59"/>
  <c r="I319" i="59" s="1"/>
  <c r="M401" i="52"/>
  <c r="I401" i="52" s="1"/>
  <c r="L319" i="50"/>
  <c r="H319" i="50" s="1"/>
  <c r="L319" i="59"/>
  <c r="H319" i="59" s="1"/>
  <c r="M401" i="57"/>
  <c r="I401" i="57" s="1"/>
  <c r="L401" i="52"/>
  <c r="H401" i="52" s="1"/>
  <c r="K319" i="50"/>
  <c r="G319" i="50" s="1"/>
  <c r="K319" i="59"/>
  <c r="G319" i="59" s="1"/>
  <c r="L401" i="57"/>
  <c r="H401" i="57" s="1"/>
  <c r="L319" i="58"/>
  <c r="H319" i="58" s="1"/>
  <c r="K401" i="52"/>
  <c r="G401" i="52" s="1"/>
  <c r="L565" i="53"/>
  <c r="H565" i="53" s="1"/>
  <c r="L319" i="51"/>
  <c r="H319" i="51" s="1"/>
  <c r="M483" i="53"/>
  <c r="I483" i="53" s="1"/>
  <c r="L483" i="53"/>
  <c r="H483" i="53" s="1"/>
  <c r="L237" i="55"/>
  <c r="H237" i="55" s="1"/>
  <c r="K319" i="51"/>
  <c r="G319" i="51" s="1"/>
  <c r="K319" i="56"/>
  <c r="G319" i="56" s="1"/>
  <c r="K237" i="55"/>
  <c r="G237" i="55" s="1"/>
  <c r="K401" i="57"/>
  <c r="G401" i="57" s="1"/>
  <c r="M237" i="54"/>
  <c r="I237" i="54" s="1"/>
  <c r="M319" i="56"/>
  <c r="I319" i="56" s="1"/>
  <c r="L237" i="54"/>
  <c r="H237" i="54" s="1"/>
  <c r="L319" i="56"/>
  <c r="H319" i="56" s="1"/>
  <c r="K237" i="54"/>
  <c r="G237" i="54" s="1"/>
  <c r="K565" i="53"/>
  <c r="G565" i="53" s="1"/>
  <c r="M319" i="58"/>
  <c r="I319" i="58" s="1"/>
  <c r="M565" i="53"/>
  <c r="I565" i="53" s="1"/>
  <c r="M319" i="51"/>
  <c r="I319" i="51" s="1"/>
  <c r="M237" i="55"/>
  <c r="I237" i="55" s="1"/>
  <c r="K319" i="58"/>
  <c r="G319" i="58" s="1"/>
  <c r="M483" i="57"/>
  <c r="I483" i="57" s="1"/>
  <c r="K401" i="50"/>
  <c r="G401" i="50" s="1"/>
  <c r="L483" i="57"/>
  <c r="H483" i="57" s="1"/>
  <c r="K401" i="59"/>
  <c r="G401" i="59" s="1"/>
  <c r="L401" i="59"/>
  <c r="H401" i="59" s="1"/>
  <c r="K565" i="57"/>
  <c r="G565" i="57" s="1"/>
  <c r="M319" i="55"/>
  <c r="I319" i="55" s="1"/>
  <c r="L401" i="51"/>
  <c r="H401" i="51" s="1"/>
  <c r="M565" i="52"/>
  <c r="I565" i="52" s="1"/>
  <c r="K319" i="54"/>
  <c r="G319" i="54" s="1"/>
  <c r="K483" i="52"/>
  <c r="G483" i="52" s="1"/>
  <c r="K483" i="57"/>
  <c r="G483" i="57" s="1"/>
  <c r="M565" i="57"/>
  <c r="I565" i="57" s="1"/>
  <c r="L319" i="55"/>
  <c r="H319" i="55" s="1"/>
  <c r="K401" i="51"/>
  <c r="G401" i="51" s="1"/>
  <c r="L565" i="52"/>
  <c r="H565" i="52" s="1"/>
  <c r="M401" i="58"/>
  <c r="I401" i="58" s="1"/>
  <c r="M319" i="54"/>
  <c r="I319" i="54" s="1"/>
  <c r="M483" i="52"/>
  <c r="I483" i="52" s="1"/>
  <c r="K319" i="55"/>
  <c r="G319" i="55" s="1"/>
  <c r="K565" i="52"/>
  <c r="G565" i="52" s="1"/>
  <c r="L401" i="58"/>
  <c r="H401" i="58" s="1"/>
  <c r="K401" i="56"/>
  <c r="G401" i="56" s="1"/>
  <c r="M401" i="50"/>
  <c r="I401" i="50" s="1"/>
  <c r="L483" i="52"/>
  <c r="H483" i="52" s="1"/>
  <c r="K401" i="58"/>
  <c r="G401" i="58" s="1"/>
  <c r="M401" i="56"/>
  <c r="I401" i="56" s="1"/>
  <c r="L401" i="56"/>
  <c r="H401" i="56" s="1"/>
  <c r="M401" i="59"/>
  <c r="I401" i="59" s="1"/>
  <c r="L565" i="57"/>
  <c r="H565" i="57" s="1"/>
  <c r="M401" i="51"/>
  <c r="I401" i="51" s="1"/>
  <c r="L319" i="54"/>
  <c r="H319" i="54" s="1"/>
  <c r="L401" i="50"/>
  <c r="H401" i="50" s="1"/>
  <c r="M483" i="50"/>
  <c r="I483" i="50" s="1"/>
  <c r="L401" i="55"/>
  <c r="H401" i="55" s="1"/>
  <c r="K565" i="58"/>
  <c r="G565" i="58" s="1"/>
  <c r="L483" i="59"/>
  <c r="H483" i="59" s="1"/>
  <c r="L401" i="54"/>
  <c r="H401" i="54" s="1"/>
  <c r="K565" i="50"/>
  <c r="G565" i="50" s="1"/>
  <c r="K565" i="59"/>
  <c r="G565" i="59" s="1"/>
  <c r="M565" i="56"/>
  <c r="I565" i="56" s="1"/>
  <c r="K401" i="55"/>
  <c r="G401" i="55" s="1"/>
  <c r="M483" i="51"/>
  <c r="I483" i="51" s="1"/>
  <c r="K483" i="59"/>
  <c r="G483" i="59" s="1"/>
  <c r="K401" i="54"/>
  <c r="G401" i="54" s="1"/>
  <c r="K565" i="51"/>
  <c r="G565" i="51" s="1"/>
  <c r="M565" i="50"/>
  <c r="I565" i="50" s="1"/>
  <c r="L565" i="56"/>
  <c r="H565" i="56" s="1"/>
  <c r="M401" i="55"/>
  <c r="I401" i="55" s="1"/>
  <c r="L483" i="51"/>
  <c r="H483" i="51" s="1"/>
  <c r="M565" i="59"/>
  <c r="I565" i="59" s="1"/>
  <c r="M483" i="58"/>
  <c r="I483" i="58" s="1"/>
  <c r="L483" i="50"/>
  <c r="H483" i="50" s="1"/>
  <c r="L565" i="50"/>
  <c r="H565" i="50" s="1"/>
  <c r="K565" i="56"/>
  <c r="G565" i="56" s="1"/>
  <c r="K483" i="51"/>
  <c r="G483" i="51" s="1"/>
  <c r="L565" i="59"/>
  <c r="H565" i="59" s="1"/>
  <c r="L483" i="56"/>
  <c r="H483" i="56" s="1"/>
  <c r="K483" i="50"/>
  <c r="G483" i="50" s="1"/>
  <c r="L565" i="58"/>
  <c r="H565" i="58" s="1"/>
  <c r="M483" i="59"/>
  <c r="I483" i="59" s="1"/>
  <c r="M483" i="56"/>
  <c r="I483" i="56" s="1"/>
  <c r="M401" i="54"/>
  <c r="I401" i="54" s="1"/>
  <c r="L565" i="51"/>
  <c r="H565" i="51" s="1"/>
  <c r="L483" i="58"/>
  <c r="H483" i="58" s="1"/>
  <c r="M565" i="51"/>
  <c r="I565" i="51" s="1"/>
  <c r="K483" i="56"/>
  <c r="G483" i="56" s="1"/>
  <c r="K483" i="58"/>
  <c r="G483" i="58" s="1"/>
  <c r="M565" i="58"/>
  <c r="I565" i="58" s="1"/>
  <c r="K565" i="55"/>
  <c r="G565" i="55" s="1"/>
  <c r="M565" i="55"/>
  <c r="I565" i="55" s="1"/>
  <c r="L565" i="55"/>
  <c r="H565" i="55" s="1"/>
  <c r="M483" i="55"/>
  <c r="I483" i="55" s="1"/>
  <c r="L483" i="55"/>
  <c r="H483" i="55" s="1"/>
  <c r="K483" i="55"/>
  <c r="G483" i="55" s="1"/>
  <c r="M565" i="54"/>
  <c r="I565" i="54" s="1"/>
  <c r="L483" i="54"/>
  <c r="H483" i="54" s="1"/>
  <c r="M483" i="54"/>
  <c r="I483" i="54" s="1"/>
  <c r="K483" i="54"/>
  <c r="G483" i="54" s="1"/>
  <c r="L565" i="54"/>
  <c r="H565" i="54" s="1"/>
  <c r="K565" i="54"/>
  <c r="G565" i="54" s="1"/>
  <c r="H319" i="63"/>
  <c r="F73" i="63"/>
  <c r="H401" i="63"/>
  <c r="H73" i="63"/>
  <c r="G401" i="63"/>
  <c r="G565" i="63"/>
  <c r="F319" i="63"/>
  <c r="H155" i="63"/>
  <c r="F401" i="63"/>
  <c r="G155" i="63"/>
  <c r="G73" i="63"/>
  <c r="F155" i="63"/>
  <c r="H483" i="63"/>
  <c r="F565" i="63"/>
  <c r="G483" i="63"/>
  <c r="F237" i="63"/>
  <c r="H565" i="63"/>
  <c r="G319" i="63"/>
  <c r="G237" i="63"/>
  <c r="H237" i="63"/>
  <c r="F483" i="63"/>
  <c r="K238" i="45"/>
  <c r="G238" i="45" s="1"/>
  <c r="L402" i="45"/>
  <c r="H402" i="45" s="1"/>
  <c r="L894" i="45"/>
  <c r="H894" i="45" s="1"/>
  <c r="K484" i="45"/>
  <c r="G484" i="45" s="1"/>
  <c r="L648" i="45"/>
  <c r="H648" i="45" s="1"/>
  <c r="L566" i="45"/>
  <c r="H566" i="45" s="1"/>
  <c r="L156" i="45"/>
  <c r="H156" i="45" s="1"/>
  <c r="L320" i="45"/>
  <c r="H320" i="45" s="1"/>
  <c r="J74" i="45"/>
  <c r="F74" i="45" s="1"/>
  <c r="J238" i="45"/>
  <c r="F238" i="45" s="1"/>
  <c r="K402" i="45"/>
  <c r="G402" i="45" s="1"/>
  <c r="K320" i="45"/>
  <c r="G320" i="45" s="1"/>
  <c r="K894" i="45"/>
  <c r="G894" i="45" s="1"/>
  <c r="J484" i="45"/>
  <c r="F484" i="45" s="1"/>
  <c r="K566" i="45"/>
  <c r="G566" i="45" s="1"/>
  <c r="K156" i="45"/>
  <c r="G156" i="45" s="1"/>
  <c r="L812" i="45"/>
  <c r="H812" i="45" s="1"/>
  <c r="L730" i="45"/>
  <c r="H730" i="45" s="1"/>
  <c r="L74" i="45"/>
  <c r="H74" i="45" s="1"/>
  <c r="K812" i="45"/>
  <c r="G812" i="45" s="1"/>
  <c r="J402" i="45"/>
  <c r="F402" i="45" s="1"/>
  <c r="J320" i="45"/>
  <c r="F320" i="45" s="1"/>
  <c r="J894" i="45"/>
  <c r="F894" i="45" s="1"/>
  <c r="J566" i="45"/>
  <c r="F566" i="45" s="1"/>
  <c r="J156" i="45"/>
  <c r="F156" i="45" s="1"/>
  <c r="J812" i="45"/>
  <c r="F812" i="45" s="1"/>
  <c r="K730" i="45"/>
  <c r="G730" i="45" s="1"/>
  <c r="L238" i="45"/>
  <c r="H238" i="45" s="1"/>
  <c r="L484" i="45"/>
  <c r="H484" i="45" s="1"/>
  <c r="J648" i="45"/>
  <c r="F648" i="45" s="1"/>
  <c r="K74" i="45"/>
  <c r="G74" i="45" s="1"/>
  <c r="J730" i="45"/>
  <c r="F730" i="45" s="1"/>
  <c r="K648" i="45"/>
  <c r="G648" i="45" s="1"/>
  <c r="I156" i="42"/>
  <c r="G74" i="42"/>
  <c r="I74" i="42"/>
  <c r="G156" i="42"/>
  <c r="H156" i="42"/>
  <c r="H74" i="42"/>
  <c r="I238" i="42"/>
  <c r="H238" i="42"/>
  <c r="G238" i="42"/>
  <c r="I320" i="42"/>
  <c r="H320" i="42"/>
  <c r="G320" i="42"/>
  <c r="I402" i="42"/>
  <c r="G402" i="42"/>
  <c r="H402" i="42"/>
  <c r="H484" i="42"/>
  <c r="I484" i="42"/>
  <c r="G484" i="42"/>
  <c r="G566" i="42"/>
  <c r="H566" i="42"/>
  <c r="I566" i="42"/>
  <c r="I648" i="42"/>
  <c r="G648" i="42"/>
  <c r="H648" i="42"/>
  <c r="I730" i="42"/>
  <c r="G730" i="42"/>
  <c r="H730" i="42"/>
  <c r="G812" i="42"/>
  <c r="H812" i="42"/>
  <c r="I812" i="42"/>
  <c r="H894" i="42"/>
  <c r="I894" i="42"/>
  <c r="G894" i="42"/>
  <c r="H976" i="42"/>
  <c r="I976" i="42"/>
  <c r="G976" i="42"/>
  <c r="I1058" i="42"/>
  <c r="H1058" i="42"/>
  <c r="G1058" i="42"/>
  <c r="H1140" i="42"/>
  <c r="G1140" i="42"/>
  <c r="I1140" i="42"/>
  <c r="I1222" i="42"/>
  <c r="H1222" i="42"/>
  <c r="G1222" i="42"/>
  <c r="D83" i="41"/>
  <c r="H82" i="41"/>
  <c r="E82" i="41"/>
  <c r="F82" i="41"/>
  <c r="G82" i="41"/>
  <c r="I1302" i="42"/>
  <c r="G1302" i="42"/>
  <c r="H1302" i="42"/>
  <c r="G1384" i="42"/>
  <c r="H1384" i="42"/>
  <c r="I1384" i="42"/>
  <c r="H1466" i="42"/>
  <c r="G1466" i="42"/>
  <c r="I1466" i="42"/>
  <c r="H1548" i="42"/>
  <c r="I1548" i="42"/>
  <c r="G1548" i="42"/>
  <c r="H1630" i="42"/>
  <c r="G1630" i="42"/>
  <c r="I1630" i="42"/>
  <c r="I1712" i="42"/>
  <c r="G1712" i="42"/>
  <c r="H1712" i="42"/>
  <c r="I1794" i="42"/>
  <c r="G1794" i="42"/>
  <c r="H1794" i="42"/>
  <c r="I1876" i="42"/>
  <c r="G1876" i="42"/>
  <c r="H1876" i="42"/>
  <c r="H2040" i="42"/>
  <c r="H1958" i="42"/>
  <c r="G2040" i="42"/>
  <c r="G1958" i="42"/>
  <c r="I2040" i="42"/>
  <c r="I1958" i="42"/>
  <c r="J483" i="61"/>
  <c r="F483" i="61" s="1"/>
  <c r="L483" i="61"/>
  <c r="H483" i="61" s="1"/>
  <c r="K483" i="61"/>
  <c r="G483" i="61" s="1"/>
  <c r="J811" i="61"/>
  <c r="F811" i="61" s="1"/>
  <c r="K155" i="61"/>
  <c r="G155" i="61" s="1"/>
  <c r="L893" i="61"/>
  <c r="H893" i="61" s="1"/>
  <c r="J155" i="61"/>
  <c r="F155" i="61" s="1"/>
  <c r="K893" i="61"/>
  <c r="G893" i="61" s="1"/>
  <c r="L811" i="61"/>
  <c r="H811" i="61" s="1"/>
  <c r="L155" i="61"/>
  <c r="H155" i="61" s="1"/>
  <c r="L729" i="61"/>
  <c r="H729" i="61" s="1"/>
  <c r="J893" i="61"/>
  <c r="F893" i="61" s="1"/>
  <c r="K811" i="61"/>
  <c r="G811" i="61" s="1"/>
  <c r="K729" i="61"/>
  <c r="G729" i="61" s="1"/>
  <c r="L73" i="61"/>
  <c r="H73" i="61" s="1"/>
  <c r="L401" i="61"/>
  <c r="H401" i="61" s="1"/>
  <c r="J729" i="61"/>
  <c r="F729" i="61" s="1"/>
  <c r="L647" i="61"/>
  <c r="H647" i="61" s="1"/>
  <c r="J401" i="61"/>
  <c r="F401" i="61" s="1"/>
  <c r="L237" i="61"/>
  <c r="H237" i="61" s="1"/>
  <c r="K647" i="61"/>
  <c r="G647" i="61" s="1"/>
  <c r="K401" i="61"/>
  <c r="G401" i="61" s="1"/>
  <c r="K237" i="61"/>
  <c r="G237" i="61" s="1"/>
  <c r="J647" i="61"/>
  <c r="F647" i="61" s="1"/>
  <c r="J565" i="61"/>
  <c r="F565" i="61" s="1"/>
  <c r="J319" i="61"/>
  <c r="F319" i="61" s="1"/>
  <c r="K565" i="61"/>
  <c r="G565" i="61" s="1"/>
  <c r="K73" i="61"/>
  <c r="G73" i="61" s="1"/>
  <c r="L565" i="61"/>
  <c r="H565" i="61" s="1"/>
  <c r="K319" i="61"/>
  <c r="G319" i="61" s="1"/>
  <c r="J237" i="61"/>
  <c r="F237" i="61" s="1"/>
  <c r="L319" i="61"/>
  <c r="H319" i="61" s="1"/>
  <c r="J73" i="61"/>
  <c r="F73" i="61" s="1"/>
  <c r="N81" i="41"/>
  <c r="T81" i="41"/>
  <c r="I81" i="41"/>
  <c r="O81" i="41"/>
  <c r="R81" i="41"/>
  <c r="P81" i="41"/>
  <c r="Q81" i="41"/>
  <c r="S81" i="41"/>
  <c r="M81" i="41"/>
  <c r="J81" i="41"/>
  <c r="M74" i="51" l="1"/>
  <c r="I74" i="51" s="1"/>
  <c r="L74" i="50"/>
  <c r="H74" i="50" s="1"/>
  <c r="K74" i="50"/>
  <c r="G74" i="50" s="1"/>
  <c r="M74" i="50"/>
  <c r="I74" i="50" s="1"/>
  <c r="K74" i="53"/>
  <c r="G74" i="53" s="1"/>
  <c r="M74" i="53"/>
  <c r="I74" i="53" s="1"/>
  <c r="M74" i="55"/>
  <c r="I74" i="55" s="1"/>
  <c r="L74" i="57"/>
  <c r="H74" i="57" s="1"/>
  <c r="L74" i="55"/>
  <c r="H74" i="55" s="1"/>
  <c r="K74" i="57"/>
  <c r="G74" i="57" s="1"/>
  <c r="K74" i="55"/>
  <c r="G74" i="55" s="1"/>
  <c r="M74" i="57"/>
  <c r="I74" i="57" s="1"/>
  <c r="M156" i="51"/>
  <c r="I156" i="51" s="1"/>
  <c r="L74" i="53"/>
  <c r="H74" i="53" s="1"/>
  <c r="L74" i="59"/>
  <c r="H74" i="59" s="1"/>
  <c r="L74" i="52"/>
  <c r="H74" i="52" s="1"/>
  <c r="M74" i="59"/>
  <c r="I74" i="59" s="1"/>
  <c r="K156" i="59"/>
  <c r="G156" i="59" s="1"/>
  <c r="L74" i="51"/>
  <c r="H74" i="51" s="1"/>
  <c r="L156" i="54"/>
  <c r="H156" i="54" s="1"/>
  <c r="M156" i="53"/>
  <c r="I156" i="53" s="1"/>
  <c r="K74" i="59"/>
  <c r="G74" i="59" s="1"/>
  <c r="L156" i="51"/>
  <c r="H156" i="51" s="1"/>
  <c r="K74" i="51"/>
  <c r="G74" i="51" s="1"/>
  <c r="K156" i="54"/>
  <c r="G156" i="54" s="1"/>
  <c r="M74" i="56"/>
  <c r="I74" i="56" s="1"/>
  <c r="L156" i="53"/>
  <c r="H156" i="53" s="1"/>
  <c r="M156" i="54"/>
  <c r="I156" i="54" s="1"/>
  <c r="L74" i="56"/>
  <c r="H74" i="56" s="1"/>
  <c r="M74" i="54"/>
  <c r="I74" i="54" s="1"/>
  <c r="K156" i="53"/>
  <c r="G156" i="53" s="1"/>
  <c r="M74" i="58"/>
  <c r="I74" i="58" s="1"/>
  <c r="M74" i="52"/>
  <c r="I74" i="52" s="1"/>
  <c r="L156" i="59"/>
  <c r="H156" i="59" s="1"/>
  <c r="K74" i="54"/>
  <c r="G74" i="54" s="1"/>
  <c r="M156" i="59"/>
  <c r="I156" i="59" s="1"/>
  <c r="K156" i="51"/>
  <c r="G156" i="51" s="1"/>
  <c r="L74" i="58"/>
  <c r="H74" i="58" s="1"/>
  <c r="L74" i="54"/>
  <c r="H74" i="54" s="1"/>
  <c r="K74" i="56"/>
  <c r="G74" i="56" s="1"/>
  <c r="K74" i="58"/>
  <c r="G74" i="58" s="1"/>
  <c r="K74" i="52"/>
  <c r="G74" i="52" s="1"/>
  <c r="M238" i="55"/>
  <c r="I238" i="55" s="1"/>
  <c r="L238" i="55"/>
  <c r="H238" i="55" s="1"/>
  <c r="L156" i="52"/>
  <c r="H156" i="52" s="1"/>
  <c r="K238" i="55"/>
  <c r="G238" i="55" s="1"/>
  <c r="K156" i="52"/>
  <c r="G156" i="52" s="1"/>
  <c r="M238" i="53"/>
  <c r="I238" i="53" s="1"/>
  <c r="M238" i="50"/>
  <c r="I238" i="50" s="1"/>
  <c r="K238" i="50"/>
  <c r="G238" i="50" s="1"/>
  <c r="L320" i="59"/>
  <c r="H320" i="59" s="1"/>
  <c r="M238" i="58"/>
  <c r="I238" i="58" s="1"/>
  <c r="L238" i="51"/>
  <c r="H238" i="51" s="1"/>
  <c r="M156" i="52"/>
  <c r="I156" i="52" s="1"/>
  <c r="M320" i="53"/>
  <c r="I320" i="53" s="1"/>
  <c r="L238" i="58"/>
  <c r="H238" i="58" s="1"/>
  <c r="K238" i="51"/>
  <c r="G238" i="51" s="1"/>
  <c r="L320" i="53"/>
  <c r="H320" i="53" s="1"/>
  <c r="M156" i="57"/>
  <c r="I156" i="57" s="1"/>
  <c r="K238" i="58"/>
  <c r="G238" i="58" s="1"/>
  <c r="M156" i="56"/>
  <c r="I156" i="56" s="1"/>
  <c r="M238" i="59"/>
  <c r="I238" i="59" s="1"/>
  <c r="K320" i="53"/>
  <c r="G320" i="53" s="1"/>
  <c r="L156" i="57"/>
  <c r="H156" i="57" s="1"/>
  <c r="L156" i="56"/>
  <c r="H156" i="56" s="1"/>
  <c r="K156" i="50"/>
  <c r="G156" i="50" s="1"/>
  <c r="L238" i="50"/>
  <c r="H238" i="50" s="1"/>
  <c r="K156" i="58"/>
  <c r="G156" i="58" s="1"/>
  <c r="M320" i="59"/>
  <c r="I320" i="59" s="1"/>
  <c r="M238" i="51"/>
  <c r="I238" i="51" s="1"/>
  <c r="L238" i="53"/>
  <c r="H238" i="53" s="1"/>
  <c r="K238" i="59"/>
  <c r="G238" i="59" s="1"/>
  <c r="K238" i="53"/>
  <c r="G238" i="53" s="1"/>
  <c r="M156" i="58"/>
  <c r="I156" i="58" s="1"/>
  <c r="L156" i="50"/>
  <c r="H156" i="50" s="1"/>
  <c r="L156" i="55"/>
  <c r="H156" i="55" s="1"/>
  <c r="M156" i="50"/>
  <c r="I156" i="50" s="1"/>
  <c r="L156" i="58"/>
  <c r="H156" i="58" s="1"/>
  <c r="K156" i="55"/>
  <c r="G156" i="55" s="1"/>
  <c r="K156" i="57"/>
  <c r="G156" i="57" s="1"/>
  <c r="K320" i="59"/>
  <c r="G320" i="59" s="1"/>
  <c r="K156" i="56"/>
  <c r="G156" i="56" s="1"/>
  <c r="L238" i="59"/>
  <c r="H238" i="59" s="1"/>
  <c r="M156" i="55"/>
  <c r="I156" i="55" s="1"/>
  <c r="M320" i="50"/>
  <c r="I320" i="50" s="1"/>
  <c r="K320" i="55"/>
  <c r="G320" i="55" s="1"/>
  <c r="L402" i="53"/>
  <c r="H402" i="53" s="1"/>
  <c r="K320" i="51"/>
  <c r="G320" i="51" s="1"/>
  <c r="K402" i="53"/>
  <c r="G402" i="53" s="1"/>
  <c r="M320" i="51"/>
  <c r="I320" i="51" s="1"/>
  <c r="M402" i="53"/>
  <c r="I402" i="53" s="1"/>
  <c r="L320" i="51"/>
  <c r="H320" i="51" s="1"/>
  <c r="K402" i="59"/>
  <c r="G402" i="59" s="1"/>
  <c r="M238" i="52"/>
  <c r="I238" i="52" s="1"/>
  <c r="L320" i="50"/>
  <c r="H320" i="50" s="1"/>
  <c r="L320" i="55"/>
  <c r="H320" i="55" s="1"/>
  <c r="K238" i="54"/>
  <c r="G238" i="54" s="1"/>
  <c r="M402" i="59"/>
  <c r="I402" i="59" s="1"/>
  <c r="M238" i="54"/>
  <c r="I238" i="54" s="1"/>
  <c r="K238" i="52"/>
  <c r="G238" i="52" s="1"/>
  <c r="M238" i="56"/>
  <c r="I238" i="56" s="1"/>
  <c r="L402" i="59"/>
  <c r="H402" i="59" s="1"/>
  <c r="L238" i="54"/>
  <c r="H238" i="54" s="1"/>
  <c r="M320" i="58"/>
  <c r="I320" i="58" s="1"/>
  <c r="K238" i="56"/>
  <c r="G238" i="56" s="1"/>
  <c r="L238" i="56"/>
  <c r="H238" i="56" s="1"/>
  <c r="K238" i="57"/>
  <c r="G238" i="57" s="1"/>
  <c r="L238" i="52"/>
  <c r="H238" i="52" s="1"/>
  <c r="L320" i="58"/>
  <c r="H320" i="58" s="1"/>
  <c r="M238" i="57"/>
  <c r="I238" i="57" s="1"/>
  <c r="M320" i="55"/>
  <c r="I320" i="55" s="1"/>
  <c r="K320" i="50"/>
  <c r="G320" i="50" s="1"/>
  <c r="K320" i="58"/>
  <c r="G320" i="58" s="1"/>
  <c r="L238" i="57"/>
  <c r="H238" i="57" s="1"/>
  <c r="M566" i="53"/>
  <c r="I566" i="53" s="1"/>
  <c r="L320" i="54"/>
  <c r="H320" i="54" s="1"/>
  <c r="K320" i="57"/>
  <c r="G320" i="57" s="1"/>
  <c r="L402" i="55"/>
  <c r="H402" i="55" s="1"/>
  <c r="L566" i="53"/>
  <c r="H566" i="53" s="1"/>
  <c r="K320" i="54"/>
  <c r="G320" i="54" s="1"/>
  <c r="K402" i="55"/>
  <c r="G402" i="55" s="1"/>
  <c r="M320" i="56"/>
  <c r="I320" i="56" s="1"/>
  <c r="M320" i="52"/>
  <c r="I320" i="52" s="1"/>
  <c r="K566" i="53"/>
  <c r="G566" i="53" s="1"/>
  <c r="L320" i="56"/>
  <c r="H320" i="56" s="1"/>
  <c r="L320" i="52"/>
  <c r="H320" i="52" s="1"/>
  <c r="M402" i="50"/>
  <c r="I402" i="50" s="1"/>
  <c r="M484" i="53"/>
  <c r="I484" i="53" s="1"/>
  <c r="K320" i="56"/>
  <c r="G320" i="56" s="1"/>
  <c r="K320" i="52"/>
  <c r="G320" i="52" s="1"/>
  <c r="K566" i="59"/>
  <c r="G566" i="59" s="1"/>
  <c r="M320" i="54"/>
  <c r="I320" i="54" s="1"/>
  <c r="L320" i="57"/>
  <c r="H320" i="57" s="1"/>
  <c r="M402" i="55"/>
  <c r="I402" i="55" s="1"/>
  <c r="M402" i="58"/>
  <c r="I402" i="58" s="1"/>
  <c r="L484" i="59"/>
  <c r="H484" i="59" s="1"/>
  <c r="L402" i="58"/>
  <c r="H402" i="58" s="1"/>
  <c r="K484" i="59"/>
  <c r="G484" i="59" s="1"/>
  <c r="L484" i="53"/>
  <c r="H484" i="53" s="1"/>
  <c r="L566" i="59"/>
  <c r="H566" i="59" s="1"/>
  <c r="M566" i="59"/>
  <c r="I566" i="59" s="1"/>
  <c r="M402" i="51"/>
  <c r="I402" i="51" s="1"/>
  <c r="L402" i="51"/>
  <c r="H402" i="51" s="1"/>
  <c r="L402" i="50"/>
  <c r="H402" i="50" s="1"/>
  <c r="M320" i="57"/>
  <c r="I320" i="57" s="1"/>
  <c r="K484" i="53"/>
  <c r="G484" i="53" s="1"/>
  <c r="K402" i="58"/>
  <c r="G402" i="58" s="1"/>
  <c r="M484" i="59"/>
  <c r="I484" i="59" s="1"/>
  <c r="K402" i="51"/>
  <c r="G402" i="51" s="1"/>
  <c r="K402" i="50"/>
  <c r="G402" i="50" s="1"/>
  <c r="M484" i="51"/>
  <c r="I484" i="51" s="1"/>
  <c r="K484" i="58"/>
  <c r="G484" i="58" s="1"/>
  <c r="L566" i="58"/>
  <c r="H566" i="58" s="1"/>
  <c r="L566" i="55"/>
  <c r="H566" i="55" s="1"/>
  <c r="K566" i="51"/>
  <c r="G566" i="51" s="1"/>
  <c r="L402" i="54"/>
  <c r="H402" i="54" s="1"/>
  <c r="K566" i="50"/>
  <c r="G566" i="50" s="1"/>
  <c r="M402" i="52"/>
  <c r="I402" i="52" s="1"/>
  <c r="L484" i="51"/>
  <c r="H484" i="51" s="1"/>
  <c r="M484" i="50"/>
  <c r="I484" i="50" s="1"/>
  <c r="L484" i="50"/>
  <c r="H484" i="50" s="1"/>
  <c r="L566" i="50"/>
  <c r="H566" i="50" s="1"/>
  <c r="L402" i="52"/>
  <c r="H402" i="52" s="1"/>
  <c r="K484" i="51"/>
  <c r="G484" i="51" s="1"/>
  <c r="M402" i="56"/>
  <c r="I402" i="56" s="1"/>
  <c r="K484" i="50"/>
  <c r="G484" i="50" s="1"/>
  <c r="M402" i="54"/>
  <c r="I402" i="54" s="1"/>
  <c r="K484" i="55"/>
  <c r="G484" i="55" s="1"/>
  <c r="M402" i="57"/>
  <c r="I402" i="57" s="1"/>
  <c r="K566" i="55"/>
  <c r="G566" i="55" s="1"/>
  <c r="M566" i="50"/>
  <c r="I566" i="50" s="1"/>
  <c r="K402" i="52"/>
  <c r="G402" i="52" s="1"/>
  <c r="M566" i="51"/>
  <c r="I566" i="51" s="1"/>
  <c r="M566" i="58"/>
  <c r="I566" i="58" s="1"/>
  <c r="K402" i="54"/>
  <c r="G402" i="54" s="1"/>
  <c r="M566" i="55"/>
  <c r="I566" i="55" s="1"/>
  <c r="L402" i="56"/>
  <c r="H402" i="56" s="1"/>
  <c r="K566" i="58"/>
  <c r="G566" i="58" s="1"/>
  <c r="L484" i="55"/>
  <c r="H484" i="55" s="1"/>
  <c r="K402" i="57"/>
  <c r="G402" i="57" s="1"/>
  <c r="L484" i="58"/>
  <c r="H484" i="58" s="1"/>
  <c r="L566" i="51"/>
  <c r="H566" i="51" s="1"/>
  <c r="K402" i="56"/>
  <c r="G402" i="56" s="1"/>
  <c r="M484" i="58"/>
  <c r="I484" i="58" s="1"/>
  <c r="L402" i="57"/>
  <c r="H402" i="57" s="1"/>
  <c r="M484" i="55"/>
  <c r="I484" i="55" s="1"/>
  <c r="M484" i="56"/>
  <c r="I484" i="56" s="1"/>
  <c r="K484" i="56"/>
  <c r="G484" i="56" s="1"/>
  <c r="L566" i="56"/>
  <c r="H566" i="56" s="1"/>
  <c r="K566" i="56"/>
  <c r="G566" i="56" s="1"/>
  <c r="K484" i="54"/>
  <c r="G484" i="54" s="1"/>
  <c r="M566" i="56"/>
  <c r="I566" i="56" s="1"/>
  <c r="M566" i="57"/>
  <c r="I566" i="57" s="1"/>
  <c r="L566" i="57"/>
  <c r="H566" i="57" s="1"/>
  <c r="M566" i="52"/>
  <c r="I566" i="52" s="1"/>
  <c r="K566" i="57"/>
  <c r="G566" i="57" s="1"/>
  <c r="L566" i="52"/>
  <c r="H566" i="52" s="1"/>
  <c r="M484" i="57"/>
  <c r="I484" i="57" s="1"/>
  <c r="L566" i="54"/>
  <c r="H566" i="54" s="1"/>
  <c r="K484" i="57"/>
  <c r="G484" i="57" s="1"/>
  <c r="L484" i="54"/>
  <c r="H484" i="54" s="1"/>
  <c r="M484" i="52"/>
  <c r="I484" i="52" s="1"/>
  <c r="L484" i="52"/>
  <c r="H484" i="52" s="1"/>
  <c r="M566" i="54"/>
  <c r="I566" i="54" s="1"/>
  <c r="K566" i="54"/>
  <c r="G566" i="54" s="1"/>
  <c r="L484" i="57"/>
  <c r="H484" i="57" s="1"/>
  <c r="M484" i="54"/>
  <c r="I484" i="54" s="1"/>
  <c r="L484" i="56"/>
  <c r="H484" i="56" s="1"/>
  <c r="K566" i="52"/>
  <c r="G566" i="52" s="1"/>
  <c r="K484" i="52"/>
  <c r="G484" i="52" s="1"/>
  <c r="J238" i="61"/>
  <c r="F238" i="61" s="1"/>
  <c r="K484" i="61"/>
  <c r="G484" i="61" s="1"/>
  <c r="J484" i="61"/>
  <c r="F484" i="61" s="1"/>
  <c r="L238" i="61"/>
  <c r="H238" i="61" s="1"/>
  <c r="L484" i="61"/>
  <c r="H484" i="61" s="1"/>
  <c r="K238" i="61"/>
  <c r="G238" i="61" s="1"/>
  <c r="J730" i="61"/>
  <c r="F730" i="61" s="1"/>
  <c r="K730" i="61"/>
  <c r="G730" i="61" s="1"/>
  <c r="J320" i="61"/>
  <c r="F320" i="61" s="1"/>
  <c r="L320" i="61"/>
  <c r="H320" i="61" s="1"/>
  <c r="L730" i="61"/>
  <c r="H730" i="61" s="1"/>
  <c r="K320" i="61"/>
  <c r="G320" i="61" s="1"/>
  <c r="J894" i="61"/>
  <c r="F894" i="61" s="1"/>
  <c r="K812" i="61"/>
  <c r="G812" i="61" s="1"/>
  <c r="K156" i="61"/>
  <c r="G156" i="61" s="1"/>
  <c r="L894" i="61"/>
  <c r="H894" i="61" s="1"/>
  <c r="J812" i="61"/>
  <c r="F812" i="61" s="1"/>
  <c r="J156" i="61"/>
  <c r="F156" i="61" s="1"/>
  <c r="L566" i="61"/>
  <c r="H566" i="61" s="1"/>
  <c r="K894" i="61"/>
  <c r="G894" i="61" s="1"/>
  <c r="L812" i="61"/>
  <c r="H812" i="61" s="1"/>
  <c r="L74" i="61"/>
  <c r="H74" i="61" s="1"/>
  <c r="K566" i="61"/>
  <c r="G566" i="61" s="1"/>
  <c r="K74" i="61"/>
  <c r="G74" i="61" s="1"/>
  <c r="J566" i="61"/>
  <c r="F566" i="61" s="1"/>
  <c r="L156" i="61"/>
  <c r="H156" i="61" s="1"/>
  <c r="L648" i="61"/>
  <c r="H648" i="61" s="1"/>
  <c r="L402" i="61"/>
  <c r="H402" i="61" s="1"/>
  <c r="K402" i="61"/>
  <c r="G402" i="61" s="1"/>
  <c r="J402" i="61"/>
  <c r="F402" i="61" s="1"/>
  <c r="J648" i="61"/>
  <c r="F648" i="61" s="1"/>
  <c r="J74" i="61"/>
  <c r="F74" i="61" s="1"/>
  <c r="K648" i="61"/>
  <c r="G648" i="61" s="1"/>
  <c r="T82" i="41"/>
  <c r="M82" i="41"/>
  <c r="O82" i="41"/>
  <c r="P82" i="41"/>
  <c r="S82" i="41"/>
  <c r="I82" i="41"/>
  <c r="Q82" i="41"/>
  <c r="N82" i="41"/>
  <c r="R82" i="41"/>
  <c r="J82" i="41"/>
  <c r="K895" i="45"/>
  <c r="G895" i="45" s="1"/>
  <c r="J731" i="45"/>
  <c r="F731" i="45" s="1"/>
  <c r="K485" i="45"/>
  <c r="G485" i="45" s="1"/>
  <c r="K75" i="45"/>
  <c r="G75" i="45" s="1"/>
  <c r="L403" i="45"/>
  <c r="H403" i="45" s="1"/>
  <c r="L157" i="45"/>
  <c r="H157" i="45" s="1"/>
  <c r="K239" i="45"/>
  <c r="G239" i="45" s="1"/>
  <c r="K813" i="45"/>
  <c r="G813" i="45" s="1"/>
  <c r="K321" i="45"/>
  <c r="G321" i="45" s="1"/>
  <c r="K403" i="45"/>
  <c r="G403" i="45" s="1"/>
  <c r="J321" i="45"/>
  <c r="F321" i="45" s="1"/>
  <c r="K731" i="45"/>
  <c r="G731" i="45" s="1"/>
  <c r="J485" i="45"/>
  <c r="F485" i="45" s="1"/>
  <c r="L75" i="45"/>
  <c r="H75" i="45" s="1"/>
  <c r="K157" i="45"/>
  <c r="G157" i="45" s="1"/>
  <c r="J239" i="45"/>
  <c r="F239" i="45" s="1"/>
  <c r="L321" i="45"/>
  <c r="H321" i="45" s="1"/>
  <c r="K567" i="45"/>
  <c r="G567" i="45" s="1"/>
  <c r="J567" i="45"/>
  <c r="F567" i="45" s="1"/>
  <c r="J895" i="45"/>
  <c r="F895" i="45" s="1"/>
  <c r="L649" i="45"/>
  <c r="H649" i="45" s="1"/>
  <c r="L813" i="45"/>
  <c r="H813" i="45" s="1"/>
  <c r="J157" i="45"/>
  <c r="F157" i="45" s="1"/>
  <c r="J813" i="45"/>
  <c r="F813" i="45" s="1"/>
  <c r="J649" i="45"/>
  <c r="F649" i="45" s="1"/>
  <c r="L895" i="45"/>
  <c r="H895" i="45" s="1"/>
  <c r="L731" i="45"/>
  <c r="H731" i="45" s="1"/>
  <c r="L485" i="45"/>
  <c r="H485" i="45" s="1"/>
  <c r="J75" i="45"/>
  <c r="F75" i="45" s="1"/>
  <c r="J403" i="45"/>
  <c r="F403" i="45" s="1"/>
  <c r="L239" i="45"/>
  <c r="H239" i="45" s="1"/>
  <c r="K649" i="45"/>
  <c r="G649" i="45" s="1"/>
  <c r="L567" i="45"/>
  <c r="H567" i="45" s="1"/>
  <c r="I75" i="42"/>
  <c r="H157" i="42"/>
  <c r="G75" i="42"/>
  <c r="G157" i="42"/>
  <c r="H75" i="42"/>
  <c r="I157" i="42"/>
  <c r="I239" i="42"/>
  <c r="H239" i="42"/>
  <c r="G239" i="42"/>
  <c r="G321" i="42"/>
  <c r="H321" i="42"/>
  <c r="I321" i="42"/>
  <c r="G403" i="42"/>
  <c r="H403" i="42"/>
  <c r="I403" i="42"/>
  <c r="H485" i="42"/>
  <c r="G485" i="42"/>
  <c r="I485" i="42"/>
  <c r="I567" i="42"/>
  <c r="H567" i="42"/>
  <c r="G567" i="42"/>
  <c r="I649" i="42"/>
  <c r="H649" i="42"/>
  <c r="G649" i="42"/>
  <c r="H731" i="42"/>
  <c r="G731" i="42"/>
  <c r="I731" i="42"/>
  <c r="G813" i="42"/>
  <c r="H813" i="42"/>
  <c r="I813" i="42"/>
  <c r="G895" i="42"/>
  <c r="H895" i="42"/>
  <c r="I895" i="42"/>
  <c r="I977" i="42"/>
  <c r="G977" i="42"/>
  <c r="H977" i="42"/>
  <c r="H1059" i="42"/>
  <c r="I1059" i="42"/>
  <c r="G1059" i="42"/>
  <c r="H1141" i="42"/>
  <c r="I1141" i="42"/>
  <c r="G1141" i="42"/>
  <c r="G1223" i="42"/>
  <c r="H1223" i="42"/>
  <c r="I1223" i="42"/>
  <c r="D84" i="41"/>
  <c r="F83" i="41"/>
  <c r="H83" i="41"/>
  <c r="G83" i="41"/>
  <c r="E83" i="41"/>
  <c r="K73" i="48"/>
  <c r="G73" i="48" s="1"/>
  <c r="L73" i="48"/>
  <c r="H73" i="48" s="1"/>
  <c r="M73" i="48"/>
  <c r="I73" i="48" s="1"/>
  <c r="L155" i="48"/>
  <c r="H155" i="48" s="1"/>
  <c r="M155" i="48"/>
  <c r="I155" i="48" s="1"/>
  <c r="K155" i="48"/>
  <c r="G155" i="48" s="1"/>
  <c r="M237" i="48"/>
  <c r="I237" i="48" s="1"/>
  <c r="L237" i="48"/>
  <c r="H237" i="48" s="1"/>
  <c r="K237" i="48"/>
  <c r="G237" i="48" s="1"/>
  <c r="M319" i="48"/>
  <c r="I319" i="48" s="1"/>
  <c r="L319" i="48"/>
  <c r="H319" i="48" s="1"/>
  <c r="K319" i="48"/>
  <c r="G319" i="48" s="1"/>
  <c r="M401" i="48"/>
  <c r="I401" i="48" s="1"/>
  <c r="L401" i="48"/>
  <c r="H401" i="48" s="1"/>
  <c r="K401" i="48"/>
  <c r="G401" i="48" s="1"/>
  <c r="K565" i="48"/>
  <c r="G565" i="48" s="1"/>
  <c r="L565" i="48"/>
  <c r="H565" i="48" s="1"/>
  <c r="M483" i="48"/>
  <c r="I483" i="48" s="1"/>
  <c r="K483" i="48"/>
  <c r="G483" i="48" s="1"/>
  <c r="M565" i="48"/>
  <c r="I565" i="48" s="1"/>
  <c r="L483" i="48"/>
  <c r="H483" i="48" s="1"/>
  <c r="L81" i="41"/>
  <c r="K81" i="41"/>
  <c r="I1303" i="42"/>
  <c r="G1303" i="42"/>
  <c r="H1303" i="42"/>
  <c r="H1385" i="42"/>
  <c r="G1385" i="42"/>
  <c r="I1385" i="42"/>
  <c r="H1467" i="42"/>
  <c r="I1467" i="42"/>
  <c r="G1467" i="42"/>
  <c r="H1549" i="42"/>
  <c r="G1549" i="42"/>
  <c r="I1549" i="42"/>
  <c r="I1631" i="42"/>
  <c r="H1631" i="42"/>
  <c r="G1631" i="42"/>
  <c r="I1713" i="42"/>
  <c r="H1713" i="42"/>
  <c r="G1713" i="42"/>
  <c r="I1795" i="42"/>
  <c r="G1795" i="42"/>
  <c r="H1795" i="42"/>
  <c r="G1877" i="42"/>
  <c r="H1877" i="42"/>
  <c r="I1877" i="42"/>
  <c r="G2041" i="42"/>
  <c r="H2041" i="42"/>
  <c r="G1959" i="42"/>
  <c r="H1959" i="42"/>
  <c r="I1959" i="42"/>
  <c r="I2041" i="42"/>
  <c r="L73" i="49"/>
  <c r="H73" i="49" s="1"/>
  <c r="K73" i="49"/>
  <c r="G73" i="49" s="1"/>
  <c r="M73" i="49"/>
  <c r="I73" i="49" s="1"/>
  <c r="M73" i="47"/>
  <c r="I73" i="47" s="1"/>
  <c r="L73" i="47"/>
  <c r="H73" i="47" s="1"/>
  <c r="K73" i="47"/>
  <c r="G73" i="47" s="1"/>
  <c r="L319" i="49"/>
  <c r="H319" i="49" s="1"/>
  <c r="K155" i="49"/>
  <c r="G155" i="49" s="1"/>
  <c r="K319" i="47"/>
  <c r="G319" i="47" s="1"/>
  <c r="L483" i="47"/>
  <c r="H483" i="47" s="1"/>
  <c r="K319" i="49"/>
  <c r="G319" i="49" s="1"/>
  <c r="L155" i="49"/>
  <c r="H155" i="49" s="1"/>
  <c r="L319" i="47"/>
  <c r="H319" i="47" s="1"/>
  <c r="K483" i="47"/>
  <c r="G483" i="47" s="1"/>
  <c r="M155" i="49"/>
  <c r="I155" i="49" s="1"/>
  <c r="M237" i="49"/>
  <c r="I237" i="49" s="1"/>
  <c r="M401" i="47"/>
  <c r="I401" i="47" s="1"/>
  <c r="M237" i="47"/>
  <c r="I237" i="47" s="1"/>
  <c r="M319" i="49"/>
  <c r="I319" i="49" s="1"/>
  <c r="M319" i="47"/>
  <c r="I319" i="47" s="1"/>
  <c r="M483" i="47"/>
  <c r="I483" i="47" s="1"/>
  <c r="M565" i="47"/>
  <c r="I565" i="47" s="1"/>
  <c r="L155" i="47"/>
  <c r="H155" i="47" s="1"/>
  <c r="K155" i="47"/>
  <c r="G155" i="47" s="1"/>
  <c r="K565" i="47"/>
  <c r="G565" i="47" s="1"/>
  <c r="L237" i="49"/>
  <c r="H237" i="49" s="1"/>
  <c r="L565" i="47"/>
  <c r="H565" i="47" s="1"/>
  <c r="K237" i="49"/>
  <c r="G237" i="49" s="1"/>
  <c r="M155" i="47"/>
  <c r="I155" i="47" s="1"/>
  <c r="K401" i="47"/>
  <c r="G401" i="47" s="1"/>
  <c r="K237" i="47"/>
  <c r="G237" i="47" s="1"/>
  <c r="L401" i="47"/>
  <c r="H401" i="47" s="1"/>
  <c r="L237" i="47"/>
  <c r="H237" i="47" s="1"/>
  <c r="L401" i="49"/>
  <c r="H401" i="49" s="1"/>
  <c r="K401" i="49"/>
  <c r="G401" i="49" s="1"/>
  <c r="M401" i="49"/>
  <c r="I401" i="49" s="1"/>
  <c r="M483" i="49"/>
  <c r="I483" i="49" s="1"/>
  <c r="L483" i="49"/>
  <c r="H483" i="49" s="1"/>
  <c r="L565" i="49"/>
  <c r="H565" i="49" s="1"/>
  <c r="K565" i="49"/>
  <c r="G565" i="49" s="1"/>
  <c r="K483" i="49"/>
  <c r="G483" i="49" s="1"/>
  <c r="M565" i="49"/>
  <c r="I565" i="49" s="1"/>
  <c r="F156" i="63"/>
  <c r="H74" i="63"/>
  <c r="H320" i="63"/>
  <c r="H156" i="63"/>
  <c r="F402" i="63"/>
  <c r="G320" i="63"/>
  <c r="G402" i="63"/>
  <c r="G484" i="63"/>
  <c r="G74" i="63"/>
  <c r="H402" i="63"/>
  <c r="F484" i="63"/>
  <c r="H238" i="63"/>
  <c r="G238" i="63"/>
  <c r="F320" i="63"/>
  <c r="H484" i="63"/>
  <c r="F238" i="63"/>
  <c r="H566" i="63"/>
  <c r="F74" i="63"/>
  <c r="G566" i="63"/>
  <c r="F566" i="63"/>
  <c r="G156" i="63"/>
  <c r="L75" i="50" l="1"/>
  <c r="H75" i="50" s="1"/>
  <c r="K75" i="50"/>
  <c r="G75" i="50" s="1"/>
  <c r="M157" i="53"/>
  <c r="I157" i="53" s="1"/>
  <c r="L157" i="53"/>
  <c r="H157" i="53" s="1"/>
  <c r="L75" i="51"/>
  <c r="H75" i="51" s="1"/>
  <c r="M157" i="51"/>
  <c r="I157" i="51" s="1"/>
  <c r="K157" i="53"/>
  <c r="G157" i="53" s="1"/>
  <c r="K157" i="58"/>
  <c r="G157" i="58" s="1"/>
  <c r="M75" i="53"/>
  <c r="I75" i="53" s="1"/>
  <c r="M157" i="58"/>
  <c r="I157" i="58" s="1"/>
  <c r="L75" i="53"/>
  <c r="H75" i="53" s="1"/>
  <c r="M75" i="55"/>
  <c r="I75" i="55" s="1"/>
  <c r="M75" i="52"/>
  <c r="I75" i="52" s="1"/>
  <c r="M75" i="50"/>
  <c r="I75" i="50" s="1"/>
  <c r="K75" i="53"/>
  <c r="G75" i="53" s="1"/>
  <c r="L75" i="55"/>
  <c r="H75" i="55" s="1"/>
  <c r="M75" i="57"/>
  <c r="I75" i="57" s="1"/>
  <c r="L75" i="52"/>
  <c r="H75" i="52" s="1"/>
  <c r="M321" i="57"/>
  <c r="I321" i="57" s="1"/>
  <c r="L157" i="58"/>
  <c r="H157" i="58" s="1"/>
  <c r="K321" i="57"/>
  <c r="G321" i="57" s="1"/>
  <c r="K75" i="56"/>
  <c r="G75" i="56" s="1"/>
  <c r="K75" i="54"/>
  <c r="G75" i="54" s="1"/>
  <c r="K75" i="58"/>
  <c r="G75" i="58" s="1"/>
  <c r="M75" i="51"/>
  <c r="I75" i="51" s="1"/>
  <c r="K75" i="52"/>
  <c r="G75" i="52" s="1"/>
  <c r="M75" i="56"/>
  <c r="I75" i="56" s="1"/>
  <c r="L157" i="59"/>
  <c r="H157" i="59" s="1"/>
  <c r="L157" i="51"/>
  <c r="H157" i="51" s="1"/>
  <c r="M75" i="59"/>
  <c r="I75" i="59" s="1"/>
  <c r="M157" i="55"/>
  <c r="I157" i="55" s="1"/>
  <c r="M157" i="54"/>
  <c r="I157" i="54" s="1"/>
  <c r="K157" i="59"/>
  <c r="G157" i="59" s="1"/>
  <c r="L75" i="57"/>
  <c r="H75" i="57" s="1"/>
  <c r="L157" i="55"/>
  <c r="H157" i="55" s="1"/>
  <c r="L157" i="54"/>
  <c r="H157" i="54" s="1"/>
  <c r="M157" i="59"/>
  <c r="I157" i="59" s="1"/>
  <c r="K75" i="57"/>
  <c r="G75" i="57" s="1"/>
  <c r="K157" i="55"/>
  <c r="G157" i="55" s="1"/>
  <c r="K157" i="57"/>
  <c r="G157" i="57" s="1"/>
  <c r="L321" i="57"/>
  <c r="H321" i="57" s="1"/>
  <c r="K239" i="53"/>
  <c r="G239" i="53" s="1"/>
  <c r="L75" i="56"/>
  <c r="H75" i="56" s="1"/>
  <c r="L75" i="54"/>
  <c r="H75" i="54" s="1"/>
  <c r="L75" i="58"/>
  <c r="H75" i="58" s="1"/>
  <c r="K157" i="51"/>
  <c r="G157" i="51" s="1"/>
  <c r="M157" i="57"/>
  <c r="I157" i="57" s="1"/>
  <c r="L75" i="59"/>
  <c r="H75" i="59" s="1"/>
  <c r="K157" i="54"/>
  <c r="G157" i="54" s="1"/>
  <c r="K75" i="55"/>
  <c r="G75" i="55" s="1"/>
  <c r="L157" i="57"/>
  <c r="H157" i="57" s="1"/>
  <c r="M75" i="54"/>
  <c r="I75" i="54" s="1"/>
  <c r="K239" i="57"/>
  <c r="G239" i="57" s="1"/>
  <c r="M75" i="58"/>
  <c r="I75" i="58" s="1"/>
  <c r="M239" i="57"/>
  <c r="I239" i="57" s="1"/>
  <c r="K75" i="59"/>
  <c r="G75" i="59" s="1"/>
  <c r="K75" i="51"/>
  <c r="G75" i="51" s="1"/>
  <c r="L239" i="53"/>
  <c r="H239" i="53" s="1"/>
  <c r="M239" i="53"/>
  <c r="I239" i="53" s="1"/>
  <c r="L239" i="57"/>
  <c r="H239" i="57" s="1"/>
  <c r="L239" i="54"/>
  <c r="H239" i="54" s="1"/>
  <c r="L157" i="56"/>
  <c r="H157" i="56" s="1"/>
  <c r="K321" i="55"/>
  <c r="G321" i="55" s="1"/>
  <c r="K157" i="56"/>
  <c r="G157" i="56" s="1"/>
  <c r="M321" i="55"/>
  <c r="I321" i="55" s="1"/>
  <c r="M403" i="58"/>
  <c r="I403" i="58" s="1"/>
  <c r="L403" i="58"/>
  <c r="H403" i="58" s="1"/>
  <c r="M239" i="54"/>
  <c r="I239" i="54" s="1"/>
  <c r="M157" i="56"/>
  <c r="I157" i="56" s="1"/>
  <c r="L321" i="55"/>
  <c r="H321" i="55" s="1"/>
  <c r="K239" i="58"/>
  <c r="G239" i="58" s="1"/>
  <c r="L321" i="53"/>
  <c r="H321" i="53" s="1"/>
  <c r="K403" i="58"/>
  <c r="G403" i="58" s="1"/>
  <c r="M239" i="55"/>
  <c r="I239" i="55" s="1"/>
  <c r="K321" i="53"/>
  <c r="G321" i="53" s="1"/>
  <c r="M157" i="52"/>
  <c r="I157" i="52" s="1"/>
  <c r="M239" i="56"/>
  <c r="I239" i="56" s="1"/>
  <c r="L239" i="55"/>
  <c r="H239" i="55" s="1"/>
  <c r="L157" i="52"/>
  <c r="H157" i="52" s="1"/>
  <c r="L239" i="56"/>
  <c r="H239" i="56" s="1"/>
  <c r="K239" i="55"/>
  <c r="G239" i="55" s="1"/>
  <c r="M321" i="58"/>
  <c r="I321" i="58" s="1"/>
  <c r="K157" i="52"/>
  <c r="G157" i="52" s="1"/>
  <c r="K239" i="56"/>
  <c r="G239" i="56" s="1"/>
  <c r="M157" i="50"/>
  <c r="I157" i="50" s="1"/>
  <c r="L239" i="58"/>
  <c r="H239" i="58" s="1"/>
  <c r="M321" i="53"/>
  <c r="I321" i="53" s="1"/>
  <c r="M321" i="54"/>
  <c r="I321" i="54" s="1"/>
  <c r="L321" i="58"/>
  <c r="H321" i="58" s="1"/>
  <c r="M239" i="58"/>
  <c r="I239" i="58" s="1"/>
  <c r="L157" i="50"/>
  <c r="H157" i="50" s="1"/>
  <c r="K157" i="50"/>
  <c r="G157" i="50" s="1"/>
  <c r="K239" i="54"/>
  <c r="G239" i="54" s="1"/>
  <c r="K321" i="58"/>
  <c r="G321" i="58" s="1"/>
  <c r="L321" i="54"/>
  <c r="H321" i="54" s="1"/>
  <c r="K321" i="54"/>
  <c r="G321" i="54" s="1"/>
  <c r="M239" i="50"/>
  <c r="I239" i="50" s="1"/>
  <c r="M239" i="59"/>
  <c r="I239" i="59" s="1"/>
  <c r="K239" i="51"/>
  <c r="G239" i="51" s="1"/>
  <c r="L239" i="50"/>
  <c r="H239" i="50" s="1"/>
  <c r="L239" i="59"/>
  <c r="H239" i="59" s="1"/>
  <c r="K239" i="50"/>
  <c r="G239" i="50" s="1"/>
  <c r="K239" i="59"/>
  <c r="G239" i="59" s="1"/>
  <c r="K403" i="57"/>
  <c r="G403" i="57" s="1"/>
  <c r="K403" i="54"/>
  <c r="G403" i="54" s="1"/>
  <c r="L239" i="51"/>
  <c r="H239" i="51" s="1"/>
  <c r="M403" i="55"/>
  <c r="I403" i="55" s="1"/>
  <c r="M403" i="53"/>
  <c r="I403" i="53" s="1"/>
  <c r="M403" i="57"/>
  <c r="I403" i="57" s="1"/>
  <c r="M321" i="56"/>
  <c r="I321" i="56" s="1"/>
  <c r="K567" i="58"/>
  <c r="G567" i="58" s="1"/>
  <c r="L485" i="58"/>
  <c r="H485" i="58" s="1"/>
  <c r="L403" i="55"/>
  <c r="H403" i="55" s="1"/>
  <c r="L403" i="53"/>
  <c r="H403" i="53" s="1"/>
  <c r="L403" i="57"/>
  <c r="H403" i="57" s="1"/>
  <c r="L321" i="56"/>
  <c r="H321" i="56" s="1"/>
  <c r="M567" i="58"/>
  <c r="I567" i="58" s="1"/>
  <c r="K403" i="55"/>
  <c r="G403" i="55" s="1"/>
  <c r="K403" i="53"/>
  <c r="G403" i="53" s="1"/>
  <c r="K321" i="56"/>
  <c r="G321" i="56" s="1"/>
  <c r="K239" i="52"/>
  <c r="G239" i="52" s="1"/>
  <c r="M239" i="51"/>
  <c r="I239" i="51" s="1"/>
  <c r="M239" i="52"/>
  <c r="I239" i="52" s="1"/>
  <c r="L239" i="52"/>
  <c r="H239" i="52" s="1"/>
  <c r="M485" i="58"/>
  <c r="I485" i="58" s="1"/>
  <c r="L403" i="54"/>
  <c r="H403" i="54" s="1"/>
  <c r="K485" i="58"/>
  <c r="G485" i="58" s="1"/>
  <c r="L567" i="58"/>
  <c r="H567" i="58" s="1"/>
  <c r="M403" i="54"/>
  <c r="I403" i="54" s="1"/>
  <c r="K321" i="50"/>
  <c r="G321" i="50" s="1"/>
  <c r="L485" i="57"/>
  <c r="H485" i="57" s="1"/>
  <c r="M567" i="54"/>
  <c r="I567" i="54" s="1"/>
  <c r="M567" i="57"/>
  <c r="I567" i="57" s="1"/>
  <c r="K485" i="57"/>
  <c r="G485" i="57" s="1"/>
  <c r="L567" i="57"/>
  <c r="H567" i="57" s="1"/>
  <c r="M485" i="57"/>
  <c r="I485" i="57" s="1"/>
  <c r="K567" i="57"/>
  <c r="G567" i="57" s="1"/>
  <c r="L321" i="50"/>
  <c r="H321" i="50" s="1"/>
  <c r="K321" i="51"/>
  <c r="G321" i="51" s="1"/>
  <c r="K485" i="55"/>
  <c r="G485" i="55" s="1"/>
  <c r="L485" i="53"/>
  <c r="H485" i="53" s="1"/>
  <c r="K567" i="54"/>
  <c r="G567" i="54" s="1"/>
  <c r="K567" i="53"/>
  <c r="G567" i="53" s="1"/>
  <c r="L321" i="51"/>
  <c r="H321" i="51" s="1"/>
  <c r="M567" i="53"/>
  <c r="I567" i="53" s="1"/>
  <c r="K321" i="59"/>
  <c r="G321" i="59" s="1"/>
  <c r="L567" i="55"/>
  <c r="H567" i="55" s="1"/>
  <c r="K567" i="55"/>
  <c r="G567" i="55" s="1"/>
  <c r="M321" i="50"/>
  <c r="I321" i="50" s="1"/>
  <c r="M485" i="55"/>
  <c r="I485" i="55" s="1"/>
  <c r="L567" i="54"/>
  <c r="H567" i="54" s="1"/>
  <c r="L567" i="53"/>
  <c r="H567" i="53" s="1"/>
  <c r="L321" i="52"/>
  <c r="H321" i="52" s="1"/>
  <c r="K485" i="53"/>
  <c r="G485" i="53" s="1"/>
  <c r="K321" i="52"/>
  <c r="G321" i="52" s="1"/>
  <c r="L485" i="55"/>
  <c r="H485" i="55" s="1"/>
  <c r="L403" i="56"/>
  <c r="H403" i="56" s="1"/>
  <c r="M485" i="53"/>
  <c r="I485" i="53" s="1"/>
  <c r="M321" i="52"/>
  <c r="I321" i="52" s="1"/>
  <c r="K403" i="56"/>
  <c r="G403" i="56" s="1"/>
  <c r="M567" i="55"/>
  <c r="I567" i="55" s="1"/>
  <c r="M485" i="54"/>
  <c r="I485" i="54" s="1"/>
  <c r="L485" i="54"/>
  <c r="H485" i="54" s="1"/>
  <c r="K485" i="54"/>
  <c r="G485" i="54" s="1"/>
  <c r="M321" i="51"/>
  <c r="I321" i="51" s="1"/>
  <c r="L321" i="59"/>
  <c r="H321" i="59" s="1"/>
  <c r="M403" i="56"/>
  <c r="I403" i="56" s="1"/>
  <c r="M321" i="59"/>
  <c r="I321" i="59" s="1"/>
  <c r="M403" i="52"/>
  <c r="I403" i="52" s="1"/>
  <c r="M485" i="56"/>
  <c r="I485" i="56" s="1"/>
  <c r="L403" i="50"/>
  <c r="H403" i="50" s="1"/>
  <c r="M567" i="56"/>
  <c r="I567" i="56" s="1"/>
  <c r="L403" i="52"/>
  <c r="H403" i="52" s="1"/>
  <c r="L485" i="56"/>
  <c r="H485" i="56" s="1"/>
  <c r="K403" i="59"/>
  <c r="G403" i="59" s="1"/>
  <c r="K403" i="52"/>
  <c r="G403" i="52" s="1"/>
  <c r="M403" i="51"/>
  <c r="I403" i="51" s="1"/>
  <c r="K485" i="56"/>
  <c r="G485" i="56" s="1"/>
  <c r="M403" i="59"/>
  <c r="I403" i="59" s="1"/>
  <c r="K403" i="51"/>
  <c r="G403" i="51" s="1"/>
  <c r="L403" i="51"/>
  <c r="H403" i="51" s="1"/>
  <c r="L403" i="59"/>
  <c r="H403" i="59" s="1"/>
  <c r="K403" i="50"/>
  <c r="G403" i="50" s="1"/>
  <c r="M403" i="50"/>
  <c r="I403" i="50" s="1"/>
  <c r="K567" i="56"/>
  <c r="G567" i="56" s="1"/>
  <c r="L567" i="56"/>
  <c r="H567" i="56" s="1"/>
  <c r="M567" i="50"/>
  <c r="I567" i="50" s="1"/>
  <c r="L567" i="50"/>
  <c r="H567" i="50" s="1"/>
  <c r="M485" i="50"/>
  <c r="I485" i="50" s="1"/>
  <c r="K567" i="50"/>
  <c r="G567" i="50" s="1"/>
  <c r="K485" i="50"/>
  <c r="G485" i="50" s="1"/>
  <c r="M567" i="52"/>
  <c r="I567" i="52" s="1"/>
  <c r="K567" i="52"/>
  <c r="G567" i="52" s="1"/>
  <c r="M485" i="52"/>
  <c r="I485" i="52" s="1"/>
  <c r="L485" i="52"/>
  <c r="H485" i="52" s="1"/>
  <c r="L485" i="50"/>
  <c r="H485" i="50" s="1"/>
  <c r="L567" i="59"/>
  <c r="H567" i="59" s="1"/>
  <c r="K485" i="51"/>
  <c r="G485" i="51" s="1"/>
  <c r="K567" i="59"/>
  <c r="G567" i="59" s="1"/>
  <c r="M485" i="51"/>
  <c r="I485" i="51" s="1"/>
  <c r="M567" i="51"/>
  <c r="I567" i="51" s="1"/>
  <c r="M567" i="59"/>
  <c r="I567" i="59" s="1"/>
  <c r="M485" i="59"/>
  <c r="I485" i="59" s="1"/>
  <c r="L567" i="51"/>
  <c r="H567" i="51" s="1"/>
  <c r="L567" i="52"/>
  <c r="H567" i="52" s="1"/>
  <c r="L485" i="59"/>
  <c r="H485" i="59" s="1"/>
  <c r="K567" i="51"/>
  <c r="G567" i="51" s="1"/>
  <c r="L485" i="51"/>
  <c r="H485" i="51" s="1"/>
  <c r="K485" i="52"/>
  <c r="G485" i="52" s="1"/>
  <c r="K485" i="59"/>
  <c r="G485" i="59" s="1"/>
  <c r="G485" i="63"/>
  <c r="F157" i="63"/>
  <c r="H75" i="63"/>
  <c r="G75" i="63"/>
  <c r="F75" i="63"/>
  <c r="G321" i="63"/>
  <c r="H239" i="63"/>
  <c r="H567" i="63"/>
  <c r="G403" i="63"/>
  <c r="F403" i="63"/>
  <c r="F567" i="63"/>
  <c r="H403" i="63"/>
  <c r="F485" i="63"/>
  <c r="H485" i="63"/>
  <c r="G239" i="63"/>
  <c r="F239" i="63"/>
  <c r="H321" i="63"/>
  <c r="G567" i="63"/>
  <c r="H157" i="63"/>
  <c r="F321" i="63"/>
  <c r="G157" i="63"/>
  <c r="J75" i="61"/>
  <c r="F75" i="61" s="1"/>
  <c r="L403" i="61"/>
  <c r="H403" i="61" s="1"/>
  <c r="L75" i="61"/>
  <c r="H75" i="61" s="1"/>
  <c r="K403" i="61"/>
  <c r="G403" i="61" s="1"/>
  <c r="K75" i="61"/>
  <c r="G75" i="61" s="1"/>
  <c r="L567" i="61"/>
  <c r="H567" i="61" s="1"/>
  <c r="J403" i="61"/>
  <c r="F403" i="61" s="1"/>
  <c r="K567" i="61"/>
  <c r="G567" i="61" s="1"/>
  <c r="K649" i="61"/>
  <c r="G649" i="61" s="1"/>
  <c r="J567" i="61"/>
  <c r="F567" i="61" s="1"/>
  <c r="J649" i="61"/>
  <c r="F649" i="61" s="1"/>
  <c r="J239" i="61"/>
  <c r="F239" i="61" s="1"/>
  <c r="K485" i="61"/>
  <c r="G485" i="61" s="1"/>
  <c r="L157" i="61"/>
  <c r="H157" i="61" s="1"/>
  <c r="J485" i="61"/>
  <c r="F485" i="61" s="1"/>
  <c r="L813" i="61"/>
  <c r="H813" i="61" s="1"/>
  <c r="K157" i="61"/>
  <c r="G157" i="61" s="1"/>
  <c r="L649" i="61"/>
  <c r="H649" i="61" s="1"/>
  <c r="L321" i="61"/>
  <c r="H321" i="61" s="1"/>
  <c r="K813" i="61"/>
  <c r="G813" i="61" s="1"/>
  <c r="J157" i="61"/>
  <c r="F157" i="61" s="1"/>
  <c r="J321" i="61"/>
  <c r="F321" i="61" s="1"/>
  <c r="J813" i="61"/>
  <c r="F813" i="61" s="1"/>
  <c r="L485" i="61"/>
  <c r="H485" i="61" s="1"/>
  <c r="K239" i="61"/>
  <c r="G239" i="61" s="1"/>
  <c r="K321" i="61"/>
  <c r="G321" i="61" s="1"/>
  <c r="J895" i="61"/>
  <c r="F895" i="61" s="1"/>
  <c r="L731" i="61"/>
  <c r="H731" i="61" s="1"/>
  <c r="L895" i="61"/>
  <c r="H895" i="61" s="1"/>
  <c r="L239" i="61"/>
  <c r="H239" i="61" s="1"/>
  <c r="K895" i="61"/>
  <c r="G895" i="61" s="1"/>
  <c r="J731" i="61"/>
  <c r="F731" i="61" s="1"/>
  <c r="K731" i="61"/>
  <c r="G731" i="61" s="1"/>
  <c r="P83" i="41"/>
  <c r="N83" i="41"/>
  <c r="I83" i="41"/>
  <c r="R83" i="41"/>
  <c r="J83" i="41"/>
  <c r="S83" i="41"/>
  <c r="Q83" i="41"/>
  <c r="T83" i="41"/>
  <c r="O83" i="41"/>
  <c r="M83" i="41"/>
  <c r="M74" i="48"/>
  <c r="I74" i="48" s="1"/>
  <c r="K74" i="48"/>
  <c r="G74" i="48" s="1"/>
  <c r="M156" i="48"/>
  <c r="I156" i="48" s="1"/>
  <c r="L74" i="48"/>
  <c r="H74" i="48" s="1"/>
  <c r="K156" i="48"/>
  <c r="G156" i="48" s="1"/>
  <c r="L156" i="48"/>
  <c r="H156" i="48" s="1"/>
  <c r="M238" i="48"/>
  <c r="I238" i="48" s="1"/>
  <c r="L238" i="48"/>
  <c r="H238" i="48" s="1"/>
  <c r="K238" i="48"/>
  <c r="G238" i="48" s="1"/>
  <c r="K320" i="48"/>
  <c r="G320" i="48" s="1"/>
  <c r="M320" i="48"/>
  <c r="I320" i="48" s="1"/>
  <c r="L320" i="48"/>
  <c r="H320" i="48" s="1"/>
  <c r="M402" i="48"/>
  <c r="I402" i="48" s="1"/>
  <c r="L402" i="48"/>
  <c r="H402" i="48" s="1"/>
  <c r="K402" i="48"/>
  <c r="G402" i="48" s="1"/>
  <c r="K566" i="48"/>
  <c r="G566" i="48" s="1"/>
  <c r="L484" i="48"/>
  <c r="H484" i="48" s="1"/>
  <c r="M566" i="48"/>
  <c r="I566" i="48" s="1"/>
  <c r="L566" i="48"/>
  <c r="H566" i="48" s="1"/>
  <c r="M484" i="48"/>
  <c r="I484" i="48" s="1"/>
  <c r="K484" i="48"/>
  <c r="G484" i="48" s="1"/>
  <c r="L82" i="41"/>
  <c r="K82" i="41"/>
  <c r="J76" i="45"/>
  <c r="F76" i="45" s="1"/>
  <c r="L76" i="45"/>
  <c r="H76" i="45" s="1"/>
  <c r="K76" i="45"/>
  <c r="G76" i="45" s="1"/>
  <c r="J240" i="45"/>
  <c r="F240" i="45" s="1"/>
  <c r="L650" i="45"/>
  <c r="H650" i="45" s="1"/>
  <c r="L322" i="45"/>
  <c r="H322" i="45" s="1"/>
  <c r="L814" i="45"/>
  <c r="H814" i="45" s="1"/>
  <c r="K896" i="45"/>
  <c r="G896" i="45" s="1"/>
  <c r="L240" i="45"/>
  <c r="H240" i="45" s="1"/>
  <c r="K650" i="45"/>
  <c r="G650" i="45" s="1"/>
  <c r="K322" i="45"/>
  <c r="G322" i="45" s="1"/>
  <c r="J650" i="45"/>
  <c r="F650" i="45" s="1"/>
  <c r="J322" i="45"/>
  <c r="F322" i="45" s="1"/>
  <c r="K732" i="45"/>
  <c r="G732" i="45" s="1"/>
  <c r="K404" i="45"/>
  <c r="G404" i="45" s="1"/>
  <c r="K158" i="45"/>
  <c r="G158" i="45" s="1"/>
  <c r="J732" i="45"/>
  <c r="F732" i="45" s="1"/>
  <c r="L732" i="45"/>
  <c r="H732" i="45" s="1"/>
  <c r="K240" i="45"/>
  <c r="G240" i="45" s="1"/>
  <c r="J896" i="45"/>
  <c r="F896" i="45" s="1"/>
  <c r="L568" i="45"/>
  <c r="H568" i="45" s="1"/>
  <c r="L486" i="45"/>
  <c r="H486" i="45" s="1"/>
  <c r="K814" i="45"/>
  <c r="G814" i="45" s="1"/>
  <c r="L404" i="45"/>
  <c r="H404" i="45" s="1"/>
  <c r="L158" i="45"/>
  <c r="H158" i="45" s="1"/>
  <c r="J814" i="45"/>
  <c r="F814" i="45" s="1"/>
  <c r="K568" i="45"/>
  <c r="G568" i="45" s="1"/>
  <c r="K486" i="45"/>
  <c r="G486" i="45" s="1"/>
  <c r="L896" i="45"/>
  <c r="H896" i="45" s="1"/>
  <c r="J486" i="45"/>
  <c r="F486" i="45" s="1"/>
  <c r="J568" i="45"/>
  <c r="F568" i="45" s="1"/>
  <c r="J158" i="45"/>
  <c r="F158" i="45" s="1"/>
  <c r="J404" i="45"/>
  <c r="F404" i="45" s="1"/>
  <c r="I76" i="42"/>
  <c r="G76" i="42"/>
  <c r="H76" i="42"/>
  <c r="H404" i="42"/>
  <c r="H568" i="42"/>
  <c r="H240" i="42"/>
  <c r="H158" i="42"/>
  <c r="G486" i="42"/>
  <c r="H486" i="42"/>
  <c r="I486" i="42"/>
  <c r="H650" i="42"/>
  <c r="I404" i="42"/>
  <c r="G568" i="42"/>
  <c r="G240" i="42"/>
  <c r="G322" i="42"/>
  <c r="I322" i="42"/>
  <c r="H322" i="42"/>
  <c r="I158" i="42"/>
  <c r="G404" i="42"/>
  <c r="I568" i="42"/>
  <c r="I240" i="42"/>
  <c r="G158" i="42"/>
  <c r="I650" i="42"/>
  <c r="G650" i="42"/>
  <c r="G732" i="42"/>
  <c r="H732" i="42"/>
  <c r="I732" i="42"/>
  <c r="I814" i="42"/>
  <c r="H814" i="42"/>
  <c r="G814" i="42"/>
  <c r="I896" i="42"/>
  <c r="G896" i="42"/>
  <c r="H896" i="42"/>
  <c r="H978" i="42"/>
  <c r="I978" i="42"/>
  <c r="G978" i="42"/>
  <c r="I1060" i="42"/>
  <c r="H1060" i="42"/>
  <c r="G1060" i="42"/>
  <c r="G1142" i="42"/>
  <c r="I1142" i="42"/>
  <c r="H1142" i="42"/>
  <c r="I1224" i="42"/>
  <c r="G1224" i="42"/>
  <c r="H1224" i="42"/>
  <c r="D85" i="41"/>
  <c r="E84" i="41"/>
  <c r="F84" i="41"/>
  <c r="G84" i="41"/>
  <c r="H84" i="41"/>
  <c r="H1304" i="42"/>
  <c r="G1304" i="42"/>
  <c r="I1304" i="42"/>
  <c r="I1386" i="42"/>
  <c r="H1386" i="42"/>
  <c r="G1386" i="42"/>
  <c r="I1468" i="42"/>
  <c r="H1468" i="42"/>
  <c r="G1468" i="42"/>
  <c r="H1550" i="42"/>
  <c r="G1550" i="42"/>
  <c r="I1550" i="42"/>
  <c r="H1632" i="42"/>
  <c r="I1632" i="42"/>
  <c r="G1632" i="42"/>
  <c r="G1714" i="42"/>
  <c r="H1714" i="42"/>
  <c r="I1714" i="42"/>
  <c r="G1796" i="42"/>
  <c r="H1796" i="42"/>
  <c r="I1796" i="42"/>
  <c r="G1878" i="42"/>
  <c r="I1878" i="42"/>
  <c r="H1878" i="42"/>
  <c r="I2042" i="42"/>
  <c r="G2042" i="42"/>
  <c r="H2042" i="42"/>
  <c r="I1960" i="42"/>
  <c r="H1960" i="42"/>
  <c r="G1960" i="42"/>
  <c r="M74" i="47"/>
  <c r="I74" i="47" s="1"/>
  <c r="K74" i="47"/>
  <c r="G74" i="47" s="1"/>
  <c r="K74" i="49"/>
  <c r="G74" i="49" s="1"/>
  <c r="L74" i="49"/>
  <c r="H74" i="49" s="1"/>
  <c r="L74" i="47"/>
  <c r="H74" i="47" s="1"/>
  <c r="M156" i="47"/>
  <c r="I156" i="47" s="1"/>
  <c r="M74" i="49"/>
  <c r="I74" i="49" s="1"/>
  <c r="K156" i="47"/>
  <c r="G156" i="47" s="1"/>
  <c r="L156" i="47"/>
  <c r="H156" i="47" s="1"/>
  <c r="M238" i="49"/>
  <c r="I238" i="49" s="1"/>
  <c r="M156" i="49"/>
  <c r="I156" i="49" s="1"/>
  <c r="L238" i="49"/>
  <c r="H238" i="49" s="1"/>
  <c r="K156" i="49"/>
  <c r="G156" i="49" s="1"/>
  <c r="L156" i="49"/>
  <c r="H156" i="49" s="1"/>
  <c r="L238" i="47"/>
  <c r="H238" i="47" s="1"/>
  <c r="M320" i="47"/>
  <c r="I320" i="47" s="1"/>
  <c r="K238" i="47"/>
  <c r="G238" i="47" s="1"/>
  <c r="L320" i="47"/>
  <c r="H320" i="47" s="1"/>
  <c r="K238" i="49"/>
  <c r="G238" i="49" s="1"/>
  <c r="K320" i="47"/>
  <c r="G320" i="47" s="1"/>
  <c r="M238" i="47"/>
  <c r="I238" i="47" s="1"/>
  <c r="K320" i="49"/>
  <c r="G320" i="49" s="1"/>
  <c r="L402" i="47"/>
  <c r="H402" i="47" s="1"/>
  <c r="M320" i="49"/>
  <c r="I320" i="49" s="1"/>
  <c r="K402" i="47"/>
  <c r="G402" i="47" s="1"/>
  <c r="M402" i="47"/>
  <c r="I402" i="47" s="1"/>
  <c r="L320" i="49"/>
  <c r="H320" i="49" s="1"/>
  <c r="M402" i="49"/>
  <c r="I402" i="49" s="1"/>
  <c r="K484" i="47"/>
  <c r="G484" i="47" s="1"/>
  <c r="L402" i="49"/>
  <c r="H402" i="49" s="1"/>
  <c r="K402" i="49"/>
  <c r="G402" i="49" s="1"/>
  <c r="L484" i="47"/>
  <c r="H484" i="47" s="1"/>
  <c r="M566" i="47"/>
  <c r="I566" i="47" s="1"/>
  <c r="L566" i="47"/>
  <c r="H566" i="47" s="1"/>
  <c r="M484" i="47"/>
  <c r="I484" i="47" s="1"/>
  <c r="K566" i="47"/>
  <c r="G566" i="47" s="1"/>
  <c r="K566" i="49"/>
  <c r="G566" i="49" s="1"/>
  <c r="M484" i="49"/>
  <c r="I484" i="49" s="1"/>
  <c r="L484" i="49"/>
  <c r="H484" i="49" s="1"/>
  <c r="K484" i="49"/>
  <c r="G484" i="49" s="1"/>
  <c r="L566" i="49"/>
  <c r="H566" i="49" s="1"/>
  <c r="M566" i="49"/>
  <c r="I566" i="49" s="1"/>
  <c r="L815" i="45" l="1"/>
  <c r="H815" i="45" s="1"/>
  <c r="L897" i="45"/>
  <c r="H897" i="45" s="1"/>
  <c r="L733" i="45"/>
  <c r="H733" i="45" s="1"/>
  <c r="K77" i="45"/>
  <c r="G77" i="45" s="1"/>
  <c r="K487" i="45"/>
  <c r="G487" i="45" s="1"/>
  <c r="J651" i="45"/>
  <c r="F651" i="45" s="1"/>
  <c r="J323" i="45"/>
  <c r="F323" i="45" s="1"/>
  <c r="L405" i="45"/>
  <c r="H405" i="45" s="1"/>
  <c r="K569" i="45"/>
  <c r="G569" i="45" s="1"/>
  <c r="K241" i="45"/>
  <c r="G241" i="45" s="1"/>
  <c r="K815" i="45"/>
  <c r="G815" i="45" s="1"/>
  <c r="K897" i="45"/>
  <c r="G897" i="45" s="1"/>
  <c r="J733" i="45"/>
  <c r="F733" i="45" s="1"/>
  <c r="J77" i="45"/>
  <c r="F77" i="45" s="1"/>
  <c r="J487" i="45"/>
  <c r="F487" i="45" s="1"/>
  <c r="J159" i="45"/>
  <c r="F159" i="45" s="1"/>
  <c r="J897" i="45"/>
  <c r="F897" i="45" s="1"/>
  <c r="K733" i="45"/>
  <c r="G733" i="45" s="1"/>
  <c r="L487" i="45"/>
  <c r="H487" i="45" s="1"/>
  <c r="J241" i="45"/>
  <c r="F241" i="45" s="1"/>
  <c r="J815" i="45"/>
  <c r="F815" i="45" s="1"/>
  <c r="J405" i="45"/>
  <c r="F405" i="45" s="1"/>
  <c r="L77" i="45"/>
  <c r="H77" i="45" s="1"/>
  <c r="L159" i="45"/>
  <c r="H159" i="45" s="1"/>
  <c r="L569" i="45"/>
  <c r="H569" i="45" s="1"/>
  <c r="K159" i="45"/>
  <c r="G159" i="45" s="1"/>
  <c r="L241" i="45"/>
  <c r="H241" i="45" s="1"/>
  <c r="L651" i="45"/>
  <c r="H651" i="45" s="1"/>
  <c r="L323" i="45"/>
  <c r="H323" i="45" s="1"/>
  <c r="J569" i="45"/>
  <c r="F569" i="45" s="1"/>
  <c r="K651" i="45"/>
  <c r="G651" i="45" s="1"/>
  <c r="K405" i="45"/>
  <c r="G405" i="45" s="1"/>
  <c r="K323" i="45"/>
  <c r="G323" i="45" s="1"/>
  <c r="G77" i="42"/>
  <c r="I77" i="42"/>
  <c r="H77" i="42"/>
  <c r="H651" i="42"/>
  <c r="H241" i="42"/>
  <c r="G487" i="42"/>
  <c r="G159" i="42"/>
  <c r="G405" i="42"/>
  <c r="I159" i="42"/>
  <c r="I651" i="42"/>
  <c r="I241" i="42"/>
  <c r="H487" i="42"/>
  <c r="H159" i="42"/>
  <c r="H323" i="42"/>
  <c r="I405" i="42"/>
  <c r="G569" i="42"/>
  <c r="I487" i="42"/>
  <c r="H569" i="42"/>
  <c r="I569" i="42"/>
  <c r="G651" i="42"/>
  <c r="G241" i="42"/>
  <c r="G323" i="42"/>
  <c r="H405" i="42"/>
  <c r="I323" i="42"/>
  <c r="I733" i="42"/>
  <c r="G733" i="42"/>
  <c r="H733" i="42"/>
  <c r="H815" i="42"/>
  <c r="I815" i="42"/>
  <c r="G815" i="42"/>
  <c r="I897" i="42"/>
  <c r="H897" i="42"/>
  <c r="G897" i="42"/>
  <c r="G979" i="42"/>
  <c r="I979" i="42"/>
  <c r="H979" i="42"/>
  <c r="H1061" i="42"/>
  <c r="I1061" i="42"/>
  <c r="G1061" i="42"/>
  <c r="H1143" i="42"/>
  <c r="I1143" i="42"/>
  <c r="G1143" i="42"/>
  <c r="H1225" i="42"/>
  <c r="G1225" i="42"/>
  <c r="I1225" i="42"/>
  <c r="E85" i="41"/>
  <c r="H85" i="41"/>
  <c r="F85" i="41"/>
  <c r="G85" i="41"/>
  <c r="D86" i="41"/>
  <c r="I1305" i="42"/>
  <c r="H1305" i="42"/>
  <c r="G1305" i="42"/>
  <c r="G1387" i="42"/>
  <c r="H1387" i="42"/>
  <c r="I1387" i="42"/>
  <c r="I1469" i="42"/>
  <c r="G1469" i="42"/>
  <c r="H1469" i="42"/>
  <c r="H1551" i="42"/>
  <c r="I1551" i="42"/>
  <c r="G1551" i="42"/>
  <c r="G1633" i="42"/>
  <c r="I1633" i="42"/>
  <c r="H1633" i="42"/>
  <c r="I1715" i="42"/>
  <c r="H1715" i="42"/>
  <c r="G1715" i="42"/>
  <c r="I1797" i="42"/>
  <c r="G1797" i="42"/>
  <c r="H1797" i="42"/>
  <c r="I1879" i="42"/>
  <c r="G1879" i="42"/>
  <c r="H1879" i="42"/>
  <c r="G1961" i="42"/>
  <c r="H2043" i="42"/>
  <c r="G2043" i="42"/>
  <c r="I2043" i="42"/>
  <c r="H1961" i="42"/>
  <c r="I1961" i="42"/>
  <c r="L75" i="48"/>
  <c r="H75" i="48" s="1"/>
  <c r="K75" i="48"/>
  <c r="G75" i="48" s="1"/>
  <c r="M75" i="48"/>
  <c r="I75" i="48" s="1"/>
  <c r="L157" i="48"/>
  <c r="H157" i="48" s="1"/>
  <c r="K157" i="48"/>
  <c r="G157" i="48" s="1"/>
  <c r="M157" i="48"/>
  <c r="I157" i="48" s="1"/>
  <c r="M239" i="48"/>
  <c r="I239" i="48" s="1"/>
  <c r="L239" i="48"/>
  <c r="H239" i="48" s="1"/>
  <c r="K239" i="48"/>
  <c r="G239" i="48" s="1"/>
  <c r="M321" i="48"/>
  <c r="I321" i="48" s="1"/>
  <c r="K321" i="48"/>
  <c r="G321" i="48" s="1"/>
  <c r="L321" i="48"/>
  <c r="H321" i="48" s="1"/>
  <c r="M403" i="48"/>
  <c r="I403" i="48" s="1"/>
  <c r="L403" i="48"/>
  <c r="H403" i="48" s="1"/>
  <c r="K403" i="48"/>
  <c r="G403" i="48" s="1"/>
  <c r="L567" i="48"/>
  <c r="H567" i="48" s="1"/>
  <c r="M485" i="48"/>
  <c r="I485" i="48" s="1"/>
  <c r="K485" i="48"/>
  <c r="G485" i="48" s="1"/>
  <c r="L485" i="48"/>
  <c r="H485" i="48" s="1"/>
  <c r="K567" i="48"/>
  <c r="G567" i="48" s="1"/>
  <c r="M567" i="48"/>
  <c r="I567" i="48" s="1"/>
  <c r="K83" i="41"/>
  <c r="L83" i="41"/>
  <c r="K76" i="61"/>
  <c r="G76" i="61" s="1"/>
  <c r="K404" i="61"/>
  <c r="G404" i="61" s="1"/>
  <c r="J76" i="61"/>
  <c r="F76" i="61" s="1"/>
  <c r="J404" i="61"/>
  <c r="F404" i="61" s="1"/>
  <c r="L76" i="61"/>
  <c r="H76" i="61" s="1"/>
  <c r="L404" i="61"/>
  <c r="H404" i="61" s="1"/>
  <c r="K896" i="61"/>
  <c r="G896" i="61" s="1"/>
  <c r="J896" i="61"/>
  <c r="F896" i="61" s="1"/>
  <c r="L486" i="61"/>
  <c r="H486" i="61" s="1"/>
  <c r="L650" i="61"/>
  <c r="H650" i="61" s="1"/>
  <c r="L896" i="61"/>
  <c r="H896" i="61" s="1"/>
  <c r="K158" i="61"/>
  <c r="G158" i="61" s="1"/>
  <c r="J650" i="61"/>
  <c r="F650" i="61" s="1"/>
  <c r="J322" i="61"/>
  <c r="F322" i="61" s="1"/>
  <c r="J158" i="61"/>
  <c r="F158" i="61" s="1"/>
  <c r="L158" i="61"/>
  <c r="H158" i="61" s="1"/>
  <c r="K650" i="61"/>
  <c r="G650" i="61" s="1"/>
  <c r="L240" i="61"/>
  <c r="H240" i="61" s="1"/>
  <c r="K322" i="61"/>
  <c r="G322" i="61" s="1"/>
  <c r="K240" i="61"/>
  <c r="G240" i="61" s="1"/>
  <c r="J568" i="61"/>
  <c r="F568" i="61" s="1"/>
  <c r="J240" i="61"/>
  <c r="F240" i="61" s="1"/>
  <c r="L568" i="61"/>
  <c r="H568" i="61" s="1"/>
  <c r="K486" i="61"/>
  <c r="G486" i="61" s="1"/>
  <c r="J486" i="61"/>
  <c r="F486" i="61" s="1"/>
  <c r="L814" i="61"/>
  <c r="H814" i="61" s="1"/>
  <c r="L322" i="61"/>
  <c r="H322" i="61" s="1"/>
  <c r="K568" i="61"/>
  <c r="G568" i="61" s="1"/>
  <c r="J814" i="61"/>
  <c r="F814" i="61" s="1"/>
  <c r="L732" i="61"/>
  <c r="H732" i="61" s="1"/>
  <c r="K814" i="61"/>
  <c r="G814" i="61" s="1"/>
  <c r="J732" i="61"/>
  <c r="F732" i="61" s="1"/>
  <c r="K732" i="61"/>
  <c r="G732" i="61" s="1"/>
  <c r="R84" i="41"/>
  <c r="M84" i="41"/>
  <c r="O84" i="41"/>
  <c r="P84" i="41"/>
  <c r="T84" i="41"/>
  <c r="J84" i="41"/>
  <c r="N84" i="41"/>
  <c r="Q84" i="41"/>
  <c r="S84" i="41"/>
  <c r="I84" i="41"/>
  <c r="M76" i="50"/>
  <c r="I76" i="50" s="1"/>
  <c r="L76" i="50"/>
  <c r="H76" i="50" s="1"/>
  <c r="K158" i="56"/>
  <c r="G158" i="56" s="1"/>
  <c r="M322" i="53"/>
  <c r="I322" i="53" s="1"/>
  <c r="K76" i="58"/>
  <c r="G76" i="58" s="1"/>
  <c r="M76" i="51"/>
  <c r="I76" i="51" s="1"/>
  <c r="M158" i="56"/>
  <c r="I158" i="56" s="1"/>
  <c r="L158" i="56"/>
  <c r="H158" i="56" s="1"/>
  <c r="M240" i="52"/>
  <c r="I240" i="52" s="1"/>
  <c r="L240" i="52"/>
  <c r="H240" i="52" s="1"/>
  <c r="K322" i="53"/>
  <c r="G322" i="53" s="1"/>
  <c r="K158" i="52"/>
  <c r="G158" i="52" s="1"/>
  <c r="L76" i="58"/>
  <c r="H76" i="58" s="1"/>
  <c r="M158" i="52"/>
  <c r="I158" i="52" s="1"/>
  <c r="K158" i="53"/>
  <c r="G158" i="53" s="1"/>
  <c r="K76" i="55"/>
  <c r="G76" i="55" s="1"/>
  <c r="L158" i="52"/>
  <c r="H158" i="52" s="1"/>
  <c r="M76" i="58"/>
  <c r="I76" i="58" s="1"/>
  <c r="M76" i="55"/>
  <c r="I76" i="55" s="1"/>
  <c r="M76" i="57"/>
  <c r="I76" i="57" s="1"/>
  <c r="L76" i="55"/>
  <c r="H76" i="55" s="1"/>
  <c r="L76" i="57"/>
  <c r="H76" i="57" s="1"/>
  <c r="K76" i="57"/>
  <c r="G76" i="57" s="1"/>
  <c r="K240" i="52"/>
  <c r="G240" i="52" s="1"/>
  <c r="K76" i="51"/>
  <c r="G76" i="51" s="1"/>
  <c r="K76" i="53"/>
  <c r="G76" i="53" s="1"/>
  <c r="L158" i="53"/>
  <c r="H158" i="53" s="1"/>
  <c r="L76" i="51"/>
  <c r="H76" i="51" s="1"/>
  <c r="M158" i="53"/>
  <c r="I158" i="53" s="1"/>
  <c r="K76" i="52"/>
  <c r="G76" i="52" s="1"/>
  <c r="K240" i="59"/>
  <c r="G240" i="59" s="1"/>
  <c r="M76" i="53"/>
  <c r="I76" i="53" s="1"/>
  <c r="M76" i="52"/>
  <c r="I76" i="52" s="1"/>
  <c r="K76" i="59"/>
  <c r="G76" i="59" s="1"/>
  <c r="M240" i="59"/>
  <c r="I240" i="59" s="1"/>
  <c r="L76" i="54"/>
  <c r="H76" i="54" s="1"/>
  <c r="K76" i="50"/>
  <c r="G76" i="50" s="1"/>
  <c r="L76" i="53"/>
  <c r="H76" i="53" s="1"/>
  <c r="L76" i="52"/>
  <c r="H76" i="52" s="1"/>
  <c r="M76" i="59"/>
  <c r="I76" i="59" s="1"/>
  <c r="M76" i="56"/>
  <c r="I76" i="56" s="1"/>
  <c r="L240" i="59"/>
  <c r="H240" i="59" s="1"/>
  <c r="K76" i="54"/>
  <c r="G76" i="54" s="1"/>
  <c r="L76" i="59"/>
  <c r="H76" i="59" s="1"/>
  <c r="L76" i="56"/>
  <c r="H76" i="56" s="1"/>
  <c r="L322" i="53"/>
  <c r="H322" i="53" s="1"/>
  <c r="K76" i="56"/>
  <c r="G76" i="56" s="1"/>
  <c r="M76" i="54"/>
  <c r="I76" i="54" s="1"/>
  <c r="M240" i="55"/>
  <c r="I240" i="55" s="1"/>
  <c r="L158" i="59"/>
  <c r="H158" i="59" s="1"/>
  <c r="K158" i="58"/>
  <c r="G158" i="58" s="1"/>
  <c r="L240" i="55"/>
  <c r="H240" i="55" s="1"/>
  <c r="K158" i="51"/>
  <c r="G158" i="51" s="1"/>
  <c r="K158" i="59"/>
  <c r="G158" i="59" s="1"/>
  <c r="K240" i="55"/>
  <c r="G240" i="55" s="1"/>
  <c r="M158" i="51"/>
  <c r="I158" i="51" s="1"/>
  <c r="M158" i="50"/>
  <c r="I158" i="50" s="1"/>
  <c r="L158" i="51"/>
  <c r="H158" i="51" s="1"/>
  <c r="M158" i="59"/>
  <c r="I158" i="59" s="1"/>
  <c r="L158" i="58"/>
  <c r="H158" i="58" s="1"/>
  <c r="L158" i="50"/>
  <c r="H158" i="50" s="1"/>
  <c r="M322" i="52"/>
  <c r="I322" i="52" s="1"/>
  <c r="L240" i="58"/>
  <c r="H240" i="58" s="1"/>
  <c r="L158" i="57"/>
  <c r="H158" i="57" s="1"/>
  <c r="K158" i="54"/>
  <c r="G158" i="54" s="1"/>
  <c r="K158" i="50"/>
  <c r="G158" i="50" s="1"/>
  <c r="L322" i="52"/>
  <c r="H322" i="52" s="1"/>
  <c r="K158" i="57"/>
  <c r="G158" i="57" s="1"/>
  <c r="K322" i="52"/>
  <c r="G322" i="52" s="1"/>
  <c r="K322" i="55"/>
  <c r="G322" i="55" s="1"/>
  <c r="M240" i="58"/>
  <c r="I240" i="58" s="1"/>
  <c r="M158" i="57"/>
  <c r="I158" i="57" s="1"/>
  <c r="L158" i="54"/>
  <c r="H158" i="54" s="1"/>
  <c r="K158" i="55"/>
  <c r="G158" i="55" s="1"/>
  <c r="K240" i="53"/>
  <c r="G240" i="53" s="1"/>
  <c r="M158" i="58"/>
  <c r="I158" i="58" s="1"/>
  <c r="M158" i="54"/>
  <c r="I158" i="54" s="1"/>
  <c r="M158" i="55"/>
  <c r="I158" i="55" s="1"/>
  <c r="M322" i="55"/>
  <c r="I322" i="55" s="1"/>
  <c r="L158" i="55"/>
  <c r="H158" i="55" s="1"/>
  <c r="L322" i="55"/>
  <c r="H322" i="55" s="1"/>
  <c r="L240" i="53"/>
  <c r="H240" i="53" s="1"/>
  <c r="K240" i="58"/>
  <c r="G240" i="58" s="1"/>
  <c r="M240" i="53"/>
  <c r="I240" i="53" s="1"/>
  <c r="M404" i="53"/>
  <c r="I404" i="53" s="1"/>
  <c r="M240" i="54"/>
  <c r="I240" i="54" s="1"/>
  <c r="L404" i="53"/>
  <c r="H404" i="53" s="1"/>
  <c r="L240" i="54"/>
  <c r="H240" i="54" s="1"/>
  <c r="K404" i="53"/>
  <c r="G404" i="53" s="1"/>
  <c r="K240" i="50"/>
  <c r="G240" i="50" s="1"/>
  <c r="K322" i="58"/>
  <c r="G322" i="58" s="1"/>
  <c r="K240" i="54"/>
  <c r="G240" i="54" s="1"/>
  <c r="K240" i="57"/>
  <c r="G240" i="57" s="1"/>
  <c r="K322" i="59"/>
  <c r="G322" i="59" s="1"/>
  <c r="L240" i="51"/>
  <c r="H240" i="51" s="1"/>
  <c r="K404" i="55"/>
  <c r="G404" i="55" s="1"/>
  <c r="L322" i="58"/>
  <c r="H322" i="58" s="1"/>
  <c r="K240" i="51"/>
  <c r="G240" i="51" s="1"/>
  <c r="M240" i="57"/>
  <c r="I240" i="57" s="1"/>
  <c r="M404" i="55"/>
  <c r="I404" i="55" s="1"/>
  <c r="K240" i="56"/>
  <c r="G240" i="56" s="1"/>
  <c r="L240" i="57"/>
  <c r="H240" i="57" s="1"/>
  <c r="L404" i="55"/>
  <c r="H404" i="55" s="1"/>
  <c r="M240" i="56"/>
  <c r="I240" i="56" s="1"/>
  <c r="L404" i="52"/>
  <c r="H404" i="52" s="1"/>
  <c r="M404" i="52"/>
  <c r="I404" i="52" s="1"/>
  <c r="L240" i="50"/>
  <c r="H240" i="50" s="1"/>
  <c r="M322" i="58"/>
  <c r="I322" i="58" s="1"/>
  <c r="M322" i="59"/>
  <c r="I322" i="59" s="1"/>
  <c r="L240" i="56"/>
  <c r="H240" i="56" s="1"/>
  <c r="M240" i="50"/>
  <c r="I240" i="50" s="1"/>
  <c r="M240" i="51"/>
  <c r="I240" i="51" s="1"/>
  <c r="L322" i="59"/>
  <c r="H322" i="59" s="1"/>
  <c r="K404" i="52"/>
  <c r="G404" i="52" s="1"/>
  <c r="K322" i="50"/>
  <c r="G322" i="50" s="1"/>
  <c r="M322" i="56"/>
  <c r="I322" i="56" s="1"/>
  <c r="K322" i="51"/>
  <c r="G322" i="51" s="1"/>
  <c r="K322" i="54"/>
  <c r="G322" i="54" s="1"/>
  <c r="M486" i="55"/>
  <c r="I486" i="55" s="1"/>
  <c r="L322" i="56"/>
  <c r="H322" i="56" s="1"/>
  <c r="M322" i="54"/>
  <c r="I322" i="54" s="1"/>
  <c r="L322" i="57"/>
  <c r="H322" i="57" s="1"/>
  <c r="L486" i="55"/>
  <c r="H486" i="55" s="1"/>
  <c r="M404" i="58"/>
  <c r="I404" i="58" s="1"/>
  <c r="K322" i="56"/>
  <c r="G322" i="56" s="1"/>
  <c r="L322" i="54"/>
  <c r="H322" i="54" s="1"/>
  <c r="K322" i="57"/>
  <c r="G322" i="57" s="1"/>
  <c r="K486" i="55"/>
  <c r="G486" i="55" s="1"/>
  <c r="L404" i="58"/>
  <c r="H404" i="58" s="1"/>
  <c r="M322" i="57"/>
  <c r="I322" i="57" s="1"/>
  <c r="M404" i="59"/>
  <c r="I404" i="59" s="1"/>
  <c r="L322" i="50"/>
  <c r="H322" i="50" s="1"/>
  <c r="L322" i="51"/>
  <c r="H322" i="51" s="1"/>
  <c r="L568" i="55"/>
  <c r="H568" i="55" s="1"/>
  <c r="K486" i="53"/>
  <c r="G486" i="53" s="1"/>
  <c r="K486" i="52"/>
  <c r="G486" i="52" s="1"/>
  <c r="K568" i="55"/>
  <c r="G568" i="55" s="1"/>
  <c r="K404" i="58"/>
  <c r="G404" i="58" s="1"/>
  <c r="M322" i="50"/>
  <c r="I322" i="50" s="1"/>
  <c r="M322" i="51"/>
  <c r="I322" i="51" s="1"/>
  <c r="L404" i="59"/>
  <c r="H404" i="59" s="1"/>
  <c r="M486" i="53"/>
  <c r="I486" i="53" s="1"/>
  <c r="L486" i="52"/>
  <c r="H486" i="52" s="1"/>
  <c r="K568" i="52"/>
  <c r="G568" i="52" s="1"/>
  <c r="K404" i="59"/>
  <c r="G404" i="59" s="1"/>
  <c r="M486" i="52"/>
  <c r="I486" i="52" s="1"/>
  <c r="L486" i="53"/>
  <c r="H486" i="53" s="1"/>
  <c r="M568" i="53"/>
  <c r="I568" i="53" s="1"/>
  <c r="M568" i="52"/>
  <c r="I568" i="52" s="1"/>
  <c r="M568" i="55"/>
  <c r="I568" i="55" s="1"/>
  <c r="L568" i="53"/>
  <c r="H568" i="53" s="1"/>
  <c r="L568" i="52"/>
  <c r="H568" i="52" s="1"/>
  <c r="K568" i="53"/>
  <c r="G568" i="53" s="1"/>
  <c r="K404" i="51"/>
  <c r="G404" i="51" s="1"/>
  <c r="K486" i="59"/>
  <c r="G486" i="59" s="1"/>
  <c r="L486" i="58"/>
  <c r="H486" i="58" s="1"/>
  <c r="L404" i="50"/>
  <c r="H404" i="50" s="1"/>
  <c r="K404" i="56"/>
  <c r="G404" i="56" s="1"/>
  <c r="L568" i="59"/>
  <c r="H568" i="59" s="1"/>
  <c r="K404" i="50"/>
  <c r="G404" i="50" s="1"/>
  <c r="M568" i="58"/>
  <c r="I568" i="58" s="1"/>
  <c r="M404" i="51"/>
  <c r="I404" i="51" s="1"/>
  <c r="M486" i="59"/>
  <c r="I486" i="59" s="1"/>
  <c r="M404" i="56"/>
  <c r="I404" i="56" s="1"/>
  <c r="K568" i="58"/>
  <c r="G568" i="58" s="1"/>
  <c r="M486" i="58"/>
  <c r="I486" i="58" s="1"/>
  <c r="M404" i="54"/>
  <c r="I404" i="54" s="1"/>
  <c r="M404" i="50"/>
  <c r="I404" i="50" s="1"/>
  <c r="L568" i="58"/>
  <c r="H568" i="58" s="1"/>
  <c r="L404" i="51"/>
  <c r="H404" i="51" s="1"/>
  <c r="L486" i="59"/>
  <c r="H486" i="59" s="1"/>
  <c r="L404" i="56"/>
  <c r="H404" i="56" s="1"/>
  <c r="M568" i="59"/>
  <c r="I568" i="59" s="1"/>
  <c r="M404" i="57"/>
  <c r="I404" i="57" s="1"/>
  <c r="L404" i="57"/>
  <c r="H404" i="57" s="1"/>
  <c r="K404" i="54"/>
  <c r="G404" i="54" s="1"/>
  <c r="K404" i="57"/>
  <c r="G404" i="57" s="1"/>
  <c r="K486" i="58"/>
  <c r="G486" i="58" s="1"/>
  <c r="L404" i="54"/>
  <c r="H404" i="54" s="1"/>
  <c r="K568" i="59"/>
  <c r="G568" i="59" s="1"/>
  <c r="M486" i="50"/>
  <c r="I486" i="50" s="1"/>
  <c r="L568" i="50"/>
  <c r="H568" i="50" s="1"/>
  <c r="K568" i="50"/>
  <c r="G568" i="50" s="1"/>
  <c r="L486" i="50"/>
  <c r="H486" i="50" s="1"/>
  <c r="L568" i="57"/>
  <c r="H568" i="57" s="1"/>
  <c r="K486" i="50"/>
  <c r="G486" i="50" s="1"/>
  <c r="K568" i="51"/>
  <c r="G568" i="51" s="1"/>
  <c r="M568" i="51"/>
  <c r="I568" i="51" s="1"/>
  <c r="K568" i="57"/>
  <c r="G568" i="57" s="1"/>
  <c r="M568" i="57"/>
  <c r="I568" i="57" s="1"/>
  <c r="L568" i="56"/>
  <c r="H568" i="56" s="1"/>
  <c r="L486" i="57"/>
  <c r="H486" i="57" s="1"/>
  <c r="K486" i="51"/>
  <c r="G486" i="51" s="1"/>
  <c r="K568" i="56"/>
  <c r="G568" i="56" s="1"/>
  <c r="K486" i="57"/>
  <c r="G486" i="57" s="1"/>
  <c r="M486" i="54"/>
  <c r="I486" i="54" s="1"/>
  <c r="M568" i="56"/>
  <c r="I568" i="56" s="1"/>
  <c r="L486" i="54"/>
  <c r="H486" i="54" s="1"/>
  <c r="K486" i="54"/>
  <c r="G486" i="54" s="1"/>
  <c r="M568" i="54"/>
  <c r="I568" i="54" s="1"/>
  <c r="K486" i="56"/>
  <c r="G486" i="56" s="1"/>
  <c r="K568" i="54"/>
  <c r="G568" i="54" s="1"/>
  <c r="M568" i="50"/>
  <c r="I568" i="50" s="1"/>
  <c r="L486" i="56"/>
  <c r="H486" i="56" s="1"/>
  <c r="M486" i="57"/>
  <c r="I486" i="57" s="1"/>
  <c r="L486" i="51"/>
  <c r="H486" i="51" s="1"/>
  <c r="M486" i="56"/>
  <c r="I486" i="56" s="1"/>
  <c r="M486" i="51"/>
  <c r="I486" i="51" s="1"/>
  <c r="L568" i="54"/>
  <c r="H568" i="54" s="1"/>
  <c r="L568" i="51"/>
  <c r="H568" i="51" s="1"/>
  <c r="K75" i="47"/>
  <c r="G75" i="47" s="1"/>
  <c r="M75" i="49"/>
  <c r="I75" i="49" s="1"/>
  <c r="K75" i="49"/>
  <c r="G75" i="49" s="1"/>
  <c r="L157" i="49"/>
  <c r="H157" i="49" s="1"/>
  <c r="L75" i="49"/>
  <c r="H75" i="49" s="1"/>
  <c r="K157" i="49"/>
  <c r="G157" i="49" s="1"/>
  <c r="M75" i="47"/>
  <c r="I75" i="47" s="1"/>
  <c r="M157" i="49"/>
  <c r="I157" i="49" s="1"/>
  <c r="L75" i="47"/>
  <c r="H75" i="47" s="1"/>
  <c r="L157" i="47"/>
  <c r="H157" i="47" s="1"/>
  <c r="M157" i="47"/>
  <c r="I157" i="47" s="1"/>
  <c r="K157" i="47"/>
  <c r="G157" i="47" s="1"/>
  <c r="L239" i="49"/>
  <c r="H239" i="49" s="1"/>
  <c r="K239" i="49"/>
  <c r="G239" i="49" s="1"/>
  <c r="M239" i="49"/>
  <c r="I239" i="49" s="1"/>
  <c r="K239" i="47"/>
  <c r="G239" i="47" s="1"/>
  <c r="L239" i="47"/>
  <c r="H239" i="47" s="1"/>
  <c r="M239" i="47"/>
  <c r="I239" i="47" s="1"/>
  <c r="L321" i="49"/>
  <c r="H321" i="49" s="1"/>
  <c r="K321" i="49"/>
  <c r="G321" i="49" s="1"/>
  <c r="M321" i="49"/>
  <c r="I321" i="49" s="1"/>
  <c r="M321" i="47"/>
  <c r="I321" i="47" s="1"/>
  <c r="L321" i="47"/>
  <c r="H321" i="47" s="1"/>
  <c r="K321" i="47"/>
  <c r="G321" i="47" s="1"/>
  <c r="L403" i="47"/>
  <c r="H403" i="47" s="1"/>
  <c r="K403" i="47"/>
  <c r="G403" i="47" s="1"/>
  <c r="L403" i="49"/>
  <c r="H403" i="49" s="1"/>
  <c r="M403" i="49"/>
  <c r="I403" i="49" s="1"/>
  <c r="K403" i="49"/>
  <c r="G403" i="49" s="1"/>
  <c r="M403" i="47"/>
  <c r="I403" i="47" s="1"/>
  <c r="M485" i="49"/>
  <c r="I485" i="49" s="1"/>
  <c r="K567" i="49"/>
  <c r="G567" i="49" s="1"/>
  <c r="K485" i="49"/>
  <c r="G485" i="49" s="1"/>
  <c r="M567" i="49"/>
  <c r="I567" i="49" s="1"/>
  <c r="L485" i="49"/>
  <c r="H485" i="49" s="1"/>
  <c r="L567" i="49"/>
  <c r="H567" i="49" s="1"/>
  <c r="K567" i="47"/>
  <c r="G567" i="47" s="1"/>
  <c r="K485" i="47"/>
  <c r="G485" i="47" s="1"/>
  <c r="L485" i="47"/>
  <c r="H485" i="47" s="1"/>
  <c r="M567" i="47"/>
  <c r="I567" i="47" s="1"/>
  <c r="M485" i="47"/>
  <c r="I485" i="47" s="1"/>
  <c r="L567" i="47"/>
  <c r="H567" i="47" s="1"/>
  <c r="H240" i="63"/>
  <c r="F240" i="63"/>
  <c r="H568" i="63"/>
  <c r="F76" i="63"/>
  <c r="F568" i="63"/>
  <c r="G568" i="63"/>
  <c r="G240" i="63"/>
  <c r="H76" i="63"/>
  <c r="H322" i="63"/>
  <c r="G76" i="63"/>
  <c r="G322" i="63"/>
  <c r="F322" i="63"/>
  <c r="H404" i="63"/>
  <c r="G404" i="63"/>
  <c r="F404" i="63"/>
  <c r="H158" i="63"/>
  <c r="G486" i="63"/>
  <c r="H486" i="63"/>
  <c r="F486" i="63"/>
  <c r="G158" i="63"/>
  <c r="F158" i="63"/>
  <c r="K77" i="61" l="1"/>
  <c r="G77" i="61" s="1"/>
  <c r="J77" i="61"/>
  <c r="F77" i="61" s="1"/>
  <c r="L323" i="61"/>
  <c r="H323" i="61" s="1"/>
  <c r="L487" i="61"/>
  <c r="H487" i="61" s="1"/>
  <c r="J323" i="61"/>
  <c r="F323" i="61" s="1"/>
  <c r="K487" i="61"/>
  <c r="G487" i="61" s="1"/>
  <c r="J487" i="61"/>
  <c r="F487" i="61" s="1"/>
  <c r="L77" i="61"/>
  <c r="H77" i="61" s="1"/>
  <c r="K323" i="61"/>
  <c r="G323" i="61" s="1"/>
  <c r="K815" i="61"/>
  <c r="G815" i="61" s="1"/>
  <c r="K241" i="61"/>
  <c r="G241" i="61" s="1"/>
  <c r="L897" i="61"/>
  <c r="H897" i="61" s="1"/>
  <c r="K897" i="61"/>
  <c r="G897" i="61" s="1"/>
  <c r="L815" i="61"/>
  <c r="H815" i="61" s="1"/>
  <c r="J241" i="61"/>
  <c r="F241" i="61" s="1"/>
  <c r="J815" i="61"/>
  <c r="F815" i="61" s="1"/>
  <c r="J897" i="61"/>
  <c r="F897" i="61" s="1"/>
  <c r="L569" i="61"/>
  <c r="H569" i="61" s="1"/>
  <c r="J733" i="61"/>
  <c r="F733" i="61" s="1"/>
  <c r="K651" i="61"/>
  <c r="G651" i="61" s="1"/>
  <c r="K569" i="61"/>
  <c r="G569" i="61" s="1"/>
  <c r="J569" i="61"/>
  <c r="F569" i="61" s="1"/>
  <c r="J651" i="61"/>
  <c r="F651" i="61" s="1"/>
  <c r="L405" i="61"/>
  <c r="H405" i="61" s="1"/>
  <c r="L651" i="61"/>
  <c r="H651" i="61" s="1"/>
  <c r="K405" i="61"/>
  <c r="G405" i="61" s="1"/>
  <c r="L733" i="61"/>
  <c r="H733" i="61" s="1"/>
  <c r="L159" i="61"/>
  <c r="H159" i="61" s="1"/>
  <c r="K733" i="61"/>
  <c r="G733" i="61" s="1"/>
  <c r="K159" i="61"/>
  <c r="G159" i="61" s="1"/>
  <c r="J405" i="61"/>
  <c r="F405" i="61" s="1"/>
  <c r="J159" i="61"/>
  <c r="F159" i="61" s="1"/>
  <c r="L241" i="61"/>
  <c r="H241" i="61" s="1"/>
  <c r="Q85" i="41"/>
  <c r="I85" i="41"/>
  <c r="P85" i="41"/>
  <c r="N85" i="41"/>
  <c r="J85" i="41"/>
  <c r="M85" i="41"/>
  <c r="T85" i="41"/>
  <c r="O85" i="41"/>
  <c r="S85" i="41"/>
  <c r="R85" i="41"/>
  <c r="F159" i="63"/>
  <c r="H159" i="63"/>
  <c r="H241" i="63"/>
  <c r="F487" i="63"/>
  <c r="F241" i="63"/>
  <c r="H487" i="63"/>
  <c r="G241" i="63"/>
  <c r="G487" i="63"/>
  <c r="F569" i="63"/>
  <c r="G569" i="63"/>
  <c r="G405" i="63"/>
  <c r="G77" i="63"/>
  <c r="G159" i="63"/>
  <c r="H323" i="63"/>
  <c r="H405" i="63"/>
  <c r="G323" i="63"/>
  <c r="F405" i="63"/>
  <c r="F77" i="63"/>
  <c r="H569" i="63"/>
  <c r="F323" i="63"/>
  <c r="H77" i="63"/>
  <c r="H1306" i="42"/>
  <c r="I1306" i="42"/>
  <c r="G1306" i="42"/>
  <c r="G1388" i="42"/>
  <c r="H1388" i="42"/>
  <c r="I1388" i="42"/>
  <c r="I1470" i="42"/>
  <c r="H1470" i="42"/>
  <c r="G1470" i="42"/>
  <c r="I1552" i="42"/>
  <c r="G1552" i="42"/>
  <c r="H1552" i="42"/>
  <c r="G1634" i="42"/>
  <c r="I1634" i="42"/>
  <c r="H1634" i="42"/>
  <c r="H1716" i="42"/>
  <c r="I1716" i="42"/>
  <c r="G1716" i="42"/>
  <c r="G1798" i="42"/>
  <c r="I1798" i="42"/>
  <c r="H1798" i="42"/>
  <c r="I1880" i="42"/>
  <c r="G1880" i="42"/>
  <c r="H1880" i="42"/>
  <c r="G1962" i="42"/>
  <c r="I2044" i="42"/>
  <c r="I1962" i="42"/>
  <c r="H1962" i="42"/>
  <c r="H2044" i="42"/>
  <c r="G2044" i="42"/>
  <c r="K158" i="48"/>
  <c r="G158" i="48" s="1"/>
  <c r="M158" i="48"/>
  <c r="I158" i="48" s="1"/>
  <c r="M76" i="48"/>
  <c r="I76" i="48" s="1"/>
  <c r="L158" i="48"/>
  <c r="H158" i="48" s="1"/>
  <c r="L76" i="48"/>
  <c r="H76" i="48" s="1"/>
  <c r="K76" i="48"/>
  <c r="G76" i="48" s="1"/>
  <c r="K240" i="48"/>
  <c r="G240" i="48" s="1"/>
  <c r="M240" i="48"/>
  <c r="I240" i="48" s="1"/>
  <c r="L240" i="48"/>
  <c r="H240" i="48" s="1"/>
  <c r="M322" i="48"/>
  <c r="I322" i="48" s="1"/>
  <c r="L322" i="48"/>
  <c r="H322" i="48" s="1"/>
  <c r="K322" i="48"/>
  <c r="G322" i="48" s="1"/>
  <c r="K404" i="48"/>
  <c r="G404" i="48" s="1"/>
  <c r="L404" i="48"/>
  <c r="H404" i="48" s="1"/>
  <c r="M404" i="48"/>
  <c r="I404" i="48" s="1"/>
  <c r="L486" i="48"/>
  <c r="H486" i="48" s="1"/>
  <c r="K568" i="48"/>
  <c r="G568" i="48" s="1"/>
  <c r="M568" i="48"/>
  <c r="I568" i="48" s="1"/>
  <c r="K486" i="48"/>
  <c r="G486" i="48" s="1"/>
  <c r="M486" i="48"/>
  <c r="I486" i="48" s="1"/>
  <c r="L568" i="48"/>
  <c r="H568" i="48" s="1"/>
  <c r="L84" i="41"/>
  <c r="K84" i="41"/>
  <c r="K158" i="47"/>
  <c r="G158" i="47" s="1"/>
  <c r="L76" i="49"/>
  <c r="H76" i="49" s="1"/>
  <c r="L158" i="49"/>
  <c r="H158" i="49" s="1"/>
  <c r="M76" i="49"/>
  <c r="I76" i="49" s="1"/>
  <c r="M158" i="49"/>
  <c r="I158" i="49" s="1"/>
  <c r="K158" i="49"/>
  <c r="G158" i="49" s="1"/>
  <c r="L158" i="47"/>
  <c r="H158" i="47" s="1"/>
  <c r="M158" i="47"/>
  <c r="I158" i="47" s="1"/>
  <c r="K76" i="47"/>
  <c r="G76" i="47" s="1"/>
  <c r="M76" i="47"/>
  <c r="I76" i="47" s="1"/>
  <c r="K76" i="49"/>
  <c r="G76" i="49" s="1"/>
  <c r="L76" i="47"/>
  <c r="H76" i="47" s="1"/>
  <c r="L240" i="49"/>
  <c r="H240" i="49" s="1"/>
  <c r="K240" i="49"/>
  <c r="G240" i="49" s="1"/>
  <c r="M240" i="47"/>
  <c r="I240" i="47" s="1"/>
  <c r="M240" i="49"/>
  <c r="I240" i="49" s="1"/>
  <c r="L240" i="47"/>
  <c r="H240" i="47" s="1"/>
  <c r="K240" i="47"/>
  <c r="G240" i="47" s="1"/>
  <c r="M322" i="49"/>
  <c r="I322" i="49" s="1"/>
  <c r="L322" i="49"/>
  <c r="H322" i="49" s="1"/>
  <c r="K322" i="49"/>
  <c r="G322" i="49" s="1"/>
  <c r="M322" i="47"/>
  <c r="I322" i="47" s="1"/>
  <c r="L322" i="47"/>
  <c r="H322" i="47" s="1"/>
  <c r="K322" i="47"/>
  <c r="G322" i="47" s="1"/>
  <c r="M404" i="47"/>
  <c r="I404" i="47" s="1"/>
  <c r="L404" i="47"/>
  <c r="H404" i="47" s="1"/>
  <c r="K404" i="47"/>
  <c r="G404" i="47" s="1"/>
  <c r="L404" i="49"/>
  <c r="H404" i="49" s="1"/>
  <c r="M404" i="49"/>
  <c r="I404" i="49" s="1"/>
  <c r="K404" i="49"/>
  <c r="G404" i="49" s="1"/>
  <c r="K568" i="49"/>
  <c r="G568" i="49" s="1"/>
  <c r="L486" i="47"/>
  <c r="H486" i="47" s="1"/>
  <c r="K486" i="47"/>
  <c r="G486" i="47" s="1"/>
  <c r="M486" i="49"/>
  <c r="I486" i="49" s="1"/>
  <c r="K568" i="47"/>
  <c r="G568" i="47" s="1"/>
  <c r="L568" i="47"/>
  <c r="H568" i="47" s="1"/>
  <c r="M568" i="47"/>
  <c r="I568" i="47" s="1"/>
  <c r="M568" i="49"/>
  <c r="I568" i="49" s="1"/>
  <c r="L568" i="49"/>
  <c r="H568" i="49" s="1"/>
  <c r="K486" i="49"/>
  <c r="G486" i="49" s="1"/>
  <c r="M486" i="47"/>
  <c r="I486" i="47" s="1"/>
  <c r="L486" i="49"/>
  <c r="H486" i="49" s="1"/>
  <c r="L160" i="45"/>
  <c r="H160" i="45" s="1"/>
  <c r="K734" i="45"/>
  <c r="G734" i="45" s="1"/>
  <c r="J570" i="45"/>
  <c r="F570" i="45" s="1"/>
  <c r="L406" i="45"/>
  <c r="H406" i="45" s="1"/>
  <c r="J816" i="45"/>
  <c r="F816" i="45" s="1"/>
  <c r="L242" i="45"/>
  <c r="H242" i="45" s="1"/>
  <c r="L570" i="45"/>
  <c r="H570" i="45" s="1"/>
  <c r="K898" i="45"/>
  <c r="G898" i="45" s="1"/>
  <c r="J734" i="45"/>
  <c r="F734" i="45" s="1"/>
  <c r="L324" i="45"/>
  <c r="H324" i="45" s="1"/>
  <c r="K816" i="45"/>
  <c r="G816" i="45" s="1"/>
  <c r="K406" i="45"/>
  <c r="G406" i="45" s="1"/>
  <c r="J324" i="45"/>
  <c r="F324" i="45" s="1"/>
  <c r="L652" i="45"/>
  <c r="H652" i="45" s="1"/>
  <c r="L488" i="45"/>
  <c r="H488" i="45" s="1"/>
  <c r="J898" i="45"/>
  <c r="F898" i="45" s="1"/>
  <c r="K324" i="45"/>
  <c r="G324" i="45" s="1"/>
  <c r="L816" i="45"/>
  <c r="H816" i="45" s="1"/>
  <c r="K488" i="45"/>
  <c r="G488" i="45" s="1"/>
  <c r="L898" i="45"/>
  <c r="H898" i="45" s="1"/>
  <c r="J488" i="45"/>
  <c r="F488" i="45" s="1"/>
  <c r="K78" i="45"/>
  <c r="G78" i="45" s="1"/>
  <c r="K652" i="45"/>
  <c r="G652" i="45" s="1"/>
  <c r="K160" i="45"/>
  <c r="G160" i="45" s="1"/>
  <c r="J160" i="45"/>
  <c r="F160" i="45" s="1"/>
  <c r="J242" i="45"/>
  <c r="F242" i="45" s="1"/>
  <c r="L734" i="45"/>
  <c r="H734" i="45" s="1"/>
  <c r="K570" i="45"/>
  <c r="G570" i="45" s="1"/>
  <c r="J406" i="45"/>
  <c r="F406" i="45" s="1"/>
  <c r="L78" i="45"/>
  <c r="H78" i="45" s="1"/>
  <c r="K242" i="45"/>
  <c r="G242" i="45" s="1"/>
  <c r="J78" i="45"/>
  <c r="F78" i="45" s="1"/>
  <c r="J652" i="45"/>
  <c r="F652" i="45" s="1"/>
  <c r="I160" i="42"/>
  <c r="H160" i="42"/>
  <c r="H78" i="42"/>
  <c r="G160" i="42"/>
  <c r="G78" i="42"/>
  <c r="I78" i="42"/>
  <c r="H242" i="42"/>
  <c r="G242" i="42"/>
  <c r="I242" i="42"/>
  <c r="H324" i="42"/>
  <c r="I324" i="42"/>
  <c r="G324" i="42"/>
  <c r="G406" i="42"/>
  <c r="H406" i="42"/>
  <c r="I406" i="42"/>
  <c r="G488" i="42"/>
  <c r="I488" i="42"/>
  <c r="H488" i="42"/>
  <c r="H570" i="42"/>
  <c r="I570" i="42"/>
  <c r="G570" i="42"/>
  <c r="H652" i="42"/>
  <c r="G652" i="42"/>
  <c r="I652" i="42"/>
  <c r="H734" i="42"/>
  <c r="I734" i="42"/>
  <c r="G734" i="42"/>
  <c r="G816" i="42"/>
  <c r="H816" i="42"/>
  <c r="I816" i="42"/>
  <c r="G898" i="42"/>
  <c r="H898" i="42"/>
  <c r="I898" i="42"/>
  <c r="I980" i="42"/>
  <c r="H980" i="42"/>
  <c r="G980" i="42"/>
  <c r="G1062" i="42"/>
  <c r="I1062" i="42"/>
  <c r="H1062" i="42"/>
  <c r="G1144" i="42"/>
  <c r="H1144" i="42"/>
  <c r="I1144" i="42"/>
  <c r="H1226" i="42"/>
  <c r="G1226" i="42"/>
  <c r="I1226" i="42"/>
  <c r="D87" i="41"/>
  <c r="G86" i="41"/>
  <c r="H86" i="41"/>
  <c r="F86" i="41"/>
  <c r="E86" i="41"/>
  <c r="M159" i="50"/>
  <c r="I159" i="50" s="1"/>
  <c r="L159" i="50"/>
  <c r="H159" i="50" s="1"/>
  <c r="M159" i="51"/>
  <c r="I159" i="51" s="1"/>
  <c r="L77" i="54"/>
  <c r="H77" i="54" s="1"/>
  <c r="K77" i="54"/>
  <c r="G77" i="54" s="1"/>
  <c r="L77" i="50"/>
  <c r="H77" i="50" s="1"/>
  <c r="K77" i="50"/>
  <c r="G77" i="50" s="1"/>
  <c r="K159" i="50"/>
  <c r="G159" i="50" s="1"/>
  <c r="M77" i="51"/>
  <c r="I77" i="51" s="1"/>
  <c r="M77" i="54"/>
  <c r="I77" i="54" s="1"/>
  <c r="L241" i="56"/>
  <c r="H241" i="56" s="1"/>
  <c r="M159" i="59"/>
  <c r="I159" i="59" s="1"/>
  <c r="L77" i="58"/>
  <c r="H77" i="58" s="1"/>
  <c r="L241" i="51"/>
  <c r="H241" i="51" s="1"/>
  <c r="K241" i="56"/>
  <c r="G241" i="56" s="1"/>
  <c r="L159" i="59"/>
  <c r="H159" i="59" s="1"/>
  <c r="K77" i="58"/>
  <c r="G77" i="58" s="1"/>
  <c r="K241" i="51"/>
  <c r="G241" i="51" s="1"/>
  <c r="K159" i="59"/>
  <c r="G159" i="59" s="1"/>
  <c r="M77" i="58"/>
  <c r="I77" i="58" s="1"/>
  <c r="K159" i="51"/>
  <c r="G159" i="51" s="1"/>
  <c r="K159" i="52"/>
  <c r="G159" i="52" s="1"/>
  <c r="M241" i="56"/>
  <c r="I241" i="56" s="1"/>
  <c r="M241" i="51"/>
  <c r="I241" i="51" s="1"/>
  <c r="K77" i="53"/>
  <c r="G77" i="53" s="1"/>
  <c r="M77" i="52"/>
  <c r="I77" i="52" s="1"/>
  <c r="K159" i="57"/>
  <c r="G159" i="57" s="1"/>
  <c r="M77" i="56"/>
  <c r="I77" i="56" s="1"/>
  <c r="M77" i="53"/>
  <c r="I77" i="53" s="1"/>
  <c r="K77" i="51"/>
  <c r="G77" i="51" s="1"/>
  <c r="L77" i="52"/>
  <c r="H77" i="52" s="1"/>
  <c r="L77" i="51"/>
  <c r="H77" i="51" s="1"/>
  <c r="L77" i="56"/>
  <c r="H77" i="56" s="1"/>
  <c r="M77" i="50"/>
  <c r="I77" i="50" s="1"/>
  <c r="L77" i="53"/>
  <c r="H77" i="53" s="1"/>
  <c r="M159" i="53"/>
  <c r="I159" i="53" s="1"/>
  <c r="K77" i="52"/>
  <c r="G77" i="52" s="1"/>
  <c r="K77" i="56"/>
  <c r="G77" i="56" s="1"/>
  <c r="L159" i="53"/>
  <c r="H159" i="53" s="1"/>
  <c r="K77" i="55"/>
  <c r="G77" i="55" s="1"/>
  <c r="L77" i="57"/>
  <c r="H77" i="57" s="1"/>
  <c r="K159" i="58"/>
  <c r="G159" i="58" s="1"/>
  <c r="M77" i="55"/>
  <c r="I77" i="55" s="1"/>
  <c r="M159" i="58"/>
  <c r="I159" i="58" s="1"/>
  <c r="L77" i="59"/>
  <c r="H77" i="59" s="1"/>
  <c r="L159" i="52"/>
  <c r="H159" i="52" s="1"/>
  <c r="L77" i="55"/>
  <c r="H77" i="55" s="1"/>
  <c r="K77" i="57"/>
  <c r="G77" i="57" s="1"/>
  <c r="L159" i="58"/>
  <c r="H159" i="58" s="1"/>
  <c r="K77" i="59"/>
  <c r="G77" i="59" s="1"/>
  <c r="M77" i="57"/>
  <c r="I77" i="57" s="1"/>
  <c r="M159" i="52"/>
  <c r="I159" i="52" s="1"/>
  <c r="L159" i="51"/>
  <c r="H159" i="51" s="1"/>
  <c r="M77" i="59"/>
  <c r="I77" i="59" s="1"/>
  <c r="K159" i="53"/>
  <c r="G159" i="53" s="1"/>
  <c r="K241" i="52"/>
  <c r="G241" i="52" s="1"/>
  <c r="L323" i="55"/>
  <c r="H323" i="55" s="1"/>
  <c r="M159" i="57"/>
  <c r="I159" i="57" s="1"/>
  <c r="L405" i="52"/>
  <c r="H405" i="52" s="1"/>
  <c r="M241" i="58"/>
  <c r="I241" i="58" s="1"/>
  <c r="K323" i="55"/>
  <c r="G323" i="55" s="1"/>
  <c r="L241" i="58"/>
  <c r="H241" i="58" s="1"/>
  <c r="K487" i="52"/>
  <c r="G487" i="52" s="1"/>
  <c r="K241" i="58"/>
  <c r="G241" i="58" s="1"/>
  <c r="M405" i="55"/>
  <c r="I405" i="55" s="1"/>
  <c r="M487" i="52"/>
  <c r="I487" i="52" s="1"/>
  <c r="L159" i="57"/>
  <c r="H159" i="57" s="1"/>
  <c r="K405" i="52"/>
  <c r="G405" i="52" s="1"/>
  <c r="L241" i="52"/>
  <c r="H241" i="52" s="1"/>
  <c r="M323" i="55"/>
  <c r="I323" i="55" s="1"/>
  <c r="K159" i="55"/>
  <c r="G159" i="55" s="1"/>
  <c r="L241" i="53"/>
  <c r="H241" i="53" s="1"/>
  <c r="M241" i="57"/>
  <c r="I241" i="57" s="1"/>
  <c r="M569" i="52"/>
  <c r="I569" i="52" s="1"/>
  <c r="K241" i="53"/>
  <c r="G241" i="53" s="1"/>
  <c r="L241" i="57"/>
  <c r="H241" i="57" s="1"/>
  <c r="M487" i="55"/>
  <c r="I487" i="55" s="1"/>
  <c r="L569" i="52"/>
  <c r="H569" i="52" s="1"/>
  <c r="M241" i="59"/>
  <c r="I241" i="59" s="1"/>
  <c r="L241" i="55"/>
  <c r="H241" i="55" s="1"/>
  <c r="M159" i="56"/>
  <c r="I159" i="56" s="1"/>
  <c r="L405" i="55"/>
  <c r="H405" i="55" s="1"/>
  <c r="K241" i="57"/>
  <c r="G241" i="57" s="1"/>
  <c r="L487" i="55"/>
  <c r="H487" i="55" s="1"/>
  <c r="K569" i="52"/>
  <c r="G569" i="52" s="1"/>
  <c r="L241" i="59"/>
  <c r="H241" i="59" s="1"/>
  <c r="K241" i="55"/>
  <c r="G241" i="55" s="1"/>
  <c r="L569" i="55"/>
  <c r="H569" i="55" s="1"/>
  <c r="K159" i="54"/>
  <c r="G159" i="54" s="1"/>
  <c r="L159" i="56"/>
  <c r="H159" i="56" s="1"/>
  <c r="L159" i="55"/>
  <c r="H159" i="55" s="1"/>
  <c r="M241" i="53"/>
  <c r="I241" i="53" s="1"/>
  <c r="M159" i="54"/>
  <c r="I159" i="54" s="1"/>
  <c r="K159" i="56"/>
  <c r="G159" i="56" s="1"/>
  <c r="L323" i="52"/>
  <c r="H323" i="52" s="1"/>
  <c r="L487" i="52"/>
  <c r="H487" i="52" s="1"/>
  <c r="M405" i="52"/>
  <c r="I405" i="52" s="1"/>
  <c r="K569" i="55"/>
  <c r="G569" i="55" s="1"/>
  <c r="L159" i="54"/>
  <c r="H159" i="54" s="1"/>
  <c r="K323" i="52"/>
  <c r="G323" i="52" s="1"/>
  <c r="K241" i="59"/>
  <c r="G241" i="59" s="1"/>
  <c r="M569" i="55"/>
  <c r="I569" i="55" s="1"/>
  <c r="M241" i="52"/>
  <c r="I241" i="52" s="1"/>
  <c r="K405" i="55"/>
  <c r="G405" i="55" s="1"/>
  <c r="K487" i="55"/>
  <c r="G487" i="55" s="1"/>
  <c r="M159" i="55"/>
  <c r="I159" i="55" s="1"/>
  <c r="M323" i="52"/>
  <c r="I323" i="52" s="1"/>
  <c r="M241" i="55"/>
  <c r="I241" i="55" s="1"/>
  <c r="L323" i="56"/>
  <c r="H323" i="56" s="1"/>
  <c r="K323" i="56"/>
  <c r="G323" i="56" s="1"/>
  <c r="M323" i="59"/>
  <c r="I323" i="59" s="1"/>
  <c r="M323" i="56"/>
  <c r="I323" i="56" s="1"/>
  <c r="L323" i="59"/>
  <c r="H323" i="59" s="1"/>
  <c r="M323" i="57"/>
  <c r="I323" i="57" s="1"/>
  <c r="M323" i="53"/>
  <c r="I323" i="53" s="1"/>
  <c r="M323" i="51"/>
  <c r="I323" i="51" s="1"/>
  <c r="K323" i="59"/>
  <c r="G323" i="59" s="1"/>
  <c r="L323" i="57"/>
  <c r="H323" i="57" s="1"/>
  <c r="L323" i="53"/>
  <c r="H323" i="53" s="1"/>
  <c r="L323" i="51"/>
  <c r="H323" i="51" s="1"/>
  <c r="L241" i="50"/>
  <c r="H241" i="50" s="1"/>
  <c r="K323" i="58"/>
  <c r="G323" i="58" s="1"/>
  <c r="L241" i="54"/>
  <c r="H241" i="54" s="1"/>
  <c r="M241" i="50"/>
  <c r="I241" i="50" s="1"/>
  <c r="K241" i="50"/>
  <c r="G241" i="50" s="1"/>
  <c r="K241" i="54"/>
  <c r="G241" i="54" s="1"/>
  <c r="K323" i="57"/>
  <c r="G323" i="57" s="1"/>
  <c r="K323" i="51"/>
  <c r="G323" i="51" s="1"/>
  <c r="M323" i="58"/>
  <c r="I323" i="58" s="1"/>
  <c r="M241" i="54"/>
  <c r="I241" i="54" s="1"/>
  <c r="K323" i="53"/>
  <c r="G323" i="53" s="1"/>
  <c r="L323" i="58"/>
  <c r="H323" i="58" s="1"/>
  <c r="K323" i="50"/>
  <c r="G323" i="50" s="1"/>
  <c r="L323" i="54"/>
  <c r="H323" i="54" s="1"/>
  <c r="M323" i="50"/>
  <c r="I323" i="50" s="1"/>
  <c r="K323" i="54"/>
  <c r="G323" i="54" s="1"/>
  <c r="L323" i="50"/>
  <c r="H323" i="50" s="1"/>
  <c r="L405" i="51"/>
  <c r="H405" i="51" s="1"/>
  <c r="M405" i="58"/>
  <c r="I405" i="58" s="1"/>
  <c r="M405" i="56"/>
  <c r="I405" i="56" s="1"/>
  <c r="K405" i="51"/>
  <c r="G405" i="51" s="1"/>
  <c r="L405" i="58"/>
  <c r="H405" i="58" s="1"/>
  <c r="M323" i="54"/>
  <c r="I323" i="54" s="1"/>
  <c r="L405" i="56"/>
  <c r="H405" i="56" s="1"/>
  <c r="M405" i="51"/>
  <c r="I405" i="51" s="1"/>
  <c r="K405" i="59"/>
  <c r="G405" i="59" s="1"/>
  <c r="K405" i="56"/>
  <c r="G405" i="56" s="1"/>
  <c r="L405" i="57"/>
  <c r="H405" i="57" s="1"/>
  <c r="M405" i="53"/>
  <c r="I405" i="53" s="1"/>
  <c r="K405" i="57"/>
  <c r="G405" i="57" s="1"/>
  <c r="K405" i="53"/>
  <c r="G405" i="53" s="1"/>
  <c r="L405" i="59"/>
  <c r="H405" i="59" s="1"/>
  <c r="M405" i="59"/>
  <c r="I405" i="59" s="1"/>
  <c r="M405" i="57"/>
  <c r="I405" i="57" s="1"/>
  <c r="L405" i="53"/>
  <c r="H405" i="53" s="1"/>
  <c r="K405" i="58"/>
  <c r="G405" i="58" s="1"/>
  <c r="K405" i="50"/>
  <c r="G405" i="50" s="1"/>
  <c r="M487" i="51"/>
  <c r="I487" i="51" s="1"/>
  <c r="M569" i="56"/>
  <c r="I569" i="56" s="1"/>
  <c r="K487" i="56"/>
  <c r="G487" i="56" s="1"/>
  <c r="K569" i="51"/>
  <c r="G569" i="51" s="1"/>
  <c r="K569" i="57"/>
  <c r="G569" i="57" s="1"/>
  <c r="L487" i="59"/>
  <c r="H487" i="59" s="1"/>
  <c r="K569" i="59"/>
  <c r="G569" i="59" s="1"/>
  <c r="L487" i="51"/>
  <c r="H487" i="51" s="1"/>
  <c r="L569" i="56"/>
  <c r="H569" i="56" s="1"/>
  <c r="M569" i="53"/>
  <c r="I569" i="53" s="1"/>
  <c r="K487" i="59"/>
  <c r="G487" i="59" s="1"/>
  <c r="L405" i="54"/>
  <c r="H405" i="54" s="1"/>
  <c r="K405" i="54"/>
  <c r="G405" i="54" s="1"/>
  <c r="M487" i="53"/>
  <c r="I487" i="53" s="1"/>
  <c r="M569" i="59"/>
  <c r="I569" i="59" s="1"/>
  <c r="K487" i="51"/>
  <c r="G487" i="51" s="1"/>
  <c r="K569" i="56"/>
  <c r="G569" i="56" s="1"/>
  <c r="L487" i="58"/>
  <c r="H487" i="58" s="1"/>
  <c r="L569" i="53"/>
  <c r="H569" i="53" s="1"/>
  <c r="M487" i="59"/>
  <c r="I487" i="59" s="1"/>
  <c r="K487" i="57"/>
  <c r="G487" i="57" s="1"/>
  <c r="M569" i="58"/>
  <c r="I569" i="58" s="1"/>
  <c r="L569" i="59"/>
  <c r="H569" i="59" s="1"/>
  <c r="M487" i="57"/>
  <c r="I487" i="57" s="1"/>
  <c r="M405" i="54"/>
  <c r="I405" i="54" s="1"/>
  <c r="K487" i="58"/>
  <c r="G487" i="58" s="1"/>
  <c r="K569" i="53"/>
  <c r="G569" i="53" s="1"/>
  <c r="L405" i="50"/>
  <c r="H405" i="50" s="1"/>
  <c r="L487" i="56"/>
  <c r="H487" i="56" s="1"/>
  <c r="K487" i="53"/>
  <c r="G487" i="53" s="1"/>
  <c r="K569" i="58"/>
  <c r="G569" i="58" s="1"/>
  <c r="L569" i="51"/>
  <c r="H569" i="51" s="1"/>
  <c r="L569" i="57"/>
  <c r="H569" i="57" s="1"/>
  <c r="L487" i="57"/>
  <c r="H487" i="57" s="1"/>
  <c r="M487" i="58"/>
  <c r="I487" i="58" s="1"/>
  <c r="M405" i="50"/>
  <c r="I405" i="50" s="1"/>
  <c r="L487" i="53"/>
  <c r="H487" i="53" s="1"/>
  <c r="L569" i="58"/>
  <c r="H569" i="58" s="1"/>
  <c r="M569" i="51"/>
  <c r="I569" i="51" s="1"/>
  <c r="M487" i="56"/>
  <c r="I487" i="56" s="1"/>
  <c r="M569" i="57"/>
  <c r="I569" i="57" s="1"/>
  <c r="K569" i="50"/>
  <c r="G569" i="50" s="1"/>
  <c r="L569" i="50"/>
  <c r="H569" i="50" s="1"/>
  <c r="M569" i="50"/>
  <c r="I569" i="50" s="1"/>
  <c r="M487" i="50"/>
  <c r="I487" i="50" s="1"/>
  <c r="K487" i="50"/>
  <c r="G487" i="50" s="1"/>
  <c r="L487" i="50"/>
  <c r="H487" i="50" s="1"/>
  <c r="M569" i="54"/>
  <c r="I569" i="54" s="1"/>
  <c r="L569" i="54"/>
  <c r="H569" i="54" s="1"/>
  <c r="K569" i="54"/>
  <c r="G569" i="54" s="1"/>
  <c r="L487" i="54"/>
  <c r="H487" i="54" s="1"/>
  <c r="K487" i="54"/>
  <c r="G487" i="54" s="1"/>
  <c r="M487" i="54"/>
  <c r="I487" i="54" s="1"/>
  <c r="L78" i="61" l="1"/>
  <c r="H78" i="61" s="1"/>
  <c r="K160" i="61"/>
  <c r="G160" i="61" s="1"/>
  <c r="K78" i="61"/>
  <c r="G78" i="61" s="1"/>
  <c r="J160" i="61"/>
  <c r="F160" i="61" s="1"/>
  <c r="J78" i="61"/>
  <c r="F78" i="61" s="1"/>
  <c r="L160" i="61"/>
  <c r="H160" i="61" s="1"/>
  <c r="L570" i="61"/>
  <c r="H570" i="61" s="1"/>
  <c r="J570" i="61"/>
  <c r="F570" i="61" s="1"/>
  <c r="K570" i="61"/>
  <c r="G570" i="61" s="1"/>
  <c r="K488" i="61"/>
  <c r="G488" i="61" s="1"/>
  <c r="J488" i="61"/>
  <c r="F488" i="61" s="1"/>
  <c r="L488" i="61"/>
  <c r="H488" i="61" s="1"/>
  <c r="L406" i="61"/>
  <c r="H406" i="61" s="1"/>
  <c r="J406" i="61"/>
  <c r="F406" i="61" s="1"/>
  <c r="L652" i="61"/>
  <c r="H652" i="61" s="1"/>
  <c r="K652" i="61"/>
  <c r="G652" i="61" s="1"/>
  <c r="J652" i="61"/>
  <c r="F652" i="61" s="1"/>
  <c r="K406" i="61"/>
  <c r="G406" i="61" s="1"/>
  <c r="J324" i="61"/>
  <c r="F324" i="61" s="1"/>
  <c r="K734" i="61"/>
  <c r="G734" i="61" s="1"/>
  <c r="L324" i="61"/>
  <c r="H324" i="61" s="1"/>
  <c r="J734" i="61"/>
  <c r="F734" i="61" s="1"/>
  <c r="K324" i="61"/>
  <c r="G324" i="61" s="1"/>
  <c r="L242" i="61"/>
  <c r="H242" i="61" s="1"/>
  <c r="K242" i="61"/>
  <c r="G242" i="61" s="1"/>
  <c r="L734" i="61"/>
  <c r="H734" i="61" s="1"/>
  <c r="J898" i="61"/>
  <c r="F898" i="61" s="1"/>
  <c r="L816" i="61"/>
  <c r="H816" i="61" s="1"/>
  <c r="K898" i="61"/>
  <c r="G898" i="61" s="1"/>
  <c r="L898" i="61"/>
  <c r="H898" i="61" s="1"/>
  <c r="K816" i="61"/>
  <c r="G816" i="61" s="1"/>
  <c r="J816" i="61"/>
  <c r="F816" i="61" s="1"/>
  <c r="J242" i="61"/>
  <c r="F242" i="61" s="1"/>
  <c r="N86" i="41"/>
  <c r="O86" i="41"/>
  <c r="Q86" i="41"/>
  <c r="S86" i="41"/>
  <c r="M86" i="41"/>
  <c r="P86" i="41"/>
  <c r="T86" i="41"/>
  <c r="I86" i="41"/>
  <c r="J86" i="41"/>
  <c r="R86" i="41"/>
  <c r="I1307" i="42"/>
  <c r="G1307" i="42"/>
  <c r="H1307" i="42"/>
  <c r="G1389" i="42"/>
  <c r="H1389" i="42"/>
  <c r="I1389" i="42"/>
  <c r="I1471" i="42"/>
  <c r="G1471" i="42"/>
  <c r="H1471" i="42"/>
  <c r="G1553" i="42"/>
  <c r="I1553" i="42"/>
  <c r="H1553" i="42"/>
  <c r="I1635" i="42"/>
  <c r="H1635" i="42"/>
  <c r="G1635" i="42"/>
  <c r="G1717" i="42"/>
  <c r="H1717" i="42"/>
  <c r="I1717" i="42"/>
  <c r="G1799" i="42"/>
  <c r="H1799" i="42"/>
  <c r="I1799" i="42"/>
  <c r="I1881" i="42"/>
  <c r="G1881" i="42"/>
  <c r="H1881" i="42"/>
  <c r="G2045" i="42"/>
  <c r="H1963" i="42"/>
  <c r="G1963" i="42"/>
  <c r="I1963" i="42"/>
  <c r="I2045" i="42"/>
  <c r="H2045" i="42"/>
  <c r="L243" i="45"/>
  <c r="H243" i="45" s="1"/>
  <c r="L161" i="45"/>
  <c r="H161" i="45" s="1"/>
  <c r="L79" i="45"/>
  <c r="H79" i="45" s="1"/>
  <c r="K571" i="45"/>
  <c r="G571" i="45" s="1"/>
  <c r="J899" i="45"/>
  <c r="F899" i="45" s="1"/>
  <c r="J407" i="45"/>
  <c r="F407" i="45" s="1"/>
  <c r="K653" i="45"/>
  <c r="G653" i="45" s="1"/>
  <c r="L817" i="45"/>
  <c r="H817" i="45" s="1"/>
  <c r="J571" i="45"/>
  <c r="F571" i="45" s="1"/>
  <c r="K243" i="45"/>
  <c r="G243" i="45" s="1"/>
  <c r="K161" i="45"/>
  <c r="G161" i="45" s="1"/>
  <c r="K79" i="45"/>
  <c r="G79" i="45" s="1"/>
  <c r="L735" i="45"/>
  <c r="H735" i="45" s="1"/>
  <c r="K325" i="45"/>
  <c r="G325" i="45" s="1"/>
  <c r="L653" i="45"/>
  <c r="H653" i="45" s="1"/>
  <c r="K817" i="45"/>
  <c r="G817" i="45" s="1"/>
  <c r="L571" i="45"/>
  <c r="H571" i="45" s="1"/>
  <c r="L899" i="45"/>
  <c r="H899" i="45" s="1"/>
  <c r="J161" i="45"/>
  <c r="F161" i="45" s="1"/>
  <c r="J735" i="45"/>
  <c r="F735" i="45" s="1"/>
  <c r="J79" i="45"/>
  <c r="F79" i="45" s="1"/>
  <c r="J817" i="45"/>
  <c r="F817" i="45" s="1"/>
  <c r="L489" i="45"/>
  <c r="H489" i="45" s="1"/>
  <c r="J325" i="45"/>
  <c r="F325" i="45" s="1"/>
  <c r="J243" i="45"/>
  <c r="F243" i="45" s="1"/>
  <c r="L325" i="45"/>
  <c r="H325" i="45" s="1"/>
  <c r="L407" i="45"/>
  <c r="H407" i="45" s="1"/>
  <c r="J489" i="45"/>
  <c r="F489" i="45" s="1"/>
  <c r="K407" i="45"/>
  <c r="G407" i="45" s="1"/>
  <c r="K899" i="45"/>
  <c r="G899" i="45" s="1"/>
  <c r="K735" i="45"/>
  <c r="G735" i="45" s="1"/>
  <c r="K489" i="45"/>
  <c r="G489" i="45" s="1"/>
  <c r="J653" i="45"/>
  <c r="F653" i="45" s="1"/>
  <c r="H161" i="42"/>
  <c r="G79" i="42"/>
  <c r="I79" i="42"/>
  <c r="I161" i="42"/>
  <c r="G161" i="42"/>
  <c r="H79" i="42"/>
  <c r="G243" i="42"/>
  <c r="I325" i="42"/>
  <c r="H243" i="42"/>
  <c r="I571" i="42"/>
  <c r="G653" i="42"/>
  <c r="I489" i="42"/>
  <c r="G571" i="42"/>
  <c r="H653" i="42"/>
  <c r="G325" i="42"/>
  <c r="H325" i="42"/>
  <c r="I243" i="42"/>
  <c r="G407" i="42"/>
  <c r="H407" i="42"/>
  <c r="I407" i="42"/>
  <c r="G489" i="42"/>
  <c r="H571" i="42"/>
  <c r="H489" i="42"/>
  <c r="I653" i="42"/>
  <c r="I735" i="42"/>
  <c r="H735" i="42"/>
  <c r="G735" i="42"/>
  <c r="I817" i="42"/>
  <c r="G817" i="42"/>
  <c r="H817" i="42"/>
  <c r="G899" i="42"/>
  <c r="H899" i="42"/>
  <c r="I899" i="42"/>
  <c r="I981" i="42"/>
  <c r="G981" i="42"/>
  <c r="H981" i="42"/>
  <c r="I1063" i="42"/>
  <c r="G1063" i="42"/>
  <c r="H1063" i="42"/>
  <c r="I1145" i="42"/>
  <c r="H1145" i="42"/>
  <c r="G1145" i="42"/>
  <c r="I1227" i="42"/>
  <c r="G1227" i="42"/>
  <c r="H1227" i="42"/>
  <c r="F87" i="41"/>
  <c r="G87" i="41"/>
  <c r="H87" i="41"/>
  <c r="D88" i="41"/>
  <c r="E87" i="41"/>
  <c r="L77" i="48"/>
  <c r="H77" i="48" s="1"/>
  <c r="M77" i="48"/>
  <c r="I77" i="48" s="1"/>
  <c r="K77" i="48"/>
  <c r="G77" i="48" s="1"/>
  <c r="K159" i="48"/>
  <c r="G159" i="48" s="1"/>
  <c r="M159" i="48"/>
  <c r="I159" i="48" s="1"/>
  <c r="L159" i="48"/>
  <c r="H159" i="48" s="1"/>
  <c r="M241" i="48"/>
  <c r="I241" i="48" s="1"/>
  <c r="K241" i="48"/>
  <c r="G241" i="48" s="1"/>
  <c r="L241" i="48"/>
  <c r="H241" i="48" s="1"/>
  <c r="L323" i="48"/>
  <c r="H323" i="48" s="1"/>
  <c r="K323" i="48"/>
  <c r="G323" i="48" s="1"/>
  <c r="M323" i="48"/>
  <c r="I323" i="48" s="1"/>
  <c r="M405" i="48"/>
  <c r="I405" i="48" s="1"/>
  <c r="L405" i="48"/>
  <c r="H405" i="48" s="1"/>
  <c r="K405" i="48"/>
  <c r="G405" i="48" s="1"/>
  <c r="M487" i="48"/>
  <c r="I487" i="48" s="1"/>
  <c r="K569" i="48"/>
  <c r="G569" i="48" s="1"/>
  <c r="K487" i="48"/>
  <c r="G487" i="48" s="1"/>
  <c r="M569" i="48"/>
  <c r="I569" i="48" s="1"/>
  <c r="L569" i="48"/>
  <c r="H569" i="48" s="1"/>
  <c r="L487" i="48"/>
  <c r="H487" i="48" s="1"/>
  <c r="L85" i="41"/>
  <c r="K85" i="41"/>
  <c r="K78" i="50"/>
  <c r="G78" i="50" s="1"/>
  <c r="M160" i="50"/>
  <c r="I160" i="50" s="1"/>
  <c r="M78" i="50"/>
  <c r="I78" i="50" s="1"/>
  <c r="L78" i="50"/>
  <c r="H78" i="50" s="1"/>
  <c r="L160" i="51"/>
  <c r="H160" i="51" s="1"/>
  <c r="M78" i="56"/>
  <c r="I78" i="56" s="1"/>
  <c r="K160" i="51"/>
  <c r="G160" i="51" s="1"/>
  <c r="L78" i="56"/>
  <c r="H78" i="56" s="1"/>
  <c r="M160" i="57"/>
  <c r="I160" i="57" s="1"/>
  <c r="L160" i="57"/>
  <c r="H160" i="57" s="1"/>
  <c r="K160" i="50"/>
  <c r="G160" i="50" s="1"/>
  <c r="K160" i="57"/>
  <c r="G160" i="57" s="1"/>
  <c r="M160" i="51"/>
  <c r="I160" i="51" s="1"/>
  <c r="K78" i="56"/>
  <c r="G78" i="56" s="1"/>
  <c r="M78" i="51"/>
  <c r="I78" i="51" s="1"/>
  <c r="L160" i="50"/>
  <c r="H160" i="50" s="1"/>
  <c r="M78" i="58"/>
  <c r="I78" i="58" s="1"/>
  <c r="M78" i="54"/>
  <c r="I78" i="54" s="1"/>
  <c r="L78" i="58"/>
  <c r="H78" i="58" s="1"/>
  <c r="L78" i="51"/>
  <c r="H78" i="51" s="1"/>
  <c r="K78" i="52"/>
  <c r="G78" i="52" s="1"/>
  <c r="M78" i="59"/>
  <c r="I78" i="59" s="1"/>
  <c r="L78" i="59"/>
  <c r="H78" i="59" s="1"/>
  <c r="L78" i="54"/>
  <c r="H78" i="54" s="1"/>
  <c r="M78" i="55"/>
  <c r="I78" i="55" s="1"/>
  <c r="K78" i="59"/>
  <c r="G78" i="59" s="1"/>
  <c r="M160" i="58"/>
  <c r="I160" i="58" s="1"/>
  <c r="K160" i="58"/>
  <c r="G160" i="58" s="1"/>
  <c r="K78" i="54"/>
  <c r="G78" i="54" s="1"/>
  <c r="K78" i="58"/>
  <c r="G78" i="58" s="1"/>
  <c r="L78" i="55"/>
  <c r="H78" i="55" s="1"/>
  <c r="K78" i="51"/>
  <c r="G78" i="51" s="1"/>
  <c r="K78" i="53"/>
  <c r="G78" i="53" s="1"/>
  <c r="L78" i="52"/>
  <c r="H78" i="52" s="1"/>
  <c r="K78" i="55"/>
  <c r="G78" i="55" s="1"/>
  <c r="L160" i="58"/>
  <c r="H160" i="58" s="1"/>
  <c r="M78" i="57"/>
  <c r="I78" i="57" s="1"/>
  <c r="L78" i="57"/>
  <c r="H78" i="57" s="1"/>
  <c r="M78" i="53"/>
  <c r="I78" i="53" s="1"/>
  <c r="K78" i="57"/>
  <c r="G78" i="57" s="1"/>
  <c r="M78" i="52"/>
  <c r="I78" i="52" s="1"/>
  <c r="L78" i="53"/>
  <c r="H78" i="53" s="1"/>
  <c r="L242" i="58"/>
  <c r="H242" i="58" s="1"/>
  <c r="M324" i="50"/>
  <c r="I324" i="50" s="1"/>
  <c r="K242" i="58"/>
  <c r="G242" i="58" s="1"/>
  <c r="L324" i="50"/>
  <c r="H324" i="50" s="1"/>
  <c r="K324" i="50"/>
  <c r="G324" i="50" s="1"/>
  <c r="L242" i="57"/>
  <c r="H242" i="57" s="1"/>
  <c r="K242" i="50"/>
  <c r="G242" i="50" s="1"/>
  <c r="M242" i="58"/>
  <c r="I242" i="58" s="1"/>
  <c r="L242" i="50"/>
  <c r="H242" i="50" s="1"/>
  <c r="K160" i="54"/>
  <c r="G160" i="54" s="1"/>
  <c r="L160" i="52"/>
  <c r="H160" i="52" s="1"/>
  <c r="L160" i="53"/>
  <c r="H160" i="53" s="1"/>
  <c r="M160" i="55"/>
  <c r="I160" i="55" s="1"/>
  <c r="K160" i="52"/>
  <c r="G160" i="52" s="1"/>
  <c r="K160" i="53"/>
  <c r="G160" i="53" s="1"/>
  <c r="M160" i="56"/>
  <c r="I160" i="56" s="1"/>
  <c r="L160" i="55"/>
  <c r="H160" i="55" s="1"/>
  <c r="K160" i="59"/>
  <c r="G160" i="59" s="1"/>
  <c r="L160" i="56"/>
  <c r="H160" i="56" s="1"/>
  <c r="K160" i="55"/>
  <c r="G160" i="55" s="1"/>
  <c r="M160" i="59"/>
  <c r="I160" i="59" s="1"/>
  <c r="K242" i="57"/>
  <c r="G242" i="57" s="1"/>
  <c r="K160" i="56"/>
  <c r="G160" i="56" s="1"/>
  <c r="L160" i="59"/>
  <c r="H160" i="59" s="1"/>
  <c r="M242" i="50"/>
  <c r="I242" i="50" s="1"/>
  <c r="L160" i="54"/>
  <c r="H160" i="54" s="1"/>
  <c r="M160" i="52"/>
  <c r="I160" i="52" s="1"/>
  <c r="M160" i="53"/>
  <c r="I160" i="53" s="1"/>
  <c r="M242" i="57"/>
  <c r="I242" i="57" s="1"/>
  <c r="M160" i="54"/>
  <c r="I160" i="54" s="1"/>
  <c r="L406" i="50"/>
  <c r="H406" i="50" s="1"/>
  <c r="K242" i="55"/>
  <c r="G242" i="55" s="1"/>
  <c r="K242" i="53"/>
  <c r="G242" i="53" s="1"/>
  <c r="M406" i="50"/>
  <c r="I406" i="50" s="1"/>
  <c r="M242" i="53"/>
  <c r="I242" i="53" s="1"/>
  <c r="M242" i="56"/>
  <c r="I242" i="56" s="1"/>
  <c r="L242" i="56"/>
  <c r="H242" i="56" s="1"/>
  <c r="M324" i="58"/>
  <c r="I324" i="58" s="1"/>
  <c r="M324" i="57"/>
  <c r="I324" i="57" s="1"/>
  <c r="K242" i="56"/>
  <c r="G242" i="56" s="1"/>
  <c r="K406" i="50"/>
  <c r="G406" i="50" s="1"/>
  <c r="L242" i="55"/>
  <c r="H242" i="55" s="1"/>
  <c r="L242" i="53"/>
  <c r="H242" i="53" s="1"/>
  <c r="K242" i="59"/>
  <c r="G242" i="59" s="1"/>
  <c r="L324" i="58"/>
  <c r="H324" i="58" s="1"/>
  <c r="L324" i="57"/>
  <c r="H324" i="57" s="1"/>
  <c r="K324" i="57"/>
  <c r="G324" i="57" s="1"/>
  <c r="K324" i="58"/>
  <c r="G324" i="58" s="1"/>
  <c r="K242" i="54"/>
  <c r="G242" i="54" s="1"/>
  <c r="L242" i="52"/>
  <c r="H242" i="52" s="1"/>
  <c r="K242" i="52"/>
  <c r="G242" i="52" s="1"/>
  <c r="M242" i="54"/>
  <c r="I242" i="54" s="1"/>
  <c r="K242" i="51"/>
  <c r="G242" i="51" s="1"/>
  <c r="L242" i="54"/>
  <c r="H242" i="54" s="1"/>
  <c r="M242" i="52"/>
  <c r="I242" i="52" s="1"/>
  <c r="M242" i="51"/>
  <c r="I242" i="51" s="1"/>
  <c r="L242" i="51"/>
  <c r="H242" i="51" s="1"/>
  <c r="M242" i="59"/>
  <c r="I242" i="59" s="1"/>
  <c r="L242" i="59"/>
  <c r="H242" i="59" s="1"/>
  <c r="M242" i="55"/>
  <c r="I242" i="55" s="1"/>
  <c r="L488" i="50"/>
  <c r="H488" i="50" s="1"/>
  <c r="M324" i="51"/>
  <c r="I324" i="51" s="1"/>
  <c r="L324" i="55"/>
  <c r="H324" i="55" s="1"/>
  <c r="M324" i="52"/>
  <c r="I324" i="52" s="1"/>
  <c r="K488" i="50"/>
  <c r="G488" i="50" s="1"/>
  <c r="L324" i="51"/>
  <c r="H324" i="51" s="1"/>
  <c r="M570" i="50"/>
  <c r="I570" i="50" s="1"/>
  <c r="M324" i="59"/>
  <c r="I324" i="59" s="1"/>
  <c r="K324" i="51"/>
  <c r="G324" i="51" s="1"/>
  <c r="L570" i="50"/>
  <c r="H570" i="50" s="1"/>
  <c r="L324" i="59"/>
  <c r="H324" i="59" s="1"/>
  <c r="M488" i="50"/>
  <c r="I488" i="50" s="1"/>
  <c r="M324" i="55"/>
  <c r="I324" i="55" s="1"/>
  <c r="K324" i="52"/>
  <c r="G324" i="52" s="1"/>
  <c r="K324" i="55"/>
  <c r="G324" i="55" s="1"/>
  <c r="L324" i="53"/>
  <c r="H324" i="53" s="1"/>
  <c r="M406" i="57"/>
  <c r="I406" i="57" s="1"/>
  <c r="K324" i="59"/>
  <c r="G324" i="59" s="1"/>
  <c r="K324" i="53"/>
  <c r="G324" i="53" s="1"/>
  <c r="L406" i="57"/>
  <c r="H406" i="57" s="1"/>
  <c r="M324" i="54"/>
  <c r="I324" i="54" s="1"/>
  <c r="M406" i="58"/>
  <c r="I406" i="58" s="1"/>
  <c r="M324" i="56"/>
  <c r="I324" i="56" s="1"/>
  <c r="K570" i="50"/>
  <c r="G570" i="50" s="1"/>
  <c r="K406" i="57"/>
  <c r="G406" i="57" s="1"/>
  <c r="L324" i="54"/>
  <c r="H324" i="54" s="1"/>
  <c r="L406" i="58"/>
  <c r="H406" i="58" s="1"/>
  <c r="L324" i="56"/>
  <c r="H324" i="56" s="1"/>
  <c r="K324" i="54"/>
  <c r="G324" i="54" s="1"/>
  <c r="K406" i="58"/>
  <c r="G406" i="58" s="1"/>
  <c r="K324" i="56"/>
  <c r="G324" i="56" s="1"/>
  <c r="M324" i="53"/>
  <c r="I324" i="53" s="1"/>
  <c r="L324" i="52"/>
  <c r="H324" i="52" s="1"/>
  <c r="K406" i="55"/>
  <c r="G406" i="55" s="1"/>
  <c r="K406" i="54"/>
  <c r="G406" i="54" s="1"/>
  <c r="L570" i="57"/>
  <c r="H570" i="57" s="1"/>
  <c r="M488" i="57"/>
  <c r="I488" i="57" s="1"/>
  <c r="K570" i="57"/>
  <c r="G570" i="57" s="1"/>
  <c r="M406" i="51"/>
  <c r="I406" i="51" s="1"/>
  <c r="L488" i="57"/>
  <c r="H488" i="57" s="1"/>
  <c r="L570" i="58"/>
  <c r="H570" i="58" s="1"/>
  <c r="K406" i="59"/>
  <c r="G406" i="59" s="1"/>
  <c r="K488" i="58"/>
  <c r="G488" i="58" s="1"/>
  <c r="K406" i="56"/>
  <c r="G406" i="56" s="1"/>
  <c r="K570" i="58"/>
  <c r="G570" i="58" s="1"/>
  <c r="L406" i="51"/>
  <c r="H406" i="51" s="1"/>
  <c r="M406" i="59"/>
  <c r="I406" i="59" s="1"/>
  <c r="L406" i="56"/>
  <c r="H406" i="56" s="1"/>
  <c r="M406" i="52"/>
  <c r="I406" i="52" s="1"/>
  <c r="M406" i="56"/>
  <c r="I406" i="56" s="1"/>
  <c r="M570" i="58"/>
  <c r="I570" i="58" s="1"/>
  <c r="M488" i="58"/>
  <c r="I488" i="58" s="1"/>
  <c r="K406" i="51"/>
  <c r="G406" i="51" s="1"/>
  <c r="L406" i="59"/>
  <c r="H406" i="59" s="1"/>
  <c r="L488" i="58"/>
  <c r="H488" i="58" s="1"/>
  <c r="K406" i="52"/>
  <c r="G406" i="52" s="1"/>
  <c r="L406" i="55"/>
  <c r="H406" i="55" s="1"/>
  <c r="K406" i="53"/>
  <c r="G406" i="53" s="1"/>
  <c r="L406" i="54"/>
  <c r="H406" i="54" s="1"/>
  <c r="M570" i="57"/>
  <c r="I570" i="57" s="1"/>
  <c r="K488" i="57"/>
  <c r="G488" i="57" s="1"/>
  <c r="M406" i="53"/>
  <c r="I406" i="53" s="1"/>
  <c r="M406" i="55"/>
  <c r="I406" i="55" s="1"/>
  <c r="L406" i="52"/>
  <c r="H406" i="52" s="1"/>
  <c r="L406" i="53"/>
  <c r="H406" i="53" s="1"/>
  <c r="M406" i="54"/>
  <c r="I406" i="54" s="1"/>
  <c r="L488" i="59"/>
  <c r="H488" i="59" s="1"/>
  <c r="L488" i="54"/>
  <c r="H488" i="54" s="1"/>
  <c r="K488" i="59"/>
  <c r="G488" i="59" s="1"/>
  <c r="K488" i="54"/>
  <c r="G488" i="54" s="1"/>
  <c r="L570" i="54"/>
  <c r="H570" i="54" s="1"/>
  <c r="L488" i="52"/>
  <c r="H488" i="52" s="1"/>
  <c r="L570" i="56"/>
  <c r="H570" i="56" s="1"/>
  <c r="M488" i="59"/>
  <c r="I488" i="59" s="1"/>
  <c r="K488" i="52"/>
  <c r="G488" i="52" s="1"/>
  <c r="K570" i="56"/>
  <c r="G570" i="56" s="1"/>
  <c r="L570" i="53"/>
  <c r="H570" i="53" s="1"/>
  <c r="K570" i="53"/>
  <c r="G570" i="53" s="1"/>
  <c r="M488" i="54"/>
  <c r="I488" i="54" s="1"/>
  <c r="M570" i="53"/>
  <c r="I570" i="53" s="1"/>
  <c r="M488" i="55"/>
  <c r="I488" i="55" s="1"/>
  <c r="M488" i="53"/>
  <c r="I488" i="53" s="1"/>
  <c r="L570" i="52"/>
  <c r="H570" i="52" s="1"/>
  <c r="K488" i="55"/>
  <c r="G488" i="55" s="1"/>
  <c r="K488" i="53"/>
  <c r="G488" i="53" s="1"/>
  <c r="M570" i="55"/>
  <c r="I570" i="55" s="1"/>
  <c r="M570" i="54"/>
  <c r="I570" i="54" s="1"/>
  <c r="M488" i="52"/>
  <c r="I488" i="52" s="1"/>
  <c r="M570" i="56"/>
  <c r="I570" i="56" s="1"/>
  <c r="K570" i="55"/>
  <c r="G570" i="55" s="1"/>
  <c r="L570" i="51"/>
  <c r="H570" i="51" s="1"/>
  <c r="K570" i="54"/>
  <c r="G570" i="54" s="1"/>
  <c r="K570" i="51"/>
  <c r="G570" i="51" s="1"/>
  <c r="M570" i="59"/>
  <c r="I570" i="59" s="1"/>
  <c r="L488" i="56"/>
  <c r="H488" i="56" s="1"/>
  <c r="L488" i="51"/>
  <c r="H488" i="51" s="1"/>
  <c r="M570" i="52"/>
  <c r="I570" i="52" s="1"/>
  <c r="L488" i="53"/>
  <c r="H488" i="53" s="1"/>
  <c r="L570" i="59"/>
  <c r="H570" i="59" s="1"/>
  <c r="K488" i="56"/>
  <c r="G488" i="56" s="1"/>
  <c r="L488" i="55"/>
  <c r="H488" i="55" s="1"/>
  <c r="K570" i="52"/>
  <c r="G570" i="52" s="1"/>
  <c r="L570" i="55"/>
  <c r="H570" i="55" s="1"/>
  <c r="M570" i="51"/>
  <c r="I570" i="51" s="1"/>
  <c r="K570" i="59"/>
  <c r="G570" i="59" s="1"/>
  <c r="M488" i="56"/>
  <c r="I488" i="56" s="1"/>
  <c r="M488" i="51"/>
  <c r="I488" i="51" s="1"/>
  <c r="K488" i="51"/>
  <c r="G488" i="51" s="1"/>
  <c r="L77" i="47"/>
  <c r="H77" i="47" s="1"/>
  <c r="L77" i="49"/>
  <c r="H77" i="49" s="1"/>
  <c r="K77" i="49"/>
  <c r="G77" i="49" s="1"/>
  <c r="M77" i="47"/>
  <c r="I77" i="47" s="1"/>
  <c r="K159" i="49"/>
  <c r="G159" i="49" s="1"/>
  <c r="M77" i="49"/>
  <c r="I77" i="49" s="1"/>
  <c r="L159" i="47"/>
  <c r="H159" i="47" s="1"/>
  <c r="K77" i="47"/>
  <c r="G77" i="47" s="1"/>
  <c r="L159" i="49"/>
  <c r="H159" i="49" s="1"/>
  <c r="M159" i="49"/>
  <c r="I159" i="49" s="1"/>
  <c r="K159" i="47"/>
  <c r="G159" i="47" s="1"/>
  <c r="M159" i="47"/>
  <c r="I159" i="47" s="1"/>
  <c r="K241" i="47"/>
  <c r="G241" i="47" s="1"/>
  <c r="M241" i="47"/>
  <c r="I241" i="47" s="1"/>
  <c r="L241" i="47"/>
  <c r="H241" i="47" s="1"/>
  <c r="M323" i="47"/>
  <c r="I323" i="47" s="1"/>
  <c r="L323" i="47"/>
  <c r="H323" i="47" s="1"/>
  <c r="K323" i="47"/>
  <c r="G323" i="47" s="1"/>
  <c r="M241" i="49"/>
  <c r="I241" i="49" s="1"/>
  <c r="K241" i="49"/>
  <c r="G241" i="49" s="1"/>
  <c r="L241" i="49"/>
  <c r="H241" i="49" s="1"/>
  <c r="M323" i="49"/>
  <c r="I323" i="49" s="1"/>
  <c r="K405" i="47"/>
  <c r="G405" i="47" s="1"/>
  <c r="L405" i="47"/>
  <c r="H405" i="47" s="1"/>
  <c r="L323" i="49"/>
  <c r="H323" i="49" s="1"/>
  <c r="K323" i="49"/>
  <c r="G323" i="49" s="1"/>
  <c r="M405" i="47"/>
  <c r="I405" i="47" s="1"/>
  <c r="L405" i="49"/>
  <c r="H405" i="49" s="1"/>
  <c r="K487" i="47"/>
  <c r="G487" i="47" s="1"/>
  <c r="M569" i="47"/>
  <c r="I569" i="47" s="1"/>
  <c r="K405" i="49"/>
  <c r="G405" i="49" s="1"/>
  <c r="L487" i="47"/>
  <c r="H487" i="47" s="1"/>
  <c r="K569" i="47"/>
  <c r="G569" i="47" s="1"/>
  <c r="M405" i="49"/>
  <c r="I405" i="49" s="1"/>
  <c r="L569" i="47"/>
  <c r="H569" i="47" s="1"/>
  <c r="M487" i="47"/>
  <c r="I487" i="47" s="1"/>
  <c r="M487" i="49"/>
  <c r="I487" i="49" s="1"/>
  <c r="L569" i="49"/>
  <c r="H569" i="49" s="1"/>
  <c r="K569" i="49"/>
  <c r="G569" i="49" s="1"/>
  <c r="M569" i="49"/>
  <c r="I569" i="49" s="1"/>
  <c r="K487" i="49"/>
  <c r="G487" i="49" s="1"/>
  <c r="L487" i="49"/>
  <c r="H487" i="49" s="1"/>
  <c r="G78" i="63"/>
  <c r="H78" i="63"/>
  <c r="H160" i="63"/>
  <c r="G160" i="63"/>
  <c r="F160" i="63"/>
  <c r="H488" i="63"/>
  <c r="G242" i="63"/>
  <c r="H242" i="63"/>
  <c r="F242" i="63"/>
  <c r="F488" i="63"/>
  <c r="F78" i="63"/>
  <c r="F324" i="63"/>
  <c r="G570" i="63"/>
  <c r="G488" i="63"/>
  <c r="H324" i="63"/>
  <c r="F570" i="63"/>
  <c r="H570" i="63"/>
  <c r="G324" i="63"/>
  <c r="F406" i="63"/>
  <c r="H406" i="63"/>
  <c r="G406" i="63"/>
  <c r="I1308" i="42" l="1"/>
  <c r="H1308" i="42"/>
  <c r="G1308" i="42"/>
  <c r="G1390" i="42"/>
  <c r="H1390" i="42"/>
  <c r="I1390" i="42"/>
  <c r="H1472" i="42"/>
  <c r="G1472" i="42"/>
  <c r="I1472" i="42"/>
  <c r="H1554" i="42"/>
  <c r="I1554" i="42"/>
  <c r="G1554" i="42"/>
  <c r="G1636" i="42"/>
  <c r="H1636" i="42"/>
  <c r="I1636" i="42"/>
  <c r="I1718" i="42"/>
  <c r="H1718" i="42"/>
  <c r="G1718" i="42"/>
  <c r="H1800" i="42"/>
  <c r="G1800" i="42"/>
  <c r="I1800" i="42"/>
  <c r="G1882" i="42"/>
  <c r="H1882" i="42"/>
  <c r="I1882" i="42"/>
  <c r="I2046" i="42"/>
  <c r="G1964" i="42"/>
  <c r="I1964" i="42"/>
  <c r="H2046" i="42"/>
  <c r="H1964" i="42"/>
  <c r="G2046" i="42"/>
  <c r="F79" i="63"/>
  <c r="G407" i="63"/>
  <c r="F161" i="63"/>
  <c r="F407" i="63"/>
  <c r="G161" i="63"/>
  <c r="H407" i="63"/>
  <c r="H489" i="63"/>
  <c r="G489" i="63"/>
  <c r="G79" i="63"/>
  <c r="F489" i="63"/>
  <c r="F243" i="63"/>
  <c r="H571" i="63"/>
  <c r="H161" i="63"/>
  <c r="H79" i="63"/>
  <c r="G325" i="63"/>
  <c r="F325" i="63"/>
  <c r="F571" i="63"/>
  <c r="H243" i="63"/>
  <c r="G571" i="63"/>
  <c r="G243" i="63"/>
  <c r="H325" i="63"/>
  <c r="L572" i="45"/>
  <c r="H572" i="45" s="1"/>
  <c r="J408" i="45"/>
  <c r="F408" i="45" s="1"/>
  <c r="L244" i="45"/>
  <c r="H244" i="45" s="1"/>
  <c r="L736" i="45"/>
  <c r="H736" i="45" s="1"/>
  <c r="K900" i="45"/>
  <c r="G900" i="45" s="1"/>
  <c r="J162" i="45"/>
  <c r="F162" i="45" s="1"/>
  <c r="L80" i="45"/>
  <c r="H80" i="45" s="1"/>
  <c r="L490" i="45"/>
  <c r="H490" i="45" s="1"/>
  <c r="L408" i="45"/>
  <c r="H408" i="45" s="1"/>
  <c r="K572" i="45"/>
  <c r="G572" i="45" s="1"/>
  <c r="K244" i="45"/>
  <c r="G244" i="45" s="1"/>
  <c r="L326" i="45"/>
  <c r="H326" i="45" s="1"/>
  <c r="J736" i="45"/>
  <c r="F736" i="45" s="1"/>
  <c r="J900" i="45"/>
  <c r="F900" i="45" s="1"/>
  <c r="J818" i="45"/>
  <c r="F818" i="45" s="1"/>
  <c r="L654" i="45"/>
  <c r="H654" i="45" s="1"/>
  <c r="J572" i="45"/>
  <c r="F572" i="45" s="1"/>
  <c r="J244" i="45"/>
  <c r="F244" i="45" s="1"/>
  <c r="K326" i="45"/>
  <c r="G326" i="45" s="1"/>
  <c r="K818" i="45"/>
  <c r="G818" i="45" s="1"/>
  <c r="L900" i="45"/>
  <c r="H900" i="45" s="1"/>
  <c r="K654" i="45"/>
  <c r="G654" i="45" s="1"/>
  <c r="K408" i="45"/>
  <c r="G408" i="45" s="1"/>
  <c r="J654" i="45"/>
  <c r="F654" i="45" s="1"/>
  <c r="K736" i="45"/>
  <c r="G736" i="45" s="1"/>
  <c r="K162" i="45"/>
  <c r="G162" i="45" s="1"/>
  <c r="J490" i="45"/>
  <c r="F490" i="45" s="1"/>
  <c r="J326" i="45"/>
  <c r="F326" i="45" s="1"/>
  <c r="K80" i="45"/>
  <c r="G80" i="45" s="1"/>
  <c r="L818" i="45"/>
  <c r="H818" i="45" s="1"/>
  <c r="J80" i="45"/>
  <c r="F80" i="45" s="1"/>
  <c r="L162" i="45"/>
  <c r="H162" i="45" s="1"/>
  <c r="K490" i="45"/>
  <c r="G490" i="45" s="1"/>
  <c r="I80" i="42"/>
  <c r="G80" i="42"/>
  <c r="H80" i="42"/>
  <c r="I244" i="42"/>
  <c r="G326" i="42"/>
  <c r="H162" i="42"/>
  <c r="G490" i="42"/>
  <c r="I408" i="42"/>
  <c r="G572" i="42"/>
  <c r="G244" i="42"/>
  <c r="H326" i="42"/>
  <c r="I654" i="42"/>
  <c r="I162" i="42"/>
  <c r="I490" i="42"/>
  <c r="H490" i="42"/>
  <c r="H572" i="42"/>
  <c r="G408" i="42"/>
  <c r="G162" i="42"/>
  <c r="I326" i="42"/>
  <c r="H654" i="42"/>
  <c r="H408" i="42"/>
  <c r="I572" i="42"/>
  <c r="H244" i="42"/>
  <c r="G654" i="42"/>
  <c r="G736" i="42"/>
  <c r="I736" i="42"/>
  <c r="H736" i="42"/>
  <c r="I818" i="42"/>
  <c r="H818" i="42"/>
  <c r="G818" i="42"/>
  <c r="H900" i="42"/>
  <c r="I900" i="42"/>
  <c r="G900" i="42"/>
  <c r="H982" i="42"/>
  <c r="I982" i="42"/>
  <c r="G982" i="42"/>
  <c r="I1064" i="42"/>
  <c r="G1064" i="42"/>
  <c r="H1064" i="42"/>
  <c r="I1146" i="42"/>
  <c r="H1146" i="42"/>
  <c r="G1146" i="42"/>
  <c r="H1228" i="42"/>
  <c r="I1228" i="42"/>
  <c r="G1228" i="42"/>
  <c r="F88" i="41"/>
  <c r="E88" i="41"/>
  <c r="H88" i="41"/>
  <c r="G88" i="41"/>
  <c r="D89" i="41"/>
  <c r="L571" i="61"/>
  <c r="H571" i="61" s="1"/>
  <c r="K571" i="61"/>
  <c r="G571" i="61" s="1"/>
  <c r="K161" i="61"/>
  <c r="G161" i="61" s="1"/>
  <c r="L161" i="61"/>
  <c r="H161" i="61" s="1"/>
  <c r="J161" i="61"/>
  <c r="F161" i="61" s="1"/>
  <c r="J571" i="61"/>
  <c r="F571" i="61" s="1"/>
  <c r="K79" i="61"/>
  <c r="G79" i="61" s="1"/>
  <c r="J325" i="61"/>
  <c r="F325" i="61" s="1"/>
  <c r="J79" i="61"/>
  <c r="F79" i="61" s="1"/>
  <c r="J735" i="61"/>
  <c r="F735" i="61" s="1"/>
  <c r="L735" i="61"/>
  <c r="H735" i="61" s="1"/>
  <c r="L79" i="61"/>
  <c r="H79" i="61" s="1"/>
  <c r="K325" i="61"/>
  <c r="G325" i="61" s="1"/>
  <c r="J489" i="61"/>
  <c r="F489" i="61" s="1"/>
  <c r="J243" i="61"/>
  <c r="F243" i="61" s="1"/>
  <c r="L325" i="61"/>
  <c r="H325" i="61" s="1"/>
  <c r="L817" i="61"/>
  <c r="H817" i="61" s="1"/>
  <c r="L243" i="61"/>
  <c r="H243" i="61" s="1"/>
  <c r="L899" i="61"/>
  <c r="H899" i="61" s="1"/>
  <c r="K817" i="61"/>
  <c r="G817" i="61" s="1"/>
  <c r="K489" i="61"/>
  <c r="G489" i="61" s="1"/>
  <c r="K243" i="61"/>
  <c r="G243" i="61" s="1"/>
  <c r="K407" i="61"/>
  <c r="G407" i="61" s="1"/>
  <c r="J407" i="61"/>
  <c r="F407" i="61" s="1"/>
  <c r="L653" i="61"/>
  <c r="H653" i="61" s="1"/>
  <c r="L489" i="61"/>
  <c r="H489" i="61" s="1"/>
  <c r="J817" i="61"/>
  <c r="F817" i="61" s="1"/>
  <c r="K653" i="61"/>
  <c r="G653" i="61" s="1"/>
  <c r="K899" i="61"/>
  <c r="G899" i="61" s="1"/>
  <c r="J653" i="61"/>
  <c r="F653" i="61" s="1"/>
  <c r="L407" i="61"/>
  <c r="H407" i="61" s="1"/>
  <c r="J899" i="61"/>
  <c r="F899" i="61" s="1"/>
  <c r="K735" i="61"/>
  <c r="G735" i="61" s="1"/>
  <c r="I87" i="41"/>
  <c r="Q87" i="41"/>
  <c r="S87" i="41"/>
  <c r="N87" i="41"/>
  <c r="P87" i="41"/>
  <c r="T87" i="41"/>
  <c r="M87" i="41"/>
  <c r="R87" i="41"/>
  <c r="O87" i="41"/>
  <c r="J87" i="41"/>
  <c r="M160" i="48"/>
  <c r="I160" i="48" s="1"/>
  <c r="K78" i="48"/>
  <c r="G78" i="48" s="1"/>
  <c r="M78" i="48"/>
  <c r="I78" i="48" s="1"/>
  <c r="K160" i="48"/>
  <c r="G160" i="48" s="1"/>
  <c r="L78" i="48"/>
  <c r="H78" i="48" s="1"/>
  <c r="L160" i="48"/>
  <c r="H160" i="48" s="1"/>
  <c r="M242" i="48"/>
  <c r="I242" i="48" s="1"/>
  <c r="L242" i="48"/>
  <c r="H242" i="48" s="1"/>
  <c r="K242" i="48"/>
  <c r="G242" i="48" s="1"/>
  <c r="M324" i="48"/>
  <c r="I324" i="48" s="1"/>
  <c r="L324" i="48"/>
  <c r="H324" i="48" s="1"/>
  <c r="K324" i="48"/>
  <c r="G324" i="48" s="1"/>
  <c r="L406" i="48"/>
  <c r="H406" i="48" s="1"/>
  <c r="M406" i="48"/>
  <c r="I406" i="48" s="1"/>
  <c r="K406" i="48"/>
  <c r="G406" i="48" s="1"/>
  <c r="L488" i="48"/>
  <c r="H488" i="48" s="1"/>
  <c r="K570" i="48"/>
  <c r="G570" i="48" s="1"/>
  <c r="K488" i="48"/>
  <c r="G488" i="48" s="1"/>
  <c r="M570" i="48"/>
  <c r="I570" i="48" s="1"/>
  <c r="M488" i="48"/>
  <c r="I488" i="48" s="1"/>
  <c r="L570" i="48"/>
  <c r="H570" i="48" s="1"/>
  <c r="K86" i="41"/>
  <c r="L86" i="41"/>
  <c r="M79" i="50"/>
  <c r="I79" i="50" s="1"/>
  <c r="L79" i="50"/>
  <c r="H79" i="50" s="1"/>
  <c r="M79" i="51"/>
  <c r="I79" i="51" s="1"/>
  <c r="K79" i="50"/>
  <c r="G79" i="50" s="1"/>
  <c r="K243" i="51"/>
  <c r="G243" i="51" s="1"/>
  <c r="L243" i="51"/>
  <c r="H243" i="51" s="1"/>
  <c r="L79" i="56"/>
  <c r="H79" i="56" s="1"/>
  <c r="K79" i="51"/>
  <c r="G79" i="51" s="1"/>
  <c r="L161" i="55"/>
  <c r="H161" i="55" s="1"/>
  <c r="K79" i="56"/>
  <c r="G79" i="56" s="1"/>
  <c r="M243" i="51"/>
  <c r="I243" i="51" s="1"/>
  <c r="K161" i="55"/>
  <c r="G161" i="55" s="1"/>
  <c r="M161" i="55"/>
  <c r="I161" i="55" s="1"/>
  <c r="M79" i="56"/>
  <c r="I79" i="56" s="1"/>
  <c r="L79" i="54"/>
  <c r="H79" i="54" s="1"/>
  <c r="K79" i="52"/>
  <c r="G79" i="52" s="1"/>
  <c r="M79" i="57"/>
  <c r="I79" i="57" s="1"/>
  <c r="M79" i="52"/>
  <c r="I79" i="52" s="1"/>
  <c r="L79" i="57"/>
  <c r="H79" i="57" s="1"/>
  <c r="M161" i="58"/>
  <c r="I161" i="58" s="1"/>
  <c r="M79" i="59"/>
  <c r="I79" i="59" s="1"/>
  <c r="M79" i="58"/>
  <c r="I79" i="58" s="1"/>
  <c r="L79" i="51"/>
  <c r="H79" i="51" s="1"/>
  <c r="K79" i="57"/>
  <c r="G79" i="57" s="1"/>
  <c r="L161" i="58"/>
  <c r="H161" i="58" s="1"/>
  <c r="L79" i="59"/>
  <c r="H79" i="59" s="1"/>
  <c r="K79" i="54"/>
  <c r="G79" i="54" s="1"/>
  <c r="L79" i="58"/>
  <c r="H79" i="58" s="1"/>
  <c r="K79" i="55"/>
  <c r="G79" i="55" s="1"/>
  <c r="L79" i="52"/>
  <c r="H79" i="52" s="1"/>
  <c r="M79" i="53"/>
  <c r="I79" i="53" s="1"/>
  <c r="K79" i="58"/>
  <c r="G79" i="58" s="1"/>
  <c r="M161" i="53"/>
  <c r="I161" i="53" s="1"/>
  <c r="L79" i="55"/>
  <c r="H79" i="55" s="1"/>
  <c r="M79" i="54"/>
  <c r="I79" i="54" s="1"/>
  <c r="L79" i="53"/>
  <c r="H79" i="53" s="1"/>
  <c r="K79" i="59"/>
  <c r="G79" i="59" s="1"/>
  <c r="K79" i="53"/>
  <c r="G79" i="53" s="1"/>
  <c r="K161" i="53"/>
  <c r="G161" i="53" s="1"/>
  <c r="K161" i="58"/>
  <c r="G161" i="58" s="1"/>
  <c r="M79" i="55"/>
  <c r="I79" i="55" s="1"/>
  <c r="L161" i="53"/>
  <c r="H161" i="53" s="1"/>
  <c r="K243" i="50"/>
  <c r="G243" i="50" s="1"/>
  <c r="L161" i="50"/>
  <c r="H161" i="50" s="1"/>
  <c r="K243" i="53"/>
  <c r="G243" i="53" s="1"/>
  <c r="K161" i="51"/>
  <c r="G161" i="51" s="1"/>
  <c r="M161" i="56"/>
  <c r="I161" i="56" s="1"/>
  <c r="K243" i="52"/>
  <c r="G243" i="52" s="1"/>
  <c r="M243" i="50"/>
  <c r="I243" i="50" s="1"/>
  <c r="L325" i="50"/>
  <c r="H325" i="50" s="1"/>
  <c r="K161" i="50"/>
  <c r="G161" i="50" s="1"/>
  <c r="M161" i="57"/>
  <c r="I161" i="57" s="1"/>
  <c r="L325" i="59"/>
  <c r="H325" i="59" s="1"/>
  <c r="L161" i="56"/>
  <c r="H161" i="56" s="1"/>
  <c r="L243" i="50"/>
  <c r="H243" i="50" s="1"/>
  <c r="K325" i="50"/>
  <c r="G325" i="50" s="1"/>
  <c r="L161" i="57"/>
  <c r="H161" i="57" s="1"/>
  <c r="K325" i="59"/>
  <c r="G325" i="59" s="1"/>
  <c r="K161" i="56"/>
  <c r="G161" i="56" s="1"/>
  <c r="M325" i="50"/>
  <c r="I325" i="50" s="1"/>
  <c r="K161" i="57"/>
  <c r="G161" i="57" s="1"/>
  <c r="M325" i="59"/>
  <c r="I325" i="59" s="1"/>
  <c r="M161" i="50"/>
  <c r="I161" i="50" s="1"/>
  <c r="L243" i="53"/>
  <c r="H243" i="53" s="1"/>
  <c r="L161" i="51"/>
  <c r="H161" i="51" s="1"/>
  <c r="L243" i="52"/>
  <c r="H243" i="52" s="1"/>
  <c r="L161" i="54"/>
  <c r="H161" i="54" s="1"/>
  <c r="L243" i="55"/>
  <c r="H243" i="55" s="1"/>
  <c r="K161" i="54"/>
  <c r="G161" i="54" s="1"/>
  <c r="K243" i="55"/>
  <c r="G243" i="55" s="1"/>
  <c r="M161" i="59"/>
  <c r="I161" i="59" s="1"/>
  <c r="M161" i="52"/>
  <c r="I161" i="52" s="1"/>
  <c r="M325" i="55"/>
  <c r="I325" i="55" s="1"/>
  <c r="M161" i="51"/>
  <c r="I161" i="51" s="1"/>
  <c r="L161" i="59"/>
  <c r="H161" i="59" s="1"/>
  <c r="L161" i="52"/>
  <c r="H161" i="52" s="1"/>
  <c r="L325" i="55"/>
  <c r="H325" i="55" s="1"/>
  <c r="M243" i="52"/>
  <c r="I243" i="52" s="1"/>
  <c r="K243" i="59"/>
  <c r="G243" i="59" s="1"/>
  <c r="M161" i="54"/>
  <c r="I161" i="54" s="1"/>
  <c r="M243" i="55"/>
  <c r="I243" i="55" s="1"/>
  <c r="M325" i="52"/>
  <c r="I325" i="52" s="1"/>
  <c r="K161" i="59"/>
  <c r="G161" i="59" s="1"/>
  <c r="M243" i="59"/>
  <c r="I243" i="59" s="1"/>
  <c r="L243" i="56"/>
  <c r="H243" i="56" s="1"/>
  <c r="M243" i="56"/>
  <c r="I243" i="56" s="1"/>
  <c r="L243" i="59"/>
  <c r="H243" i="59" s="1"/>
  <c r="K243" i="56"/>
  <c r="G243" i="56" s="1"/>
  <c r="K325" i="55"/>
  <c r="G325" i="55" s="1"/>
  <c r="M243" i="53"/>
  <c r="I243" i="53" s="1"/>
  <c r="K325" i="52"/>
  <c r="G325" i="52" s="1"/>
  <c r="L325" i="52"/>
  <c r="H325" i="52" s="1"/>
  <c r="K161" i="52"/>
  <c r="G161" i="52" s="1"/>
  <c r="M407" i="50"/>
  <c r="I407" i="50" s="1"/>
  <c r="M325" i="56"/>
  <c r="I325" i="56" s="1"/>
  <c r="L407" i="50"/>
  <c r="H407" i="50" s="1"/>
  <c r="L325" i="56"/>
  <c r="H325" i="56" s="1"/>
  <c r="K407" i="50"/>
  <c r="G407" i="50" s="1"/>
  <c r="K325" i="56"/>
  <c r="G325" i="56" s="1"/>
  <c r="M243" i="54"/>
  <c r="I243" i="54" s="1"/>
  <c r="M243" i="58"/>
  <c r="I243" i="58" s="1"/>
  <c r="L243" i="54"/>
  <c r="H243" i="54" s="1"/>
  <c r="L243" i="58"/>
  <c r="H243" i="58" s="1"/>
  <c r="K407" i="55"/>
  <c r="G407" i="55" s="1"/>
  <c r="L407" i="52"/>
  <c r="H407" i="52" s="1"/>
  <c r="K243" i="54"/>
  <c r="G243" i="54" s="1"/>
  <c r="K325" i="53"/>
  <c r="G325" i="53" s="1"/>
  <c r="M243" i="57"/>
  <c r="I243" i="57" s="1"/>
  <c r="L407" i="59"/>
  <c r="H407" i="59" s="1"/>
  <c r="M407" i="55"/>
  <c r="I407" i="55" s="1"/>
  <c r="M325" i="53"/>
  <c r="I325" i="53" s="1"/>
  <c r="L243" i="57"/>
  <c r="H243" i="57" s="1"/>
  <c r="L325" i="51"/>
  <c r="H325" i="51" s="1"/>
  <c r="K407" i="59"/>
  <c r="G407" i="59" s="1"/>
  <c r="K407" i="52"/>
  <c r="G407" i="52" s="1"/>
  <c r="L325" i="53"/>
  <c r="H325" i="53" s="1"/>
  <c r="K243" i="57"/>
  <c r="G243" i="57" s="1"/>
  <c r="K325" i="51"/>
  <c r="G325" i="51" s="1"/>
  <c r="M407" i="59"/>
  <c r="I407" i="59" s="1"/>
  <c r="M407" i="52"/>
  <c r="I407" i="52" s="1"/>
  <c r="M325" i="51"/>
  <c r="I325" i="51" s="1"/>
  <c r="L407" i="55"/>
  <c r="H407" i="55" s="1"/>
  <c r="K243" i="58"/>
  <c r="G243" i="58" s="1"/>
  <c r="K489" i="50"/>
  <c r="G489" i="50" s="1"/>
  <c r="L489" i="52"/>
  <c r="H489" i="52" s="1"/>
  <c r="L407" i="53"/>
  <c r="H407" i="53" s="1"/>
  <c r="L407" i="56"/>
  <c r="H407" i="56" s="1"/>
  <c r="M489" i="50"/>
  <c r="I489" i="50" s="1"/>
  <c r="K489" i="52"/>
  <c r="G489" i="52" s="1"/>
  <c r="K407" i="53"/>
  <c r="G407" i="53" s="1"/>
  <c r="K407" i="56"/>
  <c r="G407" i="56" s="1"/>
  <c r="L489" i="50"/>
  <c r="H489" i="50" s="1"/>
  <c r="L571" i="50"/>
  <c r="H571" i="50" s="1"/>
  <c r="L489" i="55"/>
  <c r="H489" i="55" s="1"/>
  <c r="M489" i="52"/>
  <c r="I489" i="52" s="1"/>
  <c r="M407" i="53"/>
  <c r="I407" i="53" s="1"/>
  <c r="M407" i="56"/>
  <c r="I407" i="56" s="1"/>
  <c r="K325" i="54"/>
  <c r="G325" i="54" s="1"/>
  <c r="L571" i="52"/>
  <c r="H571" i="52" s="1"/>
  <c r="M489" i="59"/>
  <c r="I489" i="59" s="1"/>
  <c r="K571" i="59"/>
  <c r="G571" i="59" s="1"/>
  <c r="K489" i="55"/>
  <c r="G489" i="55" s="1"/>
  <c r="L325" i="57"/>
  <c r="H325" i="57" s="1"/>
  <c r="K571" i="52"/>
  <c r="G571" i="52" s="1"/>
  <c r="K571" i="55"/>
  <c r="G571" i="55" s="1"/>
  <c r="L489" i="59"/>
  <c r="H489" i="59" s="1"/>
  <c r="K571" i="50"/>
  <c r="G571" i="50" s="1"/>
  <c r="M571" i="50"/>
  <c r="I571" i="50" s="1"/>
  <c r="M571" i="59"/>
  <c r="I571" i="59" s="1"/>
  <c r="M325" i="58"/>
  <c r="I325" i="58" s="1"/>
  <c r="K489" i="59"/>
  <c r="G489" i="59" s="1"/>
  <c r="K325" i="57"/>
  <c r="G325" i="57" s="1"/>
  <c r="M571" i="55"/>
  <c r="I571" i="55" s="1"/>
  <c r="M489" i="55"/>
  <c r="I489" i="55" s="1"/>
  <c r="L407" i="51"/>
  <c r="H407" i="51" s="1"/>
  <c r="L571" i="55"/>
  <c r="H571" i="55" s="1"/>
  <c r="K407" i="51"/>
  <c r="G407" i="51" s="1"/>
  <c r="L325" i="58"/>
  <c r="H325" i="58" s="1"/>
  <c r="M325" i="57"/>
  <c r="I325" i="57" s="1"/>
  <c r="M407" i="51"/>
  <c r="I407" i="51" s="1"/>
  <c r="M571" i="52"/>
  <c r="I571" i="52" s="1"/>
  <c r="L571" i="59"/>
  <c r="H571" i="59" s="1"/>
  <c r="K325" i="58"/>
  <c r="G325" i="58" s="1"/>
  <c r="M325" i="54"/>
  <c r="I325" i="54" s="1"/>
  <c r="L325" i="54"/>
  <c r="H325" i="54" s="1"/>
  <c r="K571" i="53"/>
  <c r="G571" i="53" s="1"/>
  <c r="M571" i="51"/>
  <c r="I571" i="51" s="1"/>
  <c r="L489" i="56"/>
  <c r="H489" i="56" s="1"/>
  <c r="M571" i="56"/>
  <c r="I571" i="56" s="1"/>
  <c r="K407" i="54"/>
  <c r="G407" i="54" s="1"/>
  <c r="M489" i="51"/>
  <c r="I489" i="51" s="1"/>
  <c r="L571" i="51"/>
  <c r="H571" i="51" s="1"/>
  <c r="M407" i="57"/>
  <c r="I407" i="57" s="1"/>
  <c r="L489" i="51"/>
  <c r="H489" i="51" s="1"/>
  <c r="K571" i="51"/>
  <c r="G571" i="51" s="1"/>
  <c r="M489" i="53"/>
  <c r="I489" i="53" s="1"/>
  <c r="K571" i="56"/>
  <c r="G571" i="56" s="1"/>
  <c r="L407" i="58"/>
  <c r="H407" i="58" s="1"/>
  <c r="K489" i="53"/>
  <c r="G489" i="53" s="1"/>
  <c r="K407" i="58"/>
  <c r="G407" i="58" s="1"/>
  <c r="K489" i="51"/>
  <c r="G489" i="51" s="1"/>
  <c r="M489" i="56"/>
  <c r="I489" i="56" s="1"/>
  <c r="L489" i="53"/>
  <c r="H489" i="53" s="1"/>
  <c r="K489" i="56"/>
  <c r="G489" i="56" s="1"/>
  <c r="L407" i="57"/>
  <c r="H407" i="57" s="1"/>
  <c r="L571" i="53"/>
  <c r="H571" i="53" s="1"/>
  <c r="L407" i="54"/>
  <c r="H407" i="54" s="1"/>
  <c r="K407" i="57"/>
  <c r="G407" i="57" s="1"/>
  <c r="M571" i="53"/>
  <c r="I571" i="53" s="1"/>
  <c r="M407" i="54"/>
  <c r="I407" i="54" s="1"/>
  <c r="M407" i="58"/>
  <c r="I407" i="58" s="1"/>
  <c r="L571" i="56"/>
  <c r="H571" i="56" s="1"/>
  <c r="L571" i="54"/>
  <c r="H571" i="54" s="1"/>
  <c r="K571" i="57"/>
  <c r="G571" i="57" s="1"/>
  <c r="M571" i="54"/>
  <c r="I571" i="54" s="1"/>
  <c r="L489" i="54"/>
  <c r="H489" i="54" s="1"/>
  <c r="K489" i="58"/>
  <c r="G489" i="58" s="1"/>
  <c r="M571" i="58"/>
  <c r="I571" i="58" s="1"/>
  <c r="K571" i="54"/>
  <c r="G571" i="54" s="1"/>
  <c r="K489" i="54"/>
  <c r="G489" i="54" s="1"/>
  <c r="L571" i="58"/>
  <c r="H571" i="58" s="1"/>
  <c r="K571" i="58"/>
  <c r="G571" i="58" s="1"/>
  <c r="L571" i="57"/>
  <c r="H571" i="57" s="1"/>
  <c r="M489" i="54"/>
  <c r="I489" i="54" s="1"/>
  <c r="L489" i="58"/>
  <c r="H489" i="58" s="1"/>
  <c r="M489" i="57"/>
  <c r="I489" i="57" s="1"/>
  <c r="L489" i="57"/>
  <c r="H489" i="57" s="1"/>
  <c r="M489" i="58"/>
  <c r="I489" i="58" s="1"/>
  <c r="M571" i="57"/>
  <c r="I571" i="57" s="1"/>
  <c r="K489" i="57"/>
  <c r="G489" i="57" s="1"/>
  <c r="K242" i="47"/>
  <c r="G242" i="47" s="1"/>
  <c r="K78" i="49"/>
  <c r="G78" i="49" s="1"/>
  <c r="M78" i="49"/>
  <c r="I78" i="49" s="1"/>
  <c r="M78" i="47"/>
  <c r="I78" i="47" s="1"/>
  <c r="M160" i="49"/>
  <c r="I160" i="49" s="1"/>
  <c r="L78" i="49"/>
  <c r="H78" i="49" s="1"/>
  <c r="L242" i="47"/>
  <c r="H242" i="47" s="1"/>
  <c r="K78" i="47"/>
  <c r="G78" i="47" s="1"/>
  <c r="M242" i="47"/>
  <c r="I242" i="47" s="1"/>
  <c r="L78" i="47"/>
  <c r="H78" i="47" s="1"/>
  <c r="K160" i="49"/>
  <c r="G160" i="49" s="1"/>
  <c r="L160" i="49"/>
  <c r="H160" i="49" s="1"/>
  <c r="K242" i="49"/>
  <c r="G242" i="49" s="1"/>
  <c r="K324" i="47"/>
  <c r="G324" i="47" s="1"/>
  <c r="M324" i="47"/>
  <c r="I324" i="47" s="1"/>
  <c r="L324" i="47"/>
  <c r="H324" i="47" s="1"/>
  <c r="M324" i="49"/>
  <c r="I324" i="49" s="1"/>
  <c r="L242" i="49"/>
  <c r="H242" i="49" s="1"/>
  <c r="M160" i="47"/>
  <c r="I160" i="47" s="1"/>
  <c r="K160" i="47"/>
  <c r="G160" i="47" s="1"/>
  <c r="K324" i="49"/>
  <c r="G324" i="49" s="1"/>
  <c r="L324" i="49"/>
  <c r="H324" i="49" s="1"/>
  <c r="L160" i="47"/>
  <c r="H160" i="47" s="1"/>
  <c r="M242" i="49"/>
  <c r="I242" i="49" s="1"/>
  <c r="M406" i="49"/>
  <c r="I406" i="49" s="1"/>
  <c r="L406" i="49"/>
  <c r="H406" i="49" s="1"/>
  <c r="K406" i="47"/>
  <c r="G406" i="47" s="1"/>
  <c r="M406" i="47"/>
  <c r="I406" i="47" s="1"/>
  <c r="L406" i="47"/>
  <c r="H406" i="47" s="1"/>
  <c r="K406" i="49"/>
  <c r="G406" i="49" s="1"/>
  <c r="M488" i="47"/>
  <c r="I488" i="47" s="1"/>
  <c r="L570" i="47"/>
  <c r="H570" i="47" s="1"/>
  <c r="L488" i="47"/>
  <c r="H488" i="47" s="1"/>
  <c r="K570" i="47"/>
  <c r="G570" i="47" s="1"/>
  <c r="K570" i="49"/>
  <c r="G570" i="49" s="1"/>
  <c r="M570" i="47"/>
  <c r="I570" i="47" s="1"/>
  <c r="M570" i="49"/>
  <c r="I570" i="49" s="1"/>
  <c r="K488" i="47"/>
  <c r="G488" i="47" s="1"/>
  <c r="L488" i="49"/>
  <c r="H488" i="49" s="1"/>
  <c r="L570" i="49"/>
  <c r="H570" i="49" s="1"/>
  <c r="M488" i="49"/>
  <c r="I488" i="49" s="1"/>
  <c r="K488" i="49"/>
  <c r="G488" i="49" s="1"/>
  <c r="K79" i="49" l="1"/>
  <c r="G79" i="49" s="1"/>
  <c r="M79" i="49"/>
  <c r="I79" i="49" s="1"/>
  <c r="M161" i="47"/>
  <c r="I161" i="47" s="1"/>
  <c r="L79" i="49"/>
  <c r="H79" i="49" s="1"/>
  <c r="L79" i="47"/>
  <c r="H79" i="47" s="1"/>
  <c r="M79" i="47"/>
  <c r="I79" i="47" s="1"/>
  <c r="K79" i="47"/>
  <c r="G79" i="47" s="1"/>
  <c r="L161" i="47"/>
  <c r="H161" i="47" s="1"/>
  <c r="K161" i="47"/>
  <c r="G161" i="47" s="1"/>
  <c r="M161" i="49"/>
  <c r="I161" i="49" s="1"/>
  <c r="L243" i="47"/>
  <c r="H243" i="47" s="1"/>
  <c r="L161" i="49"/>
  <c r="H161" i="49" s="1"/>
  <c r="M325" i="47"/>
  <c r="I325" i="47" s="1"/>
  <c r="K243" i="47"/>
  <c r="G243" i="47" s="1"/>
  <c r="K161" i="49"/>
  <c r="G161" i="49" s="1"/>
  <c r="L325" i="47"/>
  <c r="H325" i="47" s="1"/>
  <c r="K325" i="47"/>
  <c r="G325" i="47" s="1"/>
  <c r="M243" i="47"/>
  <c r="I243" i="47" s="1"/>
  <c r="L407" i="47"/>
  <c r="H407" i="47" s="1"/>
  <c r="K407" i="47"/>
  <c r="G407" i="47" s="1"/>
  <c r="M243" i="49"/>
  <c r="I243" i="49" s="1"/>
  <c r="M407" i="47"/>
  <c r="I407" i="47" s="1"/>
  <c r="L243" i="49"/>
  <c r="H243" i="49" s="1"/>
  <c r="K243" i="49"/>
  <c r="G243" i="49" s="1"/>
  <c r="M571" i="47"/>
  <c r="I571" i="47" s="1"/>
  <c r="M489" i="47"/>
  <c r="I489" i="47" s="1"/>
  <c r="K571" i="47"/>
  <c r="G571" i="47" s="1"/>
  <c r="L489" i="47"/>
  <c r="H489" i="47" s="1"/>
  <c r="L571" i="47"/>
  <c r="H571" i="47" s="1"/>
  <c r="K489" i="47"/>
  <c r="G489" i="47" s="1"/>
  <c r="L325" i="49"/>
  <c r="H325" i="49" s="1"/>
  <c r="M325" i="49"/>
  <c r="I325" i="49" s="1"/>
  <c r="K325" i="49"/>
  <c r="G325" i="49" s="1"/>
  <c r="M407" i="49"/>
  <c r="I407" i="49" s="1"/>
  <c r="L407" i="49"/>
  <c r="H407" i="49" s="1"/>
  <c r="K407" i="49"/>
  <c r="G407" i="49" s="1"/>
  <c r="K489" i="49"/>
  <c r="G489" i="49" s="1"/>
  <c r="M571" i="49"/>
  <c r="I571" i="49" s="1"/>
  <c r="L571" i="49"/>
  <c r="H571" i="49" s="1"/>
  <c r="L489" i="49"/>
  <c r="H489" i="49" s="1"/>
  <c r="M489" i="49"/>
  <c r="I489" i="49" s="1"/>
  <c r="K571" i="49"/>
  <c r="G571" i="49" s="1"/>
  <c r="L327" i="45"/>
  <c r="H327" i="45" s="1"/>
  <c r="J737" i="45"/>
  <c r="F737" i="45" s="1"/>
  <c r="L81" i="45"/>
  <c r="H81" i="45" s="1"/>
  <c r="L901" i="45"/>
  <c r="H901" i="45" s="1"/>
  <c r="L491" i="45"/>
  <c r="H491" i="45" s="1"/>
  <c r="J163" i="45"/>
  <c r="F163" i="45" s="1"/>
  <c r="L163" i="45"/>
  <c r="H163" i="45" s="1"/>
  <c r="K901" i="45"/>
  <c r="G901" i="45" s="1"/>
  <c r="K655" i="45"/>
  <c r="G655" i="45" s="1"/>
  <c r="K409" i="45"/>
  <c r="G409" i="45" s="1"/>
  <c r="K327" i="45"/>
  <c r="G327" i="45" s="1"/>
  <c r="K81" i="45"/>
  <c r="G81" i="45" s="1"/>
  <c r="K491" i="45"/>
  <c r="G491" i="45" s="1"/>
  <c r="K245" i="45"/>
  <c r="G245" i="45" s="1"/>
  <c r="K819" i="45"/>
  <c r="G819" i="45" s="1"/>
  <c r="J327" i="45"/>
  <c r="F327" i="45" s="1"/>
  <c r="L573" i="45"/>
  <c r="H573" i="45" s="1"/>
  <c r="J81" i="45"/>
  <c r="F81" i="45" s="1"/>
  <c r="L819" i="45"/>
  <c r="H819" i="45" s="1"/>
  <c r="K573" i="45"/>
  <c r="G573" i="45" s="1"/>
  <c r="L245" i="45"/>
  <c r="H245" i="45" s="1"/>
  <c r="L409" i="45"/>
  <c r="H409" i="45" s="1"/>
  <c r="K163" i="45"/>
  <c r="G163" i="45" s="1"/>
  <c r="J655" i="45"/>
  <c r="F655" i="45" s="1"/>
  <c r="J409" i="45"/>
  <c r="F409" i="45" s="1"/>
  <c r="K737" i="45"/>
  <c r="G737" i="45" s="1"/>
  <c r="J901" i="45"/>
  <c r="F901" i="45" s="1"/>
  <c r="J819" i="45"/>
  <c r="F819" i="45" s="1"/>
  <c r="L655" i="45"/>
  <c r="H655" i="45" s="1"/>
  <c r="J573" i="45"/>
  <c r="F573" i="45" s="1"/>
  <c r="J491" i="45"/>
  <c r="F491" i="45" s="1"/>
  <c r="J245" i="45"/>
  <c r="F245" i="45" s="1"/>
  <c r="L737" i="45"/>
  <c r="H737" i="45" s="1"/>
  <c r="I81" i="42"/>
  <c r="G81" i="42"/>
  <c r="H81" i="42"/>
  <c r="H573" i="42"/>
  <c r="I163" i="42"/>
  <c r="H655" i="42"/>
  <c r="H245" i="42"/>
  <c r="I327" i="42"/>
  <c r="G573" i="42"/>
  <c r="I655" i="42"/>
  <c r="H491" i="42"/>
  <c r="G245" i="42"/>
  <c r="G491" i="42"/>
  <c r="H327" i="42"/>
  <c r="G409" i="42"/>
  <c r="H163" i="42"/>
  <c r="I491" i="42"/>
  <c r="G327" i="42"/>
  <c r="H409" i="42"/>
  <c r="I573" i="42"/>
  <c r="G163" i="42"/>
  <c r="G655" i="42"/>
  <c r="I409" i="42"/>
  <c r="I245" i="42"/>
  <c r="G737" i="42"/>
  <c r="I737" i="42"/>
  <c r="H737" i="42"/>
  <c r="H819" i="42"/>
  <c r="G819" i="42"/>
  <c r="I819" i="42"/>
  <c r="H901" i="42"/>
  <c r="G901" i="42"/>
  <c r="I901" i="42"/>
  <c r="H983" i="42"/>
  <c r="I983" i="42"/>
  <c r="G983" i="42"/>
  <c r="I1065" i="42"/>
  <c r="H1065" i="42"/>
  <c r="G1065" i="42"/>
  <c r="G1147" i="42"/>
  <c r="H1147" i="42"/>
  <c r="I1147" i="42"/>
  <c r="G1229" i="42"/>
  <c r="I1229" i="42"/>
  <c r="H1229" i="42"/>
  <c r="H89" i="41"/>
  <c r="G89" i="41"/>
  <c r="E89" i="41"/>
  <c r="D90" i="41"/>
  <c r="F89" i="41"/>
  <c r="K408" i="61"/>
  <c r="G408" i="61" s="1"/>
  <c r="J326" i="61"/>
  <c r="F326" i="61" s="1"/>
  <c r="K326" i="61"/>
  <c r="G326" i="61" s="1"/>
  <c r="J408" i="61"/>
  <c r="F408" i="61" s="1"/>
  <c r="L408" i="61"/>
  <c r="H408" i="61" s="1"/>
  <c r="L326" i="61"/>
  <c r="H326" i="61" s="1"/>
  <c r="K818" i="61"/>
  <c r="G818" i="61" s="1"/>
  <c r="J818" i="61"/>
  <c r="F818" i="61" s="1"/>
  <c r="L162" i="61"/>
  <c r="H162" i="61" s="1"/>
  <c r="K162" i="61"/>
  <c r="G162" i="61" s="1"/>
  <c r="L900" i="61"/>
  <c r="H900" i="61" s="1"/>
  <c r="L818" i="61"/>
  <c r="H818" i="61" s="1"/>
  <c r="J572" i="61"/>
  <c r="F572" i="61" s="1"/>
  <c r="L80" i="61"/>
  <c r="H80" i="61" s="1"/>
  <c r="J244" i="61"/>
  <c r="F244" i="61" s="1"/>
  <c r="J162" i="61"/>
  <c r="F162" i="61" s="1"/>
  <c r="L572" i="61"/>
  <c r="H572" i="61" s="1"/>
  <c r="K244" i="61"/>
  <c r="G244" i="61" s="1"/>
  <c r="K80" i="61"/>
  <c r="G80" i="61" s="1"/>
  <c r="L490" i="61"/>
  <c r="H490" i="61" s="1"/>
  <c r="J80" i="61"/>
  <c r="F80" i="61" s="1"/>
  <c r="K490" i="61"/>
  <c r="G490" i="61" s="1"/>
  <c r="J490" i="61"/>
  <c r="F490" i="61" s="1"/>
  <c r="L654" i="61"/>
  <c r="H654" i="61" s="1"/>
  <c r="K654" i="61"/>
  <c r="G654" i="61" s="1"/>
  <c r="L244" i="61"/>
  <c r="H244" i="61" s="1"/>
  <c r="K900" i="61"/>
  <c r="G900" i="61" s="1"/>
  <c r="J900" i="61"/>
  <c r="F900" i="61" s="1"/>
  <c r="K572" i="61"/>
  <c r="G572" i="61" s="1"/>
  <c r="J654" i="61"/>
  <c r="F654" i="61" s="1"/>
  <c r="L736" i="61"/>
  <c r="H736" i="61" s="1"/>
  <c r="K736" i="61"/>
  <c r="G736" i="61" s="1"/>
  <c r="J736" i="61"/>
  <c r="F736" i="61" s="1"/>
  <c r="M88" i="41"/>
  <c r="Q88" i="41"/>
  <c r="O88" i="41"/>
  <c r="J88" i="41"/>
  <c r="S88" i="41"/>
  <c r="R88" i="41"/>
  <c r="T88" i="41"/>
  <c r="P88" i="41"/>
  <c r="I88" i="41"/>
  <c r="N88" i="41"/>
  <c r="M80" i="51"/>
  <c r="I80" i="51" s="1"/>
  <c r="K80" i="50"/>
  <c r="G80" i="50" s="1"/>
  <c r="L80" i="50"/>
  <c r="H80" i="50" s="1"/>
  <c r="M80" i="50"/>
  <c r="I80" i="50" s="1"/>
  <c r="M162" i="56"/>
  <c r="I162" i="56" s="1"/>
  <c r="L162" i="56"/>
  <c r="H162" i="56" s="1"/>
  <c r="K162" i="56"/>
  <c r="G162" i="56" s="1"/>
  <c r="M244" i="52"/>
  <c r="I244" i="52" s="1"/>
  <c r="M80" i="56"/>
  <c r="I80" i="56" s="1"/>
  <c r="L80" i="56"/>
  <c r="H80" i="56" s="1"/>
  <c r="M80" i="59"/>
  <c r="I80" i="59" s="1"/>
  <c r="K80" i="56"/>
  <c r="G80" i="56" s="1"/>
  <c r="L244" i="52"/>
  <c r="H244" i="52" s="1"/>
  <c r="K80" i="59"/>
  <c r="G80" i="59" s="1"/>
  <c r="L80" i="54"/>
  <c r="H80" i="54" s="1"/>
  <c r="K162" i="57"/>
  <c r="G162" i="57" s="1"/>
  <c r="M80" i="53"/>
  <c r="I80" i="53" s="1"/>
  <c r="M80" i="57"/>
  <c r="I80" i="57" s="1"/>
  <c r="K244" i="52"/>
  <c r="G244" i="52" s="1"/>
  <c r="K80" i="54"/>
  <c r="G80" i="54" s="1"/>
  <c r="M162" i="57"/>
  <c r="I162" i="57" s="1"/>
  <c r="L80" i="53"/>
  <c r="H80" i="53" s="1"/>
  <c r="L80" i="57"/>
  <c r="H80" i="57" s="1"/>
  <c r="K80" i="51"/>
  <c r="G80" i="51" s="1"/>
  <c r="K80" i="53"/>
  <c r="G80" i="53" s="1"/>
  <c r="M80" i="55"/>
  <c r="I80" i="55" s="1"/>
  <c r="K80" i="57"/>
  <c r="G80" i="57" s="1"/>
  <c r="M80" i="52"/>
  <c r="I80" i="52" s="1"/>
  <c r="M162" i="58"/>
  <c r="I162" i="58" s="1"/>
  <c r="K80" i="58"/>
  <c r="G80" i="58" s="1"/>
  <c r="L80" i="55"/>
  <c r="H80" i="55" s="1"/>
  <c r="L80" i="52"/>
  <c r="H80" i="52" s="1"/>
  <c r="L162" i="58"/>
  <c r="H162" i="58" s="1"/>
  <c r="L80" i="59"/>
  <c r="H80" i="59" s="1"/>
  <c r="M80" i="54"/>
  <c r="I80" i="54" s="1"/>
  <c r="K162" i="55"/>
  <c r="G162" i="55" s="1"/>
  <c r="L162" i="57"/>
  <c r="H162" i="57" s="1"/>
  <c r="K162" i="51"/>
  <c r="G162" i="51" s="1"/>
  <c r="L80" i="51"/>
  <c r="H80" i="51" s="1"/>
  <c r="L80" i="58"/>
  <c r="H80" i="58" s="1"/>
  <c r="K80" i="52"/>
  <c r="G80" i="52" s="1"/>
  <c r="K80" i="55"/>
  <c r="G80" i="55" s="1"/>
  <c r="K162" i="58"/>
  <c r="G162" i="58" s="1"/>
  <c r="M162" i="55"/>
  <c r="I162" i="55" s="1"/>
  <c r="L162" i="55"/>
  <c r="H162" i="55" s="1"/>
  <c r="M80" i="58"/>
  <c r="I80" i="58" s="1"/>
  <c r="L162" i="51"/>
  <c r="H162" i="51" s="1"/>
  <c r="L244" i="50"/>
  <c r="H244" i="50" s="1"/>
  <c r="M162" i="52"/>
  <c r="I162" i="52" s="1"/>
  <c r="K162" i="59"/>
  <c r="G162" i="59" s="1"/>
  <c r="L244" i="53"/>
  <c r="H244" i="53" s="1"/>
  <c r="K244" i="50"/>
  <c r="G244" i="50" s="1"/>
  <c r="L162" i="52"/>
  <c r="H162" i="52" s="1"/>
  <c r="M162" i="54"/>
  <c r="I162" i="54" s="1"/>
  <c r="K244" i="53"/>
  <c r="G244" i="53" s="1"/>
  <c r="K162" i="52"/>
  <c r="G162" i="52" s="1"/>
  <c r="L162" i="54"/>
  <c r="H162" i="54" s="1"/>
  <c r="K162" i="54"/>
  <c r="G162" i="54" s="1"/>
  <c r="M162" i="51"/>
  <c r="I162" i="51" s="1"/>
  <c r="K162" i="50"/>
  <c r="G162" i="50" s="1"/>
  <c r="M244" i="50"/>
  <c r="I244" i="50" s="1"/>
  <c r="L162" i="59"/>
  <c r="H162" i="59" s="1"/>
  <c r="M244" i="53"/>
  <c r="I244" i="53" s="1"/>
  <c r="M326" i="51"/>
  <c r="I326" i="51" s="1"/>
  <c r="L326" i="52"/>
  <c r="H326" i="52" s="1"/>
  <c r="M244" i="55"/>
  <c r="I244" i="55" s="1"/>
  <c r="M326" i="57"/>
  <c r="I326" i="57" s="1"/>
  <c r="L326" i="51"/>
  <c r="H326" i="51" s="1"/>
  <c r="L162" i="53"/>
  <c r="H162" i="53" s="1"/>
  <c r="M244" i="51"/>
  <c r="I244" i="51" s="1"/>
  <c r="K326" i="52"/>
  <c r="G326" i="52" s="1"/>
  <c r="L244" i="55"/>
  <c r="H244" i="55" s="1"/>
  <c r="L326" i="57"/>
  <c r="H326" i="57" s="1"/>
  <c r="K326" i="51"/>
  <c r="G326" i="51" s="1"/>
  <c r="K162" i="53"/>
  <c r="G162" i="53" s="1"/>
  <c r="L244" i="51"/>
  <c r="H244" i="51" s="1"/>
  <c r="M162" i="50"/>
  <c r="I162" i="50" s="1"/>
  <c r="K326" i="57"/>
  <c r="G326" i="57" s="1"/>
  <c r="M162" i="59"/>
  <c r="I162" i="59" s="1"/>
  <c r="M162" i="53"/>
  <c r="I162" i="53" s="1"/>
  <c r="K244" i="51"/>
  <c r="G244" i="51" s="1"/>
  <c r="M244" i="56"/>
  <c r="I244" i="56" s="1"/>
  <c r="M326" i="52"/>
  <c r="I326" i="52" s="1"/>
  <c r="K244" i="55"/>
  <c r="G244" i="55" s="1"/>
  <c r="K244" i="57"/>
  <c r="G244" i="57" s="1"/>
  <c r="L162" i="50"/>
  <c r="H162" i="50" s="1"/>
  <c r="M244" i="57"/>
  <c r="I244" i="57" s="1"/>
  <c r="L244" i="56"/>
  <c r="H244" i="56" s="1"/>
  <c r="K244" i="56"/>
  <c r="G244" i="56" s="1"/>
  <c r="L244" i="57"/>
  <c r="H244" i="57" s="1"/>
  <c r="K326" i="50"/>
  <c r="G326" i="50" s="1"/>
  <c r="L244" i="54"/>
  <c r="H244" i="54" s="1"/>
  <c r="L244" i="58"/>
  <c r="H244" i="58" s="1"/>
  <c r="K326" i="56"/>
  <c r="G326" i="56" s="1"/>
  <c r="K244" i="54"/>
  <c r="G244" i="54" s="1"/>
  <c r="K244" i="58"/>
  <c r="G244" i="58" s="1"/>
  <c r="M326" i="56"/>
  <c r="I326" i="56" s="1"/>
  <c r="M326" i="53"/>
  <c r="I326" i="53" s="1"/>
  <c r="M244" i="54"/>
  <c r="I244" i="54" s="1"/>
  <c r="L326" i="56"/>
  <c r="H326" i="56" s="1"/>
  <c r="L326" i="53"/>
  <c r="H326" i="53" s="1"/>
  <c r="K408" i="51"/>
  <c r="G408" i="51" s="1"/>
  <c r="M326" i="50"/>
  <c r="I326" i="50" s="1"/>
  <c r="M244" i="58"/>
  <c r="I244" i="58" s="1"/>
  <c r="K326" i="53"/>
  <c r="G326" i="53" s="1"/>
  <c r="M408" i="51"/>
  <c r="I408" i="51" s="1"/>
  <c r="L326" i="50"/>
  <c r="H326" i="50" s="1"/>
  <c r="L326" i="55"/>
  <c r="H326" i="55" s="1"/>
  <c r="M408" i="52"/>
  <c r="I408" i="52" s="1"/>
  <c r="L244" i="59"/>
  <c r="H244" i="59" s="1"/>
  <c r="L408" i="52"/>
  <c r="H408" i="52" s="1"/>
  <c r="K408" i="57"/>
  <c r="G408" i="57" s="1"/>
  <c r="K408" i="52"/>
  <c r="G408" i="52" s="1"/>
  <c r="M326" i="55"/>
  <c r="I326" i="55" s="1"/>
  <c r="L408" i="57"/>
  <c r="H408" i="57" s="1"/>
  <c r="K244" i="59"/>
  <c r="G244" i="59" s="1"/>
  <c r="K326" i="55"/>
  <c r="G326" i="55" s="1"/>
  <c r="M244" i="59"/>
  <c r="I244" i="59" s="1"/>
  <c r="M408" i="57"/>
  <c r="I408" i="57" s="1"/>
  <c r="L408" i="51"/>
  <c r="H408" i="51" s="1"/>
  <c r="L408" i="53"/>
  <c r="H408" i="53" s="1"/>
  <c r="K572" i="51"/>
  <c r="G572" i="51" s="1"/>
  <c r="K408" i="53"/>
  <c r="G408" i="53" s="1"/>
  <c r="M408" i="55"/>
  <c r="I408" i="55" s="1"/>
  <c r="M490" i="51"/>
  <c r="I490" i="51" s="1"/>
  <c r="L408" i="55"/>
  <c r="H408" i="55" s="1"/>
  <c r="M326" i="59"/>
  <c r="I326" i="59" s="1"/>
  <c r="M326" i="58"/>
  <c r="I326" i="58" s="1"/>
  <c r="L490" i="51"/>
  <c r="H490" i="51" s="1"/>
  <c r="K408" i="50"/>
  <c r="G408" i="50" s="1"/>
  <c r="M408" i="53"/>
  <c r="I408" i="53" s="1"/>
  <c r="L572" i="51"/>
  <c r="H572" i="51" s="1"/>
  <c r="L326" i="58"/>
  <c r="H326" i="58" s="1"/>
  <c r="K490" i="52"/>
  <c r="G490" i="52" s="1"/>
  <c r="K326" i="54"/>
  <c r="G326" i="54" s="1"/>
  <c r="L408" i="50"/>
  <c r="H408" i="50" s="1"/>
  <c r="M408" i="56"/>
  <c r="I408" i="56" s="1"/>
  <c r="K572" i="52"/>
  <c r="G572" i="52" s="1"/>
  <c r="K408" i="56"/>
  <c r="G408" i="56" s="1"/>
  <c r="K408" i="55"/>
  <c r="G408" i="55" s="1"/>
  <c r="K326" i="58"/>
  <c r="G326" i="58" s="1"/>
  <c r="M490" i="57"/>
  <c r="I490" i="57" s="1"/>
  <c r="K572" i="57"/>
  <c r="G572" i="57" s="1"/>
  <c r="K490" i="51"/>
  <c r="G490" i="51" s="1"/>
  <c r="L490" i="57"/>
  <c r="H490" i="57" s="1"/>
  <c r="M572" i="52"/>
  <c r="I572" i="52" s="1"/>
  <c r="M572" i="57"/>
  <c r="I572" i="57" s="1"/>
  <c r="K326" i="59"/>
  <c r="G326" i="59" s="1"/>
  <c r="M326" i="54"/>
  <c r="I326" i="54" s="1"/>
  <c r="M408" i="50"/>
  <c r="I408" i="50" s="1"/>
  <c r="M572" i="51"/>
  <c r="I572" i="51" s="1"/>
  <c r="K490" i="57"/>
  <c r="G490" i="57" s="1"/>
  <c r="L572" i="52"/>
  <c r="H572" i="52" s="1"/>
  <c r="L572" i="57"/>
  <c r="H572" i="57" s="1"/>
  <c r="L326" i="59"/>
  <c r="H326" i="59" s="1"/>
  <c r="L408" i="56"/>
  <c r="H408" i="56" s="1"/>
  <c r="L490" i="52"/>
  <c r="H490" i="52" s="1"/>
  <c r="L326" i="54"/>
  <c r="H326" i="54" s="1"/>
  <c r="M490" i="52"/>
  <c r="I490" i="52" s="1"/>
  <c r="L490" i="50"/>
  <c r="H490" i="50" s="1"/>
  <c r="K572" i="50"/>
  <c r="G572" i="50" s="1"/>
  <c r="K490" i="55"/>
  <c r="G490" i="55" s="1"/>
  <c r="M408" i="54"/>
  <c r="I408" i="54" s="1"/>
  <c r="K572" i="56"/>
  <c r="G572" i="56" s="1"/>
  <c r="K490" i="56"/>
  <c r="G490" i="56" s="1"/>
  <c r="K490" i="50"/>
  <c r="G490" i="50" s="1"/>
  <c r="L490" i="53"/>
  <c r="H490" i="53" s="1"/>
  <c r="L408" i="54"/>
  <c r="H408" i="54" s="1"/>
  <c r="L490" i="56"/>
  <c r="H490" i="56" s="1"/>
  <c r="K408" i="59"/>
  <c r="G408" i="59" s="1"/>
  <c r="M572" i="53"/>
  <c r="I572" i="53" s="1"/>
  <c r="K490" i="53"/>
  <c r="G490" i="53" s="1"/>
  <c r="K408" i="54"/>
  <c r="G408" i="54" s="1"/>
  <c r="M408" i="59"/>
  <c r="I408" i="59" s="1"/>
  <c r="M572" i="50"/>
  <c r="I572" i="50" s="1"/>
  <c r="M490" i="53"/>
  <c r="I490" i="53" s="1"/>
  <c r="M490" i="56"/>
  <c r="I490" i="56" s="1"/>
  <c r="L408" i="59"/>
  <c r="H408" i="59" s="1"/>
  <c r="K572" i="55"/>
  <c r="G572" i="55" s="1"/>
  <c r="M490" i="50"/>
  <c r="I490" i="50" s="1"/>
  <c r="L572" i="50"/>
  <c r="H572" i="50" s="1"/>
  <c r="K572" i="53"/>
  <c r="G572" i="53" s="1"/>
  <c r="K408" i="58"/>
  <c r="G408" i="58" s="1"/>
  <c r="L490" i="55"/>
  <c r="H490" i="55" s="1"/>
  <c r="L572" i="56"/>
  <c r="H572" i="56" s="1"/>
  <c r="M572" i="55"/>
  <c r="I572" i="55" s="1"/>
  <c r="M408" i="58"/>
  <c r="I408" i="58" s="1"/>
  <c r="L572" i="55"/>
  <c r="H572" i="55" s="1"/>
  <c r="M490" i="55"/>
  <c r="I490" i="55" s="1"/>
  <c r="M572" i="56"/>
  <c r="I572" i="56" s="1"/>
  <c r="L408" i="58"/>
  <c r="H408" i="58" s="1"/>
  <c r="L572" i="53"/>
  <c r="H572" i="53" s="1"/>
  <c r="L490" i="54"/>
  <c r="H490" i="54" s="1"/>
  <c r="M490" i="58"/>
  <c r="I490" i="58" s="1"/>
  <c r="L490" i="58"/>
  <c r="H490" i="58" s="1"/>
  <c r="K490" i="59"/>
  <c r="G490" i="59" s="1"/>
  <c r="M572" i="58"/>
  <c r="I572" i="58" s="1"/>
  <c r="L490" i="59"/>
  <c r="H490" i="59" s="1"/>
  <c r="M572" i="59"/>
  <c r="I572" i="59" s="1"/>
  <c r="M490" i="54"/>
  <c r="I490" i="54" s="1"/>
  <c r="K572" i="58"/>
  <c r="G572" i="58" s="1"/>
  <c r="K490" i="58"/>
  <c r="G490" i="58" s="1"/>
  <c r="K572" i="59"/>
  <c r="G572" i="59" s="1"/>
  <c r="L572" i="59"/>
  <c r="H572" i="59" s="1"/>
  <c r="K572" i="54"/>
  <c r="G572" i="54" s="1"/>
  <c r="M490" i="59"/>
  <c r="I490" i="59" s="1"/>
  <c r="K490" i="54"/>
  <c r="G490" i="54" s="1"/>
  <c r="L572" i="54"/>
  <c r="H572" i="54" s="1"/>
  <c r="L572" i="58"/>
  <c r="H572" i="58" s="1"/>
  <c r="M572" i="54"/>
  <c r="I572" i="54" s="1"/>
  <c r="H244" i="63"/>
  <c r="F326" i="63"/>
  <c r="G408" i="63"/>
  <c r="F244" i="63"/>
  <c r="F80" i="63"/>
  <c r="F408" i="63"/>
  <c r="H408" i="63"/>
  <c r="F490" i="63"/>
  <c r="H80" i="63"/>
  <c r="G244" i="63"/>
  <c r="G490" i="63"/>
  <c r="H572" i="63"/>
  <c r="G572" i="63"/>
  <c r="F572" i="63"/>
  <c r="G80" i="63"/>
  <c r="H162" i="63"/>
  <c r="H490" i="63"/>
  <c r="F162" i="63"/>
  <c r="H326" i="63"/>
  <c r="G162" i="63"/>
  <c r="G326" i="63"/>
  <c r="G1309" i="42"/>
  <c r="H1309" i="42"/>
  <c r="I1309" i="42"/>
  <c r="H1391" i="42"/>
  <c r="I1391" i="42"/>
  <c r="G1391" i="42"/>
  <c r="H1473" i="42"/>
  <c r="G1473" i="42"/>
  <c r="I1473" i="42"/>
  <c r="I1555" i="42"/>
  <c r="H1555" i="42"/>
  <c r="G1555" i="42"/>
  <c r="H1637" i="42"/>
  <c r="I1637" i="42"/>
  <c r="G1637" i="42"/>
  <c r="I1719" i="42"/>
  <c r="G1719" i="42"/>
  <c r="H1719" i="42"/>
  <c r="G1801" i="42"/>
  <c r="H1801" i="42"/>
  <c r="I1801" i="42"/>
  <c r="H1883" i="42"/>
  <c r="I1883" i="42"/>
  <c r="G1883" i="42"/>
  <c r="I2047" i="42"/>
  <c r="I1965" i="42"/>
  <c r="H2047" i="42"/>
  <c r="G1965" i="42"/>
  <c r="G2047" i="42"/>
  <c r="H1965" i="42"/>
  <c r="K79" i="48"/>
  <c r="G79" i="48" s="1"/>
  <c r="M79" i="48"/>
  <c r="I79" i="48" s="1"/>
  <c r="L79" i="48"/>
  <c r="H79" i="48" s="1"/>
  <c r="M161" i="48"/>
  <c r="I161" i="48" s="1"/>
  <c r="L161" i="48"/>
  <c r="H161" i="48" s="1"/>
  <c r="K161" i="48"/>
  <c r="G161" i="48" s="1"/>
  <c r="L243" i="48"/>
  <c r="H243" i="48" s="1"/>
  <c r="K243" i="48"/>
  <c r="G243" i="48" s="1"/>
  <c r="M243" i="48"/>
  <c r="I243" i="48" s="1"/>
  <c r="K325" i="48"/>
  <c r="G325" i="48" s="1"/>
  <c r="M325" i="48"/>
  <c r="I325" i="48" s="1"/>
  <c r="L325" i="48"/>
  <c r="H325" i="48" s="1"/>
  <c r="K407" i="48"/>
  <c r="G407" i="48" s="1"/>
  <c r="M407" i="48"/>
  <c r="I407" i="48" s="1"/>
  <c r="L407" i="48"/>
  <c r="H407" i="48" s="1"/>
  <c r="L489" i="48"/>
  <c r="H489" i="48" s="1"/>
  <c r="K489" i="48"/>
  <c r="G489" i="48" s="1"/>
  <c r="M571" i="48"/>
  <c r="I571" i="48" s="1"/>
  <c r="L571" i="48"/>
  <c r="H571" i="48" s="1"/>
  <c r="M489" i="48"/>
  <c r="I489" i="48" s="1"/>
  <c r="K571" i="48"/>
  <c r="G571" i="48" s="1"/>
  <c r="K87" i="41"/>
  <c r="L87" i="41"/>
  <c r="L82" i="45" l="1"/>
  <c r="H82" i="45" s="1"/>
  <c r="K82" i="45"/>
  <c r="G82" i="45" s="1"/>
  <c r="J82" i="45"/>
  <c r="F82" i="45" s="1"/>
  <c r="J246" i="45"/>
  <c r="F246" i="45" s="1"/>
  <c r="K902" i="45"/>
  <c r="G902" i="45" s="1"/>
  <c r="J656" i="45"/>
  <c r="F656" i="45" s="1"/>
  <c r="L328" i="45"/>
  <c r="H328" i="45" s="1"/>
  <c r="L492" i="45"/>
  <c r="H492" i="45" s="1"/>
  <c r="K738" i="45"/>
  <c r="G738" i="45" s="1"/>
  <c r="J902" i="45"/>
  <c r="F902" i="45" s="1"/>
  <c r="L656" i="45"/>
  <c r="H656" i="45" s="1"/>
  <c r="K820" i="45"/>
  <c r="G820" i="45" s="1"/>
  <c r="L820" i="45"/>
  <c r="H820" i="45" s="1"/>
  <c r="L164" i="45"/>
  <c r="H164" i="45" s="1"/>
  <c r="L246" i="45"/>
  <c r="H246" i="45" s="1"/>
  <c r="K492" i="45"/>
  <c r="G492" i="45" s="1"/>
  <c r="J738" i="45"/>
  <c r="F738" i="45" s="1"/>
  <c r="J820" i="45"/>
  <c r="F820" i="45" s="1"/>
  <c r="J492" i="45"/>
  <c r="F492" i="45" s="1"/>
  <c r="L738" i="45"/>
  <c r="H738" i="45" s="1"/>
  <c r="L410" i="45"/>
  <c r="H410" i="45" s="1"/>
  <c r="J328" i="45"/>
  <c r="F328" i="45" s="1"/>
  <c r="K164" i="45"/>
  <c r="G164" i="45" s="1"/>
  <c r="J164" i="45"/>
  <c r="F164" i="45" s="1"/>
  <c r="K246" i="45"/>
  <c r="G246" i="45" s="1"/>
  <c r="L902" i="45"/>
  <c r="H902" i="45" s="1"/>
  <c r="K656" i="45"/>
  <c r="G656" i="45" s="1"/>
  <c r="J574" i="45"/>
  <c r="F574" i="45" s="1"/>
  <c r="K328" i="45"/>
  <c r="G328" i="45" s="1"/>
  <c r="K410" i="45"/>
  <c r="G410" i="45" s="1"/>
  <c r="J410" i="45"/>
  <c r="F410" i="45" s="1"/>
  <c r="L574" i="45"/>
  <c r="H574" i="45" s="1"/>
  <c r="K574" i="45"/>
  <c r="G574" i="45" s="1"/>
  <c r="I82" i="42"/>
  <c r="G164" i="42"/>
  <c r="I164" i="42"/>
  <c r="H164" i="42"/>
  <c r="H82" i="42"/>
  <c r="G82" i="42"/>
  <c r="G246" i="42"/>
  <c r="H246" i="42"/>
  <c r="I246" i="42"/>
  <c r="G328" i="42"/>
  <c r="I328" i="42"/>
  <c r="H328" i="42"/>
  <c r="G410" i="42"/>
  <c r="H410" i="42"/>
  <c r="I410" i="42"/>
  <c r="I492" i="42"/>
  <c r="G492" i="42"/>
  <c r="H492" i="42"/>
  <c r="I574" i="42"/>
  <c r="G574" i="42"/>
  <c r="H574" i="42"/>
  <c r="G656" i="42"/>
  <c r="H656" i="42"/>
  <c r="I656" i="42"/>
  <c r="I738" i="42"/>
  <c r="G738" i="42"/>
  <c r="H738" i="42"/>
  <c r="G820" i="42"/>
  <c r="I820" i="42"/>
  <c r="H820" i="42"/>
  <c r="G902" i="42"/>
  <c r="I902" i="42"/>
  <c r="H902" i="42"/>
  <c r="H984" i="42"/>
  <c r="G984" i="42"/>
  <c r="I984" i="42"/>
  <c r="G1066" i="42"/>
  <c r="I1066" i="42"/>
  <c r="H1066" i="42"/>
  <c r="H1148" i="42"/>
  <c r="G1148" i="42"/>
  <c r="I1148" i="42"/>
  <c r="G1230" i="42"/>
  <c r="H1230" i="42"/>
  <c r="I1230" i="42"/>
  <c r="D91" i="41"/>
  <c r="G90" i="41"/>
  <c r="H90" i="41"/>
  <c r="E90" i="41"/>
  <c r="F90" i="41"/>
  <c r="G327" i="63"/>
  <c r="F327" i="63"/>
  <c r="H81" i="63"/>
  <c r="H327" i="63"/>
  <c r="G491" i="63"/>
  <c r="F491" i="63"/>
  <c r="H491" i="63"/>
  <c r="G245" i="63"/>
  <c r="F81" i="63"/>
  <c r="G81" i="63"/>
  <c r="H409" i="63"/>
  <c r="H163" i="63"/>
  <c r="G409" i="63"/>
  <c r="H245" i="63"/>
  <c r="G163" i="63"/>
  <c r="F163" i="63"/>
  <c r="F409" i="63"/>
  <c r="G573" i="63"/>
  <c r="F245" i="63"/>
  <c r="F573" i="63"/>
  <c r="H573" i="63"/>
  <c r="M80" i="48"/>
  <c r="I80" i="48" s="1"/>
  <c r="L244" i="48"/>
  <c r="H244" i="48" s="1"/>
  <c r="K244" i="48"/>
  <c r="G244" i="48" s="1"/>
  <c r="L80" i="48"/>
  <c r="H80" i="48" s="1"/>
  <c r="K162" i="48"/>
  <c r="G162" i="48" s="1"/>
  <c r="L162" i="48"/>
  <c r="H162" i="48" s="1"/>
  <c r="M244" i="48"/>
  <c r="I244" i="48" s="1"/>
  <c r="M162" i="48"/>
  <c r="I162" i="48" s="1"/>
  <c r="K80" i="48"/>
  <c r="G80" i="48" s="1"/>
  <c r="K326" i="48"/>
  <c r="G326" i="48" s="1"/>
  <c r="L326" i="48"/>
  <c r="H326" i="48" s="1"/>
  <c r="M326" i="48"/>
  <c r="I326" i="48" s="1"/>
  <c r="M408" i="48"/>
  <c r="I408" i="48" s="1"/>
  <c r="L408" i="48"/>
  <c r="H408" i="48" s="1"/>
  <c r="K408" i="48"/>
  <c r="G408" i="48" s="1"/>
  <c r="K572" i="48"/>
  <c r="G572" i="48" s="1"/>
  <c r="K490" i="48"/>
  <c r="G490" i="48" s="1"/>
  <c r="L490" i="48"/>
  <c r="H490" i="48" s="1"/>
  <c r="M490" i="48"/>
  <c r="I490" i="48" s="1"/>
  <c r="L572" i="48"/>
  <c r="H572" i="48" s="1"/>
  <c r="M572" i="48"/>
  <c r="I572" i="48" s="1"/>
  <c r="K88" i="41"/>
  <c r="L88" i="41"/>
  <c r="L163" i="51"/>
  <c r="H163" i="51" s="1"/>
  <c r="M81" i="51"/>
  <c r="I81" i="51" s="1"/>
  <c r="L81" i="50"/>
  <c r="H81" i="50" s="1"/>
  <c r="K81" i="50"/>
  <c r="G81" i="50" s="1"/>
  <c r="M163" i="55"/>
  <c r="I163" i="55" s="1"/>
  <c r="L163" i="55"/>
  <c r="H163" i="55" s="1"/>
  <c r="K163" i="55"/>
  <c r="G163" i="55" s="1"/>
  <c r="L81" i="52"/>
  <c r="H81" i="52" s="1"/>
  <c r="K81" i="51"/>
  <c r="G81" i="51" s="1"/>
  <c r="M81" i="52"/>
  <c r="I81" i="52" s="1"/>
  <c r="L81" i="51"/>
  <c r="H81" i="51" s="1"/>
  <c r="K81" i="52"/>
  <c r="G81" i="52" s="1"/>
  <c r="L81" i="59"/>
  <c r="H81" i="59" s="1"/>
  <c r="M163" i="51"/>
  <c r="I163" i="51" s="1"/>
  <c r="M81" i="59"/>
  <c r="I81" i="59" s="1"/>
  <c r="M163" i="59"/>
  <c r="I163" i="59" s="1"/>
  <c r="M163" i="54"/>
  <c r="I163" i="54" s="1"/>
  <c r="L163" i="59"/>
  <c r="H163" i="59" s="1"/>
  <c r="M81" i="58"/>
  <c r="I81" i="58" s="1"/>
  <c r="M81" i="50"/>
  <c r="I81" i="50" s="1"/>
  <c r="L163" i="54"/>
  <c r="H163" i="54" s="1"/>
  <c r="M81" i="56"/>
  <c r="I81" i="56" s="1"/>
  <c r="K163" i="59"/>
  <c r="G163" i="59" s="1"/>
  <c r="L81" i="58"/>
  <c r="H81" i="58" s="1"/>
  <c r="L81" i="55"/>
  <c r="H81" i="55" s="1"/>
  <c r="K163" i="54"/>
  <c r="G163" i="54" s="1"/>
  <c r="L81" i="56"/>
  <c r="H81" i="56" s="1"/>
  <c r="K81" i="59"/>
  <c r="G81" i="59" s="1"/>
  <c r="K163" i="51"/>
  <c r="G163" i="51" s="1"/>
  <c r="K81" i="57"/>
  <c r="G81" i="57" s="1"/>
  <c r="M81" i="55"/>
  <c r="I81" i="55" s="1"/>
  <c r="L81" i="54"/>
  <c r="H81" i="54" s="1"/>
  <c r="M81" i="57"/>
  <c r="I81" i="57" s="1"/>
  <c r="K81" i="54"/>
  <c r="G81" i="54" s="1"/>
  <c r="K81" i="53"/>
  <c r="G81" i="53" s="1"/>
  <c r="L81" i="57"/>
  <c r="H81" i="57" s="1"/>
  <c r="K81" i="56"/>
  <c r="G81" i="56" s="1"/>
  <c r="M81" i="53"/>
  <c r="I81" i="53" s="1"/>
  <c r="M81" i="54"/>
  <c r="I81" i="54" s="1"/>
  <c r="L81" i="53"/>
  <c r="H81" i="53" s="1"/>
  <c r="K81" i="58"/>
  <c r="G81" i="58" s="1"/>
  <c r="K81" i="55"/>
  <c r="G81" i="55" s="1"/>
  <c r="K327" i="50"/>
  <c r="G327" i="50" s="1"/>
  <c r="L245" i="50"/>
  <c r="H245" i="50" s="1"/>
  <c r="M163" i="50"/>
  <c r="I163" i="50" s="1"/>
  <c r="K163" i="56"/>
  <c r="G163" i="56" s="1"/>
  <c r="M245" i="58"/>
  <c r="I245" i="58" s="1"/>
  <c r="K327" i="52"/>
  <c r="G327" i="52" s="1"/>
  <c r="K245" i="50"/>
  <c r="G245" i="50" s="1"/>
  <c r="L163" i="50"/>
  <c r="H163" i="50" s="1"/>
  <c r="M163" i="56"/>
  <c r="I163" i="56" s="1"/>
  <c r="M327" i="52"/>
  <c r="I327" i="52" s="1"/>
  <c r="M245" i="52"/>
  <c r="I245" i="52" s="1"/>
  <c r="M245" i="50"/>
  <c r="I245" i="50" s="1"/>
  <c r="L327" i="52"/>
  <c r="H327" i="52" s="1"/>
  <c r="L245" i="52"/>
  <c r="H245" i="52" s="1"/>
  <c r="L245" i="51"/>
  <c r="H245" i="51" s="1"/>
  <c r="M327" i="59"/>
  <c r="I327" i="59" s="1"/>
  <c r="K245" i="52"/>
  <c r="G245" i="52" s="1"/>
  <c r="L327" i="50"/>
  <c r="H327" i="50" s="1"/>
  <c r="K163" i="50"/>
  <c r="G163" i="50" s="1"/>
  <c r="L163" i="56"/>
  <c r="H163" i="56" s="1"/>
  <c r="K245" i="58"/>
  <c r="G245" i="58" s="1"/>
  <c r="L327" i="59"/>
  <c r="H327" i="59" s="1"/>
  <c r="L245" i="59"/>
  <c r="H245" i="59" s="1"/>
  <c r="K409" i="59"/>
  <c r="G409" i="59" s="1"/>
  <c r="L245" i="57"/>
  <c r="H245" i="57" s="1"/>
  <c r="K163" i="53"/>
  <c r="G163" i="53" s="1"/>
  <c r="K163" i="58"/>
  <c r="G163" i="58" s="1"/>
  <c r="K327" i="59"/>
  <c r="G327" i="59" s="1"/>
  <c r="K245" i="59"/>
  <c r="G245" i="59" s="1"/>
  <c r="M245" i="59"/>
  <c r="I245" i="59" s="1"/>
  <c r="M327" i="50"/>
  <c r="I327" i="50" s="1"/>
  <c r="M163" i="52"/>
  <c r="I163" i="52" s="1"/>
  <c r="L409" i="59"/>
  <c r="H409" i="59" s="1"/>
  <c r="M245" i="57"/>
  <c r="I245" i="57" s="1"/>
  <c r="L163" i="53"/>
  <c r="H163" i="53" s="1"/>
  <c r="L163" i="58"/>
  <c r="H163" i="58" s="1"/>
  <c r="K245" i="57"/>
  <c r="G245" i="57" s="1"/>
  <c r="K163" i="52"/>
  <c r="G163" i="52" s="1"/>
  <c r="K245" i="55"/>
  <c r="G245" i="55" s="1"/>
  <c r="K245" i="51"/>
  <c r="G245" i="51" s="1"/>
  <c r="M245" i="56"/>
  <c r="I245" i="56" s="1"/>
  <c r="M163" i="57"/>
  <c r="I163" i="57" s="1"/>
  <c r="L245" i="58"/>
  <c r="H245" i="58" s="1"/>
  <c r="M245" i="51"/>
  <c r="I245" i="51" s="1"/>
  <c r="L245" i="56"/>
  <c r="H245" i="56" s="1"/>
  <c r="M245" i="55"/>
  <c r="I245" i="55" s="1"/>
  <c r="L163" i="57"/>
  <c r="H163" i="57" s="1"/>
  <c r="M163" i="58"/>
  <c r="I163" i="58" s="1"/>
  <c r="K245" i="56"/>
  <c r="G245" i="56" s="1"/>
  <c r="L245" i="55"/>
  <c r="H245" i="55" s="1"/>
  <c r="M163" i="53"/>
  <c r="I163" i="53" s="1"/>
  <c r="K163" i="57"/>
  <c r="G163" i="57" s="1"/>
  <c r="M409" i="59"/>
  <c r="I409" i="59" s="1"/>
  <c r="L163" i="52"/>
  <c r="H163" i="52" s="1"/>
  <c r="K327" i="58"/>
  <c r="G327" i="58" s="1"/>
  <c r="L491" i="59"/>
  <c r="H491" i="59" s="1"/>
  <c r="M327" i="56"/>
  <c r="I327" i="56" s="1"/>
  <c r="M327" i="58"/>
  <c r="I327" i="58" s="1"/>
  <c r="K491" i="59"/>
  <c r="G491" i="59" s="1"/>
  <c r="L327" i="56"/>
  <c r="H327" i="56" s="1"/>
  <c r="K327" i="56"/>
  <c r="G327" i="56" s="1"/>
  <c r="L327" i="58"/>
  <c r="H327" i="58" s="1"/>
  <c r="M491" i="59"/>
  <c r="I491" i="59" s="1"/>
  <c r="K327" i="55"/>
  <c r="G327" i="55" s="1"/>
  <c r="L409" i="52"/>
  <c r="H409" i="52" s="1"/>
  <c r="K327" i="51"/>
  <c r="G327" i="51" s="1"/>
  <c r="L245" i="54"/>
  <c r="H245" i="54" s="1"/>
  <c r="K327" i="57"/>
  <c r="G327" i="57" s="1"/>
  <c r="M327" i="55"/>
  <c r="I327" i="55" s="1"/>
  <c r="K409" i="52"/>
  <c r="G409" i="52" s="1"/>
  <c r="K245" i="53"/>
  <c r="G245" i="53" s="1"/>
  <c r="K245" i="54"/>
  <c r="G245" i="54" s="1"/>
  <c r="M573" i="59"/>
  <c r="I573" i="59" s="1"/>
  <c r="M327" i="57"/>
  <c r="I327" i="57" s="1"/>
  <c r="M245" i="53"/>
  <c r="I245" i="53" s="1"/>
  <c r="K409" i="50"/>
  <c r="G409" i="50" s="1"/>
  <c r="M409" i="50"/>
  <c r="I409" i="50" s="1"/>
  <c r="L327" i="57"/>
  <c r="H327" i="57" s="1"/>
  <c r="L245" i="53"/>
  <c r="H245" i="53" s="1"/>
  <c r="M327" i="51"/>
  <c r="I327" i="51" s="1"/>
  <c r="L409" i="50"/>
  <c r="H409" i="50" s="1"/>
  <c r="L327" i="55"/>
  <c r="H327" i="55" s="1"/>
  <c r="M409" i="52"/>
  <c r="I409" i="52" s="1"/>
  <c r="K573" i="59"/>
  <c r="G573" i="59" s="1"/>
  <c r="L327" i="51"/>
  <c r="H327" i="51" s="1"/>
  <c r="M245" i="54"/>
  <c r="I245" i="54" s="1"/>
  <c r="L573" i="59"/>
  <c r="H573" i="59" s="1"/>
  <c r="M573" i="50"/>
  <c r="I573" i="50" s="1"/>
  <c r="L409" i="57"/>
  <c r="H409" i="57" s="1"/>
  <c r="L409" i="58"/>
  <c r="H409" i="58" s="1"/>
  <c r="L573" i="50"/>
  <c r="H573" i="50" s="1"/>
  <c r="K409" i="57"/>
  <c r="G409" i="57" s="1"/>
  <c r="K409" i="58"/>
  <c r="G409" i="58" s="1"/>
  <c r="K573" i="50"/>
  <c r="G573" i="50" s="1"/>
  <c r="M491" i="52"/>
  <c r="I491" i="52" s="1"/>
  <c r="M573" i="52"/>
  <c r="I573" i="52" s="1"/>
  <c r="L491" i="52"/>
  <c r="H491" i="52" s="1"/>
  <c r="L573" i="52"/>
  <c r="H573" i="52" s="1"/>
  <c r="M491" i="50"/>
  <c r="I491" i="50" s="1"/>
  <c r="M409" i="57"/>
  <c r="I409" i="57" s="1"/>
  <c r="M409" i="58"/>
  <c r="I409" i="58" s="1"/>
  <c r="K491" i="52"/>
  <c r="G491" i="52" s="1"/>
  <c r="K327" i="53"/>
  <c r="G327" i="53" s="1"/>
  <c r="K409" i="51"/>
  <c r="G409" i="51" s="1"/>
  <c r="L409" i="55"/>
  <c r="H409" i="55" s="1"/>
  <c r="K491" i="50"/>
  <c r="G491" i="50" s="1"/>
  <c r="L409" i="56"/>
  <c r="H409" i="56" s="1"/>
  <c r="K409" i="55"/>
  <c r="G409" i="55" s="1"/>
  <c r="M409" i="51"/>
  <c r="I409" i="51" s="1"/>
  <c r="M409" i="55"/>
  <c r="I409" i="55" s="1"/>
  <c r="L327" i="54"/>
  <c r="H327" i="54" s="1"/>
  <c r="L491" i="50"/>
  <c r="H491" i="50" s="1"/>
  <c r="M327" i="54"/>
  <c r="I327" i="54" s="1"/>
  <c r="K573" i="52"/>
  <c r="G573" i="52" s="1"/>
  <c r="K327" i="54"/>
  <c r="G327" i="54" s="1"/>
  <c r="M409" i="56"/>
  <c r="I409" i="56" s="1"/>
  <c r="K409" i="56"/>
  <c r="G409" i="56" s="1"/>
  <c r="L327" i="53"/>
  <c r="H327" i="53" s="1"/>
  <c r="L409" i="51"/>
  <c r="H409" i="51" s="1"/>
  <c r="M327" i="53"/>
  <c r="I327" i="53" s="1"/>
  <c r="M491" i="55"/>
  <c r="I491" i="55" s="1"/>
  <c r="L409" i="53"/>
  <c r="H409" i="53" s="1"/>
  <c r="L491" i="56"/>
  <c r="H491" i="56" s="1"/>
  <c r="M573" i="58"/>
  <c r="I573" i="58" s="1"/>
  <c r="K573" i="55"/>
  <c r="G573" i="55" s="1"/>
  <c r="L491" i="57"/>
  <c r="H491" i="57" s="1"/>
  <c r="L491" i="55"/>
  <c r="H491" i="55" s="1"/>
  <c r="K409" i="53"/>
  <c r="G409" i="53" s="1"/>
  <c r="K491" i="56"/>
  <c r="G491" i="56" s="1"/>
  <c r="M491" i="58"/>
  <c r="I491" i="58" s="1"/>
  <c r="L573" i="58"/>
  <c r="H573" i="58" s="1"/>
  <c r="M491" i="57"/>
  <c r="I491" i="57" s="1"/>
  <c r="K573" i="57"/>
  <c r="G573" i="57" s="1"/>
  <c r="M409" i="54"/>
  <c r="I409" i="54" s="1"/>
  <c r="K491" i="55"/>
  <c r="G491" i="55" s="1"/>
  <c r="M491" i="56"/>
  <c r="I491" i="56" s="1"/>
  <c r="L491" i="58"/>
  <c r="H491" i="58" s="1"/>
  <c r="K573" i="58"/>
  <c r="G573" i="58" s="1"/>
  <c r="L573" i="51"/>
  <c r="H573" i="51" s="1"/>
  <c r="L409" i="54"/>
  <c r="H409" i="54" s="1"/>
  <c r="K491" i="58"/>
  <c r="G491" i="58" s="1"/>
  <c r="L573" i="57"/>
  <c r="H573" i="57" s="1"/>
  <c r="L573" i="56"/>
  <c r="H573" i="56" s="1"/>
  <c r="M491" i="51"/>
  <c r="I491" i="51" s="1"/>
  <c r="K573" i="51"/>
  <c r="G573" i="51" s="1"/>
  <c r="M409" i="53"/>
  <c r="I409" i="53" s="1"/>
  <c r="K491" i="51"/>
  <c r="G491" i="51" s="1"/>
  <c r="L573" i="55"/>
  <c r="H573" i="55" s="1"/>
  <c r="M573" i="56"/>
  <c r="I573" i="56" s="1"/>
  <c r="M573" i="57"/>
  <c r="I573" i="57" s="1"/>
  <c r="K491" i="57"/>
  <c r="G491" i="57" s="1"/>
  <c r="K573" i="56"/>
  <c r="G573" i="56" s="1"/>
  <c r="M573" i="55"/>
  <c r="I573" i="55" s="1"/>
  <c r="K409" i="54"/>
  <c r="G409" i="54" s="1"/>
  <c r="M573" i="51"/>
  <c r="I573" i="51" s="1"/>
  <c r="L491" i="51"/>
  <c r="H491" i="51" s="1"/>
  <c r="L573" i="53"/>
  <c r="H573" i="53" s="1"/>
  <c r="L491" i="53"/>
  <c r="H491" i="53" s="1"/>
  <c r="K491" i="53"/>
  <c r="G491" i="53" s="1"/>
  <c r="K573" i="53"/>
  <c r="G573" i="53" s="1"/>
  <c r="M573" i="53"/>
  <c r="I573" i="53" s="1"/>
  <c r="K573" i="54"/>
  <c r="G573" i="54" s="1"/>
  <c r="M491" i="53"/>
  <c r="I491" i="53" s="1"/>
  <c r="M491" i="54"/>
  <c r="I491" i="54" s="1"/>
  <c r="L491" i="54"/>
  <c r="H491" i="54" s="1"/>
  <c r="L573" i="54"/>
  <c r="H573" i="54" s="1"/>
  <c r="M573" i="54"/>
  <c r="I573" i="54" s="1"/>
  <c r="K491" i="54"/>
  <c r="G491" i="54" s="1"/>
  <c r="L80" i="47"/>
  <c r="H80" i="47" s="1"/>
  <c r="K80" i="47"/>
  <c r="G80" i="47" s="1"/>
  <c r="M162" i="47"/>
  <c r="I162" i="47" s="1"/>
  <c r="L80" i="49"/>
  <c r="H80" i="49" s="1"/>
  <c r="K162" i="47"/>
  <c r="G162" i="47" s="1"/>
  <c r="K80" i="49"/>
  <c r="G80" i="49" s="1"/>
  <c r="M80" i="49"/>
  <c r="I80" i="49" s="1"/>
  <c r="L162" i="47"/>
  <c r="H162" i="47" s="1"/>
  <c r="M80" i="47"/>
  <c r="I80" i="47" s="1"/>
  <c r="K162" i="49"/>
  <c r="G162" i="49" s="1"/>
  <c r="L162" i="49"/>
  <c r="H162" i="49" s="1"/>
  <c r="M162" i="49"/>
  <c r="I162" i="49" s="1"/>
  <c r="K244" i="49"/>
  <c r="G244" i="49" s="1"/>
  <c r="L244" i="49"/>
  <c r="H244" i="49" s="1"/>
  <c r="K244" i="47"/>
  <c r="G244" i="47" s="1"/>
  <c r="M244" i="49"/>
  <c r="I244" i="49" s="1"/>
  <c r="M244" i="47"/>
  <c r="I244" i="47" s="1"/>
  <c r="L244" i="47"/>
  <c r="H244" i="47" s="1"/>
  <c r="L326" i="49"/>
  <c r="H326" i="49" s="1"/>
  <c r="M326" i="49"/>
  <c r="I326" i="49" s="1"/>
  <c r="K326" i="49"/>
  <c r="G326" i="49" s="1"/>
  <c r="M326" i="47"/>
  <c r="I326" i="47" s="1"/>
  <c r="L326" i="47"/>
  <c r="H326" i="47" s="1"/>
  <c r="K326" i="47"/>
  <c r="G326" i="47" s="1"/>
  <c r="K408" i="47"/>
  <c r="G408" i="47" s="1"/>
  <c r="K408" i="49"/>
  <c r="G408" i="49" s="1"/>
  <c r="M408" i="49"/>
  <c r="I408" i="49" s="1"/>
  <c r="M408" i="47"/>
  <c r="I408" i="47" s="1"/>
  <c r="L408" i="49"/>
  <c r="H408" i="49" s="1"/>
  <c r="L408" i="47"/>
  <c r="H408" i="47" s="1"/>
  <c r="K490" i="49"/>
  <c r="G490" i="49" s="1"/>
  <c r="M490" i="49"/>
  <c r="I490" i="49" s="1"/>
  <c r="K572" i="49"/>
  <c r="G572" i="49" s="1"/>
  <c r="L572" i="49"/>
  <c r="H572" i="49" s="1"/>
  <c r="K572" i="47"/>
  <c r="G572" i="47" s="1"/>
  <c r="K490" i="47"/>
  <c r="G490" i="47" s="1"/>
  <c r="L490" i="49"/>
  <c r="H490" i="49" s="1"/>
  <c r="M572" i="47"/>
  <c r="I572" i="47" s="1"/>
  <c r="M572" i="49"/>
  <c r="I572" i="49" s="1"/>
  <c r="L572" i="47"/>
  <c r="H572" i="47" s="1"/>
  <c r="L490" i="47"/>
  <c r="H490" i="47" s="1"/>
  <c r="M490" i="47"/>
  <c r="I490" i="47" s="1"/>
  <c r="G1310" i="42"/>
  <c r="I1310" i="42"/>
  <c r="H1310" i="42"/>
  <c r="G1392" i="42"/>
  <c r="H1392" i="42"/>
  <c r="I1392" i="42"/>
  <c r="I1474" i="42"/>
  <c r="G1474" i="42"/>
  <c r="H1474" i="42"/>
  <c r="G1556" i="42"/>
  <c r="I1556" i="42"/>
  <c r="H1556" i="42"/>
  <c r="H1638" i="42"/>
  <c r="G1638" i="42"/>
  <c r="I1638" i="42"/>
  <c r="H1720" i="42"/>
  <c r="I1720" i="42"/>
  <c r="G1720" i="42"/>
  <c r="I1802" i="42"/>
  <c r="G1802" i="42"/>
  <c r="H1802" i="42"/>
  <c r="G1884" i="42"/>
  <c r="H1884" i="42"/>
  <c r="I1884" i="42"/>
  <c r="I2048" i="42"/>
  <c r="G1966" i="42"/>
  <c r="G2048" i="42"/>
  <c r="H2048" i="42"/>
  <c r="I1966" i="42"/>
  <c r="H1966" i="42"/>
  <c r="L245" i="61"/>
  <c r="H245" i="61" s="1"/>
  <c r="K245" i="61"/>
  <c r="G245" i="61" s="1"/>
  <c r="J245" i="61"/>
  <c r="F245" i="61" s="1"/>
  <c r="J573" i="61"/>
  <c r="F573" i="61" s="1"/>
  <c r="L737" i="61"/>
  <c r="H737" i="61" s="1"/>
  <c r="K737" i="61"/>
  <c r="G737" i="61" s="1"/>
  <c r="J737" i="61"/>
  <c r="F737" i="61" s="1"/>
  <c r="K573" i="61"/>
  <c r="G573" i="61" s="1"/>
  <c r="J901" i="61"/>
  <c r="F901" i="61" s="1"/>
  <c r="K901" i="61"/>
  <c r="G901" i="61" s="1"/>
  <c r="L573" i="61"/>
  <c r="H573" i="61" s="1"/>
  <c r="K327" i="61"/>
  <c r="G327" i="61" s="1"/>
  <c r="J163" i="61"/>
  <c r="F163" i="61" s="1"/>
  <c r="J491" i="61"/>
  <c r="F491" i="61" s="1"/>
  <c r="J327" i="61"/>
  <c r="F327" i="61" s="1"/>
  <c r="L163" i="61"/>
  <c r="H163" i="61" s="1"/>
  <c r="L491" i="61"/>
  <c r="H491" i="61" s="1"/>
  <c r="L819" i="61"/>
  <c r="H819" i="61" s="1"/>
  <c r="K163" i="61"/>
  <c r="G163" i="61" s="1"/>
  <c r="K491" i="61"/>
  <c r="G491" i="61" s="1"/>
  <c r="K819" i="61"/>
  <c r="G819" i="61" s="1"/>
  <c r="L81" i="61"/>
  <c r="H81" i="61" s="1"/>
  <c r="J819" i="61"/>
  <c r="F819" i="61" s="1"/>
  <c r="L655" i="61"/>
  <c r="H655" i="61" s="1"/>
  <c r="K409" i="61"/>
  <c r="G409" i="61" s="1"/>
  <c r="L327" i="61"/>
  <c r="H327" i="61" s="1"/>
  <c r="K655" i="61"/>
  <c r="G655" i="61" s="1"/>
  <c r="L901" i="61"/>
  <c r="H901" i="61" s="1"/>
  <c r="K81" i="61"/>
  <c r="G81" i="61" s="1"/>
  <c r="J655" i="61"/>
  <c r="F655" i="61" s="1"/>
  <c r="J81" i="61"/>
  <c r="F81" i="61" s="1"/>
  <c r="J409" i="61"/>
  <c r="F409" i="61" s="1"/>
  <c r="L409" i="61"/>
  <c r="H409" i="61" s="1"/>
  <c r="I89" i="41"/>
  <c r="J89" i="41"/>
  <c r="Q89" i="41"/>
  <c r="P89" i="41"/>
  <c r="S89" i="41"/>
  <c r="O89" i="41"/>
  <c r="T89" i="41"/>
  <c r="M89" i="41"/>
  <c r="R89" i="41"/>
  <c r="N89" i="41"/>
  <c r="K83" i="45" l="1"/>
  <c r="G83" i="45" s="1"/>
  <c r="J83" i="45"/>
  <c r="F83" i="45" s="1"/>
  <c r="L83" i="45"/>
  <c r="H83" i="45" s="1"/>
  <c r="K821" i="45"/>
  <c r="G821" i="45" s="1"/>
  <c r="K493" i="45"/>
  <c r="G493" i="45" s="1"/>
  <c r="L657" i="45"/>
  <c r="H657" i="45" s="1"/>
  <c r="K575" i="45"/>
  <c r="G575" i="45" s="1"/>
  <c r="J247" i="45"/>
  <c r="F247" i="45" s="1"/>
  <c r="K411" i="45"/>
  <c r="G411" i="45" s="1"/>
  <c r="J903" i="45"/>
  <c r="F903" i="45" s="1"/>
  <c r="K329" i="45"/>
  <c r="G329" i="45" s="1"/>
  <c r="J493" i="45"/>
  <c r="F493" i="45" s="1"/>
  <c r="K657" i="45"/>
  <c r="G657" i="45" s="1"/>
  <c r="J575" i="45"/>
  <c r="F575" i="45" s="1"/>
  <c r="J739" i="45"/>
  <c r="F739" i="45" s="1"/>
  <c r="J411" i="45"/>
  <c r="F411" i="45" s="1"/>
  <c r="L821" i="45"/>
  <c r="H821" i="45" s="1"/>
  <c r="J657" i="45"/>
  <c r="F657" i="45" s="1"/>
  <c r="K739" i="45"/>
  <c r="G739" i="45" s="1"/>
  <c r="L165" i="45"/>
  <c r="H165" i="45" s="1"/>
  <c r="J821" i="45"/>
  <c r="F821" i="45" s="1"/>
  <c r="L493" i="45"/>
  <c r="H493" i="45" s="1"/>
  <c r="J329" i="45"/>
  <c r="F329" i="45" s="1"/>
  <c r="L575" i="45"/>
  <c r="H575" i="45" s="1"/>
  <c r="K247" i="45"/>
  <c r="G247" i="45" s="1"/>
  <c r="K903" i="45"/>
  <c r="G903" i="45" s="1"/>
  <c r="J165" i="45"/>
  <c r="F165" i="45" s="1"/>
  <c r="L739" i="45"/>
  <c r="H739" i="45" s="1"/>
  <c r="L329" i="45"/>
  <c r="H329" i="45" s="1"/>
  <c r="L903" i="45"/>
  <c r="H903" i="45" s="1"/>
  <c r="L247" i="45"/>
  <c r="H247" i="45" s="1"/>
  <c r="K165" i="45"/>
  <c r="G165" i="45" s="1"/>
  <c r="L411" i="45"/>
  <c r="H411" i="45" s="1"/>
  <c r="G165" i="42"/>
  <c r="I165" i="42"/>
  <c r="G83" i="42"/>
  <c r="H83" i="42"/>
  <c r="H165" i="42"/>
  <c r="I83" i="42"/>
  <c r="I247" i="42"/>
  <c r="H247" i="42"/>
  <c r="G247" i="42"/>
  <c r="G329" i="42"/>
  <c r="H329" i="42"/>
  <c r="I329" i="42"/>
  <c r="I411" i="42"/>
  <c r="G411" i="42"/>
  <c r="H411" i="42"/>
  <c r="G493" i="42"/>
  <c r="H493" i="42"/>
  <c r="I493" i="42"/>
  <c r="G575" i="42"/>
  <c r="H575" i="42"/>
  <c r="I575" i="42"/>
  <c r="H657" i="42"/>
  <c r="G657" i="42"/>
  <c r="I657" i="42"/>
  <c r="G739" i="42"/>
  <c r="I739" i="42"/>
  <c r="H739" i="42"/>
  <c r="G821" i="42"/>
  <c r="H821" i="42"/>
  <c r="I821" i="42"/>
  <c r="I903" i="42"/>
  <c r="G903" i="42"/>
  <c r="H903" i="42"/>
  <c r="I985" i="42"/>
  <c r="G985" i="42"/>
  <c r="H985" i="42"/>
  <c r="G1067" i="42"/>
  <c r="H1067" i="42"/>
  <c r="I1067" i="42"/>
  <c r="H1149" i="42"/>
  <c r="I1149" i="42"/>
  <c r="G1149" i="42"/>
  <c r="I1231" i="42"/>
  <c r="G1231" i="42"/>
  <c r="H1231" i="42"/>
  <c r="D92" i="41"/>
  <c r="F91" i="41"/>
  <c r="H91" i="41"/>
  <c r="G91" i="41"/>
  <c r="E91" i="41"/>
  <c r="M163" i="48"/>
  <c r="I163" i="48" s="1"/>
  <c r="K81" i="48"/>
  <c r="G81" i="48" s="1"/>
  <c r="K163" i="48"/>
  <c r="G163" i="48" s="1"/>
  <c r="M81" i="48"/>
  <c r="I81" i="48" s="1"/>
  <c r="L81" i="48"/>
  <c r="H81" i="48" s="1"/>
  <c r="L163" i="48"/>
  <c r="H163" i="48" s="1"/>
  <c r="M245" i="48"/>
  <c r="I245" i="48" s="1"/>
  <c r="L245" i="48"/>
  <c r="H245" i="48" s="1"/>
  <c r="K245" i="48"/>
  <c r="G245" i="48" s="1"/>
  <c r="M327" i="48"/>
  <c r="I327" i="48" s="1"/>
  <c r="L327" i="48"/>
  <c r="H327" i="48" s="1"/>
  <c r="K327" i="48"/>
  <c r="G327" i="48" s="1"/>
  <c r="M409" i="48"/>
  <c r="I409" i="48" s="1"/>
  <c r="K409" i="48"/>
  <c r="G409" i="48" s="1"/>
  <c r="L409" i="48"/>
  <c r="H409" i="48" s="1"/>
  <c r="M491" i="48"/>
  <c r="I491" i="48" s="1"/>
  <c r="M573" i="48"/>
  <c r="I573" i="48" s="1"/>
  <c r="K573" i="48"/>
  <c r="G573" i="48" s="1"/>
  <c r="L491" i="48"/>
  <c r="H491" i="48" s="1"/>
  <c r="L573" i="48"/>
  <c r="H573" i="48" s="1"/>
  <c r="K491" i="48"/>
  <c r="G491" i="48" s="1"/>
  <c r="K89" i="41"/>
  <c r="L89" i="41"/>
  <c r="M164" i="50"/>
  <c r="I164" i="50" s="1"/>
  <c r="K246" i="50"/>
  <c r="G246" i="50" s="1"/>
  <c r="M82" i="51"/>
  <c r="I82" i="51" s="1"/>
  <c r="L164" i="50"/>
  <c r="H164" i="50" s="1"/>
  <c r="M82" i="50"/>
  <c r="I82" i="50" s="1"/>
  <c r="L82" i="50"/>
  <c r="H82" i="50" s="1"/>
  <c r="M246" i="50"/>
  <c r="I246" i="50" s="1"/>
  <c r="K164" i="50"/>
  <c r="G164" i="50" s="1"/>
  <c r="L82" i="53"/>
  <c r="H82" i="53" s="1"/>
  <c r="L246" i="50"/>
  <c r="H246" i="50" s="1"/>
  <c r="M164" i="57"/>
  <c r="I164" i="57" s="1"/>
  <c r="L164" i="54"/>
  <c r="H164" i="54" s="1"/>
  <c r="K164" i="55"/>
  <c r="G164" i="55" s="1"/>
  <c r="K82" i="53"/>
  <c r="G82" i="53" s="1"/>
  <c r="M164" i="54"/>
  <c r="I164" i="54" s="1"/>
  <c r="M82" i="55"/>
  <c r="I82" i="55" s="1"/>
  <c r="M82" i="52"/>
  <c r="I82" i="52" s="1"/>
  <c r="M164" i="55"/>
  <c r="I164" i="55" s="1"/>
  <c r="L82" i="55"/>
  <c r="H82" i="55" s="1"/>
  <c r="L82" i="52"/>
  <c r="H82" i="52" s="1"/>
  <c r="M164" i="53"/>
  <c r="I164" i="53" s="1"/>
  <c r="K82" i="50"/>
  <c r="G82" i="50" s="1"/>
  <c r="L164" i="55"/>
  <c r="H164" i="55" s="1"/>
  <c r="K82" i="55"/>
  <c r="G82" i="55" s="1"/>
  <c r="K82" i="52"/>
  <c r="G82" i="52" s="1"/>
  <c r="L164" i="53"/>
  <c r="H164" i="53" s="1"/>
  <c r="M82" i="59"/>
  <c r="I82" i="59" s="1"/>
  <c r="M82" i="53"/>
  <c r="I82" i="53" s="1"/>
  <c r="K164" i="53"/>
  <c r="G164" i="53" s="1"/>
  <c r="L82" i="59"/>
  <c r="H82" i="59" s="1"/>
  <c r="K164" i="54"/>
  <c r="G164" i="54" s="1"/>
  <c r="K164" i="57"/>
  <c r="G164" i="57" s="1"/>
  <c r="M164" i="52"/>
  <c r="I164" i="52" s="1"/>
  <c r="K82" i="54"/>
  <c r="G82" i="54" s="1"/>
  <c r="K82" i="58"/>
  <c r="G82" i="58" s="1"/>
  <c r="L82" i="51"/>
  <c r="H82" i="51" s="1"/>
  <c r="L164" i="57"/>
  <c r="H164" i="57" s="1"/>
  <c r="K164" i="52"/>
  <c r="G164" i="52" s="1"/>
  <c r="K82" i="56"/>
  <c r="G82" i="56" s="1"/>
  <c r="L82" i="54"/>
  <c r="H82" i="54" s="1"/>
  <c r="L82" i="58"/>
  <c r="H82" i="58" s="1"/>
  <c r="L82" i="57"/>
  <c r="H82" i="57" s="1"/>
  <c r="K82" i="51"/>
  <c r="G82" i="51" s="1"/>
  <c r="M82" i="56"/>
  <c r="I82" i="56" s="1"/>
  <c r="M82" i="58"/>
  <c r="I82" i="58" s="1"/>
  <c r="K82" i="57"/>
  <c r="G82" i="57" s="1"/>
  <c r="L82" i="56"/>
  <c r="H82" i="56" s="1"/>
  <c r="K82" i="59"/>
  <c r="G82" i="59" s="1"/>
  <c r="M82" i="57"/>
  <c r="I82" i="57" s="1"/>
  <c r="M82" i="54"/>
  <c r="I82" i="54" s="1"/>
  <c r="M164" i="59"/>
  <c r="I164" i="59" s="1"/>
  <c r="M164" i="51"/>
  <c r="I164" i="51" s="1"/>
  <c r="M328" i="56"/>
  <c r="I328" i="56" s="1"/>
  <c r="M246" i="59"/>
  <c r="I246" i="59" s="1"/>
  <c r="L164" i="59"/>
  <c r="H164" i="59" s="1"/>
  <c r="M246" i="58"/>
  <c r="I246" i="58" s="1"/>
  <c r="M246" i="53"/>
  <c r="I246" i="53" s="1"/>
  <c r="L164" i="51"/>
  <c r="H164" i="51" s="1"/>
  <c r="L328" i="56"/>
  <c r="H328" i="56" s="1"/>
  <c r="K246" i="52"/>
  <c r="G246" i="52" s="1"/>
  <c r="K164" i="58"/>
  <c r="G164" i="58" s="1"/>
  <c r="M410" i="59"/>
  <c r="I410" i="59" s="1"/>
  <c r="L164" i="56"/>
  <c r="H164" i="56" s="1"/>
  <c r="L246" i="59"/>
  <c r="H246" i="59" s="1"/>
  <c r="L410" i="59"/>
  <c r="H410" i="59" s="1"/>
  <c r="K164" i="56"/>
  <c r="G164" i="56" s="1"/>
  <c r="L164" i="52"/>
  <c r="H164" i="52" s="1"/>
  <c r="K246" i="59"/>
  <c r="G246" i="59" s="1"/>
  <c r="L246" i="58"/>
  <c r="H246" i="58" s="1"/>
  <c r="K246" i="56"/>
  <c r="G246" i="56" s="1"/>
  <c r="K246" i="58"/>
  <c r="G246" i="58" s="1"/>
  <c r="M246" i="56"/>
  <c r="I246" i="56" s="1"/>
  <c r="K164" i="59"/>
  <c r="G164" i="59" s="1"/>
  <c r="K328" i="56"/>
  <c r="G328" i="56" s="1"/>
  <c r="K410" i="59"/>
  <c r="G410" i="59" s="1"/>
  <c r="M164" i="56"/>
  <c r="I164" i="56" s="1"/>
  <c r="L164" i="58"/>
  <c r="H164" i="58" s="1"/>
  <c r="K328" i="59"/>
  <c r="G328" i="59" s="1"/>
  <c r="M328" i="59"/>
  <c r="I328" i="59" s="1"/>
  <c r="K246" i="53"/>
  <c r="G246" i="53" s="1"/>
  <c r="M246" i="52"/>
  <c r="I246" i="52" s="1"/>
  <c r="L328" i="59"/>
  <c r="H328" i="59" s="1"/>
  <c r="L246" i="52"/>
  <c r="H246" i="52" s="1"/>
  <c r="M164" i="58"/>
  <c r="I164" i="58" s="1"/>
  <c r="L246" i="53"/>
  <c r="H246" i="53" s="1"/>
  <c r="L246" i="56"/>
  <c r="H246" i="56" s="1"/>
  <c r="K164" i="51"/>
  <c r="G164" i="51" s="1"/>
  <c r="L328" i="58"/>
  <c r="H328" i="58" s="1"/>
  <c r="K246" i="55"/>
  <c r="G246" i="55" s="1"/>
  <c r="K328" i="50"/>
  <c r="G328" i="50" s="1"/>
  <c r="K328" i="58"/>
  <c r="G328" i="58" s="1"/>
  <c r="M410" i="56"/>
  <c r="I410" i="56" s="1"/>
  <c r="L328" i="50"/>
  <c r="H328" i="50" s="1"/>
  <c r="L410" i="56"/>
  <c r="H410" i="56" s="1"/>
  <c r="M328" i="50"/>
  <c r="I328" i="50" s="1"/>
  <c r="M328" i="52"/>
  <c r="I328" i="52" s="1"/>
  <c r="M246" i="57"/>
  <c r="I246" i="57" s="1"/>
  <c r="K410" i="56"/>
  <c r="G410" i="56" s="1"/>
  <c r="M328" i="58"/>
  <c r="I328" i="58" s="1"/>
  <c r="L246" i="55"/>
  <c r="H246" i="55" s="1"/>
  <c r="K328" i="53"/>
  <c r="G328" i="53" s="1"/>
  <c r="K246" i="51"/>
  <c r="G246" i="51" s="1"/>
  <c r="M246" i="55"/>
  <c r="I246" i="55" s="1"/>
  <c r="L328" i="52"/>
  <c r="H328" i="52" s="1"/>
  <c r="M328" i="53"/>
  <c r="I328" i="53" s="1"/>
  <c r="M574" i="59"/>
  <c r="I574" i="59" s="1"/>
  <c r="M246" i="51"/>
  <c r="I246" i="51" s="1"/>
  <c r="L246" i="57"/>
  <c r="H246" i="57" s="1"/>
  <c r="L574" i="59"/>
  <c r="H574" i="59" s="1"/>
  <c r="M246" i="54"/>
  <c r="I246" i="54" s="1"/>
  <c r="K246" i="54"/>
  <c r="G246" i="54" s="1"/>
  <c r="M492" i="59"/>
  <c r="I492" i="59" s="1"/>
  <c r="L492" i="59"/>
  <c r="H492" i="59" s="1"/>
  <c r="K246" i="57"/>
  <c r="G246" i="57" s="1"/>
  <c r="K574" i="59"/>
  <c r="G574" i="59" s="1"/>
  <c r="L246" i="54"/>
  <c r="H246" i="54" s="1"/>
  <c r="K492" i="59"/>
  <c r="G492" i="59" s="1"/>
  <c r="K328" i="52"/>
  <c r="G328" i="52" s="1"/>
  <c r="L328" i="53"/>
  <c r="H328" i="53" s="1"/>
  <c r="L246" i="51"/>
  <c r="H246" i="51" s="1"/>
  <c r="L410" i="58"/>
  <c r="H410" i="58" s="1"/>
  <c r="M328" i="55"/>
  <c r="I328" i="55" s="1"/>
  <c r="K328" i="51"/>
  <c r="G328" i="51" s="1"/>
  <c r="L328" i="55"/>
  <c r="H328" i="55" s="1"/>
  <c r="M328" i="51"/>
  <c r="I328" i="51" s="1"/>
  <c r="K328" i="55"/>
  <c r="G328" i="55" s="1"/>
  <c r="M492" i="56"/>
  <c r="I492" i="56" s="1"/>
  <c r="M574" i="56"/>
  <c r="I574" i="56" s="1"/>
  <c r="L328" i="51"/>
  <c r="H328" i="51" s="1"/>
  <c r="K410" i="50"/>
  <c r="G410" i="50" s="1"/>
  <c r="M410" i="58"/>
  <c r="I410" i="58" s="1"/>
  <c r="M328" i="54"/>
  <c r="I328" i="54" s="1"/>
  <c r="L492" i="56"/>
  <c r="H492" i="56" s="1"/>
  <c r="K410" i="58"/>
  <c r="G410" i="58" s="1"/>
  <c r="L328" i="57"/>
  <c r="H328" i="57" s="1"/>
  <c r="K574" i="56"/>
  <c r="G574" i="56" s="1"/>
  <c r="K410" i="53"/>
  <c r="G410" i="53" s="1"/>
  <c r="K328" i="57"/>
  <c r="G328" i="57" s="1"/>
  <c r="L328" i="54"/>
  <c r="H328" i="54" s="1"/>
  <c r="K492" i="56"/>
  <c r="G492" i="56" s="1"/>
  <c r="L574" i="56"/>
  <c r="H574" i="56" s="1"/>
  <c r="L410" i="52"/>
  <c r="H410" i="52" s="1"/>
  <c r="K410" i="52"/>
  <c r="G410" i="52" s="1"/>
  <c r="M410" i="50"/>
  <c r="I410" i="50" s="1"/>
  <c r="K328" i="54"/>
  <c r="G328" i="54" s="1"/>
  <c r="M410" i="53"/>
  <c r="I410" i="53" s="1"/>
  <c r="L410" i="50"/>
  <c r="H410" i="50" s="1"/>
  <c r="M328" i="57"/>
  <c r="I328" i="57" s="1"/>
  <c r="M410" i="52"/>
  <c r="I410" i="52" s="1"/>
  <c r="L410" i="53"/>
  <c r="H410" i="53" s="1"/>
  <c r="K492" i="50"/>
  <c r="G492" i="50" s="1"/>
  <c r="K492" i="53"/>
  <c r="G492" i="53" s="1"/>
  <c r="M492" i="58"/>
  <c r="I492" i="58" s="1"/>
  <c r="M574" i="58"/>
  <c r="I574" i="58" s="1"/>
  <c r="K492" i="52"/>
  <c r="G492" i="52" s="1"/>
  <c r="K410" i="51"/>
  <c r="G410" i="51" s="1"/>
  <c r="L574" i="53"/>
  <c r="H574" i="53" s="1"/>
  <c r="L574" i="50"/>
  <c r="H574" i="50" s="1"/>
  <c r="M410" i="54"/>
  <c r="I410" i="54" s="1"/>
  <c r="L492" i="58"/>
  <c r="H492" i="58" s="1"/>
  <c r="L574" i="58"/>
  <c r="H574" i="58" s="1"/>
  <c r="M492" i="52"/>
  <c r="I492" i="52" s="1"/>
  <c r="M574" i="52"/>
  <c r="I574" i="52" s="1"/>
  <c r="K574" i="53"/>
  <c r="G574" i="53" s="1"/>
  <c r="K410" i="55"/>
  <c r="G410" i="55" s="1"/>
  <c r="M410" i="57"/>
  <c r="I410" i="57" s="1"/>
  <c r="K492" i="58"/>
  <c r="G492" i="58" s="1"/>
  <c r="K574" i="58"/>
  <c r="G574" i="58" s="1"/>
  <c r="M410" i="55"/>
  <c r="I410" i="55" s="1"/>
  <c r="L574" i="52"/>
  <c r="H574" i="52" s="1"/>
  <c r="K574" i="50"/>
  <c r="G574" i="50" s="1"/>
  <c r="L410" i="57"/>
  <c r="H410" i="57" s="1"/>
  <c r="L410" i="55"/>
  <c r="H410" i="55" s="1"/>
  <c r="K410" i="54"/>
  <c r="G410" i="54" s="1"/>
  <c r="K574" i="52"/>
  <c r="G574" i="52" s="1"/>
  <c r="M492" i="50"/>
  <c r="I492" i="50" s="1"/>
  <c r="L492" i="50"/>
  <c r="H492" i="50" s="1"/>
  <c r="L492" i="53"/>
  <c r="H492" i="53" s="1"/>
  <c r="L492" i="52"/>
  <c r="H492" i="52" s="1"/>
  <c r="L410" i="51"/>
  <c r="H410" i="51" s="1"/>
  <c r="M574" i="53"/>
  <c r="I574" i="53" s="1"/>
  <c r="K410" i="57"/>
  <c r="G410" i="57" s="1"/>
  <c r="M574" i="50"/>
  <c r="I574" i="50" s="1"/>
  <c r="L410" i="54"/>
  <c r="H410" i="54" s="1"/>
  <c r="M410" i="51"/>
  <c r="I410" i="51" s="1"/>
  <c r="M492" i="53"/>
  <c r="I492" i="53" s="1"/>
  <c r="K492" i="55"/>
  <c r="G492" i="55" s="1"/>
  <c r="M492" i="55"/>
  <c r="I492" i="55" s="1"/>
  <c r="L492" i="55"/>
  <c r="H492" i="55" s="1"/>
  <c r="L492" i="51"/>
  <c r="H492" i="51" s="1"/>
  <c r="M492" i="54"/>
  <c r="I492" i="54" s="1"/>
  <c r="K492" i="51"/>
  <c r="G492" i="51" s="1"/>
  <c r="M574" i="51"/>
  <c r="I574" i="51" s="1"/>
  <c r="L492" i="54"/>
  <c r="H492" i="54" s="1"/>
  <c r="L574" i="51"/>
  <c r="H574" i="51" s="1"/>
  <c r="K492" i="54"/>
  <c r="G492" i="54" s="1"/>
  <c r="K574" i="51"/>
  <c r="G574" i="51" s="1"/>
  <c r="L574" i="55"/>
  <c r="H574" i="55" s="1"/>
  <c r="L492" i="57"/>
  <c r="H492" i="57" s="1"/>
  <c r="M492" i="51"/>
  <c r="I492" i="51" s="1"/>
  <c r="K574" i="55"/>
  <c r="G574" i="55" s="1"/>
  <c r="K492" i="57"/>
  <c r="G492" i="57" s="1"/>
  <c r="M574" i="54"/>
  <c r="I574" i="54" s="1"/>
  <c r="M574" i="57"/>
  <c r="I574" i="57" s="1"/>
  <c r="L574" i="54"/>
  <c r="H574" i="54" s="1"/>
  <c r="L574" i="57"/>
  <c r="H574" i="57" s="1"/>
  <c r="K574" i="54"/>
  <c r="G574" i="54" s="1"/>
  <c r="M574" i="55"/>
  <c r="I574" i="55" s="1"/>
  <c r="M492" i="57"/>
  <c r="I492" i="57" s="1"/>
  <c r="K574" i="57"/>
  <c r="G574" i="57" s="1"/>
  <c r="H82" i="63"/>
  <c r="H164" i="63"/>
  <c r="F328" i="63"/>
  <c r="F82" i="63"/>
  <c r="F164" i="63"/>
  <c r="G328" i="63"/>
  <c r="H328" i="63"/>
  <c r="G164" i="63"/>
  <c r="H410" i="63"/>
  <c r="G410" i="63"/>
  <c r="F410" i="63"/>
  <c r="H492" i="63"/>
  <c r="G492" i="63"/>
  <c r="F246" i="63"/>
  <c r="F492" i="63"/>
  <c r="H246" i="63"/>
  <c r="G246" i="63"/>
  <c r="G574" i="63"/>
  <c r="G82" i="63"/>
  <c r="H574" i="63"/>
  <c r="F574" i="63"/>
  <c r="L81" i="49"/>
  <c r="H81" i="49" s="1"/>
  <c r="K163" i="47"/>
  <c r="G163" i="47" s="1"/>
  <c r="K81" i="49"/>
  <c r="G81" i="49" s="1"/>
  <c r="M81" i="49"/>
  <c r="I81" i="49" s="1"/>
  <c r="K163" i="49"/>
  <c r="G163" i="49" s="1"/>
  <c r="M163" i="47"/>
  <c r="I163" i="47" s="1"/>
  <c r="L163" i="47"/>
  <c r="H163" i="47" s="1"/>
  <c r="L163" i="49"/>
  <c r="H163" i="49" s="1"/>
  <c r="M81" i="47"/>
  <c r="I81" i="47" s="1"/>
  <c r="K81" i="47"/>
  <c r="G81" i="47" s="1"/>
  <c r="L81" i="47"/>
  <c r="H81" i="47" s="1"/>
  <c r="M163" i="49"/>
  <c r="I163" i="49" s="1"/>
  <c r="L327" i="47"/>
  <c r="H327" i="47" s="1"/>
  <c r="M245" i="47"/>
  <c r="I245" i="47" s="1"/>
  <c r="K327" i="47"/>
  <c r="G327" i="47" s="1"/>
  <c r="L245" i="47"/>
  <c r="H245" i="47" s="1"/>
  <c r="K245" i="47"/>
  <c r="G245" i="47" s="1"/>
  <c r="K245" i="49"/>
  <c r="G245" i="49" s="1"/>
  <c r="M327" i="47"/>
  <c r="I327" i="47" s="1"/>
  <c r="M245" i="49"/>
  <c r="I245" i="49" s="1"/>
  <c r="L245" i="49"/>
  <c r="H245" i="49" s="1"/>
  <c r="K327" i="49"/>
  <c r="G327" i="49" s="1"/>
  <c r="K409" i="47"/>
  <c r="G409" i="47" s="1"/>
  <c r="M409" i="47"/>
  <c r="I409" i="47" s="1"/>
  <c r="M327" i="49"/>
  <c r="I327" i="49" s="1"/>
  <c r="L409" i="47"/>
  <c r="H409" i="47" s="1"/>
  <c r="L327" i="49"/>
  <c r="H327" i="49" s="1"/>
  <c r="M409" i="49"/>
  <c r="I409" i="49" s="1"/>
  <c r="L573" i="47"/>
  <c r="H573" i="47" s="1"/>
  <c r="M491" i="47"/>
  <c r="I491" i="47" s="1"/>
  <c r="M573" i="47"/>
  <c r="I573" i="47" s="1"/>
  <c r="L491" i="47"/>
  <c r="H491" i="47" s="1"/>
  <c r="K491" i="47"/>
  <c r="G491" i="47" s="1"/>
  <c r="K409" i="49"/>
  <c r="G409" i="49" s="1"/>
  <c r="K573" i="47"/>
  <c r="G573" i="47" s="1"/>
  <c r="L409" i="49"/>
  <c r="H409" i="49" s="1"/>
  <c r="M573" i="49"/>
  <c r="I573" i="49" s="1"/>
  <c r="M491" i="49"/>
  <c r="I491" i="49" s="1"/>
  <c r="L573" i="49"/>
  <c r="H573" i="49" s="1"/>
  <c r="L491" i="49"/>
  <c r="H491" i="49" s="1"/>
  <c r="K573" i="49"/>
  <c r="G573" i="49" s="1"/>
  <c r="K491" i="49"/>
  <c r="G491" i="49" s="1"/>
  <c r="G1311" i="42"/>
  <c r="H1311" i="42"/>
  <c r="I1311" i="42"/>
  <c r="H1393" i="42"/>
  <c r="G1393" i="42"/>
  <c r="I1393" i="42"/>
  <c r="H1475" i="42"/>
  <c r="I1475" i="42"/>
  <c r="G1475" i="42"/>
  <c r="H1557" i="42"/>
  <c r="G1557" i="42"/>
  <c r="I1557" i="42"/>
  <c r="G1639" i="42"/>
  <c r="I1639" i="42"/>
  <c r="H1639" i="42"/>
  <c r="G1721" i="42"/>
  <c r="I1721" i="42"/>
  <c r="H1721" i="42"/>
  <c r="G1803" i="42"/>
  <c r="I1803" i="42"/>
  <c r="H1803" i="42"/>
  <c r="I1885" i="42"/>
  <c r="G1885" i="42"/>
  <c r="H1885" i="42"/>
  <c r="H1967" i="42"/>
  <c r="G2049" i="42"/>
  <c r="G1967" i="42"/>
  <c r="I2049" i="42"/>
  <c r="I1967" i="42"/>
  <c r="H2049" i="42"/>
  <c r="L82" i="61"/>
  <c r="H82" i="61" s="1"/>
  <c r="K82" i="61"/>
  <c r="G82" i="61" s="1"/>
  <c r="J82" i="61"/>
  <c r="F82" i="61" s="1"/>
  <c r="L574" i="61"/>
  <c r="H574" i="61" s="1"/>
  <c r="L738" i="61"/>
  <c r="H738" i="61" s="1"/>
  <c r="K574" i="61"/>
  <c r="G574" i="61" s="1"/>
  <c r="K738" i="61"/>
  <c r="G738" i="61" s="1"/>
  <c r="J574" i="61"/>
  <c r="F574" i="61" s="1"/>
  <c r="J738" i="61"/>
  <c r="F738" i="61" s="1"/>
  <c r="L820" i="61"/>
  <c r="H820" i="61" s="1"/>
  <c r="K410" i="61"/>
  <c r="G410" i="61" s="1"/>
  <c r="J410" i="61"/>
  <c r="F410" i="61" s="1"/>
  <c r="K820" i="61"/>
  <c r="G820" i="61" s="1"/>
  <c r="L410" i="61"/>
  <c r="H410" i="61" s="1"/>
  <c r="J246" i="61"/>
  <c r="F246" i="61" s="1"/>
  <c r="J820" i="61"/>
  <c r="F820" i="61" s="1"/>
  <c r="K656" i="61"/>
  <c r="G656" i="61" s="1"/>
  <c r="J492" i="61"/>
  <c r="F492" i="61" s="1"/>
  <c r="J656" i="61"/>
  <c r="F656" i="61" s="1"/>
  <c r="L164" i="61"/>
  <c r="H164" i="61" s="1"/>
  <c r="L656" i="61"/>
  <c r="H656" i="61" s="1"/>
  <c r="K164" i="61"/>
  <c r="G164" i="61" s="1"/>
  <c r="L246" i="61"/>
  <c r="H246" i="61" s="1"/>
  <c r="K492" i="61"/>
  <c r="G492" i="61" s="1"/>
  <c r="K246" i="61"/>
  <c r="G246" i="61" s="1"/>
  <c r="K328" i="61"/>
  <c r="G328" i="61" s="1"/>
  <c r="J328" i="61"/>
  <c r="F328" i="61" s="1"/>
  <c r="L328" i="61"/>
  <c r="H328" i="61" s="1"/>
  <c r="L902" i="61"/>
  <c r="H902" i="61" s="1"/>
  <c r="J164" i="61"/>
  <c r="F164" i="61" s="1"/>
  <c r="L492" i="61"/>
  <c r="H492" i="61" s="1"/>
  <c r="J902" i="61"/>
  <c r="F902" i="61" s="1"/>
  <c r="K902" i="61"/>
  <c r="G902" i="61" s="1"/>
  <c r="Q90" i="41"/>
  <c r="R90" i="41"/>
  <c r="P90" i="41"/>
  <c r="J90" i="41"/>
  <c r="T90" i="41"/>
  <c r="N90" i="41"/>
  <c r="M90" i="41"/>
  <c r="I90" i="41"/>
  <c r="S90" i="41"/>
  <c r="O90" i="41"/>
  <c r="H1312" i="42" l="1"/>
  <c r="G1312" i="42"/>
  <c r="I1312" i="42"/>
  <c r="G1394" i="42"/>
  <c r="H1394" i="42"/>
  <c r="I1394" i="42"/>
  <c r="G1476" i="42"/>
  <c r="I1476" i="42"/>
  <c r="H1476" i="42"/>
  <c r="H1558" i="42"/>
  <c r="G1558" i="42"/>
  <c r="I1558" i="42"/>
  <c r="H1640" i="42"/>
  <c r="I1640" i="42"/>
  <c r="G1640" i="42"/>
  <c r="G1722" i="42"/>
  <c r="H1722" i="42"/>
  <c r="I1722" i="42"/>
  <c r="G1804" i="42"/>
  <c r="I1804" i="42"/>
  <c r="H1804" i="42"/>
  <c r="H1886" i="42"/>
  <c r="I1886" i="42"/>
  <c r="G1886" i="42"/>
  <c r="I2050" i="42"/>
  <c r="I1968" i="42"/>
  <c r="H1968" i="42"/>
  <c r="G2050" i="42"/>
  <c r="G1968" i="42"/>
  <c r="H2050" i="42"/>
  <c r="J658" i="45"/>
  <c r="F658" i="45" s="1"/>
  <c r="J412" i="45"/>
  <c r="F412" i="45" s="1"/>
  <c r="K904" i="45"/>
  <c r="G904" i="45" s="1"/>
  <c r="J740" i="45"/>
  <c r="F740" i="45" s="1"/>
  <c r="J248" i="45"/>
  <c r="F248" i="45" s="1"/>
  <c r="J576" i="45"/>
  <c r="F576" i="45" s="1"/>
  <c r="L822" i="45"/>
  <c r="H822" i="45" s="1"/>
  <c r="J904" i="45"/>
  <c r="F904" i="45" s="1"/>
  <c r="L166" i="45"/>
  <c r="H166" i="45" s="1"/>
  <c r="J494" i="45"/>
  <c r="F494" i="45" s="1"/>
  <c r="J166" i="45"/>
  <c r="F166" i="45" s="1"/>
  <c r="L494" i="45"/>
  <c r="H494" i="45" s="1"/>
  <c r="L248" i="45"/>
  <c r="H248" i="45" s="1"/>
  <c r="L658" i="45"/>
  <c r="H658" i="45" s="1"/>
  <c r="L412" i="45"/>
  <c r="H412" i="45" s="1"/>
  <c r="K822" i="45"/>
  <c r="G822" i="45" s="1"/>
  <c r="K494" i="45"/>
  <c r="G494" i="45" s="1"/>
  <c r="L330" i="45"/>
  <c r="H330" i="45" s="1"/>
  <c r="K740" i="45"/>
  <c r="G740" i="45" s="1"/>
  <c r="K248" i="45"/>
  <c r="G248" i="45" s="1"/>
  <c r="K166" i="45"/>
  <c r="G166" i="45" s="1"/>
  <c r="L740" i="45"/>
  <c r="H740" i="45" s="1"/>
  <c r="L576" i="45"/>
  <c r="H576" i="45" s="1"/>
  <c r="K658" i="45"/>
  <c r="G658" i="45" s="1"/>
  <c r="K412" i="45"/>
  <c r="G412" i="45" s="1"/>
  <c r="L904" i="45"/>
  <c r="H904" i="45" s="1"/>
  <c r="J822" i="45"/>
  <c r="F822" i="45" s="1"/>
  <c r="K330" i="45"/>
  <c r="G330" i="45" s="1"/>
  <c r="K576" i="45"/>
  <c r="G576" i="45" s="1"/>
  <c r="J330" i="45"/>
  <c r="F330" i="45" s="1"/>
  <c r="L84" i="45"/>
  <c r="H84" i="45" s="1"/>
  <c r="K84" i="45"/>
  <c r="G84" i="45" s="1"/>
  <c r="J84" i="45"/>
  <c r="F84" i="45" s="1"/>
  <c r="G166" i="42"/>
  <c r="H84" i="42"/>
  <c r="I166" i="42"/>
  <c r="H248" i="42"/>
  <c r="H166" i="42"/>
  <c r="I248" i="42"/>
  <c r="G84" i="42"/>
  <c r="G248" i="42"/>
  <c r="I84" i="42"/>
  <c r="G412" i="42"/>
  <c r="H658" i="42"/>
  <c r="H412" i="42"/>
  <c r="H576" i="42"/>
  <c r="G494" i="42"/>
  <c r="G658" i="42"/>
  <c r="H494" i="42"/>
  <c r="I576" i="42"/>
  <c r="I330" i="42"/>
  <c r="H330" i="42"/>
  <c r="I412" i="42"/>
  <c r="G576" i="42"/>
  <c r="G330" i="42"/>
  <c r="I494" i="42"/>
  <c r="I658" i="42"/>
  <c r="I740" i="42"/>
  <c r="H740" i="42"/>
  <c r="G740" i="42"/>
  <c r="H822" i="42"/>
  <c r="I822" i="42"/>
  <c r="G822" i="42"/>
  <c r="H904" i="42"/>
  <c r="G904" i="42"/>
  <c r="I904" i="42"/>
  <c r="G986" i="42"/>
  <c r="H986" i="42"/>
  <c r="I986" i="42"/>
  <c r="G1068" i="42"/>
  <c r="I1068" i="42"/>
  <c r="H1068" i="42"/>
  <c r="H1150" i="42"/>
  <c r="G1150" i="42"/>
  <c r="I1150" i="42"/>
  <c r="I1232" i="42"/>
  <c r="G1232" i="42"/>
  <c r="H1232" i="42"/>
  <c r="F92" i="41"/>
  <c r="G92" i="41"/>
  <c r="E92" i="41"/>
  <c r="H92" i="41"/>
  <c r="D93" i="41"/>
  <c r="M246" i="48"/>
  <c r="I246" i="48" s="1"/>
  <c r="M164" i="48"/>
  <c r="I164" i="48" s="1"/>
  <c r="L82" i="48"/>
  <c r="H82" i="48" s="1"/>
  <c r="L164" i="48"/>
  <c r="H164" i="48" s="1"/>
  <c r="K164" i="48"/>
  <c r="G164" i="48" s="1"/>
  <c r="M82" i="48"/>
  <c r="I82" i="48" s="1"/>
  <c r="K246" i="48"/>
  <c r="G246" i="48" s="1"/>
  <c r="L246" i="48"/>
  <c r="H246" i="48" s="1"/>
  <c r="K82" i="48"/>
  <c r="G82" i="48" s="1"/>
  <c r="M328" i="48"/>
  <c r="I328" i="48" s="1"/>
  <c r="L328" i="48"/>
  <c r="H328" i="48" s="1"/>
  <c r="K328" i="48"/>
  <c r="G328" i="48" s="1"/>
  <c r="L410" i="48"/>
  <c r="H410" i="48" s="1"/>
  <c r="M410" i="48"/>
  <c r="I410" i="48" s="1"/>
  <c r="K410" i="48"/>
  <c r="G410" i="48" s="1"/>
  <c r="K492" i="48"/>
  <c r="G492" i="48" s="1"/>
  <c r="M574" i="48"/>
  <c r="I574" i="48" s="1"/>
  <c r="L574" i="48"/>
  <c r="H574" i="48" s="1"/>
  <c r="K574" i="48"/>
  <c r="G574" i="48" s="1"/>
  <c r="L492" i="48"/>
  <c r="H492" i="48" s="1"/>
  <c r="M492" i="48"/>
  <c r="I492" i="48" s="1"/>
  <c r="K90" i="41"/>
  <c r="L90" i="41"/>
  <c r="F165" i="63"/>
  <c r="G575" i="63"/>
  <c r="F575" i="63"/>
  <c r="H575" i="63"/>
  <c r="G247" i="63"/>
  <c r="G329" i="63"/>
  <c r="H329" i="63"/>
  <c r="F247" i="63"/>
  <c r="F83" i="63"/>
  <c r="F329" i="63"/>
  <c r="H411" i="63"/>
  <c r="G411" i="63"/>
  <c r="H247" i="63"/>
  <c r="G83" i="63"/>
  <c r="H83" i="63"/>
  <c r="F411" i="63"/>
  <c r="F493" i="63"/>
  <c r="G493" i="63"/>
  <c r="G165" i="63"/>
  <c r="H165" i="63"/>
  <c r="H493" i="63"/>
  <c r="M82" i="47"/>
  <c r="I82" i="47" s="1"/>
  <c r="K82" i="47"/>
  <c r="G82" i="47" s="1"/>
  <c r="M164" i="47"/>
  <c r="I164" i="47" s="1"/>
  <c r="K82" i="49"/>
  <c r="G82" i="49" s="1"/>
  <c r="L164" i="47"/>
  <c r="H164" i="47" s="1"/>
  <c r="M82" i="49"/>
  <c r="I82" i="49" s="1"/>
  <c r="L82" i="47"/>
  <c r="H82" i="47" s="1"/>
  <c r="K164" i="47"/>
  <c r="G164" i="47" s="1"/>
  <c r="L82" i="49"/>
  <c r="H82" i="49" s="1"/>
  <c r="M164" i="49"/>
  <c r="I164" i="49" s="1"/>
  <c r="L164" i="49"/>
  <c r="H164" i="49" s="1"/>
  <c r="L328" i="49"/>
  <c r="H328" i="49" s="1"/>
  <c r="K164" i="49"/>
  <c r="G164" i="49" s="1"/>
  <c r="K328" i="49"/>
  <c r="G328" i="49" s="1"/>
  <c r="M328" i="49"/>
  <c r="I328" i="49" s="1"/>
  <c r="K246" i="49"/>
  <c r="G246" i="49" s="1"/>
  <c r="M246" i="47"/>
  <c r="I246" i="47" s="1"/>
  <c r="M328" i="47"/>
  <c r="I328" i="47" s="1"/>
  <c r="L328" i="47"/>
  <c r="H328" i="47" s="1"/>
  <c r="K328" i="47"/>
  <c r="G328" i="47" s="1"/>
  <c r="M246" i="49"/>
  <c r="I246" i="49" s="1"/>
  <c r="L246" i="49"/>
  <c r="H246" i="49" s="1"/>
  <c r="K246" i="47"/>
  <c r="G246" i="47" s="1"/>
  <c r="L246" i="47"/>
  <c r="H246" i="47" s="1"/>
  <c r="L410" i="47"/>
  <c r="H410" i="47" s="1"/>
  <c r="M410" i="49"/>
  <c r="I410" i="49" s="1"/>
  <c r="K410" i="47"/>
  <c r="G410" i="47" s="1"/>
  <c r="L410" i="49"/>
  <c r="H410" i="49" s="1"/>
  <c r="M410" i="47"/>
  <c r="I410" i="47" s="1"/>
  <c r="K410" i="49"/>
  <c r="G410" i="49" s="1"/>
  <c r="M492" i="47"/>
  <c r="I492" i="47" s="1"/>
  <c r="M574" i="49"/>
  <c r="I574" i="49" s="1"/>
  <c r="L492" i="47"/>
  <c r="H492" i="47" s="1"/>
  <c r="L574" i="49"/>
  <c r="H574" i="49" s="1"/>
  <c r="K492" i="47"/>
  <c r="G492" i="47" s="1"/>
  <c r="K492" i="49"/>
  <c r="G492" i="49" s="1"/>
  <c r="K574" i="49"/>
  <c r="G574" i="49" s="1"/>
  <c r="M574" i="47"/>
  <c r="I574" i="47" s="1"/>
  <c r="L574" i="47"/>
  <c r="H574" i="47" s="1"/>
  <c r="L492" i="49"/>
  <c r="H492" i="49" s="1"/>
  <c r="K574" i="47"/>
  <c r="G574" i="47" s="1"/>
  <c r="M492" i="49"/>
  <c r="I492" i="49" s="1"/>
  <c r="L83" i="50"/>
  <c r="H83" i="50" s="1"/>
  <c r="M165" i="50"/>
  <c r="I165" i="50" s="1"/>
  <c r="M83" i="50"/>
  <c r="I83" i="50" s="1"/>
  <c r="M165" i="51"/>
  <c r="I165" i="51" s="1"/>
  <c r="K165" i="50"/>
  <c r="G165" i="50" s="1"/>
  <c r="K83" i="50"/>
  <c r="G83" i="50" s="1"/>
  <c r="L83" i="51"/>
  <c r="H83" i="51" s="1"/>
  <c r="L165" i="50"/>
  <c r="H165" i="50" s="1"/>
  <c r="K83" i="57"/>
  <c r="G83" i="57" s="1"/>
  <c r="M83" i="51"/>
  <c r="I83" i="51" s="1"/>
  <c r="K83" i="55"/>
  <c r="G83" i="55" s="1"/>
  <c r="L83" i="57"/>
  <c r="H83" i="57" s="1"/>
  <c r="K83" i="52"/>
  <c r="G83" i="52" s="1"/>
  <c r="K83" i="53"/>
  <c r="G83" i="53" s="1"/>
  <c r="L83" i="59"/>
  <c r="H83" i="59" s="1"/>
  <c r="K165" i="54"/>
  <c r="G165" i="54" s="1"/>
  <c r="K83" i="51"/>
  <c r="G83" i="51" s="1"/>
  <c r="K83" i="59"/>
  <c r="G83" i="59" s="1"/>
  <c r="M83" i="54"/>
  <c r="I83" i="54" s="1"/>
  <c r="M83" i="58"/>
  <c r="I83" i="58" s="1"/>
  <c r="M83" i="52"/>
  <c r="I83" i="52" s="1"/>
  <c r="L83" i="56"/>
  <c r="H83" i="56" s="1"/>
  <c r="L165" i="51"/>
  <c r="H165" i="51" s="1"/>
  <c r="L83" i="54"/>
  <c r="H83" i="54" s="1"/>
  <c r="L83" i="58"/>
  <c r="H83" i="58" s="1"/>
  <c r="L83" i="52"/>
  <c r="H83" i="52" s="1"/>
  <c r="K83" i="56"/>
  <c r="G83" i="56" s="1"/>
  <c r="K83" i="54"/>
  <c r="G83" i="54" s="1"/>
  <c r="K83" i="58"/>
  <c r="G83" i="58" s="1"/>
  <c r="L83" i="53"/>
  <c r="H83" i="53" s="1"/>
  <c r="L83" i="55"/>
  <c r="H83" i="55" s="1"/>
  <c r="M83" i="59"/>
  <c r="I83" i="59" s="1"/>
  <c r="L165" i="53"/>
  <c r="H165" i="53" s="1"/>
  <c r="L165" i="54"/>
  <c r="H165" i="54" s="1"/>
  <c r="K165" i="51"/>
  <c r="G165" i="51" s="1"/>
  <c r="M83" i="53"/>
  <c r="I83" i="53" s="1"/>
  <c r="M83" i="56"/>
  <c r="I83" i="56" s="1"/>
  <c r="K165" i="53"/>
  <c r="G165" i="53" s="1"/>
  <c r="M165" i="54"/>
  <c r="I165" i="54" s="1"/>
  <c r="M165" i="53"/>
  <c r="I165" i="53" s="1"/>
  <c r="M83" i="55"/>
  <c r="I83" i="55" s="1"/>
  <c r="M83" i="57"/>
  <c r="I83" i="57" s="1"/>
  <c r="M247" i="55"/>
  <c r="I247" i="55" s="1"/>
  <c r="L247" i="58"/>
  <c r="H247" i="58" s="1"/>
  <c r="M165" i="56"/>
  <c r="I165" i="56" s="1"/>
  <c r="L247" i="55"/>
  <c r="H247" i="55" s="1"/>
  <c r="M165" i="52"/>
  <c r="I165" i="52" s="1"/>
  <c r="K247" i="58"/>
  <c r="G247" i="58" s="1"/>
  <c r="L165" i="56"/>
  <c r="H165" i="56" s="1"/>
  <c r="K247" i="55"/>
  <c r="G247" i="55" s="1"/>
  <c r="L165" i="52"/>
  <c r="H165" i="52" s="1"/>
  <c r="M247" i="58"/>
  <c r="I247" i="58" s="1"/>
  <c r="K247" i="59"/>
  <c r="G247" i="59" s="1"/>
  <c r="K411" i="55"/>
  <c r="G411" i="55" s="1"/>
  <c r="M247" i="50"/>
  <c r="I247" i="50" s="1"/>
  <c r="L411" i="55"/>
  <c r="H411" i="55" s="1"/>
  <c r="L329" i="54"/>
  <c r="H329" i="54" s="1"/>
  <c r="M165" i="57"/>
  <c r="I165" i="57" s="1"/>
  <c r="L165" i="59"/>
  <c r="H165" i="59" s="1"/>
  <c r="L247" i="50"/>
  <c r="H247" i="50" s="1"/>
  <c r="M247" i="56"/>
  <c r="I247" i="56" s="1"/>
  <c r="L165" i="58"/>
  <c r="H165" i="58" s="1"/>
  <c r="K329" i="54"/>
  <c r="G329" i="54" s="1"/>
  <c r="L165" i="57"/>
  <c r="H165" i="57" s="1"/>
  <c r="K165" i="59"/>
  <c r="G165" i="59" s="1"/>
  <c r="M247" i="53"/>
  <c r="I247" i="53" s="1"/>
  <c r="K247" i="50"/>
  <c r="G247" i="50" s="1"/>
  <c r="M247" i="59"/>
  <c r="I247" i="59" s="1"/>
  <c r="L247" i="56"/>
  <c r="H247" i="56" s="1"/>
  <c r="K165" i="58"/>
  <c r="G165" i="58" s="1"/>
  <c r="L329" i="55"/>
  <c r="H329" i="55" s="1"/>
  <c r="M165" i="59"/>
  <c r="I165" i="59" s="1"/>
  <c r="L247" i="53"/>
  <c r="H247" i="53" s="1"/>
  <c r="L247" i="59"/>
  <c r="H247" i="59" s="1"/>
  <c r="M329" i="58"/>
  <c r="I329" i="58" s="1"/>
  <c r="K247" i="56"/>
  <c r="G247" i="56" s="1"/>
  <c r="M165" i="58"/>
  <c r="I165" i="58" s="1"/>
  <c r="K329" i="55"/>
  <c r="G329" i="55" s="1"/>
  <c r="K247" i="53"/>
  <c r="G247" i="53" s="1"/>
  <c r="M411" i="55"/>
  <c r="I411" i="55" s="1"/>
  <c r="M329" i="54"/>
  <c r="I329" i="54" s="1"/>
  <c r="K165" i="57"/>
  <c r="G165" i="57" s="1"/>
  <c r="K329" i="53"/>
  <c r="G329" i="53" s="1"/>
  <c r="L247" i="52"/>
  <c r="H247" i="52" s="1"/>
  <c r="M329" i="53"/>
  <c r="I329" i="53" s="1"/>
  <c r="K247" i="52"/>
  <c r="G247" i="52" s="1"/>
  <c r="K165" i="52"/>
  <c r="G165" i="52" s="1"/>
  <c r="M329" i="55"/>
  <c r="I329" i="55" s="1"/>
  <c r="L329" i="53"/>
  <c r="H329" i="53" s="1"/>
  <c r="L165" i="55"/>
  <c r="H165" i="55" s="1"/>
  <c r="K165" i="55"/>
  <c r="G165" i="55" s="1"/>
  <c r="K329" i="58"/>
  <c r="G329" i="58" s="1"/>
  <c r="L329" i="58"/>
  <c r="H329" i="58" s="1"/>
  <c r="M165" i="55"/>
  <c r="I165" i="55" s="1"/>
  <c r="K165" i="56"/>
  <c r="G165" i="56" s="1"/>
  <c r="M247" i="52"/>
  <c r="I247" i="52" s="1"/>
  <c r="K247" i="54"/>
  <c r="G247" i="54" s="1"/>
  <c r="L329" i="50"/>
  <c r="H329" i="50" s="1"/>
  <c r="K411" i="54"/>
  <c r="G411" i="54" s="1"/>
  <c r="M247" i="57"/>
  <c r="I247" i="57" s="1"/>
  <c r="L575" i="55"/>
  <c r="H575" i="55" s="1"/>
  <c r="L247" i="54"/>
  <c r="H247" i="54" s="1"/>
  <c r="K329" i="50"/>
  <c r="G329" i="50" s="1"/>
  <c r="L247" i="57"/>
  <c r="H247" i="57" s="1"/>
  <c r="K575" i="55"/>
  <c r="G575" i="55" s="1"/>
  <c r="M247" i="54"/>
  <c r="I247" i="54" s="1"/>
  <c r="K247" i="57"/>
  <c r="G247" i="57" s="1"/>
  <c r="M411" i="53"/>
  <c r="I411" i="53" s="1"/>
  <c r="M329" i="50"/>
  <c r="I329" i="50" s="1"/>
  <c r="K247" i="51"/>
  <c r="G247" i="51" s="1"/>
  <c r="L411" i="54"/>
  <c r="H411" i="54" s="1"/>
  <c r="K493" i="55"/>
  <c r="G493" i="55" s="1"/>
  <c r="M575" i="55"/>
  <c r="I575" i="55" s="1"/>
  <c r="M247" i="51"/>
  <c r="I247" i="51" s="1"/>
  <c r="M329" i="52"/>
  <c r="I329" i="52" s="1"/>
  <c r="L329" i="59"/>
  <c r="H329" i="59" s="1"/>
  <c r="M329" i="56"/>
  <c r="I329" i="56" s="1"/>
  <c r="K411" i="53"/>
  <c r="G411" i="53" s="1"/>
  <c r="L493" i="55"/>
  <c r="H493" i="55" s="1"/>
  <c r="L247" i="51"/>
  <c r="H247" i="51" s="1"/>
  <c r="M411" i="58"/>
  <c r="I411" i="58" s="1"/>
  <c r="L329" i="52"/>
  <c r="H329" i="52" s="1"/>
  <c r="L411" i="58"/>
  <c r="H411" i="58" s="1"/>
  <c r="K329" i="52"/>
  <c r="G329" i="52" s="1"/>
  <c r="L329" i="56"/>
  <c r="H329" i="56" s="1"/>
  <c r="M329" i="59"/>
  <c r="I329" i="59" s="1"/>
  <c r="K411" i="58"/>
  <c r="G411" i="58" s="1"/>
  <c r="L411" i="53"/>
  <c r="H411" i="53" s="1"/>
  <c r="K329" i="59"/>
  <c r="G329" i="59" s="1"/>
  <c r="M411" i="54"/>
  <c r="I411" i="54" s="1"/>
  <c r="M493" i="55"/>
  <c r="I493" i="55" s="1"/>
  <c r="K329" i="56"/>
  <c r="G329" i="56" s="1"/>
  <c r="K493" i="54"/>
  <c r="G493" i="54" s="1"/>
  <c r="M411" i="56"/>
  <c r="I411" i="56" s="1"/>
  <c r="L329" i="51"/>
  <c r="H329" i="51" s="1"/>
  <c r="L411" i="50"/>
  <c r="H411" i="50" s="1"/>
  <c r="M329" i="57"/>
  <c r="I329" i="57" s="1"/>
  <c r="K329" i="51"/>
  <c r="G329" i="51" s="1"/>
  <c r="K411" i="50"/>
  <c r="G411" i="50" s="1"/>
  <c r="L329" i="57"/>
  <c r="H329" i="57" s="1"/>
  <c r="M411" i="50"/>
  <c r="I411" i="50" s="1"/>
  <c r="K329" i="57"/>
  <c r="G329" i="57" s="1"/>
  <c r="L493" i="54"/>
  <c r="H493" i="54" s="1"/>
  <c r="K411" i="56"/>
  <c r="G411" i="56" s="1"/>
  <c r="K411" i="52"/>
  <c r="G411" i="52" s="1"/>
  <c r="M575" i="54"/>
  <c r="I575" i="54" s="1"/>
  <c r="M329" i="51"/>
  <c r="I329" i="51" s="1"/>
  <c r="L411" i="56"/>
  <c r="H411" i="56" s="1"/>
  <c r="K575" i="54"/>
  <c r="G575" i="54" s="1"/>
  <c r="M493" i="58"/>
  <c r="I493" i="58" s="1"/>
  <c r="K411" i="59"/>
  <c r="G411" i="59" s="1"/>
  <c r="M411" i="52"/>
  <c r="I411" i="52" s="1"/>
  <c r="M493" i="53"/>
  <c r="I493" i="53" s="1"/>
  <c r="L493" i="58"/>
  <c r="H493" i="58" s="1"/>
  <c r="M411" i="59"/>
  <c r="I411" i="59" s="1"/>
  <c r="L575" i="58"/>
  <c r="H575" i="58" s="1"/>
  <c r="K493" i="58"/>
  <c r="G493" i="58" s="1"/>
  <c r="K493" i="53"/>
  <c r="G493" i="53" s="1"/>
  <c r="L411" i="59"/>
  <c r="H411" i="59" s="1"/>
  <c r="M575" i="53"/>
  <c r="I575" i="53" s="1"/>
  <c r="K575" i="58"/>
  <c r="G575" i="58" s="1"/>
  <c r="L575" i="53"/>
  <c r="H575" i="53" s="1"/>
  <c r="M575" i="58"/>
  <c r="I575" i="58" s="1"/>
  <c r="M493" i="54"/>
  <c r="I493" i="54" s="1"/>
  <c r="L411" i="52"/>
  <c r="H411" i="52" s="1"/>
  <c r="L575" i="54"/>
  <c r="H575" i="54" s="1"/>
  <c r="L493" i="53"/>
  <c r="H493" i="53" s="1"/>
  <c r="K575" i="53"/>
  <c r="G575" i="53" s="1"/>
  <c r="M575" i="50"/>
  <c r="I575" i="50" s="1"/>
  <c r="K493" i="59"/>
  <c r="G493" i="59" s="1"/>
  <c r="K575" i="56"/>
  <c r="G575" i="56" s="1"/>
  <c r="L575" i="52"/>
  <c r="H575" i="52" s="1"/>
  <c r="K493" i="56"/>
  <c r="G493" i="56" s="1"/>
  <c r="K575" i="59"/>
  <c r="G575" i="59" s="1"/>
  <c r="M493" i="50"/>
  <c r="I493" i="50" s="1"/>
  <c r="K575" i="50"/>
  <c r="G575" i="50" s="1"/>
  <c r="K575" i="52"/>
  <c r="G575" i="52" s="1"/>
  <c r="M411" i="51"/>
  <c r="I411" i="51" s="1"/>
  <c r="M575" i="59"/>
  <c r="I575" i="59" s="1"/>
  <c r="L493" i="50"/>
  <c r="H493" i="50" s="1"/>
  <c r="L575" i="50"/>
  <c r="H575" i="50" s="1"/>
  <c r="M493" i="52"/>
  <c r="I493" i="52" s="1"/>
  <c r="L411" i="51"/>
  <c r="H411" i="51" s="1"/>
  <c r="K493" i="50"/>
  <c r="G493" i="50" s="1"/>
  <c r="L493" i="52"/>
  <c r="H493" i="52" s="1"/>
  <c r="K411" i="51"/>
  <c r="G411" i="51" s="1"/>
  <c r="K493" i="52"/>
  <c r="G493" i="52" s="1"/>
  <c r="M411" i="57"/>
  <c r="I411" i="57" s="1"/>
  <c r="L411" i="57"/>
  <c r="H411" i="57" s="1"/>
  <c r="L493" i="59"/>
  <c r="H493" i="59" s="1"/>
  <c r="L575" i="56"/>
  <c r="H575" i="56" s="1"/>
  <c r="M575" i="52"/>
  <c r="I575" i="52" s="1"/>
  <c r="L493" i="56"/>
  <c r="H493" i="56" s="1"/>
  <c r="L575" i="59"/>
  <c r="H575" i="59" s="1"/>
  <c r="M493" i="59"/>
  <c r="I493" i="59" s="1"/>
  <c r="M575" i="56"/>
  <c r="I575" i="56" s="1"/>
  <c r="M493" i="56"/>
  <c r="I493" i="56" s="1"/>
  <c r="K411" i="57"/>
  <c r="G411" i="57" s="1"/>
  <c r="L493" i="57"/>
  <c r="H493" i="57" s="1"/>
  <c r="M575" i="51"/>
  <c r="I575" i="51" s="1"/>
  <c r="K493" i="57"/>
  <c r="G493" i="57" s="1"/>
  <c r="L575" i="51"/>
  <c r="H575" i="51" s="1"/>
  <c r="K493" i="51"/>
  <c r="G493" i="51" s="1"/>
  <c r="M575" i="57"/>
  <c r="I575" i="57" s="1"/>
  <c r="M493" i="57"/>
  <c r="I493" i="57" s="1"/>
  <c r="L575" i="57"/>
  <c r="H575" i="57" s="1"/>
  <c r="M493" i="51"/>
  <c r="I493" i="51" s="1"/>
  <c r="K575" i="57"/>
  <c r="G575" i="57" s="1"/>
  <c r="K575" i="51"/>
  <c r="G575" i="51" s="1"/>
  <c r="L493" i="51"/>
  <c r="H493" i="51" s="1"/>
  <c r="K493" i="61"/>
  <c r="G493" i="61" s="1"/>
  <c r="K411" i="61"/>
  <c r="G411" i="61" s="1"/>
  <c r="J493" i="61"/>
  <c r="F493" i="61" s="1"/>
  <c r="J411" i="61"/>
  <c r="F411" i="61" s="1"/>
  <c r="L83" i="61"/>
  <c r="H83" i="61" s="1"/>
  <c r="L411" i="61"/>
  <c r="H411" i="61" s="1"/>
  <c r="L493" i="61"/>
  <c r="H493" i="61" s="1"/>
  <c r="K83" i="61"/>
  <c r="G83" i="61" s="1"/>
  <c r="J83" i="61"/>
  <c r="F83" i="61" s="1"/>
  <c r="L821" i="61"/>
  <c r="H821" i="61" s="1"/>
  <c r="J575" i="61"/>
  <c r="F575" i="61" s="1"/>
  <c r="L165" i="61"/>
  <c r="H165" i="61" s="1"/>
  <c r="K821" i="61"/>
  <c r="G821" i="61" s="1"/>
  <c r="K165" i="61"/>
  <c r="G165" i="61" s="1"/>
  <c r="J821" i="61"/>
  <c r="F821" i="61" s="1"/>
  <c r="J165" i="61"/>
  <c r="F165" i="61" s="1"/>
  <c r="K575" i="61"/>
  <c r="G575" i="61" s="1"/>
  <c r="L657" i="61"/>
  <c r="H657" i="61" s="1"/>
  <c r="L575" i="61"/>
  <c r="H575" i="61" s="1"/>
  <c r="K657" i="61"/>
  <c r="G657" i="61" s="1"/>
  <c r="J657" i="61"/>
  <c r="F657" i="61" s="1"/>
  <c r="K903" i="61"/>
  <c r="G903" i="61" s="1"/>
  <c r="J739" i="61"/>
  <c r="F739" i="61" s="1"/>
  <c r="J903" i="61"/>
  <c r="F903" i="61" s="1"/>
  <c r="L247" i="61"/>
  <c r="H247" i="61" s="1"/>
  <c r="L903" i="61"/>
  <c r="H903" i="61" s="1"/>
  <c r="K247" i="61"/>
  <c r="G247" i="61" s="1"/>
  <c r="K739" i="61"/>
  <c r="G739" i="61" s="1"/>
  <c r="K329" i="61"/>
  <c r="G329" i="61" s="1"/>
  <c r="J329" i="61"/>
  <c r="F329" i="61" s="1"/>
  <c r="J247" i="61"/>
  <c r="F247" i="61" s="1"/>
  <c r="L739" i="61"/>
  <c r="H739" i="61" s="1"/>
  <c r="L329" i="61"/>
  <c r="H329" i="61" s="1"/>
  <c r="N91" i="41"/>
  <c r="M91" i="41"/>
  <c r="S91" i="41"/>
  <c r="P91" i="41"/>
  <c r="J91" i="41"/>
  <c r="I91" i="41"/>
  <c r="T91" i="41"/>
  <c r="R91" i="41"/>
  <c r="O91" i="41"/>
  <c r="Q91" i="41"/>
  <c r="K83" i="47" l="1"/>
  <c r="G83" i="47" s="1"/>
  <c r="K83" i="49"/>
  <c r="G83" i="49" s="1"/>
  <c r="L83" i="49"/>
  <c r="H83" i="49" s="1"/>
  <c r="M83" i="47"/>
  <c r="I83" i="47" s="1"/>
  <c r="M83" i="49"/>
  <c r="I83" i="49" s="1"/>
  <c r="L83" i="47"/>
  <c r="H83" i="47" s="1"/>
  <c r="M165" i="47"/>
  <c r="I165" i="47" s="1"/>
  <c r="M165" i="49"/>
  <c r="I165" i="49" s="1"/>
  <c r="K247" i="49"/>
  <c r="G247" i="49" s="1"/>
  <c r="K165" i="47"/>
  <c r="G165" i="47" s="1"/>
  <c r="M247" i="49"/>
  <c r="I247" i="49" s="1"/>
  <c r="K165" i="49"/>
  <c r="G165" i="49" s="1"/>
  <c r="L247" i="49"/>
  <c r="H247" i="49" s="1"/>
  <c r="M247" i="47"/>
  <c r="I247" i="47" s="1"/>
  <c r="L247" i="47"/>
  <c r="H247" i="47" s="1"/>
  <c r="L165" i="49"/>
  <c r="H165" i="49" s="1"/>
  <c r="K247" i="47"/>
  <c r="G247" i="47" s="1"/>
  <c r="L165" i="47"/>
  <c r="H165" i="47" s="1"/>
  <c r="K329" i="49"/>
  <c r="G329" i="49" s="1"/>
  <c r="M329" i="49"/>
  <c r="I329" i="49" s="1"/>
  <c r="L329" i="49"/>
  <c r="H329" i="49" s="1"/>
  <c r="K329" i="47"/>
  <c r="G329" i="47" s="1"/>
  <c r="M329" i="47"/>
  <c r="I329" i="47" s="1"/>
  <c r="L329" i="47"/>
  <c r="H329" i="47" s="1"/>
  <c r="M411" i="47"/>
  <c r="I411" i="47" s="1"/>
  <c r="M411" i="49"/>
  <c r="I411" i="49" s="1"/>
  <c r="K411" i="47"/>
  <c r="G411" i="47" s="1"/>
  <c r="L411" i="49"/>
  <c r="H411" i="49" s="1"/>
  <c r="L411" i="47"/>
  <c r="H411" i="47" s="1"/>
  <c r="K411" i="49"/>
  <c r="G411" i="49" s="1"/>
  <c r="K575" i="47"/>
  <c r="G575" i="47" s="1"/>
  <c r="K575" i="49"/>
  <c r="G575" i="49" s="1"/>
  <c r="M493" i="49"/>
  <c r="I493" i="49" s="1"/>
  <c r="K493" i="47"/>
  <c r="G493" i="47" s="1"/>
  <c r="M575" i="49"/>
  <c r="I575" i="49" s="1"/>
  <c r="L493" i="49"/>
  <c r="H493" i="49" s="1"/>
  <c r="L575" i="49"/>
  <c r="H575" i="49" s="1"/>
  <c r="K493" i="49"/>
  <c r="G493" i="49" s="1"/>
  <c r="M493" i="47"/>
  <c r="I493" i="47" s="1"/>
  <c r="L575" i="47"/>
  <c r="H575" i="47" s="1"/>
  <c r="L493" i="47"/>
  <c r="H493" i="47" s="1"/>
  <c r="M575" i="47"/>
  <c r="I575" i="47" s="1"/>
  <c r="L166" i="61"/>
  <c r="H166" i="61" s="1"/>
  <c r="L84" i="61"/>
  <c r="H84" i="61" s="1"/>
  <c r="K166" i="61"/>
  <c r="G166" i="61" s="1"/>
  <c r="K84" i="61"/>
  <c r="G84" i="61" s="1"/>
  <c r="J166" i="61"/>
  <c r="F166" i="61" s="1"/>
  <c r="J84" i="61"/>
  <c r="F84" i="61" s="1"/>
  <c r="J658" i="61"/>
  <c r="F658" i="61" s="1"/>
  <c r="L412" i="61"/>
  <c r="H412" i="61" s="1"/>
  <c r="K658" i="61"/>
  <c r="G658" i="61" s="1"/>
  <c r="K412" i="61"/>
  <c r="G412" i="61" s="1"/>
  <c r="K248" i="61"/>
  <c r="G248" i="61" s="1"/>
  <c r="J412" i="61"/>
  <c r="F412" i="61" s="1"/>
  <c r="J248" i="61"/>
  <c r="F248" i="61" s="1"/>
  <c r="L904" i="61"/>
  <c r="H904" i="61" s="1"/>
  <c r="K576" i="61"/>
  <c r="G576" i="61" s="1"/>
  <c r="L248" i="61"/>
  <c r="H248" i="61" s="1"/>
  <c r="K904" i="61"/>
  <c r="G904" i="61" s="1"/>
  <c r="J576" i="61"/>
  <c r="F576" i="61" s="1"/>
  <c r="J904" i="61"/>
  <c r="F904" i="61" s="1"/>
  <c r="L658" i="61"/>
  <c r="H658" i="61" s="1"/>
  <c r="L330" i="61"/>
  <c r="H330" i="61" s="1"/>
  <c r="K740" i="61"/>
  <c r="G740" i="61" s="1"/>
  <c r="K330" i="61"/>
  <c r="G330" i="61" s="1"/>
  <c r="J740" i="61"/>
  <c r="F740" i="61" s="1"/>
  <c r="L494" i="61"/>
  <c r="H494" i="61" s="1"/>
  <c r="J330" i="61"/>
  <c r="F330" i="61" s="1"/>
  <c r="L822" i="61"/>
  <c r="H822" i="61" s="1"/>
  <c r="L740" i="61"/>
  <c r="H740" i="61" s="1"/>
  <c r="K822" i="61"/>
  <c r="G822" i="61" s="1"/>
  <c r="K494" i="61"/>
  <c r="G494" i="61" s="1"/>
  <c r="J822" i="61"/>
  <c r="F822" i="61" s="1"/>
  <c r="J494" i="61"/>
  <c r="F494" i="61" s="1"/>
  <c r="L576" i="61"/>
  <c r="H576" i="61" s="1"/>
  <c r="M92" i="41"/>
  <c r="R92" i="41"/>
  <c r="I92" i="41"/>
  <c r="N92" i="41"/>
  <c r="T92" i="41"/>
  <c r="O92" i="41"/>
  <c r="P92" i="41"/>
  <c r="S92" i="41"/>
  <c r="Q92" i="41"/>
  <c r="J92" i="41"/>
  <c r="L83" i="48"/>
  <c r="H83" i="48" s="1"/>
  <c r="K83" i="48"/>
  <c r="G83" i="48" s="1"/>
  <c r="M83" i="48"/>
  <c r="I83" i="48" s="1"/>
  <c r="L165" i="48"/>
  <c r="H165" i="48" s="1"/>
  <c r="K165" i="48"/>
  <c r="G165" i="48" s="1"/>
  <c r="M165" i="48"/>
  <c r="I165" i="48" s="1"/>
  <c r="K247" i="48"/>
  <c r="G247" i="48" s="1"/>
  <c r="M247" i="48"/>
  <c r="I247" i="48" s="1"/>
  <c r="L247" i="48"/>
  <c r="H247" i="48" s="1"/>
  <c r="L329" i="48"/>
  <c r="H329" i="48" s="1"/>
  <c r="M329" i="48"/>
  <c r="I329" i="48" s="1"/>
  <c r="K329" i="48"/>
  <c r="G329" i="48" s="1"/>
  <c r="M411" i="48"/>
  <c r="I411" i="48" s="1"/>
  <c r="L411" i="48"/>
  <c r="H411" i="48" s="1"/>
  <c r="K411" i="48"/>
  <c r="G411" i="48" s="1"/>
  <c r="M575" i="48"/>
  <c r="I575" i="48" s="1"/>
  <c r="M493" i="48"/>
  <c r="I493" i="48" s="1"/>
  <c r="K575" i="48"/>
  <c r="G575" i="48" s="1"/>
  <c r="K493" i="48"/>
  <c r="G493" i="48" s="1"/>
  <c r="L493" i="48"/>
  <c r="H493" i="48" s="1"/>
  <c r="L575" i="48"/>
  <c r="H575" i="48" s="1"/>
  <c r="K91" i="41"/>
  <c r="L91" i="41"/>
  <c r="G84" i="63"/>
  <c r="G248" i="63"/>
  <c r="F248" i="63"/>
  <c r="F84" i="63"/>
  <c r="G576" i="63"/>
  <c r="F576" i="63"/>
  <c r="H248" i="63"/>
  <c r="H84" i="63"/>
  <c r="H576" i="63"/>
  <c r="G330" i="63"/>
  <c r="F166" i="63"/>
  <c r="H166" i="63"/>
  <c r="F330" i="63"/>
  <c r="H330" i="63"/>
  <c r="G166" i="63"/>
  <c r="F494" i="63"/>
  <c r="H412" i="63"/>
  <c r="G412" i="63"/>
  <c r="F412" i="63"/>
  <c r="H494" i="63"/>
  <c r="G494" i="63"/>
  <c r="M330" i="50"/>
  <c r="I330" i="50" s="1"/>
  <c r="K84" i="50"/>
  <c r="G84" i="50" s="1"/>
  <c r="L330" i="50"/>
  <c r="H330" i="50" s="1"/>
  <c r="M248" i="55"/>
  <c r="I248" i="55" s="1"/>
  <c r="M84" i="51"/>
  <c r="I84" i="51" s="1"/>
  <c r="L248" i="55"/>
  <c r="H248" i="55" s="1"/>
  <c r="K248" i="55"/>
  <c r="G248" i="55" s="1"/>
  <c r="M166" i="54"/>
  <c r="I166" i="54" s="1"/>
  <c r="M84" i="53"/>
  <c r="I84" i="53" s="1"/>
  <c r="K166" i="56"/>
  <c r="G166" i="56" s="1"/>
  <c r="L84" i="53"/>
  <c r="H84" i="53" s="1"/>
  <c r="M166" i="56"/>
  <c r="I166" i="56" s="1"/>
  <c r="L166" i="54"/>
  <c r="H166" i="54" s="1"/>
  <c r="M84" i="58"/>
  <c r="I84" i="58" s="1"/>
  <c r="K84" i="51"/>
  <c r="G84" i="51" s="1"/>
  <c r="K84" i="53"/>
  <c r="G84" i="53" s="1"/>
  <c r="L166" i="56"/>
  <c r="H166" i="56" s="1"/>
  <c r="K166" i="54"/>
  <c r="G166" i="54" s="1"/>
  <c r="L84" i="58"/>
  <c r="H84" i="58" s="1"/>
  <c r="K84" i="55"/>
  <c r="G84" i="55" s="1"/>
  <c r="L84" i="50"/>
  <c r="H84" i="50" s="1"/>
  <c r="K330" i="50"/>
  <c r="G330" i="50" s="1"/>
  <c r="M84" i="55"/>
  <c r="I84" i="55" s="1"/>
  <c r="M84" i="57"/>
  <c r="I84" i="57" s="1"/>
  <c r="M166" i="55"/>
  <c r="I166" i="55" s="1"/>
  <c r="K84" i="56"/>
  <c r="G84" i="56" s="1"/>
  <c r="K84" i="58"/>
  <c r="G84" i="58" s="1"/>
  <c r="L84" i="55"/>
  <c r="H84" i="55" s="1"/>
  <c r="L84" i="57"/>
  <c r="H84" i="57" s="1"/>
  <c r="L166" i="55"/>
  <c r="H166" i="55" s="1"/>
  <c r="K84" i="57"/>
  <c r="G84" i="57" s="1"/>
  <c r="K166" i="55"/>
  <c r="G166" i="55" s="1"/>
  <c r="M248" i="54"/>
  <c r="I248" i="54" s="1"/>
  <c r="L248" i="54"/>
  <c r="H248" i="54" s="1"/>
  <c r="M84" i="50"/>
  <c r="I84" i="50" s="1"/>
  <c r="M84" i="52"/>
  <c r="I84" i="52" s="1"/>
  <c r="L84" i="59"/>
  <c r="H84" i="59" s="1"/>
  <c r="L84" i="56"/>
  <c r="H84" i="56" s="1"/>
  <c r="M84" i="54"/>
  <c r="I84" i="54" s="1"/>
  <c r="L84" i="52"/>
  <c r="H84" i="52" s="1"/>
  <c r="K84" i="52"/>
  <c r="G84" i="52" s="1"/>
  <c r="K84" i="59"/>
  <c r="G84" i="59" s="1"/>
  <c r="K248" i="54"/>
  <c r="G248" i="54" s="1"/>
  <c r="L84" i="51"/>
  <c r="H84" i="51" s="1"/>
  <c r="M84" i="59"/>
  <c r="I84" i="59" s="1"/>
  <c r="M84" i="56"/>
  <c r="I84" i="56" s="1"/>
  <c r="K84" i="54"/>
  <c r="G84" i="54" s="1"/>
  <c r="L84" i="54"/>
  <c r="H84" i="54" s="1"/>
  <c r="K248" i="50"/>
  <c r="G248" i="50" s="1"/>
  <c r="L166" i="57"/>
  <c r="H166" i="57" s="1"/>
  <c r="L248" i="50"/>
  <c r="H248" i="50" s="1"/>
  <c r="K166" i="57"/>
  <c r="G166" i="57" s="1"/>
  <c r="M166" i="53"/>
  <c r="I166" i="53" s="1"/>
  <c r="M248" i="50"/>
  <c r="I248" i="50" s="1"/>
  <c r="L166" i="53"/>
  <c r="H166" i="53" s="1"/>
  <c r="M166" i="50"/>
  <c r="I166" i="50" s="1"/>
  <c r="K166" i="53"/>
  <c r="G166" i="53" s="1"/>
  <c r="M412" i="51"/>
  <c r="I412" i="51" s="1"/>
  <c r="K166" i="59"/>
  <c r="G166" i="59" s="1"/>
  <c r="M166" i="57"/>
  <c r="I166" i="57" s="1"/>
  <c r="M166" i="52"/>
  <c r="I166" i="52" s="1"/>
  <c r="K248" i="51"/>
  <c r="G248" i="51" s="1"/>
  <c r="L166" i="52"/>
  <c r="H166" i="52" s="1"/>
  <c r="M248" i="51"/>
  <c r="I248" i="51" s="1"/>
  <c r="M166" i="51"/>
  <c r="I166" i="51" s="1"/>
  <c r="K166" i="52"/>
  <c r="G166" i="52" s="1"/>
  <c r="L248" i="51"/>
  <c r="H248" i="51" s="1"/>
  <c r="M330" i="51"/>
  <c r="I330" i="51" s="1"/>
  <c r="K166" i="51"/>
  <c r="G166" i="51" s="1"/>
  <c r="L166" i="51"/>
  <c r="H166" i="51" s="1"/>
  <c r="L330" i="51"/>
  <c r="H330" i="51" s="1"/>
  <c r="M412" i="54"/>
  <c r="I412" i="54" s="1"/>
  <c r="L166" i="59"/>
  <c r="H166" i="59" s="1"/>
  <c r="K166" i="58"/>
  <c r="G166" i="58" s="1"/>
  <c r="L166" i="58"/>
  <c r="H166" i="58" s="1"/>
  <c r="M166" i="59"/>
  <c r="I166" i="59" s="1"/>
  <c r="L166" i="50"/>
  <c r="H166" i="50" s="1"/>
  <c r="M166" i="58"/>
  <c r="I166" i="58" s="1"/>
  <c r="L412" i="54"/>
  <c r="H412" i="54" s="1"/>
  <c r="K412" i="54"/>
  <c r="G412" i="54" s="1"/>
  <c r="K166" i="50"/>
  <c r="G166" i="50" s="1"/>
  <c r="M330" i="54"/>
  <c r="I330" i="54" s="1"/>
  <c r="L330" i="54"/>
  <c r="H330" i="54" s="1"/>
  <c r="K330" i="51"/>
  <c r="G330" i="51" s="1"/>
  <c r="K330" i="54"/>
  <c r="G330" i="54" s="1"/>
  <c r="M412" i="50"/>
  <c r="I412" i="50" s="1"/>
  <c r="K494" i="54"/>
  <c r="G494" i="54" s="1"/>
  <c r="K248" i="56"/>
  <c r="G248" i="56" s="1"/>
  <c r="L248" i="52"/>
  <c r="H248" i="52" s="1"/>
  <c r="M248" i="59"/>
  <c r="I248" i="59" s="1"/>
  <c r="K576" i="54"/>
  <c r="G576" i="54" s="1"/>
  <c r="L412" i="51"/>
  <c r="H412" i="51" s="1"/>
  <c r="K248" i="52"/>
  <c r="G248" i="52" s="1"/>
  <c r="L248" i="59"/>
  <c r="H248" i="59" s="1"/>
  <c r="K576" i="51"/>
  <c r="G576" i="51" s="1"/>
  <c r="M576" i="51"/>
  <c r="I576" i="51" s="1"/>
  <c r="L576" i="51"/>
  <c r="H576" i="51" s="1"/>
  <c r="M330" i="55"/>
  <c r="I330" i="55" s="1"/>
  <c r="L412" i="50"/>
  <c r="H412" i="50" s="1"/>
  <c r="L494" i="54"/>
  <c r="H494" i="54" s="1"/>
  <c r="L248" i="56"/>
  <c r="H248" i="56" s="1"/>
  <c r="M248" i="52"/>
  <c r="I248" i="52" s="1"/>
  <c r="K248" i="59"/>
  <c r="G248" i="59" s="1"/>
  <c r="L576" i="54"/>
  <c r="H576" i="54" s="1"/>
  <c r="K248" i="57"/>
  <c r="G248" i="57" s="1"/>
  <c r="M576" i="54"/>
  <c r="I576" i="54" s="1"/>
  <c r="M248" i="56"/>
  <c r="I248" i="56" s="1"/>
  <c r="K412" i="51"/>
  <c r="G412" i="51" s="1"/>
  <c r="M248" i="53"/>
  <c r="I248" i="53" s="1"/>
  <c r="M494" i="54"/>
  <c r="I494" i="54" s="1"/>
  <c r="L248" i="53"/>
  <c r="H248" i="53" s="1"/>
  <c r="M494" i="51"/>
  <c r="I494" i="51" s="1"/>
  <c r="M248" i="58"/>
  <c r="I248" i="58" s="1"/>
  <c r="K248" i="58"/>
  <c r="G248" i="58" s="1"/>
  <c r="K412" i="50"/>
  <c r="G412" i="50" s="1"/>
  <c r="K248" i="53"/>
  <c r="G248" i="53" s="1"/>
  <c r="L494" i="51"/>
  <c r="H494" i="51" s="1"/>
  <c r="L330" i="55"/>
  <c r="H330" i="55" s="1"/>
  <c r="L248" i="58"/>
  <c r="H248" i="58" s="1"/>
  <c r="L248" i="57"/>
  <c r="H248" i="57" s="1"/>
  <c r="K494" i="51"/>
  <c r="G494" i="51" s="1"/>
  <c r="K330" i="55"/>
  <c r="G330" i="55" s="1"/>
  <c r="M248" i="57"/>
  <c r="I248" i="57" s="1"/>
  <c r="M576" i="50"/>
  <c r="I576" i="50" s="1"/>
  <c r="K330" i="58"/>
  <c r="G330" i="58" s="1"/>
  <c r="M330" i="56"/>
  <c r="I330" i="56" s="1"/>
  <c r="L576" i="50"/>
  <c r="H576" i="50" s="1"/>
  <c r="M330" i="58"/>
  <c r="I330" i="58" s="1"/>
  <c r="L330" i="56"/>
  <c r="H330" i="56" s="1"/>
  <c r="K576" i="50"/>
  <c r="G576" i="50" s="1"/>
  <c r="L330" i="58"/>
  <c r="H330" i="58" s="1"/>
  <c r="K330" i="56"/>
  <c r="G330" i="56" s="1"/>
  <c r="K412" i="55"/>
  <c r="G412" i="55" s="1"/>
  <c r="M412" i="55"/>
  <c r="I412" i="55" s="1"/>
  <c r="K494" i="50"/>
  <c r="G494" i="50" s="1"/>
  <c r="L412" i="55"/>
  <c r="H412" i="55" s="1"/>
  <c r="K330" i="52"/>
  <c r="G330" i="52" s="1"/>
  <c r="L330" i="59"/>
  <c r="H330" i="59" s="1"/>
  <c r="M330" i="57"/>
  <c r="I330" i="57" s="1"/>
  <c r="M330" i="52"/>
  <c r="I330" i="52" s="1"/>
  <c r="L494" i="50"/>
  <c r="H494" i="50" s="1"/>
  <c r="K330" i="59"/>
  <c r="G330" i="59" s="1"/>
  <c r="L330" i="53"/>
  <c r="H330" i="53" s="1"/>
  <c r="M494" i="50"/>
  <c r="I494" i="50" s="1"/>
  <c r="L330" i="57"/>
  <c r="H330" i="57" s="1"/>
  <c r="K330" i="57"/>
  <c r="G330" i="57" s="1"/>
  <c r="L330" i="52"/>
  <c r="H330" i="52" s="1"/>
  <c r="M330" i="53"/>
  <c r="I330" i="53" s="1"/>
  <c r="M330" i="59"/>
  <c r="I330" i="59" s="1"/>
  <c r="K330" i="53"/>
  <c r="G330" i="53" s="1"/>
  <c r="K412" i="59"/>
  <c r="G412" i="59" s="1"/>
  <c r="M412" i="53"/>
  <c r="I412" i="53" s="1"/>
  <c r="M494" i="55"/>
  <c r="I494" i="55" s="1"/>
  <c r="M576" i="55"/>
  <c r="I576" i="55" s="1"/>
  <c r="L412" i="53"/>
  <c r="H412" i="53" s="1"/>
  <c r="L412" i="57"/>
  <c r="H412" i="57" s="1"/>
  <c r="L494" i="55"/>
  <c r="H494" i="55" s="1"/>
  <c r="L576" i="55"/>
  <c r="H576" i="55" s="1"/>
  <c r="K412" i="53"/>
  <c r="G412" i="53" s="1"/>
  <c r="M412" i="57"/>
  <c r="I412" i="57" s="1"/>
  <c r="M412" i="56"/>
  <c r="I412" i="56" s="1"/>
  <c r="K494" i="55"/>
  <c r="G494" i="55" s="1"/>
  <c r="K576" i="55"/>
  <c r="G576" i="55" s="1"/>
  <c r="L412" i="52"/>
  <c r="H412" i="52" s="1"/>
  <c r="M412" i="58"/>
  <c r="I412" i="58" s="1"/>
  <c r="L412" i="59"/>
  <c r="H412" i="59" s="1"/>
  <c r="K412" i="58"/>
  <c r="G412" i="58" s="1"/>
  <c r="K412" i="56"/>
  <c r="G412" i="56" s="1"/>
  <c r="K412" i="52"/>
  <c r="G412" i="52" s="1"/>
  <c r="M412" i="59"/>
  <c r="I412" i="59" s="1"/>
  <c r="L412" i="58"/>
  <c r="H412" i="58" s="1"/>
  <c r="M412" i="52"/>
  <c r="I412" i="52" s="1"/>
  <c r="K412" i="57"/>
  <c r="G412" i="57" s="1"/>
  <c r="L412" i="56"/>
  <c r="H412" i="56" s="1"/>
  <c r="L576" i="52"/>
  <c r="H576" i="52" s="1"/>
  <c r="M494" i="53"/>
  <c r="I494" i="53" s="1"/>
  <c r="M576" i="52"/>
  <c r="I576" i="52" s="1"/>
  <c r="K494" i="53"/>
  <c r="G494" i="53" s="1"/>
  <c r="M494" i="57"/>
  <c r="I494" i="57" s="1"/>
  <c r="M494" i="58"/>
  <c r="I494" i="58" s="1"/>
  <c r="K494" i="57"/>
  <c r="G494" i="57" s="1"/>
  <c r="L494" i="58"/>
  <c r="H494" i="58" s="1"/>
  <c r="M576" i="58"/>
  <c r="I576" i="58" s="1"/>
  <c r="K494" i="58"/>
  <c r="G494" i="58" s="1"/>
  <c r="L576" i="58"/>
  <c r="H576" i="58" s="1"/>
  <c r="L494" i="57"/>
  <c r="H494" i="57" s="1"/>
  <c r="L576" i="53"/>
  <c r="H576" i="53" s="1"/>
  <c r="K576" i="57"/>
  <c r="G576" i="57" s="1"/>
  <c r="K576" i="52"/>
  <c r="G576" i="52" s="1"/>
  <c r="L494" i="53"/>
  <c r="H494" i="53" s="1"/>
  <c r="K576" i="53"/>
  <c r="G576" i="53" s="1"/>
  <c r="M576" i="57"/>
  <c r="I576" i="57" s="1"/>
  <c r="L576" i="57"/>
  <c r="H576" i="57" s="1"/>
  <c r="K494" i="56"/>
  <c r="G494" i="56" s="1"/>
  <c r="M576" i="59"/>
  <c r="I576" i="59" s="1"/>
  <c r="L494" i="56"/>
  <c r="H494" i="56" s="1"/>
  <c r="K576" i="59"/>
  <c r="G576" i="59" s="1"/>
  <c r="K576" i="58"/>
  <c r="G576" i="58" s="1"/>
  <c r="M576" i="53"/>
  <c r="I576" i="53" s="1"/>
  <c r="K494" i="59"/>
  <c r="G494" i="59" s="1"/>
  <c r="M494" i="56"/>
  <c r="I494" i="56" s="1"/>
  <c r="M576" i="56"/>
  <c r="I576" i="56" s="1"/>
  <c r="M494" i="59"/>
  <c r="I494" i="59" s="1"/>
  <c r="L576" i="59"/>
  <c r="H576" i="59" s="1"/>
  <c r="K576" i="56"/>
  <c r="G576" i="56" s="1"/>
  <c r="M494" i="52"/>
  <c r="I494" i="52" s="1"/>
  <c r="K494" i="52"/>
  <c r="G494" i="52" s="1"/>
  <c r="L494" i="59"/>
  <c r="H494" i="59" s="1"/>
  <c r="L576" i="56"/>
  <c r="H576" i="56" s="1"/>
  <c r="L494" i="52"/>
  <c r="H494" i="52" s="1"/>
  <c r="G1313" i="42"/>
  <c r="I1313" i="42"/>
  <c r="H1313" i="42"/>
  <c r="G1395" i="42"/>
  <c r="H1395" i="42"/>
  <c r="I1395" i="42"/>
  <c r="G1477" i="42"/>
  <c r="H1477" i="42"/>
  <c r="I1477" i="42"/>
  <c r="G1559" i="42"/>
  <c r="H1559" i="42"/>
  <c r="I1559" i="42"/>
  <c r="G1641" i="42"/>
  <c r="I1641" i="42"/>
  <c r="H1641" i="42"/>
  <c r="G1723" i="42"/>
  <c r="I1723" i="42"/>
  <c r="H1723" i="42"/>
  <c r="H1805" i="42"/>
  <c r="I1805" i="42"/>
  <c r="G1805" i="42"/>
  <c r="I1887" i="42"/>
  <c r="H1887" i="42"/>
  <c r="G1887" i="42"/>
  <c r="H1969" i="42"/>
  <c r="I1969" i="42"/>
  <c r="G1969" i="42"/>
  <c r="I2051" i="42"/>
  <c r="H2051" i="42"/>
  <c r="G2051" i="42"/>
  <c r="L249" i="45"/>
  <c r="H249" i="45" s="1"/>
  <c r="K249" i="45"/>
  <c r="G249" i="45" s="1"/>
  <c r="J249" i="45"/>
  <c r="F249" i="45" s="1"/>
  <c r="K741" i="45"/>
  <c r="G741" i="45" s="1"/>
  <c r="K495" i="45"/>
  <c r="G495" i="45" s="1"/>
  <c r="K659" i="45"/>
  <c r="G659" i="45" s="1"/>
  <c r="J823" i="45"/>
  <c r="F823" i="45" s="1"/>
  <c r="L741" i="45"/>
  <c r="H741" i="45" s="1"/>
  <c r="J495" i="45"/>
  <c r="F495" i="45" s="1"/>
  <c r="L167" i="45"/>
  <c r="H167" i="45" s="1"/>
  <c r="L413" i="45"/>
  <c r="H413" i="45" s="1"/>
  <c r="L823" i="45"/>
  <c r="H823" i="45" s="1"/>
  <c r="L85" i="45"/>
  <c r="H85" i="45" s="1"/>
  <c r="L577" i="45"/>
  <c r="H577" i="45" s="1"/>
  <c r="K331" i="45"/>
  <c r="G331" i="45" s="1"/>
  <c r="L905" i="45"/>
  <c r="H905" i="45" s="1"/>
  <c r="K167" i="45"/>
  <c r="G167" i="45" s="1"/>
  <c r="K413" i="45"/>
  <c r="G413" i="45" s="1"/>
  <c r="J167" i="45"/>
  <c r="F167" i="45" s="1"/>
  <c r="K823" i="45"/>
  <c r="G823" i="45" s="1"/>
  <c r="K85" i="45"/>
  <c r="G85" i="45" s="1"/>
  <c r="J85" i="45"/>
  <c r="F85" i="45" s="1"/>
  <c r="J741" i="45"/>
  <c r="F741" i="45" s="1"/>
  <c r="J577" i="45"/>
  <c r="F577" i="45" s="1"/>
  <c r="L495" i="45"/>
  <c r="H495" i="45" s="1"/>
  <c r="L659" i="45"/>
  <c r="H659" i="45" s="1"/>
  <c r="K905" i="45"/>
  <c r="G905" i="45" s="1"/>
  <c r="J413" i="45"/>
  <c r="F413" i="45" s="1"/>
  <c r="J905" i="45"/>
  <c r="F905" i="45" s="1"/>
  <c r="J331" i="45"/>
  <c r="F331" i="45" s="1"/>
  <c r="L331" i="45"/>
  <c r="H331" i="45" s="1"/>
  <c r="K577" i="45"/>
  <c r="G577" i="45" s="1"/>
  <c r="J659" i="45"/>
  <c r="F659" i="45" s="1"/>
  <c r="I85" i="42"/>
  <c r="H85" i="42"/>
  <c r="G85" i="42"/>
  <c r="I659" i="42"/>
  <c r="I577" i="42"/>
  <c r="G659" i="42"/>
  <c r="G249" i="42"/>
  <c r="H331" i="42"/>
  <c r="I249" i="42"/>
  <c r="H577" i="42"/>
  <c r="I167" i="42"/>
  <c r="H495" i="42"/>
  <c r="H413" i="42"/>
  <c r="H659" i="42"/>
  <c r="H249" i="42"/>
  <c r="I331" i="42"/>
  <c r="G331" i="42"/>
  <c r="H167" i="42"/>
  <c r="G495" i="42"/>
  <c r="G413" i="42"/>
  <c r="I495" i="42"/>
  <c r="G577" i="42"/>
  <c r="G167" i="42"/>
  <c r="I413" i="42"/>
  <c r="I741" i="42"/>
  <c r="H741" i="42"/>
  <c r="G741" i="42"/>
  <c r="H823" i="42"/>
  <c r="G823" i="42"/>
  <c r="I823" i="42"/>
  <c r="I905" i="42"/>
  <c r="H905" i="42"/>
  <c r="G905" i="42"/>
  <c r="I987" i="42"/>
  <c r="G987" i="42"/>
  <c r="H987" i="42"/>
  <c r="I1069" i="42"/>
  <c r="G1069" i="42"/>
  <c r="H1069" i="42"/>
  <c r="G1151" i="42"/>
  <c r="H1151" i="42"/>
  <c r="I1151" i="42"/>
  <c r="I1233" i="42"/>
  <c r="H1233" i="42"/>
  <c r="G1233" i="42"/>
  <c r="H93" i="41"/>
  <c r="G93" i="41"/>
  <c r="E93" i="41"/>
  <c r="F93" i="41"/>
  <c r="J577" i="61" l="1"/>
  <c r="F577" i="61" s="1"/>
  <c r="L577" i="61"/>
  <c r="H577" i="61" s="1"/>
  <c r="J85" i="61"/>
  <c r="F85" i="61" s="1"/>
  <c r="L167" i="61"/>
  <c r="H167" i="61" s="1"/>
  <c r="K577" i="61"/>
  <c r="G577" i="61" s="1"/>
  <c r="K167" i="61"/>
  <c r="G167" i="61" s="1"/>
  <c r="L85" i="61"/>
  <c r="H85" i="61" s="1"/>
  <c r="K85" i="61"/>
  <c r="G85" i="61" s="1"/>
  <c r="J167" i="61"/>
  <c r="F167" i="61" s="1"/>
  <c r="J249" i="61"/>
  <c r="F249" i="61" s="1"/>
  <c r="J413" i="61"/>
  <c r="F413" i="61" s="1"/>
  <c r="K249" i="61"/>
  <c r="G249" i="61" s="1"/>
  <c r="J331" i="61"/>
  <c r="F331" i="61" s="1"/>
  <c r="J659" i="61"/>
  <c r="F659" i="61" s="1"/>
  <c r="L331" i="61"/>
  <c r="H331" i="61" s="1"/>
  <c r="L659" i="61"/>
  <c r="H659" i="61" s="1"/>
  <c r="K331" i="61"/>
  <c r="G331" i="61" s="1"/>
  <c r="L249" i="61"/>
  <c r="H249" i="61" s="1"/>
  <c r="K413" i="61"/>
  <c r="G413" i="61" s="1"/>
  <c r="J495" i="61"/>
  <c r="F495" i="61" s="1"/>
  <c r="L823" i="61"/>
  <c r="H823" i="61" s="1"/>
  <c r="J741" i="61"/>
  <c r="F741" i="61" s="1"/>
  <c r="K823" i="61"/>
  <c r="G823" i="61" s="1"/>
  <c r="K495" i="61"/>
  <c r="G495" i="61" s="1"/>
  <c r="J823" i="61"/>
  <c r="F823" i="61" s="1"/>
  <c r="K741" i="61"/>
  <c r="G741" i="61" s="1"/>
  <c r="K659" i="61"/>
  <c r="G659" i="61" s="1"/>
  <c r="L741" i="61"/>
  <c r="H741" i="61" s="1"/>
  <c r="L495" i="61"/>
  <c r="H495" i="61" s="1"/>
  <c r="L413" i="61"/>
  <c r="H413" i="61" s="1"/>
  <c r="L905" i="61"/>
  <c r="H905" i="61" s="1"/>
  <c r="K905" i="61"/>
  <c r="G905" i="61" s="1"/>
  <c r="J905" i="61"/>
  <c r="F905" i="61" s="1"/>
  <c r="J93" i="41"/>
  <c r="R93" i="41"/>
  <c r="S93" i="41"/>
  <c r="O93" i="41"/>
  <c r="T93" i="41"/>
  <c r="Q93" i="41"/>
  <c r="N93" i="41"/>
  <c r="M93" i="41"/>
  <c r="I93" i="41"/>
  <c r="P93" i="41"/>
  <c r="G1314" i="42"/>
  <c r="I1314" i="42"/>
  <c r="H1314" i="42"/>
  <c r="G1396" i="42"/>
  <c r="H1396" i="42"/>
  <c r="I1396" i="42"/>
  <c r="I1478" i="42"/>
  <c r="G1478" i="42"/>
  <c r="H1478" i="42"/>
  <c r="G1560" i="42"/>
  <c r="I1560" i="42"/>
  <c r="H1560" i="42"/>
  <c r="H1642" i="42"/>
  <c r="G1642" i="42"/>
  <c r="I1642" i="42"/>
  <c r="H1724" i="42"/>
  <c r="I1724" i="42"/>
  <c r="G1724" i="42"/>
  <c r="I1806" i="42"/>
  <c r="G1806" i="42"/>
  <c r="H1806" i="42"/>
  <c r="I1888" i="42"/>
  <c r="H1888" i="42"/>
  <c r="G1888" i="42"/>
  <c r="H1970" i="42"/>
  <c r="G2052" i="42"/>
  <c r="I1970" i="42"/>
  <c r="H2052" i="42"/>
  <c r="I2052" i="42"/>
  <c r="G1970" i="42"/>
  <c r="L84" i="49"/>
  <c r="H84" i="49" s="1"/>
  <c r="M166" i="47"/>
  <c r="I166" i="47" s="1"/>
  <c r="M84" i="49"/>
  <c r="I84" i="49" s="1"/>
  <c r="K84" i="47"/>
  <c r="G84" i="47" s="1"/>
  <c r="L84" i="47"/>
  <c r="H84" i="47" s="1"/>
  <c r="K166" i="47"/>
  <c r="G166" i="47" s="1"/>
  <c r="M84" i="47"/>
  <c r="I84" i="47" s="1"/>
  <c r="L166" i="47"/>
  <c r="H166" i="47" s="1"/>
  <c r="K84" i="49"/>
  <c r="G84" i="49" s="1"/>
  <c r="K166" i="49"/>
  <c r="G166" i="49" s="1"/>
  <c r="L248" i="49"/>
  <c r="H248" i="49" s="1"/>
  <c r="L166" i="49"/>
  <c r="H166" i="49" s="1"/>
  <c r="K248" i="49"/>
  <c r="G248" i="49" s="1"/>
  <c r="M166" i="49"/>
  <c r="I166" i="49" s="1"/>
  <c r="M248" i="49"/>
  <c r="I248" i="49" s="1"/>
  <c r="K330" i="49"/>
  <c r="G330" i="49" s="1"/>
  <c r="M330" i="49"/>
  <c r="I330" i="49" s="1"/>
  <c r="L330" i="49"/>
  <c r="H330" i="49" s="1"/>
  <c r="K412" i="49"/>
  <c r="G412" i="49" s="1"/>
  <c r="L412" i="49"/>
  <c r="H412" i="49" s="1"/>
  <c r="M412" i="49"/>
  <c r="I412" i="49" s="1"/>
  <c r="K248" i="47"/>
  <c r="G248" i="47" s="1"/>
  <c r="M248" i="47"/>
  <c r="I248" i="47" s="1"/>
  <c r="L248" i="47"/>
  <c r="H248" i="47" s="1"/>
  <c r="M576" i="49"/>
  <c r="I576" i="49" s="1"/>
  <c r="M494" i="49"/>
  <c r="I494" i="49" s="1"/>
  <c r="L576" i="49"/>
  <c r="H576" i="49" s="1"/>
  <c r="L494" i="49"/>
  <c r="H494" i="49" s="1"/>
  <c r="K576" i="49"/>
  <c r="G576" i="49" s="1"/>
  <c r="K330" i="47"/>
  <c r="G330" i="47" s="1"/>
  <c r="L330" i="47"/>
  <c r="H330" i="47" s="1"/>
  <c r="K494" i="49"/>
  <c r="G494" i="49" s="1"/>
  <c r="M330" i="47"/>
  <c r="I330" i="47" s="1"/>
  <c r="M412" i="47"/>
  <c r="I412" i="47" s="1"/>
  <c r="L412" i="47"/>
  <c r="H412" i="47" s="1"/>
  <c r="K412" i="47"/>
  <c r="G412" i="47" s="1"/>
  <c r="K576" i="47"/>
  <c r="G576" i="47" s="1"/>
  <c r="M494" i="47"/>
  <c r="I494" i="47" s="1"/>
  <c r="L576" i="47"/>
  <c r="H576" i="47" s="1"/>
  <c r="K494" i="47"/>
  <c r="G494" i="47" s="1"/>
  <c r="L494" i="47"/>
  <c r="H494" i="47" s="1"/>
  <c r="M576" i="47"/>
  <c r="I576" i="47" s="1"/>
  <c r="L84" i="48"/>
  <c r="H84" i="48" s="1"/>
  <c r="M84" i="48"/>
  <c r="I84" i="48" s="1"/>
  <c r="K84" i="48"/>
  <c r="G84" i="48" s="1"/>
  <c r="K248" i="48"/>
  <c r="G248" i="48" s="1"/>
  <c r="M166" i="48"/>
  <c r="I166" i="48" s="1"/>
  <c r="K166" i="48"/>
  <c r="G166" i="48" s="1"/>
  <c r="M330" i="48"/>
  <c r="I330" i="48" s="1"/>
  <c r="L166" i="48"/>
  <c r="H166" i="48" s="1"/>
  <c r="L330" i="48"/>
  <c r="H330" i="48" s="1"/>
  <c r="L248" i="48"/>
  <c r="H248" i="48" s="1"/>
  <c r="K330" i="48"/>
  <c r="G330" i="48" s="1"/>
  <c r="M248" i="48"/>
  <c r="I248" i="48" s="1"/>
  <c r="M412" i="48"/>
  <c r="I412" i="48" s="1"/>
  <c r="L412" i="48"/>
  <c r="H412" i="48" s="1"/>
  <c r="K412" i="48"/>
  <c r="G412" i="48" s="1"/>
  <c r="K494" i="48"/>
  <c r="G494" i="48" s="1"/>
  <c r="K576" i="48"/>
  <c r="G576" i="48" s="1"/>
  <c r="L494" i="48"/>
  <c r="H494" i="48" s="1"/>
  <c r="L576" i="48"/>
  <c r="H576" i="48" s="1"/>
  <c r="M494" i="48"/>
  <c r="I494" i="48" s="1"/>
  <c r="M576" i="48"/>
  <c r="I576" i="48" s="1"/>
  <c r="K92" i="41"/>
  <c r="L92" i="41"/>
  <c r="H167" i="63"/>
  <c r="G249" i="63"/>
  <c r="G495" i="63"/>
  <c r="H249" i="63"/>
  <c r="F495" i="63"/>
  <c r="H85" i="63"/>
  <c r="H331" i="63"/>
  <c r="F85" i="63"/>
  <c r="G167" i="63"/>
  <c r="G331" i="63"/>
  <c r="F249" i="63"/>
  <c r="F331" i="63"/>
  <c r="F167" i="63"/>
  <c r="G577" i="63"/>
  <c r="F577" i="63"/>
  <c r="F413" i="63"/>
  <c r="G413" i="63"/>
  <c r="H495" i="63"/>
  <c r="H577" i="63"/>
  <c r="G85" i="63"/>
  <c r="H413" i="63"/>
  <c r="K85" i="50"/>
  <c r="G85" i="50" s="1"/>
  <c r="M85" i="50"/>
  <c r="I85" i="50" s="1"/>
  <c r="L85" i="50"/>
  <c r="H85" i="50" s="1"/>
  <c r="K167" i="52"/>
  <c r="G167" i="52" s="1"/>
  <c r="M167" i="52"/>
  <c r="I167" i="52" s="1"/>
  <c r="L167" i="52"/>
  <c r="H167" i="52" s="1"/>
  <c r="M85" i="54"/>
  <c r="I85" i="54" s="1"/>
  <c r="M85" i="51"/>
  <c r="I85" i="51" s="1"/>
  <c r="L85" i="54"/>
  <c r="H85" i="54" s="1"/>
  <c r="K167" i="58"/>
  <c r="G167" i="58" s="1"/>
  <c r="K167" i="59"/>
  <c r="G167" i="59" s="1"/>
  <c r="K85" i="54"/>
  <c r="G85" i="54" s="1"/>
  <c r="L85" i="58"/>
  <c r="H85" i="58" s="1"/>
  <c r="L167" i="58"/>
  <c r="H167" i="58" s="1"/>
  <c r="L167" i="59"/>
  <c r="H167" i="59" s="1"/>
  <c r="M85" i="55"/>
  <c r="I85" i="55" s="1"/>
  <c r="K85" i="57"/>
  <c r="G85" i="57" s="1"/>
  <c r="L85" i="59"/>
  <c r="H85" i="59" s="1"/>
  <c r="M85" i="53"/>
  <c r="I85" i="53" s="1"/>
  <c r="M167" i="58"/>
  <c r="I167" i="58" s="1"/>
  <c r="L85" i="55"/>
  <c r="H85" i="55" s="1"/>
  <c r="M85" i="57"/>
  <c r="I85" i="57" s="1"/>
  <c r="K85" i="59"/>
  <c r="G85" i="59" s="1"/>
  <c r="M167" i="59"/>
  <c r="I167" i="59" s="1"/>
  <c r="K85" i="55"/>
  <c r="G85" i="55" s="1"/>
  <c r="L85" i="57"/>
  <c r="H85" i="57" s="1"/>
  <c r="M167" i="57"/>
  <c r="I167" i="57" s="1"/>
  <c r="K167" i="57"/>
  <c r="G167" i="57" s="1"/>
  <c r="K85" i="53"/>
  <c r="G85" i="53" s="1"/>
  <c r="L167" i="57"/>
  <c r="H167" i="57" s="1"/>
  <c r="K85" i="51"/>
  <c r="G85" i="51" s="1"/>
  <c r="L85" i="51"/>
  <c r="H85" i="51" s="1"/>
  <c r="M85" i="56"/>
  <c r="I85" i="56" s="1"/>
  <c r="K85" i="52"/>
  <c r="G85" i="52" s="1"/>
  <c r="M85" i="59"/>
  <c r="I85" i="59" s="1"/>
  <c r="M85" i="52"/>
  <c r="I85" i="52" s="1"/>
  <c r="L85" i="52"/>
  <c r="H85" i="52" s="1"/>
  <c r="L85" i="56"/>
  <c r="H85" i="56" s="1"/>
  <c r="M85" i="58"/>
  <c r="I85" i="58" s="1"/>
  <c r="K85" i="56"/>
  <c r="G85" i="56" s="1"/>
  <c r="K85" i="58"/>
  <c r="G85" i="58" s="1"/>
  <c r="L85" i="53"/>
  <c r="H85" i="53" s="1"/>
  <c r="M249" i="58"/>
  <c r="I249" i="58" s="1"/>
  <c r="L249" i="58"/>
  <c r="H249" i="58" s="1"/>
  <c r="M249" i="54"/>
  <c r="I249" i="54" s="1"/>
  <c r="K249" i="58"/>
  <c r="G249" i="58" s="1"/>
  <c r="K167" i="56"/>
  <c r="G167" i="56" s="1"/>
  <c r="L249" i="54"/>
  <c r="H249" i="54" s="1"/>
  <c r="L167" i="54"/>
  <c r="H167" i="54" s="1"/>
  <c r="K167" i="50"/>
  <c r="G167" i="50" s="1"/>
  <c r="K167" i="51"/>
  <c r="G167" i="51" s="1"/>
  <c r="K249" i="55"/>
  <c r="G249" i="55" s="1"/>
  <c r="L167" i="56"/>
  <c r="H167" i="56" s="1"/>
  <c r="M167" i="55"/>
  <c r="I167" i="55" s="1"/>
  <c r="M249" i="55"/>
  <c r="I249" i="55" s="1"/>
  <c r="K167" i="54"/>
  <c r="G167" i="54" s="1"/>
  <c r="L167" i="55"/>
  <c r="H167" i="55" s="1"/>
  <c r="M249" i="56"/>
  <c r="I249" i="56" s="1"/>
  <c r="K167" i="55"/>
  <c r="G167" i="55" s="1"/>
  <c r="L167" i="50"/>
  <c r="H167" i="50" s="1"/>
  <c r="K249" i="54"/>
  <c r="G249" i="54" s="1"/>
  <c r="K167" i="53"/>
  <c r="G167" i="53" s="1"/>
  <c r="L249" i="55"/>
  <c r="H249" i="55" s="1"/>
  <c r="M167" i="54"/>
  <c r="I167" i="54" s="1"/>
  <c r="M167" i="53"/>
  <c r="I167" i="53" s="1"/>
  <c r="K249" i="52"/>
  <c r="G249" i="52" s="1"/>
  <c r="K249" i="56"/>
  <c r="G249" i="56" s="1"/>
  <c r="L167" i="53"/>
  <c r="H167" i="53" s="1"/>
  <c r="M249" i="52"/>
  <c r="I249" i="52" s="1"/>
  <c r="M167" i="56"/>
  <c r="I167" i="56" s="1"/>
  <c r="M167" i="50"/>
  <c r="I167" i="50" s="1"/>
  <c r="M167" i="51"/>
  <c r="I167" i="51" s="1"/>
  <c r="L167" i="51"/>
  <c r="H167" i="51" s="1"/>
  <c r="L249" i="52"/>
  <c r="H249" i="52" s="1"/>
  <c r="L249" i="56"/>
  <c r="H249" i="56" s="1"/>
  <c r="M249" i="57"/>
  <c r="I249" i="57" s="1"/>
  <c r="K249" i="50"/>
  <c r="G249" i="50" s="1"/>
  <c r="M249" i="53"/>
  <c r="I249" i="53" s="1"/>
  <c r="L249" i="53"/>
  <c r="H249" i="53" s="1"/>
  <c r="K249" i="53"/>
  <c r="G249" i="53" s="1"/>
  <c r="M331" i="55"/>
  <c r="I331" i="55" s="1"/>
  <c r="L331" i="55"/>
  <c r="H331" i="55" s="1"/>
  <c r="K249" i="57"/>
  <c r="G249" i="57" s="1"/>
  <c r="L249" i="50"/>
  <c r="H249" i="50" s="1"/>
  <c r="K249" i="59"/>
  <c r="G249" i="59" s="1"/>
  <c r="L331" i="56"/>
  <c r="H331" i="56" s="1"/>
  <c r="M249" i="51"/>
  <c r="I249" i="51" s="1"/>
  <c r="L249" i="57"/>
  <c r="H249" i="57" s="1"/>
  <c r="M249" i="50"/>
  <c r="I249" i="50" s="1"/>
  <c r="K331" i="56"/>
  <c r="G331" i="56" s="1"/>
  <c r="M249" i="59"/>
  <c r="I249" i="59" s="1"/>
  <c r="M331" i="58"/>
  <c r="I331" i="58" s="1"/>
  <c r="L249" i="51"/>
  <c r="H249" i="51" s="1"/>
  <c r="M331" i="54"/>
  <c r="I331" i="54" s="1"/>
  <c r="L331" i="52"/>
  <c r="H331" i="52" s="1"/>
  <c r="M331" i="56"/>
  <c r="I331" i="56" s="1"/>
  <c r="L249" i="59"/>
  <c r="H249" i="59" s="1"/>
  <c r="L331" i="58"/>
  <c r="H331" i="58" s="1"/>
  <c r="K249" i="51"/>
  <c r="G249" i="51" s="1"/>
  <c r="K331" i="58"/>
  <c r="G331" i="58" s="1"/>
  <c r="L331" i="54"/>
  <c r="H331" i="54" s="1"/>
  <c r="K331" i="52"/>
  <c r="G331" i="52" s="1"/>
  <c r="M331" i="52"/>
  <c r="I331" i="52" s="1"/>
  <c r="K331" i="55"/>
  <c r="G331" i="55" s="1"/>
  <c r="K331" i="54"/>
  <c r="G331" i="54" s="1"/>
  <c r="L331" i="57"/>
  <c r="H331" i="57" s="1"/>
  <c r="K413" i="56"/>
  <c r="G413" i="56" s="1"/>
  <c r="K413" i="58"/>
  <c r="G413" i="58" s="1"/>
  <c r="K331" i="57"/>
  <c r="G331" i="57" s="1"/>
  <c r="M331" i="51"/>
  <c r="I331" i="51" s="1"/>
  <c r="K331" i="50"/>
  <c r="G331" i="50" s="1"/>
  <c r="M413" i="55"/>
  <c r="I413" i="55" s="1"/>
  <c r="L331" i="51"/>
  <c r="H331" i="51" s="1"/>
  <c r="L331" i="50"/>
  <c r="H331" i="50" s="1"/>
  <c r="L413" i="55"/>
  <c r="H413" i="55" s="1"/>
  <c r="K331" i="51"/>
  <c r="G331" i="51" s="1"/>
  <c r="M331" i="57"/>
  <c r="I331" i="57" s="1"/>
  <c r="L413" i="56"/>
  <c r="H413" i="56" s="1"/>
  <c r="L413" i="58"/>
  <c r="H413" i="58" s="1"/>
  <c r="K413" i="55"/>
  <c r="G413" i="55" s="1"/>
  <c r="M331" i="53"/>
  <c r="I331" i="53" s="1"/>
  <c r="L331" i="59"/>
  <c r="H331" i="59" s="1"/>
  <c r="K331" i="59"/>
  <c r="G331" i="59" s="1"/>
  <c r="L331" i="53"/>
  <c r="H331" i="53" s="1"/>
  <c r="M413" i="54"/>
  <c r="I413" i="54" s="1"/>
  <c r="M413" i="52"/>
  <c r="I413" i="52" s="1"/>
  <c r="K413" i="54"/>
  <c r="G413" i="54" s="1"/>
  <c r="K413" i="52"/>
  <c r="G413" i="52" s="1"/>
  <c r="M331" i="50"/>
  <c r="I331" i="50" s="1"/>
  <c r="M413" i="56"/>
  <c r="I413" i="56" s="1"/>
  <c r="K331" i="53"/>
  <c r="G331" i="53" s="1"/>
  <c r="L413" i="54"/>
  <c r="H413" i="54" s="1"/>
  <c r="L413" i="52"/>
  <c r="H413" i="52" s="1"/>
  <c r="M413" i="58"/>
  <c r="I413" i="58" s="1"/>
  <c r="M331" i="59"/>
  <c r="I331" i="59" s="1"/>
  <c r="K413" i="57"/>
  <c r="G413" i="57" s="1"/>
  <c r="L413" i="53"/>
  <c r="H413" i="53" s="1"/>
  <c r="M495" i="54"/>
  <c r="I495" i="54" s="1"/>
  <c r="M495" i="55"/>
  <c r="I495" i="55" s="1"/>
  <c r="K495" i="52"/>
  <c r="G495" i="52" s="1"/>
  <c r="K577" i="56"/>
  <c r="G577" i="56" s="1"/>
  <c r="L495" i="58"/>
  <c r="H495" i="58" s="1"/>
  <c r="L413" i="51"/>
  <c r="H413" i="51" s="1"/>
  <c r="M577" i="54"/>
  <c r="I577" i="54" s="1"/>
  <c r="L495" i="55"/>
  <c r="H495" i="55" s="1"/>
  <c r="K413" i="50"/>
  <c r="G413" i="50" s="1"/>
  <c r="K577" i="58"/>
  <c r="G577" i="58" s="1"/>
  <c r="M413" i="59"/>
  <c r="I413" i="59" s="1"/>
  <c r="L577" i="55"/>
  <c r="H577" i="55" s="1"/>
  <c r="M413" i="50"/>
  <c r="I413" i="50" s="1"/>
  <c r="M577" i="58"/>
  <c r="I577" i="58" s="1"/>
  <c r="M577" i="56"/>
  <c r="I577" i="56" s="1"/>
  <c r="K413" i="51"/>
  <c r="G413" i="51" s="1"/>
  <c r="M495" i="56"/>
  <c r="I495" i="56" s="1"/>
  <c r="L577" i="54"/>
  <c r="H577" i="54" s="1"/>
  <c r="K495" i="55"/>
  <c r="G495" i="55" s="1"/>
  <c r="K495" i="58"/>
  <c r="G495" i="58" s="1"/>
  <c r="M577" i="52"/>
  <c r="I577" i="52" s="1"/>
  <c r="L413" i="50"/>
  <c r="H413" i="50" s="1"/>
  <c r="L577" i="58"/>
  <c r="H577" i="58" s="1"/>
  <c r="L577" i="56"/>
  <c r="H577" i="56" s="1"/>
  <c r="M413" i="51"/>
  <c r="I413" i="51" s="1"/>
  <c r="L495" i="56"/>
  <c r="H495" i="56" s="1"/>
  <c r="K577" i="54"/>
  <c r="G577" i="54" s="1"/>
  <c r="K495" i="56"/>
  <c r="G495" i="56" s="1"/>
  <c r="M495" i="52"/>
  <c r="I495" i="52" s="1"/>
  <c r="M413" i="57"/>
  <c r="I413" i="57" s="1"/>
  <c r="L413" i="57"/>
  <c r="H413" i="57" s="1"/>
  <c r="M413" i="53"/>
  <c r="I413" i="53" s="1"/>
  <c r="K413" i="59"/>
  <c r="G413" i="59" s="1"/>
  <c r="M577" i="55"/>
  <c r="I577" i="55" s="1"/>
  <c r="K495" i="54"/>
  <c r="G495" i="54" s="1"/>
  <c r="K577" i="52"/>
  <c r="G577" i="52" s="1"/>
  <c r="L413" i="59"/>
  <c r="H413" i="59" s="1"/>
  <c r="L495" i="54"/>
  <c r="H495" i="54" s="1"/>
  <c r="M495" i="58"/>
  <c r="I495" i="58" s="1"/>
  <c r="K577" i="55"/>
  <c r="G577" i="55" s="1"/>
  <c r="L495" i="52"/>
  <c r="H495" i="52" s="1"/>
  <c r="K413" i="53"/>
  <c r="G413" i="53" s="1"/>
  <c r="L577" i="52"/>
  <c r="H577" i="52" s="1"/>
  <c r="K495" i="57"/>
  <c r="G495" i="57" s="1"/>
  <c r="K577" i="57"/>
  <c r="G577" i="57" s="1"/>
  <c r="L495" i="57"/>
  <c r="H495" i="57" s="1"/>
  <c r="M495" i="50"/>
  <c r="I495" i="50" s="1"/>
  <c r="M577" i="50"/>
  <c r="I577" i="50" s="1"/>
  <c r="M577" i="57"/>
  <c r="I577" i="57" s="1"/>
  <c r="L495" i="50"/>
  <c r="H495" i="50" s="1"/>
  <c r="L577" i="50"/>
  <c r="H577" i="50" s="1"/>
  <c r="L577" i="57"/>
  <c r="H577" i="57" s="1"/>
  <c r="K495" i="50"/>
  <c r="G495" i="50" s="1"/>
  <c r="K577" i="59"/>
  <c r="G577" i="59" s="1"/>
  <c r="K577" i="50"/>
  <c r="G577" i="50" s="1"/>
  <c r="M577" i="59"/>
  <c r="I577" i="59" s="1"/>
  <c r="L577" i="59"/>
  <c r="H577" i="59" s="1"/>
  <c r="M495" i="53"/>
  <c r="I495" i="53" s="1"/>
  <c r="L577" i="53"/>
  <c r="H577" i="53" s="1"/>
  <c r="L495" i="53"/>
  <c r="H495" i="53" s="1"/>
  <c r="K577" i="53"/>
  <c r="G577" i="53" s="1"/>
  <c r="M577" i="51"/>
  <c r="I577" i="51" s="1"/>
  <c r="K495" i="53"/>
  <c r="G495" i="53" s="1"/>
  <c r="L577" i="51"/>
  <c r="H577" i="51" s="1"/>
  <c r="K577" i="51"/>
  <c r="G577" i="51" s="1"/>
  <c r="M495" i="51"/>
  <c r="I495" i="51" s="1"/>
  <c r="K495" i="51"/>
  <c r="G495" i="51" s="1"/>
  <c r="M577" i="53"/>
  <c r="I577" i="53" s="1"/>
  <c r="L495" i="59"/>
  <c r="H495" i="59" s="1"/>
  <c r="L495" i="51"/>
  <c r="H495" i="51" s="1"/>
  <c r="K495" i="59"/>
  <c r="G495" i="59" s="1"/>
  <c r="M495" i="57"/>
  <c r="I495" i="57" s="1"/>
  <c r="M495" i="59"/>
  <c r="I495" i="59" s="1"/>
  <c r="G1315" i="42" l="1"/>
  <c r="H1315" i="42"/>
  <c r="I1315" i="42"/>
  <c r="G1397" i="42"/>
  <c r="I1397" i="42"/>
  <c r="H1397" i="42"/>
  <c r="H1479" i="42"/>
  <c r="G1479" i="42"/>
  <c r="I1479" i="42"/>
  <c r="H1561" i="42"/>
  <c r="G1561" i="42"/>
  <c r="I1561" i="42"/>
  <c r="I1643" i="42"/>
  <c r="H1643" i="42"/>
  <c r="G1643" i="42"/>
  <c r="G1725" i="42"/>
  <c r="H1725" i="42"/>
  <c r="I1725" i="42"/>
  <c r="I1807" i="42"/>
  <c r="H1807" i="42"/>
  <c r="G1807" i="42"/>
  <c r="G1889" i="42"/>
  <c r="H1889" i="42"/>
  <c r="I1889" i="42"/>
  <c r="H2053" i="42"/>
  <c r="H1971" i="42"/>
  <c r="G2053" i="42"/>
  <c r="G1971" i="42"/>
  <c r="I1971" i="42"/>
  <c r="I2053" i="42"/>
  <c r="L85" i="47"/>
  <c r="H85" i="47" s="1"/>
  <c r="M85" i="49"/>
  <c r="I85" i="49" s="1"/>
  <c r="L85" i="49"/>
  <c r="H85" i="49" s="1"/>
  <c r="K85" i="49"/>
  <c r="G85" i="49" s="1"/>
  <c r="K85" i="47"/>
  <c r="G85" i="47" s="1"/>
  <c r="M85" i="47"/>
  <c r="I85" i="47" s="1"/>
  <c r="L167" i="49"/>
  <c r="H167" i="49" s="1"/>
  <c r="M249" i="47"/>
  <c r="I249" i="47" s="1"/>
  <c r="K167" i="49"/>
  <c r="G167" i="49" s="1"/>
  <c r="M167" i="49"/>
  <c r="I167" i="49" s="1"/>
  <c r="L249" i="47"/>
  <c r="H249" i="47" s="1"/>
  <c r="M167" i="47"/>
  <c r="I167" i="47" s="1"/>
  <c r="K249" i="47"/>
  <c r="G249" i="47" s="1"/>
  <c r="K167" i="47"/>
  <c r="G167" i="47" s="1"/>
  <c r="L167" i="47"/>
  <c r="H167" i="47" s="1"/>
  <c r="K249" i="49"/>
  <c r="G249" i="49" s="1"/>
  <c r="M249" i="49"/>
  <c r="I249" i="49" s="1"/>
  <c r="L249" i="49"/>
  <c r="H249" i="49" s="1"/>
  <c r="M331" i="47"/>
  <c r="I331" i="47" s="1"/>
  <c r="K331" i="47"/>
  <c r="G331" i="47" s="1"/>
  <c r="L331" i="47"/>
  <c r="H331" i="47" s="1"/>
  <c r="K331" i="49"/>
  <c r="G331" i="49" s="1"/>
  <c r="K413" i="47"/>
  <c r="G413" i="47" s="1"/>
  <c r="L331" i="49"/>
  <c r="H331" i="49" s="1"/>
  <c r="M331" i="49"/>
  <c r="I331" i="49" s="1"/>
  <c r="L413" i="47"/>
  <c r="H413" i="47" s="1"/>
  <c r="M413" i="47"/>
  <c r="I413" i="47" s="1"/>
  <c r="L495" i="47"/>
  <c r="H495" i="47" s="1"/>
  <c r="L577" i="47"/>
  <c r="H577" i="47" s="1"/>
  <c r="K495" i="47"/>
  <c r="G495" i="47" s="1"/>
  <c r="L413" i="49"/>
  <c r="H413" i="49" s="1"/>
  <c r="K413" i="49"/>
  <c r="G413" i="49" s="1"/>
  <c r="M413" i="49"/>
  <c r="I413" i="49" s="1"/>
  <c r="M577" i="47"/>
  <c r="I577" i="47" s="1"/>
  <c r="K577" i="47"/>
  <c r="G577" i="47" s="1"/>
  <c r="M495" i="47"/>
  <c r="I495" i="47" s="1"/>
  <c r="L577" i="49"/>
  <c r="H577" i="49" s="1"/>
  <c r="K495" i="49"/>
  <c r="G495" i="49" s="1"/>
  <c r="M577" i="49"/>
  <c r="I577" i="49" s="1"/>
  <c r="M495" i="49"/>
  <c r="I495" i="49" s="1"/>
  <c r="L495" i="49"/>
  <c r="H495" i="49" s="1"/>
  <c r="K577" i="49"/>
  <c r="G577" i="49" s="1"/>
  <c r="M167" i="48"/>
  <c r="I167" i="48" s="1"/>
  <c r="K167" i="48"/>
  <c r="G167" i="48" s="1"/>
  <c r="M85" i="48"/>
  <c r="I85" i="48" s="1"/>
  <c r="K85" i="48"/>
  <c r="G85" i="48" s="1"/>
  <c r="L167" i="48"/>
  <c r="H167" i="48" s="1"/>
  <c r="L85" i="48"/>
  <c r="H85" i="48" s="1"/>
  <c r="M249" i="48"/>
  <c r="I249" i="48" s="1"/>
  <c r="L249" i="48"/>
  <c r="H249" i="48" s="1"/>
  <c r="K249" i="48"/>
  <c r="G249" i="48" s="1"/>
  <c r="M331" i="48"/>
  <c r="I331" i="48" s="1"/>
  <c r="L331" i="48"/>
  <c r="H331" i="48" s="1"/>
  <c r="K331" i="48"/>
  <c r="G331" i="48" s="1"/>
  <c r="K413" i="48"/>
  <c r="G413" i="48" s="1"/>
  <c r="L413" i="48"/>
  <c r="H413" i="48" s="1"/>
  <c r="M413" i="48"/>
  <c r="I413" i="48" s="1"/>
  <c r="L577" i="48"/>
  <c r="H577" i="48" s="1"/>
  <c r="K577" i="48"/>
  <c r="G577" i="48" s="1"/>
  <c r="L495" i="48"/>
  <c r="H495" i="48" s="1"/>
  <c r="K495" i="48"/>
  <c r="G495" i="48" s="1"/>
  <c r="M495" i="48"/>
  <c r="I495" i="48" s="1"/>
  <c r="M577" i="48"/>
  <c r="I577" i="48" s="1"/>
  <c r="K93" i="41"/>
  <c r="L93" i="41"/>
</calcChain>
</file>

<file path=xl/comments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>
  <authors>
    <author>Maurizio Gargiulo</author>
  </authors>
  <commentList>
    <comment ref="B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>
  <authors>
    <author>Maurizio Gargiulo</author>
  </authors>
  <commentList>
    <comment ref="C2" authorId="0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<sst xmlns="http://schemas.openxmlformats.org/spreadsheetml/2006/main" count="30382" uniqueCount="3091">
  <si>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</si>
  <si>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</si>
  <si>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</si>
  <si>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</si>
  <si>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</si>
  <si>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</si>
  <si>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</si>
  <si>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</si>
  <si>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</si>
  <si>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</si>
  <si>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</si>
  <si>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</si>
  <si>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</si>
  <si>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</si>
  <si>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</si>
  <si>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</si>
  <si>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</si>
  <si>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</si>
  <si>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</si>
  <si>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</si>
  <si>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</si>
  <si>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AZ1</t>
  </si>
  <si>
    <t>AZ2</t>
  </si>
  <si>
    <t>AZ3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</si>
  <si>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</si>
  <si>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</si>
  <si>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</si>
  <si>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</si>
  <si>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</si>
  <si>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</si>
  <si>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</si>
  <si>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</si>
  <si>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</si>
  <si>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</si>
  <si>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</si>
  <si>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</si>
  <si>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</si>
  <si>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</si>
  <si>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</si>
  <si>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</si>
  <si>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</si>
  <si>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</si>
  <si>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</si>
  <si>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</si>
  <si>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</si>
  <si>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</si>
  <si>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</si>
  <si>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https://population.un.org/wpp/DataQuery/</t>
  </si>
  <si>
    <t>Sources LTES revised version in 2021</t>
  </si>
  <si>
    <t>Source Population development https://population.un.org/wpp/DataQuery/</t>
  </si>
  <si>
    <t>Thousands people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</si>
  <si>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</si>
  <si>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</si>
  <si>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</si>
  <si>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</si>
  <si>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</si>
  <si>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</si>
  <si>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</si>
  <si>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</si>
  <si>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</si>
  <si>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</si>
  <si>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</si>
  <si>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</si>
  <si>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</si>
  <si>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</si>
  <si>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</si>
  <si>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</si>
  <si>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</si>
  <si>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</si>
  <si>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</si>
  <si>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</si>
  <si>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</si>
  <si>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</si>
  <si>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</si>
  <si>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</si>
  <si>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</si>
  <si>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</si>
  <si>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</si>
  <si>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</si>
  <si>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</si>
  <si>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</si>
  <si>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</si>
  <si>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</si>
  <si>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</si>
  <si>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</si>
  <si>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</si>
  <si>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</si>
  <si>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</si>
  <si>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</si>
  <si>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</si>
  <si>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</si>
  <si>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</si>
  <si>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</si>
  <si>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</si>
  <si>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</si>
  <si>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</si>
  <si>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</si>
  <si>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</si>
  <si>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</si>
  <si>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</si>
  <si>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</si>
  <si>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</si>
  <si>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</si>
  <si>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</si>
  <si>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</si>
  <si>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</si>
  <si>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</si>
  <si>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</si>
  <si>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</si>
  <si>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</si>
  <si>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</si>
  <si>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</si>
  <si>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</si>
  <si>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</si>
  <si>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</si>
  <si>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</si>
  <si>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</si>
  <si>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</si>
  <si>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</si>
  <si>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</si>
  <si>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</si>
  <si>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</si>
  <si>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</si>
  <si>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</si>
  <si>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</si>
  <si>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</si>
  <si>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</si>
  <si>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</si>
  <si>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</si>
  <si>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</si>
  <si>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</si>
  <si>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</si>
  <si>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</si>
  <si>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</si>
  <si>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</si>
  <si>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</si>
  <si>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</si>
  <si>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</si>
  <si>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</si>
  <si>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</si>
  <si>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</si>
  <si>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</si>
  <si>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</si>
  <si>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</si>
  <si>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</si>
  <si>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</si>
  <si>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</si>
  <si>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</si>
  <si>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</si>
  <si>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</si>
  <si>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</si>
  <si>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</si>
  <si>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</si>
  <si>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</si>
  <si>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</si>
  <si>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</si>
  <si>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</si>
  <si>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</si>
  <si>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</si>
  <si>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</si>
  <si>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</si>
  <si>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</si>
  <si>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</si>
  <si>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</si>
  <si>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</si>
  <si>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</si>
  <si>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</si>
  <si>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</si>
  <si>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</si>
  <si>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</si>
  <si>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</si>
  <si>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</si>
  <si>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</si>
  <si>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</si>
  <si>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</si>
  <si>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</si>
  <si>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</si>
  <si>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</si>
  <si>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</si>
  <si>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</si>
  <si>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</si>
  <si>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</si>
  <si>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</si>
  <si>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</si>
  <si>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</si>
  <si>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</si>
  <si>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</si>
  <si>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</si>
  <si>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</si>
  <si>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</si>
  <si>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</si>
  <si>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</si>
  <si>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</si>
  <si>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</si>
  <si>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</si>
  <si>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</si>
  <si>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</si>
  <si>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</si>
  <si>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</si>
  <si>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</si>
  <si>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</si>
  <si>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</si>
  <si>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</si>
  <si>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</si>
  <si>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</si>
  <si>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</si>
  <si>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</si>
  <si>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</si>
  <si>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</si>
  <si>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</si>
  <si>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</si>
  <si>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</si>
  <si>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</si>
  <si>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</si>
  <si>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</si>
  <si>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</si>
  <si>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</si>
  <si>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</si>
  <si>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</si>
  <si>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</si>
  <si>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</si>
  <si>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</si>
  <si>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</si>
  <si>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</si>
  <si>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</si>
  <si>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</si>
  <si>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</si>
  <si>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</si>
  <si>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</si>
  <si>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</si>
  <si>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</si>
  <si>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</si>
  <si>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</si>
  <si>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</si>
  <si>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</si>
  <si>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</si>
  <si>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</si>
  <si>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</si>
  <si>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</si>
  <si>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</si>
  <si>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</si>
  <si>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</si>
  <si>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</si>
  <si>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</si>
  <si>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</si>
  <si>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</si>
  <si>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</si>
  <si>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</si>
  <si>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</si>
  <si>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</si>
  <si>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</si>
  <si>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</si>
  <si>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</si>
  <si>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</si>
  <si>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</si>
  <si>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</si>
  <si>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</si>
  <si>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</si>
  <si>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</si>
  <si>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</si>
  <si>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</si>
  <si>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</si>
  <si>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</si>
  <si>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</si>
  <si>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</si>
  <si>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</si>
  <si>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</si>
  <si>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</si>
  <si>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</si>
  <si>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</si>
  <si>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</si>
  <si>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</si>
  <si>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</si>
  <si>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</si>
  <si>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</si>
  <si>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</si>
  <si>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</si>
  <si>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</si>
  <si>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</si>
  <si>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</si>
  <si>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</si>
  <si>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</si>
  <si>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</si>
  <si>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</si>
  <si>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</si>
  <si>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</si>
  <si>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</si>
  <si>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</si>
  <si>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</si>
  <si>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</si>
  <si>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</si>
  <si>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</si>
  <si>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</si>
  <si>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</si>
  <si>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</si>
  <si>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</si>
  <si>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</si>
  <si>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</si>
  <si>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</si>
  <si>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</si>
  <si>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</si>
  <si>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</si>
  <si>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</si>
  <si>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</si>
  <si>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</si>
  <si>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</si>
  <si>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</si>
  <si>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</si>
  <si>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</si>
  <si>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</si>
  <si>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</si>
  <si>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</si>
  <si>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</si>
  <si>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</si>
  <si>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</si>
  <si>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</si>
  <si>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</si>
  <si>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</si>
  <si>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</si>
  <si>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</si>
  <si>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</si>
  <si>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</si>
  <si>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</si>
  <si>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</si>
  <si>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</si>
  <si>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</si>
  <si>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</si>
  <si>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</si>
  <si>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</si>
  <si>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</si>
  <si>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</si>
  <si>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</si>
  <si>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</si>
  <si>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</si>
  <si>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</si>
  <si>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</si>
  <si>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</si>
  <si>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</si>
  <si>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</si>
  <si>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</si>
  <si>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</si>
  <si>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</si>
  <si>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</si>
  <si>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</si>
  <si>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</si>
  <si>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</si>
  <si>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</si>
  <si>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</si>
  <si>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</si>
  <si>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</si>
  <si>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</si>
  <si>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</si>
  <si>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</si>
  <si>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</si>
  <si>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</si>
  <si>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</si>
  <si>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</si>
  <si>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</si>
  <si>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</si>
  <si>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</si>
  <si>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</si>
  <si>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</si>
  <si>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</si>
  <si>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</si>
  <si>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</si>
  <si>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</si>
  <si>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</si>
  <si>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</si>
  <si>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</si>
  <si>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</si>
  <si>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</si>
  <si>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</si>
  <si>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</si>
  <si>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</si>
  <si>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</si>
  <si>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</si>
  <si>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</si>
  <si>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</si>
  <si>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</si>
  <si>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</si>
  <si>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</si>
  <si>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</si>
  <si>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</si>
  <si>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</si>
  <si>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</si>
  <si>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</si>
  <si>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</si>
  <si>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</si>
  <si>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</si>
  <si>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</si>
  <si>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</si>
  <si>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</si>
  <si>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</si>
  <si>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</si>
  <si>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</si>
  <si>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</si>
  <si>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</si>
  <si>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</si>
  <si>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</si>
  <si>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</si>
  <si>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</si>
  <si>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</si>
  <si>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</si>
  <si>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</si>
  <si>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</si>
  <si>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</si>
  <si>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</si>
  <si>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</si>
  <si>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</si>
  <si>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</si>
  <si>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</si>
  <si>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</si>
  <si>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</si>
  <si>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</si>
  <si>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</si>
  <si>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</si>
  <si>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</si>
  <si>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</si>
  <si>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</si>
  <si>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</si>
  <si>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</si>
  <si>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</si>
  <si>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</si>
  <si>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</si>
  <si>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</si>
  <si>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</si>
  <si>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</si>
  <si>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</si>
  <si>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</si>
  <si>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</si>
  <si>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</si>
  <si>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</si>
  <si>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</si>
  <si>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</si>
  <si>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</si>
  <si>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</si>
  <si>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</si>
  <si>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</si>
  <si>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</si>
  <si>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</si>
  <si>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</si>
  <si>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</si>
  <si>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</si>
  <si>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</si>
  <si>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</si>
  <si>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</si>
  <si>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</si>
  <si>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</si>
  <si>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</si>
  <si>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</si>
  <si>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</si>
  <si>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</si>
  <si>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</si>
  <si>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</si>
  <si>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</si>
  <si>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</si>
  <si>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</si>
  <si>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</si>
  <si>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</si>
  <si>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</si>
  <si>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</si>
  <si>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</si>
  <si>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</si>
  <si>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</si>
  <si>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</si>
  <si>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</si>
  <si>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</si>
  <si>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</si>
  <si>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</si>
  <si>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</si>
  <si>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</si>
  <si>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</si>
  <si>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</si>
  <si>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</si>
  <si>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</si>
  <si>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</si>
  <si>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</si>
  <si>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</si>
  <si>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</si>
  <si>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</si>
  <si>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</si>
  <si>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</si>
  <si>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</si>
  <si>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</si>
  <si>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</si>
  <si>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</si>
  <si>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</si>
  <si>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</si>
  <si>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</si>
  <si>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</si>
  <si>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</si>
  <si>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</si>
  <si>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</si>
  <si>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</si>
  <si>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</si>
  <si>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</si>
  <si>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</si>
  <si>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</si>
  <si>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</si>
  <si>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</si>
  <si>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</si>
  <si>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</si>
  <si>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</si>
  <si>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</si>
  <si>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</si>
  <si>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</si>
  <si>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</si>
  <si>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</si>
  <si>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</si>
  <si>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</si>
  <si>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</si>
  <si>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</si>
  <si>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</si>
  <si>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</si>
  <si>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</si>
  <si>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</si>
  <si>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</si>
  <si>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</si>
  <si>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</si>
  <si>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</si>
  <si>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</si>
  <si>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</si>
  <si>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</si>
  <si>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</si>
  <si>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</si>
  <si>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</si>
  <si>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</si>
  <si>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</si>
  <si>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</si>
  <si>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</si>
  <si>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</si>
  <si>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</si>
  <si>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</si>
  <si>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</si>
  <si>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</si>
  <si>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</si>
  <si>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</si>
  <si>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</si>
  <si>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</si>
  <si>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</si>
  <si>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</si>
  <si>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</si>
  <si>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</si>
  <si>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</si>
  <si>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</si>
  <si>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</si>
  <si>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</si>
  <si>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</si>
  <si>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</si>
  <si>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</si>
  <si>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</si>
  <si>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</si>
  <si>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</si>
  <si>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</si>
  <si>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</si>
  <si>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</si>
  <si>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</si>
  <si>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</si>
  <si>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</si>
  <si>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</si>
  <si>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</si>
  <si>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</si>
  <si>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</si>
  <si>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</si>
  <si>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</si>
  <si>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</si>
  <si>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</si>
  <si>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</si>
  <si>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</si>
  <si>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</si>
  <si>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</si>
  <si>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</si>
  <si>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</si>
  <si>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</si>
  <si>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</si>
  <si>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</si>
  <si>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</si>
  <si>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</si>
  <si>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</si>
  <si>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</si>
  <si>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</si>
  <si>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</si>
  <si>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</si>
  <si>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</si>
  <si>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</si>
  <si>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</si>
  <si>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</si>
  <si>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</si>
  <si>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</si>
  <si>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</si>
  <si>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</si>
  <si>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</si>
  <si>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</si>
  <si>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</si>
  <si>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</si>
  <si>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</si>
  <si>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</si>
  <si>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</si>
  <si>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</si>
  <si>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</si>
  <si>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</si>
  <si>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</si>
  <si>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</si>
  <si>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</si>
  <si>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</si>
  <si>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</si>
  <si>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</si>
  <si>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</si>
  <si>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</si>
  <si>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</si>
  <si>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</si>
  <si>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</si>
  <si>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</si>
  <si>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</si>
  <si>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</si>
  <si>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</si>
  <si>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</si>
  <si>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</si>
  <si>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</si>
  <si>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</si>
  <si>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</si>
  <si>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</si>
  <si>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</si>
  <si>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</si>
  <si>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</si>
  <si>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</si>
  <si>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</si>
  <si>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</si>
  <si>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</si>
  <si>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</si>
  <si>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</si>
  <si>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</si>
  <si>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</si>
  <si>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</si>
  <si>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</si>
  <si>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</si>
  <si>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</si>
  <si>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</si>
  <si>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</si>
  <si>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</si>
  <si>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</si>
  <si>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</si>
  <si>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</si>
  <si>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</si>
  <si>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</si>
  <si>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</si>
  <si>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</si>
  <si>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</si>
  <si>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</si>
  <si>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</si>
  <si>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</si>
  <si>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</si>
  <si>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</si>
  <si>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</si>
  <si>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</si>
  <si>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</si>
  <si>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</si>
  <si>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</si>
  <si>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</si>
  <si>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</si>
  <si>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</si>
  <si>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</si>
  <si>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</si>
  <si>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</si>
  <si>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</si>
  <si>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</si>
  <si>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</si>
  <si>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</si>
  <si>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</si>
  <si>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</si>
  <si>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</si>
  <si>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</si>
  <si>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</si>
  <si>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</si>
  <si>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</si>
  <si>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</si>
  <si>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</si>
  <si>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</si>
  <si>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</si>
  <si>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</si>
  <si>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</si>
  <si>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</si>
  <si>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</si>
  <si>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</si>
  <si>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</si>
  <si>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</si>
  <si>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</si>
  <si>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</si>
  <si>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</si>
  <si>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</si>
  <si>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</si>
  <si>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</si>
  <si>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</si>
  <si>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</si>
  <si>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</si>
  <si>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</si>
  <si>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</si>
  <si>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</si>
  <si>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</si>
  <si>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</si>
  <si>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</si>
  <si>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</si>
  <si>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</si>
  <si>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</si>
  <si>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</si>
  <si>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</si>
  <si>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</si>
  <si>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</si>
  <si>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</si>
  <si>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</si>
  <si>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</si>
  <si>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</si>
  <si>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</si>
  <si>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</si>
  <si>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</si>
  <si>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</si>
  <si>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</si>
  <si>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</si>
  <si>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</si>
  <si>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</si>
  <si>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</si>
  <si>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</si>
  <si>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</si>
  <si>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</si>
  <si>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</si>
  <si>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</si>
  <si>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</si>
  <si>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</si>
  <si>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</si>
  <si>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</si>
  <si>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</si>
  <si>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</si>
  <si>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</si>
  <si>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</si>
  <si>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</si>
  <si>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</si>
  <si>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</si>
  <si>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</si>
  <si>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</si>
  <si>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</si>
  <si>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</si>
  <si>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</si>
  <si>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</si>
  <si>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</si>
  <si>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</si>
  <si>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</si>
  <si>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</si>
  <si>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</si>
  <si>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</si>
  <si>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</si>
  <si>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</si>
  <si>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</si>
  <si>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</si>
  <si>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</si>
  <si>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</si>
  <si>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</si>
  <si>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</si>
  <si>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</si>
  <si>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</si>
  <si>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</si>
  <si>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</si>
  <si>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</si>
  <si>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</si>
  <si>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</si>
  <si>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</si>
  <si>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</si>
  <si>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</si>
  <si>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</si>
  <si>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</si>
  <si>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</si>
  <si>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</si>
  <si>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</si>
  <si>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</si>
  <si>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</si>
  <si>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</si>
  <si>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</si>
  <si>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</si>
  <si>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</si>
  <si>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</si>
  <si>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</si>
  <si>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</si>
  <si>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</si>
  <si>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</si>
  <si>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</si>
  <si>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</si>
  <si>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</si>
  <si>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</si>
  <si>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</si>
  <si>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</si>
  <si>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</si>
  <si>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</si>
  <si>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</si>
  <si>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</si>
  <si>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</si>
  <si>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</si>
  <si>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</si>
  <si>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</si>
  <si>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</si>
  <si>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</si>
  <si>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</si>
  <si>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</si>
  <si>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</si>
  <si>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</si>
  <si>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</si>
  <si>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</si>
  <si>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</si>
  <si>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</si>
  <si>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</si>
  <si>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</si>
  <si>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</si>
  <si>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</si>
  <si>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</si>
  <si>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</si>
  <si>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</si>
  <si>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</si>
  <si>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</si>
  <si>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</si>
  <si>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</si>
  <si>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</si>
  <si>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</si>
  <si>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</si>
  <si>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</si>
  <si>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</si>
  <si>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</si>
  <si>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</si>
  <si>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</si>
  <si>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</si>
  <si>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</si>
  <si>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</si>
  <si>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</si>
  <si>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</si>
  <si>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</si>
  <si>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</si>
  <si>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</si>
  <si>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</si>
  <si>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</si>
  <si>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</si>
  <si>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</si>
  <si>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</si>
  <si>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</si>
  <si>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</si>
  <si>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</si>
  <si>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</si>
  <si>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</si>
  <si>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</si>
  <si>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</si>
  <si>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</si>
  <si>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</si>
  <si>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</si>
  <si>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</si>
  <si>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</si>
  <si>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</si>
  <si>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</si>
  <si>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</si>
  <si>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</si>
  <si>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</si>
  <si>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</si>
  <si>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</si>
  <si>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</si>
  <si>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</si>
  <si>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</si>
  <si>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</si>
  <si>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</si>
  <si>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</si>
  <si>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</si>
  <si>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</si>
  <si>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</si>
  <si>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</si>
  <si>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</si>
  <si>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</si>
  <si>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</si>
  <si>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</si>
  <si>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</si>
  <si>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</si>
  <si>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</si>
  <si>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</si>
  <si>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</si>
  <si>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</si>
  <si>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</si>
  <si>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</si>
  <si>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</si>
  <si>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</si>
  <si>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</si>
  <si>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</si>
  <si>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</si>
  <si>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</si>
  <si>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</si>
  <si>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</si>
  <si>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</si>
  <si>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</si>
  <si>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</si>
  <si>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</si>
  <si>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</si>
  <si>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</si>
  <si>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</si>
  <si>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</si>
  <si>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</si>
  <si>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</si>
  <si>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</si>
  <si>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</si>
  <si>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</si>
  <si>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</si>
  <si>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</si>
  <si>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</si>
  <si>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</si>
  <si>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</si>
  <si>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</si>
  <si>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</si>
  <si>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</si>
  <si>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</si>
  <si>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</si>
  <si>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</si>
  <si>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</si>
  <si>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</si>
  <si>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</si>
  <si>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</si>
  <si>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</si>
  <si>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</si>
  <si>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</si>
  <si>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</si>
  <si>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</si>
  <si>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</si>
  <si>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</si>
  <si>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</si>
  <si>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</si>
  <si>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</si>
  <si>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</si>
  <si>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</si>
  <si>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</si>
  <si>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</si>
  <si>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</si>
  <si>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</si>
  <si>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</si>
  <si>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</si>
  <si>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</si>
  <si>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</si>
  <si>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</si>
  <si>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</si>
  <si>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</si>
  <si>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</si>
  <si>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</si>
  <si>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</si>
  <si>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</si>
  <si>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</si>
  <si>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</si>
  <si>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</si>
  <si>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</si>
  <si>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</si>
  <si>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</si>
  <si>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</si>
  <si>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</si>
  <si>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</si>
  <si>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</si>
  <si>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</si>
  <si>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</si>
  <si>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</si>
  <si>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</si>
  <si>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</si>
  <si>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</si>
  <si>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</si>
  <si>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</si>
  <si>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</si>
  <si>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</si>
  <si>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</si>
  <si>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</si>
  <si>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</si>
  <si>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</si>
  <si>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</si>
  <si>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</si>
  <si>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</si>
  <si>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</si>
  <si>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</si>
  <si>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</si>
  <si>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</si>
  <si>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</si>
  <si>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</si>
  <si>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</si>
  <si>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</si>
  <si>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</si>
  <si>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</si>
  <si>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</si>
  <si>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</si>
  <si>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</si>
  <si>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</si>
  <si>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</si>
  <si>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</si>
  <si>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</si>
  <si>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</si>
  <si>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</si>
  <si>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</si>
  <si>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</si>
  <si>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</si>
  <si>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</si>
  <si>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</si>
  <si>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</si>
  <si>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</si>
  <si>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</si>
  <si>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</si>
  <si>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</si>
  <si>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</si>
  <si>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</si>
  <si>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</si>
  <si>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</si>
  <si>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</si>
  <si>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</si>
  <si>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</si>
  <si>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</si>
  <si>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</si>
  <si>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</si>
  <si>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</si>
  <si>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</si>
  <si>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</si>
  <si>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</si>
  <si>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</si>
  <si>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</si>
  <si>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</si>
  <si>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</si>
  <si>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</si>
  <si>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</si>
  <si>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</si>
  <si>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</si>
  <si>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</si>
  <si>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</si>
  <si>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</si>
  <si>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</si>
  <si>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</si>
  <si>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</si>
  <si>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</si>
  <si>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</si>
  <si>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</si>
  <si>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</si>
  <si>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</si>
  <si>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</si>
  <si>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</si>
  <si>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</si>
  <si>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</si>
  <si>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</si>
  <si>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</si>
  <si>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</si>
  <si>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</si>
  <si>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</si>
  <si>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</si>
  <si>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</si>
  <si>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</si>
  <si>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</si>
  <si>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</si>
  <si>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</si>
  <si>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</si>
  <si>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</si>
  <si>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</si>
  <si>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</si>
  <si>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</si>
  <si>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</si>
  <si>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</si>
  <si>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</si>
  <si>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</si>
  <si>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</si>
  <si>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</si>
  <si>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</si>
  <si>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</si>
  <si>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</si>
  <si>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</si>
  <si>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</si>
  <si>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</si>
  <si>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</si>
  <si>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</si>
  <si>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</si>
  <si>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</si>
  <si>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</si>
  <si>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</si>
  <si>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</si>
  <si>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</si>
  <si>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</si>
  <si>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</si>
  <si>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</si>
  <si>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</si>
  <si>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</si>
  <si>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</si>
  <si>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</si>
  <si>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</si>
  <si>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</si>
  <si>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</si>
  <si>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</si>
  <si>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</si>
  <si>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</si>
  <si>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</si>
  <si>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</si>
  <si>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</si>
  <si>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</si>
  <si>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</si>
  <si>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</si>
  <si>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</si>
  <si>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</si>
  <si>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</si>
  <si>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</si>
  <si>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</si>
  <si>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</si>
  <si>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</si>
  <si>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</si>
  <si>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</si>
  <si>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</si>
  <si>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</si>
  <si>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</si>
  <si>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</si>
  <si>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</si>
  <si>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</si>
  <si>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</si>
  <si>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</si>
  <si>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</si>
  <si>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</si>
  <si>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</si>
  <si>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</si>
  <si>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</si>
  <si>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</si>
  <si>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</si>
  <si>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</si>
  <si>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</si>
  <si>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</si>
  <si>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</si>
  <si>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</si>
  <si>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</si>
  <si>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</si>
  <si>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</si>
  <si>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</si>
  <si>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</si>
  <si>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</si>
  <si>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</si>
  <si>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</si>
  <si>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</si>
  <si>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</si>
  <si>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</si>
  <si>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</si>
  <si>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</si>
  <si>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</si>
  <si>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</si>
  <si>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</si>
  <si>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</si>
  <si>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</si>
  <si>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</si>
  <si>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</si>
  <si>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</si>
  <si>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</si>
  <si>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</si>
  <si>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</si>
  <si>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</si>
  <si>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</si>
  <si>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</si>
  <si>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</si>
  <si>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</si>
  <si>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</si>
  <si>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</si>
  <si>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</si>
  <si>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</si>
  <si>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</si>
  <si>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</si>
  <si>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</si>
  <si>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</si>
  <si>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</si>
  <si>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</si>
  <si>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</si>
  <si>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</si>
  <si>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</si>
  <si>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</si>
  <si>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</si>
  <si>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</si>
  <si>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</si>
  <si>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</si>
  <si>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</si>
  <si>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</si>
  <si>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</si>
  <si>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</si>
  <si>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</si>
  <si>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</si>
  <si>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</si>
  <si>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</si>
  <si>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</si>
  <si>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</si>
  <si>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</si>
  <si>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</si>
  <si>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</si>
  <si>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</si>
  <si>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</si>
  <si>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</si>
  <si>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</si>
  <si>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</si>
  <si>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</si>
  <si>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</si>
  <si>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</si>
  <si>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</si>
  <si>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</si>
  <si>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</si>
  <si>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</si>
  <si>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</si>
  <si>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</si>
  <si>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</si>
  <si>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</si>
  <si>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</si>
  <si>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</si>
  <si>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</si>
  <si>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</si>
  <si>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</si>
  <si>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</si>
  <si>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</si>
  <si>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</si>
  <si>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</si>
  <si>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</si>
  <si>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</si>
  <si>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</si>
  <si>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</si>
  <si>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</si>
  <si>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</si>
  <si>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</si>
  <si>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</si>
  <si>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</si>
  <si>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</si>
  <si>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</si>
  <si>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</si>
  <si>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</si>
  <si>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</si>
  <si>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</si>
  <si>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</si>
  <si>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</si>
  <si>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</si>
  <si>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</si>
  <si>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</si>
  <si>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</si>
  <si>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</si>
  <si>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</si>
  <si>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</si>
  <si>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</si>
  <si>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</si>
  <si>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</si>
  <si>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</si>
  <si>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</si>
  <si>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</si>
  <si>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</si>
  <si>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</si>
  <si>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</si>
  <si>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</si>
  <si>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</si>
  <si>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</si>
  <si>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</si>
  <si>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</si>
  <si>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</si>
  <si>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</si>
  <si>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</si>
  <si>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</si>
  <si>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</si>
  <si>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</si>
  <si>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</si>
  <si>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</si>
  <si>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</si>
  <si>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</si>
  <si>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</si>
  <si>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</si>
  <si>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</si>
  <si>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</si>
  <si>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</si>
  <si>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</si>
  <si>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</si>
  <si>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</si>
  <si>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</si>
  <si>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</si>
  <si>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</si>
  <si>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</si>
  <si>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</si>
  <si>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</si>
  <si>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</si>
  <si>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</si>
  <si>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</si>
  <si>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</si>
  <si>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</si>
  <si>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</si>
  <si>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</si>
  <si>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</si>
  <si>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</si>
  <si>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</si>
  <si>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</si>
  <si>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</si>
  <si>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</si>
  <si>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</si>
  <si>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</si>
  <si>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</si>
  <si>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</si>
  <si>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</si>
  <si>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</si>
  <si>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</si>
  <si>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</si>
  <si>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</si>
  <si>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</si>
  <si>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</si>
  <si>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</si>
  <si>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</si>
  <si>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</si>
  <si>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</si>
  <si>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</si>
  <si>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</si>
  <si>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</si>
  <si>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</si>
  <si>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</si>
  <si>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</si>
  <si>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</si>
  <si>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</si>
  <si>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</si>
  <si>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</si>
  <si>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</si>
  <si>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</si>
  <si>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</si>
  <si>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</si>
  <si>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</si>
  <si>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</si>
  <si>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</si>
  <si>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</si>
  <si>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</si>
  <si>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</si>
  <si>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</si>
  <si>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</si>
  <si>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</si>
  <si>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</si>
  <si>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</si>
  <si>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</si>
  <si>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</si>
  <si>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</si>
  <si>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</si>
  <si>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</si>
  <si>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</si>
  <si>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</si>
  <si>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</si>
  <si>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</si>
  <si>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</si>
  <si>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</si>
  <si>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</si>
  <si>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</si>
  <si>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</si>
  <si>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</si>
  <si>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</si>
  <si>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</si>
  <si>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</si>
  <si>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</si>
  <si>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</si>
  <si>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</si>
  <si>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</si>
  <si>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</si>
  <si>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</si>
  <si>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</si>
  <si>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</si>
  <si>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</si>
  <si>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</si>
  <si>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</si>
  <si>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</si>
  <si>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</si>
  <si>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</si>
  <si>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</si>
  <si>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</si>
  <si>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</si>
  <si>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</si>
  <si>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</si>
  <si>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</si>
  <si>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</si>
  <si>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</si>
  <si>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</si>
  <si>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</si>
  <si>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</si>
  <si>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</si>
  <si>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</si>
  <si>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</si>
  <si>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</si>
  <si>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</si>
  <si>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</si>
  <si>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</si>
  <si>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</si>
  <si>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</si>
  <si>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</si>
  <si>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</si>
  <si>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</si>
  <si>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</si>
  <si>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</si>
  <si>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</si>
  <si>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</si>
  <si>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</si>
  <si>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</si>
  <si>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</si>
  <si>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</si>
  <si>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</si>
  <si>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</si>
  <si>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</si>
  <si>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</si>
  <si>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</si>
  <si>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</si>
  <si>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</si>
  <si>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</si>
  <si>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</si>
  <si>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</si>
  <si>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</si>
  <si>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</si>
  <si>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</si>
  <si>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</si>
  <si>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</si>
  <si>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</si>
  <si>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</si>
  <si>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</si>
  <si>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</si>
  <si>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</si>
  <si>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</si>
  <si>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</si>
  <si>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</si>
  <si>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</si>
  <si>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</si>
  <si>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</si>
  <si>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</si>
  <si>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</si>
  <si>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</si>
  <si>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</si>
  <si>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</si>
  <si>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</si>
  <si>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</si>
  <si>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</si>
  <si>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</si>
  <si>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</si>
  <si>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</si>
  <si>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</si>
  <si>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</si>
  <si>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</si>
  <si>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</si>
  <si>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</si>
  <si>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</si>
  <si>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</si>
  <si>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</si>
  <si>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</si>
  <si>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</si>
  <si>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</si>
  <si>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</si>
  <si>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</si>
  <si>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</si>
  <si>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</si>
  <si>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</si>
  <si>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</si>
  <si>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</si>
  <si>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</si>
  <si>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</si>
  <si>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</si>
  <si>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</si>
  <si>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</si>
  <si>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</si>
  <si>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</si>
  <si>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</si>
  <si>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</si>
  <si>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</si>
  <si>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</si>
  <si>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</si>
  <si>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</si>
  <si>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</si>
  <si>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</si>
  <si>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</si>
  <si>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</si>
  <si>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</si>
  <si>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</si>
  <si>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</si>
  <si>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</si>
  <si>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</si>
  <si>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</si>
  <si>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</si>
  <si>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</si>
  <si>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</si>
  <si>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</si>
  <si>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</si>
  <si>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</si>
  <si>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</si>
  <si>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</si>
  <si>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</si>
  <si>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</si>
  <si>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</si>
  <si>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</si>
  <si>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</si>
  <si>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</si>
  <si>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</si>
  <si>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</si>
  <si>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</si>
  <si>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</si>
  <si>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</si>
  <si>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</si>
  <si>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</si>
  <si>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</si>
  <si>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</si>
  <si>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</si>
  <si>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</si>
  <si>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</si>
  <si>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</si>
  <si>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</si>
  <si>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</si>
  <si>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</si>
  <si>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</si>
  <si>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</si>
  <si>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</si>
  <si>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</si>
  <si>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</si>
  <si>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</si>
  <si>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</si>
  <si>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</si>
  <si>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</si>
  <si>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</si>
  <si>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</si>
  <si>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</si>
  <si>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</si>
  <si>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</si>
  <si>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</si>
  <si>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</si>
  <si>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</si>
  <si>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</si>
  <si>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</si>
  <si>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</si>
  <si>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</si>
  <si>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</si>
  <si>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</si>
  <si>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</si>
  <si>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</si>
  <si>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</si>
  <si>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</si>
  <si>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</si>
  <si>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</si>
  <si>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</si>
  <si>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</si>
  <si>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</si>
  <si>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</si>
  <si>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</si>
  <si>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</si>
  <si>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</si>
  <si>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</si>
  <si>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</si>
  <si>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</si>
  <si>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</si>
  <si>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</si>
  <si>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</si>
  <si>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</si>
  <si>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</si>
  <si>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</si>
  <si>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</si>
  <si>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</si>
  <si>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</si>
  <si>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</si>
  <si>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</si>
  <si>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</si>
  <si>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</si>
  <si>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</si>
  <si>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</si>
  <si>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</si>
  <si>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</si>
  <si>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</si>
  <si>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</si>
  <si>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</si>
  <si>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</si>
  <si>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</si>
  <si>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</si>
  <si>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</si>
  <si>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</si>
  <si>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</si>
  <si>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</si>
  <si>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</si>
  <si>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</si>
  <si>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</si>
  <si>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</si>
  <si>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</si>
  <si>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</si>
  <si>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</si>
  <si>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</si>
  <si>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</si>
  <si>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</si>
  <si>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</si>
  <si>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</si>
  <si>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</si>
  <si>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</si>
  <si>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</si>
  <si>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</si>
  <si>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</si>
  <si>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</si>
  <si>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</si>
  <si>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</si>
  <si>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</si>
  <si>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</si>
  <si>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</si>
  <si>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</si>
  <si>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</si>
  <si>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</si>
  <si>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</si>
  <si>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</si>
  <si>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</si>
  <si>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</si>
  <si>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</si>
  <si>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</si>
  <si>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</si>
  <si>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</si>
  <si>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</si>
  <si>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</si>
  <si>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</si>
  <si>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</si>
  <si>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</si>
  <si>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</si>
  <si>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</si>
  <si>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</si>
  <si>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</si>
  <si>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</si>
  <si>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</si>
  <si>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</si>
  <si>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</si>
  <si>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</si>
  <si>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</si>
  <si>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</si>
  <si>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</si>
  <si>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</si>
  <si>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</si>
  <si>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</si>
  <si>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</si>
  <si>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</si>
  <si>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</si>
  <si>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</si>
  <si>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</si>
  <si>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</si>
  <si>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</si>
  <si>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</si>
  <si>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</si>
  <si>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</si>
  <si>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</si>
  <si>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</si>
  <si>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</si>
  <si>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</si>
  <si>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</si>
  <si>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</si>
  <si>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</si>
  <si>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</si>
  <si>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</si>
  <si>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</si>
  <si>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</si>
  <si>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</si>
  <si>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</si>
  <si>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</si>
  <si>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</si>
  <si>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</si>
  <si>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</si>
  <si>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</si>
  <si>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</si>
  <si>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</si>
  <si>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</si>
  <si>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</si>
  <si>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</si>
  <si>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</si>
  <si>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</si>
  <si>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</si>
  <si>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</si>
  <si>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</si>
  <si>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</si>
  <si>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</si>
  <si>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</si>
  <si>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</si>
  <si>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</si>
  <si>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</si>
  <si>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</si>
  <si>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</si>
  <si>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</si>
  <si>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</si>
  <si>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</si>
  <si>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</si>
  <si>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</si>
  <si>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</si>
  <si>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</si>
  <si>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</si>
  <si>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</si>
  <si>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</si>
  <si>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</si>
  <si>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</si>
  <si>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</si>
  <si>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</si>
  <si>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</si>
  <si>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</si>
  <si>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</si>
  <si>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</si>
  <si>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</si>
  <si>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</si>
  <si>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</si>
  <si>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</si>
  <si>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</si>
  <si>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</si>
  <si>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</si>
  <si>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</si>
  <si>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</si>
  <si>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</si>
  <si>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</si>
  <si>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</si>
  <si>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</si>
  <si>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</si>
  <si>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</si>
  <si>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</si>
  <si>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</si>
  <si>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</si>
  <si>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</si>
  <si>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</si>
  <si>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</si>
  <si>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</si>
  <si>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</si>
  <si>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</si>
  <si>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</si>
  <si>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</si>
  <si>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</si>
  <si>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</si>
  <si>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</si>
  <si>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</si>
  <si>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</si>
  <si>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</si>
  <si>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</si>
  <si>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</si>
  <si>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</si>
  <si>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</si>
  <si>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</si>
  <si>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</si>
  <si>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</si>
  <si>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</si>
  <si>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</si>
  <si>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</si>
  <si>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</si>
  <si>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</si>
  <si>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</si>
  <si>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</si>
  <si>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</si>
  <si>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</si>
  <si>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</si>
  <si>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</si>
  <si>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</si>
  <si>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</si>
  <si>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</si>
  <si>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</si>
  <si>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</si>
  <si>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</si>
  <si>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</si>
  <si>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</si>
  <si>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</si>
  <si>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</si>
  <si>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</si>
  <si>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</si>
  <si>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</si>
  <si>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</si>
  <si>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</si>
  <si>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</si>
  <si>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</si>
  <si>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</si>
  <si>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</si>
  <si>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</si>
  <si>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</si>
  <si>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</si>
  <si>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</si>
  <si>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</si>
  <si>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</si>
  <si>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</si>
  <si>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</si>
  <si>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</si>
  <si>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</si>
  <si>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</si>
  <si>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</si>
  <si>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</si>
  <si>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</si>
  <si>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</si>
  <si>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</si>
  <si>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</si>
  <si>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</si>
  <si>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</si>
  <si>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</si>
  <si>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</si>
  <si>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</si>
  <si>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</si>
  <si>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</si>
  <si>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</si>
  <si>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</si>
  <si>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</si>
  <si>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</si>
  <si>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</si>
  <si>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</si>
  <si>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</si>
  <si>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</si>
  <si>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</si>
  <si>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</si>
  <si>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</si>
  <si>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</si>
  <si>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</si>
  <si>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</si>
  <si>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</si>
  <si>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</si>
  <si>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</si>
  <si>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</si>
  <si>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</si>
  <si>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</si>
  <si>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</si>
  <si>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</si>
  <si>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</si>
  <si>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</si>
  <si>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</si>
  <si>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</si>
  <si>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</si>
  <si>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</si>
  <si>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</si>
  <si>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</si>
  <si>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</si>
  <si>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</si>
  <si>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</si>
  <si>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</si>
  <si>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</si>
  <si>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</si>
  <si>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</si>
  <si>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</si>
  <si>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</si>
  <si>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</si>
  <si>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</si>
  <si>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</si>
  <si>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</si>
  <si>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</si>
  <si>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</si>
  <si>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</si>
  <si>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</si>
  <si>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</si>
  <si>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</si>
  <si>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</si>
  <si>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</si>
  <si>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</si>
  <si>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</si>
  <si>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</si>
  <si>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</si>
  <si>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</si>
  <si>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</si>
  <si>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</si>
  <si>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</si>
  <si>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</si>
  <si>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</si>
  <si>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</si>
  <si>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</si>
  <si>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</si>
  <si>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</si>
  <si>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</si>
  <si>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</si>
  <si>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</si>
  <si>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</si>
  <si>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</si>
  <si>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</si>
  <si>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</si>
  <si>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</si>
  <si>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</si>
  <si>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</si>
  <si>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</si>
  <si>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</si>
  <si>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</si>
  <si>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</si>
  <si>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</si>
  <si>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</si>
  <si>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</si>
  <si>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</si>
  <si>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</si>
  <si>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</si>
  <si>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</si>
  <si>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</si>
  <si>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</si>
  <si>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</si>
  <si>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</si>
  <si>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</si>
  <si>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</si>
  <si>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</si>
  <si>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</si>
  <si>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</si>
  <si>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</si>
  <si>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</si>
  <si>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</si>
  <si>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</si>
  <si>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</si>
  <si>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</si>
  <si>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</si>
  <si>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</si>
  <si>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</si>
  <si>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</si>
  <si>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</si>
  <si>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</si>
  <si>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</si>
  <si>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</si>
  <si>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</si>
  <si>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</si>
  <si>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</si>
  <si>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</si>
  <si>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</si>
  <si>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</si>
  <si>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</si>
  <si>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</si>
  <si>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</si>
  <si>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</si>
  <si>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</si>
  <si>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</si>
  <si>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</si>
  <si>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</si>
  <si>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</si>
  <si>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</si>
  <si>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</si>
  <si>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</si>
  <si>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</si>
  <si>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</si>
  <si>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</si>
  <si>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</si>
  <si>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</si>
  <si>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</si>
  <si>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</si>
  <si>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</si>
  <si>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</si>
  <si>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</si>
  <si>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</si>
  <si>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</si>
  <si>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</si>
  <si>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</si>
  <si>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</si>
  <si>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</si>
  <si>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</si>
  <si>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</si>
  <si>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</si>
  <si>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</si>
  <si>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</si>
  <si>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</si>
  <si>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</si>
  <si>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</si>
  <si>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</si>
  <si>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</si>
  <si>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</si>
  <si>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</si>
  <si>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</si>
  <si>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</si>
  <si>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</si>
  <si>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</si>
  <si>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</si>
  <si>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</si>
  <si>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</si>
  <si>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</si>
  <si>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</si>
  <si>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</si>
  <si>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</si>
  <si>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</si>
  <si>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</si>
  <si>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</si>
  <si>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</si>
  <si>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</si>
  <si>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</si>
  <si>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</si>
  <si>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</si>
  <si>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</si>
  <si>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</si>
  <si>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</si>
  <si>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</si>
  <si>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</si>
  <si>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</si>
  <si>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</si>
  <si>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</si>
  <si>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</si>
  <si>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</si>
  <si>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</si>
  <si>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</si>
  <si>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</si>
  <si>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</si>
  <si>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</si>
  <si>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</si>
  <si>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</si>
  <si>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</si>
  <si>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</si>
  <si>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</si>
  <si>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</si>
  <si>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</si>
  <si>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</si>
  <si>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</si>
  <si>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</si>
  <si>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</si>
  <si>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</si>
  <si>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</si>
  <si>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</si>
  <si>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</si>
  <si>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</si>
  <si>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</si>
  <si>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</si>
  <si>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</si>
  <si>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</si>
  <si>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</si>
  <si>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</si>
  <si>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</si>
  <si>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</si>
  <si>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</si>
  <si>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</si>
  <si>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</si>
  <si>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</si>
  <si>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</si>
  <si>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</si>
  <si>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</si>
  <si>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</si>
  <si>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</si>
  <si>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</si>
  <si>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</si>
  <si>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</si>
  <si>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</si>
  <si>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</si>
  <si>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</si>
  <si>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</si>
  <si>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</si>
  <si>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</si>
  <si>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</si>
  <si>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</si>
  <si>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</si>
  <si>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</si>
  <si>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</si>
  <si>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</si>
  <si>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</si>
  <si>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</si>
  <si>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</si>
  <si>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</si>
  <si>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</si>
  <si>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</si>
  <si>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</si>
  <si>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</si>
  <si>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</si>
  <si>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</si>
  <si>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</si>
  <si>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</si>
  <si>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</si>
  <si>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</si>
  <si>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</si>
  <si>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</si>
  <si>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</si>
  <si>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</si>
  <si>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</si>
  <si>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</si>
  <si>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</si>
  <si>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</si>
  <si>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</si>
  <si>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</si>
  <si>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</si>
  <si>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</si>
  <si>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</si>
  <si>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</si>
  <si>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</si>
  <si>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</si>
  <si>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</si>
  <si>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</si>
  <si>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</si>
  <si>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</si>
  <si>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</si>
  <si>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</si>
  <si>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</si>
  <si>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</si>
  <si>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</si>
  <si>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</si>
  <si>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</si>
  <si>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</si>
  <si>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</si>
  <si>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</si>
  <si>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</si>
  <si>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</si>
  <si>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</si>
  <si>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</si>
  <si>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</si>
  <si>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</si>
  <si>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</si>
  <si>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</si>
  <si>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</si>
  <si>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</si>
  <si>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</si>
  <si>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</si>
  <si>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</si>
  <si>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</si>
  <si>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</si>
  <si>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</si>
  <si>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</si>
  <si>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</si>
  <si>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</si>
  <si>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</si>
  <si>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</si>
  <si>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</si>
  <si>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</si>
  <si>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</si>
  <si>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</si>
  <si>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</si>
  <si>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</si>
  <si>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</si>
  <si>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</si>
  <si>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</si>
  <si>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</si>
  <si>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</si>
  <si>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</si>
  <si>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</si>
  <si>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</si>
  <si>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</si>
  <si>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</si>
  <si>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</si>
  <si>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</si>
  <si>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</si>
  <si>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</si>
  <si>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</si>
  <si>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</si>
  <si>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</si>
  <si>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</si>
  <si>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</si>
  <si>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</si>
  <si>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</si>
  <si>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</si>
  <si>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</si>
  <si>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</si>
  <si>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</si>
  <si>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</si>
  <si>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</si>
  <si>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</si>
  <si>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</si>
  <si>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</si>
  <si>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</si>
  <si>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</si>
  <si>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</si>
  <si>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</si>
  <si>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</si>
  <si>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</si>
  <si>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</si>
  <si>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</si>
  <si>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</si>
  <si>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</si>
  <si>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</si>
  <si>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</si>
  <si>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</si>
  <si>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</si>
  <si>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</si>
  <si>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</si>
  <si>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</si>
  <si>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</si>
  <si>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</si>
  <si>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</si>
  <si>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</si>
  <si>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</si>
  <si>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</si>
  <si>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</si>
  <si>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</si>
  <si>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</si>
  <si>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</si>
  <si>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</si>
  <si>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</si>
  <si>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</si>
  <si>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</si>
  <si>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</si>
  <si>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</si>
  <si>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</si>
  <si>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</si>
  <si>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</si>
  <si>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</si>
  <si>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</si>
  <si>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</si>
  <si>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</si>
  <si>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</si>
  <si>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</si>
  <si>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</si>
  <si>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</si>
  <si>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</si>
  <si>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</si>
  <si>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</si>
  <si>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</si>
  <si>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</si>
  <si>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</si>
  <si>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</si>
  <si>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</si>
  <si>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</si>
  <si>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</si>
  <si>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</si>
  <si>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</si>
  <si>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</si>
  <si>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</si>
  <si>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</si>
  <si>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</si>
  <si>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</si>
  <si>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</si>
  <si>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</si>
  <si>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</si>
  <si>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</si>
  <si>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</si>
  <si>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</si>
  <si>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</si>
  <si>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</si>
  <si>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</si>
  <si>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</si>
  <si>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</si>
  <si>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</si>
  <si>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</si>
  <si>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</si>
  <si>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</si>
  <si>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</si>
  <si>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</si>
  <si>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</si>
  <si>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</si>
  <si>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</si>
  <si>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</si>
  <si>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</si>
  <si>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</si>
  <si>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</si>
  <si>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</si>
  <si>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</si>
  <si>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</si>
  <si>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</si>
  <si>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</si>
  <si>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</si>
  <si>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</si>
  <si>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</si>
  <si>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</si>
  <si>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</si>
  <si>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</si>
  <si>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</si>
  <si>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</si>
  <si>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</si>
  <si>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</si>
  <si>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</si>
  <si>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</si>
  <si>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</si>
  <si>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</si>
  <si>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</si>
  <si>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</si>
  <si>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</si>
  <si>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</si>
  <si>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</si>
  <si>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</si>
  <si>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</si>
  <si>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</si>
  <si>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</si>
  <si>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</si>
  <si>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</si>
  <si>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</si>
  <si>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</si>
  <si>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</si>
  <si>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</si>
  <si>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</si>
  <si>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</si>
  <si>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</si>
  <si>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</si>
  <si>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</si>
  <si>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</si>
  <si>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</si>
  <si>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</si>
  <si>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</si>
  <si>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</si>
  <si>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</si>
  <si>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</si>
  <si>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</si>
  <si>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</si>
  <si>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</si>
  <si>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</si>
  <si>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</si>
  <si>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</si>
  <si>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</si>
  <si>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</si>
  <si>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</si>
  <si>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</si>
  <si>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</si>
  <si>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</si>
  <si>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</si>
  <si>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</si>
  <si>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</si>
  <si>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</si>
  <si>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</si>
  <si>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</si>
  <si>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</si>
  <si>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</si>
  <si>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</si>
  <si>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</si>
  <si>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</si>
  <si>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</si>
  <si>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</si>
  <si>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</si>
  <si>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</si>
  <si>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</si>
  <si>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</si>
  <si>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</si>
  <si>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</si>
  <si>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</si>
  <si>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</si>
  <si>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</si>
  <si>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</si>
  <si>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</si>
  <si>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</si>
  <si>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</si>
  <si>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</si>
  <si>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</si>
  <si>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</si>
  <si>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</si>
  <si>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</si>
  <si>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</si>
  <si>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</si>
  <si>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</si>
  <si>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</si>
  <si>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</si>
  <si>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</si>
  <si>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</si>
  <si>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</si>
  <si>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</si>
  <si>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</si>
  <si>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</si>
  <si>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</si>
  <si>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</si>
  <si>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</si>
  <si>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</si>
  <si>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</si>
  <si>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</si>
  <si>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</si>
  <si>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</si>
  <si>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</si>
  <si>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</si>
  <si>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</si>
  <si>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</si>
  <si>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</si>
  <si>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</si>
  <si>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</si>
  <si>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</si>
  <si>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</si>
  <si>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</si>
  <si>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</si>
  <si>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</si>
  <si>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</si>
  <si>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</si>
  <si>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</si>
  <si>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</si>
  <si>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</si>
  <si>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</si>
  <si>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</si>
  <si>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</si>
  <si>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</si>
  <si>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</si>
  <si>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</si>
  <si>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</si>
  <si>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</si>
  <si>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</si>
  <si>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</si>
  <si>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</si>
  <si>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</si>
  <si>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</si>
  <si>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</si>
  <si>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</si>
  <si>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</si>
  <si>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</si>
  <si>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</si>
  <si>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</si>
  <si>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</si>
  <si>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</si>
  <si>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</si>
  <si>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</si>
  <si>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</si>
  <si>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</si>
  <si>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</si>
  <si>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</si>
  <si>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</si>
  <si>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</si>
  <si>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</si>
  <si>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</si>
  <si>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</si>
  <si>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</si>
  <si>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</si>
  <si>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</si>
  <si>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</si>
  <si>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</si>
  <si>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</si>
  <si>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</si>
  <si>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</si>
  <si>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</si>
  <si>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</si>
  <si>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</si>
  <si>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</si>
  <si>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</si>
  <si>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</si>
  <si>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</si>
  <si>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</si>
  <si>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</si>
  <si>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</si>
  <si>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</si>
  <si>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</si>
  <si>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</si>
  <si>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</si>
  <si>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</si>
  <si>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</si>
  <si>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</si>
  <si>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</si>
  <si>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</si>
  <si>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</si>
  <si>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</si>
  <si>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</si>
  <si>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</si>
  <si>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</si>
  <si>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</si>
  <si>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</si>
  <si>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</si>
  <si>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</si>
  <si>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</si>
  <si>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</si>
  <si>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</si>
  <si>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</si>
  <si>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</si>
  <si>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</si>
  <si>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</si>
  <si>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</si>
  <si>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</si>
  <si>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</si>
  <si>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</si>
  <si>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</si>
  <si>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</si>
  <si>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</si>
  <si>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</si>
  <si>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</si>
  <si>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</si>
  <si>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</si>
  <si>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</si>
  <si>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</si>
  <si>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</si>
  <si>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</si>
  <si>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</si>
  <si>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</si>
  <si>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</si>
  <si>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</si>
  <si>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</si>
  <si>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</si>
  <si>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</si>
  <si>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</si>
  <si>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</si>
  <si>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</si>
  <si>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</si>
  <si>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</si>
  <si>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</si>
  <si>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</si>
  <si>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</si>
  <si>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</si>
  <si>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</si>
  <si>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</si>
  <si>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</si>
  <si>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</si>
  <si>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</si>
  <si>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</si>
  <si>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</si>
  <si>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</si>
  <si>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</si>
  <si>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</si>
  <si>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</si>
  <si>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</si>
  <si>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</si>
  <si>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</si>
  <si>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</si>
  <si>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</si>
  <si>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</si>
  <si>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</si>
  <si>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</si>
  <si>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</si>
  <si>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</si>
  <si>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</si>
  <si>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</si>
  <si>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</si>
  <si>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</si>
  <si>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</si>
  <si>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</si>
  <si>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</si>
  <si>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</si>
  <si>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</si>
  <si>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</si>
  <si>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</si>
  <si>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</si>
  <si>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</si>
  <si>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</si>
  <si>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</si>
  <si>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</si>
  <si>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</si>
  <si>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</si>
  <si>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</si>
  <si>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</si>
  <si>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</si>
  <si>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</si>
  <si>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</si>
  <si>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</si>
  <si>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</si>
  <si>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</si>
  <si>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</si>
  <si>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</si>
  <si>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</si>
  <si>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</si>
  <si>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</si>
  <si>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</si>
  <si>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</si>
  <si>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</si>
  <si>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</si>
  <si>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</si>
  <si>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</si>
  <si>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</si>
  <si>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</si>
  <si>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</si>
  <si>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</si>
  <si>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</si>
  <si>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</si>
  <si>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</si>
  <si>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</si>
  <si>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</si>
  <si>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</si>
  <si>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</si>
  <si>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</si>
  <si>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</si>
  <si>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</si>
  <si>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</si>
  <si>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</si>
  <si>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</si>
  <si>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</si>
  <si>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</si>
  <si>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</si>
  <si>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</si>
  <si>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</si>
  <si>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</si>
  <si>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</si>
  <si>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</si>
  <si>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</si>
  <si>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</si>
  <si>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</si>
  <si>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</si>
  <si>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</si>
  <si>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</si>
  <si>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</si>
  <si>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</si>
  <si>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</si>
  <si>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</si>
  <si>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</si>
  <si>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</si>
  <si>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</si>
  <si>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</si>
  <si>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</si>
  <si>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</si>
  <si>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</si>
  <si>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</si>
  <si>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</si>
  <si>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</si>
  <si>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</si>
  <si>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</si>
  <si>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</si>
  <si>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</si>
  <si>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</si>
  <si>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</si>
  <si>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</si>
  <si>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</si>
  <si>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</si>
  <si>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</si>
  <si>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</si>
  <si>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</si>
  <si>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</si>
  <si>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</si>
  <si>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</si>
  <si>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</si>
  <si>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</si>
  <si>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</si>
  <si>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</si>
  <si>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</si>
  <si>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</si>
  <si>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</si>
  <si>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</si>
  <si>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</si>
  <si>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</si>
  <si>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</si>
  <si>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</si>
  <si>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</si>
  <si>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</si>
  <si>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</si>
  <si>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</si>
  <si>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</si>
  <si>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</si>
  <si>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</si>
  <si>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</si>
  <si>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</si>
  <si>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</si>
  <si>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</si>
  <si>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</si>
  <si>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</si>
  <si>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</si>
  <si>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</si>
  <si>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</si>
  <si>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</si>
  <si>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</si>
  <si>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</si>
  <si>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</si>
  <si>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</si>
  <si>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</si>
  <si>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</si>
  <si>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</si>
  <si>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</si>
  <si>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</si>
  <si>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</si>
  <si>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</si>
  <si>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</si>
  <si>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</si>
  <si>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</si>
  <si>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</si>
  <si>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</si>
  <si>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</si>
  <si>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</si>
  <si>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</si>
  <si>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</si>
  <si>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</si>
  <si>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</si>
  <si>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</si>
  <si>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</si>
  <si>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</si>
  <si>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</si>
  <si>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</si>
  <si>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</si>
  <si>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</si>
  <si>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</si>
  <si>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</si>
  <si>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</si>
  <si>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</si>
  <si>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</si>
  <si>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</si>
  <si>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</si>
  <si>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</si>
  <si>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</si>
  <si>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</si>
  <si>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</si>
  <si>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</si>
  <si>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</si>
  <si>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</si>
  <si>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</si>
  <si>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</si>
  <si>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</si>
  <si>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</si>
  <si>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</si>
  <si>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</si>
  <si>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</si>
  <si>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</si>
  <si>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</si>
  <si>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</si>
  <si>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</si>
  <si>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</si>
  <si>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</si>
  <si>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</si>
  <si>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</si>
  <si>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</si>
  <si>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</si>
  <si>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</si>
  <si>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</si>
  <si>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</si>
  <si>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</si>
  <si>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</si>
  <si>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</si>
  <si>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</si>
  <si>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</si>
  <si>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</si>
  <si>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</si>
  <si>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</si>
  <si>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</si>
  <si>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</si>
  <si>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</si>
  <si>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</si>
  <si>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</si>
  <si>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</si>
  <si>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</si>
  <si>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</si>
  <si>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</si>
  <si>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</si>
  <si>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</si>
  <si>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</si>
  <si>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</si>
  <si>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</si>
  <si>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</si>
  <si>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</si>
  <si>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</si>
  <si>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</si>
  <si>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</si>
  <si>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</si>
  <si>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</si>
  <si>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</si>
  <si>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</si>
  <si>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</si>
  <si>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</si>
  <si>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</si>
  <si>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</si>
  <si>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</si>
  <si>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</si>
  <si>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</si>
  <si>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</si>
  <si>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</si>
  <si>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</si>
  <si>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</si>
  <si>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</si>
  <si>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</si>
  <si>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</si>
  <si>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</si>
  <si>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</si>
  <si>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</si>
  <si>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</si>
  <si>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</si>
  <si>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</si>
  <si>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</si>
  <si>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</si>
  <si>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</si>
  <si>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</si>
  <si>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</si>
  <si>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</si>
  <si>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</si>
  <si>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</si>
  <si>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</si>
  <si>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</si>
  <si>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</si>
  <si>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</si>
  <si>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</si>
  <si>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</si>
  <si>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</si>
  <si>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</si>
  <si>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</si>
  <si>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</si>
  <si>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</si>
  <si>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</si>
  <si>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</si>
  <si>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</si>
  <si>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</si>
  <si>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</si>
  <si>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</si>
  <si>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</si>
  <si>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</si>
  <si>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</si>
  <si>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</si>
  <si>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</si>
  <si>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</si>
  <si>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</si>
  <si>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</si>
  <si>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</si>
  <si>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</si>
  <si>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</si>
  <si>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</si>
  <si>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</si>
  <si>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</si>
  <si>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</si>
  <si>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</si>
  <si>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</si>
  <si>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</si>
  <si>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</si>
  <si>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</si>
  <si>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</si>
  <si>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</si>
  <si>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</si>
  <si>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</si>
  <si>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</si>
  <si>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</si>
  <si>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</si>
  <si>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</si>
  <si>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</si>
  <si>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</si>
  <si>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</si>
  <si>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</si>
  <si>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</si>
  <si>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</si>
  <si>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</si>
  <si>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</si>
  <si>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</si>
  <si>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</si>
  <si>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</si>
  <si>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</si>
  <si>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</si>
  <si>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</si>
  <si>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</si>
  <si>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</si>
  <si>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</si>
  <si>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</si>
  <si>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</si>
  <si>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</si>
  <si>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</si>
  <si>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</si>
  <si>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</si>
  <si>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</si>
  <si>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</si>
  <si>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</si>
  <si>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</si>
  <si>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</si>
  <si>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</si>
  <si>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</si>
  <si>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</si>
  <si>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</si>
  <si>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</si>
  <si>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</si>
  <si>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</si>
  <si>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</si>
  <si>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</si>
  <si>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</si>
  <si>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</si>
  <si>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</si>
  <si>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</si>
  <si>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</si>
  <si>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</si>
  <si>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</si>
  <si>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</si>
  <si>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</si>
  <si>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</si>
  <si>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</si>
  <si>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</si>
  <si>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</si>
  <si>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</si>
  <si>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</si>
  <si>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</si>
  <si>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</si>
  <si>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</si>
  <si>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</si>
  <si>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</si>
  <si>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</si>
  <si>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</si>
  <si>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</si>
  <si>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</si>
  <si>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</si>
  <si>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</si>
  <si>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</si>
  <si>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</si>
  <si>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</si>
  <si>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</si>
  <si>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</si>
  <si>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</si>
  <si>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</si>
  <si>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</si>
  <si>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</si>
  <si>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</si>
  <si>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</si>
  <si>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</si>
  <si>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</si>
  <si>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</si>
  <si>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</si>
  <si>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</si>
  <si>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</si>
  <si>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</si>
  <si>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</si>
  <si>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</si>
  <si>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</si>
  <si>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</si>
  <si>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</si>
  <si>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</si>
  <si>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</si>
  <si>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</si>
  <si>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</si>
  <si>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</si>
  <si>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</si>
  <si>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</si>
  <si>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</si>
  <si>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</si>
  <si>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</si>
  <si>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</si>
  <si>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</si>
  <si>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</si>
  <si>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</si>
  <si>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</si>
  <si>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</si>
  <si>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</si>
  <si>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</si>
  <si>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</si>
  <si>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</si>
  <si>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</si>
  <si>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</si>
  <si>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</si>
  <si>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</si>
  <si>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</si>
  <si>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</si>
  <si>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</si>
  <si>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</si>
  <si>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</si>
  <si>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</si>
  <si>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</si>
  <si>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</si>
  <si>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</si>
  <si>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</si>
  <si>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</si>
  <si>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</si>
  <si>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</si>
  <si>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</si>
  <si>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</si>
  <si>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</si>
  <si>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</si>
  <si>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</si>
  <si>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</si>
  <si>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</si>
  <si>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</si>
  <si>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</si>
  <si>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</si>
  <si>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</si>
  <si>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</si>
  <si>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</si>
  <si>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</si>
  <si>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</si>
  <si>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</si>
  <si>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</si>
  <si>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</si>
  <si>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</si>
  <si>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</si>
  <si>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</si>
  <si>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</si>
  <si>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</si>
  <si>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</si>
  <si>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</si>
  <si>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</si>
  <si>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</si>
  <si>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</si>
  <si>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</si>
  <si>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</si>
  <si>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</si>
  <si>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</si>
  <si>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</si>
  <si>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</si>
  <si>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</si>
  <si>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</si>
  <si>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</si>
  <si>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</si>
  <si>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</si>
  <si>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</si>
  <si>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</si>
  <si>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</si>
  <si>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</si>
  <si>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</si>
  <si>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</si>
  <si>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</si>
  <si>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</si>
  <si>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</si>
  <si>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</si>
  <si>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</si>
  <si>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</si>
  <si>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</si>
  <si>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</si>
  <si>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</si>
  <si>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</si>
  <si>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</si>
  <si>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</si>
  <si>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</si>
  <si>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</si>
  <si>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</si>
  <si>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</si>
  <si>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</si>
  <si>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</si>
  <si>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</si>
  <si>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</si>
  <si>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</si>
  <si>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</si>
  <si>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</si>
  <si>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</si>
  <si>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</si>
  <si>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</si>
  <si>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</si>
  <si>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</si>
  <si>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</si>
  <si>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</si>
  <si>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</si>
  <si>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</si>
  <si>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</si>
  <si>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</si>
  <si>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</si>
  <si>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</si>
  <si>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</si>
  <si>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</si>
  <si>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</si>
  <si>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</si>
  <si>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</si>
  <si>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</si>
  <si>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</si>
  <si>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Worldbank GDP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</si>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</sst>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41" formatCode="_(* #,##0_);_(* \(#,##0\);_(* &quot;-&quot;_);_(@_)"/>
    <numFmt numFmtId="43" formatCode="_(* #,##0.00_);_(* \(#,##0.00\);_(* &quot;-&quot;??_);_(@_)"/>
    <numFmt numFmtId="164" formatCode="#,##0\ &quot;kr&quot;;[Red]\-#,##0\ &quot;kr&quot;"/>
    <numFmt numFmtId="165" formatCode="_-* #,##0.00\ _k_r_-;\-* #,##0.00\ _k_r_-;_-* &quot;-&quot;??\ _k_r_-;_-@_-"/>
    <numFmt numFmtId="166" formatCode="_-&quot;€&quot;\ * #,##0.00_-;\-&quot;€&quot;\ * #,##0.00_-;_-&quot;€&quot;\ * &quot;-&quot;??_-;_-@_-"/>
    <numFmt numFmtId="167" formatCode="#,##0;\-\ #,##0;_-\ &quot;- &quot;"/>
    <numFmt numFmtId="168" formatCode="_-[$€-2]\ * #,##0.00_-;\-[$€-2]\ * #,##0.00_-;_-[$€-2]\ * &quot;-&quot;??_-"/>
    <numFmt numFmtId="169" formatCode="_([$€]* #,##0.00_);_([$€]* \(#,##0.00\);_([$€]* &quot;-&quot;??_);_(@_)"/>
    <numFmt numFmtId="170" formatCode="0.0"/>
    <numFmt numFmtId="171" formatCode="0.0%"/>
    <numFmt numFmtId="172" formatCode="#,##0;[Red]&quot;-&quot;#,##0"/>
    <numFmt numFmtId="173" formatCode="_ * #,##0_ ;_ * \-#,##0_ ;_ * &quot;-&quot;_ ;_ @_ "/>
    <numFmt numFmtId="174" formatCode="_ * #,##0.00_ ;_ * \-#,##0.00_ ;_ * &quot;-&quot;??_ ;_ @_ "/>
    <numFmt numFmtId="175" formatCode="_-[$€-2]* #,##0.00_-;\-[$€-2]* #,##0.00_-;_-[$€-2]* &quot;-&quot;??_-"/>
    <numFmt numFmtId="176" formatCode="0_ ;\-0\ "/>
    <numFmt numFmtId="177" formatCode="0.0;\-0.0"/>
    <numFmt numFmtId="178" formatCode="\$#,##0\ ;\(\$#,##0\)"/>
    <numFmt numFmtId="179" formatCode="###\ ###\ ###\ ###\ ##0"/>
  </numFmts>
  <fonts count="129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</fonts>
  <fills count="9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4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68" fontId="22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2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1" fontId="63" fillId="0" borderId="0">
      <alignment horizontal="right"/>
    </xf>
    <xf numFmtId="170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2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5" fontId="4" fillId="0" borderId="0"/>
    <xf numFmtId="175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6" fontId="81" fillId="78" borderId="0" applyNumberFormat="0" applyBorder="0" applyAlignment="0" applyProtection="0">
      <alignment horizontal="center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6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74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74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6" fillId="0" borderId="0"/>
    <xf numFmtId="0" fontId="4" fillId="0" borderId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4" fillId="50" borderId="19" applyNumberFormat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0" fontId="18" fillId="23" borderId="0" applyNumberFormat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16" fillId="7" borderId="2" applyNumberFormat="0" applyAlignment="0" applyProtection="0"/>
    <xf numFmtId="174" fontId="30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30" fillId="0" borderId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3" fillId="0" borderId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2" fillId="28" borderId="0" applyNumberFormat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75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6" fontId="37" fillId="46" borderId="0" applyNumberFormat="0" applyBorder="0" applyAlignment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/>
    <xf numFmtId="166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9" fillId="21" borderId="10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25" borderId="9" applyNumberFormat="0" applyFon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8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33" fillId="0" borderId="0"/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6" fontId="24" fillId="0" borderId="0" applyFont="0" applyFill="0" applyBorder="0" applyAlignment="0" applyProtection="0"/>
    <xf numFmtId="0" fontId="19" fillId="21" borderId="10" applyNumberForma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0" fontId="4" fillId="25" borderId="9" applyNumberFormat="0" applyFont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66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3" fontId="81" fillId="46" borderId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8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" fillId="0" borderId="11" applyNumberFormat="0" applyFill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8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166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6" fillId="7" borderId="2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69" fontId="4" fillId="0" borderId="0" applyFont="0" applyFill="0" applyBorder="0" applyAlignment="0" applyProtection="0"/>
    <xf numFmtId="175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8" fillId="0" borderId="0" applyFill="0" applyBorder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25" borderId="9" applyNumberFormat="0" applyFon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5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4" fillId="0" borderId="0"/>
    <xf numFmtId="0" fontId="4" fillId="0" borderId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74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73" fillId="49" borderId="18" applyNumberFormat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74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6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7" fontId="4" fillId="0" borderId="0"/>
    <xf numFmtId="177" fontId="4" fillId="0" borderId="0"/>
    <xf numFmtId="177" fontId="4" fillId="0" borderId="0"/>
    <xf numFmtId="177" fontId="4" fillId="0" borderId="0"/>
    <xf numFmtId="177" fontId="4" fillId="0" borderId="0"/>
    <xf numFmtId="0" fontId="26" fillId="0" borderId="0"/>
    <xf numFmtId="178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26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4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0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43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73" fontId="23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43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0" fontId="30" fillId="0" borderId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0" fontId="30" fillId="0" borderId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0" fontId="4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3" fontId="23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0" fontId="30" fillId="0" borderId="0"/>
    <xf numFmtId="174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6" fontId="4" fillId="0" borderId="0"/>
    <xf numFmtId="0" fontId="4" fillId="0" borderId="0"/>
    <xf numFmtId="0" fontId="4" fillId="0" borderId="0"/>
    <xf numFmtId="176" fontId="4" fillId="0" borderId="0"/>
    <xf numFmtId="175" fontId="4" fillId="0" borderId="0"/>
    <xf numFmtId="0" fontId="38" fillId="0" borderId="0" applyFill="0" applyBorder="0"/>
    <xf numFmtId="175" fontId="4" fillId="0" borderId="0"/>
    <xf numFmtId="0" fontId="38" fillId="0" borderId="0" applyFill="0" applyBorder="0"/>
    <xf numFmtId="175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5" fontId="123" fillId="0" borderId="0"/>
    <xf numFmtId="0" fontId="26" fillId="0" borderId="0"/>
    <xf numFmtId="175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6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6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6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1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4" fillId="0" borderId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6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6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9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3" fontId="23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2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1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30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174" fontId="4" fillId="0" borderId="0" applyFont="0" applyFill="0" applyBorder="0" applyAlignment="0" applyProtection="0"/>
    <xf numFmtId="0" fontId="30" fillId="0" borderId="0"/>
    <xf numFmtId="174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43" fontId="30" fillId="0" borderId="0" applyFont="0" applyFill="0" applyBorder="0" applyAlignment="0" applyProtection="0"/>
    <xf numFmtId="0" fontId="70" fillId="0" borderId="0"/>
  </cellStyleXfs>
  <cellXfs count="50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2" fontId="77" fillId="0" borderId="0" xfId="0" applyNumberFormat="1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79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9" fontId="0" fillId="0" borderId="0" xfId="0" applyNumberFormat="1"/>
  </cellXfs>
  <cellStyles count="52114">
    <cellStyle name="_x000a_shell=progma 2" xfId="4842"/>
    <cellStyle name="_x000a_shell=progma 2 2" xfId="4843"/>
    <cellStyle name="1.000" xfId="4844"/>
    <cellStyle name="1.000 2" xfId="4845"/>
    <cellStyle name="1.000 2 2" xfId="28887"/>
    <cellStyle name="1.000 2 2 2" xfId="31836"/>
    <cellStyle name="1.000 2 3" xfId="28956"/>
    <cellStyle name="1.000 2 4" xfId="19772"/>
    <cellStyle name="1.000 3" xfId="28888"/>
    <cellStyle name="1.000 3 2" xfId="31837"/>
    <cellStyle name="1.000 4" xfId="28955"/>
    <cellStyle name="1.000 5" xfId="19771"/>
    <cellStyle name="20 % - Markeringsfarve1" xfId="6744"/>
    <cellStyle name="20 % - Markeringsfarve1 10" xfId="26537"/>
    <cellStyle name="20 % - Markeringsfarve1 10 2" xfId="26538"/>
    <cellStyle name="20 % - Markeringsfarve1 11" xfId="26539"/>
    <cellStyle name="20 % - Markeringsfarve1 12" xfId="14024"/>
    <cellStyle name="20 % - Markeringsfarve1 2" xfId="6745"/>
    <cellStyle name="20 % - Markeringsfarve1 2 10" xfId="26540"/>
    <cellStyle name="20 % - Markeringsfarve1 2 11" xfId="14025"/>
    <cellStyle name="20 % - Markeringsfarve1 2 2" xfId="19773"/>
    <cellStyle name="20 % - Markeringsfarve1 2 2 2" xfId="19774"/>
    <cellStyle name="20 % - Markeringsfarve1 2 2 2 2" xfId="26541"/>
    <cellStyle name="20 % - Markeringsfarve1 2 2 2 3" xfId="26542"/>
    <cellStyle name="20 % - Markeringsfarve1 2 2 3" xfId="26543"/>
    <cellStyle name="20 % - Markeringsfarve1 2 2 3 2" xfId="26544"/>
    <cellStyle name="20 % - Markeringsfarve1 2 2 3 3" xfId="26545"/>
    <cellStyle name="20 % - Markeringsfarve1 2 2 4" xfId="26546"/>
    <cellStyle name="20 % - Markeringsfarve1 2 2 4 2" xfId="26547"/>
    <cellStyle name="20 % - Markeringsfarve1 2 2 4 3" xfId="26548"/>
    <cellStyle name="20 % - Markeringsfarve1 2 2 5" xfId="26549"/>
    <cellStyle name="20 % - Markeringsfarve1 2 2 5 2" xfId="26550"/>
    <cellStyle name="20 % - Markeringsfarve1 2 2 5 3" xfId="26551"/>
    <cellStyle name="20 % - Markeringsfarve1 2 2 6" xfId="26552"/>
    <cellStyle name="20 % - Markeringsfarve1 2 2 6 2" xfId="26553"/>
    <cellStyle name="20 % - Markeringsfarve1 2 2 6 3" xfId="26554"/>
    <cellStyle name="20 % - Markeringsfarve1 2 2 7" xfId="26555"/>
    <cellStyle name="20 % - Markeringsfarve1 2 2 7 2" xfId="26556"/>
    <cellStyle name="20 % - Markeringsfarve1 2 2 8" xfId="26557"/>
    <cellStyle name="20 % - Markeringsfarve1 2 3" xfId="19775"/>
    <cellStyle name="20 % - Markeringsfarve1 2 3 2" xfId="19776"/>
    <cellStyle name="20 % - Markeringsfarve1 2 3 2 2" xfId="26558"/>
    <cellStyle name="20 % - Markeringsfarve1 2 3 2 3" xfId="26559"/>
    <cellStyle name="20 % - Markeringsfarve1 2 3 3" xfId="26560"/>
    <cellStyle name="20 % - Markeringsfarve1 2 3 3 2" xfId="26561"/>
    <cellStyle name="20 % - Markeringsfarve1 2 3 3 3" xfId="26562"/>
    <cellStyle name="20 % - Markeringsfarve1 2 3 4" xfId="26563"/>
    <cellStyle name="20 % - Markeringsfarve1 2 3 4 2" xfId="26564"/>
    <cellStyle name="20 % - Markeringsfarve1 2 3 4 3" xfId="26565"/>
    <cellStyle name="20 % - Markeringsfarve1 2 3 5" xfId="26566"/>
    <cellStyle name="20 % - Markeringsfarve1 2 3 5 2" xfId="26567"/>
    <cellStyle name="20 % - Markeringsfarve1 2 3 5 3" xfId="26568"/>
    <cellStyle name="20 % - Markeringsfarve1 2 3 6" xfId="26569"/>
    <cellStyle name="20 % - Markeringsfarve1 2 3 6 2" xfId="26570"/>
    <cellStyle name="20 % - Markeringsfarve1 2 3 6 3" xfId="26571"/>
    <cellStyle name="20 % - Markeringsfarve1 2 3 7" xfId="26572"/>
    <cellStyle name="20 % - Markeringsfarve1 2 3 7 2" xfId="26573"/>
    <cellStyle name="20 % - Markeringsfarve1 2 3 8" xfId="26574"/>
    <cellStyle name="20 % - Markeringsfarve1 2 4" xfId="19777"/>
    <cellStyle name="20 % - Markeringsfarve1 2 4 2" xfId="26575"/>
    <cellStyle name="20 % - Markeringsfarve1 2 4 3" xfId="26576"/>
    <cellStyle name="20 % - Markeringsfarve1 2 5" xfId="26577"/>
    <cellStyle name="20 % - Markeringsfarve1 2 5 2" xfId="26578"/>
    <cellStyle name="20 % - Markeringsfarve1 2 5 3" xfId="26579"/>
    <cellStyle name="20 % - Markeringsfarve1 2 6" xfId="26580"/>
    <cellStyle name="20 % - Markeringsfarve1 2 6 2" xfId="26581"/>
    <cellStyle name="20 % - Markeringsfarve1 2 6 3" xfId="26582"/>
    <cellStyle name="20 % - Markeringsfarve1 2 7" xfId="26583"/>
    <cellStyle name="20 % - Markeringsfarve1 2 7 2" xfId="26584"/>
    <cellStyle name="20 % - Markeringsfarve1 2 7 3" xfId="26585"/>
    <cellStyle name="20 % - Markeringsfarve1 2 8" xfId="26586"/>
    <cellStyle name="20 % - Markeringsfarve1 2 8 2" xfId="26587"/>
    <cellStyle name="20 % - Markeringsfarve1 2 8 3" xfId="26588"/>
    <cellStyle name="20 % - Markeringsfarve1 2 9" xfId="26589"/>
    <cellStyle name="20 % - Markeringsfarve1 2 9 2" xfId="26590"/>
    <cellStyle name="20 % - Markeringsfarve1 3" xfId="19778"/>
    <cellStyle name="20 % - Markeringsfarve1 3 10" xfId="26591"/>
    <cellStyle name="20 % - Markeringsfarve1 3 2" xfId="19779"/>
    <cellStyle name="20 % - Markeringsfarve1 3 2 2" xfId="19780"/>
    <cellStyle name="20 % - Markeringsfarve1 3 2 2 2" xfId="26592"/>
    <cellStyle name="20 % - Markeringsfarve1 3 2 2 3" xfId="26593"/>
    <cellStyle name="20 % - Markeringsfarve1 3 2 3" xfId="26594"/>
    <cellStyle name="20 % - Markeringsfarve1 3 2 3 2" xfId="26595"/>
    <cellStyle name="20 % - Markeringsfarve1 3 2 3 3" xfId="26596"/>
    <cellStyle name="20 % - Markeringsfarve1 3 2 4" xfId="26597"/>
    <cellStyle name="20 % - Markeringsfarve1 3 2 4 2" xfId="26598"/>
    <cellStyle name="20 % - Markeringsfarve1 3 2 4 3" xfId="26599"/>
    <cellStyle name="20 % - Markeringsfarve1 3 2 5" xfId="26600"/>
    <cellStyle name="20 % - Markeringsfarve1 3 2 5 2" xfId="26601"/>
    <cellStyle name="20 % - Markeringsfarve1 3 2 5 3" xfId="26602"/>
    <cellStyle name="20 % - Markeringsfarve1 3 2 6" xfId="26603"/>
    <cellStyle name="20 % - Markeringsfarve1 3 2 6 2" xfId="26604"/>
    <cellStyle name="20 % - Markeringsfarve1 3 2 6 3" xfId="26605"/>
    <cellStyle name="20 % - Markeringsfarve1 3 2 7" xfId="26606"/>
    <cellStyle name="20 % - Markeringsfarve1 3 2 7 2" xfId="26607"/>
    <cellStyle name="20 % - Markeringsfarve1 3 2 8" xfId="26608"/>
    <cellStyle name="20 % - Markeringsfarve1 3 3" xfId="19781"/>
    <cellStyle name="20 % - Markeringsfarve1 3 3 2" xfId="26609"/>
    <cellStyle name="20 % - Markeringsfarve1 3 3 2 2" xfId="26610"/>
    <cellStyle name="20 % - Markeringsfarve1 3 3 2 3" xfId="26611"/>
    <cellStyle name="20 % - Markeringsfarve1 3 3 3" xfId="26612"/>
    <cellStyle name="20 % - Markeringsfarve1 3 3 3 2" xfId="26613"/>
    <cellStyle name="20 % - Markeringsfarve1 3 3 3 3" xfId="26614"/>
    <cellStyle name="20 % - Markeringsfarve1 3 3 4" xfId="26615"/>
    <cellStyle name="20 % - Markeringsfarve1 3 3 4 2" xfId="26616"/>
    <cellStyle name="20 % - Markeringsfarve1 3 3 4 3" xfId="26617"/>
    <cellStyle name="20 % - Markeringsfarve1 3 3 5" xfId="26618"/>
    <cellStyle name="20 % - Markeringsfarve1 3 3 5 2" xfId="26619"/>
    <cellStyle name="20 % - Markeringsfarve1 3 3 5 3" xfId="26620"/>
    <cellStyle name="20 % - Markeringsfarve1 3 3 6" xfId="26621"/>
    <cellStyle name="20 % - Markeringsfarve1 3 3 6 2" xfId="26622"/>
    <cellStyle name="20 % - Markeringsfarve1 3 3 6 3" xfId="26623"/>
    <cellStyle name="20 % - Markeringsfarve1 3 3 7" xfId="26624"/>
    <cellStyle name="20 % - Markeringsfarve1 3 3 7 2" xfId="26625"/>
    <cellStyle name="20 % - Markeringsfarve1 3 3 8" xfId="26626"/>
    <cellStyle name="20 % - Markeringsfarve1 3 4" xfId="26627"/>
    <cellStyle name="20 % - Markeringsfarve1 3 4 2" xfId="26628"/>
    <cellStyle name="20 % - Markeringsfarve1 3 4 3" xfId="26629"/>
    <cellStyle name="20 % - Markeringsfarve1 3 5" xfId="26630"/>
    <cellStyle name="20 % - Markeringsfarve1 3 5 2" xfId="26631"/>
    <cellStyle name="20 % - Markeringsfarve1 3 5 3" xfId="26632"/>
    <cellStyle name="20 % - Markeringsfarve1 3 6" xfId="26633"/>
    <cellStyle name="20 % - Markeringsfarve1 3 6 2" xfId="26634"/>
    <cellStyle name="20 % - Markeringsfarve1 3 6 3" xfId="26635"/>
    <cellStyle name="20 % - Markeringsfarve1 3 7" xfId="26636"/>
    <cellStyle name="20 % - Markeringsfarve1 3 7 2" xfId="26637"/>
    <cellStyle name="20 % - Markeringsfarve1 3 7 3" xfId="26638"/>
    <cellStyle name="20 % - Markeringsfarve1 3 8" xfId="26639"/>
    <cellStyle name="20 % - Markeringsfarve1 3 8 2" xfId="26640"/>
    <cellStyle name="20 % - Markeringsfarve1 3 8 3" xfId="26641"/>
    <cellStyle name="20 % - Markeringsfarve1 3 9" xfId="26642"/>
    <cellStyle name="20 % - Markeringsfarve1 3 9 2" xfId="26643"/>
    <cellStyle name="20 % - Markeringsfarve1 4" xfId="19782"/>
    <cellStyle name="20 % - Markeringsfarve1 4 2" xfId="19783"/>
    <cellStyle name="20 % - Markeringsfarve1 4 2 2" xfId="26644"/>
    <cellStyle name="20 % - Markeringsfarve1 4 2 3" xfId="26645"/>
    <cellStyle name="20 % - Markeringsfarve1 4 3" xfId="26646"/>
    <cellStyle name="20 % - Markeringsfarve1 4 3 2" xfId="26647"/>
    <cellStyle name="20 % - Markeringsfarve1 4 3 3" xfId="26648"/>
    <cellStyle name="20 % - Markeringsfarve1 4 4" xfId="26649"/>
    <cellStyle name="20 % - Markeringsfarve1 4 4 2" xfId="26650"/>
    <cellStyle name="20 % - Markeringsfarve1 4 4 3" xfId="26651"/>
    <cellStyle name="20 % - Markeringsfarve1 4 5" xfId="26652"/>
    <cellStyle name="20 % - Markeringsfarve1 4 5 2" xfId="26653"/>
    <cellStyle name="20 % - Markeringsfarve1 4 5 3" xfId="26654"/>
    <cellStyle name="20 % - Markeringsfarve1 4 6" xfId="26655"/>
    <cellStyle name="20 % - Markeringsfarve1 4 6 2" xfId="26656"/>
    <cellStyle name="20 % - Markeringsfarve1 4 6 3" xfId="26657"/>
    <cellStyle name="20 % - Markeringsfarve1 4 7" xfId="26658"/>
    <cellStyle name="20 % - Markeringsfarve1 4 7 2" xfId="26659"/>
    <cellStyle name="20 % - Markeringsfarve1 4 8" xfId="26660"/>
    <cellStyle name="20 % - Markeringsfarve1 5" xfId="19784"/>
    <cellStyle name="20 % - Markeringsfarve1 5 2" xfId="19785"/>
    <cellStyle name="20 % - Markeringsfarve1 5 2 2" xfId="26661"/>
    <cellStyle name="20 % - Markeringsfarve1 5 2 3" xfId="26662"/>
    <cellStyle name="20 % - Markeringsfarve1 5 3" xfId="26663"/>
    <cellStyle name="20 % - Markeringsfarve1 5 3 2" xfId="26664"/>
    <cellStyle name="20 % - Markeringsfarve1 5 3 3" xfId="26665"/>
    <cellStyle name="20 % - Markeringsfarve1 5 4" xfId="26666"/>
    <cellStyle name="20 % - Markeringsfarve1 5 4 2" xfId="26667"/>
    <cellStyle name="20 % - Markeringsfarve1 5 4 3" xfId="26668"/>
    <cellStyle name="20 % - Markeringsfarve1 5 5" xfId="26669"/>
    <cellStyle name="20 % - Markeringsfarve1 5 5 2" xfId="26670"/>
    <cellStyle name="20 % - Markeringsfarve1 5 5 3" xfId="26671"/>
    <cellStyle name="20 % - Markeringsfarve1 5 6" xfId="26672"/>
    <cellStyle name="20 % - Markeringsfarve1 5 6 2" xfId="26673"/>
    <cellStyle name="20 % - Markeringsfarve1 5 6 3" xfId="26674"/>
    <cellStyle name="20 % - Markeringsfarve1 5 7" xfId="26675"/>
    <cellStyle name="20 % - Markeringsfarve1 5 7 2" xfId="26676"/>
    <cellStyle name="20 % - Markeringsfarve1 5 8" xfId="26677"/>
    <cellStyle name="20 % - Markeringsfarve1 6" xfId="19786"/>
    <cellStyle name="20 % - Markeringsfarve1 6 2" xfId="19787"/>
    <cellStyle name="20 % - Markeringsfarve1 6 2 2" xfId="26678"/>
    <cellStyle name="20 % - Markeringsfarve1 6 2 3" xfId="26679"/>
    <cellStyle name="20 % - Markeringsfarve1 6 3" xfId="26680"/>
    <cellStyle name="20 % - Markeringsfarve1 6 4" xfId="26681"/>
    <cellStyle name="20 % - Markeringsfarve1 7" xfId="19788"/>
    <cellStyle name="20 % - Markeringsfarve1 7 2" xfId="26682"/>
    <cellStyle name="20 % - Markeringsfarve1 7 3" xfId="26683"/>
    <cellStyle name="20 % - Markeringsfarve1 8" xfId="26684"/>
    <cellStyle name="20 % - Markeringsfarve1 8 2" xfId="26685"/>
    <cellStyle name="20 % - Markeringsfarve1 8 3" xfId="26686"/>
    <cellStyle name="20 % - Markeringsfarve1 9" xfId="26687"/>
    <cellStyle name="20 % - Markeringsfarve1 9 2" xfId="26688"/>
    <cellStyle name="20 % - Markeringsfarve1 9 3" xfId="26689"/>
    <cellStyle name="20 % - Markeringsfarve2" xfId="6746"/>
    <cellStyle name="20 % - Markeringsfarve2 10" xfId="26690"/>
    <cellStyle name="20 % - Markeringsfarve2 10 2" xfId="26691"/>
    <cellStyle name="20 % - Markeringsfarve2 11" xfId="26692"/>
    <cellStyle name="20 % - Markeringsfarve2 12" xfId="14026"/>
    <cellStyle name="20 % - Markeringsfarve2 2" xfId="6747"/>
    <cellStyle name="20 % - Markeringsfarve2 2 10" xfId="26693"/>
    <cellStyle name="20 % - Markeringsfarve2 2 11" xfId="14027"/>
    <cellStyle name="20 % - Markeringsfarve2 2 2" xfId="19789"/>
    <cellStyle name="20 % - Markeringsfarve2 2 2 2" xfId="19790"/>
    <cellStyle name="20 % - Markeringsfarve2 2 2 2 2" xfId="26694"/>
    <cellStyle name="20 % - Markeringsfarve2 2 2 2 3" xfId="26695"/>
    <cellStyle name="20 % - Markeringsfarve2 2 2 3" xfId="26696"/>
    <cellStyle name="20 % - Markeringsfarve2 2 2 3 2" xfId="26697"/>
    <cellStyle name="20 % - Markeringsfarve2 2 2 3 3" xfId="26698"/>
    <cellStyle name="20 % - Markeringsfarve2 2 2 4" xfId="26699"/>
    <cellStyle name="20 % - Markeringsfarve2 2 2 4 2" xfId="26700"/>
    <cellStyle name="20 % - Markeringsfarve2 2 2 4 3" xfId="26701"/>
    <cellStyle name="20 % - Markeringsfarve2 2 2 5" xfId="26702"/>
    <cellStyle name="20 % - Markeringsfarve2 2 2 5 2" xfId="26703"/>
    <cellStyle name="20 % - Markeringsfarve2 2 2 5 3" xfId="26704"/>
    <cellStyle name="20 % - Markeringsfarve2 2 2 6" xfId="26705"/>
    <cellStyle name="20 % - Markeringsfarve2 2 2 6 2" xfId="26706"/>
    <cellStyle name="20 % - Markeringsfarve2 2 2 6 3" xfId="26707"/>
    <cellStyle name="20 % - Markeringsfarve2 2 2 7" xfId="26708"/>
    <cellStyle name="20 % - Markeringsfarve2 2 2 7 2" xfId="26709"/>
    <cellStyle name="20 % - Markeringsfarve2 2 2 8" xfId="26710"/>
    <cellStyle name="20 % - Markeringsfarve2 2 3" xfId="19791"/>
    <cellStyle name="20 % - Markeringsfarve2 2 3 2" xfId="19792"/>
    <cellStyle name="20 % - Markeringsfarve2 2 3 2 2" xfId="26711"/>
    <cellStyle name="20 % - Markeringsfarve2 2 3 2 3" xfId="26712"/>
    <cellStyle name="20 % - Markeringsfarve2 2 3 3" xfId="26713"/>
    <cellStyle name="20 % - Markeringsfarve2 2 3 3 2" xfId="26714"/>
    <cellStyle name="20 % - Markeringsfarve2 2 3 3 3" xfId="26715"/>
    <cellStyle name="20 % - Markeringsfarve2 2 3 4" xfId="26716"/>
    <cellStyle name="20 % - Markeringsfarve2 2 3 4 2" xfId="26717"/>
    <cellStyle name="20 % - Markeringsfarve2 2 3 4 3" xfId="26718"/>
    <cellStyle name="20 % - Markeringsfarve2 2 3 5" xfId="26719"/>
    <cellStyle name="20 % - Markeringsfarve2 2 3 5 2" xfId="26720"/>
    <cellStyle name="20 % - Markeringsfarve2 2 3 5 3" xfId="26721"/>
    <cellStyle name="20 % - Markeringsfarve2 2 3 6" xfId="26722"/>
    <cellStyle name="20 % - Markeringsfarve2 2 3 6 2" xfId="26723"/>
    <cellStyle name="20 % - Markeringsfarve2 2 3 6 3" xfId="26724"/>
    <cellStyle name="20 % - Markeringsfarve2 2 3 7" xfId="26725"/>
    <cellStyle name="20 % - Markeringsfarve2 2 3 7 2" xfId="26726"/>
    <cellStyle name="20 % - Markeringsfarve2 2 3 8" xfId="26727"/>
    <cellStyle name="20 % - Markeringsfarve2 2 4" xfId="19793"/>
    <cellStyle name="20 % - Markeringsfarve2 2 4 2" xfId="26728"/>
    <cellStyle name="20 % - Markeringsfarve2 2 4 3" xfId="26729"/>
    <cellStyle name="20 % - Markeringsfarve2 2 5" xfId="26730"/>
    <cellStyle name="20 % - Markeringsfarve2 2 5 2" xfId="26731"/>
    <cellStyle name="20 % - Markeringsfarve2 2 5 3" xfId="26732"/>
    <cellStyle name="20 % - Markeringsfarve2 2 6" xfId="26733"/>
    <cellStyle name="20 % - Markeringsfarve2 2 6 2" xfId="26734"/>
    <cellStyle name="20 % - Markeringsfarve2 2 6 3" xfId="26735"/>
    <cellStyle name="20 % - Markeringsfarve2 2 7" xfId="26736"/>
    <cellStyle name="20 % - Markeringsfarve2 2 7 2" xfId="26737"/>
    <cellStyle name="20 % - Markeringsfarve2 2 7 3" xfId="26738"/>
    <cellStyle name="20 % - Markeringsfarve2 2 8" xfId="26739"/>
    <cellStyle name="20 % - Markeringsfarve2 2 8 2" xfId="26740"/>
    <cellStyle name="20 % - Markeringsfarve2 2 8 3" xfId="26741"/>
    <cellStyle name="20 % - Markeringsfarve2 2 9" xfId="26742"/>
    <cellStyle name="20 % - Markeringsfarve2 2 9 2" xfId="26743"/>
    <cellStyle name="20 % - Markeringsfarve2 3" xfId="19794"/>
    <cellStyle name="20 % - Markeringsfarve2 3 10" xfId="26744"/>
    <cellStyle name="20 % - Markeringsfarve2 3 2" xfId="19795"/>
    <cellStyle name="20 % - Markeringsfarve2 3 2 2" xfId="26745"/>
    <cellStyle name="20 % - Markeringsfarve2 3 2 2 2" xfId="26746"/>
    <cellStyle name="20 % - Markeringsfarve2 3 2 2 3" xfId="26747"/>
    <cellStyle name="20 % - Markeringsfarve2 3 2 3" xfId="26748"/>
    <cellStyle name="20 % - Markeringsfarve2 3 2 3 2" xfId="26749"/>
    <cellStyle name="20 % - Markeringsfarve2 3 2 3 3" xfId="26750"/>
    <cellStyle name="20 % - Markeringsfarve2 3 2 4" xfId="26751"/>
    <cellStyle name="20 % - Markeringsfarve2 3 2 4 2" xfId="26752"/>
    <cellStyle name="20 % - Markeringsfarve2 3 2 4 3" xfId="26753"/>
    <cellStyle name="20 % - Markeringsfarve2 3 2 5" xfId="26754"/>
    <cellStyle name="20 % - Markeringsfarve2 3 2 5 2" xfId="26755"/>
    <cellStyle name="20 % - Markeringsfarve2 3 2 5 3" xfId="26756"/>
    <cellStyle name="20 % - Markeringsfarve2 3 2 6" xfId="26757"/>
    <cellStyle name="20 % - Markeringsfarve2 3 2 6 2" xfId="26758"/>
    <cellStyle name="20 % - Markeringsfarve2 3 2 6 3" xfId="26759"/>
    <cellStyle name="20 % - Markeringsfarve2 3 2 7" xfId="26760"/>
    <cellStyle name="20 % - Markeringsfarve2 3 2 7 2" xfId="26761"/>
    <cellStyle name="20 % - Markeringsfarve2 3 2 8" xfId="26762"/>
    <cellStyle name="20 % - Markeringsfarve2 3 3" xfId="26763"/>
    <cellStyle name="20 % - Markeringsfarve2 3 3 2" xfId="26764"/>
    <cellStyle name="20 % - Markeringsfarve2 3 3 2 2" xfId="26765"/>
    <cellStyle name="20 % - Markeringsfarve2 3 3 2 3" xfId="26766"/>
    <cellStyle name="20 % - Markeringsfarve2 3 3 3" xfId="26767"/>
    <cellStyle name="20 % - Markeringsfarve2 3 3 3 2" xfId="26768"/>
    <cellStyle name="20 % - Markeringsfarve2 3 3 3 3" xfId="26769"/>
    <cellStyle name="20 % - Markeringsfarve2 3 3 4" xfId="26770"/>
    <cellStyle name="20 % - Markeringsfarve2 3 3 4 2" xfId="26771"/>
    <cellStyle name="20 % - Markeringsfarve2 3 3 4 3" xfId="26772"/>
    <cellStyle name="20 % - Markeringsfarve2 3 3 5" xfId="26773"/>
    <cellStyle name="20 % - Markeringsfarve2 3 3 5 2" xfId="26774"/>
    <cellStyle name="20 % - Markeringsfarve2 3 3 5 3" xfId="26775"/>
    <cellStyle name="20 % - Markeringsfarve2 3 3 6" xfId="26776"/>
    <cellStyle name="20 % - Markeringsfarve2 3 3 6 2" xfId="26777"/>
    <cellStyle name="20 % - Markeringsfarve2 3 3 6 3" xfId="26778"/>
    <cellStyle name="20 % - Markeringsfarve2 3 3 7" xfId="26779"/>
    <cellStyle name="20 % - Markeringsfarve2 3 3 7 2" xfId="26780"/>
    <cellStyle name="20 % - Markeringsfarve2 3 3 8" xfId="26781"/>
    <cellStyle name="20 % - Markeringsfarve2 3 4" xfId="26782"/>
    <cellStyle name="20 % - Markeringsfarve2 3 4 2" xfId="26783"/>
    <cellStyle name="20 % - Markeringsfarve2 3 4 3" xfId="26784"/>
    <cellStyle name="20 % - Markeringsfarve2 3 5" xfId="26785"/>
    <cellStyle name="20 % - Markeringsfarve2 3 5 2" xfId="26786"/>
    <cellStyle name="20 % - Markeringsfarve2 3 5 3" xfId="26787"/>
    <cellStyle name="20 % - Markeringsfarve2 3 6" xfId="26788"/>
    <cellStyle name="20 % - Markeringsfarve2 3 6 2" xfId="26789"/>
    <cellStyle name="20 % - Markeringsfarve2 3 6 3" xfId="26790"/>
    <cellStyle name="20 % - Markeringsfarve2 3 7" xfId="26791"/>
    <cellStyle name="20 % - Markeringsfarve2 3 7 2" xfId="26792"/>
    <cellStyle name="20 % - Markeringsfarve2 3 7 3" xfId="26793"/>
    <cellStyle name="20 % - Markeringsfarve2 3 8" xfId="26794"/>
    <cellStyle name="20 % - Markeringsfarve2 3 8 2" xfId="26795"/>
    <cellStyle name="20 % - Markeringsfarve2 3 8 3" xfId="26796"/>
    <cellStyle name="20 % - Markeringsfarve2 3 9" xfId="26797"/>
    <cellStyle name="20 % - Markeringsfarve2 3 9 2" xfId="26798"/>
    <cellStyle name="20 % - Markeringsfarve2 4" xfId="19796"/>
    <cellStyle name="20 % - Markeringsfarve2 4 2" xfId="19797"/>
    <cellStyle name="20 % - Markeringsfarve2 4 2 2" xfId="26799"/>
    <cellStyle name="20 % - Markeringsfarve2 4 2 3" xfId="26800"/>
    <cellStyle name="20 % - Markeringsfarve2 4 3" xfId="26801"/>
    <cellStyle name="20 % - Markeringsfarve2 4 3 2" xfId="26802"/>
    <cellStyle name="20 % - Markeringsfarve2 4 3 3" xfId="26803"/>
    <cellStyle name="20 % - Markeringsfarve2 4 4" xfId="26804"/>
    <cellStyle name="20 % - Markeringsfarve2 4 4 2" xfId="26805"/>
    <cellStyle name="20 % - Markeringsfarve2 4 4 3" xfId="26806"/>
    <cellStyle name="20 % - Markeringsfarve2 4 5" xfId="26807"/>
    <cellStyle name="20 % - Markeringsfarve2 4 5 2" xfId="26808"/>
    <cellStyle name="20 % - Markeringsfarve2 4 5 3" xfId="26809"/>
    <cellStyle name="20 % - Markeringsfarve2 4 6" xfId="26810"/>
    <cellStyle name="20 % - Markeringsfarve2 4 6 2" xfId="26811"/>
    <cellStyle name="20 % - Markeringsfarve2 4 6 3" xfId="26812"/>
    <cellStyle name="20 % - Markeringsfarve2 4 7" xfId="26813"/>
    <cellStyle name="20 % - Markeringsfarve2 4 7 2" xfId="26814"/>
    <cellStyle name="20 % - Markeringsfarve2 4 8" xfId="26815"/>
    <cellStyle name="20 % - Markeringsfarve2 5" xfId="19798"/>
    <cellStyle name="20 % - Markeringsfarve2 5 2" xfId="19799"/>
    <cellStyle name="20 % - Markeringsfarve2 5 2 2" xfId="26816"/>
    <cellStyle name="20 % - Markeringsfarve2 5 2 3" xfId="26817"/>
    <cellStyle name="20 % - Markeringsfarve2 5 3" xfId="26818"/>
    <cellStyle name="20 % - Markeringsfarve2 5 3 2" xfId="26819"/>
    <cellStyle name="20 % - Markeringsfarve2 5 3 3" xfId="26820"/>
    <cellStyle name="20 % - Markeringsfarve2 5 4" xfId="26821"/>
    <cellStyle name="20 % - Markeringsfarve2 5 4 2" xfId="26822"/>
    <cellStyle name="20 % - Markeringsfarve2 5 4 3" xfId="26823"/>
    <cellStyle name="20 % - Markeringsfarve2 5 5" xfId="26824"/>
    <cellStyle name="20 % - Markeringsfarve2 5 5 2" xfId="26825"/>
    <cellStyle name="20 % - Markeringsfarve2 5 5 3" xfId="26826"/>
    <cellStyle name="20 % - Markeringsfarve2 5 6" xfId="26827"/>
    <cellStyle name="20 % - Markeringsfarve2 5 6 2" xfId="26828"/>
    <cellStyle name="20 % - Markeringsfarve2 5 6 3" xfId="26829"/>
    <cellStyle name="20 % - Markeringsfarve2 5 7" xfId="26830"/>
    <cellStyle name="20 % - Markeringsfarve2 5 7 2" xfId="26831"/>
    <cellStyle name="20 % - Markeringsfarve2 5 8" xfId="26832"/>
    <cellStyle name="20 % - Markeringsfarve2 6" xfId="19800"/>
    <cellStyle name="20 % - Markeringsfarve2 6 2" xfId="19801"/>
    <cellStyle name="20 % - Markeringsfarve2 6 2 2" xfId="26833"/>
    <cellStyle name="20 % - Markeringsfarve2 6 2 3" xfId="26834"/>
    <cellStyle name="20 % - Markeringsfarve2 6 3" xfId="26835"/>
    <cellStyle name="20 % - Markeringsfarve2 6 4" xfId="26836"/>
    <cellStyle name="20 % - Markeringsfarve2 7" xfId="19802"/>
    <cellStyle name="20 % - Markeringsfarve2 7 2" xfId="26837"/>
    <cellStyle name="20 % - Markeringsfarve2 7 3" xfId="26838"/>
    <cellStyle name="20 % - Markeringsfarve2 8" xfId="26839"/>
    <cellStyle name="20 % - Markeringsfarve2 8 2" xfId="26840"/>
    <cellStyle name="20 % - Markeringsfarve2 8 3" xfId="26841"/>
    <cellStyle name="20 % - Markeringsfarve2 9" xfId="26842"/>
    <cellStyle name="20 % - Markeringsfarve2 9 2" xfId="26843"/>
    <cellStyle name="20 % - Markeringsfarve2 9 3" xfId="26844"/>
    <cellStyle name="20 % - Markeringsfarve3" xfId="6748"/>
    <cellStyle name="20 % - Markeringsfarve3 10" xfId="26845"/>
    <cellStyle name="20 % - Markeringsfarve3 10 2" xfId="26846"/>
    <cellStyle name="20 % - Markeringsfarve3 11" xfId="26847"/>
    <cellStyle name="20 % - Markeringsfarve3 12" xfId="14028"/>
    <cellStyle name="20 % - Markeringsfarve3 2" xfId="6749"/>
    <cellStyle name="20 % - Markeringsfarve3 2 10" xfId="26848"/>
    <cellStyle name="20 % - Markeringsfarve3 2 11" xfId="14029"/>
    <cellStyle name="20 % - Markeringsfarve3 2 2" xfId="19803"/>
    <cellStyle name="20 % - Markeringsfarve3 2 2 2" xfId="19804"/>
    <cellStyle name="20 % - Markeringsfarve3 2 2 2 2" xfId="26849"/>
    <cellStyle name="20 % - Markeringsfarve3 2 2 2 3" xfId="26850"/>
    <cellStyle name="20 % - Markeringsfarve3 2 2 3" xfId="26851"/>
    <cellStyle name="20 % - Markeringsfarve3 2 2 3 2" xfId="26852"/>
    <cellStyle name="20 % - Markeringsfarve3 2 2 3 3" xfId="26853"/>
    <cellStyle name="20 % - Markeringsfarve3 2 2 4" xfId="26854"/>
    <cellStyle name="20 % - Markeringsfarve3 2 2 4 2" xfId="26855"/>
    <cellStyle name="20 % - Markeringsfarve3 2 2 4 3" xfId="26856"/>
    <cellStyle name="20 % - Markeringsfarve3 2 2 5" xfId="26857"/>
    <cellStyle name="20 % - Markeringsfarve3 2 2 5 2" xfId="26858"/>
    <cellStyle name="20 % - Markeringsfarve3 2 2 5 3" xfId="26859"/>
    <cellStyle name="20 % - Markeringsfarve3 2 2 6" xfId="26860"/>
    <cellStyle name="20 % - Markeringsfarve3 2 2 6 2" xfId="26861"/>
    <cellStyle name="20 % - Markeringsfarve3 2 2 6 3" xfId="26862"/>
    <cellStyle name="20 % - Markeringsfarve3 2 2 7" xfId="26863"/>
    <cellStyle name="20 % - Markeringsfarve3 2 2 7 2" xfId="26864"/>
    <cellStyle name="20 % - Markeringsfarve3 2 2 8" xfId="26865"/>
    <cellStyle name="20 % - Markeringsfarve3 2 3" xfId="19805"/>
    <cellStyle name="20 % - Markeringsfarve3 2 3 2" xfId="19806"/>
    <cellStyle name="20 % - Markeringsfarve3 2 3 2 2" xfId="26866"/>
    <cellStyle name="20 % - Markeringsfarve3 2 3 2 3" xfId="26867"/>
    <cellStyle name="20 % - Markeringsfarve3 2 3 3" xfId="26868"/>
    <cellStyle name="20 % - Markeringsfarve3 2 3 3 2" xfId="26869"/>
    <cellStyle name="20 % - Markeringsfarve3 2 3 3 3" xfId="26870"/>
    <cellStyle name="20 % - Markeringsfarve3 2 3 4" xfId="26871"/>
    <cellStyle name="20 % - Markeringsfarve3 2 3 4 2" xfId="26872"/>
    <cellStyle name="20 % - Markeringsfarve3 2 3 4 3" xfId="26873"/>
    <cellStyle name="20 % - Markeringsfarve3 2 3 5" xfId="26874"/>
    <cellStyle name="20 % - Markeringsfarve3 2 3 5 2" xfId="26875"/>
    <cellStyle name="20 % - Markeringsfarve3 2 3 5 3" xfId="26876"/>
    <cellStyle name="20 % - Markeringsfarve3 2 3 6" xfId="26877"/>
    <cellStyle name="20 % - Markeringsfarve3 2 3 6 2" xfId="26878"/>
    <cellStyle name="20 % - Markeringsfarve3 2 3 6 3" xfId="26879"/>
    <cellStyle name="20 % - Markeringsfarve3 2 3 7" xfId="26880"/>
    <cellStyle name="20 % - Markeringsfarve3 2 3 7 2" xfId="26881"/>
    <cellStyle name="20 % - Markeringsfarve3 2 3 8" xfId="26882"/>
    <cellStyle name="20 % - Markeringsfarve3 2 4" xfId="19807"/>
    <cellStyle name="20 % - Markeringsfarve3 2 4 2" xfId="19808"/>
    <cellStyle name="20 % - Markeringsfarve3 2 4 3" xfId="26883"/>
    <cellStyle name="20 % - Markeringsfarve3 2 5" xfId="19809"/>
    <cellStyle name="20 % - Markeringsfarve3 2 5 2" xfId="26884"/>
    <cellStyle name="20 % - Markeringsfarve3 2 5 3" xfId="26885"/>
    <cellStyle name="20 % - Markeringsfarve3 2 6" xfId="26886"/>
    <cellStyle name="20 % - Markeringsfarve3 2 6 2" xfId="26887"/>
    <cellStyle name="20 % - Markeringsfarve3 2 6 3" xfId="26888"/>
    <cellStyle name="20 % - Markeringsfarve3 2 7" xfId="26889"/>
    <cellStyle name="20 % - Markeringsfarve3 2 7 2" xfId="26890"/>
    <cellStyle name="20 % - Markeringsfarve3 2 7 3" xfId="26891"/>
    <cellStyle name="20 % - Markeringsfarve3 2 8" xfId="26892"/>
    <cellStyle name="20 % - Markeringsfarve3 2 8 2" xfId="26893"/>
    <cellStyle name="20 % - Markeringsfarve3 2 8 3" xfId="26894"/>
    <cellStyle name="20 % - Markeringsfarve3 2 9" xfId="26895"/>
    <cellStyle name="20 % - Markeringsfarve3 2 9 2" xfId="26896"/>
    <cellStyle name="20 % - Markeringsfarve3 3" xfId="19810"/>
    <cellStyle name="20 % - Markeringsfarve3 3 10" xfId="26897"/>
    <cellStyle name="20 % - Markeringsfarve3 3 2" xfId="19811"/>
    <cellStyle name="20 % - Markeringsfarve3 3 2 2" xfId="26898"/>
    <cellStyle name="20 % - Markeringsfarve3 3 2 2 2" xfId="26899"/>
    <cellStyle name="20 % - Markeringsfarve3 3 2 2 3" xfId="26900"/>
    <cellStyle name="20 % - Markeringsfarve3 3 2 3" xfId="26901"/>
    <cellStyle name="20 % - Markeringsfarve3 3 2 3 2" xfId="26902"/>
    <cellStyle name="20 % - Markeringsfarve3 3 2 3 3" xfId="26903"/>
    <cellStyle name="20 % - Markeringsfarve3 3 2 4" xfId="26904"/>
    <cellStyle name="20 % - Markeringsfarve3 3 2 4 2" xfId="26905"/>
    <cellStyle name="20 % - Markeringsfarve3 3 2 4 3" xfId="26906"/>
    <cellStyle name="20 % - Markeringsfarve3 3 2 5" xfId="26907"/>
    <cellStyle name="20 % - Markeringsfarve3 3 2 5 2" xfId="26908"/>
    <cellStyle name="20 % - Markeringsfarve3 3 2 5 3" xfId="26909"/>
    <cellStyle name="20 % - Markeringsfarve3 3 2 6" xfId="26910"/>
    <cellStyle name="20 % - Markeringsfarve3 3 2 6 2" xfId="26911"/>
    <cellStyle name="20 % - Markeringsfarve3 3 2 6 3" xfId="26912"/>
    <cellStyle name="20 % - Markeringsfarve3 3 2 7" xfId="26913"/>
    <cellStyle name="20 % - Markeringsfarve3 3 2 7 2" xfId="26914"/>
    <cellStyle name="20 % - Markeringsfarve3 3 2 8" xfId="26915"/>
    <cellStyle name="20 % - Markeringsfarve3 3 3" xfId="26916"/>
    <cellStyle name="20 % - Markeringsfarve3 3 3 2" xfId="26917"/>
    <cellStyle name="20 % - Markeringsfarve3 3 3 2 2" xfId="26918"/>
    <cellStyle name="20 % - Markeringsfarve3 3 3 2 3" xfId="26919"/>
    <cellStyle name="20 % - Markeringsfarve3 3 3 3" xfId="26920"/>
    <cellStyle name="20 % - Markeringsfarve3 3 3 3 2" xfId="26921"/>
    <cellStyle name="20 % - Markeringsfarve3 3 3 3 3" xfId="26922"/>
    <cellStyle name="20 % - Markeringsfarve3 3 3 4" xfId="26923"/>
    <cellStyle name="20 % - Markeringsfarve3 3 3 4 2" xfId="26924"/>
    <cellStyle name="20 % - Markeringsfarve3 3 3 4 3" xfId="26925"/>
    <cellStyle name="20 % - Markeringsfarve3 3 3 5" xfId="26926"/>
    <cellStyle name="20 % - Markeringsfarve3 3 3 5 2" xfId="26927"/>
    <cellStyle name="20 % - Markeringsfarve3 3 3 5 3" xfId="26928"/>
    <cellStyle name="20 % - Markeringsfarve3 3 3 6" xfId="26929"/>
    <cellStyle name="20 % - Markeringsfarve3 3 3 6 2" xfId="26930"/>
    <cellStyle name="20 % - Markeringsfarve3 3 3 6 3" xfId="26931"/>
    <cellStyle name="20 % - Markeringsfarve3 3 3 7" xfId="26932"/>
    <cellStyle name="20 % - Markeringsfarve3 3 3 7 2" xfId="26933"/>
    <cellStyle name="20 % - Markeringsfarve3 3 3 8" xfId="26934"/>
    <cellStyle name="20 % - Markeringsfarve3 3 4" xfId="26935"/>
    <cellStyle name="20 % - Markeringsfarve3 3 4 2" xfId="26936"/>
    <cellStyle name="20 % - Markeringsfarve3 3 4 3" xfId="26937"/>
    <cellStyle name="20 % - Markeringsfarve3 3 5" xfId="26938"/>
    <cellStyle name="20 % - Markeringsfarve3 3 5 2" xfId="26939"/>
    <cellStyle name="20 % - Markeringsfarve3 3 5 3" xfId="26940"/>
    <cellStyle name="20 % - Markeringsfarve3 3 6" xfId="26941"/>
    <cellStyle name="20 % - Markeringsfarve3 3 6 2" xfId="26942"/>
    <cellStyle name="20 % - Markeringsfarve3 3 6 3" xfId="26943"/>
    <cellStyle name="20 % - Markeringsfarve3 3 7" xfId="26944"/>
    <cellStyle name="20 % - Markeringsfarve3 3 7 2" xfId="26945"/>
    <cellStyle name="20 % - Markeringsfarve3 3 7 3" xfId="26946"/>
    <cellStyle name="20 % - Markeringsfarve3 3 8" xfId="26947"/>
    <cellStyle name="20 % - Markeringsfarve3 3 8 2" xfId="26948"/>
    <cellStyle name="20 % - Markeringsfarve3 3 8 3" xfId="26949"/>
    <cellStyle name="20 % - Markeringsfarve3 3 9" xfId="26950"/>
    <cellStyle name="20 % - Markeringsfarve3 3 9 2" xfId="26951"/>
    <cellStyle name="20 % - Markeringsfarve3 4" xfId="19812"/>
    <cellStyle name="20 % - Markeringsfarve3 4 2" xfId="19813"/>
    <cellStyle name="20 % - Markeringsfarve3 4 2 2" xfId="26952"/>
    <cellStyle name="20 % - Markeringsfarve3 4 2 3" xfId="26953"/>
    <cellStyle name="20 % - Markeringsfarve3 4 3" xfId="26954"/>
    <cellStyle name="20 % - Markeringsfarve3 4 3 2" xfId="26955"/>
    <cellStyle name="20 % - Markeringsfarve3 4 3 3" xfId="26956"/>
    <cellStyle name="20 % - Markeringsfarve3 4 4" xfId="26957"/>
    <cellStyle name="20 % - Markeringsfarve3 4 4 2" xfId="26958"/>
    <cellStyle name="20 % - Markeringsfarve3 4 4 3" xfId="26959"/>
    <cellStyle name="20 % - Markeringsfarve3 4 5" xfId="26960"/>
    <cellStyle name="20 % - Markeringsfarve3 4 5 2" xfId="26961"/>
    <cellStyle name="20 % - Markeringsfarve3 4 5 3" xfId="26962"/>
    <cellStyle name="20 % - Markeringsfarve3 4 6" xfId="26963"/>
    <cellStyle name="20 % - Markeringsfarve3 4 6 2" xfId="26964"/>
    <cellStyle name="20 % - Markeringsfarve3 4 6 3" xfId="26965"/>
    <cellStyle name="20 % - Markeringsfarve3 4 7" xfId="26966"/>
    <cellStyle name="20 % - Markeringsfarve3 4 7 2" xfId="26967"/>
    <cellStyle name="20 % - Markeringsfarve3 4 8" xfId="26968"/>
    <cellStyle name="20 % - Markeringsfarve3 5" xfId="19814"/>
    <cellStyle name="20 % - Markeringsfarve3 5 2" xfId="19815"/>
    <cellStyle name="20 % - Markeringsfarve3 5 2 2" xfId="26969"/>
    <cellStyle name="20 % - Markeringsfarve3 5 2 3" xfId="26970"/>
    <cellStyle name="20 % - Markeringsfarve3 5 3" xfId="26971"/>
    <cellStyle name="20 % - Markeringsfarve3 5 3 2" xfId="26972"/>
    <cellStyle name="20 % - Markeringsfarve3 5 3 3" xfId="26973"/>
    <cellStyle name="20 % - Markeringsfarve3 5 4" xfId="26974"/>
    <cellStyle name="20 % - Markeringsfarve3 5 4 2" xfId="26975"/>
    <cellStyle name="20 % - Markeringsfarve3 5 4 3" xfId="26976"/>
    <cellStyle name="20 % - Markeringsfarve3 5 5" xfId="26977"/>
    <cellStyle name="20 % - Markeringsfarve3 5 5 2" xfId="26978"/>
    <cellStyle name="20 % - Markeringsfarve3 5 5 3" xfId="26979"/>
    <cellStyle name="20 % - Markeringsfarve3 5 6" xfId="26980"/>
    <cellStyle name="20 % - Markeringsfarve3 5 6 2" xfId="26981"/>
    <cellStyle name="20 % - Markeringsfarve3 5 6 3" xfId="26982"/>
    <cellStyle name="20 % - Markeringsfarve3 5 7" xfId="26983"/>
    <cellStyle name="20 % - Markeringsfarve3 5 7 2" xfId="26984"/>
    <cellStyle name="20 % - Markeringsfarve3 5 8" xfId="26985"/>
    <cellStyle name="20 % - Markeringsfarve3 6" xfId="19816"/>
    <cellStyle name="20 % - Markeringsfarve3 6 2" xfId="19817"/>
    <cellStyle name="20 % - Markeringsfarve3 6 2 2" xfId="26986"/>
    <cellStyle name="20 % - Markeringsfarve3 6 2 3" xfId="26987"/>
    <cellStyle name="20 % - Markeringsfarve3 6 3" xfId="26988"/>
    <cellStyle name="20 % - Markeringsfarve3 6 4" xfId="26989"/>
    <cellStyle name="20 % - Markeringsfarve3 7" xfId="19818"/>
    <cellStyle name="20 % - Markeringsfarve3 7 2" xfId="26990"/>
    <cellStyle name="20 % - Markeringsfarve3 7 3" xfId="26991"/>
    <cellStyle name="20 % - Markeringsfarve3 8" xfId="26992"/>
    <cellStyle name="20 % - Markeringsfarve3 8 2" xfId="26993"/>
    <cellStyle name="20 % - Markeringsfarve3 8 3" xfId="26994"/>
    <cellStyle name="20 % - Markeringsfarve3 9" xfId="26995"/>
    <cellStyle name="20 % - Markeringsfarve3 9 2" xfId="26996"/>
    <cellStyle name="20 % - Markeringsfarve3 9 3" xfId="26997"/>
    <cellStyle name="20 % - Markeringsfarve4" xfId="6750"/>
    <cellStyle name="20 % - Markeringsfarve4 10" xfId="26998"/>
    <cellStyle name="20 % - Markeringsfarve4 10 2" xfId="26999"/>
    <cellStyle name="20 % - Markeringsfarve4 11" xfId="27000"/>
    <cellStyle name="20 % - Markeringsfarve4 12" xfId="14030"/>
    <cellStyle name="20 % - Markeringsfarve4 2" xfId="6751"/>
    <cellStyle name="20 % - Markeringsfarve4 2 10" xfId="27001"/>
    <cellStyle name="20 % - Markeringsfarve4 2 11" xfId="14031"/>
    <cellStyle name="20 % - Markeringsfarve4 2 2" xfId="19819"/>
    <cellStyle name="20 % - Markeringsfarve4 2 2 2" xfId="19820"/>
    <cellStyle name="20 % - Markeringsfarve4 2 2 2 2" xfId="27002"/>
    <cellStyle name="20 % - Markeringsfarve4 2 2 2 3" xfId="27003"/>
    <cellStyle name="20 % - Markeringsfarve4 2 2 3" xfId="27004"/>
    <cellStyle name="20 % - Markeringsfarve4 2 2 3 2" xfId="27005"/>
    <cellStyle name="20 % - Markeringsfarve4 2 2 3 3" xfId="27006"/>
    <cellStyle name="20 % - Markeringsfarve4 2 2 4" xfId="27007"/>
    <cellStyle name="20 % - Markeringsfarve4 2 2 4 2" xfId="27008"/>
    <cellStyle name="20 % - Markeringsfarve4 2 2 4 3" xfId="27009"/>
    <cellStyle name="20 % - Markeringsfarve4 2 2 5" xfId="27010"/>
    <cellStyle name="20 % - Markeringsfarve4 2 2 5 2" xfId="27011"/>
    <cellStyle name="20 % - Markeringsfarve4 2 2 5 3" xfId="27012"/>
    <cellStyle name="20 % - Markeringsfarve4 2 2 6" xfId="27013"/>
    <cellStyle name="20 % - Markeringsfarve4 2 2 6 2" xfId="27014"/>
    <cellStyle name="20 % - Markeringsfarve4 2 2 6 3" xfId="27015"/>
    <cellStyle name="20 % - Markeringsfarve4 2 2 7" xfId="27016"/>
    <cellStyle name="20 % - Markeringsfarve4 2 2 7 2" xfId="27017"/>
    <cellStyle name="20 % - Markeringsfarve4 2 2 8" xfId="27018"/>
    <cellStyle name="20 % - Markeringsfarve4 2 3" xfId="19821"/>
    <cellStyle name="20 % - Markeringsfarve4 2 3 2" xfId="19822"/>
    <cellStyle name="20 % - Markeringsfarve4 2 3 2 2" xfId="27019"/>
    <cellStyle name="20 % - Markeringsfarve4 2 3 2 3" xfId="27020"/>
    <cellStyle name="20 % - Markeringsfarve4 2 3 3" xfId="27021"/>
    <cellStyle name="20 % - Markeringsfarve4 2 3 3 2" xfId="27022"/>
    <cellStyle name="20 % - Markeringsfarve4 2 3 3 3" xfId="27023"/>
    <cellStyle name="20 % - Markeringsfarve4 2 3 4" xfId="27024"/>
    <cellStyle name="20 % - Markeringsfarve4 2 3 4 2" xfId="27025"/>
    <cellStyle name="20 % - Markeringsfarve4 2 3 4 3" xfId="27026"/>
    <cellStyle name="20 % - Markeringsfarve4 2 3 5" xfId="27027"/>
    <cellStyle name="20 % - Markeringsfarve4 2 3 5 2" xfId="27028"/>
    <cellStyle name="20 % - Markeringsfarve4 2 3 5 3" xfId="27029"/>
    <cellStyle name="20 % - Markeringsfarve4 2 3 6" xfId="27030"/>
    <cellStyle name="20 % - Markeringsfarve4 2 3 6 2" xfId="27031"/>
    <cellStyle name="20 % - Markeringsfarve4 2 3 6 3" xfId="27032"/>
    <cellStyle name="20 % - Markeringsfarve4 2 3 7" xfId="27033"/>
    <cellStyle name="20 % - Markeringsfarve4 2 3 7 2" xfId="27034"/>
    <cellStyle name="20 % - Markeringsfarve4 2 3 8" xfId="27035"/>
    <cellStyle name="20 % - Markeringsfarve4 2 4" xfId="19823"/>
    <cellStyle name="20 % - Markeringsfarve4 2 4 2" xfId="27036"/>
    <cellStyle name="20 % - Markeringsfarve4 2 4 3" xfId="27037"/>
    <cellStyle name="20 % - Markeringsfarve4 2 5" xfId="27038"/>
    <cellStyle name="20 % - Markeringsfarve4 2 5 2" xfId="27039"/>
    <cellStyle name="20 % - Markeringsfarve4 2 5 3" xfId="27040"/>
    <cellStyle name="20 % - Markeringsfarve4 2 6" xfId="27041"/>
    <cellStyle name="20 % - Markeringsfarve4 2 6 2" xfId="27042"/>
    <cellStyle name="20 % - Markeringsfarve4 2 6 3" xfId="27043"/>
    <cellStyle name="20 % - Markeringsfarve4 2 7" xfId="27044"/>
    <cellStyle name="20 % - Markeringsfarve4 2 7 2" xfId="27045"/>
    <cellStyle name="20 % - Markeringsfarve4 2 7 3" xfId="27046"/>
    <cellStyle name="20 % - Markeringsfarve4 2 8" xfId="27047"/>
    <cellStyle name="20 % - Markeringsfarve4 2 8 2" xfId="27048"/>
    <cellStyle name="20 % - Markeringsfarve4 2 8 3" xfId="27049"/>
    <cellStyle name="20 % - Markeringsfarve4 2 9" xfId="27050"/>
    <cellStyle name="20 % - Markeringsfarve4 2 9 2" xfId="27051"/>
    <cellStyle name="20 % - Markeringsfarve4 3" xfId="19824"/>
    <cellStyle name="20 % - Markeringsfarve4 3 10" xfId="27052"/>
    <cellStyle name="20 % - Markeringsfarve4 3 2" xfId="19825"/>
    <cellStyle name="20 % - Markeringsfarve4 3 2 2" xfId="27053"/>
    <cellStyle name="20 % - Markeringsfarve4 3 2 2 2" xfId="27054"/>
    <cellStyle name="20 % - Markeringsfarve4 3 2 2 3" xfId="27055"/>
    <cellStyle name="20 % - Markeringsfarve4 3 2 3" xfId="27056"/>
    <cellStyle name="20 % - Markeringsfarve4 3 2 3 2" xfId="27057"/>
    <cellStyle name="20 % - Markeringsfarve4 3 2 3 3" xfId="27058"/>
    <cellStyle name="20 % - Markeringsfarve4 3 2 4" xfId="27059"/>
    <cellStyle name="20 % - Markeringsfarve4 3 2 4 2" xfId="27060"/>
    <cellStyle name="20 % - Markeringsfarve4 3 2 4 3" xfId="27061"/>
    <cellStyle name="20 % - Markeringsfarve4 3 2 5" xfId="27062"/>
    <cellStyle name="20 % - Markeringsfarve4 3 2 5 2" xfId="27063"/>
    <cellStyle name="20 % - Markeringsfarve4 3 2 5 3" xfId="27064"/>
    <cellStyle name="20 % - Markeringsfarve4 3 2 6" xfId="27065"/>
    <cellStyle name="20 % - Markeringsfarve4 3 2 6 2" xfId="27066"/>
    <cellStyle name="20 % - Markeringsfarve4 3 2 6 3" xfId="27067"/>
    <cellStyle name="20 % - Markeringsfarve4 3 2 7" xfId="27068"/>
    <cellStyle name="20 % - Markeringsfarve4 3 2 7 2" xfId="27069"/>
    <cellStyle name="20 % - Markeringsfarve4 3 2 8" xfId="27070"/>
    <cellStyle name="20 % - Markeringsfarve4 3 3" xfId="27071"/>
    <cellStyle name="20 % - Markeringsfarve4 3 3 2" xfId="27072"/>
    <cellStyle name="20 % - Markeringsfarve4 3 3 2 2" xfId="27073"/>
    <cellStyle name="20 % - Markeringsfarve4 3 3 2 3" xfId="27074"/>
    <cellStyle name="20 % - Markeringsfarve4 3 3 3" xfId="27075"/>
    <cellStyle name="20 % - Markeringsfarve4 3 3 3 2" xfId="27076"/>
    <cellStyle name="20 % - Markeringsfarve4 3 3 3 3" xfId="27077"/>
    <cellStyle name="20 % - Markeringsfarve4 3 3 4" xfId="27078"/>
    <cellStyle name="20 % - Markeringsfarve4 3 3 4 2" xfId="27079"/>
    <cellStyle name="20 % - Markeringsfarve4 3 3 4 3" xfId="27080"/>
    <cellStyle name="20 % - Markeringsfarve4 3 3 5" xfId="27081"/>
    <cellStyle name="20 % - Markeringsfarve4 3 3 5 2" xfId="27082"/>
    <cellStyle name="20 % - Markeringsfarve4 3 3 5 3" xfId="27083"/>
    <cellStyle name="20 % - Markeringsfarve4 3 3 6" xfId="27084"/>
    <cellStyle name="20 % - Markeringsfarve4 3 3 6 2" xfId="27085"/>
    <cellStyle name="20 % - Markeringsfarve4 3 3 6 3" xfId="27086"/>
    <cellStyle name="20 % - Markeringsfarve4 3 3 7" xfId="27087"/>
    <cellStyle name="20 % - Markeringsfarve4 3 3 7 2" xfId="27088"/>
    <cellStyle name="20 % - Markeringsfarve4 3 3 8" xfId="27089"/>
    <cellStyle name="20 % - Markeringsfarve4 3 4" xfId="27090"/>
    <cellStyle name="20 % - Markeringsfarve4 3 4 2" xfId="27091"/>
    <cellStyle name="20 % - Markeringsfarve4 3 4 3" xfId="27092"/>
    <cellStyle name="20 % - Markeringsfarve4 3 5" xfId="27093"/>
    <cellStyle name="20 % - Markeringsfarve4 3 5 2" xfId="27094"/>
    <cellStyle name="20 % - Markeringsfarve4 3 5 3" xfId="27095"/>
    <cellStyle name="20 % - Markeringsfarve4 3 6" xfId="27096"/>
    <cellStyle name="20 % - Markeringsfarve4 3 6 2" xfId="27097"/>
    <cellStyle name="20 % - Markeringsfarve4 3 6 3" xfId="27098"/>
    <cellStyle name="20 % - Markeringsfarve4 3 7" xfId="27099"/>
    <cellStyle name="20 % - Markeringsfarve4 3 7 2" xfId="27100"/>
    <cellStyle name="20 % - Markeringsfarve4 3 7 3" xfId="27101"/>
    <cellStyle name="20 % - Markeringsfarve4 3 8" xfId="27102"/>
    <cellStyle name="20 % - Markeringsfarve4 3 8 2" xfId="27103"/>
    <cellStyle name="20 % - Markeringsfarve4 3 8 3" xfId="27104"/>
    <cellStyle name="20 % - Markeringsfarve4 3 9" xfId="27105"/>
    <cellStyle name="20 % - Markeringsfarve4 3 9 2" xfId="27106"/>
    <cellStyle name="20 % - Markeringsfarve4 4" xfId="19826"/>
    <cellStyle name="20 % - Markeringsfarve4 4 2" xfId="19827"/>
    <cellStyle name="20 % - Markeringsfarve4 4 2 2" xfId="27107"/>
    <cellStyle name="20 % - Markeringsfarve4 4 2 3" xfId="27108"/>
    <cellStyle name="20 % - Markeringsfarve4 4 3" xfId="27109"/>
    <cellStyle name="20 % - Markeringsfarve4 4 3 2" xfId="27110"/>
    <cellStyle name="20 % - Markeringsfarve4 4 3 3" xfId="27111"/>
    <cellStyle name="20 % - Markeringsfarve4 4 4" xfId="27112"/>
    <cellStyle name="20 % - Markeringsfarve4 4 4 2" xfId="27113"/>
    <cellStyle name="20 % - Markeringsfarve4 4 4 3" xfId="27114"/>
    <cellStyle name="20 % - Markeringsfarve4 4 5" xfId="27115"/>
    <cellStyle name="20 % - Markeringsfarve4 4 5 2" xfId="27116"/>
    <cellStyle name="20 % - Markeringsfarve4 4 5 3" xfId="27117"/>
    <cellStyle name="20 % - Markeringsfarve4 4 6" xfId="27118"/>
    <cellStyle name="20 % - Markeringsfarve4 4 6 2" xfId="27119"/>
    <cellStyle name="20 % - Markeringsfarve4 4 6 3" xfId="27120"/>
    <cellStyle name="20 % - Markeringsfarve4 4 7" xfId="27121"/>
    <cellStyle name="20 % - Markeringsfarve4 4 7 2" xfId="27122"/>
    <cellStyle name="20 % - Markeringsfarve4 4 8" xfId="27123"/>
    <cellStyle name="20 % - Markeringsfarve4 5" xfId="19828"/>
    <cellStyle name="20 % - Markeringsfarve4 5 2" xfId="19829"/>
    <cellStyle name="20 % - Markeringsfarve4 5 2 2" xfId="27124"/>
    <cellStyle name="20 % - Markeringsfarve4 5 2 3" xfId="27125"/>
    <cellStyle name="20 % - Markeringsfarve4 5 3" xfId="27126"/>
    <cellStyle name="20 % - Markeringsfarve4 5 3 2" xfId="27127"/>
    <cellStyle name="20 % - Markeringsfarve4 5 3 3" xfId="27128"/>
    <cellStyle name="20 % - Markeringsfarve4 5 4" xfId="27129"/>
    <cellStyle name="20 % - Markeringsfarve4 5 4 2" xfId="27130"/>
    <cellStyle name="20 % - Markeringsfarve4 5 4 3" xfId="27131"/>
    <cellStyle name="20 % - Markeringsfarve4 5 5" xfId="27132"/>
    <cellStyle name="20 % - Markeringsfarve4 5 5 2" xfId="27133"/>
    <cellStyle name="20 % - Markeringsfarve4 5 5 3" xfId="27134"/>
    <cellStyle name="20 % - Markeringsfarve4 5 6" xfId="27135"/>
    <cellStyle name="20 % - Markeringsfarve4 5 6 2" xfId="27136"/>
    <cellStyle name="20 % - Markeringsfarve4 5 6 3" xfId="27137"/>
    <cellStyle name="20 % - Markeringsfarve4 5 7" xfId="27138"/>
    <cellStyle name="20 % - Markeringsfarve4 5 7 2" xfId="27139"/>
    <cellStyle name="20 % - Markeringsfarve4 5 8" xfId="27140"/>
    <cellStyle name="20 % - Markeringsfarve4 6" xfId="19830"/>
    <cellStyle name="20 % - Markeringsfarve4 6 2" xfId="19831"/>
    <cellStyle name="20 % - Markeringsfarve4 6 2 2" xfId="27141"/>
    <cellStyle name="20 % - Markeringsfarve4 6 2 3" xfId="27142"/>
    <cellStyle name="20 % - Markeringsfarve4 6 3" xfId="27143"/>
    <cellStyle name="20 % - Markeringsfarve4 6 4" xfId="27144"/>
    <cellStyle name="20 % - Markeringsfarve4 7" xfId="19832"/>
    <cellStyle name="20 % - Markeringsfarve4 7 2" xfId="27145"/>
    <cellStyle name="20 % - Markeringsfarve4 7 3" xfId="27146"/>
    <cellStyle name="20 % - Markeringsfarve4 8" xfId="27147"/>
    <cellStyle name="20 % - Markeringsfarve4 8 2" xfId="27148"/>
    <cellStyle name="20 % - Markeringsfarve4 8 3" xfId="27149"/>
    <cellStyle name="20 % - Markeringsfarve4 9" xfId="27150"/>
    <cellStyle name="20 % - Markeringsfarve4 9 2" xfId="27151"/>
    <cellStyle name="20 % - Markeringsfarve4 9 3" xfId="27152"/>
    <cellStyle name="20 % - Markeringsfarve5" xfId="6752"/>
    <cellStyle name="20 % - Markeringsfarve5 10" xfId="27153"/>
    <cellStyle name="20 % - Markeringsfarve5 10 2" xfId="27154"/>
    <cellStyle name="20 % - Markeringsfarve5 10 3" xfId="27155"/>
    <cellStyle name="20 % - Markeringsfarve5 11" xfId="27156"/>
    <cellStyle name="20 % - Markeringsfarve5 11 2" xfId="27157"/>
    <cellStyle name="20 % - Markeringsfarve5 12" xfId="27158"/>
    <cellStyle name="20 % - Markeringsfarve5 13" xfId="14032"/>
    <cellStyle name="20 % - Markeringsfarve5 2" xfId="6753"/>
    <cellStyle name="20 % - Markeringsfarve5 2 10" xfId="27159"/>
    <cellStyle name="20 % - Markeringsfarve5 2 11" xfId="14033"/>
    <cellStyle name="20 % - Markeringsfarve5 2 2" xfId="19833"/>
    <cellStyle name="20 % - Markeringsfarve5 2 2 2" xfId="19834"/>
    <cellStyle name="20 % - Markeringsfarve5 2 2 2 2" xfId="27160"/>
    <cellStyle name="20 % - Markeringsfarve5 2 2 2 3" xfId="27161"/>
    <cellStyle name="20 % - Markeringsfarve5 2 2 3" xfId="27162"/>
    <cellStyle name="20 % - Markeringsfarve5 2 2 3 2" xfId="27163"/>
    <cellStyle name="20 % - Markeringsfarve5 2 2 3 3" xfId="27164"/>
    <cellStyle name="20 % - Markeringsfarve5 2 2 4" xfId="27165"/>
    <cellStyle name="20 % - Markeringsfarve5 2 2 4 2" xfId="27166"/>
    <cellStyle name="20 % - Markeringsfarve5 2 2 4 3" xfId="27167"/>
    <cellStyle name="20 % - Markeringsfarve5 2 2 5" xfId="27168"/>
    <cellStyle name="20 % - Markeringsfarve5 2 2 5 2" xfId="27169"/>
    <cellStyle name="20 % - Markeringsfarve5 2 2 5 3" xfId="27170"/>
    <cellStyle name="20 % - Markeringsfarve5 2 2 6" xfId="27171"/>
    <cellStyle name="20 % - Markeringsfarve5 2 2 6 2" xfId="27172"/>
    <cellStyle name="20 % - Markeringsfarve5 2 2 6 3" xfId="27173"/>
    <cellStyle name="20 % - Markeringsfarve5 2 2 7" xfId="27174"/>
    <cellStyle name="20 % - Markeringsfarve5 2 2 7 2" xfId="27175"/>
    <cellStyle name="20 % - Markeringsfarve5 2 2 8" xfId="27176"/>
    <cellStyle name="20 % - Markeringsfarve5 2 3" xfId="19835"/>
    <cellStyle name="20 % - Markeringsfarve5 2 3 2" xfId="19836"/>
    <cellStyle name="20 % - Markeringsfarve5 2 3 2 2" xfId="27177"/>
    <cellStyle name="20 % - Markeringsfarve5 2 3 2 3" xfId="27178"/>
    <cellStyle name="20 % - Markeringsfarve5 2 3 3" xfId="27179"/>
    <cellStyle name="20 % - Markeringsfarve5 2 3 3 2" xfId="27180"/>
    <cellStyle name="20 % - Markeringsfarve5 2 3 3 3" xfId="27181"/>
    <cellStyle name="20 % - Markeringsfarve5 2 3 4" xfId="27182"/>
    <cellStyle name="20 % - Markeringsfarve5 2 3 4 2" xfId="27183"/>
    <cellStyle name="20 % - Markeringsfarve5 2 3 4 3" xfId="27184"/>
    <cellStyle name="20 % - Markeringsfarve5 2 3 5" xfId="27185"/>
    <cellStyle name="20 % - Markeringsfarve5 2 3 5 2" xfId="27186"/>
    <cellStyle name="20 % - Markeringsfarve5 2 3 5 3" xfId="27187"/>
    <cellStyle name="20 % - Markeringsfarve5 2 3 6" xfId="27188"/>
    <cellStyle name="20 % - Markeringsfarve5 2 3 6 2" xfId="27189"/>
    <cellStyle name="20 % - Markeringsfarve5 2 3 6 3" xfId="27190"/>
    <cellStyle name="20 % - Markeringsfarve5 2 3 7" xfId="27191"/>
    <cellStyle name="20 % - Markeringsfarve5 2 3 7 2" xfId="27192"/>
    <cellStyle name="20 % - Markeringsfarve5 2 3 8" xfId="27193"/>
    <cellStyle name="20 % - Markeringsfarve5 2 4" xfId="19837"/>
    <cellStyle name="20 % - Markeringsfarve5 2 4 2" xfId="27194"/>
    <cellStyle name="20 % - Markeringsfarve5 2 4 3" xfId="27195"/>
    <cellStyle name="20 % - Markeringsfarve5 2 5" xfId="27196"/>
    <cellStyle name="20 % - Markeringsfarve5 2 5 2" xfId="27197"/>
    <cellStyle name="20 % - Markeringsfarve5 2 5 3" xfId="27198"/>
    <cellStyle name="20 % - Markeringsfarve5 2 6" xfId="27199"/>
    <cellStyle name="20 % - Markeringsfarve5 2 6 2" xfId="27200"/>
    <cellStyle name="20 % - Markeringsfarve5 2 6 3" xfId="27201"/>
    <cellStyle name="20 % - Markeringsfarve5 2 7" xfId="27202"/>
    <cellStyle name="20 % - Markeringsfarve5 2 7 2" xfId="27203"/>
    <cellStyle name="20 % - Markeringsfarve5 2 7 3" xfId="27204"/>
    <cellStyle name="20 % - Markeringsfarve5 2 8" xfId="27205"/>
    <cellStyle name="20 % - Markeringsfarve5 2 8 2" xfId="27206"/>
    <cellStyle name="20 % - Markeringsfarve5 2 8 3" xfId="27207"/>
    <cellStyle name="20 % - Markeringsfarve5 2 9" xfId="27208"/>
    <cellStyle name="20 % - Markeringsfarve5 2 9 2" xfId="27209"/>
    <cellStyle name="20 % - Markeringsfarve5 3" xfId="19838"/>
    <cellStyle name="20 % - Markeringsfarve5 3 10" xfId="27210"/>
    <cellStyle name="20 % - Markeringsfarve5 3 2" xfId="19839"/>
    <cellStyle name="20 % - Markeringsfarve5 3 2 2" xfId="27211"/>
    <cellStyle name="20 % - Markeringsfarve5 3 2 2 2" xfId="27212"/>
    <cellStyle name="20 % - Markeringsfarve5 3 2 2 3" xfId="27213"/>
    <cellStyle name="20 % - Markeringsfarve5 3 2 3" xfId="27214"/>
    <cellStyle name="20 % - Markeringsfarve5 3 2 3 2" xfId="27215"/>
    <cellStyle name="20 % - Markeringsfarve5 3 2 3 3" xfId="27216"/>
    <cellStyle name="20 % - Markeringsfarve5 3 2 4" xfId="27217"/>
    <cellStyle name="20 % - Markeringsfarve5 3 2 4 2" xfId="27218"/>
    <cellStyle name="20 % - Markeringsfarve5 3 2 4 3" xfId="27219"/>
    <cellStyle name="20 % - Markeringsfarve5 3 2 5" xfId="27220"/>
    <cellStyle name="20 % - Markeringsfarve5 3 2 5 2" xfId="27221"/>
    <cellStyle name="20 % - Markeringsfarve5 3 2 5 3" xfId="27222"/>
    <cellStyle name="20 % - Markeringsfarve5 3 2 6" xfId="27223"/>
    <cellStyle name="20 % - Markeringsfarve5 3 2 6 2" xfId="27224"/>
    <cellStyle name="20 % - Markeringsfarve5 3 2 6 3" xfId="27225"/>
    <cellStyle name="20 % - Markeringsfarve5 3 2 7" xfId="27226"/>
    <cellStyle name="20 % - Markeringsfarve5 3 2 7 2" xfId="27227"/>
    <cellStyle name="20 % - Markeringsfarve5 3 2 8" xfId="27228"/>
    <cellStyle name="20 % - Markeringsfarve5 3 3" xfId="27229"/>
    <cellStyle name="20 % - Markeringsfarve5 3 3 2" xfId="27230"/>
    <cellStyle name="20 % - Markeringsfarve5 3 3 2 2" xfId="27231"/>
    <cellStyle name="20 % - Markeringsfarve5 3 3 2 3" xfId="27232"/>
    <cellStyle name="20 % - Markeringsfarve5 3 3 3" xfId="27233"/>
    <cellStyle name="20 % - Markeringsfarve5 3 3 3 2" xfId="27234"/>
    <cellStyle name="20 % - Markeringsfarve5 3 3 3 3" xfId="27235"/>
    <cellStyle name="20 % - Markeringsfarve5 3 3 4" xfId="27236"/>
    <cellStyle name="20 % - Markeringsfarve5 3 3 4 2" xfId="27237"/>
    <cellStyle name="20 % - Markeringsfarve5 3 3 4 3" xfId="27238"/>
    <cellStyle name="20 % - Markeringsfarve5 3 3 5" xfId="27239"/>
    <cellStyle name="20 % - Markeringsfarve5 3 3 5 2" xfId="27240"/>
    <cellStyle name="20 % - Markeringsfarve5 3 3 5 3" xfId="27241"/>
    <cellStyle name="20 % - Markeringsfarve5 3 3 6" xfId="27242"/>
    <cellStyle name="20 % - Markeringsfarve5 3 3 6 2" xfId="27243"/>
    <cellStyle name="20 % - Markeringsfarve5 3 3 6 3" xfId="27244"/>
    <cellStyle name="20 % - Markeringsfarve5 3 3 7" xfId="27245"/>
    <cellStyle name="20 % - Markeringsfarve5 3 3 7 2" xfId="27246"/>
    <cellStyle name="20 % - Markeringsfarve5 3 3 8" xfId="27247"/>
    <cellStyle name="20 % - Markeringsfarve5 3 4" xfId="27248"/>
    <cellStyle name="20 % - Markeringsfarve5 3 4 2" xfId="27249"/>
    <cellStyle name="20 % - Markeringsfarve5 3 4 3" xfId="27250"/>
    <cellStyle name="20 % - Markeringsfarve5 3 5" xfId="27251"/>
    <cellStyle name="20 % - Markeringsfarve5 3 5 2" xfId="27252"/>
    <cellStyle name="20 % - Markeringsfarve5 3 5 3" xfId="27253"/>
    <cellStyle name="20 % - Markeringsfarve5 3 6" xfId="27254"/>
    <cellStyle name="20 % - Markeringsfarve5 3 6 2" xfId="27255"/>
    <cellStyle name="20 % - Markeringsfarve5 3 6 3" xfId="27256"/>
    <cellStyle name="20 % - Markeringsfarve5 3 7" xfId="27257"/>
    <cellStyle name="20 % - Markeringsfarve5 3 7 2" xfId="27258"/>
    <cellStyle name="20 % - Markeringsfarve5 3 7 3" xfId="27259"/>
    <cellStyle name="20 % - Markeringsfarve5 3 8" xfId="27260"/>
    <cellStyle name="20 % - Markeringsfarve5 3 8 2" xfId="27261"/>
    <cellStyle name="20 % - Markeringsfarve5 3 8 3" xfId="27262"/>
    <cellStyle name="20 % - Markeringsfarve5 3 9" xfId="27263"/>
    <cellStyle name="20 % - Markeringsfarve5 3 9 2" xfId="27264"/>
    <cellStyle name="20 % - Markeringsfarve5 4" xfId="19840"/>
    <cellStyle name="20 % - Markeringsfarve5 4 2" xfId="19841"/>
    <cellStyle name="20 % - Markeringsfarve5 4 2 2" xfId="27265"/>
    <cellStyle name="20 % - Markeringsfarve5 4 2 3" xfId="27266"/>
    <cellStyle name="20 % - Markeringsfarve5 4 3" xfId="27267"/>
    <cellStyle name="20 % - Markeringsfarve5 4 3 2" xfId="27268"/>
    <cellStyle name="20 % - Markeringsfarve5 4 3 3" xfId="27269"/>
    <cellStyle name="20 % - Markeringsfarve5 4 4" xfId="27270"/>
    <cellStyle name="20 % - Markeringsfarve5 4 4 2" xfId="27271"/>
    <cellStyle name="20 % - Markeringsfarve5 4 4 3" xfId="27272"/>
    <cellStyle name="20 % - Markeringsfarve5 4 5" xfId="27273"/>
    <cellStyle name="20 % - Markeringsfarve5 4 5 2" xfId="27274"/>
    <cellStyle name="20 % - Markeringsfarve5 4 5 3" xfId="27275"/>
    <cellStyle name="20 % - Markeringsfarve5 4 6" xfId="27276"/>
    <cellStyle name="20 % - Markeringsfarve5 4 6 2" xfId="27277"/>
    <cellStyle name="20 % - Markeringsfarve5 4 6 3" xfId="27278"/>
    <cellStyle name="20 % - Markeringsfarve5 4 7" xfId="27279"/>
    <cellStyle name="20 % - Markeringsfarve5 4 7 2" xfId="27280"/>
    <cellStyle name="20 % - Markeringsfarve5 4 8" xfId="27281"/>
    <cellStyle name="20 % - Markeringsfarve5 5" xfId="19842"/>
    <cellStyle name="20 % - Markeringsfarve5 5 2" xfId="19843"/>
    <cellStyle name="20 % - Markeringsfarve5 5 2 2" xfId="27282"/>
    <cellStyle name="20 % - Markeringsfarve5 5 2 3" xfId="27283"/>
    <cellStyle name="20 % - Markeringsfarve5 5 3" xfId="27284"/>
    <cellStyle name="20 % - Markeringsfarve5 5 3 2" xfId="27285"/>
    <cellStyle name="20 % - Markeringsfarve5 5 3 3" xfId="27286"/>
    <cellStyle name="20 % - Markeringsfarve5 5 4" xfId="27287"/>
    <cellStyle name="20 % - Markeringsfarve5 5 4 2" xfId="27288"/>
    <cellStyle name="20 % - Markeringsfarve5 5 4 3" xfId="27289"/>
    <cellStyle name="20 % - Markeringsfarve5 5 5" xfId="27290"/>
    <cellStyle name="20 % - Markeringsfarve5 5 5 2" xfId="27291"/>
    <cellStyle name="20 % - Markeringsfarve5 5 5 3" xfId="27292"/>
    <cellStyle name="20 % - Markeringsfarve5 5 6" xfId="27293"/>
    <cellStyle name="20 % - Markeringsfarve5 5 6 2" xfId="27294"/>
    <cellStyle name="20 % - Markeringsfarve5 5 6 3" xfId="27295"/>
    <cellStyle name="20 % - Markeringsfarve5 5 7" xfId="27296"/>
    <cellStyle name="20 % - Markeringsfarve5 5 7 2" xfId="27297"/>
    <cellStyle name="20 % - Markeringsfarve5 5 8" xfId="27298"/>
    <cellStyle name="20 % - Markeringsfarve5 6" xfId="19844"/>
    <cellStyle name="20 % - Markeringsfarve5 6 2" xfId="19845"/>
    <cellStyle name="20 % - Markeringsfarve5 6 3" xfId="27299"/>
    <cellStyle name="20 % - Markeringsfarve5 7" xfId="19846"/>
    <cellStyle name="20 % - Markeringsfarve5 7 2" xfId="27300"/>
    <cellStyle name="20 % - Markeringsfarve5 7 3" xfId="27301"/>
    <cellStyle name="20 % - Markeringsfarve5 8" xfId="27302"/>
    <cellStyle name="20 % - Markeringsfarve5 8 2" xfId="27303"/>
    <cellStyle name="20 % - Markeringsfarve5 8 3" xfId="27304"/>
    <cellStyle name="20 % - Markeringsfarve5 9" xfId="27305"/>
    <cellStyle name="20 % - Markeringsfarve5 9 2" xfId="27306"/>
    <cellStyle name="20 % - Markeringsfarve5 9 3" xfId="27307"/>
    <cellStyle name="20 % - Markeringsfarve6" xfId="6754"/>
    <cellStyle name="20 % - Markeringsfarve6 10" xfId="27308"/>
    <cellStyle name="20 % - Markeringsfarve6 10 2" xfId="27309"/>
    <cellStyle name="20 % - Markeringsfarve6 10 3" xfId="27310"/>
    <cellStyle name="20 % - Markeringsfarve6 11" xfId="27311"/>
    <cellStyle name="20 % - Markeringsfarve6 11 2" xfId="27312"/>
    <cellStyle name="20 % - Markeringsfarve6 12" xfId="27313"/>
    <cellStyle name="20 % - Markeringsfarve6 13" xfId="14034"/>
    <cellStyle name="20 % - Markeringsfarve6 2" xfId="6755"/>
    <cellStyle name="20 % - Markeringsfarve6 2 10" xfId="27314"/>
    <cellStyle name="20 % - Markeringsfarve6 2 11" xfId="14035"/>
    <cellStyle name="20 % - Markeringsfarve6 2 2" xfId="19847"/>
    <cellStyle name="20 % - Markeringsfarve6 2 2 2" xfId="19848"/>
    <cellStyle name="20 % - Markeringsfarve6 2 2 2 2" xfId="27315"/>
    <cellStyle name="20 % - Markeringsfarve6 2 2 2 3" xfId="27316"/>
    <cellStyle name="20 % - Markeringsfarve6 2 2 3" xfId="27317"/>
    <cellStyle name="20 % - Markeringsfarve6 2 2 3 2" xfId="27318"/>
    <cellStyle name="20 % - Markeringsfarve6 2 2 3 3" xfId="27319"/>
    <cellStyle name="20 % - Markeringsfarve6 2 2 4" xfId="27320"/>
    <cellStyle name="20 % - Markeringsfarve6 2 2 4 2" xfId="27321"/>
    <cellStyle name="20 % - Markeringsfarve6 2 2 4 3" xfId="27322"/>
    <cellStyle name="20 % - Markeringsfarve6 2 2 5" xfId="27323"/>
    <cellStyle name="20 % - Markeringsfarve6 2 2 5 2" xfId="27324"/>
    <cellStyle name="20 % - Markeringsfarve6 2 2 5 3" xfId="27325"/>
    <cellStyle name="20 % - Markeringsfarve6 2 2 6" xfId="27326"/>
    <cellStyle name="20 % - Markeringsfarve6 2 2 6 2" xfId="27327"/>
    <cellStyle name="20 % - Markeringsfarve6 2 2 6 3" xfId="27328"/>
    <cellStyle name="20 % - Markeringsfarve6 2 2 7" xfId="27329"/>
    <cellStyle name="20 % - Markeringsfarve6 2 2 7 2" xfId="27330"/>
    <cellStyle name="20 % - Markeringsfarve6 2 2 8" xfId="27331"/>
    <cellStyle name="20 % - Markeringsfarve6 2 3" xfId="19849"/>
    <cellStyle name="20 % - Markeringsfarve6 2 3 2" xfId="19850"/>
    <cellStyle name="20 % - Markeringsfarve6 2 3 2 2" xfId="27332"/>
    <cellStyle name="20 % - Markeringsfarve6 2 3 2 3" xfId="27333"/>
    <cellStyle name="20 % - Markeringsfarve6 2 3 3" xfId="27334"/>
    <cellStyle name="20 % - Markeringsfarve6 2 3 3 2" xfId="27335"/>
    <cellStyle name="20 % - Markeringsfarve6 2 3 3 3" xfId="27336"/>
    <cellStyle name="20 % - Markeringsfarve6 2 3 4" xfId="27337"/>
    <cellStyle name="20 % - Markeringsfarve6 2 3 4 2" xfId="27338"/>
    <cellStyle name="20 % - Markeringsfarve6 2 3 4 3" xfId="27339"/>
    <cellStyle name="20 % - Markeringsfarve6 2 3 5" xfId="27340"/>
    <cellStyle name="20 % - Markeringsfarve6 2 3 5 2" xfId="27341"/>
    <cellStyle name="20 % - Markeringsfarve6 2 3 5 3" xfId="27342"/>
    <cellStyle name="20 % - Markeringsfarve6 2 3 6" xfId="27343"/>
    <cellStyle name="20 % - Markeringsfarve6 2 3 6 2" xfId="27344"/>
    <cellStyle name="20 % - Markeringsfarve6 2 3 6 3" xfId="27345"/>
    <cellStyle name="20 % - Markeringsfarve6 2 3 7" xfId="27346"/>
    <cellStyle name="20 % - Markeringsfarve6 2 3 7 2" xfId="27347"/>
    <cellStyle name="20 % - Markeringsfarve6 2 3 8" xfId="27348"/>
    <cellStyle name="20 % - Markeringsfarve6 2 4" xfId="19851"/>
    <cellStyle name="20 % - Markeringsfarve6 2 4 2" xfId="27349"/>
    <cellStyle name="20 % - Markeringsfarve6 2 4 3" xfId="27350"/>
    <cellStyle name="20 % - Markeringsfarve6 2 5" xfId="27351"/>
    <cellStyle name="20 % - Markeringsfarve6 2 5 2" xfId="27352"/>
    <cellStyle name="20 % - Markeringsfarve6 2 5 3" xfId="27353"/>
    <cellStyle name="20 % - Markeringsfarve6 2 6" xfId="27354"/>
    <cellStyle name="20 % - Markeringsfarve6 2 6 2" xfId="27355"/>
    <cellStyle name="20 % - Markeringsfarve6 2 6 3" xfId="27356"/>
    <cellStyle name="20 % - Markeringsfarve6 2 7" xfId="27357"/>
    <cellStyle name="20 % - Markeringsfarve6 2 7 2" xfId="27358"/>
    <cellStyle name="20 % - Markeringsfarve6 2 7 3" xfId="27359"/>
    <cellStyle name="20 % - Markeringsfarve6 2 8" xfId="27360"/>
    <cellStyle name="20 % - Markeringsfarve6 2 8 2" xfId="27361"/>
    <cellStyle name="20 % - Markeringsfarve6 2 8 3" xfId="27362"/>
    <cellStyle name="20 % - Markeringsfarve6 2 9" xfId="27363"/>
    <cellStyle name="20 % - Markeringsfarve6 2 9 2" xfId="27364"/>
    <cellStyle name="20 % - Markeringsfarve6 3" xfId="19852"/>
    <cellStyle name="20 % - Markeringsfarve6 3 10" xfId="27365"/>
    <cellStyle name="20 % - Markeringsfarve6 3 2" xfId="19853"/>
    <cellStyle name="20 % - Markeringsfarve6 3 2 2" xfId="27366"/>
    <cellStyle name="20 % - Markeringsfarve6 3 2 2 2" xfId="27367"/>
    <cellStyle name="20 % - Markeringsfarve6 3 2 2 3" xfId="27368"/>
    <cellStyle name="20 % - Markeringsfarve6 3 2 3" xfId="27369"/>
    <cellStyle name="20 % - Markeringsfarve6 3 2 3 2" xfId="27370"/>
    <cellStyle name="20 % - Markeringsfarve6 3 2 3 3" xfId="27371"/>
    <cellStyle name="20 % - Markeringsfarve6 3 2 4" xfId="27372"/>
    <cellStyle name="20 % - Markeringsfarve6 3 2 4 2" xfId="27373"/>
    <cellStyle name="20 % - Markeringsfarve6 3 2 4 3" xfId="27374"/>
    <cellStyle name="20 % - Markeringsfarve6 3 2 5" xfId="27375"/>
    <cellStyle name="20 % - Markeringsfarve6 3 2 5 2" xfId="27376"/>
    <cellStyle name="20 % - Markeringsfarve6 3 2 5 3" xfId="27377"/>
    <cellStyle name="20 % - Markeringsfarve6 3 2 6" xfId="27378"/>
    <cellStyle name="20 % - Markeringsfarve6 3 2 6 2" xfId="27379"/>
    <cellStyle name="20 % - Markeringsfarve6 3 2 6 3" xfId="27380"/>
    <cellStyle name="20 % - Markeringsfarve6 3 2 7" xfId="27381"/>
    <cellStyle name="20 % - Markeringsfarve6 3 2 7 2" xfId="27382"/>
    <cellStyle name="20 % - Markeringsfarve6 3 2 8" xfId="27383"/>
    <cellStyle name="20 % - Markeringsfarve6 3 3" xfId="27384"/>
    <cellStyle name="20 % - Markeringsfarve6 3 3 2" xfId="27385"/>
    <cellStyle name="20 % - Markeringsfarve6 3 3 2 2" xfId="27386"/>
    <cellStyle name="20 % - Markeringsfarve6 3 3 2 3" xfId="27387"/>
    <cellStyle name="20 % - Markeringsfarve6 3 3 3" xfId="27388"/>
    <cellStyle name="20 % - Markeringsfarve6 3 3 3 2" xfId="27389"/>
    <cellStyle name="20 % - Markeringsfarve6 3 3 3 3" xfId="27390"/>
    <cellStyle name="20 % - Markeringsfarve6 3 3 4" xfId="27391"/>
    <cellStyle name="20 % - Markeringsfarve6 3 3 4 2" xfId="27392"/>
    <cellStyle name="20 % - Markeringsfarve6 3 3 4 3" xfId="27393"/>
    <cellStyle name="20 % - Markeringsfarve6 3 3 5" xfId="27394"/>
    <cellStyle name="20 % - Markeringsfarve6 3 3 5 2" xfId="27395"/>
    <cellStyle name="20 % - Markeringsfarve6 3 3 5 3" xfId="27396"/>
    <cellStyle name="20 % - Markeringsfarve6 3 3 6" xfId="27397"/>
    <cellStyle name="20 % - Markeringsfarve6 3 3 6 2" xfId="27398"/>
    <cellStyle name="20 % - Markeringsfarve6 3 3 6 3" xfId="27399"/>
    <cellStyle name="20 % - Markeringsfarve6 3 3 7" xfId="27400"/>
    <cellStyle name="20 % - Markeringsfarve6 3 3 7 2" xfId="27401"/>
    <cellStyle name="20 % - Markeringsfarve6 3 3 8" xfId="27402"/>
    <cellStyle name="20 % - Markeringsfarve6 3 4" xfId="27403"/>
    <cellStyle name="20 % - Markeringsfarve6 3 4 2" xfId="27404"/>
    <cellStyle name="20 % - Markeringsfarve6 3 4 3" xfId="27405"/>
    <cellStyle name="20 % - Markeringsfarve6 3 5" xfId="27406"/>
    <cellStyle name="20 % - Markeringsfarve6 3 5 2" xfId="27407"/>
    <cellStyle name="20 % - Markeringsfarve6 3 5 3" xfId="27408"/>
    <cellStyle name="20 % - Markeringsfarve6 3 6" xfId="27409"/>
    <cellStyle name="20 % - Markeringsfarve6 3 6 2" xfId="27410"/>
    <cellStyle name="20 % - Markeringsfarve6 3 6 3" xfId="27411"/>
    <cellStyle name="20 % - Markeringsfarve6 3 7" xfId="27412"/>
    <cellStyle name="20 % - Markeringsfarve6 3 7 2" xfId="27413"/>
    <cellStyle name="20 % - Markeringsfarve6 3 7 3" xfId="27414"/>
    <cellStyle name="20 % - Markeringsfarve6 3 8" xfId="27415"/>
    <cellStyle name="20 % - Markeringsfarve6 3 8 2" xfId="27416"/>
    <cellStyle name="20 % - Markeringsfarve6 3 8 3" xfId="27417"/>
    <cellStyle name="20 % - Markeringsfarve6 3 9" xfId="27418"/>
    <cellStyle name="20 % - Markeringsfarve6 3 9 2" xfId="27419"/>
    <cellStyle name="20 % - Markeringsfarve6 4" xfId="19854"/>
    <cellStyle name="20 % - Markeringsfarve6 4 2" xfId="19855"/>
    <cellStyle name="20 % - Markeringsfarve6 4 2 2" xfId="27420"/>
    <cellStyle name="20 % - Markeringsfarve6 4 2 3" xfId="27421"/>
    <cellStyle name="20 % - Markeringsfarve6 4 3" xfId="27422"/>
    <cellStyle name="20 % - Markeringsfarve6 4 3 2" xfId="27423"/>
    <cellStyle name="20 % - Markeringsfarve6 4 3 3" xfId="27424"/>
    <cellStyle name="20 % - Markeringsfarve6 4 4" xfId="27425"/>
    <cellStyle name="20 % - Markeringsfarve6 4 4 2" xfId="27426"/>
    <cellStyle name="20 % - Markeringsfarve6 4 4 3" xfId="27427"/>
    <cellStyle name="20 % - Markeringsfarve6 4 5" xfId="27428"/>
    <cellStyle name="20 % - Markeringsfarve6 4 5 2" xfId="27429"/>
    <cellStyle name="20 % - Markeringsfarve6 4 5 3" xfId="27430"/>
    <cellStyle name="20 % - Markeringsfarve6 4 6" xfId="27431"/>
    <cellStyle name="20 % - Markeringsfarve6 4 6 2" xfId="27432"/>
    <cellStyle name="20 % - Markeringsfarve6 4 6 3" xfId="27433"/>
    <cellStyle name="20 % - Markeringsfarve6 4 7" xfId="27434"/>
    <cellStyle name="20 % - Markeringsfarve6 4 7 2" xfId="27435"/>
    <cellStyle name="20 % - Markeringsfarve6 4 8" xfId="27436"/>
    <cellStyle name="20 % - Markeringsfarve6 5" xfId="19856"/>
    <cellStyle name="20 % - Markeringsfarve6 5 2" xfId="19857"/>
    <cellStyle name="20 % - Markeringsfarve6 5 2 2" xfId="27437"/>
    <cellStyle name="20 % - Markeringsfarve6 5 2 3" xfId="27438"/>
    <cellStyle name="20 % - Markeringsfarve6 5 3" xfId="27439"/>
    <cellStyle name="20 % - Markeringsfarve6 5 3 2" xfId="27440"/>
    <cellStyle name="20 % - Markeringsfarve6 5 3 3" xfId="27441"/>
    <cellStyle name="20 % - Markeringsfarve6 5 4" xfId="27442"/>
    <cellStyle name="20 % - Markeringsfarve6 5 4 2" xfId="27443"/>
    <cellStyle name="20 % - Markeringsfarve6 5 4 3" xfId="27444"/>
    <cellStyle name="20 % - Markeringsfarve6 5 5" xfId="27445"/>
    <cellStyle name="20 % - Markeringsfarve6 5 5 2" xfId="27446"/>
    <cellStyle name="20 % - Markeringsfarve6 5 5 3" xfId="27447"/>
    <cellStyle name="20 % - Markeringsfarve6 5 6" xfId="27448"/>
    <cellStyle name="20 % - Markeringsfarve6 5 6 2" xfId="27449"/>
    <cellStyle name="20 % - Markeringsfarve6 5 6 3" xfId="27450"/>
    <cellStyle name="20 % - Markeringsfarve6 5 7" xfId="27451"/>
    <cellStyle name="20 % - Markeringsfarve6 5 7 2" xfId="27452"/>
    <cellStyle name="20 % - Markeringsfarve6 5 8" xfId="27453"/>
    <cellStyle name="20 % - Markeringsfarve6 6" xfId="19858"/>
    <cellStyle name="20 % - Markeringsfarve6 6 2" xfId="19859"/>
    <cellStyle name="20 % - Markeringsfarve6 6 3" xfId="27454"/>
    <cellStyle name="20 % - Markeringsfarve6 7" xfId="19860"/>
    <cellStyle name="20 % - Markeringsfarve6 7 2" xfId="27455"/>
    <cellStyle name="20 % - Markeringsfarve6 7 3" xfId="27456"/>
    <cellStyle name="20 % - Markeringsfarve6 8" xfId="27457"/>
    <cellStyle name="20 % - Markeringsfarve6 8 2" xfId="27458"/>
    <cellStyle name="20 % - Markeringsfarve6 8 3" xfId="27459"/>
    <cellStyle name="20 % - Markeringsfarve6 9" xfId="27460"/>
    <cellStyle name="20 % - Markeringsfarve6 9 2" xfId="27461"/>
    <cellStyle name="20 % - Markeringsfarve6 9 3" xfId="27462"/>
    <cellStyle name="20% - Accent1 2" xfId="1526"/>
    <cellStyle name="20% - Accent2 2" xfId="1527"/>
    <cellStyle name="20% - Accent3 2" xfId="1528"/>
    <cellStyle name="20% - Accent4 2" xfId="1529"/>
    <cellStyle name="20% - Accent5 2" xfId="1530"/>
    <cellStyle name="20% - Accent6 2" xfId="1531"/>
    <cellStyle name="20% - Akzent1" xfId="1532"/>
    <cellStyle name="20% - Akzent2" xfId="1533"/>
    <cellStyle name="20% - Akzent3" xfId="1534"/>
    <cellStyle name="20% - Akzent4" xfId="1535"/>
    <cellStyle name="20% - Akzent5" xfId="1536"/>
    <cellStyle name="20% - Akzent6" xfId="1537"/>
    <cellStyle name="20% - Colore 1" xfId="1"/>
    <cellStyle name="20% - Colore 1 2" xfId="3439"/>
    <cellStyle name="20% - Colore 2" xfId="2"/>
    <cellStyle name="20% - Colore 2 2" xfId="3440"/>
    <cellStyle name="20% - Colore 3" xfId="3"/>
    <cellStyle name="20% - Colore 3 2" xfId="3441"/>
    <cellStyle name="20% - Colore 4" xfId="4"/>
    <cellStyle name="20% - Colore 4 2" xfId="3442"/>
    <cellStyle name="20% - Colore 5" xfId="5"/>
    <cellStyle name="20% - Colore 5 2" xfId="3443"/>
    <cellStyle name="20% - Colore 6" xfId="6"/>
    <cellStyle name="20% - Colore 6 2" xfId="3444"/>
    <cellStyle name="2x indented GHG Textfiels" xfId="26512"/>
    <cellStyle name="40 % - Markeringsfarve1" xfId="6756"/>
    <cellStyle name="40 % - Markeringsfarve1 10" xfId="27463"/>
    <cellStyle name="40 % - Markeringsfarve1 10 2" xfId="27464"/>
    <cellStyle name="40 % - Markeringsfarve1 10 3" xfId="27465"/>
    <cellStyle name="40 % - Markeringsfarve1 11" xfId="27466"/>
    <cellStyle name="40 % - Markeringsfarve1 11 2" xfId="27467"/>
    <cellStyle name="40 % - Markeringsfarve1 12" xfId="27468"/>
    <cellStyle name="40 % - Markeringsfarve1 13" xfId="14036"/>
    <cellStyle name="40 % - Markeringsfarve1 2" xfId="6757"/>
    <cellStyle name="40 % - Markeringsfarve1 2 10" xfId="27469"/>
    <cellStyle name="40 % - Markeringsfarve1 2 11" xfId="14037"/>
    <cellStyle name="40 % - Markeringsfarve1 2 2" xfId="19861"/>
    <cellStyle name="40 % - Markeringsfarve1 2 2 2" xfId="19862"/>
    <cellStyle name="40 % - Markeringsfarve1 2 2 2 2" xfId="27470"/>
    <cellStyle name="40 % - Markeringsfarve1 2 2 2 3" xfId="27471"/>
    <cellStyle name="40 % - Markeringsfarve1 2 2 3" xfId="27472"/>
    <cellStyle name="40 % - Markeringsfarve1 2 2 3 2" xfId="27473"/>
    <cellStyle name="40 % - Markeringsfarve1 2 2 3 3" xfId="27474"/>
    <cellStyle name="40 % - Markeringsfarve1 2 2 4" xfId="27475"/>
    <cellStyle name="40 % - Markeringsfarve1 2 2 4 2" xfId="27476"/>
    <cellStyle name="40 % - Markeringsfarve1 2 2 4 3" xfId="27477"/>
    <cellStyle name="40 % - Markeringsfarve1 2 2 5" xfId="27478"/>
    <cellStyle name="40 % - Markeringsfarve1 2 2 5 2" xfId="27479"/>
    <cellStyle name="40 % - Markeringsfarve1 2 2 5 3" xfId="27480"/>
    <cellStyle name="40 % - Markeringsfarve1 2 2 6" xfId="27481"/>
    <cellStyle name="40 % - Markeringsfarve1 2 2 6 2" xfId="27482"/>
    <cellStyle name="40 % - Markeringsfarve1 2 2 6 3" xfId="27483"/>
    <cellStyle name="40 % - Markeringsfarve1 2 2 7" xfId="27484"/>
    <cellStyle name="40 % - Markeringsfarve1 2 2 7 2" xfId="27485"/>
    <cellStyle name="40 % - Markeringsfarve1 2 2 8" xfId="27486"/>
    <cellStyle name="40 % - Markeringsfarve1 2 3" xfId="19863"/>
    <cellStyle name="40 % - Markeringsfarve1 2 3 2" xfId="19864"/>
    <cellStyle name="40 % - Markeringsfarve1 2 3 2 2" xfId="27487"/>
    <cellStyle name="40 % - Markeringsfarve1 2 3 2 3" xfId="27488"/>
    <cellStyle name="40 % - Markeringsfarve1 2 3 3" xfId="27489"/>
    <cellStyle name="40 % - Markeringsfarve1 2 3 3 2" xfId="27490"/>
    <cellStyle name="40 % - Markeringsfarve1 2 3 3 3" xfId="27491"/>
    <cellStyle name="40 % - Markeringsfarve1 2 3 4" xfId="27492"/>
    <cellStyle name="40 % - Markeringsfarve1 2 3 4 2" xfId="27493"/>
    <cellStyle name="40 % - Markeringsfarve1 2 3 4 3" xfId="27494"/>
    <cellStyle name="40 % - Markeringsfarve1 2 3 5" xfId="27495"/>
    <cellStyle name="40 % - Markeringsfarve1 2 3 5 2" xfId="27496"/>
    <cellStyle name="40 % - Markeringsfarve1 2 3 5 3" xfId="27497"/>
    <cellStyle name="40 % - Markeringsfarve1 2 3 6" xfId="27498"/>
    <cellStyle name="40 % - Markeringsfarve1 2 3 6 2" xfId="27499"/>
    <cellStyle name="40 % - Markeringsfarve1 2 3 6 3" xfId="27500"/>
    <cellStyle name="40 % - Markeringsfarve1 2 3 7" xfId="27501"/>
    <cellStyle name="40 % - Markeringsfarve1 2 3 7 2" xfId="27502"/>
    <cellStyle name="40 % - Markeringsfarve1 2 3 8" xfId="27503"/>
    <cellStyle name="40 % - Markeringsfarve1 2 4" xfId="19865"/>
    <cellStyle name="40 % - Markeringsfarve1 2 4 2" xfId="27504"/>
    <cellStyle name="40 % - Markeringsfarve1 2 4 3" xfId="27505"/>
    <cellStyle name="40 % - Markeringsfarve1 2 5" xfId="27506"/>
    <cellStyle name="40 % - Markeringsfarve1 2 5 2" xfId="27507"/>
    <cellStyle name="40 % - Markeringsfarve1 2 5 3" xfId="27508"/>
    <cellStyle name="40 % - Markeringsfarve1 2 6" xfId="27509"/>
    <cellStyle name="40 % - Markeringsfarve1 2 6 2" xfId="27510"/>
    <cellStyle name="40 % - Markeringsfarve1 2 6 3" xfId="27511"/>
    <cellStyle name="40 % - Markeringsfarve1 2 7" xfId="27512"/>
    <cellStyle name="40 % - Markeringsfarve1 2 7 2" xfId="27513"/>
    <cellStyle name="40 % - Markeringsfarve1 2 7 3" xfId="27514"/>
    <cellStyle name="40 % - Markeringsfarve1 2 8" xfId="27515"/>
    <cellStyle name="40 % - Markeringsfarve1 2 8 2" xfId="27516"/>
    <cellStyle name="40 % - Markeringsfarve1 2 8 3" xfId="27517"/>
    <cellStyle name="40 % - Markeringsfarve1 2 9" xfId="27518"/>
    <cellStyle name="40 % - Markeringsfarve1 2 9 2" xfId="27519"/>
    <cellStyle name="40 % - Markeringsfarve1 3" xfId="19866"/>
    <cellStyle name="40 % - Markeringsfarve1 3 10" xfId="27520"/>
    <cellStyle name="40 % - Markeringsfarve1 3 2" xfId="19867"/>
    <cellStyle name="40 % - Markeringsfarve1 3 2 2" xfId="27521"/>
    <cellStyle name="40 % - Markeringsfarve1 3 2 2 2" xfId="27522"/>
    <cellStyle name="40 % - Markeringsfarve1 3 2 2 3" xfId="27523"/>
    <cellStyle name="40 % - Markeringsfarve1 3 2 3" xfId="27524"/>
    <cellStyle name="40 % - Markeringsfarve1 3 2 3 2" xfId="27525"/>
    <cellStyle name="40 % - Markeringsfarve1 3 2 3 3" xfId="27526"/>
    <cellStyle name="40 % - Markeringsfarve1 3 2 4" xfId="27527"/>
    <cellStyle name="40 % - Markeringsfarve1 3 2 4 2" xfId="27528"/>
    <cellStyle name="40 % - Markeringsfarve1 3 2 4 3" xfId="27529"/>
    <cellStyle name="40 % - Markeringsfarve1 3 2 5" xfId="27530"/>
    <cellStyle name="40 % - Markeringsfarve1 3 2 5 2" xfId="27531"/>
    <cellStyle name="40 % - Markeringsfarve1 3 2 5 3" xfId="27532"/>
    <cellStyle name="40 % - Markeringsfarve1 3 2 6" xfId="27533"/>
    <cellStyle name="40 % - Markeringsfarve1 3 2 6 2" xfId="27534"/>
    <cellStyle name="40 % - Markeringsfarve1 3 2 6 3" xfId="27535"/>
    <cellStyle name="40 % - Markeringsfarve1 3 2 7" xfId="27536"/>
    <cellStyle name="40 % - Markeringsfarve1 3 2 7 2" xfId="27537"/>
    <cellStyle name="40 % - Markeringsfarve1 3 2 8" xfId="27538"/>
    <cellStyle name="40 % - Markeringsfarve1 3 3" xfId="27539"/>
    <cellStyle name="40 % - Markeringsfarve1 3 3 2" xfId="27540"/>
    <cellStyle name="40 % - Markeringsfarve1 3 3 2 2" xfId="27541"/>
    <cellStyle name="40 % - Markeringsfarve1 3 3 2 3" xfId="27542"/>
    <cellStyle name="40 % - Markeringsfarve1 3 3 3" xfId="27543"/>
    <cellStyle name="40 % - Markeringsfarve1 3 3 3 2" xfId="27544"/>
    <cellStyle name="40 % - Markeringsfarve1 3 3 3 3" xfId="27545"/>
    <cellStyle name="40 % - Markeringsfarve1 3 3 4" xfId="27546"/>
    <cellStyle name="40 % - Markeringsfarve1 3 3 4 2" xfId="27547"/>
    <cellStyle name="40 % - Markeringsfarve1 3 3 4 3" xfId="27548"/>
    <cellStyle name="40 % - Markeringsfarve1 3 3 5" xfId="27549"/>
    <cellStyle name="40 % - Markeringsfarve1 3 3 5 2" xfId="27550"/>
    <cellStyle name="40 % - Markeringsfarve1 3 3 5 3" xfId="27551"/>
    <cellStyle name="40 % - Markeringsfarve1 3 3 6" xfId="27552"/>
    <cellStyle name="40 % - Markeringsfarve1 3 3 6 2" xfId="27553"/>
    <cellStyle name="40 % - Markeringsfarve1 3 3 6 3" xfId="27554"/>
    <cellStyle name="40 % - Markeringsfarve1 3 3 7" xfId="27555"/>
    <cellStyle name="40 % - Markeringsfarve1 3 3 7 2" xfId="27556"/>
    <cellStyle name="40 % - Markeringsfarve1 3 3 8" xfId="27557"/>
    <cellStyle name="40 % - Markeringsfarve1 3 4" xfId="27558"/>
    <cellStyle name="40 % - Markeringsfarve1 3 4 2" xfId="27559"/>
    <cellStyle name="40 % - Markeringsfarve1 3 4 3" xfId="27560"/>
    <cellStyle name="40 % - Markeringsfarve1 3 5" xfId="27561"/>
    <cellStyle name="40 % - Markeringsfarve1 3 5 2" xfId="27562"/>
    <cellStyle name="40 % - Markeringsfarve1 3 5 3" xfId="27563"/>
    <cellStyle name="40 % - Markeringsfarve1 3 6" xfId="27564"/>
    <cellStyle name="40 % - Markeringsfarve1 3 6 2" xfId="27565"/>
    <cellStyle name="40 % - Markeringsfarve1 3 6 3" xfId="27566"/>
    <cellStyle name="40 % - Markeringsfarve1 3 7" xfId="27567"/>
    <cellStyle name="40 % - Markeringsfarve1 3 7 2" xfId="27568"/>
    <cellStyle name="40 % - Markeringsfarve1 3 7 3" xfId="27569"/>
    <cellStyle name="40 % - Markeringsfarve1 3 8" xfId="27570"/>
    <cellStyle name="40 % - Markeringsfarve1 3 8 2" xfId="27571"/>
    <cellStyle name="40 % - Markeringsfarve1 3 8 3" xfId="27572"/>
    <cellStyle name="40 % - Markeringsfarve1 3 9" xfId="27573"/>
    <cellStyle name="40 % - Markeringsfarve1 3 9 2" xfId="27574"/>
    <cellStyle name="40 % - Markeringsfarve1 4" xfId="19868"/>
    <cellStyle name="40 % - Markeringsfarve1 4 2" xfId="19869"/>
    <cellStyle name="40 % - Markeringsfarve1 4 2 2" xfId="27575"/>
    <cellStyle name="40 % - Markeringsfarve1 4 2 3" xfId="27576"/>
    <cellStyle name="40 % - Markeringsfarve1 4 3" xfId="27577"/>
    <cellStyle name="40 % - Markeringsfarve1 4 3 2" xfId="27578"/>
    <cellStyle name="40 % - Markeringsfarve1 4 3 3" xfId="27579"/>
    <cellStyle name="40 % - Markeringsfarve1 4 4" xfId="27580"/>
    <cellStyle name="40 % - Markeringsfarve1 4 4 2" xfId="27581"/>
    <cellStyle name="40 % - Markeringsfarve1 4 4 3" xfId="27582"/>
    <cellStyle name="40 % - Markeringsfarve1 4 5" xfId="27583"/>
    <cellStyle name="40 % - Markeringsfarve1 4 5 2" xfId="27584"/>
    <cellStyle name="40 % - Markeringsfarve1 4 5 3" xfId="27585"/>
    <cellStyle name="40 % - Markeringsfarve1 4 6" xfId="27586"/>
    <cellStyle name="40 % - Markeringsfarve1 4 6 2" xfId="27587"/>
    <cellStyle name="40 % - Markeringsfarve1 4 6 3" xfId="27588"/>
    <cellStyle name="40 % - Markeringsfarve1 4 7" xfId="27589"/>
    <cellStyle name="40 % - Markeringsfarve1 4 7 2" xfId="27590"/>
    <cellStyle name="40 % - Markeringsfarve1 4 8" xfId="27591"/>
    <cellStyle name="40 % - Markeringsfarve1 5" xfId="19870"/>
    <cellStyle name="40 % - Markeringsfarve1 5 2" xfId="19871"/>
    <cellStyle name="40 % - Markeringsfarve1 5 2 2" xfId="27592"/>
    <cellStyle name="40 % - Markeringsfarve1 5 2 3" xfId="27593"/>
    <cellStyle name="40 % - Markeringsfarve1 5 3" xfId="27594"/>
    <cellStyle name="40 % - Markeringsfarve1 5 3 2" xfId="27595"/>
    <cellStyle name="40 % - Markeringsfarve1 5 3 3" xfId="27596"/>
    <cellStyle name="40 % - Markeringsfarve1 5 4" xfId="27597"/>
    <cellStyle name="40 % - Markeringsfarve1 5 4 2" xfId="27598"/>
    <cellStyle name="40 % - Markeringsfarve1 5 4 3" xfId="27599"/>
    <cellStyle name="40 % - Markeringsfarve1 5 5" xfId="27600"/>
    <cellStyle name="40 % - Markeringsfarve1 5 5 2" xfId="27601"/>
    <cellStyle name="40 % - Markeringsfarve1 5 5 3" xfId="27602"/>
    <cellStyle name="40 % - Markeringsfarve1 5 6" xfId="27603"/>
    <cellStyle name="40 % - Markeringsfarve1 5 6 2" xfId="27604"/>
    <cellStyle name="40 % - Markeringsfarve1 5 6 3" xfId="27605"/>
    <cellStyle name="40 % - Markeringsfarve1 5 7" xfId="27606"/>
    <cellStyle name="40 % - Markeringsfarve1 5 7 2" xfId="27607"/>
    <cellStyle name="40 % - Markeringsfarve1 5 8" xfId="27608"/>
    <cellStyle name="40 % - Markeringsfarve1 6" xfId="19872"/>
    <cellStyle name="40 % - Markeringsfarve1 6 2" xfId="19873"/>
    <cellStyle name="40 % - Markeringsfarve1 6 3" xfId="27609"/>
    <cellStyle name="40 % - Markeringsfarve1 7" xfId="19874"/>
    <cellStyle name="40 % - Markeringsfarve1 7 2" xfId="27610"/>
    <cellStyle name="40 % - Markeringsfarve1 7 3" xfId="27611"/>
    <cellStyle name="40 % - Markeringsfarve1 8" xfId="27612"/>
    <cellStyle name="40 % - Markeringsfarve1 8 2" xfId="27613"/>
    <cellStyle name="40 % - Markeringsfarve1 8 3" xfId="27614"/>
    <cellStyle name="40 % - Markeringsfarve1 9" xfId="27615"/>
    <cellStyle name="40 % - Markeringsfarve1 9 2" xfId="27616"/>
    <cellStyle name="40 % - Markeringsfarve1 9 3" xfId="27617"/>
    <cellStyle name="40 % - Markeringsfarve2" xfId="6758"/>
    <cellStyle name="40 % - Markeringsfarve2 10" xfId="27618"/>
    <cellStyle name="40 % - Markeringsfarve2 10 2" xfId="27619"/>
    <cellStyle name="40 % - Markeringsfarve2 10 3" xfId="27620"/>
    <cellStyle name="40 % - Markeringsfarve2 11" xfId="27621"/>
    <cellStyle name="40 % - Markeringsfarve2 11 2" xfId="27622"/>
    <cellStyle name="40 % - Markeringsfarve2 12" xfId="27623"/>
    <cellStyle name="40 % - Markeringsfarve2 13" xfId="14038"/>
    <cellStyle name="40 % - Markeringsfarve2 2" xfId="6759"/>
    <cellStyle name="40 % - Markeringsfarve2 2 10" xfId="27624"/>
    <cellStyle name="40 % - Markeringsfarve2 2 11" xfId="14039"/>
    <cellStyle name="40 % - Markeringsfarve2 2 2" xfId="19875"/>
    <cellStyle name="40 % - Markeringsfarve2 2 2 2" xfId="19876"/>
    <cellStyle name="40 % - Markeringsfarve2 2 2 2 2" xfId="27625"/>
    <cellStyle name="40 % - Markeringsfarve2 2 2 2 3" xfId="27626"/>
    <cellStyle name="40 % - Markeringsfarve2 2 2 3" xfId="27627"/>
    <cellStyle name="40 % - Markeringsfarve2 2 2 3 2" xfId="27628"/>
    <cellStyle name="40 % - Markeringsfarve2 2 2 3 3" xfId="27629"/>
    <cellStyle name="40 % - Markeringsfarve2 2 2 4" xfId="27630"/>
    <cellStyle name="40 % - Markeringsfarve2 2 2 4 2" xfId="27631"/>
    <cellStyle name="40 % - Markeringsfarve2 2 2 4 3" xfId="27632"/>
    <cellStyle name="40 % - Markeringsfarve2 2 2 5" xfId="27633"/>
    <cellStyle name="40 % - Markeringsfarve2 2 2 5 2" xfId="27634"/>
    <cellStyle name="40 % - Markeringsfarve2 2 2 5 3" xfId="27635"/>
    <cellStyle name="40 % - Markeringsfarve2 2 2 6" xfId="27636"/>
    <cellStyle name="40 % - Markeringsfarve2 2 2 6 2" xfId="27637"/>
    <cellStyle name="40 % - Markeringsfarve2 2 2 6 3" xfId="27638"/>
    <cellStyle name="40 % - Markeringsfarve2 2 2 7" xfId="27639"/>
    <cellStyle name="40 % - Markeringsfarve2 2 2 7 2" xfId="27640"/>
    <cellStyle name="40 % - Markeringsfarve2 2 2 8" xfId="27641"/>
    <cellStyle name="40 % - Markeringsfarve2 2 3" xfId="19877"/>
    <cellStyle name="40 % - Markeringsfarve2 2 3 2" xfId="19878"/>
    <cellStyle name="40 % - Markeringsfarve2 2 3 2 2" xfId="27642"/>
    <cellStyle name="40 % - Markeringsfarve2 2 3 2 3" xfId="27643"/>
    <cellStyle name="40 % - Markeringsfarve2 2 3 3" xfId="27644"/>
    <cellStyle name="40 % - Markeringsfarve2 2 3 3 2" xfId="27645"/>
    <cellStyle name="40 % - Markeringsfarve2 2 3 3 3" xfId="27646"/>
    <cellStyle name="40 % - Markeringsfarve2 2 3 4" xfId="27647"/>
    <cellStyle name="40 % - Markeringsfarve2 2 3 4 2" xfId="27648"/>
    <cellStyle name="40 % - Markeringsfarve2 2 3 4 3" xfId="27649"/>
    <cellStyle name="40 % - Markeringsfarve2 2 3 5" xfId="27650"/>
    <cellStyle name="40 % - Markeringsfarve2 2 3 5 2" xfId="27651"/>
    <cellStyle name="40 % - Markeringsfarve2 2 3 5 3" xfId="27652"/>
    <cellStyle name="40 % - Markeringsfarve2 2 3 6" xfId="27653"/>
    <cellStyle name="40 % - Markeringsfarve2 2 3 6 2" xfId="27654"/>
    <cellStyle name="40 % - Markeringsfarve2 2 3 6 3" xfId="27655"/>
    <cellStyle name="40 % - Markeringsfarve2 2 3 7" xfId="27656"/>
    <cellStyle name="40 % - Markeringsfarve2 2 3 7 2" xfId="27657"/>
    <cellStyle name="40 % - Markeringsfarve2 2 3 8" xfId="27658"/>
    <cellStyle name="40 % - Markeringsfarve2 2 4" xfId="19879"/>
    <cellStyle name="40 % - Markeringsfarve2 2 4 2" xfId="27659"/>
    <cellStyle name="40 % - Markeringsfarve2 2 4 3" xfId="27660"/>
    <cellStyle name="40 % - Markeringsfarve2 2 5" xfId="27661"/>
    <cellStyle name="40 % - Markeringsfarve2 2 5 2" xfId="27662"/>
    <cellStyle name="40 % - Markeringsfarve2 2 5 3" xfId="27663"/>
    <cellStyle name="40 % - Markeringsfarve2 2 6" xfId="27664"/>
    <cellStyle name="40 % - Markeringsfarve2 2 6 2" xfId="27665"/>
    <cellStyle name="40 % - Markeringsfarve2 2 6 3" xfId="27666"/>
    <cellStyle name="40 % - Markeringsfarve2 2 7" xfId="27667"/>
    <cellStyle name="40 % - Markeringsfarve2 2 7 2" xfId="27668"/>
    <cellStyle name="40 % - Markeringsfarve2 2 7 3" xfId="27669"/>
    <cellStyle name="40 % - Markeringsfarve2 2 8" xfId="27670"/>
    <cellStyle name="40 % - Markeringsfarve2 2 8 2" xfId="27671"/>
    <cellStyle name="40 % - Markeringsfarve2 2 8 3" xfId="27672"/>
    <cellStyle name="40 % - Markeringsfarve2 2 9" xfId="27673"/>
    <cellStyle name="40 % - Markeringsfarve2 2 9 2" xfId="27674"/>
    <cellStyle name="40 % - Markeringsfarve2 3" xfId="19880"/>
    <cellStyle name="40 % - Markeringsfarve2 3 10" xfId="27675"/>
    <cellStyle name="40 % - Markeringsfarve2 3 2" xfId="19881"/>
    <cellStyle name="40 % - Markeringsfarve2 3 2 2" xfId="27676"/>
    <cellStyle name="40 % - Markeringsfarve2 3 2 2 2" xfId="27677"/>
    <cellStyle name="40 % - Markeringsfarve2 3 2 2 3" xfId="27678"/>
    <cellStyle name="40 % - Markeringsfarve2 3 2 3" xfId="27679"/>
    <cellStyle name="40 % - Markeringsfarve2 3 2 3 2" xfId="27680"/>
    <cellStyle name="40 % - Markeringsfarve2 3 2 3 3" xfId="27681"/>
    <cellStyle name="40 % - Markeringsfarve2 3 2 4" xfId="27682"/>
    <cellStyle name="40 % - Markeringsfarve2 3 2 4 2" xfId="27683"/>
    <cellStyle name="40 % - Markeringsfarve2 3 2 4 3" xfId="27684"/>
    <cellStyle name="40 % - Markeringsfarve2 3 2 5" xfId="27685"/>
    <cellStyle name="40 % - Markeringsfarve2 3 2 5 2" xfId="27686"/>
    <cellStyle name="40 % - Markeringsfarve2 3 2 5 3" xfId="27687"/>
    <cellStyle name="40 % - Markeringsfarve2 3 2 6" xfId="27688"/>
    <cellStyle name="40 % - Markeringsfarve2 3 2 6 2" xfId="27689"/>
    <cellStyle name="40 % - Markeringsfarve2 3 2 6 3" xfId="27690"/>
    <cellStyle name="40 % - Markeringsfarve2 3 2 7" xfId="27691"/>
    <cellStyle name="40 % - Markeringsfarve2 3 2 7 2" xfId="27692"/>
    <cellStyle name="40 % - Markeringsfarve2 3 2 8" xfId="27693"/>
    <cellStyle name="40 % - Markeringsfarve2 3 3" xfId="27694"/>
    <cellStyle name="40 % - Markeringsfarve2 3 3 2" xfId="27695"/>
    <cellStyle name="40 % - Markeringsfarve2 3 3 2 2" xfId="27696"/>
    <cellStyle name="40 % - Markeringsfarve2 3 3 2 3" xfId="27697"/>
    <cellStyle name="40 % - Markeringsfarve2 3 3 3" xfId="27698"/>
    <cellStyle name="40 % - Markeringsfarve2 3 3 3 2" xfId="27699"/>
    <cellStyle name="40 % - Markeringsfarve2 3 3 3 3" xfId="27700"/>
    <cellStyle name="40 % - Markeringsfarve2 3 3 4" xfId="27701"/>
    <cellStyle name="40 % - Markeringsfarve2 3 3 4 2" xfId="27702"/>
    <cellStyle name="40 % - Markeringsfarve2 3 3 4 3" xfId="27703"/>
    <cellStyle name="40 % - Markeringsfarve2 3 3 5" xfId="27704"/>
    <cellStyle name="40 % - Markeringsfarve2 3 3 5 2" xfId="27705"/>
    <cellStyle name="40 % - Markeringsfarve2 3 3 5 3" xfId="27706"/>
    <cellStyle name="40 % - Markeringsfarve2 3 3 6" xfId="27707"/>
    <cellStyle name="40 % - Markeringsfarve2 3 3 6 2" xfId="27708"/>
    <cellStyle name="40 % - Markeringsfarve2 3 3 6 3" xfId="27709"/>
    <cellStyle name="40 % - Markeringsfarve2 3 3 7" xfId="27710"/>
    <cellStyle name="40 % - Markeringsfarve2 3 3 7 2" xfId="27711"/>
    <cellStyle name="40 % - Markeringsfarve2 3 3 8" xfId="27712"/>
    <cellStyle name="40 % - Markeringsfarve2 3 4" xfId="27713"/>
    <cellStyle name="40 % - Markeringsfarve2 3 4 2" xfId="27714"/>
    <cellStyle name="40 % - Markeringsfarve2 3 4 3" xfId="27715"/>
    <cellStyle name="40 % - Markeringsfarve2 3 5" xfId="27716"/>
    <cellStyle name="40 % - Markeringsfarve2 3 5 2" xfId="27717"/>
    <cellStyle name="40 % - Markeringsfarve2 3 5 3" xfId="27718"/>
    <cellStyle name="40 % - Markeringsfarve2 3 6" xfId="27719"/>
    <cellStyle name="40 % - Markeringsfarve2 3 6 2" xfId="27720"/>
    <cellStyle name="40 % - Markeringsfarve2 3 6 3" xfId="27721"/>
    <cellStyle name="40 % - Markeringsfarve2 3 7" xfId="27722"/>
    <cellStyle name="40 % - Markeringsfarve2 3 7 2" xfId="27723"/>
    <cellStyle name="40 % - Markeringsfarve2 3 7 3" xfId="27724"/>
    <cellStyle name="40 % - Markeringsfarve2 3 8" xfId="27725"/>
    <cellStyle name="40 % - Markeringsfarve2 3 8 2" xfId="27726"/>
    <cellStyle name="40 % - Markeringsfarve2 3 8 3" xfId="27727"/>
    <cellStyle name="40 % - Markeringsfarve2 3 9" xfId="27728"/>
    <cellStyle name="40 % - Markeringsfarve2 3 9 2" xfId="27729"/>
    <cellStyle name="40 % - Markeringsfarve2 4" xfId="19882"/>
    <cellStyle name="40 % - Markeringsfarve2 4 2" xfId="19883"/>
    <cellStyle name="40 % - Markeringsfarve2 4 2 2" xfId="27730"/>
    <cellStyle name="40 % - Markeringsfarve2 4 2 3" xfId="27731"/>
    <cellStyle name="40 % - Markeringsfarve2 4 3" xfId="27732"/>
    <cellStyle name="40 % - Markeringsfarve2 4 3 2" xfId="27733"/>
    <cellStyle name="40 % - Markeringsfarve2 4 3 3" xfId="27734"/>
    <cellStyle name="40 % - Markeringsfarve2 4 4" xfId="27735"/>
    <cellStyle name="40 % - Markeringsfarve2 4 4 2" xfId="27736"/>
    <cellStyle name="40 % - Markeringsfarve2 4 4 3" xfId="27737"/>
    <cellStyle name="40 % - Markeringsfarve2 4 5" xfId="27738"/>
    <cellStyle name="40 % - Markeringsfarve2 4 5 2" xfId="27739"/>
    <cellStyle name="40 % - Markeringsfarve2 4 5 3" xfId="27740"/>
    <cellStyle name="40 % - Markeringsfarve2 4 6" xfId="27741"/>
    <cellStyle name="40 % - Markeringsfarve2 4 6 2" xfId="27742"/>
    <cellStyle name="40 % - Markeringsfarve2 4 6 3" xfId="27743"/>
    <cellStyle name="40 % - Markeringsfarve2 4 7" xfId="27744"/>
    <cellStyle name="40 % - Markeringsfarve2 4 7 2" xfId="27745"/>
    <cellStyle name="40 % - Markeringsfarve2 4 8" xfId="27746"/>
    <cellStyle name="40 % - Markeringsfarve2 5" xfId="19884"/>
    <cellStyle name="40 % - Markeringsfarve2 5 2" xfId="19885"/>
    <cellStyle name="40 % - Markeringsfarve2 5 2 2" xfId="27747"/>
    <cellStyle name="40 % - Markeringsfarve2 5 2 3" xfId="27748"/>
    <cellStyle name="40 % - Markeringsfarve2 5 3" xfId="27749"/>
    <cellStyle name="40 % - Markeringsfarve2 5 3 2" xfId="27750"/>
    <cellStyle name="40 % - Markeringsfarve2 5 3 3" xfId="27751"/>
    <cellStyle name="40 % - Markeringsfarve2 5 4" xfId="27752"/>
    <cellStyle name="40 % - Markeringsfarve2 5 4 2" xfId="27753"/>
    <cellStyle name="40 % - Markeringsfarve2 5 4 3" xfId="27754"/>
    <cellStyle name="40 % - Markeringsfarve2 5 5" xfId="27755"/>
    <cellStyle name="40 % - Markeringsfarve2 5 5 2" xfId="27756"/>
    <cellStyle name="40 % - Markeringsfarve2 5 5 3" xfId="27757"/>
    <cellStyle name="40 % - Markeringsfarve2 5 6" xfId="27758"/>
    <cellStyle name="40 % - Markeringsfarve2 5 6 2" xfId="27759"/>
    <cellStyle name="40 % - Markeringsfarve2 5 6 3" xfId="27760"/>
    <cellStyle name="40 % - Markeringsfarve2 5 7" xfId="27761"/>
    <cellStyle name="40 % - Markeringsfarve2 5 7 2" xfId="27762"/>
    <cellStyle name="40 % - Markeringsfarve2 5 8" xfId="27763"/>
    <cellStyle name="40 % - Markeringsfarve2 6" xfId="19886"/>
    <cellStyle name="40 % - Markeringsfarve2 6 2" xfId="19887"/>
    <cellStyle name="40 % - Markeringsfarve2 6 3" xfId="27764"/>
    <cellStyle name="40 % - Markeringsfarve2 7" xfId="19888"/>
    <cellStyle name="40 % - Markeringsfarve2 7 2" xfId="27765"/>
    <cellStyle name="40 % - Markeringsfarve2 7 3" xfId="27766"/>
    <cellStyle name="40 % - Markeringsfarve2 8" xfId="27767"/>
    <cellStyle name="40 % - Markeringsfarve2 8 2" xfId="27768"/>
    <cellStyle name="40 % - Markeringsfarve2 8 3" xfId="27769"/>
    <cellStyle name="40 % - Markeringsfarve2 9" xfId="27770"/>
    <cellStyle name="40 % - Markeringsfarve2 9 2" xfId="27771"/>
    <cellStyle name="40 % - Markeringsfarve2 9 3" xfId="27772"/>
    <cellStyle name="40 % - Markeringsfarve3" xfId="6760"/>
    <cellStyle name="40 % - Markeringsfarve3 10" xfId="27773"/>
    <cellStyle name="40 % - Markeringsfarve3 10 2" xfId="27774"/>
    <cellStyle name="40 % - Markeringsfarve3 11" xfId="27775"/>
    <cellStyle name="40 % - Markeringsfarve3 12" xfId="14040"/>
    <cellStyle name="40 % - Markeringsfarve3 2" xfId="6761"/>
    <cellStyle name="40 % - Markeringsfarve3 2 10" xfId="27776"/>
    <cellStyle name="40 % - Markeringsfarve3 2 11" xfId="14041"/>
    <cellStyle name="40 % - Markeringsfarve3 2 2" xfId="19889"/>
    <cellStyle name="40 % - Markeringsfarve3 2 2 2" xfId="19890"/>
    <cellStyle name="40 % - Markeringsfarve3 2 2 2 2" xfId="27777"/>
    <cellStyle name="40 % - Markeringsfarve3 2 2 2 3" xfId="27778"/>
    <cellStyle name="40 % - Markeringsfarve3 2 2 3" xfId="27779"/>
    <cellStyle name="40 % - Markeringsfarve3 2 2 3 2" xfId="27780"/>
    <cellStyle name="40 % - Markeringsfarve3 2 2 3 3" xfId="27781"/>
    <cellStyle name="40 % - Markeringsfarve3 2 2 4" xfId="27782"/>
    <cellStyle name="40 % - Markeringsfarve3 2 2 4 2" xfId="27783"/>
    <cellStyle name="40 % - Markeringsfarve3 2 2 4 3" xfId="27784"/>
    <cellStyle name="40 % - Markeringsfarve3 2 2 5" xfId="27785"/>
    <cellStyle name="40 % - Markeringsfarve3 2 2 5 2" xfId="27786"/>
    <cellStyle name="40 % - Markeringsfarve3 2 2 5 3" xfId="27787"/>
    <cellStyle name="40 % - Markeringsfarve3 2 2 6" xfId="27788"/>
    <cellStyle name="40 % - Markeringsfarve3 2 2 6 2" xfId="27789"/>
    <cellStyle name="40 % - Markeringsfarve3 2 2 6 3" xfId="27790"/>
    <cellStyle name="40 % - Markeringsfarve3 2 2 7" xfId="27791"/>
    <cellStyle name="40 % - Markeringsfarve3 2 2 7 2" xfId="27792"/>
    <cellStyle name="40 % - Markeringsfarve3 2 2 8" xfId="27793"/>
    <cellStyle name="40 % - Markeringsfarve3 2 3" xfId="19891"/>
    <cellStyle name="40 % - Markeringsfarve3 2 3 2" xfId="19892"/>
    <cellStyle name="40 % - Markeringsfarve3 2 3 2 2" xfId="27794"/>
    <cellStyle name="40 % - Markeringsfarve3 2 3 2 3" xfId="27795"/>
    <cellStyle name="40 % - Markeringsfarve3 2 3 3" xfId="27796"/>
    <cellStyle name="40 % - Markeringsfarve3 2 3 3 2" xfId="27797"/>
    <cellStyle name="40 % - Markeringsfarve3 2 3 3 3" xfId="27798"/>
    <cellStyle name="40 % - Markeringsfarve3 2 3 4" xfId="27799"/>
    <cellStyle name="40 % - Markeringsfarve3 2 3 4 2" xfId="27800"/>
    <cellStyle name="40 % - Markeringsfarve3 2 3 4 3" xfId="27801"/>
    <cellStyle name="40 % - Markeringsfarve3 2 3 5" xfId="27802"/>
    <cellStyle name="40 % - Markeringsfarve3 2 3 5 2" xfId="27803"/>
    <cellStyle name="40 % - Markeringsfarve3 2 3 5 3" xfId="27804"/>
    <cellStyle name="40 % - Markeringsfarve3 2 3 6" xfId="27805"/>
    <cellStyle name="40 % - Markeringsfarve3 2 3 6 2" xfId="27806"/>
    <cellStyle name="40 % - Markeringsfarve3 2 3 6 3" xfId="27807"/>
    <cellStyle name="40 % - Markeringsfarve3 2 3 7" xfId="27808"/>
    <cellStyle name="40 % - Markeringsfarve3 2 3 7 2" xfId="27809"/>
    <cellStyle name="40 % - Markeringsfarve3 2 3 8" xfId="27810"/>
    <cellStyle name="40 % - Markeringsfarve3 2 4" xfId="19893"/>
    <cellStyle name="40 % - Markeringsfarve3 2 4 2" xfId="27811"/>
    <cellStyle name="40 % - Markeringsfarve3 2 4 3" xfId="27812"/>
    <cellStyle name="40 % - Markeringsfarve3 2 5" xfId="27813"/>
    <cellStyle name="40 % - Markeringsfarve3 2 5 2" xfId="27814"/>
    <cellStyle name="40 % - Markeringsfarve3 2 5 3" xfId="27815"/>
    <cellStyle name="40 % - Markeringsfarve3 2 6" xfId="27816"/>
    <cellStyle name="40 % - Markeringsfarve3 2 6 2" xfId="27817"/>
    <cellStyle name="40 % - Markeringsfarve3 2 6 3" xfId="27818"/>
    <cellStyle name="40 % - Markeringsfarve3 2 7" xfId="27819"/>
    <cellStyle name="40 % - Markeringsfarve3 2 7 2" xfId="27820"/>
    <cellStyle name="40 % - Markeringsfarve3 2 7 3" xfId="27821"/>
    <cellStyle name="40 % - Markeringsfarve3 2 8" xfId="27822"/>
    <cellStyle name="40 % - Markeringsfarve3 2 8 2" xfId="27823"/>
    <cellStyle name="40 % - Markeringsfarve3 2 8 3" xfId="27824"/>
    <cellStyle name="40 % - Markeringsfarve3 2 9" xfId="27825"/>
    <cellStyle name="40 % - Markeringsfarve3 2 9 2" xfId="27826"/>
    <cellStyle name="40 % - Markeringsfarve3 3" xfId="19894"/>
    <cellStyle name="40 % - Markeringsfarve3 3 10" xfId="27827"/>
    <cellStyle name="40 % - Markeringsfarve3 3 2" xfId="19895"/>
    <cellStyle name="40 % - Markeringsfarve3 3 2 2" xfId="27828"/>
    <cellStyle name="40 % - Markeringsfarve3 3 2 2 2" xfId="27829"/>
    <cellStyle name="40 % - Markeringsfarve3 3 2 2 3" xfId="27830"/>
    <cellStyle name="40 % - Markeringsfarve3 3 2 3" xfId="27831"/>
    <cellStyle name="40 % - Markeringsfarve3 3 2 3 2" xfId="27832"/>
    <cellStyle name="40 % - Markeringsfarve3 3 2 3 3" xfId="27833"/>
    <cellStyle name="40 % - Markeringsfarve3 3 2 4" xfId="27834"/>
    <cellStyle name="40 % - Markeringsfarve3 3 2 4 2" xfId="27835"/>
    <cellStyle name="40 % - Markeringsfarve3 3 2 4 3" xfId="27836"/>
    <cellStyle name="40 % - Markeringsfarve3 3 2 5" xfId="27837"/>
    <cellStyle name="40 % - Markeringsfarve3 3 2 5 2" xfId="27838"/>
    <cellStyle name="40 % - Markeringsfarve3 3 2 5 3" xfId="27839"/>
    <cellStyle name="40 % - Markeringsfarve3 3 2 6" xfId="27840"/>
    <cellStyle name="40 % - Markeringsfarve3 3 2 6 2" xfId="27841"/>
    <cellStyle name="40 % - Markeringsfarve3 3 2 6 3" xfId="27842"/>
    <cellStyle name="40 % - Markeringsfarve3 3 2 7" xfId="27843"/>
    <cellStyle name="40 % - Markeringsfarve3 3 2 7 2" xfId="27844"/>
    <cellStyle name="40 % - Markeringsfarve3 3 2 8" xfId="27845"/>
    <cellStyle name="40 % - Markeringsfarve3 3 3" xfId="27846"/>
    <cellStyle name="40 % - Markeringsfarve3 3 3 2" xfId="27847"/>
    <cellStyle name="40 % - Markeringsfarve3 3 3 2 2" xfId="27848"/>
    <cellStyle name="40 % - Markeringsfarve3 3 3 2 3" xfId="27849"/>
    <cellStyle name="40 % - Markeringsfarve3 3 3 3" xfId="27850"/>
    <cellStyle name="40 % - Markeringsfarve3 3 3 3 2" xfId="27851"/>
    <cellStyle name="40 % - Markeringsfarve3 3 3 3 3" xfId="27852"/>
    <cellStyle name="40 % - Markeringsfarve3 3 3 4" xfId="27853"/>
    <cellStyle name="40 % - Markeringsfarve3 3 3 4 2" xfId="27854"/>
    <cellStyle name="40 % - Markeringsfarve3 3 3 4 3" xfId="27855"/>
    <cellStyle name="40 % - Markeringsfarve3 3 3 5" xfId="27856"/>
    <cellStyle name="40 % - Markeringsfarve3 3 3 5 2" xfId="27857"/>
    <cellStyle name="40 % - Markeringsfarve3 3 3 5 3" xfId="27858"/>
    <cellStyle name="40 % - Markeringsfarve3 3 3 6" xfId="27859"/>
    <cellStyle name="40 % - Markeringsfarve3 3 3 6 2" xfId="27860"/>
    <cellStyle name="40 % - Markeringsfarve3 3 3 6 3" xfId="27861"/>
    <cellStyle name="40 % - Markeringsfarve3 3 3 7" xfId="27862"/>
    <cellStyle name="40 % - Markeringsfarve3 3 3 7 2" xfId="27863"/>
    <cellStyle name="40 % - Markeringsfarve3 3 3 8" xfId="27864"/>
    <cellStyle name="40 % - Markeringsfarve3 3 4" xfId="27865"/>
    <cellStyle name="40 % - Markeringsfarve3 3 4 2" xfId="27866"/>
    <cellStyle name="40 % - Markeringsfarve3 3 4 3" xfId="27867"/>
    <cellStyle name="40 % - Markeringsfarve3 3 5" xfId="27868"/>
    <cellStyle name="40 % - Markeringsfarve3 3 5 2" xfId="27869"/>
    <cellStyle name="40 % - Markeringsfarve3 3 5 3" xfId="27870"/>
    <cellStyle name="40 % - Markeringsfarve3 3 6" xfId="27871"/>
    <cellStyle name="40 % - Markeringsfarve3 3 6 2" xfId="27872"/>
    <cellStyle name="40 % - Markeringsfarve3 3 6 3" xfId="27873"/>
    <cellStyle name="40 % - Markeringsfarve3 3 7" xfId="27874"/>
    <cellStyle name="40 % - Markeringsfarve3 3 7 2" xfId="27875"/>
    <cellStyle name="40 % - Markeringsfarve3 3 7 3" xfId="27876"/>
    <cellStyle name="40 % - Markeringsfarve3 3 8" xfId="27877"/>
    <cellStyle name="40 % - Markeringsfarve3 3 8 2" xfId="27878"/>
    <cellStyle name="40 % - Markeringsfarve3 3 8 3" xfId="27879"/>
    <cellStyle name="40 % - Markeringsfarve3 3 9" xfId="27880"/>
    <cellStyle name="40 % - Markeringsfarve3 3 9 2" xfId="27881"/>
    <cellStyle name="40 % - Markeringsfarve3 4" xfId="19896"/>
    <cellStyle name="40 % - Markeringsfarve3 4 2" xfId="19897"/>
    <cellStyle name="40 % - Markeringsfarve3 4 2 2" xfId="27882"/>
    <cellStyle name="40 % - Markeringsfarve3 4 2 3" xfId="27883"/>
    <cellStyle name="40 % - Markeringsfarve3 4 3" xfId="27884"/>
    <cellStyle name="40 % - Markeringsfarve3 4 3 2" xfId="27885"/>
    <cellStyle name="40 % - Markeringsfarve3 4 3 3" xfId="27886"/>
    <cellStyle name="40 % - Markeringsfarve3 4 4" xfId="27887"/>
    <cellStyle name="40 % - Markeringsfarve3 4 4 2" xfId="27888"/>
    <cellStyle name="40 % - Markeringsfarve3 4 4 3" xfId="27889"/>
    <cellStyle name="40 % - Markeringsfarve3 4 5" xfId="27890"/>
    <cellStyle name="40 % - Markeringsfarve3 4 5 2" xfId="27891"/>
    <cellStyle name="40 % - Markeringsfarve3 4 5 3" xfId="27892"/>
    <cellStyle name="40 % - Markeringsfarve3 4 6" xfId="27893"/>
    <cellStyle name="40 % - Markeringsfarve3 4 6 2" xfId="27894"/>
    <cellStyle name="40 % - Markeringsfarve3 4 6 3" xfId="27895"/>
    <cellStyle name="40 % - Markeringsfarve3 4 7" xfId="27896"/>
    <cellStyle name="40 % - Markeringsfarve3 4 7 2" xfId="27897"/>
    <cellStyle name="40 % - Markeringsfarve3 4 8" xfId="27898"/>
    <cellStyle name="40 % - Markeringsfarve3 5" xfId="19898"/>
    <cellStyle name="40 % - Markeringsfarve3 5 2" xfId="19899"/>
    <cellStyle name="40 % - Markeringsfarve3 5 2 2" xfId="27899"/>
    <cellStyle name="40 % - Markeringsfarve3 5 2 3" xfId="27900"/>
    <cellStyle name="40 % - Markeringsfarve3 5 3" xfId="27901"/>
    <cellStyle name="40 % - Markeringsfarve3 5 3 2" xfId="27902"/>
    <cellStyle name="40 % - Markeringsfarve3 5 3 3" xfId="27903"/>
    <cellStyle name="40 % - Markeringsfarve3 5 4" xfId="27904"/>
    <cellStyle name="40 % - Markeringsfarve3 5 4 2" xfId="27905"/>
    <cellStyle name="40 % - Markeringsfarve3 5 4 3" xfId="27906"/>
    <cellStyle name="40 % - Markeringsfarve3 5 5" xfId="27907"/>
    <cellStyle name="40 % - Markeringsfarve3 5 5 2" xfId="27908"/>
    <cellStyle name="40 % - Markeringsfarve3 5 5 3" xfId="27909"/>
    <cellStyle name="40 % - Markeringsfarve3 5 6" xfId="27910"/>
    <cellStyle name="40 % - Markeringsfarve3 5 6 2" xfId="27911"/>
    <cellStyle name="40 % - Markeringsfarve3 5 6 3" xfId="27912"/>
    <cellStyle name="40 % - Markeringsfarve3 5 7" xfId="27913"/>
    <cellStyle name="40 % - Markeringsfarve3 5 7 2" xfId="27914"/>
    <cellStyle name="40 % - Markeringsfarve3 5 8" xfId="27915"/>
    <cellStyle name="40 % - Markeringsfarve3 6" xfId="19900"/>
    <cellStyle name="40 % - Markeringsfarve3 6 2" xfId="19901"/>
    <cellStyle name="40 % - Markeringsfarve3 6 2 2" xfId="27916"/>
    <cellStyle name="40 % - Markeringsfarve3 6 2 3" xfId="27917"/>
    <cellStyle name="40 % - Markeringsfarve3 6 3" xfId="27918"/>
    <cellStyle name="40 % - Markeringsfarve3 6 4" xfId="27919"/>
    <cellStyle name="40 % - Markeringsfarve3 7" xfId="19902"/>
    <cellStyle name="40 % - Markeringsfarve3 7 2" xfId="27920"/>
    <cellStyle name="40 % - Markeringsfarve3 7 3" xfId="27921"/>
    <cellStyle name="40 % - Markeringsfarve3 8" xfId="27922"/>
    <cellStyle name="40 % - Markeringsfarve3 8 2" xfId="27923"/>
    <cellStyle name="40 % - Markeringsfarve3 8 3" xfId="27924"/>
    <cellStyle name="40 % - Markeringsfarve3 9" xfId="27925"/>
    <cellStyle name="40 % - Markeringsfarve3 9 2" xfId="27926"/>
    <cellStyle name="40 % - Markeringsfarve3 9 3" xfId="27927"/>
    <cellStyle name="40 % - Markeringsfarve4" xfId="6762"/>
    <cellStyle name="40 % - Markeringsfarve4 10" xfId="27928"/>
    <cellStyle name="40 % - Markeringsfarve4 10 2" xfId="27929"/>
    <cellStyle name="40 % - Markeringsfarve4 10 3" xfId="27930"/>
    <cellStyle name="40 % - Markeringsfarve4 11" xfId="27931"/>
    <cellStyle name="40 % - Markeringsfarve4 11 2" xfId="27932"/>
    <cellStyle name="40 % - Markeringsfarve4 12" xfId="27933"/>
    <cellStyle name="40 % - Markeringsfarve4 13" xfId="14042"/>
    <cellStyle name="40 % - Markeringsfarve4 2" xfId="6763"/>
    <cellStyle name="40 % - Markeringsfarve4 2 10" xfId="27934"/>
    <cellStyle name="40 % - Markeringsfarve4 2 11" xfId="14043"/>
    <cellStyle name="40 % - Markeringsfarve4 2 2" xfId="19903"/>
    <cellStyle name="40 % - Markeringsfarve4 2 2 2" xfId="19904"/>
    <cellStyle name="40 % - Markeringsfarve4 2 2 2 2" xfId="27935"/>
    <cellStyle name="40 % - Markeringsfarve4 2 2 2 3" xfId="27936"/>
    <cellStyle name="40 % - Markeringsfarve4 2 2 3" xfId="27937"/>
    <cellStyle name="40 % - Markeringsfarve4 2 2 3 2" xfId="27938"/>
    <cellStyle name="40 % - Markeringsfarve4 2 2 3 3" xfId="27939"/>
    <cellStyle name="40 % - Markeringsfarve4 2 2 4" xfId="27940"/>
    <cellStyle name="40 % - Markeringsfarve4 2 2 4 2" xfId="27941"/>
    <cellStyle name="40 % - Markeringsfarve4 2 2 4 3" xfId="27942"/>
    <cellStyle name="40 % - Markeringsfarve4 2 2 5" xfId="27943"/>
    <cellStyle name="40 % - Markeringsfarve4 2 2 5 2" xfId="27944"/>
    <cellStyle name="40 % - Markeringsfarve4 2 2 5 3" xfId="27945"/>
    <cellStyle name="40 % - Markeringsfarve4 2 2 6" xfId="27946"/>
    <cellStyle name="40 % - Markeringsfarve4 2 2 6 2" xfId="27947"/>
    <cellStyle name="40 % - Markeringsfarve4 2 2 6 3" xfId="27948"/>
    <cellStyle name="40 % - Markeringsfarve4 2 2 7" xfId="27949"/>
    <cellStyle name="40 % - Markeringsfarve4 2 2 7 2" xfId="27950"/>
    <cellStyle name="40 % - Markeringsfarve4 2 2 8" xfId="27951"/>
    <cellStyle name="40 % - Markeringsfarve4 2 3" xfId="19905"/>
    <cellStyle name="40 % - Markeringsfarve4 2 3 2" xfId="19906"/>
    <cellStyle name="40 % - Markeringsfarve4 2 3 2 2" xfId="27952"/>
    <cellStyle name="40 % - Markeringsfarve4 2 3 2 3" xfId="27953"/>
    <cellStyle name="40 % - Markeringsfarve4 2 3 3" xfId="27954"/>
    <cellStyle name="40 % - Markeringsfarve4 2 3 3 2" xfId="27955"/>
    <cellStyle name="40 % - Markeringsfarve4 2 3 3 3" xfId="27956"/>
    <cellStyle name="40 % - Markeringsfarve4 2 3 4" xfId="27957"/>
    <cellStyle name="40 % - Markeringsfarve4 2 3 4 2" xfId="27958"/>
    <cellStyle name="40 % - Markeringsfarve4 2 3 4 3" xfId="27959"/>
    <cellStyle name="40 % - Markeringsfarve4 2 3 5" xfId="27960"/>
    <cellStyle name="40 % - Markeringsfarve4 2 3 5 2" xfId="27961"/>
    <cellStyle name="40 % - Markeringsfarve4 2 3 5 3" xfId="27962"/>
    <cellStyle name="40 % - Markeringsfarve4 2 3 6" xfId="27963"/>
    <cellStyle name="40 % - Markeringsfarve4 2 3 6 2" xfId="27964"/>
    <cellStyle name="40 % - Markeringsfarve4 2 3 6 3" xfId="27965"/>
    <cellStyle name="40 % - Markeringsfarve4 2 3 7" xfId="27966"/>
    <cellStyle name="40 % - Markeringsfarve4 2 3 7 2" xfId="27967"/>
    <cellStyle name="40 % - Markeringsfarve4 2 3 8" xfId="27968"/>
    <cellStyle name="40 % - Markeringsfarve4 2 4" xfId="19907"/>
    <cellStyle name="40 % - Markeringsfarve4 2 4 2" xfId="27969"/>
    <cellStyle name="40 % - Markeringsfarve4 2 4 3" xfId="27970"/>
    <cellStyle name="40 % - Markeringsfarve4 2 5" xfId="27971"/>
    <cellStyle name="40 % - Markeringsfarve4 2 5 2" xfId="27972"/>
    <cellStyle name="40 % - Markeringsfarve4 2 5 3" xfId="27973"/>
    <cellStyle name="40 % - Markeringsfarve4 2 6" xfId="27974"/>
    <cellStyle name="40 % - Markeringsfarve4 2 6 2" xfId="27975"/>
    <cellStyle name="40 % - Markeringsfarve4 2 6 3" xfId="27976"/>
    <cellStyle name="40 % - Markeringsfarve4 2 7" xfId="27977"/>
    <cellStyle name="40 % - Markeringsfarve4 2 7 2" xfId="27978"/>
    <cellStyle name="40 % - Markeringsfarve4 2 7 3" xfId="27979"/>
    <cellStyle name="40 % - Markeringsfarve4 2 8" xfId="27980"/>
    <cellStyle name="40 % - Markeringsfarve4 2 8 2" xfId="27981"/>
    <cellStyle name="40 % - Markeringsfarve4 2 8 3" xfId="27982"/>
    <cellStyle name="40 % - Markeringsfarve4 2 9" xfId="27983"/>
    <cellStyle name="40 % - Markeringsfarve4 2 9 2" xfId="27984"/>
    <cellStyle name="40 % - Markeringsfarve4 3" xfId="19908"/>
    <cellStyle name="40 % - Markeringsfarve4 3 10" xfId="27985"/>
    <cellStyle name="40 % - Markeringsfarve4 3 2" xfId="19909"/>
    <cellStyle name="40 % - Markeringsfarve4 3 2 2" xfId="27986"/>
    <cellStyle name="40 % - Markeringsfarve4 3 2 2 2" xfId="27987"/>
    <cellStyle name="40 % - Markeringsfarve4 3 2 2 3" xfId="27988"/>
    <cellStyle name="40 % - Markeringsfarve4 3 2 3" xfId="27989"/>
    <cellStyle name="40 % - Markeringsfarve4 3 2 3 2" xfId="27990"/>
    <cellStyle name="40 % - Markeringsfarve4 3 2 3 3" xfId="27991"/>
    <cellStyle name="40 % - Markeringsfarve4 3 2 4" xfId="27992"/>
    <cellStyle name="40 % - Markeringsfarve4 3 2 4 2" xfId="27993"/>
    <cellStyle name="40 % - Markeringsfarve4 3 2 4 3" xfId="27994"/>
    <cellStyle name="40 % - Markeringsfarve4 3 2 5" xfId="27995"/>
    <cellStyle name="40 % - Markeringsfarve4 3 2 5 2" xfId="27996"/>
    <cellStyle name="40 % - Markeringsfarve4 3 2 5 3" xfId="27997"/>
    <cellStyle name="40 % - Markeringsfarve4 3 2 6" xfId="27998"/>
    <cellStyle name="40 % - Markeringsfarve4 3 2 6 2" xfId="27999"/>
    <cellStyle name="40 % - Markeringsfarve4 3 2 6 3" xfId="28000"/>
    <cellStyle name="40 % - Markeringsfarve4 3 2 7" xfId="28001"/>
    <cellStyle name="40 % - Markeringsfarve4 3 2 7 2" xfId="28002"/>
    <cellStyle name="40 % - Markeringsfarve4 3 2 8" xfId="28003"/>
    <cellStyle name="40 % - Markeringsfarve4 3 3" xfId="28004"/>
    <cellStyle name="40 % - Markeringsfarve4 3 3 2" xfId="28005"/>
    <cellStyle name="40 % - Markeringsfarve4 3 3 2 2" xfId="28006"/>
    <cellStyle name="40 % - Markeringsfarve4 3 3 2 3" xfId="28007"/>
    <cellStyle name="40 % - Markeringsfarve4 3 3 3" xfId="28008"/>
    <cellStyle name="40 % - Markeringsfarve4 3 3 3 2" xfId="28009"/>
    <cellStyle name="40 % - Markeringsfarve4 3 3 3 3" xfId="28010"/>
    <cellStyle name="40 % - Markeringsfarve4 3 3 4" xfId="28011"/>
    <cellStyle name="40 % - Markeringsfarve4 3 3 4 2" xfId="28012"/>
    <cellStyle name="40 % - Markeringsfarve4 3 3 4 3" xfId="28013"/>
    <cellStyle name="40 % - Markeringsfarve4 3 3 5" xfId="28014"/>
    <cellStyle name="40 % - Markeringsfarve4 3 3 5 2" xfId="28015"/>
    <cellStyle name="40 % - Markeringsfarve4 3 3 5 3" xfId="28016"/>
    <cellStyle name="40 % - Markeringsfarve4 3 3 6" xfId="28017"/>
    <cellStyle name="40 % - Markeringsfarve4 3 3 6 2" xfId="28018"/>
    <cellStyle name="40 % - Markeringsfarve4 3 3 6 3" xfId="28019"/>
    <cellStyle name="40 % - Markeringsfarve4 3 3 7" xfId="28020"/>
    <cellStyle name="40 % - Markeringsfarve4 3 3 7 2" xfId="28021"/>
    <cellStyle name="40 % - Markeringsfarve4 3 3 8" xfId="28022"/>
    <cellStyle name="40 % - Markeringsfarve4 3 4" xfId="28023"/>
    <cellStyle name="40 % - Markeringsfarve4 3 4 2" xfId="28024"/>
    <cellStyle name="40 % - Markeringsfarve4 3 4 3" xfId="28025"/>
    <cellStyle name="40 % - Markeringsfarve4 3 5" xfId="28026"/>
    <cellStyle name="40 % - Markeringsfarve4 3 5 2" xfId="28027"/>
    <cellStyle name="40 % - Markeringsfarve4 3 5 3" xfId="28028"/>
    <cellStyle name="40 % - Markeringsfarve4 3 6" xfId="28029"/>
    <cellStyle name="40 % - Markeringsfarve4 3 6 2" xfId="28030"/>
    <cellStyle name="40 % - Markeringsfarve4 3 6 3" xfId="28031"/>
    <cellStyle name="40 % - Markeringsfarve4 3 7" xfId="28032"/>
    <cellStyle name="40 % - Markeringsfarve4 3 7 2" xfId="28033"/>
    <cellStyle name="40 % - Markeringsfarve4 3 7 3" xfId="28034"/>
    <cellStyle name="40 % - Markeringsfarve4 3 8" xfId="28035"/>
    <cellStyle name="40 % - Markeringsfarve4 3 8 2" xfId="28036"/>
    <cellStyle name="40 % - Markeringsfarve4 3 8 3" xfId="28037"/>
    <cellStyle name="40 % - Markeringsfarve4 3 9" xfId="28038"/>
    <cellStyle name="40 % - Markeringsfarve4 3 9 2" xfId="28039"/>
    <cellStyle name="40 % - Markeringsfarve4 4" xfId="19910"/>
    <cellStyle name="40 % - Markeringsfarve4 4 2" xfId="19911"/>
    <cellStyle name="40 % - Markeringsfarve4 4 2 2" xfId="28040"/>
    <cellStyle name="40 % - Markeringsfarve4 4 2 3" xfId="28041"/>
    <cellStyle name="40 % - Markeringsfarve4 4 3" xfId="28042"/>
    <cellStyle name="40 % - Markeringsfarve4 4 3 2" xfId="28043"/>
    <cellStyle name="40 % - Markeringsfarve4 4 3 3" xfId="28044"/>
    <cellStyle name="40 % - Markeringsfarve4 4 4" xfId="28045"/>
    <cellStyle name="40 % - Markeringsfarve4 4 4 2" xfId="28046"/>
    <cellStyle name="40 % - Markeringsfarve4 4 4 3" xfId="28047"/>
    <cellStyle name="40 % - Markeringsfarve4 4 5" xfId="28048"/>
    <cellStyle name="40 % - Markeringsfarve4 4 5 2" xfId="28049"/>
    <cellStyle name="40 % - Markeringsfarve4 4 5 3" xfId="28050"/>
    <cellStyle name="40 % - Markeringsfarve4 4 6" xfId="28051"/>
    <cellStyle name="40 % - Markeringsfarve4 4 6 2" xfId="28052"/>
    <cellStyle name="40 % - Markeringsfarve4 4 6 3" xfId="28053"/>
    <cellStyle name="40 % - Markeringsfarve4 4 7" xfId="28054"/>
    <cellStyle name="40 % - Markeringsfarve4 4 7 2" xfId="28055"/>
    <cellStyle name="40 % - Markeringsfarve4 4 8" xfId="28056"/>
    <cellStyle name="40 % - Markeringsfarve4 5" xfId="19912"/>
    <cellStyle name="40 % - Markeringsfarve4 5 2" xfId="19913"/>
    <cellStyle name="40 % - Markeringsfarve4 5 2 2" xfId="28057"/>
    <cellStyle name="40 % - Markeringsfarve4 5 2 3" xfId="28058"/>
    <cellStyle name="40 % - Markeringsfarve4 5 3" xfId="28059"/>
    <cellStyle name="40 % - Markeringsfarve4 5 3 2" xfId="28060"/>
    <cellStyle name="40 % - Markeringsfarve4 5 3 3" xfId="28061"/>
    <cellStyle name="40 % - Markeringsfarve4 5 4" xfId="28062"/>
    <cellStyle name="40 % - Markeringsfarve4 5 4 2" xfId="28063"/>
    <cellStyle name="40 % - Markeringsfarve4 5 4 3" xfId="28064"/>
    <cellStyle name="40 % - Markeringsfarve4 5 5" xfId="28065"/>
    <cellStyle name="40 % - Markeringsfarve4 5 5 2" xfId="28066"/>
    <cellStyle name="40 % - Markeringsfarve4 5 5 3" xfId="28067"/>
    <cellStyle name="40 % - Markeringsfarve4 5 6" xfId="28068"/>
    <cellStyle name="40 % - Markeringsfarve4 5 6 2" xfId="28069"/>
    <cellStyle name="40 % - Markeringsfarve4 5 6 3" xfId="28070"/>
    <cellStyle name="40 % - Markeringsfarve4 5 7" xfId="28071"/>
    <cellStyle name="40 % - Markeringsfarve4 5 7 2" xfId="28072"/>
    <cellStyle name="40 % - Markeringsfarve4 5 8" xfId="28073"/>
    <cellStyle name="40 % - Markeringsfarve4 6" xfId="19914"/>
    <cellStyle name="40 % - Markeringsfarve4 6 2" xfId="19915"/>
    <cellStyle name="40 % - Markeringsfarve4 6 3" xfId="28074"/>
    <cellStyle name="40 % - Markeringsfarve4 7" xfId="19916"/>
    <cellStyle name="40 % - Markeringsfarve4 7 2" xfId="28075"/>
    <cellStyle name="40 % - Markeringsfarve4 7 3" xfId="28076"/>
    <cellStyle name="40 % - Markeringsfarve4 8" xfId="28077"/>
    <cellStyle name="40 % - Markeringsfarve4 8 2" xfId="28078"/>
    <cellStyle name="40 % - Markeringsfarve4 8 3" xfId="28079"/>
    <cellStyle name="40 % - Markeringsfarve4 9" xfId="28080"/>
    <cellStyle name="40 % - Markeringsfarve4 9 2" xfId="28081"/>
    <cellStyle name="40 % - Markeringsfarve4 9 3" xfId="28082"/>
    <cellStyle name="40 % - Markeringsfarve5" xfId="6764"/>
    <cellStyle name="40 % - Markeringsfarve5 10" xfId="28083"/>
    <cellStyle name="40 % - Markeringsfarve5 10 2" xfId="28084"/>
    <cellStyle name="40 % - Markeringsfarve5 10 3" xfId="28085"/>
    <cellStyle name="40 % - Markeringsfarve5 11" xfId="28086"/>
    <cellStyle name="40 % - Markeringsfarve5 11 2" xfId="28087"/>
    <cellStyle name="40 % - Markeringsfarve5 12" xfId="28088"/>
    <cellStyle name="40 % - Markeringsfarve5 13" xfId="14044"/>
    <cellStyle name="40 % - Markeringsfarve5 2" xfId="6765"/>
    <cellStyle name="40 % - Markeringsfarve5 2 10" xfId="28089"/>
    <cellStyle name="40 % - Markeringsfarve5 2 11" xfId="14045"/>
    <cellStyle name="40 % - Markeringsfarve5 2 2" xfId="19917"/>
    <cellStyle name="40 % - Markeringsfarve5 2 2 2" xfId="19918"/>
    <cellStyle name="40 % - Markeringsfarve5 2 2 2 2" xfId="28090"/>
    <cellStyle name="40 % - Markeringsfarve5 2 2 2 3" xfId="28091"/>
    <cellStyle name="40 % - Markeringsfarve5 2 2 3" xfId="28092"/>
    <cellStyle name="40 % - Markeringsfarve5 2 2 3 2" xfId="28093"/>
    <cellStyle name="40 % - Markeringsfarve5 2 2 3 3" xfId="28094"/>
    <cellStyle name="40 % - Markeringsfarve5 2 2 4" xfId="28095"/>
    <cellStyle name="40 % - Markeringsfarve5 2 2 4 2" xfId="28096"/>
    <cellStyle name="40 % - Markeringsfarve5 2 2 4 3" xfId="28097"/>
    <cellStyle name="40 % - Markeringsfarve5 2 2 5" xfId="28098"/>
    <cellStyle name="40 % - Markeringsfarve5 2 2 5 2" xfId="28099"/>
    <cellStyle name="40 % - Markeringsfarve5 2 2 5 3" xfId="28100"/>
    <cellStyle name="40 % - Markeringsfarve5 2 2 6" xfId="28101"/>
    <cellStyle name="40 % - Markeringsfarve5 2 2 6 2" xfId="28102"/>
    <cellStyle name="40 % - Markeringsfarve5 2 2 6 3" xfId="28103"/>
    <cellStyle name="40 % - Markeringsfarve5 2 2 7" xfId="28104"/>
    <cellStyle name="40 % - Markeringsfarve5 2 2 7 2" xfId="28105"/>
    <cellStyle name="40 % - Markeringsfarve5 2 2 8" xfId="28106"/>
    <cellStyle name="40 % - Markeringsfarve5 2 3" xfId="19919"/>
    <cellStyle name="40 % - Markeringsfarve5 2 3 2" xfId="19920"/>
    <cellStyle name="40 % - Markeringsfarve5 2 3 2 2" xfId="28107"/>
    <cellStyle name="40 % - Markeringsfarve5 2 3 2 3" xfId="28108"/>
    <cellStyle name="40 % - Markeringsfarve5 2 3 3" xfId="28109"/>
    <cellStyle name="40 % - Markeringsfarve5 2 3 3 2" xfId="28110"/>
    <cellStyle name="40 % - Markeringsfarve5 2 3 3 3" xfId="28111"/>
    <cellStyle name="40 % - Markeringsfarve5 2 3 4" xfId="28112"/>
    <cellStyle name="40 % - Markeringsfarve5 2 3 4 2" xfId="28113"/>
    <cellStyle name="40 % - Markeringsfarve5 2 3 4 3" xfId="28114"/>
    <cellStyle name="40 % - Markeringsfarve5 2 3 5" xfId="28115"/>
    <cellStyle name="40 % - Markeringsfarve5 2 3 5 2" xfId="28116"/>
    <cellStyle name="40 % - Markeringsfarve5 2 3 5 3" xfId="28117"/>
    <cellStyle name="40 % - Markeringsfarve5 2 3 6" xfId="28118"/>
    <cellStyle name="40 % - Markeringsfarve5 2 3 6 2" xfId="28119"/>
    <cellStyle name="40 % - Markeringsfarve5 2 3 6 3" xfId="28120"/>
    <cellStyle name="40 % - Markeringsfarve5 2 3 7" xfId="28121"/>
    <cellStyle name="40 % - Markeringsfarve5 2 3 7 2" xfId="28122"/>
    <cellStyle name="40 % - Markeringsfarve5 2 3 8" xfId="28123"/>
    <cellStyle name="40 % - Markeringsfarve5 2 4" xfId="19921"/>
    <cellStyle name="40 % - Markeringsfarve5 2 4 2" xfId="28124"/>
    <cellStyle name="40 % - Markeringsfarve5 2 4 3" xfId="28125"/>
    <cellStyle name="40 % - Markeringsfarve5 2 5" xfId="28126"/>
    <cellStyle name="40 % - Markeringsfarve5 2 5 2" xfId="28127"/>
    <cellStyle name="40 % - Markeringsfarve5 2 5 3" xfId="28128"/>
    <cellStyle name="40 % - Markeringsfarve5 2 6" xfId="28129"/>
    <cellStyle name="40 % - Markeringsfarve5 2 6 2" xfId="28130"/>
    <cellStyle name="40 % - Markeringsfarve5 2 6 3" xfId="28131"/>
    <cellStyle name="40 % - Markeringsfarve5 2 7" xfId="28132"/>
    <cellStyle name="40 % - Markeringsfarve5 2 7 2" xfId="28133"/>
    <cellStyle name="40 % - Markeringsfarve5 2 7 3" xfId="28134"/>
    <cellStyle name="40 % - Markeringsfarve5 2 8" xfId="28135"/>
    <cellStyle name="40 % - Markeringsfarve5 2 8 2" xfId="28136"/>
    <cellStyle name="40 % - Markeringsfarve5 2 8 3" xfId="28137"/>
    <cellStyle name="40 % - Markeringsfarve5 2 9" xfId="28138"/>
    <cellStyle name="40 % - Markeringsfarve5 2 9 2" xfId="28139"/>
    <cellStyle name="40 % - Markeringsfarve5 3" xfId="19922"/>
    <cellStyle name="40 % - Markeringsfarve5 3 10" xfId="28140"/>
    <cellStyle name="40 % - Markeringsfarve5 3 2" xfId="19923"/>
    <cellStyle name="40 % - Markeringsfarve5 3 2 2" xfId="28141"/>
    <cellStyle name="40 % - Markeringsfarve5 3 2 2 2" xfId="28142"/>
    <cellStyle name="40 % - Markeringsfarve5 3 2 2 3" xfId="28143"/>
    <cellStyle name="40 % - Markeringsfarve5 3 2 3" xfId="28144"/>
    <cellStyle name="40 % - Markeringsfarve5 3 2 3 2" xfId="28145"/>
    <cellStyle name="40 % - Markeringsfarve5 3 2 3 3" xfId="28146"/>
    <cellStyle name="40 % - Markeringsfarve5 3 2 4" xfId="28147"/>
    <cellStyle name="40 % - Markeringsfarve5 3 2 4 2" xfId="28148"/>
    <cellStyle name="40 % - Markeringsfarve5 3 2 4 3" xfId="28149"/>
    <cellStyle name="40 % - Markeringsfarve5 3 2 5" xfId="28150"/>
    <cellStyle name="40 % - Markeringsfarve5 3 2 5 2" xfId="28151"/>
    <cellStyle name="40 % - Markeringsfarve5 3 2 5 3" xfId="28152"/>
    <cellStyle name="40 % - Markeringsfarve5 3 2 6" xfId="28153"/>
    <cellStyle name="40 % - Markeringsfarve5 3 2 6 2" xfId="28154"/>
    <cellStyle name="40 % - Markeringsfarve5 3 2 6 3" xfId="28155"/>
    <cellStyle name="40 % - Markeringsfarve5 3 2 7" xfId="28156"/>
    <cellStyle name="40 % - Markeringsfarve5 3 2 7 2" xfId="28157"/>
    <cellStyle name="40 % - Markeringsfarve5 3 2 8" xfId="28158"/>
    <cellStyle name="40 % - Markeringsfarve5 3 3" xfId="28159"/>
    <cellStyle name="40 % - Markeringsfarve5 3 3 2" xfId="28160"/>
    <cellStyle name="40 % - Markeringsfarve5 3 3 2 2" xfId="28161"/>
    <cellStyle name="40 % - Markeringsfarve5 3 3 2 3" xfId="28162"/>
    <cellStyle name="40 % - Markeringsfarve5 3 3 3" xfId="28163"/>
    <cellStyle name="40 % - Markeringsfarve5 3 3 3 2" xfId="28164"/>
    <cellStyle name="40 % - Markeringsfarve5 3 3 3 3" xfId="28165"/>
    <cellStyle name="40 % - Markeringsfarve5 3 3 4" xfId="28166"/>
    <cellStyle name="40 % - Markeringsfarve5 3 3 4 2" xfId="28167"/>
    <cellStyle name="40 % - Markeringsfarve5 3 3 4 3" xfId="28168"/>
    <cellStyle name="40 % - Markeringsfarve5 3 3 5" xfId="28169"/>
    <cellStyle name="40 % - Markeringsfarve5 3 3 5 2" xfId="28170"/>
    <cellStyle name="40 % - Markeringsfarve5 3 3 5 3" xfId="28171"/>
    <cellStyle name="40 % - Markeringsfarve5 3 3 6" xfId="28172"/>
    <cellStyle name="40 % - Markeringsfarve5 3 3 6 2" xfId="28173"/>
    <cellStyle name="40 % - Markeringsfarve5 3 3 6 3" xfId="28174"/>
    <cellStyle name="40 % - Markeringsfarve5 3 3 7" xfId="28175"/>
    <cellStyle name="40 % - Markeringsfarve5 3 3 7 2" xfId="28176"/>
    <cellStyle name="40 % - Markeringsfarve5 3 3 8" xfId="28177"/>
    <cellStyle name="40 % - Markeringsfarve5 3 4" xfId="28178"/>
    <cellStyle name="40 % - Markeringsfarve5 3 4 2" xfId="28179"/>
    <cellStyle name="40 % - Markeringsfarve5 3 4 3" xfId="28180"/>
    <cellStyle name="40 % - Markeringsfarve5 3 5" xfId="28181"/>
    <cellStyle name="40 % - Markeringsfarve5 3 5 2" xfId="28182"/>
    <cellStyle name="40 % - Markeringsfarve5 3 5 3" xfId="28183"/>
    <cellStyle name="40 % - Markeringsfarve5 3 6" xfId="28184"/>
    <cellStyle name="40 % - Markeringsfarve5 3 6 2" xfId="28185"/>
    <cellStyle name="40 % - Markeringsfarve5 3 6 3" xfId="28186"/>
    <cellStyle name="40 % - Markeringsfarve5 3 7" xfId="28187"/>
    <cellStyle name="40 % - Markeringsfarve5 3 7 2" xfId="28188"/>
    <cellStyle name="40 % - Markeringsfarve5 3 7 3" xfId="28189"/>
    <cellStyle name="40 % - Markeringsfarve5 3 8" xfId="28190"/>
    <cellStyle name="40 % - Markeringsfarve5 3 8 2" xfId="28191"/>
    <cellStyle name="40 % - Markeringsfarve5 3 8 3" xfId="28192"/>
    <cellStyle name="40 % - Markeringsfarve5 3 9" xfId="28193"/>
    <cellStyle name="40 % - Markeringsfarve5 3 9 2" xfId="28194"/>
    <cellStyle name="40 % - Markeringsfarve5 4" xfId="19924"/>
    <cellStyle name="40 % - Markeringsfarve5 4 2" xfId="19925"/>
    <cellStyle name="40 % - Markeringsfarve5 4 2 2" xfId="28195"/>
    <cellStyle name="40 % - Markeringsfarve5 4 2 3" xfId="28196"/>
    <cellStyle name="40 % - Markeringsfarve5 4 3" xfId="28197"/>
    <cellStyle name="40 % - Markeringsfarve5 4 3 2" xfId="28198"/>
    <cellStyle name="40 % - Markeringsfarve5 4 3 3" xfId="28199"/>
    <cellStyle name="40 % - Markeringsfarve5 4 4" xfId="28200"/>
    <cellStyle name="40 % - Markeringsfarve5 4 4 2" xfId="28201"/>
    <cellStyle name="40 % - Markeringsfarve5 4 4 3" xfId="28202"/>
    <cellStyle name="40 % - Markeringsfarve5 4 5" xfId="28203"/>
    <cellStyle name="40 % - Markeringsfarve5 4 5 2" xfId="28204"/>
    <cellStyle name="40 % - Markeringsfarve5 4 5 3" xfId="28205"/>
    <cellStyle name="40 % - Markeringsfarve5 4 6" xfId="28206"/>
    <cellStyle name="40 % - Markeringsfarve5 4 6 2" xfId="28207"/>
    <cellStyle name="40 % - Markeringsfarve5 4 6 3" xfId="28208"/>
    <cellStyle name="40 % - Markeringsfarve5 4 7" xfId="28209"/>
    <cellStyle name="40 % - Markeringsfarve5 4 7 2" xfId="28210"/>
    <cellStyle name="40 % - Markeringsfarve5 4 8" xfId="28211"/>
    <cellStyle name="40 % - Markeringsfarve5 5" xfId="19926"/>
    <cellStyle name="40 % - Markeringsfarve5 5 2" xfId="19927"/>
    <cellStyle name="40 % - Markeringsfarve5 5 2 2" xfId="28212"/>
    <cellStyle name="40 % - Markeringsfarve5 5 2 3" xfId="28213"/>
    <cellStyle name="40 % - Markeringsfarve5 5 3" xfId="28214"/>
    <cellStyle name="40 % - Markeringsfarve5 5 3 2" xfId="28215"/>
    <cellStyle name="40 % - Markeringsfarve5 5 3 3" xfId="28216"/>
    <cellStyle name="40 % - Markeringsfarve5 5 4" xfId="28217"/>
    <cellStyle name="40 % - Markeringsfarve5 5 4 2" xfId="28218"/>
    <cellStyle name="40 % - Markeringsfarve5 5 4 3" xfId="28219"/>
    <cellStyle name="40 % - Markeringsfarve5 5 5" xfId="28220"/>
    <cellStyle name="40 % - Markeringsfarve5 5 5 2" xfId="28221"/>
    <cellStyle name="40 % - Markeringsfarve5 5 5 3" xfId="28222"/>
    <cellStyle name="40 % - Markeringsfarve5 5 6" xfId="28223"/>
    <cellStyle name="40 % - Markeringsfarve5 5 6 2" xfId="28224"/>
    <cellStyle name="40 % - Markeringsfarve5 5 6 3" xfId="28225"/>
    <cellStyle name="40 % - Markeringsfarve5 5 7" xfId="28226"/>
    <cellStyle name="40 % - Markeringsfarve5 5 7 2" xfId="28227"/>
    <cellStyle name="40 % - Markeringsfarve5 5 8" xfId="28228"/>
    <cellStyle name="40 % - Markeringsfarve5 6" xfId="19928"/>
    <cellStyle name="40 % - Markeringsfarve5 6 2" xfId="19929"/>
    <cellStyle name="40 % - Markeringsfarve5 6 3" xfId="28229"/>
    <cellStyle name="40 % - Markeringsfarve5 7" xfId="19930"/>
    <cellStyle name="40 % - Markeringsfarve5 7 2" xfId="28230"/>
    <cellStyle name="40 % - Markeringsfarve5 7 3" xfId="28231"/>
    <cellStyle name="40 % - Markeringsfarve5 8" xfId="28232"/>
    <cellStyle name="40 % - Markeringsfarve5 8 2" xfId="28233"/>
    <cellStyle name="40 % - Markeringsfarve5 8 3" xfId="28234"/>
    <cellStyle name="40 % - Markeringsfarve5 9" xfId="28235"/>
    <cellStyle name="40 % - Markeringsfarve5 9 2" xfId="28236"/>
    <cellStyle name="40 % - Markeringsfarve5 9 3" xfId="28237"/>
    <cellStyle name="40 % - Markeringsfarve6" xfId="6766"/>
    <cellStyle name="40 % - Markeringsfarve6 10" xfId="28238"/>
    <cellStyle name="40 % - Markeringsfarve6 10 2" xfId="28239"/>
    <cellStyle name="40 % - Markeringsfarve6 10 3" xfId="28240"/>
    <cellStyle name="40 % - Markeringsfarve6 11" xfId="28241"/>
    <cellStyle name="40 % - Markeringsfarve6 11 2" xfId="28242"/>
    <cellStyle name="40 % - Markeringsfarve6 12" xfId="28243"/>
    <cellStyle name="40 % - Markeringsfarve6 13" xfId="14046"/>
    <cellStyle name="40 % - Markeringsfarve6 2" xfId="6767"/>
    <cellStyle name="40 % - Markeringsfarve6 2 10" xfId="28244"/>
    <cellStyle name="40 % - Markeringsfarve6 2 11" xfId="14047"/>
    <cellStyle name="40 % - Markeringsfarve6 2 2" xfId="19931"/>
    <cellStyle name="40 % - Markeringsfarve6 2 2 2" xfId="19932"/>
    <cellStyle name="40 % - Markeringsfarve6 2 2 2 2" xfId="28245"/>
    <cellStyle name="40 % - Markeringsfarve6 2 2 2 3" xfId="28246"/>
    <cellStyle name="40 % - Markeringsfarve6 2 2 3" xfId="28247"/>
    <cellStyle name="40 % - Markeringsfarve6 2 2 3 2" xfId="28248"/>
    <cellStyle name="40 % - Markeringsfarve6 2 2 3 3" xfId="28249"/>
    <cellStyle name="40 % - Markeringsfarve6 2 2 4" xfId="28250"/>
    <cellStyle name="40 % - Markeringsfarve6 2 2 4 2" xfId="28251"/>
    <cellStyle name="40 % - Markeringsfarve6 2 2 4 3" xfId="28252"/>
    <cellStyle name="40 % - Markeringsfarve6 2 2 5" xfId="28253"/>
    <cellStyle name="40 % - Markeringsfarve6 2 2 5 2" xfId="28254"/>
    <cellStyle name="40 % - Markeringsfarve6 2 2 5 3" xfId="28255"/>
    <cellStyle name="40 % - Markeringsfarve6 2 2 6" xfId="28256"/>
    <cellStyle name="40 % - Markeringsfarve6 2 2 6 2" xfId="28257"/>
    <cellStyle name="40 % - Markeringsfarve6 2 2 6 3" xfId="28258"/>
    <cellStyle name="40 % - Markeringsfarve6 2 2 7" xfId="28259"/>
    <cellStyle name="40 % - Markeringsfarve6 2 2 7 2" xfId="28260"/>
    <cellStyle name="40 % - Markeringsfarve6 2 2 8" xfId="28261"/>
    <cellStyle name="40 % - Markeringsfarve6 2 3" xfId="19933"/>
    <cellStyle name="40 % - Markeringsfarve6 2 3 2" xfId="19934"/>
    <cellStyle name="40 % - Markeringsfarve6 2 3 2 2" xfId="28262"/>
    <cellStyle name="40 % - Markeringsfarve6 2 3 2 3" xfId="28263"/>
    <cellStyle name="40 % - Markeringsfarve6 2 3 3" xfId="28264"/>
    <cellStyle name="40 % - Markeringsfarve6 2 3 3 2" xfId="28265"/>
    <cellStyle name="40 % - Markeringsfarve6 2 3 3 3" xfId="28266"/>
    <cellStyle name="40 % - Markeringsfarve6 2 3 4" xfId="28267"/>
    <cellStyle name="40 % - Markeringsfarve6 2 3 4 2" xfId="28268"/>
    <cellStyle name="40 % - Markeringsfarve6 2 3 4 3" xfId="28269"/>
    <cellStyle name="40 % - Markeringsfarve6 2 3 5" xfId="28270"/>
    <cellStyle name="40 % - Markeringsfarve6 2 3 5 2" xfId="28271"/>
    <cellStyle name="40 % - Markeringsfarve6 2 3 5 3" xfId="28272"/>
    <cellStyle name="40 % - Markeringsfarve6 2 3 6" xfId="28273"/>
    <cellStyle name="40 % - Markeringsfarve6 2 3 6 2" xfId="28274"/>
    <cellStyle name="40 % - Markeringsfarve6 2 3 6 3" xfId="28275"/>
    <cellStyle name="40 % - Markeringsfarve6 2 3 7" xfId="28276"/>
    <cellStyle name="40 % - Markeringsfarve6 2 3 7 2" xfId="28277"/>
    <cellStyle name="40 % - Markeringsfarve6 2 3 8" xfId="28278"/>
    <cellStyle name="40 % - Markeringsfarve6 2 4" xfId="19935"/>
    <cellStyle name="40 % - Markeringsfarve6 2 4 2" xfId="28279"/>
    <cellStyle name="40 % - Markeringsfarve6 2 4 3" xfId="28280"/>
    <cellStyle name="40 % - Markeringsfarve6 2 5" xfId="28281"/>
    <cellStyle name="40 % - Markeringsfarve6 2 5 2" xfId="28282"/>
    <cellStyle name="40 % - Markeringsfarve6 2 5 3" xfId="28283"/>
    <cellStyle name="40 % - Markeringsfarve6 2 6" xfId="28284"/>
    <cellStyle name="40 % - Markeringsfarve6 2 6 2" xfId="28285"/>
    <cellStyle name="40 % - Markeringsfarve6 2 6 3" xfId="28286"/>
    <cellStyle name="40 % - Markeringsfarve6 2 7" xfId="28287"/>
    <cellStyle name="40 % - Markeringsfarve6 2 7 2" xfId="28288"/>
    <cellStyle name="40 % - Markeringsfarve6 2 7 3" xfId="28289"/>
    <cellStyle name="40 % - Markeringsfarve6 2 8" xfId="28290"/>
    <cellStyle name="40 % - Markeringsfarve6 2 8 2" xfId="28291"/>
    <cellStyle name="40 % - Markeringsfarve6 2 8 3" xfId="28292"/>
    <cellStyle name="40 % - Markeringsfarve6 2 9" xfId="28293"/>
    <cellStyle name="40 % - Markeringsfarve6 2 9 2" xfId="28294"/>
    <cellStyle name="40 % - Markeringsfarve6 3" xfId="19936"/>
    <cellStyle name="40 % - Markeringsfarve6 3 10" xfId="28295"/>
    <cellStyle name="40 % - Markeringsfarve6 3 2" xfId="19937"/>
    <cellStyle name="40 % - Markeringsfarve6 3 2 2" xfId="28296"/>
    <cellStyle name="40 % - Markeringsfarve6 3 2 2 2" xfId="28297"/>
    <cellStyle name="40 % - Markeringsfarve6 3 2 2 3" xfId="28298"/>
    <cellStyle name="40 % - Markeringsfarve6 3 2 3" xfId="28299"/>
    <cellStyle name="40 % - Markeringsfarve6 3 2 3 2" xfId="28300"/>
    <cellStyle name="40 % - Markeringsfarve6 3 2 3 3" xfId="28301"/>
    <cellStyle name="40 % - Markeringsfarve6 3 2 4" xfId="28302"/>
    <cellStyle name="40 % - Markeringsfarve6 3 2 4 2" xfId="28303"/>
    <cellStyle name="40 % - Markeringsfarve6 3 2 4 3" xfId="28304"/>
    <cellStyle name="40 % - Markeringsfarve6 3 2 5" xfId="28305"/>
    <cellStyle name="40 % - Markeringsfarve6 3 2 5 2" xfId="28306"/>
    <cellStyle name="40 % - Markeringsfarve6 3 2 5 3" xfId="28307"/>
    <cellStyle name="40 % - Markeringsfarve6 3 2 6" xfId="28308"/>
    <cellStyle name="40 % - Markeringsfarve6 3 2 6 2" xfId="28309"/>
    <cellStyle name="40 % - Markeringsfarve6 3 2 6 3" xfId="28310"/>
    <cellStyle name="40 % - Markeringsfarve6 3 2 7" xfId="28311"/>
    <cellStyle name="40 % - Markeringsfarve6 3 2 7 2" xfId="28312"/>
    <cellStyle name="40 % - Markeringsfarve6 3 2 8" xfId="28313"/>
    <cellStyle name="40 % - Markeringsfarve6 3 3" xfId="28314"/>
    <cellStyle name="40 % - Markeringsfarve6 3 3 2" xfId="28315"/>
    <cellStyle name="40 % - Markeringsfarve6 3 3 2 2" xfId="28316"/>
    <cellStyle name="40 % - Markeringsfarve6 3 3 2 3" xfId="28317"/>
    <cellStyle name="40 % - Markeringsfarve6 3 3 3" xfId="28318"/>
    <cellStyle name="40 % - Markeringsfarve6 3 3 3 2" xfId="28319"/>
    <cellStyle name="40 % - Markeringsfarve6 3 3 3 3" xfId="28320"/>
    <cellStyle name="40 % - Markeringsfarve6 3 3 4" xfId="28321"/>
    <cellStyle name="40 % - Markeringsfarve6 3 3 4 2" xfId="28322"/>
    <cellStyle name="40 % - Markeringsfarve6 3 3 4 3" xfId="28323"/>
    <cellStyle name="40 % - Markeringsfarve6 3 3 5" xfId="28324"/>
    <cellStyle name="40 % - Markeringsfarve6 3 3 5 2" xfId="28325"/>
    <cellStyle name="40 % - Markeringsfarve6 3 3 5 3" xfId="28326"/>
    <cellStyle name="40 % - Markeringsfarve6 3 3 6" xfId="28327"/>
    <cellStyle name="40 % - Markeringsfarve6 3 3 6 2" xfId="28328"/>
    <cellStyle name="40 % - Markeringsfarve6 3 3 6 3" xfId="28329"/>
    <cellStyle name="40 % - Markeringsfarve6 3 3 7" xfId="28330"/>
    <cellStyle name="40 % - Markeringsfarve6 3 3 7 2" xfId="28331"/>
    <cellStyle name="40 % - Markeringsfarve6 3 3 8" xfId="28332"/>
    <cellStyle name="40 % - Markeringsfarve6 3 4" xfId="28333"/>
    <cellStyle name="40 % - Markeringsfarve6 3 4 2" xfId="28334"/>
    <cellStyle name="40 % - Markeringsfarve6 3 4 3" xfId="28335"/>
    <cellStyle name="40 % - Markeringsfarve6 3 5" xfId="28336"/>
    <cellStyle name="40 % - Markeringsfarve6 3 5 2" xfId="28337"/>
    <cellStyle name="40 % - Markeringsfarve6 3 5 3" xfId="28338"/>
    <cellStyle name="40 % - Markeringsfarve6 3 6" xfId="28339"/>
    <cellStyle name="40 % - Markeringsfarve6 3 6 2" xfId="28340"/>
    <cellStyle name="40 % - Markeringsfarve6 3 6 3" xfId="28341"/>
    <cellStyle name="40 % - Markeringsfarve6 3 7" xfId="28342"/>
    <cellStyle name="40 % - Markeringsfarve6 3 7 2" xfId="28343"/>
    <cellStyle name="40 % - Markeringsfarve6 3 7 3" xfId="28344"/>
    <cellStyle name="40 % - Markeringsfarve6 3 8" xfId="28345"/>
    <cellStyle name="40 % - Markeringsfarve6 3 8 2" xfId="28346"/>
    <cellStyle name="40 % - Markeringsfarve6 3 8 3" xfId="28347"/>
    <cellStyle name="40 % - Markeringsfarve6 3 9" xfId="28348"/>
    <cellStyle name="40 % - Markeringsfarve6 3 9 2" xfId="28349"/>
    <cellStyle name="40 % - Markeringsfarve6 4" xfId="19938"/>
    <cellStyle name="40 % - Markeringsfarve6 4 2" xfId="19939"/>
    <cellStyle name="40 % - Markeringsfarve6 4 2 2" xfId="28350"/>
    <cellStyle name="40 % - Markeringsfarve6 4 2 3" xfId="28351"/>
    <cellStyle name="40 % - Markeringsfarve6 4 3" xfId="28352"/>
    <cellStyle name="40 % - Markeringsfarve6 4 3 2" xfId="28353"/>
    <cellStyle name="40 % - Markeringsfarve6 4 3 3" xfId="28354"/>
    <cellStyle name="40 % - Markeringsfarve6 4 4" xfId="28355"/>
    <cellStyle name="40 % - Markeringsfarve6 4 4 2" xfId="28356"/>
    <cellStyle name="40 % - Markeringsfarve6 4 4 3" xfId="28357"/>
    <cellStyle name="40 % - Markeringsfarve6 4 5" xfId="28358"/>
    <cellStyle name="40 % - Markeringsfarve6 4 5 2" xfId="28359"/>
    <cellStyle name="40 % - Markeringsfarve6 4 5 3" xfId="28360"/>
    <cellStyle name="40 % - Markeringsfarve6 4 6" xfId="28361"/>
    <cellStyle name="40 % - Markeringsfarve6 4 6 2" xfId="28362"/>
    <cellStyle name="40 % - Markeringsfarve6 4 6 3" xfId="28363"/>
    <cellStyle name="40 % - Markeringsfarve6 4 7" xfId="28364"/>
    <cellStyle name="40 % - Markeringsfarve6 4 7 2" xfId="28365"/>
    <cellStyle name="40 % - Markeringsfarve6 4 8" xfId="28366"/>
    <cellStyle name="40 % - Markeringsfarve6 5" xfId="19940"/>
    <cellStyle name="40 % - Markeringsfarve6 5 2" xfId="19941"/>
    <cellStyle name="40 % - Markeringsfarve6 5 2 2" xfId="28367"/>
    <cellStyle name="40 % - Markeringsfarve6 5 2 3" xfId="28368"/>
    <cellStyle name="40 % - Markeringsfarve6 5 3" xfId="28369"/>
    <cellStyle name="40 % - Markeringsfarve6 5 3 2" xfId="28370"/>
    <cellStyle name="40 % - Markeringsfarve6 5 3 3" xfId="28371"/>
    <cellStyle name="40 % - Markeringsfarve6 5 4" xfId="28372"/>
    <cellStyle name="40 % - Markeringsfarve6 5 4 2" xfId="28373"/>
    <cellStyle name="40 % - Markeringsfarve6 5 4 3" xfId="28374"/>
    <cellStyle name="40 % - Markeringsfarve6 5 5" xfId="28375"/>
    <cellStyle name="40 % - Markeringsfarve6 5 5 2" xfId="28376"/>
    <cellStyle name="40 % - Markeringsfarve6 5 5 3" xfId="28377"/>
    <cellStyle name="40 % - Markeringsfarve6 5 6" xfId="28378"/>
    <cellStyle name="40 % - Markeringsfarve6 5 6 2" xfId="28379"/>
    <cellStyle name="40 % - Markeringsfarve6 5 6 3" xfId="28380"/>
    <cellStyle name="40 % - Markeringsfarve6 5 7" xfId="28381"/>
    <cellStyle name="40 % - Markeringsfarve6 5 7 2" xfId="28382"/>
    <cellStyle name="40 % - Markeringsfarve6 5 8" xfId="28383"/>
    <cellStyle name="40 % - Markeringsfarve6 6" xfId="19942"/>
    <cellStyle name="40 % - Markeringsfarve6 6 2" xfId="19943"/>
    <cellStyle name="40 % - Markeringsfarve6 6 3" xfId="28384"/>
    <cellStyle name="40 % - Markeringsfarve6 7" xfId="19944"/>
    <cellStyle name="40 % - Markeringsfarve6 7 2" xfId="28385"/>
    <cellStyle name="40 % - Markeringsfarve6 7 3" xfId="28386"/>
    <cellStyle name="40 % - Markeringsfarve6 8" xfId="28387"/>
    <cellStyle name="40 % - Markeringsfarve6 8 2" xfId="28388"/>
    <cellStyle name="40 % - Markeringsfarve6 8 3" xfId="28389"/>
    <cellStyle name="40 % - Markeringsfarve6 9" xfId="28390"/>
    <cellStyle name="40 % - Markeringsfarve6 9 2" xfId="28391"/>
    <cellStyle name="40 % - Markeringsfarve6 9 3" xfId="28392"/>
    <cellStyle name="40% - Accent1 2" xfId="1538"/>
    <cellStyle name="40% - Accent2 2" xfId="1539"/>
    <cellStyle name="40% - Accent3 2" xfId="1540"/>
    <cellStyle name="40% - Accent4 2" xfId="1541"/>
    <cellStyle name="40% - Accent5 2" xfId="1542"/>
    <cellStyle name="40% - Accent6 2" xfId="1543"/>
    <cellStyle name="40% - Akzent1" xfId="1544"/>
    <cellStyle name="40% - Akzent2" xfId="1545"/>
    <cellStyle name="40% - Akzent3" xfId="1546"/>
    <cellStyle name="40% - Akzent4" xfId="1547"/>
    <cellStyle name="40% - Akzent5" xfId="1548"/>
    <cellStyle name="40% - Akzent6" xfId="1549"/>
    <cellStyle name="40% - Colore 1" xfId="7"/>
    <cellStyle name="40% - Colore 1 2" xfId="3445"/>
    <cellStyle name="40% - Colore 2" xfId="8"/>
    <cellStyle name="40% - Colore 2 2" xfId="3446"/>
    <cellStyle name="40% - Colore 3" xfId="9"/>
    <cellStyle name="40% - Colore 3 2" xfId="3447"/>
    <cellStyle name="40% - Colore 4" xfId="10"/>
    <cellStyle name="40% - Colore 4 2" xfId="3448"/>
    <cellStyle name="40% - Colore 5" xfId="11"/>
    <cellStyle name="40% - Colore 5 2" xfId="3449"/>
    <cellStyle name="40% - Colore 6" xfId="12"/>
    <cellStyle name="40% - Colore 6 2" xfId="3450"/>
    <cellStyle name="5x indented GHG Textfiels" xfId="13"/>
    <cellStyle name="5x indented GHG Textfiels 2" xfId="2074"/>
    <cellStyle name="5x indented GHG Textfiels 2 2" xfId="9675"/>
    <cellStyle name="5x indented GHG Textfiels 3" xfId="9358"/>
    <cellStyle name="60 % - Markeringsfarve1" xfId="6768"/>
    <cellStyle name="60 % - Markeringsfarve2" xfId="6769"/>
    <cellStyle name="60 % - Markeringsfarve3" xfId="6770"/>
    <cellStyle name="60 % - Markeringsfarve3 2" xfId="28393"/>
    <cellStyle name="60 % - Markeringsfarve4" xfId="6771"/>
    <cellStyle name="60 % - Markeringsfarve4 2" xfId="28394"/>
    <cellStyle name="60 % - Markeringsfarve5" xfId="6772"/>
    <cellStyle name="60 % - Markeringsfarve6" xfId="6773"/>
    <cellStyle name="60 % - Markeringsfarve6 2" xfId="28395"/>
    <cellStyle name="60% - Accent1 2" xfId="1550"/>
    <cellStyle name="60% - Accent2 2" xfId="1551"/>
    <cellStyle name="60% - Accent3 2" xfId="1552"/>
    <cellStyle name="60% - Accent4 2" xfId="1553"/>
    <cellStyle name="60% - Accent5 2" xfId="1554"/>
    <cellStyle name="60% - Accent6 2" xfId="1555"/>
    <cellStyle name="60% - Akzent1" xfId="1556"/>
    <cellStyle name="60% - Akzent2" xfId="1557"/>
    <cellStyle name="60% - Akzent3" xfId="1558"/>
    <cellStyle name="60% - Akzent4" xfId="1559"/>
    <cellStyle name="60% - Akzent5" xfId="1560"/>
    <cellStyle name="60% - Akzent6" xfId="1561"/>
    <cellStyle name="60% - Colore 1" xfId="14"/>
    <cellStyle name="60% - Colore 2" xfId="15"/>
    <cellStyle name="60% - Colore 3" xfId="16"/>
    <cellStyle name="60% - Colore 4" xfId="17"/>
    <cellStyle name="60% - Colore 5" xfId="18"/>
    <cellStyle name="60% - Colore 6" xfId="19"/>
    <cellStyle name="Accent1 - 20%" xfId="1563"/>
    <cellStyle name="Accent1 - 40%" xfId="1564"/>
    <cellStyle name="Accent1 - 60%" xfId="1565"/>
    <cellStyle name="Accent1 2" xfId="1562"/>
    <cellStyle name="Accent2 - 20%" xfId="1567"/>
    <cellStyle name="Accent2 - 40%" xfId="1568"/>
    <cellStyle name="Accent2 - 60%" xfId="1569"/>
    <cellStyle name="Accent2 2" xfId="1566"/>
    <cellStyle name="Accent3 - 20%" xfId="1571"/>
    <cellStyle name="Accent3 - 40%" xfId="1572"/>
    <cellStyle name="Accent3 - 60%" xfId="1573"/>
    <cellStyle name="Accent3 2" xfId="1570"/>
    <cellStyle name="Accent4 - 20%" xfId="1575"/>
    <cellStyle name="Accent4 - 40%" xfId="1576"/>
    <cellStyle name="Accent4 - 60%" xfId="1577"/>
    <cellStyle name="Accent4 2" xfId="1574"/>
    <cellStyle name="Accent5 - 20%" xfId="1579"/>
    <cellStyle name="Accent5 - 40%" xfId="1580"/>
    <cellStyle name="Accent5 - 60%" xfId="1581"/>
    <cellStyle name="Accent5 2" xfId="1578"/>
    <cellStyle name="Accent6 - 20%" xfId="1583"/>
    <cellStyle name="Accent6 - 40%" xfId="1584"/>
    <cellStyle name="Accent6 - 60%" xfId="1585"/>
    <cellStyle name="Accent6 2" xfId="1582"/>
    <cellStyle name="AggblueCels_1x" xfId="26513"/>
    <cellStyle name="AggOrange_CRFReport-template" xfId="20"/>
    <cellStyle name="AggOrange9_CRFReport-template" xfId="21"/>
    <cellStyle name="Akzent1" xfId="1586"/>
    <cellStyle name="Akzent2" xfId="1587"/>
    <cellStyle name="Akzent3" xfId="1588"/>
    <cellStyle name="Akzent4" xfId="1589"/>
    <cellStyle name="Akzent5" xfId="1590"/>
    <cellStyle name="Akzent6" xfId="1591"/>
    <cellStyle name="Ausgabe" xfId="1592"/>
    <cellStyle name="Bad 2" xfId="22"/>
    <cellStyle name="Bad 2 2" xfId="19945"/>
    <cellStyle name="Bad 3" xfId="1593"/>
    <cellStyle name="Bad 3 2" xfId="3451"/>
    <cellStyle name="Bad 4" xfId="7994"/>
    <cellStyle name="Bad 5" xfId="28889"/>
    <cellStyle name="Bemærk! 2" xfId="19946"/>
    <cellStyle name="Bemærk! 2 10" xfId="28396"/>
    <cellStyle name="Bemærk! 2 10 2" xfId="28397"/>
    <cellStyle name="Bemærk! 2 11" xfId="28398"/>
    <cellStyle name="Bemærk! 2 2" xfId="19947"/>
    <cellStyle name="Bemærk! 2 2 10" xfId="28399"/>
    <cellStyle name="Bemærk! 2 2 2" xfId="19948"/>
    <cellStyle name="Bemærk! 2 2 2 2" xfId="19949"/>
    <cellStyle name="Bemærk! 2 2 2 2 2" xfId="28400"/>
    <cellStyle name="Bemærk! 2 2 2 2 3" xfId="28401"/>
    <cellStyle name="Bemærk! 2 2 2 3" xfId="28402"/>
    <cellStyle name="Bemærk! 2 2 2 3 2" xfId="28403"/>
    <cellStyle name="Bemærk! 2 2 2 3 3" xfId="28404"/>
    <cellStyle name="Bemærk! 2 2 2 4" xfId="28405"/>
    <cellStyle name="Bemærk! 2 2 2 4 2" xfId="28406"/>
    <cellStyle name="Bemærk! 2 2 2 4 3" xfId="28407"/>
    <cellStyle name="Bemærk! 2 2 2 5" xfId="28408"/>
    <cellStyle name="Bemærk! 2 2 2 5 2" xfId="28409"/>
    <cellStyle name="Bemærk! 2 2 2 5 3" xfId="28410"/>
    <cellStyle name="Bemærk! 2 2 2 6" xfId="28411"/>
    <cellStyle name="Bemærk! 2 2 2 6 2" xfId="28412"/>
    <cellStyle name="Bemærk! 2 2 2 6 3" xfId="28413"/>
    <cellStyle name="Bemærk! 2 2 2 7" xfId="28414"/>
    <cellStyle name="Bemærk! 2 2 2 7 2" xfId="28415"/>
    <cellStyle name="Bemærk! 2 2 2 8" xfId="28416"/>
    <cellStyle name="Bemærk! 2 2 3" xfId="19950"/>
    <cellStyle name="Bemærk! 2 2 3 2" xfId="19951"/>
    <cellStyle name="Bemærk! 2 2 3 2 2" xfId="28417"/>
    <cellStyle name="Bemærk! 2 2 3 2 3" xfId="28418"/>
    <cellStyle name="Bemærk! 2 2 3 3" xfId="28419"/>
    <cellStyle name="Bemærk! 2 2 3 3 2" xfId="28420"/>
    <cellStyle name="Bemærk! 2 2 3 3 3" xfId="28421"/>
    <cellStyle name="Bemærk! 2 2 3 4" xfId="28422"/>
    <cellStyle name="Bemærk! 2 2 3 4 2" xfId="28423"/>
    <cellStyle name="Bemærk! 2 2 3 4 3" xfId="28424"/>
    <cellStyle name="Bemærk! 2 2 3 5" xfId="28425"/>
    <cellStyle name="Bemærk! 2 2 3 5 2" xfId="28426"/>
    <cellStyle name="Bemærk! 2 2 3 5 3" xfId="28427"/>
    <cellStyle name="Bemærk! 2 2 3 6" xfId="28428"/>
    <cellStyle name="Bemærk! 2 2 3 6 2" xfId="28429"/>
    <cellStyle name="Bemærk! 2 2 3 6 3" xfId="28430"/>
    <cellStyle name="Bemærk! 2 2 3 7" xfId="28431"/>
    <cellStyle name="Bemærk! 2 2 3 7 2" xfId="28432"/>
    <cellStyle name="Bemærk! 2 2 3 8" xfId="28433"/>
    <cellStyle name="Bemærk! 2 2 4" xfId="19952"/>
    <cellStyle name="Bemærk! 2 2 4 2" xfId="28434"/>
    <cellStyle name="Bemærk! 2 2 4 3" xfId="28435"/>
    <cellStyle name="Bemærk! 2 2 5" xfId="28436"/>
    <cellStyle name="Bemærk! 2 2 5 2" xfId="28437"/>
    <cellStyle name="Bemærk! 2 2 5 3" xfId="28438"/>
    <cellStyle name="Bemærk! 2 2 6" xfId="28439"/>
    <cellStyle name="Bemærk! 2 2 6 2" xfId="28440"/>
    <cellStyle name="Bemærk! 2 2 6 3" xfId="28441"/>
    <cellStyle name="Bemærk! 2 2 7" xfId="28442"/>
    <cellStyle name="Bemærk! 2 2 7 2" xfId="28443"/>
    <cellStyle name="Bemærk! 2 2 7 3" xfId="28444"/>
    <cellStyle name="Bemærk! 2 2 8" xfId="28445"/>
    <cellStyle name="Bemærk! 2 2 8 2" xfId="28446"/>
    <cellStyle name="Bemærk! 2 2 8 3" xfId="28447"/>
    <cellStyle name="Bemærk! 2 2 9" xfId="28448"/>
    <cellStyle name="Bemærk! 2 2 9 2" xfId="28449"/>
    <cellStyle name="Bemærk! 2 3" xfId="19953"/>
    <cellStyle name="Bemærk! 2 3 2" xfId="19954"/>
    <cellStyle name="Bemærk! 2 3 2 2" xfId="28450"/>
    <cellStyle name="Bemærk! 2 3 2 3" xfId="28451"/>
    <cellStyle name="Bemærk! 2 3 3" xfId="28452"/>
    <cellStyle name="Bemærk! 2 3 3 2" xfId="28453"/>
    <cellStyle name="Bemærk! 2 3 3 3" xfId="28454"/>
    <cellStyle name="Bemærk! 2 3 4" xfId="28455"/>
    <cellStyle name="Bemærk! 2 3 4 2" xfId="28456"/>
    <cellStyle name="Bemærk! 2 3 4 3" xfId="28457"/>
    <cellStyle name="Bemærk! 2 3 5" xfId="28458"/>
    <cellStyle name="Bemærk! 2 3 5 2" xfId="28459"/>
    <cellStyle name="Bemærk! 2 3 5 3" xfId="28460"/>
    <cellStyle name="Bemærk! 2 3 6" xfId="28461"/>
    <cellStyle name="Bemærk! 2 3 6 2" xfId="28462"/>
    <cellStyle name="Bemærk! 2 3 6 3" xfId="28463"/>
    <cellStyle name="Bemærk! 2 3 7" xfId="28464"/>
    <cellStyle name="Bemærk! 2 3 7 2" xfId="28465"/>
    <cellStyle name="Bemærk! 2 3 8" xfId="28466"/>
    <cellStyle name="Bemærk! 2 4" xfId="19955"/>
    <cellStyle name="Bemærk! 2 4 2" xfId="19956"/>
    <cellStyle name="Bemærk! 2 4 2 2" xfId="28467"/>
    <cellStyle name="Bemærk! 2 4 2 3" xfId="28468"/>
    <cellStyle name="Bemærk! 2 4 3" xfId="28469"/>
    <cellStyle name="Bemærk! 2 4 3 2" xfId="28470"/>
    <cellStyle name="Bemærk! 2 4 3 3" xfId="28471"/>
    <cellStyle name="Bemærk! 2 4 4" xfId="28472"/>
    <cellStyle name="Bemærk! 2 4 4 2" xfId="28473"/>
    <cellStyle name="Bemærk! 2 4 4 3" xfId="28474"/>
    <cellStyle name="Bemærk! 2 4 5" xfId="28475"/>
    <cellStyle name="Bemærk! 2 4 5 2" xfId="28476"/>
    <cellStyle name="Bemærk! 2 4 5 3" xfId="28477"/>
    <cellStyle name="Bemærk! 2 4 6" xfId="28478"/>
    <cellStyle name="Bemærk! 2 4 6 2" xfId="28479"/>
    <cellStyle name="Bemærk! 2 4 6 3" xfId="28480"/>
    <cellStyle name="Bemærk! 2 4 7" xfId="28481"/>
    <cellStyle name="Bemærk! 2 4 7 2" xfId="28482"/>
    <cellStyle name="Bemærk! 2 4 8" xfId="28483"/>
    <cellStyle name="Bemærk! 2 5" xfId="19957"/>
    <cellStyle name="Bemærk! 2 5 2" xfId="19958"/>
    <cellStyle name="Bemærk! 2 5 3" xfId="28484"/>
    <cellStyle name="Bemærk! 2 6" xfId="19959"/>
    <cellStyle name="Bemærk! 2 6 2" xfId="28485"/>
    <cellStyle name="Bemærk! 2 6 3" xfId="28486"/>
    <cellStyle name="Bemærk! 2 7" xfId="19960"/>
    <cellStyle name="Bemærk! 2 7 2" xfId="19961"/>
    <cellStyle name="Bemærk! 2 7 3" xfId="28487"/>
    <cellStyle name="Bemærk! 2 8" xfId="19962"/>
    <cellStyle name="Bemærk! 2 8 2" xfId="28488"/>
    <cellStyle name="Bemærk! 2 8 3" xfId="28489"/>
    <cellStyle name="Bemærk! 2 9" xfId="28490"/>
    <cellStyle name="Bemærk! 2 9 2" xfId="28491"/>
    <cellStyle name="Bemærk! 2 9 3" xfId="28492"/>
    <cellStyle name="Bemærk! 3" xfId="19963"/>
    <cellStyle name="Bemærk! 3 10" xfId="28493"/>
    <cellStyle name="Bemærk! 3 2" xfId="26522"/>
    <cellStyle name="Bemærk! 3 2 2" xfId="28494"/>
    <cellStyle name="Bemærk! 3 2 2 2" xfId="28495"/>
    <cellStyle name="Bemærk! 3 2 2 3" xfId="28496"/>
    <cellStyle name="Bemærk! 3 2 3" xfId="28497"/>
    <cellStyle name="Bemærk! 3 2 3 2" xfId="28498"/>
    <cellStyle name="Bemærk! 3 2 3 3" xfId="28499"/>
    <cellStyle name="Bemærk! 3 2 4" xfId="28500"/>
    <cellStyle name="Bemærk! 3 2 4 2" xfId="28501"/>
    <cellStyle name="Bemærk! 3 2 4 3" xfId="28502"/>
    <cellStyle name="Bemærk! 3 2 5" xfId="28503"/>
    <cellStyle name="Bemærk! 3 2 5 2" xfId="28504"/>
    <cellStyle name="Bemærk! 3 2 5 3" xfId="28505"/>
    <cellStyle name="Bemærk! 3 2 6" xfId="28506"/>
    <cellStyle name="Bemærk! 3 2 6 2" xfId="28507"/>
    <cellStyle name="Bemærk! 3 2 6 3" xfId="28508"/>
    <cellStyle name="Bemærk! 3 2 7" xfId="28509"/>
    <cellStyle name="Bemærk! 3 2 7 2" xfId="28510"/>
    <cellStyle name="Bemærk! 3 2 8" xfId="28511"/>
    <cellStyle name="Bemærk! 3 3" xfId="28512"/>
    <cellStyle name="Bemærk! 3 3 2" xfId="28513"/>
    <cellStyle name="Bemærk! 3 3 2 2" xfId="28514"/>
    <cellStyle name="Bemærk! 3 3 2 3" xfId="28515"/>
    <cellStyle name="Bemærk! 3 3 3" xfId="28516"/>
    <cellStyle name="Bemærk! 3 3 3 2" xfId="28517"/>
    <cellStyle name="Bemærk! 3 3 3 3" xfId="28518"/>
    <cellStyle name="Bemærk! 3 3 4" xfId="28519"/>
    <cellStyle name="Bemærk! 3 3 4 2" xfId="28520"/>
    <cellStyle name="Bemærk! 3 3 4 3" xfId="28521"/>
    <cellStyle name="Bemærk! 3 3 5" xfId="28522"/>
    <cellStyle name="Bemærk! 3 3 5 2" xfId="28523"/>
    <cellStyle name="Bemærk! 3 3 5 3" xfId="28524"/>
    <cellStyle name="Bemærk! 3 3 6" xfId="28525"/>
    <cellStyle name="Bemærk! 3 3 6 2" xfId="28526"/>
    <cellStyle name="Bemærk! 3 3 6 3" xfId="28527"/>
    <cellStyle name="Bemærk! 3 3 7" xfId="28528"/>
    <cellStyle name="Bemærk! 3 3 7 2" xfId="28529"/>
    <cellStyle name="Bemærk! 3 3 8" xfId="28530"/>
    <cellStyle name="Bemærk! 3 4" xfId="28531"/>
    <cellStyle name="Bemærk! 3 4 2" xfId="28532"/>
    <cellStyle name="Bemærk! 3 4 3" xfId="28533"/>
    <cellStyle name="Bemærk! 3 5" xfId="28534"/>
    <cellStyle name="Bemærk! 3 5 2" xfId="28535"/>
    <cellStyle name="Bemærk! 3 5 3" xfId="28536"/>
    <cellStyle name="Bemærk! 3 6" xfId="28537"/>
    <cellStyle name="Bemærk! 3 6 2" xfId="28538"/>
    <cellStyle name="Bemærk! 3 6 3" xfId="28539"/>
    <cellStyle name="Bemærk! 3 7" xfId="28540"/>
    <cellStyle name="Bemærk! 3 7 2" xfId="28541"/>
    <cellStyle name="Bemærk! 3 7 3" xfId="28542"/>
    <cellStyle name="Bemærk! 3 8" xfId="28543"/>
    <cellStyle name="Bemærk! 3 8 2" xfId="28544"/>
    <cellStyle name="Bemærk! 3 8 3" xfId="28545"/>
    <cellStyle name="Bemærk! 3 9" xfId="28546"/>
    <cellStyle name="Bemærk! 3 9 2" xfId="28547"/>
    <cellStyle name="Bemærk! 4" xfId="19964"/>
    <cellStyle name="Bemærk! 4 2" xfId="19965"/>
    <cellStyle name="Bemærk! 4 2 2" xfId="19966"/>
    <cellStyle name="Bemærk! 5" xfId="19967"/>
    <cellStyle name="Bemærk! 6" xfId="19968"/>
    <cellStyle name="Bemærk! 6 2" xfId="19969"/>
    <cellStyle name="Berechnung" xfId="1594"/>
    <cellStyle name="Bold GHG Numbers (0.00)" xfId="1595"/>
    <cellStyle name="Bruger data" xfId="4846"/>
    <cellStyle name="Bruger data 2" xfId="7481"/>
    <cellStyle name="Bruger data 2 2" xfId="31838"/>
    <cellStyle name="Bruger data 2 3" xfId="28890"/>
    <cellStyle name="Bruger data 3" xfId="6738"/>
    <cellStyle name="Bruger data 3 2" xfId="42445"/>
    <cellStyle name="Bruger data 3 3" xfId="28957"/>
    <cellStyle name="Bruger data 4" xfId="19970"/>
    <cellStyle name="C01_Main head" xfId="1596"/>
    <cellStyle name="C02_Column heads" xfId="1597"/>
    <cellStyle name="C03_Sub head bold" xfId="1598"/>
    <cellStyle name="C03a_Sub head" xfId="1599"/>
    <cellStyle name="C04_Total text white bold" xfId="1600"/>
    <cellStyle name="C04a_Total text black with rule" xfId="1601"/>
    <cellStyle name="C05_Main text" xfId="1602"/>
    <cellStyle name="C06_Figs" xfId="1603"/>
    <cellStyle name="C07_Figs 1 dec percent" xfId="1604"/>
    <cellStyle name="C08_Figs 1 decimal" xfId="1605"/>
    <cellStyle name="C09_Notes" xfId="1606"/>
    <cellStyle name="Calcolo" xfId="23"/>
    <cellStyle name="Calcolo 2" xfId="3452"/>
    <cellStyle name="Calcolo 2 2" xfId="6774"/>
    <cellStyle name="Calcolo 2 2 2" xfId="14048"/>
    <cellStyle name="Calcolo 2 2 2 2" xfId="31839"/>
    <cellStyle name="Calcolo 2 2 3" xfId="28960"/>
    <cellStyle name="Calcolo 2 3" xfId="14010"/>
    <cellStyle name="Calcolo 2 3 2" xfId="31339"/>
    <cellStyle name="Calcolo 2 4" xfId="26523"/>
    <cellStyle name="Calcolo 2 4 2" xfId="31340"/>
    <cellStyle name="Calcolo 2 5" xfId="26524"/>
    <cellStyle name="Calcolo 2 5 2" xfId="31341"/>
    <cellStyle name="Calcolo 2 6" xfId="28959"/>
    <cellStyle name="Calcolo 3" xfId="4847"/>
    <cellStyle name="Calcolo 3 2" xfId="14011"/>
    <cellStyle name="Calcolo 3 2 2" xfId="31348"/>
    <cellStyle name="Calcolo 3 3" xfId="28961"/>
    <cellStyle name="Calcolo 4" xfId="4848"/>
    <cellStyle name="Calcolo 4 2" xfId="28891"/>
    <cellStyle name="Calcolo 4 2 2" xfId="31840"/>
    <cellStyle name="Calcolo 4 3" xfId="28892"/>
    <cellStyle name="Calcolo 4 3 2" xfId="31841"/>
    <cellStyle name="Calcolo 4 4" xfId="28962"/>
    <cellStyle name="Calcolo 5" xfId="4849"/>
    <cellStyle name="Calcolo 5 2" xfId="28893"/>
    <cellStyle name="Calcolo 5 2 2" xfId="31842"/>
    <cellStyle name="Calcolo 5 3" xfId="28894"/>
    <cellStyle name="Calcolo 5 3 2" xfId="31843"/>
    <cellStyle name="Calcolo 5 4" xfId="28963"/>
    <cellStyle name="Calcolo 6" xfId="4850"/>
    <cellStyle name="Calcolo 6 2" xfId="28895"/>
    <cellStyle name="Calcolo 6 2 2" xfId="31844"/>
    <cellStyle name="Calcolo 6 3" xfId="28896"/>
    <cellStyle name="Calcolo 6 3 2" xfId="31845"/>
    <cellStyle name="Calcolo 6 4" xfId="28964"/>
    <cellStyle name="Calcolo 7" xfId="4851"/>
    <cellStyle name="Calcolo 7 2" xfId="28897"/>
    <cellStyle name="Calcolo 7 2 2" xfId="31846"/>
    <cellStyle name="Calcolo 7 3" xfId="28898"/>
    <cellStyle name="Calcolo 7 3 2" xfId="31847"/>
    <cellStyle name="Calcolo 7 4" xfId="28965"/>
    <cellStyle name="Calcolo 8" xfId="28958"/>
    <cellStyle name="Calculation 2" xfId="1607"/>
    <cellStyle name="Calculation 2 2" xfId="19971"/>
    <cellStyle name="Calculation 2 2 2" xfId="28899"/>
    <cellStyle name="Calculation 2 2 2 2" xfId="31848"/>
    <cellStyle name="Calculation 2 2 3" xfId="28900"/>
    <cellStyle name="Calculation 2 2 3 2" xfId="31849"/>
    <cellStyle name="Calculation 2 2 4" xfId="28966"/>
    <cellStyle name="Calculation 2 3" xfId="19972"/>
    <cellStyle name="Calculation 2 3 2" xfId="28901"/>
    <cellStyle name="Calculation 2 3 2 2" xfId="31850"/>
    <cellStyle name="Calculation 2 3 3" xfId="28902"/>
    <cellStyle name="Calculation 2 3 3 2" xfId="31851"/>
    <cellStyle name="Calculation 2 3 4" xfId="28967"/>
    <cellStyle name="Calculation 2 4" xfId="19973"/>
    <cellStyle name="Calculation 2 5" xfId="3453"/>
    <cellStyle name="Calculations" xfId="4852"/>
    <cellStyle name="Calculations 2" xfId="28903"/>
    <cellStyle name="Calculations 2 2" xfId="31852"/>
    <cellStyle name="Calculations 3" xfId="28968"/>
    <cellStyle name="Calculations 4" xfId="19974"/>
    <cellStyle name="Cella collegata" xfId="24"/>
    <cellStyle name="Cella da controllare" xfId="25"/>
    <cellStyle name="Check Cell 2" xfId="1608"/>
    <cellStyle name="Colore 1" xfId="26"/>
    <cellStyle name="Colore 2" xfId="27"/>
    <cellStyle name="Colore 3" xfId="28"/>
    <cellStyle name="Colore 4" xfId="29"/>
    <cellStyle name="Colore 5" xfId="30"/>
    <cellStyle name="Colore 6" xfId="31"/>
    <cellStyle name="Comma 10" xfId="6726"/>
    <cellStyle name="Comma 10 2" xfId="17554"/>
    <cellStyle name="Comma 10 3" xfId="19975"/>
    <cellStyle name="Comma 10 4" xfId="44140"/>
    <cellStyle name="Comma 10 5" xfId="44870"/>
    <cellStyle name="Comma 10 6" xfId="45780"/>
    <cellStyle name="Comma 10 7" xfId="46550"/>
    <cellStyle name="Comma 10 8" xfId="49566"/>
    <cellStyle name="Comma 10 9" xfId="14022"/>
    <cellStyle name="Comma 11" xfId="19976"/>
    <cellStyle name="Comma 11 2" xfId="44871"/>
    <cellStyle name="Comma 11 3" xfId="45781"/>
    <cellStyle name="Comma 12" xfId="19977"/>
    <cellStyle name="Comma 12 2" xfId="44872"/>
    <cellStyle name="Comma 12 3" xfId="45782"/>
    <cellStyle name="Comma 13" xfId="19978"/>
    <cellStyle name="Comma 13 2" xfId="28969"/>
    <cellStyle name="Comma 13 3" xfId="44873"/>
    <cellStyle name="Comma 13 4" xfId="45783"/>
    <cellStyle name="Comma 14" xfId="52104"/>
    <cellStyle name="Comma 15" xfId="52112"/>
    <cellStyle name="Comma 16" xfId="1676"/>
    <cellStyle name="Comma 2" xfId="32"/>
    <cellStyle name="Comma 2 10" xfId="15773"/>
    <cellStyle name="Comma 2 10 2" xfId="19979"/>
    <cellStyle name="Comma 2 10 3" xfId="44875"/>
    <cellStyle name="Comma 2 10 4" xfId="45785"/>
    <cellStyle name="Comma 2 11" xfId="19980"/>
    <cellStyle name="Comma 2 12" xfId="28970"/>
    <cellStyle name="Comma 2 12 2" xfId="34344"/>
    <cellStyle name="Comma 2 12 3" xfId="39646"/>
    <cellStyle name="Comma 2 13" xfId="31879"/>
    <cellStyle name="Comma 2 14" xfId="36995"/>
    <cellStyle name="Comma 2 15" xfId="44874"/>
    <cellStyle name="Comma 2 16" xfId="45784"/>
    <cellStyle name="Comma 2 17" xfId="1677"/>
    <cellStyle name="Comma 2 2" xfId="33"/>
    <cellStyle name="Comma 2 2 10" xfId="1678"/>
    <cellStyle name="Comma 2 2 2" xfId="2084"/>
    <cellStyle name="Comma 2 2 2 10" xfId="12243"/>
    <cellStyle name="Comma 2 2 2 2" xfId="2091"/>
    <cellStyle name="Comma 2 2 2 2 10" xfId="11759"/>
    <cellStyle name="Comma 2 2 2 2 10 2" xfId="19297"/>
    <cellStyle name="Comma 2 2 2 2 10 3" xfId="43780"/>
    <cellStyle name="Comma 2 2 2 2 10 4" xfId="48613"/>
    <cellStyle name="Comma 2 2 2 2 10 5" xfId="51629"/>
    <cellStyle name="Comma 2 2 2 2 11" xfId="7882"/>
    <cellStyle name="Comma 2 2 2 2 11 2" xfId="18011"/>
    <cellStyle name="Comma 2 2 2 2 11 3" xfId="33499"/>
    <cellStyle name="Comma 2 2 2 2 11 4" xfId="47012"/>
    <cellStyle name="Comma 2 2 2 2 11 5" xfId="50028"/>
    <cellStyle name="Comma 2 2 2 2 12" xfId="15776"/>
    <cellStyle name="Comma 2 2 2 2 13" xfId="19983"/>
    <cellStyle name="Comma 2 2 2 2 14" xfId="44878"/>
    <cellStyle name="Comma 2 2 2 2 15" xfId="45788"/>
    <cellStyle name="Comma 2 2 2 2 16" xfId="46076"/>
    <cellStyle name="Comma 2 2 2 2 17" xfId="49091"/>
    <cellStyle name="Comma 2 2 2 2 2" xfId="4853"/>
    <cellStyle name="Comma 2 2 2 2 2 10" xfId="8620"/>
    <cellStyle name="Comma 2 2 2 2 2 10 2" xfId="43947"/>
    <cellStyle name="Comma 2 2 2 2 2 10 3" xfId="47230"/>
    <cellStyle name="Comma 2 2 2 2 2 10 4" xfId="50246"/>
    <cellStyle name="Comma 2 2 2 2 2 11" xfId="19984"/>
    <cellStyle name="Comma 2 2 2 2 2 12" xfId="44879"/>
    <cellStyle name="Comma 2 2 2 2 2 13" xfId="45789"/>
    <cellStyle name="Comma 2 2 2 2 2 14" xfId="46081"/>
    <cellStyle name="Comma 2 2 2 2 2 15" xfId="49096"/>
    <cellStyle name="Comma 2 2 2 2 2 2" xfId="6117"/>
    <cellStyle name="Comma 2 2 2 2 2 2 2" xfId="6437"/>
    <cellStyle name="Comma 2 2 2 2 2 2 2 2" xfId="11063"/>
    <cellStyle name="Comma 2 2 2 2 2 2 2 2 2" xfId="18613"/>
    <cellStyle name="Comma 2 2 2 2 2 2 2 2 3" xfId="42716"/>
    <cellStyle name="Comma 2 2 2 2 2 2 2 2 4" xfId="47929"/>
    <cellStyle name="Comma 2 2 2 2 2 2 2 2 5" xfId="50945"/>
    <cellStyle name="Comma 2 2 2 2 2 2 2 3" xfId="11548"/>
    <cellStyle name="Comma 2 2 2 2 2 2 2 3 2" xfId="19090"/>
    <cellStyle name="Comma 2 2 2 2 2 2 2 3 3" xfId="42786"/>
    <cellStyle name="Comma 2 2 2 2 2 2 2 3 4" xfId="48406"/>
    <cellStyle name="Comma 2 2 2 2 2 2 2 3 5" xfId="51422"/>
    <cellStyle name="Comma 2 2 2 2 2 2 2 4" xfId="12035"/>
    <cellStyle name="Comma 2 2 2 2 2 2 2 4 2" xfId="19567"/>
    <cellStyle name="Comma 2 2 2 2 2 2 2 4 3" xfId="21564"/>
    <cellStyle name="Comma 2 2 2 2 2 2 2 4 4" xfId="48883"/>
    <cellStyle name="Comma 2 2 2 2 2 2 2 4 5" xfId="51899"/>
    <cellStyle name="Comma 2 2 2 2 2 2 2 5" xfId="9071"/>
    <cellStyle name="Comma 2 2 2 2 2 2 2 5 2" xfId="30444"/>
    <cellStyle name="Comma 2 2 2 2 2 2 2 5 3" xfId="47452"/>
    <cellStyle name="Comma 2 2 2 2 2 2 2 5 4" xfId="50468"/>
    <cellStyle name="Comma 2 2 2 2 2 2 2 6" xfId="44738"/>
    <cellStyle name="Comma 2 2 2 2 2 2 2 7" xfId="46346"/>
    <cellStyle name="Comma 2 2 2 2 2 2 2 8" xfId="49362"/>
    <cellStyle name="Comma 2 2 2 2 2 2 3" xfId="10851"/>
    <cellStyle name="Comma 2 2 2 2 2 2 3 2" xfId="18401"/>
    <cellStyle name="Comma 2 2 2 2 2 2 3 3" xfId="30349"/>
    <cellStyle name="Comma 2 2 2 2 2 2 3 4" xfId="47717"/>
    <cellStyle name="Comma 2 2 2 2 2 2 3 5" xfId="50733"/>
    <cellStyle name="Comma 2 2 2 2 2 2 4" xfId="11335"/>
    <cellStyle name="Comma 2 2 2 2 2 2 4 2" xfId="18878"/>
    <cellStyle name="Comma 2 2 2 2 2 2 4 3" xfId="43769"/>
    <cellStyle name="Comma 2 2 2 2 2 2 4 4" xfId="48194"/>
    <cellStyle name="Comma 2 2 2 2 2 2 4 5" xfId="51210"/>
    <cellStyle name="Comma 2 2 2 2 2 2 5" xfId="11822"/>
    <cellStyle name="Comma 2 2 2 2 2 2 5 2" xfId="19355"/>
    <cellStyle name="Comma 2 2 2 2 2 2 5 3" xfId="42829"/>
    <cellStyle name="Comma 2 2 2 2 2 2 5 4" xfId="48671"/>
    <cellStyle name="Comma 2 2 2 2 2 2 5 5" xfId="51687"/>
    <cellStyle name="Comma 2 2 2 2 2 2 6" xfId="8770"/>
    <cellStyle name="Comma 2 2 2 2 2 2 6 2" xfId="43897"/>
    <cellStyle name="Comma 2 2 2 2 2 2 6 3" xfId="47240"/>
    <cellStyle name="Comma 2 2 2 2 2 2 6 4" xfId="50256"/>
    <cellStyle name="Comma 2 2 2 2 2 2 7" xfId="43856"/>
    <cellStyle name="Comma 2 2 2 2 2 2 8" xfId="46134"/>
    <cellStyle name="Comma 2 2 2 2 2 2 9" xfId="49150"/>
    <cellStyle name="Comma 2 2 2 2 2 3" xfId="6197"/>
    <cellStyle name="Comma 2 2 2 2 2 3 2" xfId="6517"/>
    <cellStyle name="Comma 2 2 2 2 2 3 2 2" xfId="11116"/>
    <cellStyle name="Comma 2 2 2 2 2 3 2 2 2" xfId="18666"/>
    <cellStyle name="Comma 2 2 2 2 2 3 2 2 3" xfId="43620"/>
    <cellStyle name="Comma 2 2 2 2 2 3 2 2 4" xfId="47982"/>
    <cellStyle name="Comma 2 2 2 2 2 3 2 2 5" xfId="50998"/>
    <cellStyle name="Comma 2 2 2 2 2 3 2 3" xfId="11601"/>
    <cellStyle name="Comma 2 2 2 2 2 3 2 3 2" xfId="19143"/>
    <cellStyle name="Comma 2 2 2 2 2 3 2 3 3" xfId="20728"/>
    <cellStyle name="Comma 2 2 2 2 2 3 2 3 4" xfId="48459"/>
    <cellStyle name="Comma 2 2 2 2 2 3 2 3 5" xfId="51475"/>
    <cellStyle name="Comma 2 2 2 2 2 3 2 4" xfId="12088"/>
    <cellStyle name="Comma 2 2 2 2 2 3 2 4 2" xfId="19620"/>
    <cellStyle name="Comma 2 2 2 2 2 3 2 4 3" xfId="43787"/>
    <cellStyle name="Comma 2 2 2 2 2 3 2 4 4" xfId="48936"/>
    <cellStyle name="Comma 2 2 2 2 2 3 2 4 5" xfId="51952"/>
    <cellStyle name="Comma 2 2 2 2 2 3 2 5" xfId="9150"/>
    <cellStyle name="Comma 2 2 2 2 2 3 2 5 2" xfId="44487"/>
    <cellStyle name="Comma 2 2 2 2 2 3 2 5 3" xfId="47505"/>
    <cellStyle name="Comma 2 2 2 2 2 3 2 5 4" xfId="50521"/>
    <cellStyle name="Comma 2 2 2 2 2 3 2 6" xfId="20545"/>
    <cellStyle name="Comma 2 2 2 2 2 3 2 7" xfId="46399"/>
    <cellStyle name="Comma 2 2 2 2 2 3 2 8" xfId="49415"/>
    <cellStyle name="Comma 2 2 2 2 2 3 3" xfId="10904"/>
    <cellStyle name="Comma 2 2 2 2 2 3 3 2" xfId="18454"/>
    <cellStyle name="Comma 2 2 2 2 2 3 3 3" xfId="28663"/>
    <cellStyle name="Comma 2 2 2 2 2 3 3 4" xfId="47770"/>
    <cellStyle name="Comma 2 2 2 2 2 3 3 5" xfId="50786"/>
    <cellStyle name="Comma 2 2 2 2 2 3 4" xfId="11389"/>
    <cellStyle name="Comma 2 2 2 2 2 3 4 2" xfId="18931"/>
    <cellStyle name="Comma 2 2 2 2 2 3 4 3" xfId="44264"/>
    <cellStyle name="Comma 2 2 2 2 2 3 4 4" xfId="48247"/>
    <cellStyle name="Comma 2 2 2 2 2 3 4 5" xfId="51263"/>
    <cellStyle name="Comma 2 2 2 2 2 3 5" xfId="11876"/>
    <cellStyle name="Comma 2 2 2 2 2 3 5 2" xfId="19408"/>
    <cellStyle name="Comma 2 2 2 2 2 3 5 3" xfId="43222"/>
    <cellStyle name="Comma 2 2 2 2 2 3 5 4" xfId="48724"/>
    <cellStyle name="Comma 2 2 2 2 2 3 5 5" xfId="51740"/>
    <cellStyle name="Comma 2 2 2 2 2 3 6" xfId="8841"/>
    <cellStyle name="Comma 2 2 2 2 2 3 6 2" xfId="43334"/>
    <cellStyle name="Comma 2 2 2 2 2 3 6 3" xfId="47293"/>
    <cellStyle name="Comma 2 2 2 2 2 3 6 4" xfId="50309"/>
    <cellStyle name="Comma 2 2 2 2 2 3 7" xfId="44153"/>
    <cellStyle name="Comma 2 2 2 2 2 3 8" xfId="46187"/>
    <cellStyle name="Comma 2 2 2 2 2 3 9" xfId="49203"/>
    <cellStyle name="Comma 2 2 2 2 2 4" xfId="6277"/>
    <cellStyle name="Comma 2 2 2 2 2 4 2" xfId="6597"/>
    <cellStyle name="Comma 2 2 2 2 2 4 2 2" xfId="11169"/>
    <cellStyle name="Comma 2 2 2 2 2 4 2 2 2" xfId="18719"/>
    <cellStyle name="Comma 2 2 2 2 2 4 2 2 3" xfId="42733"/>
    <cellStyle name="Comma 2 2 2 2 2 4 2 2 4" xfId="48035"/>
    <cellStyle name="Comma 2 2 2 2 2 4 2 2 5" xfId="51051"/>
    <cellStyle name="Comma 2 2 2 2 2 4 2 3" xfId="11654"/>
    <cellStyle name="Comma 2 2 2 2 2 4 2 3 2" xfId="19196"/>
    <cellStyle name="Comma 2 2 2 2 2 4 2 3 3" xfId="44300"/>
    <cellStyle name="Comma 2 2 2 2 2 4 2 3 4" xfId="48512"/>
    <cellStyle name="Comma 2 2 2 2 2 4 2 3 5" xfId="51528"/>
    <cellStyle name="Comma 2 2 2 2 2 4 2 4" xfId="12141"/>
    <cellStyle name="Comma 2 2 2 2 2 4 2 4 2" xfId="19673"/>
    <cellStyle name="Comma 2 2 2 2 2 4 2 4 3" xfId="43398"/>
    <cellStyle name="Comma 2 2 2 2 2 4 2 4 4" xfId="48989"/>
    <cellStyle name="Comma 2 2 2 2 2 4 2 4 5" xfId="52005"/>
    <cellStyle name="Comma 2 2 2 2 2 4 2 5" xfId="9230"/>
    <cellStyle name="Comma 2 2 2 2 2 4 2 5 2" xfId="43386"/>
    <cellStyle name="Comma 2 2 2 2 2 4 2 5 3" xfId="47558"/>
    <cellStyle name="Comma 2 2 2 2 2 4 2 5 4" xfId="50574"/>
    <cellStyle name="Comma 2 2 2 2 2 4 2 6" xfId="43575"/>
    <cellStyle name="Comma 2 2 2 2 2 4 2 7" xfId="46452"/>
    <cellStyle name="Comma 2 2 2 2 2 4 2 8" xfId="49468"/>
    <cellStyle name="Comma 2 2 2 2 2 4 3" xfId="10957"/>
    <cellStyle name="Comma 2 2 2 2 2 4 3 2" xfId="18507"/>
    <cellStyle name="Comma 2 2 2 2 2 4 3 3" xfId="42698"/>
    <cellStyle name="Comma 2 2 2 2 2 4 3 4" xfId="47823"/>
    <cellStyle name="Comma 2 2 2 2 2 4 3 5" xfId="50839"/>
    <cellStyle name="Comma 2 2 2 2 2 4 4" xfId="11442"/>
    <cellStyle name="Comma 2 2 2 2 2 4 4 2" xfId="18984"/>
    <cellStyle name="Comma 2 2 2 2 2 4 4 3" xfId="43998"/>
    <cellStyle name="Comma 2 2 2 2 2 4 4 4" xfId="48300"/>
    <cellStyle name="Comma 2 2 2 2 2 4 4 5" xfId="51316"/>
    <cellStyle name="Comma 2 2 2 2 2 4 5" xfId="11929"/>
    <cellStyle name="Comma 2 2 2 2 2 4 5 2" xfId="19461"/>
    <cellStyle name="Comma 2 2 2 2 2 4 5 3" xfId="43835"/>
    <cellStyle name="Comma 2 2 2 2 2 4 5 4" xfId="48777"/>
    <cellStyle name="Comma 2 2 2 2 2 4 5 5" xfId="51793"/>
    <cellStyle name="Comma 2 2 2 2 2 4 6" xfId="8917"/>
    <cellStyle name="Comma 2 2 2 2 2 4 6 2" xfId="43752"/>
    <cellStyle name="Comma 2 2 2 2 2 4 6 3" xfId="47346"/>
    <cellStyle name="Comma 2 2 2 2 2 4 6 4" xfId="50362"/>
    <cellStyle name="Comma 2 2 2 2 2 4 7" xfId="42341"/>
    <cellStyle name="Comma 2 2 2 2 2 4 8" xfId="46240"/>
    <cellStyle name="Comma 2 2 2 2 2 4 9" xfId="49256"/>
    <cellStyle name="Comma 2 2 2 2 2 5" xfId="6357"/>
    <cellStyle name="Comma 2 2 2 2 2 5 2" xfId="11010"/>
    <cellStyle name="Comma 2 2 2 2 2 5 2 2" xfId="18560"/>
    <cellStyle name="Comma 2 2 2 2 2 5 2 3" xfId="43136"/>
    <cellStyle name="Comma 2 2 2 2 2 5 2 4" xfId="47876"/>
    <cellStyle name="Comma 2 2 2 2 2 5 2 5" xfId="50892"/>
    <cellStyle name="Comma 2 2 2 2 2 5 3" xfId="11495"/>
    <cellStyle name="Comma 2 2 2 2 2 5 3 2" xfId="19037"/>
    <cellStyle name="Comma 2 2 2 2 2 5 3 3" xfId="44700"/>
    <cellStyle name="Comma 2 2 2 2 2 5 3 4" xfId="48353"/>
    <cellStyle name="Comma 2 2 2 2 2 5 3 5" xfId="51369"/>
    <cellStyle name="Comma 2 2 2 2 2 5 4" xfId="11982"/>
    <cellStyle name="Comma 2 2 2 2 2 5 4 2" xfId="19514"/>
    <cellStyle name="Comma 2 2 2 2 2 5 4 3" xfId="43237"/>
    <cellStyle name="Comma 2 2 2 2 2 5 4 4" xfId="48830"/>
    <cellStyle name="Comma 2 2 2 2 2 5 4 5" xfId="51846"/>
    <cellStyle name="Comma 2 2 2 2 2 5 5" xfId="8996"/>
    <cellStyle name="Comma 2 2 2 2 2 5 5 2" xfId="21344"/>
    <cellStyle name="Comma 2 2 2 2 2 5 5 3" xfId="47399"/>
    <cellStyle name="Comma 2 2 2 2 2 5 5 4" xfId="50415"/>
    <cellStyle name="Comma 2 2 2 2 2 5 6" xfId="42355"/>
    <cellStyle name="Comma 2 2 2 2 2 5 7" xfId="46293"/>
    <cellStyle name="Comma 2 2 2 2 2 5 8" xfId="49309"/>
    <cellStyle name="Comma 2 2 2 2 2 6" xfId="6677"/>
    <cellStyle name="Comma 2 2 2 2 2 6 2" xfId="11222"/>
    <cellStyle name="Comma 2 2 2 2 2 6 2 2" xfId="18772"/>
    <cellStyle name="Comma 2 2 2 2 2 6 2 3" xfId="28807"/>
    <cellStyle name="Comma 2 2 2 2 2 6 2 4" xfId="48088"/>
    <cellStyle name="Comma 2 2 2 2 2 6 2 5" xfId="51104"/>
    <cellStyle name="Comma 2 2 2 2 2 6 3" xfId="11707"/>
    <cellStyle name="Comma 2 2 2 2 2 6 3 2" xfId="19249"/>
    <cellStyle name="Comma 2 2 2 2 2 6 3 3" xfId="43343"/>
    <cellStyle name="Comma 2 2 2 2 2 6 3 4" xfId="48565"/>
    <cellStyle name="Comma 2 2 2 2 2 6 3 5" xfId="51581"/>
    <cellStyle name="Comma 2 2 2 2 2 6 4" xfId="12195"/>
    <cellStyle name="Comma 2 2 2 2 2 6 4 2" xfId="19726"/>
    <cellStyle name="Comma 2 2 2 2 2 6 4 3" xfId="42886"/>
    <cellStyle name="Comma 2 2 2 2 2 6 4 4" xfId="49042"/>
    <cellStyle name="Comma 2 2 2 2 2 6 4 5" xfId="52058"/>
    <cellStyle name="Comma 2 2 2 2 2 6 5" xfId="9310"/>
    <cellStyle name="Comma 2 2 2 2 2 6 5 2" xfId="28664"/>
    <cellStyle name="Comma 2 2 2 2 2 6 5 3" xfId="47611"/>
    <cellStyle name="Comma 2 2 2 2 2 6 5 4" xfId="50627"/>
    <cellStyle name="Comma 2 2 2 2 2 6 6" xfId="42432"/>
    <cellStyle name="Comma 2 2 2 2 2 6 7" xfId="46505"/>
    <cellStyle name="Comma 2 2 2 2 2 6 8" xfId="49521"/>
    <cellStyle name="Comma 2 2 2 2 2 7" xfId="10798"/>
    <cellStyle name="Comma 2 2 2 2 2 7 2" xfId="18348"/>
    <cellStyle name="Comma 2 2 2 2 2 7 3" xfId="21031"/>
    <cellStyle name="Comma 2 2 2 2 2 7 4" xfId="47664"/>
    <cellStyle name="Comma 2 2 2 2 2 7 5" xfId="50680"/>
    <cellStyle name="Comma 2 2 2 2 2 8" xfId="11282"/>
    <cellStyle name="Comma 2 2 2 2 2 8 2" xfId="18825"/>
    <cellStyle name="Comma 2 2 2 2 2 8 3" xfId="21206"/>
    <cellStyle name="Comma 2 2 2 2 2 8 4" xfId="48141"/>
    <cellStyle name="Comma 2 2 2 2 2 8 5" xfId="51157"/>
    <cellStyle name="Comma 2 2 2 2 2 9" xfId="11769"/>
    <cellStyle name="Comma 2 2 2 2 2 9 2" xfId="19302"/>
    <cellStyle name="Comma 2 2 2 2 2 9 3" xfId="43344"/>
    <cellStyle name="Comma 2 2 2 2 2 9 4" xfId="48618"/>
    <cellStyle name="Comma 2 2 2 2 2 9 5" xfId="51634"/>
    <cellStyle name="Comma 2 2 2 2 3" xfId="5698"/>
    <cellStyle name="Comma 2 2 2 2 3 2" xfId="6411"/>
    <cellStyle name="Comma 2 2 2 2 3 2 2" xfId="11058"/>
    <cellStyle name="Comma 2 2 2 2 3 2 2 2" xfId="18608"/>
    <cellStyle name="Comma 2 2 2 2 3 2 2 3" xfId="30327"/>
    <cellStyle name="Comma 2 2 2 2 3 2 2 4" xfId="47924"/>
    <cellStyle name="Comma 2 2 2 2 3 2 2 5" xfId="50940"/>
    <cellStyle name="Comma 2 2 2 2 3 2 3" xfId="11543"/>
    <cellStyle name="Comma 2 2 2 2 3 2 3 2" xfId="19085"/>
    <cellStyle name="Comma 2 2 2 2 3 2 3 3" xfId="43413"/>
    <cellStyle name="Comma 2 2 2 2 3 2 3 4" xfId="48401"/>
    <cellStyle name="Comma 2 2 2 2 3 2 3 5" xfId="51417"/>
    <cellStyle name="Comma 2 2 2 2 3 2 4" xfId="12030"/>
    <cellStyle name="Comma 2 2 2 2 3 2 4 2" xfId="19562"/>
    <cellStyle name="Comma 2 2 2 2 3 2 4 3" xfId="44014"/>
    <cellStyle name="Comma 2 2 2 2 3 2 4 4" xfId="48878"/>
    <cellStyle name="Comma 2 2 2 2 3 2 4 5" xfId="51894"/>
    <cellStyle name="Comma 2 2 2 2 3 2 5" xfId="9050"/>
    <cellStyle name="Comma 2 2 2 2 3 2 5 2" xfId="43652"/>
    <cellStyle name="Comma 2 2 2 2 3 2 5 3" xfId="47447"/>
    <cellStyle name="Comma 2 2 2 2 3 2 5 4" xfId="50463"/>
    <cellStyle name="Comma 2 2 2 2 3 2 6" xfId="42371"/>
    <cellStyle name="Comma 2 2 2 2 3 2 7" xfId="46341"/>
    <cellStyle name="Comma 2 2 2 2 3 2 8" xfId="49357"/>
    <cellStyle name="Comma 2 2 2 2 3 3" xfId="10846"/>
    <cellStyle name="Comma 2 2 2 2 3 3 2" xfId="18396"/>
    <cellStyle name="Comma 2 2 2 2 3 3 3" xfId="44112"/>
    <cellStyle name="Comma 2 2 2 2 3 3 4" xfId="47712"/>
    <cellStyle name="Comma 2 2 2 2 3 3 5" xfId="50728"/>
    <cellStyle name="Comma 2 2 2 2 3 4" xfId="11330"/>
    <cellStyle name="Comma 2 2 2 2 3 4 2" xfId="18873"/>
    <cellStyle name="Comma 2 2 2 2 3 4 3" xfId="43366"/>
    <cellStyle name="Comma 2 2 2 2 3 4 4" xfId="48189"/>
    <cellStyle name="Comma 2 2 2 2 3 4 5" xfId="51205"/>
    <cellStyle name="Comma 2 2 2 2 3 5" xfId="11817"/>
    <cellStyle name="Comma 2 2 2 2 3 5 2" xfId="19350"/>
    <cellStyle name="Comma 2 2 2 2 3 5 3" xfId="43959"/>
    <cellStyle name="Comma 2 2 2 2 3 5 4" xfId="48666"/>
    <cellStyle name="Comma 2 2 2 2 3 5 5" xfId="51682"/>
    <cellStyle name="Comma 2 2 2 2 3 6" xfId="8755"/>
    <cellStyle name="Comma 2 2 2 2 3 6 2" xfId="44103"/>
    <cellStyle name="Comma 2 2 2 2 3 6 3" xfId="47235"/>
    <cellStyle name="Comma 2 2 2 2 3 6 4" xfId="50251"/>
    <cellStyle name="Comma 2 2 2 2 3 7" xfId="42302"/>
    <cellStyle name="Comma 2 2 2 2 3 8" xfId="46129"/>
    <cellStyle name="Comma 2 2 2 2 3 9" xfId="49145"/>
    <cellStyle name="Comma 2 2 2 2 4" xfId="6171"/>
    <cellStyle name="Comma 2 2 2 2 4 2" xfId="6491"/>
    <cellStyle name="Comma 2 2 2 2 4 2 2" xfId="11111"/>
    <cellStyle name="Comma 2 2 2 2 4 2 2 2" xfId="18661"/>
    <cellStyle name="Comma 2 2 2 2 4 2 2 3" xfId="42721"/>
    <cellStyle name="Comma 2 2 2 2 4 2 2 4" xfId="47977"/>
    <cellStyle name="Comma 2 2 2 2 4 2 2 5" xfId="50993"/>
    <cellStyle name="Comma 2 2 2 2 4 2 3" xfId="11596"/>
    <cellStyle name="Comma 2 2 2 2 4 2 3 2" xfId="19138"/>
    <cellStyle name="Comma 2 2 2 2 4 2 3 3" xfId="43188"/>
    <cellStyle name="Comma 2 2 2 2 4 2 3 4" xfId="48454"/>
    <cellStyle name="Comma 2 2 2 2 4 2 3 5" xfId="51470"/>
    <cellStyle name="Comma 2 2 2 2 4 2 4" xfId="12083"/>
    <cellStyle name="Comma 2 2 2 2 4 2 4 2" xfId="19615"/>
    <cellStyle name="Comma 2 2 2 2 4 2 4 3" xfId="44233"/>
    <cellStyle name="Comma 2 2 2 2 4 2 4 4" xfId="48931"/>
    <cellStyle name="Comma 2 2 2 2 4 2 4 5" xfId="51947"/>
    <cellStyle name="Comma 2 2 2 2 4 2 5" xfId="9124"/>
    <cellStyle name="Comma 2 2 2 2 4 2 5 2" xfId="43609"/>
    <cellStyle name="Comma 2 2 2 2 4 2 5 3" xfId="47500"/>
    <cellStyle name="Comma 2 2 2 2 4 2 5 4" xfId="50516"/>
    <cellStyle name="Comma 2 2 2 2 4 2 6" xfId="42387"/>
    <cellStyle name="Comma 2 2 2 2 4 2 7" xfId="46394"/>
    <cellStyle name="Comma 2 2 2 2 4 2 8" xfId="49410"/>
    <cellStyle name="Comma 2 2 2 2 4 3" xfId="10899"/>
    <cellStyle name="Comma 2 2 2 2 4 3 2" xfId="18449"/>
    <cellStyle name="Comma 2 2 2 2 4 3 3" xfId="28648"/>
    <cellStyle name="Comma 2 2 2 2 4 3 4" xfId="47765"/>
    <cellStyle name="Comma 2 2 2 2 4 3 5" xfId="50781"/>
    <cellStyle name="Comma 2 2 2 2 4 4" xfId="11384"/>
    <cellStyle name="Comma 2 2 2 2 4 4 2" xfId="18926"/>
    <cellStyle name="Comma 2 2 2 2 4 4 3" xfId="43624"/>
    <cellStyle name="Comma 2 2 2 2 4 4 4" xfId="48242"/>
    <cellStyle name="Comma 2 2 2 2 4 4 5" xfId="51258"/>
    <cellStyle name="Comma 2 2 2 2 4 5" xfId="11871"/>
    <cellStyle name="Comma 2 2 2 2 4 5 2" xfId="19403"/>
    <cellStyle name="Comma 2 2 2 2 4 5 3" xfId="43481"/>
    <cellStyle name="Comma 2 2 2 2 4 5 4" xfId="48719"/>
    <cellStyle name="Comma 2 2 2 2 4 5 5" xfId="51735"/>
    <cellStyle name="Comma 2 2 2 2 4 6" xfId="8822"/>
    <cellStyle name="Comma 2 2 2 2 4 6 2" xfId="28714"/>
    <cellStyle name="Comma 2 2 2 2 4 6 3" xfId="47288"/>
    <cellStyle name="Comma 2 2 2 2 4 6 4" xfId="50304"/>
    <cellStyle name="Comma 2 2 2 2 4 7" xfId="28630"/>
    <cellStyle name="Comma 2 2 2 2 4 8" xfId="46182"/>
    <cellStyle name="Comma 2 2 2 2 4 9" xfId="49198"/>
    <cellStyle name="Comma 2 2 2 2 5" xfId="6251"/>
    <cellStyle name="Comma 2 2 2 2 5 2" xfId="6571"/>
    <cellStyle name="Comma 2 2 2 2 5 2 2" xfId="11164"/>
    <cellStyle name="Comma 2 2 2 2 5 2 2 2" xfId="18714"/>
    <cellStyle name="Comma 2 2 2 2 5 2 2 3" xfId="21218"/>
    <cellStyle name="Comma 2 2 2 2 5 2 2 4" xfId="48030"/>
    <cellStyle name="Comma 2 2 2 2 5 2 2 5" xfId="51046"/>
    <cellStyle name="Comma 2 2 2 2 5 2 3" xfId="11649"/>
    <cellStyle name="Comma 2 2 2 2 5 2 3 2" xfId="19191"/>
    <cellStyle name="Comma 2 2 2 2 5 2 3 3" xfId="43831"/>
    <cellStyle name="Comma 2 2 2 2 5 2 3 4" xfId="48507"/>
    <cellStyle name="Comma 2 2 2 2 5 2 3 5" xfId="51523"/>
    <cellStyle name="Comma 2 2 2 2 5 2 4" xfId="12136"/>
    <cellStyle name="Comma 2 2 2 2 5 2 4 2" xfId="19668"/>
    <cellStyle name="Comma 2 2 2 2 5 2 4 3" xfId="43257"/>
    <cellStyle name="Comma 2 2 2 2 5 2 4 4" xfId="48984"/>
    <cellStyle name="Comma 2 2 2 2 5 2 4 5" xfId="52000"/>
    <cellStyle name="Comma 2 2 2 2 5 2 5" xfId="9204"/>
    <cellStyle name="Comma 2 2 2 2 5 2 5 2" xfId="43458"/>
    <cellStyle name="Comma 2 2 2 2 5 2 5 3" xfId="47553"/>
    <cellStyle name="Comma 2 2 2 2 5 2 5 4" xfId="50569"/>
    <cellStyle name="Comma 2 2 2 2 5 2 6" xfId="43871"/>
    <cellStyle name="Comma 2 2 2 2 5 2 7" xfId="46447"/>
    <cellStyle name="Comma 2 2 2 2 5 2 8" xfId="49463"/>
    <cellStyle name="Comma 2 2 2 2 5 3" xfId="10952"/>
    <cellStyle name="Comma 2 2 2 2 5 3 2" xfId="18502"/>
    <cellStyle name="Comma 2 2 2 2 5 3 3" xfId="43328"/>
    <cellStyle name="Comma 2 2 2 2 5 3 4" xfId="47818"/>
    <cellStyle name="Comma 2 2 2 2 5 3 5" xfId="50834"/>
    <cellStyle name="Comma 2 2 2 2 5 4" xfId="11437"/>
    <cellStyle name="Comma 2 2 2 2 5 4 2" xfId="18979"/>
    <cellStyle name="Comma 2 2 2 2 5 4 3" xfId="42772"/>
    <cellStyle name="Comma 2 2 2 2 5 4 4" xfId="48295"/>
    <cellStyle name="Comma 2 2 2 2 5 4 5" xfId="51311"/>
    <cellStyle name="Comma 2 2 2 2 5 5" xfId="11924"/>
    <cellStyle name="Comma 2 2 2 2 5 5 2" xfId="19456"/>
    <cellStyle name="Comma 2 2 2 2 5 5 3" xfId="43227"/>
    <cellStyle name="Comma 2 2 2 2 5 5 4" xfId="48772"/>
    <cellStyle name="Comma 2 2 2 2 5 5 5" xfId="51788"/>
    <cellStyle name="Comma 2 2 2 2 5 6" xfId="8894"/>
    <cellStyle name="Comma 2 2 2 2 5 6 2" xfId="43651"/>
    <cellStyle name="Comma 2 2 2 2 5 6 3" xfId="47341"/>
    <cellStyle name="Comma 2 2 2 2 5 6 4" xfId="50357"/>
    <cellStyle name="Comma 2 2 2 2 5 7" xfId="43862"/>
    <cellStyle name="Comma 2 2 2 2 5 8" xfId="46235"/>
    <cellStyle name="Comma 2 2 2 2 5 9" xfId="49251"/>
    <cellStyle name="Comma 2 2 2 2 6" xfId="6331"/>
    <cellStyle name="Comma 2 2 2 2 6 2" xfId="11005"/>
    <cellStyle name="Comma 2 2 2 2 6 2 2" xfId="18555"/>
    <cellStyle name="Comma 2 2 2 2 6 2 3" xfId="28647"/>
    <cellStyle name="Comma 2 2 2 2 6 2 4" xfId="47871"/>
    <cellStyle name="Comma 2 2 2 2 6 2 5" xfId="50887"/>
    <cellStyle name="Comma 2 2 2 2 6 3" xfId="11490"/>
    <cellStyle name="Comma 2 2 2 2 6 3 2" xfId="19032"/>
    <cellStyle name="Comma 2 2 2 2 6 3 3" xfId="44262"/>
    <cellStyle name="Comma 2 2 2 2 6 3 4" xfId="48348"/>
    <cellStyle name="Comma 2 2 2 2 6 3 5" xfId="51364"/>
    <cellStyle name="Comma 2 2 2 2 6 4" xfId="11977"/>
    <cellStyle name="Comma 2 2 2 2 6 4 2" xfId="19509"/>
    <cellStyle name="Comma 2 2 2 2 6 4 3" xfId="43785"/>
    <cellStyle name="Comma 2 2 2 2 6 4 4" xfId="48825"/>
    <cellStyle name="Comma 2 2 2 2 6 4 5" xfId="51841"/>
    <cellStyle name="Comma 2 2 2 2 6 5" xfId="8970"/>
    <cellStyle name="Comma 2 2 2 2 6 5 2" xfId="20495"/>
    <cellStyle name="Comma 2 2 2 2 6 5 3" xfId="47394"/>
    <cellStyle name="Comma 2 2 2 2 6 5 4" xfId="50410"/>
    <cellStyle name="Comma 2 2 2 2 6 6" xfId="43864"/>
    <cellStyle name="Comma 2 2 2 2 6 7" xfId="46288"/>
    <cellStyle name="Comma 2 2 2 2 6 8" xfId="49304"/>
    <cellStyle name="Comma 2 2 2 2 7" xfId="6651"/>
    <cellStyle name="Comma 2 2 2 2 7 2" xfId="11217"/>
    <cellStyle name="Comma 2 2 2 2 7 2 2" xfId="18767"/>
    <cellStyle name="Comma 2 2 2 2 7 2 3" xfId="44146"/>
    <cellStyle name="Comma 2 2 2 2 7 2 4" xfId="48083"/>
    <cellStyle name="Comma 2 2 2 2 7 2 5" xfId="51099"/>
    <cellStyle name="Comma 2 2 2 2 7 3" xfId="11702"/>
    <cellStyle name="Comma 2 2 2 2 7 3 2" xfId="19244"/>
    <cellStyle name="Comma 2 2 2 2 7 3 3" xfId="43202"/>
    <cellStyle name="Comma 2 2 2 2 7 3 4" xfId="48560"/>
    <cellStyle name="Comma 2 2 2 2 7 3 5" xfId="51576"/>
    <cellStyle name="Comma 2 2 2 2 7 4" xfId="12189"/>
    <cellStyle name="Comma 2 2 2 2 7 4 2" xfId="19721"/>
    <cellStyle name="Comma 2 2 2 2 7 4 3" xfId="43704"/>
    <cellStyle name="Comma 2 2 2 2 7 4 4" xfId="49037"/>
    <cellStyle name="Comma 2 2 2 2 7 4 5" xfId="52053"/>
    <cellStyle name="Comma 2 2 2 2 7 5" xfId="9284"/>
    <cellStyle name="Comma 2 2 2 2 7 5 2" xfId="30428"/>
    <cellStyle name="Comma 2 2 2 2 7 5 3" xfId="47606"/>
    <cellStyle name="Comma 2 2 2 2 7 5 4" xfId="50622"/>
    <cellStyle name="Comma 2 2 2 2 7 6" xfId="44171"/>
    <cellStyle name="Comma 2 2 2 2 7 7" xfId="46500"/>
    <cellStyle name="Comma 2 2 2 2 7 8" xfId="49516"/>
    <cellStyle name="Comma 2 2 2 2 8" xfId="10793"/>
    <cellStyle name="Comma 2 2 2 2 8 2" xfId="18343"/>
    <cellStyle name="Comma 2 2 2 2 8 3" xfId="20954"/>
    <cellStyle name="Comma 2 2 2 2 8 4" xfId="47659"/>
    <cellStyle name="Comma 2 2 2 2 8 5" xfId="50675"/>
    <cellStyle name="Comma 2 2 2 2 9" xfId="11273"/>
    <cellStyle name="Comma 2 2 2 2 9 2" xfId="18820"/>
    <cellStyle name="Comma 2 2 2 2 9 3" xfId="43918"/>
    <cellStyle name="Comma 2 2 2 2 9 4" xfId="48136"/>
    <cellStyle name="Comma 2 2 2 2 9 5" xfId="51152"/>
    <cellStyle name="Comma 2 2 2 3" xfId="4854"/>
    <cellStyle name="Comma 2 2 2 3 10" xfId="7795"/>
    <cellStyle name="Comma 2 2 2 3 10 2" xfId="18005"/>
    <cellStyle name="Comma 2 2 2 3 10 3" xfId="42939"/>
    <cellStyle name="Comma 2 2 2 3 10 4" xfId="47003"/>
    <cellStyle name="Comma 2 2 2 3 10 5" xfId="50019"/>
    <cellStyle name="Comma 2 2 2 3 11" xfId="19985"/>
    <cellStyle name="Comma 2 2 2 3 12" xfId="44880"/>
    <cellStyle name="Comma 2 2 2 3 13" xfId="45790"/>
    <cellStyle name="Comma 2 2 2 3 14" xfId="46082"/>
    <cellStyle name="Comma 2 2 2 3 15" xfId="49097"/>
    <cellStyle name="Comma 2 2 2 3 16" xfId="13945"/>
    <cellStyle name="Comma 2 2 2 3 2" xfId="6118"/>
    <cellStyle name="Comma 2 2 2 3 2 2" xfId="6438"/>
    <cellStyle name="Comma 2 2 2 3 2 2 2" xfId="11064"/>
    <cellStyle name="Comma 2 2 2 3 2 2 2 2" xfId="18614"/>
    <cellStyle name="Comma 2 2 2 3 2 2 2 3" xfId="21231"/>
    <cellStyle name="Comma 2 2 2 3 2 2 2 4" xfId="47930"/>
    <cellStyle name="Comma 2 2 2 3 2 2 2 5" xfId="50946"/>
    <cellStyle name="Comma 2 2 2 3 2 2 3" xfId="11549"/>
    <cellStyle name="Comma 2 2 2 3 2 2 3 2" xfId="19091"/>
    <cellStyle name="Comma 2 2 2 3 2 2 3 3" xfId="42787"/>
    <cellStyle name="Comma 2 2 2 3 2 2 3 4" xfId="48407"/>
    <cellStyle name="Comma 2 2 2 3 2 2 3 5" xfId="51423"/>
    <cellStyle name="Comma 2 2 2 3 2 2 4" xfId="12036"/>
    <cellStyle name="Comma 2 2 2 3 2 2 4 2" xfId="19568"/>
    <cellStyle name="Comma 2 2 2 3 2 2 4 3" xfId="44270"/>
    <cellStyle name="Comma 2 2 2 3 2 2 4 4" xfId="48884"/>
    <cellStyle name="Comma 2 2 2 3 2 2 4 5" xfId="51900"/>
    <cellStyle name="Comma 2 2 2 3 2 2 5" xfId="9072"/>
    <cellStyle name="Comma 2 2 2 3 2 2 5 2" xfId="43514"/>
    <cellStyle name="Comma 2 2 2 3 2 2 5 3" xfId="47453"/>
    <cellStyle name="Comma 2 2 2 3 2 2 5 4" xfId="50469"/>
    <cellStyle name="Comma 2 2 2 3 2 2 6" xfId="21652"/>
    <cellStyle name="Comma 2 2 2 3 2 2 7" xfId="46347"/>
    <cellStyle name="Comma 2 2 2 3 2 2 8" xfId="49363"/>
    <cellStyle name="Comma 2 2 2 3 2 3" xfId="10852"/>
    <cellStyle name="Comma 2 2 2 3 2 3 2" xfId="18402"/>
    <cellStyle name="Comma 2 2 2 3 2 3 3" xfId="44688"/>
    <cellStyle name="Comma 2 2 2 3 2 3 4" xfId="47718"/>
    <cellStyle name="Comma 2 2 2 3 2 3 5" xfId="50734"/>
    <cellStyle name="Comma 2 2 2 3 2 4" xfId="11336"/>
    <cellStyle name="Comma 2 2 2 3 2 4 2" xfId="18879"/>
    <cellStyle name="Comma 2 2 2 3 2 4 3" xfId="43702"/>
    <cellStyle name="Comma 2 2 2 3 2 4 4" xfId="48195"/>
    <cellStyle name="Comma 2 2 2 3 2 4 5" xfId="51211"/>
    <cellStyle name="Comma 2 2 2 3 2 5" xfId="11823"/>
    <cellStyle name="Comma 2 2 2 3 2 5 2" xfId="19356"/>
    <cellStyle name="Comma 2 2 2 3 2 5 3" xfId="43396"/>
    <cellStyle name="Comma 2 2 2 3 2 5 4" xfId="48672"/>
    <cellStyle name="Comma 2 2 2 3 2 5 5" xfId="51688"/>
    <cellStyle name="Comma 2 2 2 3 2 6" xfId="8771"/>
    <cellStyle name="Comma 2 2 2 3 2 6 2" xfId="30804"/>
    <cellStyle name="Comma 2 2 2 3 2 6 3" xfId="47241"/>
    <cellStyle name="Comma 2 2 2 3 2 6 4" xfId="50257"/>
    <cellStyle name="Comma 2 2 2 3 2 7" xfId="42304"/>
    <cellStyle name="Comma 2 2 2 3 2 8" xfId="46135"/>
    <cellStyle name="Comma 2 2 2 3 2 9" xfId="49151"/>
    <cellStyle name="Comma 2 2 2 3 3" xfId="6198"/>
    <cellStyle name="Comma 2 2 2 3 3 2" xfId="6518"/>
    <cellStyle name="Comma 2 2 2 3 3 2 2" xfId="11117"/>
    <cellStyle name="Comma 2 2 2 3 3 2 2 2" xfId="18667"/>
    <cellStyle name="Comma 2 2 2 3 3 2 2 3" xfId="42722"/>
    <cellStyle name="Comma 2 2 2 3 3 2 2 4" xfId="47983"/>
    <cellStyle name="Comma 2 2 2 3 3 2 2 5" xfId="50999"/>
    <cellStyle name="Comma 2 2 2 3 3 2 3" xfId="11602"/>
    <cellStyle name="Comma 2 2 2 3 3 2 3 2" xfId="19144"/>
    <cellStyle name="Comma 2 2 2 3 3 2 3 3" xfId="43189"/>
    <cellStyle name="Comma 2 2 2 3 3 2 3 4" xfId="48460"/>
    <cellStyle name="Comma 2 2 2 3 3 2 3 5" xfId="51476"/>
    <cellStyle name="Comma 2 2 2 3 3 2 4" xfId="12089"/>
    <cellStyle name="Comma 2 2 2 3 3 2 4 2" xfId="19621"/>
    <cellStyle name="Comma 2 2 2 3 3 2 4 3" xfId="44807"/>
    <cellStyle name="Comma 2 2 2 3 3 2 4 4" xfId="48937"/>
    <cellStyle name="Comma 2 2 2 3 3 2 4 5" xfId="51953"/>
    <cellStyle name="Comma 2 2 2 3 3 2 5" xfId="9151"/>
    <cellStyle name="Comma 2 2 2 3 3 2 5 2" xfId="43280"/>
    <cellStyle name="Comma 2 2 2 3 3 2 5 3" xfId="47506"/>
    <cellStyle name="Comma 2 2 2 3 3 2 5 4" xfId="50522"/>
    <cellStyle name="Comma 2 2 2 3 3 2 6" xfId="42390"/>
    <cellStyle name="Comma 2 2 2 3 3 2 7" xfId="46400"/>
    <cellStyle name="Comma 2 2 2 3 3 2 8" xfId="49416"/>
    <cellStyle name="Comma 2 2 2 3 3 3" xfId="10905"/>
    <cellStyle name="Comma 2 2 2 3 3 3 2" xfId="18455"/>
    <cellStyle name="Comma 2 2 2 3 3 3 3" xfId="44428"/>
    <cellStyle name="Comma 2 2 2 3 3 3 4" xfId="47771"/>
    <cellStyle name="Comma 2 2 2 3 3 3 5" xfId="50787"/>
    <cellStyle name="Comma 2 2 2 3 3 4" xfId="11390"/>
    <cellStyle name="Comma 2 2 2 3 3 4 2" xfId="18932"/>
    <cellStyle name="Comma 2 2 2 3 3 4 3" xfId="44220"/>
    <cellStyle name="Comma 2 2 2 3 3 4 4" xfId="48248"/>
    <cellStyle name="Comma 2 2 2 3 3 4 5" xfId="51264"/>
    <cellStyle name="Comma 2 2 2 3 3 5" xfId="11877"/>
    <cellStyle name="Comma 2 2 2 3 3 5 2" xfId="19409"/>
    <cellStyle name="Comma 2 2 2 3 3 5 3" xfId="44074"/>
    <cellStyle name="Comma 2 2 2 3 3 5 4" xfId="48725"/>
    <cellStyle name="Comma 2 2 2 3 3 5 5" xfId="51741"/>
    <cellStyle name="Comma 2 2 2 3 3 6" xfId="8842"/>
    <cellStyle name="Comma 2 2 2 3 3 6 2" xfId="43051"/>
    <cellStyle name="Comma 2 2 2 3 3 6 3" xfId="47294"/>
    <cellStyle name="Comma 2 2 2 3 3 6 4" xfId="50310"/>
    <cellStyle name="Comma 2 2 2 3 3 7" xfId="42321"/>
    <cellStyle name="Comma 2 2 2 3 3 8" xfId="46188"/>
    <cellStyle name="Comma 2 2 2 3 3 9" xfId="49204"/>
    <cellStyle name="Comma 2 2 2 3 4" xfId="6278"/>
    <cellStyle name="Comma 2 2 2 3 4 2" xfId="6598"/>
    <cellStyle name="Comma 2 2 2 3 4 2 2" xfId="11170"/>
    <cellStyle name="Comma 2 2 2 3 4 2 2 2" xfId="18720"/>
    <cellStyle name="Comma 2 2 2 3 4 2 2 3" xfId="21217"/>
    <cellStyle name="Comma 2 2 2 3 4 2 2 4" xfId="48036"/>
    <cellStyle name="Comma 2 2 2 3 4 2 2 5" xfId="51052"/>
    <cellStyle name="Comma 2 2 2 3 4 2 3" xfId="11655"/>
    <cellStyle name="Comma 2 2 2 3 4 2 3 2" xfId="19197"/>
    <cellStyle name="Comma 2 2 2 3 4 2 3 3" xfId="44412"/>
    <cellStyle name="Comma 2 2 2 3 4 2 3 4" xfId="48513"/>
    <cellStyle name="Comma 2 2 2 3 4 2 3 5" xfId="51529"/>
    <cellStyle name="Comma 2 2 2 3 4 2 4" xfId="12142"/>
    <cellStyle name="Comma 2 2 2 3 4 2 4 2" xfId="19674"/>
    <cellStyle name="Comma 2 2 2 3 4 2 4 3" xfId="44312"/>
    <cellStyle name="Comma 2 2 2 3 4 2 4 4" xfId="48990"/>
    <cellStyle name="Comma 2 2 2 3 4 2 4 5" xfId="52006"/>
    <cellStyle name="Comma 2 2 2 3 4 2 5" xfId="9231"/>
    <cellStyle name="Comma 2 2 2 3 4 2 5 2" xfId="42656"/>
    <cellStyle name="Comma 2 2 2 3 4 2 5 3" xfId="47559"/>
    <cellStyle name="Comma 2 2 2 3 4 2 5 4" xfId="50575"/>
    <cellStyle name="Comma 2 2 2 3 4 2 6" xfId="42410"/>
    <cellStyle name="Comma 2 2 2 3 4 2 7" xfId="46453"/>
    <cellStyle name="Comma 2 2 2 3 4 2 8" xfId="49469"/>
    <cellStyle name="Comma 2 2 2 3 4 3" xfId="10958"/>
    <cellStyle name="Comma 2 2 2 3 4 3 2" xfId="18508"/>
    <cellStyle name="Comma 2 2 2 3 4 3 3" xfId="30342"/>
    <cellStyle name="Comma 2 2 2 3 4 3 4" xfId="47824"/>
    <cellStyle name="Comma 2 2 2 3 4 3 5" xfId="50840"/>
    <cellStyle name="Comma 2 2 2 3 4 4" xfId="11443"/>
    <cellStyle name="Comma 2 2 2 3 4 4 2" xfId="18985"/>
    <cellStyle name="Comma 2 2 2 3 4 4 3" xfId="42773"/>
    <cellStyle name="Comma 2 2 2 3 4 4 4" xfId="48301"/>
    <cellStyle name="Comma 2 2 2 3 4 4 5" xfId="51317"/>
    <cellStyle name="Comma 2 2 2 3 4 5" xfId="11930"/>
    <cellStyle name="Comma 2 2 2 3 4 5 2" xfId="19462"/>
    <cellStyle name="Comma 2 2 2 3 4 5 3" xfId="43228"/>
    <cellStyle name="Comma 2 2 2 3 4 5 4" xfId="48778"/>
    <cellStyle name="Comma 2 2 2 3 4 5 5" xfId="51794"/>
    <cellStyle name="Comma 2 2 2 3 4 6" xfId="8918"/>
    <cellStyle name="Comma 2 2 2 3 4 6 2" xfId="44775"/>
    <cellStyle name="Comma 2 2 2 3 4 6 3" xfId="47347"/>
    <cellStyle name="Comma 2 2 2 3 4 6 4" xfId="50363"/>
    <cellStyle name="Comma 2 2 2 3 4 7" xfId="44438"/>
    <cellStyle name="Comma 2 2 2 3 4 8" xfId="46241"/>
    <cellStyle name="Comma 2 2 2 3 4 9" xfId="49257"/>
    <cellStyle name="Comma 2 2 2 3 5" xfId="6358"/>
    <cellStyle name="Comma 2 2 2 3 5 2" xfId="11011"/>
    <cellStyle name="Comma 2 2 2 3 5 2 2" xfId="18561"/>
    <cellStyle name="Comma 2 2 2 3 5 2 3" xfId="43464"/>
    <cellStyle name="Comma 2 2 2 3 5 2 4" xfId="47877"/>
    <cellStyle name="Comma 2 2 2 3 5 2 5" xfId="50893"/>
    <cellStyle name="Comma 2 2 2 3 5 3" xfId="11496"/>
    <cellStyle name="Comma 2 2 2 3 5 3 2" xfId="19038"/>
    <cellStyle name="Comma 2 2 2 3 5 3 3" xfId="43176"/>
    <cellStyle name="Comma 2 2 2 3 5 3 4" xfId="48354"/>
    <cellStyle name="Comma 2 2 2 3 5 3 5" xfId="51370"/>
    <cellStyle name="Comma 2 2 2 3 5 4" xfId="11983"/>
    <cellStyle name="Comma 2 2 2 3 5 4 2" xfId="19515"/>
    <cellStyle name="Comma 2 2 2 3 5 4 3" xfId="44366"/>
    <cellStyle name="Comma 2 2 2 3 5 4 4" xfId="48831"/>
    <cellStyle name="Comma 2 2 2 3 5 4 5" xfId="51847"/>
    <cellStyle name="Comma 2 2 2 3 5 5" xfId="8997"/>
    <cellStyle name="Comma 2 2 2 3 5 5 2" xfId="43810"/>
    <cellStyle name="Comma 2 2 2 3 5 5 3" xfId="47400"/>
    <cellStyle name="Comma 2 2 2 3 5 5 4" xfId="50416"/>
    <cellStyle name="Comma 2 2 2 3 5 6" xfId="43990"/>
    <cellStyle name="Comma 2 2 2 3 5 7" xfId="46294"/>
    <cellStyle name="Comma 2 2 2 3 5 8" xfId="49310"/>
    <cellStyle name="Comma 2 2 2 3 6" xfId="6678"/>
    <cellStyle name="Comma 2 2 2 3 6 2" xfId="11223"/>
    <cellStyle name="Comma 2 2 2 3 6 2 2" xfId="18773"/>
    <cellStyle name="Comma 2 2 2 3 6 2 3" xfId="44352"/>
    <cellStyle name="Comma 2 2 2 3 6 2 4" xfId="48089"/>
    <cellStyle name="Comma 2 2 2 3 6 2 5" xfId="51105"/>
    <cellStyle name="Comma 2 2 2 3 6 3" xfId="11708"/>
    <cellStyle name="Comma 2 2 2 3 6 3 2" xfId="19250"/>
    <cellStyle name="Comma 2 2 2 3 6 3 3" xfId="43203"/>
    <cellStyle name="Comma 2 2 2 3 6 3 4" xfId="48566"/>
    <cellStyle name="Comma 2 2 2 3 6 3 5" xfId="51582"/>
    <cellStyle name="Comma 2 2 2 3 6 4" xfId="12196"/>
    <cellStyle name="Comma 2 2 2 3 6 4 2" xfId="19727"/>
    <cellStyle name="Comma 2 2 2 3 6 4 3" xfId="44313"/>
    <cellStyle name="Comma 2 2 2 3 6 4 4" xfId="49043"/>
    <cellStyle name="Comma 2 2 2 3 6 4 5" xfId="52059"/>
    <cellStyle name="Comma 2 2 2 3 6 5" xfId="9311"/>
    <cellStyle name="Comma 2 2 2 3 6 5 2" xfId="44145"/>
    <cellStyle name="Comma 2 2 2 3 6 5 3" xfId="47612"/>
    <cellStyle name="Comma 2 2 2 3 6 5 4" xfId="50628"/>
    <cellStyle name="Comma 2 2 2 3 6 6" xfId="43875"/>
    <cellStyle name="Comma 2 2 2 3 6 7" xfId="46506"/>
    <cellStyle name="Comma 2 2 2 3 6 8" xfId="49522"/>
    <cellStyle name="Comma 2 2 2 3 7" xfId="10799"/>
    <cellStyle name="Comma 2 2 2 3 7 2" xfId="18349"/>
    <cellStyle name="Comma 2 2 2 3 7 3" xfId="44725"/>
    <cellStyle name="Comma 2 2 2 3 7 4" xfId="47665"/>
    <cellStyle name="Comma 2 2 2 3 7 5" xfId="50681"/>
    <cellStyle name="Comma 2 2 2 3 8" xfId="11283"/>
    <cellStyle name="Comma 2 2 2 3 8 2" xfId="18826"/>
    <cellStyle name="Comma 2 2 2 3 8 3" xfId="44407"/>
    <cellStyle name="Comma 2 2 2 3 8 4" xfId="48142"/>
    <cellStyle name="Comma 2 2 2 3 8 5" xfId="51158"/>
    <cellStyle name="Comma 2 2 2 3 9" xfId="11770"/>
    <cellStyle name="Comma 2 2 2 3 9 2" xfId="19303"/>
    <cellStyle name="Comma 2 2 2 3 9 3" xfId="43209"/>
    <cellStyle name="Comma 2 2 2 3 9 4" xfId="48619"/>
    <cellStyle name="Comma 2 2 2 3 9 5" xfId="51635"/>
    <cellStyle name="Comma 2 2 2 4" xfId="7397"/>
    <cellStyle name="Comma 2 2 2 4 2" xfId="19986"/>
    <cellStyle name="Comma 2 2 2 4 3" xfId="44881"/>
    <cellStyle name="Comma 2 2 2 4 4" xfId="45791"/>
    <cellStyle name="Comma 2 2 2 5" xfId="7484"/>
    <cellStyle name="Comma 2 2 2 5 2" xfId="17987"/>
    <cellStyle name="Comma 2 2 2 5 3" xfId="30569"/>
    <cellStyle name="Comma 2 2 2 5 4" xfId="46981"/>
    <cellStyle name="Comma 2 2 2 5 5" xfId="49997"/>
    <cellStyle name="Comma 2 2 2 6" xfId="15775"/>
    <cellStyle name="Comma 2 2 2 7" xfId="19982"/>
    <cellStyle name="Comma 2 2 2 8" xfId="44877"/>
    <cellStyle name="Comma 2 2 2 9" xfId="45787"/>
    <cellStyle name="Comma 2 2 3" xfId="3954"/>
    <cellStyle name="Comma 2 2 3 2" xfId="8520"/>
    <cellStyle name="Comma 2 2 3 2 2" xfId="19988"/>
    <cellStyle name="Comma 2 2 3 2 3" xfId="44883"/>
    <cellStyle name="Comma 2 2 3 2 4" xfId="45793"/>
    <cellStyle name="Comma 2 2 3 3" xfId="7995"/>
    <cellStyle name="Comma 2 2 3 3 2" xfId="18022"/>
    <cellStyle name="Comma 2 2 3 3 3" xfId="44841"/>
    <cellStyle name="Comma 2 2 3 3 4" xfId="47025"/>
    <cellStyle name="Comma 2 2 3 3 5" xfId="50041"/>
    <cellStyle name="Comma 2 2 3 4" xfId="15777"/>
    <cellStyle name="Comma 2 2 3 5" xfId="19987"/>
    <cellStyle name="Comma 2 2 3 6" xfId="44882"/>
    <cellStyle name="Comma 2 2 3 7" xfId="45792"/>
    <cellStyle name="Comma 2 2 4" xfId="7483"/>
    <cellStyle name="Comma 2 2 4 2" xfId="7528"/>
    <cellStyle name="Comma 2 2 4 3" xfId="14356"/>
    <cellStyle name="Comma 2 2 4 3 2" xfId="17986"/>
    <cellStyle name="Comma 2 2 4 4" xfId="19989"/>
    <cellStyle name="Comma 2 2 4 5" xfId="42561"/>
    <cellStyle name="Comma 2 2 4 6" xfId="44884"/>
    <cellStyle name="Comma 2 2 4 7" xfId="45794"/>
    <cellStyle name="Comma 2 2 4 8" xfId="46980"/>
    <cellStyle name="Comma 2 2 4 9" xfId="49996"/>
    <cellStyle name="Comma 2 2 5" xfId="15774"/>
    <cellStyle name="Comma 2 2 5 2" xfId="19990"/>
    <cellStyle name="Comma 2 2 5 3" xfId="44885"/>
    <cellStyle name="Comma 2 2 5 4" xfId="45795"/>
    <cellStyle name="Comma 2 2 6" xfId="19991"/>
    <cellStyle name="Comma 2 2 7" xfId="19981"/>
    <cellStyle name="Comma 2 2 8" xfId="44876"/>
    <cellStyle name="Comma 2 2 9" xfId="45786"/>
    <cellStyle name="Comma 2 3" xfId="34"/>
    <cellStyle name="Comma 2 3 10" xfId="44886"/>
    <cellStyle name="Comma 2 3 11" xfId="45796"/>
    <cellStyle name="Comma 2 3 12" xfId="1679"/>
    <cellStyle name="Comma 2 3 2" xfId="35"/>
    <cellStyle name="Comma 2 3 2 10" xfId="45797"/>
    <cellStyle name="Comma 2 3 2 11" xfId="2086"/>
    <cellStyle name="Comma 2 3 2 2" xfId="4855"/>
    <cellStyle name="Comma 2 3 2 2 10" xfId="11284"/>
    <cellStyle name="Comma 2 3 2 2 10 2" xfId="18827"/>
    <cellStyle name="Comma 2 3 2 2 10 3" xfId="28799"/>
    <cellStyle name="Comma 2 3 2 2 10 4" xfId="48143"/>
    <cellStyle name="Comma 2 3 2 2 10 5" xfId="51159"/>
    <cellStyle name="Comma 2 3 2 2 11" xfId="11771"/>
    <cellStyle name="Comma 2 3 2 2 11 2" xfId="19304"/>
    <cellStyle name="Comma 2 3 2 2 11 3" xfId="44361"/>
    <cellStyle name="Comma 2 3 2 2 11 4" xfId="48620"/>
    <cellStyle name="Comma 2 3 2 2 11 5" xfId="51636"/>
    <cellStyle name="Comma 2 3 2 2 12" xfId="14049"/>
    <cellStyle name="Comma 2 3 2 2 12 2" xfId="17557"/>
    <cellStyle name="Comma 2 3 2 2 13" xfId="19994"/>
    <cellStyle name="Comma 2 3 2 2 14" xfId="44888"/>
    <cellStyle name="Comma 2 3 2 2 15" xfId="45798"/>
    <cellStyle name="Comma 2 3 2 2 16" xfId="46083"/>
    <cellStyle name="Comma 2 3 2 2 17" xfId="49098"/>
    <cellStyle name="Comma 2 3 2 2 2" xfId="6119"/>
    <cellStyle name="Comma 2 3 2 2 2 10" xfId="49152"/>
    <cellStyle name="Comma 2 3 2 2 2 2" xfId="6439"/>
    <cellStyle name="Comma 2 3 2 2 2 2 2" xfId="11065"/>
    <cellStyle name="Comma 2 3 2 2 2 2 2 2" xfId="18615"/>
    <cellStyle name="Comma 2 3 2 2 2 2 2 3" xfId="44117"/>
    <cellStyle name="Comma 2 3 2 2 2 2 2 4" xfId="47931"/>
    <cellStyle name="Comma 2 3 2 2 2 2 2 5" xfId="50947"/>
    <cellStyle name="Comma 2 3 2 2 2 2 3" xfId="11550"/>
    <cellStyle name="Comma 2 3 2 2 2 2 3 2" xfId="19092"/>
    <cellStyle name="Comma 2 3 2 2 2 2 3 3" xfId="44005"/>
    <cellStyle name="Comma 2 3 2 2 2 2 3 4" xfId="48408"/>
    <cellStyle name="Comma 2 3 2 2 2 2 3 5" xfId="51424"/>
    <cellStyle name="Comma 2 3 2 2 2 2 4" xfId="12037"/>
    <cellStyle name="Comma 2 3 2 2 2 2 4 2" xfId="19569"/>
    <cellStyle name="Comma 2 3 2 2 2 2 4 3" xfId="42985"/>
    <cellStyle name="Comma 2 3 2 2 2 2 4 4" xfId="48885"/>
    <cellStyle name="Comma 2 3 2 2 2 2 4 5" xfId="51901"/>
    <cellStyle name="Comma 2 3 2 2 2 2 5" xfId="9073"/>
    <cellStyle name="Comma 2 3 2 2 2 2 5 2" xfId="43076"/>
    <cellStyle name="Comma 2 3 2 2 2 2 5 3" xfId="47454"/>
    <cellStyle name="Comma 2 3 2 2 2 2 5 4" xfId="50470"/>
    <cellStyle name="Comma 2 3 2 2 2 2 6" xfId="44083"/>
    <cellStyle name="Comma 2 3 2 2 2 2 7" xfId="46348"/>
    <cellStyle name="Comma 2 3 2 2 2 2 8" xfId="49364"/>
    <cellStyle name="Comma 2 3 2 2 2 3" xfId="8772"/>
    <cellStyle name="Comma 2 3 2 2 2 3 2" xfId="18220"/>
    <cellStyle name="Comma 2 3 2 2 2 3 3" xfId="43498"/>
    <cellStyle name="Comma 2 3 2 2 2 3 4" xfId="47242"/>
    <cellStyle name="Comma 2 3 2 2 2 3 5" xfId="50258"/>
    <cellStyle name="Comma 2 3 2 2 2 4" xfId="10853"/>
    <cellStyle name="Comma 2 3 2 2 2 4 2" xfId="18403"/>
    <cellStyle name="Comma 2 3 2 2 2 4 3" xfId="43118"/>
    <cellStyle name="Comma 2 3 2 2 2 4 4" xfId="47719"/>
    <cellStyle name="Comma 2 3 2 2 2 4 5" xfId="50735"/>
    <cellStyle name="Comma 2 3 2 2 2 5" xfId="11337"/>
    <cellStyle name="Comma 2 3 2 2 2 5 2" xfId="18880"/>
    <cellStyle name="Comma 2 3 2 2 2 5 3" xfId="42755"/>
    <cellStyle name="Comma 2 3 2 2 2 5 4" xfId="48196"/>
    <cellStyle name="Comma 2 3 2 2 2 5 5" xfId="51212"/>
    <cellStyle name="Comma 2 3 2 2 2 6" xfId="11824"/>
    <cellStyle name="Comma 2 3 2 2 2 6 2" xfId="19357"/>
    <cellStyle name="Comma 2 3 2 2 2 6 3" xfId="44539"/>
    <cellStyle name="Comma 2 3 2 2 2 6 4" xfId="48673"/>
    <cellStyle name="Comma 2 3 2 2 2 6 5" xfId="51689"/>
    <cellStyle name="Comma 2 3 2 2 2 7" xfId="7996"/>
    <cellStyle name="Comma 2 3 2 2 2 7 2" xfId="43017"/>
    <cellStyle name="Comma 2 3 2 2 2 7 3" xfId="47026"/>
    <cellStyle name="Comma 2 3 2 2 2 7 4" xfId="50042"/>
    <cellStyle name="Comma 2 3 2 2 2 8" xfId="19995"/>
    <cellStyle name="Comma 2 3 2 2 2 9" xfId="46136"/>
    <cellStyle name="Comma 2 3 2 2 3" xfId="6199"/>
    <cellStyle name="Comma 2 3 2 2 3 2" xfId="6519"/>
    <cellStyle name="Comma 2 3 2 2 3 2 2" xfId="11118"/>
    <cellStyle name="Comma 2 3 2 2 3 2 2 2" xfId="18668"/>
    <cellStyle name="Comma 2 3 2 2 3 2 2 3" xfId="42723"/>
    <cellStyle name="Comma 2 3 2 2 3 2 2 4" xfId="47984"/>
    <cellStyle name="Comma 2 3 2 2 3 2 2 5" xfId="51000"/>
    <cellStyle name="Comma 2 3 2 2 3 2 3" xfId="11603"/>
    <cellStyle name="Comma 2 3 2 2 3 2 3 2" xfId="19145"/>
    <cellStyle name="Comma 2 3 2 2 3 2 3 3" xfId="44646"/>
    <cellStyle name="Comma 2 3 2 2 3 2 3 4" xfId="48461"/>
    <cellStyle name="Comma 2 3 2 2 3 2 3 5" xfId="51477"/>
    <cellStyle name="Comma 2 3 2 2 3 2 4" xfId="12090"/>
    <cellStyle name="Comma 2 3 2 2 3 2 4 2" xfId="19622"/>
    <cellStyle name="Comma 2 3 2 2 3 2 4 3" xfId="42870"/>
    <cellStyle name="Comma 2 3 2 2 3 2 4 4" xfId="48938"/>
    <cellStyle name="Comma 2 3 2 2 3 2 4 5" xfId="51954"/>
    <cellStyle name="Comma 2 3 2 2 3 2 5" xfId="9152"/>
    <cellStyle name="Comma 2 3 2 2 3 2 5 2" xfId="44666"/>
    <cellStyle name="Comma 2 3 2 2 3 2 5 3" xfId="47507"/>
    <cellStyle name="Comma 2 3 2 2 3 2 5 4" xfId="50523"/>
    <cellStyle name="Comma 2 3 2 2 3 2 6" xfId="43571"/>
    <cellStyle name="Comma 2 3 2 2 3 2 7" xfId="46401"/>
    <cellStyle name="Comma 2 3 2 2 3 2 8" xfId="49417"/>
    <cellStyle name="Comma 2 3 2 2 3 3" xfId="10906"/>
    <cellStyle name="Comma 2 3 2 2 3 3 2" xfId="18456"/>
    <cellStyle name="Comma 2 3 2 2 3 3 3" xfId="43654"/>
    <cellStyle name="Comma 2 3 2 2 3 3 4" xfId="47772"/>
    <cellStyle name="Comma 2 3 2 2 3 3 5" xfId="50788"/>
    <cellStyle name="Comma 2 3 2 2 3 4" xfId="11391"/>
    <cellStyle name="Comma 2 3 2 2 3 4 2" xfId="18933"/>
    <cellStyle name="Comma 2 3 2 2 3 4 3" xfId="42761"/>
    <cellStyle name="Comma 2 3 2 2 3 4 4" xfId="48249"/>
    <cellStyle name="Comma 2 3 2 2 3 4 5" xfId="51265"/>
    <cellStyle name="Comma 2 3 2 2 3 5" xfId="11878"/>
    <cellStyle name="Comma 2 3 2 2 3 5 2" xfId="19410"/>
    <cellStyle name="Comma 2 3 2 2 3 5 3" xfId="43634"/>
    <cellStyle name="Comma 2 3 2 2 3 5 4" xfId="48726"/>
    <cellStyle name="Comma 2 3 2 2 3 5 5" xfId="51742"/>
    <cellStyle name="Comma 2 3 2 2 3 6" xfId="8843"/>
    <cellStyle name="Comma 2 3 2 2 3 6 2" xfId="43751"/>
    <cellStyle name="Comma 2 3 2 2 3 6 3" xfId="47295"/>
    <cellStyle name="Comma 2 3 2 2 3 6 4" xfId="50311"/>
    <cellStyle name="Comma 2 3 2 2 3 7" xfId="44732"/>
    <cellStyle name="Comma 2 3 2 2 3 8" xfId="46189"/>
    <cellStyle name="Comma 2 3 2 2 3 9" xfId="49205"/>
    <cellStyle name="Comma 2 3 2 2 4" xfId="6279"/>
    <cellStyle name="Comma 2 3 2 2 4 2" xfId="6599"/>
    <cellStyle name="Comma 2 3 2 2 4 2 2" xfId="11171"/>
    <cellStyle name="Comma 2 3 2 2 4 2 2 2" xfId="18721"/>
    <cellStyle name="Comma 2 3 2 2 4 2 2 3" xfId="43824"/>
    <cellStyle name="Comma 2 3 2 2 4 2 2 4" xfId="48037"/>
    <cellStyle name="Comma 2 3 2 2 4 2 2 5" xfId="51053"/>
    <cellStyle name="Comma 2 3 2 2 4 2 3" xfId="11656"/>
    <cellStyle name="Comma 2 3 2 2 4 2 3 2" xfId="19198"/>
    <cellStyle name="Comma 2 3 2 2 4 2 3 3" xfId="43195"/>
    <cellStyle name="Comma 2 3 2 2 4 2 3 4" xfId="48514"/>
    <cellStyle name="Comma 2 3 2 2 4 2 3 5" xfId="51530"/>
    <cellStyle name="Comma 2 3 2 2 4 2 4" xfId="12143"/>
    <cellStyle name="Comma 2 3 2 2 4 2 4 2" xfId="19675"/>
    <cellStyle name="Comma 2 3 2 2 4 2 4 3" xfId="43543"/>
    <cellStyle name="Comma 2 3 2 2 4 2 4 4" xfId="48991"/>
    <cellStyle name="Comma 2 3 2 2 4 2 4 5" xfId="52007"/>
    <cellStyle name="Comma 2 3 2 2 4 2 5" xfId="9232"/>
    <cellStyle name="Comma 2 3 2 2 4 2 5 2" xfId="42657"/>
    <cellStyle name="Comma 2 3 2 2 4 2 5 3" xfId="47560"/>
    <cellStyle name="Comma 2 3 2 2 4 2 5 4" xfId="50576"/>
    <cellStyle name="Comma 2 3 2 2 4 2 6" xfId="44168"/>
    <cellStyle name="Comma 2 3 2 2 4 2 7" xfId="46454"/>
    <cellStyle name="Comma 2 3 2 2 4 2 8" xfId="49470"/>
    <cellStyle name="Comma 2 3 2 2 4 3" xfId="10959"/>
    <cellStyle name="Comma 2 3 2 2 4 3 2" xfId="18509"/>
    <cellStyle name="Comma 2 3 2 2 4 3 3" xfId="43819"/>
    <cellStyle name="Comma 2 3 2 2 4 3 4" xfId="47825"/>
    <cellStyle name="Comma 2 3 2 2 4 3 5" xfId="50841"/>
    <cellStyle name="Comma 2 3 2 2 4 4" xfId="11444"/>
    <cellStyle name="Comma 2 3 2 2 4 4 2" xfId="18986"/>
    <cellStyle name="Comma 2 3 2 2 4 4 3" xfId="44004"/>
    <cellStyle name="Comma 2 3 2 2 4 4 4" xfId="48302"/>
    <cellStyle name="Comma 2 3 2 2 4 4 5" xfId="51318"/>
    <cellStyle name="Comma 2 3 2 2 4 5" xfId="11931"/>
    <cellStyle name="Comma 2 3 2 2 4 5 2" xfId="19463"/>
    <cellStyle name="Comma 2 3 2 2 4 5 3" xfId="44075"/>
    <cellStyle name="Comma 2 3 2 2 4 5 4" xfId="48779"/>
    <cellStyle name="Comma 2 3 2 2 4 5 5" xfId="51795"/>
    <cellStyle name="Comma 2 3 2 2 4 6" xfId="8919"/>
    <cellStyle name="Comma 2 3 2 2 4 6 2" xfId="42615"/>
    <cellStyle name="Comma 2 3 2 2 4 6 3" xfId="47348"/>
    <cellStyle name="Comma 2 3 2 2 4 6 4" xfId="50364"/>
    <cellStyle name="Comma 2 3 2 2 4 7" xfId="42342"/>
    <cellStyle name="Comma 2 3 2 2 4 8" xfId="46242"/>
    <cellStyle name="Comma 2 3 2 2 4 9" xfId="49258"/>
    <cellStyle name="Comma 2 3 2 2 5" xfId="6359"/>
    <cellStyle name="Comma 2 3 2 2 5 2" xfId="11012"/>
    <cellStyle name="Comma 2 3 2 2 5 2 2" xfId="18562"/>
    <cellStyle name="Comma 2 3 2 2 5 2 3" xfId="20472"/>
    <cellStyle name="Comma 2 3 2 2 5 2 4" xfId="47878"/>
    <cellStyle name="Comma 2 3 2 2 5 2 5" xfId="50894"/>
    <cellStyle name="Comma 2 3 2 2 5 3" xfId="11497"/>
    <cellStyle name="Comma 2 3 2 2 5 3 2" xfId="19039"/>
    <cellStyle name="Comma 2 3 2 2 5 3 3" xfId="44548"/>
    <cellStyle name="Comma 2 3 2 2 5 3 4" xfId="48355"/>
    <cellStyle name="Comma 2 3 2 2 5 3 5" xfId="51371"/>
    <cellStyle name="Comma 2 3 2 2 5 4" xfId="11984"/>
    <cellStyle name="Comma 2 3 2 2 5 4 2" xfId="19516"/>
    <cellStyle name="Comma 2 3 2 2 5 4 3" xfId="44805"/>
    <cellStyle name="Comma 2 3 2 2 5 4 4" xfId="48832"/>
    <cellStyle name="Comma 2 3 2 2 5 4 5" xfId="51848"/>
    <cellStyle name="Comma 2 3 2 2 5 5" xfId="8998"/>
    <cellStyle name="Comma 2 3 2 2 5 5 2" xfId="43068"/>
    <cellStyle name="Comma 2 3 2 2 5 5 3" xfId="47401"/>
    <cellStyle name="Comma 2 3 2 2 5 5 4" xfId="50417"/>
    <cellStyle name="Comma 2 3 2 2 5 6" xfId="43350"/>
    <cellStyle name="Comma 2 3 2 2 5 7" xfId="46295"/>
    <cellStyle name="Comma 2 3 2 2 5 8" xfId="49311"/>
    <cellStyle name="Comma 2 3 2 2 6" xfId="6679"/>
    <cellStyle name="Comma 2 3 2 2 6 2" xfId="11224"/>
    <cellStyle name="Comma 2 3 2 2 6 2 2" xfId="18774"/>
    <cellStyle name="Comma 2 3 2 2 6 2 3" xfId="43917"/>
    <cellStyle name="Comma 2 3 2 2 6 2 4" xfId="48090"/>
    <cellStyle name="Comma 2 3 2 2 6 2 5" xfId="51106"/>
    <cellStyle name="Comma 2 3 2 2 6 3" xfId="11709"/>
    <cellStyle name="Comma 2 3 2 2 6 3 2" xfId="19251"/>
    <cellStyle name="Comma 2 3 2 2 6 3 3" xfId="43779"/>
    <cellStyle name="Comma 2 3 2 2 6 3 4" xfId="48567"/>
    <cellStyle name="Comma 2 3 2 2 6 3 5" xfId="51583"/>
    <cellStyle name="Comma 2 3 2 2 6 4" xfId="12197"/>
    <cellStyle name="Comma 2 3 2 2 6 4 2" xfId="19728"/>
    <cellStyle name="Comma 2 3 2 2 6 4 3" xfId="43544"/>
    <cellStyle name="Comma 2 3 2 2 6 4 4" xfId="49044"/>
    <cellStyle name="Comma 2 3 2 2 6 4 5" xfId="52060"/>
    <cellStyle name="Comma 2 3 2 2 6 5" xfId="9312"/>
    <cellStyle name="Comma 2 3 2 2 6 5 2" xfId="44819"/>
    <cellStyle name="Comma 2 3 2 2 6 5 3" xfId="47613"/>
    <cellStyle name="Comma 2 3 2 2 6 5 4" xfId="50629"/>
    <cellStyle name="Comma 2 3 2 2 6 6" xfId="42433"/>
    <cellStyle name="Comma 2 3 2 2 6 7" xfId="46507"/>
    <cellStyle name="Comma 2 3 2 2 6 8" xfId="49523"/>
    <cellStyle name="Comma 2 3 2 2 7" xfId="7423"/>
    <cellStyle name="Comma 2 3 2 2 7 2" xfId="17981"/>
    <cellStyle name="Comma 2 3 2 2 7 3" xfId="43010"/>
    <cellStyle name="Comma 2 3 2 2 7 4" xfId="46974"/>
    <cellStyle name="Comma 2 3 2 2 7 5" xfId="49990"/>
    <cellStyle name="Comma 2 3 2 2 8" xfId="8615"/>
    <cellStyle name="Comma 2 3 2 2 9" xfId="10800"/>
    <cellStyle name="Comma 2 3 2 2 9 2" xfId="18350"/>
    <cellStyle name="Comma 2 3 2 2 9 3" xfId="20263"/>
    <cellStyle name="Comma 2 3 2 2 9 4" xfId="47666"/>
    <cellStyle name="Comma 2 3 2 2 9 5" xfId="50682"/>
    <cellStyle name="Comma 2 3 2 3" xfId="7997"/>
    <cellStyle name="Comma 2 3 2 3 2" xfId="18023"/>
    <cellStyle name="Comma 2 3 2 3 3" xfId="19996"/>
    <cellStyle name="Comma 2 3 2 3 4" xfId="47027"/>
    <cellStyle name="Comma 2 3 2 3 5" xfId="50043"/>
    <cellStyle name="Comma 2 3 2 4" xfId="7486"/>
    <cellStyle name="Comma 2 3 2 4 2" xfId="17989"/>
    <cellStyle name="Comma 2 3 2 4 3" xfId="43011"/>
    <cellStyle name="Comma 2 3 2 4 4" xfId="46983"/>
    <cellStyle name="Comma 2 3 2 4 5" xfId="49999"/>
    <cellStyle name="Comma 2 3 2 5" xfId="8573"/>
    <cellStyle name="Comma 2 3 2 6" xfId="6775"/>
    <cellStyle name="Comma 2 3 2 6 2" xfId="17556"/>
    <cellStyle name="Comma 2 3 2 6 3" xfId="44748"/>
    <cellStyle name="Comma 2 3 2 6 4" xfId="46552"/>
    <cellStyle name="Comma 2 3 2 6 5" xfId="49568"/>
    <cellStyle name="Comma 2 3 2 7" xfId="15779"/>
    <cellStyle name="Comma 2 3 2 8" xfId="19993"/>
    <cellStyle name="Comma 2 3 2 9" xfId="44887"/>
    <cellStyle name="Comma 2 3 3" xfId="2085"/>
    <cellStyle name="Comma 2 3 3 10" xfId="45799"/>
    <cellStyle name="Comma 2 3 3 2" xfId="4856"/>
    <cellStyle name="Comma 2 3 3 2 10" xfId="11285"/>
    <cellStyle name="Comma 2 3 3 2 10 2" xfId="18828"/>
    <cellStyle name="Comma 2 3 3 2 10 3" xfId="43471"/>
    <cellStyle name="Comma 2 3 3 2 10 4" xfId="48144"/>
    <cellStyle name="Comma 2 3 3 2 10 5" xfId="51160"/>
    <cellStyle name="Comma 2 3 3 2 11" xfId="11772"/>
    <cellStyle name="Comma 2 3 3 2 11 2" xfId="19305"/>
    <cellStyle name="Comma 2 3 3 2 11 3" xfId="43926"/>
    <cellStyle name="Comma 2 3 3 2 11 4" xfId="48621"/>
    <cellStyle name="Comma 2 3 3 2 11 5" xfId="51637"/>
    <cellStyle name="Comma 2 3 3 2 12" xfId="7884"/>
    <cellStyle name="Comma 2 3 3 2 12 2" xfId="18013"/>
    <cellStyle name="Comma 2 3 3 2 12 3" xfId="43015"/>
    <cellStyle name="Comma 2 3 3 2 12 4" xfId="47014"/>
    <cellStyle name="Comma 2 3 3 2 12 5" xfId="50030"/>
    <cellStyle name="Comma 2 3 3 2 13" xfId="19998"/>
    <cellStyle name="Comma 2 3 3 2 14" xfId="44890"/>
    <cellStyle name="Comma 2 3 3 2 15" xfId="45800"/>
    <cellStyle name="Comma 2 3 3 2 16" xfId="46084"/>
    <cellStyle name="Comma 2 3 3 2 17" xfId="49099"/>
    <cellStyle name="Comma 2 3 3 2 2" xfId="4857"/>
    <cellStyle name="Comma 2 3 3 2 2 10" xfId="8466"/>
    <cellStyle name="Comma 2 3 3 2 2 10 2" xfId="44198"/>
    <cellStyle name="Comma 2 3 3 2 2 10 3" xfId="47217"/>
    <cellStyle name="Comma 2 3 3 2 2 10 4" xfId="50233"/>
    <cellStyle name="Comma 2 3 3 2 2 11" xfId="19999"/>
    <cellStyle name="Comma 2 3 3 2 2 12" xfId="44891"/>
    <cellStyle name="Comma 2 3 3 2 2 13" xfId="45801"/>
    <cellStyle name="Comma 2 3 3 2 2 14" xfId="46085"/>
    <cellStyle name="Comma 2 3 3 2 2 15" xfId="49100"/>
    <cellStyle name="Comma 2 3 3 2 2 2" xfId="6121"/>
    <cellStyle name="Comma 2 3 3 2 2 2 2" xfId="6441"/>
    <cellStyle name="Comma 2 3 3 2 2 2 2 2" xfId="11067"/>
    <cellStyle name="Comma 2 3 3 2 2 2 2 2 2" xfId="18617"/>
    <cellStyle name="Comma 2 3 3 2 2 2 2 2 3" xfId="43767"/>
    <cellStyle name="Comma 2 3 3 2 2 2 2 2 4" xfId="47933"/>
    <cellStyle name="Comma 2 3 3 2 2 2 2 2 5" xfId="50949"/>
    <cellStyle name="Comma 2 3 3 2 2 2 2 3" xfId="11552"/>
    <cellStyle name="Comma 2 3 3 2 2 2 2 3 2" xfId="19094"/>
    <cellStyle name="Comma 2 3 3 2 2 2 2 3 3" xfId="28788"/>
    <cellStyle name="Comma 2 3 3 2 2 2 2 3 4" xfId="48410"/>
    <cellStyle name="Comma 2 3 3 2 2 2 2 3 5" xfId="51426"/>
    <cellStyle name="Comma 2 3 3 2 2 2 2 4" xfId="12039"/>
    <cellStyle name="Comma 2 3 3 2 2 2 2 4 2" xfId="19571"/>
    <cellStyle name="Comma 2 3 3 2 2 2 2 4 3" xfId="44432"/>
    <cellStyle name="Comma 2 3 3 2 2 2 2 4 4" xfId="48887"/>
    <cellStyle name="Comma 2 3 3 2 2 2 2 4 5" xfId="51903"/>
    <cellStyle name="Comma 2 3 3 2 2 2 2 5" xfId="9075"/>
    <cellStyle name="Comma 2 3 3 2 2 2 2 5 2" xfId="28575"/>
    <cellStyle name="Comma 2 3 3 2 2 2 2 5 3" xfId="47456"/>
    <cellStyle name="Comma 2 3 3 2 2 2 2 5 4" xfId="50472"/>
    <cellStyle name="Comma 2 3 3 2 2 2 2 6" xfId="21047"/>
    <cellStyle name="Comma 2 3 3 2 2 2 2 7" xfId="46350"/>
    <cellStyle name="Comma 2 3 3 2 2 2 2 8" xfId="49366"/>
    <cellStyle name="Comma 2 3 3 2 2 2 3" xfId="10855"/>
    <cellStyle name="Comma 2 3 3 2 2 2 3 2" xfId="18405"/>
    <cellStyle name="Comma 2 3 3 2 2 2 3 3" xfId="28571"/>
    <cellStyle name="Comma 2 3 3 2 2 2 3 4" xfId="47721"/>
    <cellStyle name="Comma 2 3 3 2 2 2 3 5" xfId="50737"/>
    <cellStyle name="Comma 2 3 3 2 2 2 4" xfId="11339"/>
    <cellStyle name="Comma 2 3 3 2 2 2 4 2" xfId="18882"/>
    <cellStyle name="Comma 2 3 3 2 2 2 4 3" xfId="43340"/>
    <cellStyle name="Comma 2 3 3 2 2 2 4 4" xfId="48198"/>
    <cellStyle name="Comma 2 3 3 2 2 2 4 5" xfId="51214"/>
    <cellStyle name="Comma 2 3 3 2 2 2 5" xfId="11826"/>
    <cellStyle name="Comma 2 3 3 2 2 2 5 2" xfId="19359"/>
    <cellStyle name="Comma 2 3 3 2 2 2 5 3" xfId="28785"/>
    <cellStyle name="Comma 2 3 3 2 2 2 5 4" xfId="48675"/>
    <cellStyle name="Comma 2 3 3 2 2 2 5 5" xfId="51691"/>
    <cellStyle name="Comma 2 3 3 2 2 2 6" xfId="8774"/>
    <cellStyle name="Comma 2 3 3 2 2 2 6 2" xfId="43433"/>
    <cellStyle name="Comma 2 3 3 2 2 2 6 3" xfId="47244"/>
    <cellStyle name="Comma 2 3 3 2 2 2 6 4" xfId="50260"/>
    <cellStyle name="Comma 2 3 3 2 2 2 7" xfId="20563"/>
    <cellStyle name="Comma 2 3 3 2 2 2 8" xfId="46138"/>
    <cellStyle name="Comma 2 3 3 2 2 2 9" xfId="49154"/>
    <cellStyle name="Comma 2 3 3 2 2 3" xfId="6201"/>
    <cellStyle name="Comma 2 3 3 2 2 3 2" xfId="6521"/>
    <cellStyle name="Comma 2 3 3 2 2 3 2 2" xfId="11120"/>
    <cellStyle name="Comma 2 3 3 2 2 3 2 2 2" xfId="18670"/>
    <cellStyle name="Comma 2 3 3 2 2 3 2 2 3" xfId="44118"/>
    <cellStyle name="Comma 2 3 3 2 2 3 2 2 4" xfId="47986"/>
    <cellStyle name="Comma 2 3 3 2 2 3 2 2 5" xfId="51002"/>
    <cellStyle name="Comma 2 3 3 2 2 3 2 3" xfId="11605"/>
    <cellStyle name="Comma 2 3 3 2 2 3 2 3 2" xfId="19147"/>
    <cellStyle name="Comma 2 3 3 2 2 3 2 3 3" xfId="42798"/>
    <cellStyle name="Comma 2 3 3 2 2 3 2 3 4" xfId="48463"/>
    <cellStyle name="Comma 2 3 3 2 2 3 2 3 5" xfId="51479"/>
    <cellStyle name="Comma 2 3 3 2 2 3 2 4" xfId="12092"/>
    <cellStyle name="Comma 2 3 3 2 2 3 2 4 2" xfId="19624"/>
    <cellStyle name="Comma 2 3 3 2 2 3 2 4 3" xfId="44419"/>
    <cellStyle name="Comma 2 3 3 2 2 3 2 4 4" xfId="48940"/>
    <cellStyle name="Comma 2 3 3 2 2 3 2 4 5" xfId="51956"/>
    <cellStyle name="Comma 2 3 3 2 2 3 2 5" xfId="9154"/>
    <cellStyle name="Comma 2 3 3 2 2 3 2 5 2" xfId="43734"/>
    <cellStyle name="Comma 2 3 3 2 2 3 2 5 3" xfId="47509"/>
    <cellStyle name="Comma 2 3 3 2 2 3 2 5 4" xfId="50525"/>
    <cellStyle name="Comma 2 3 3 2 2 3 2 6" xfId="44165"/>
    <cellStyle name="Comma 2 3 3 2 2 3 2 7" xfId="46403"/>
    <cellStyle name="Comma 2 3 3 2 2 3 2 8" xfId="49419"/>
    <cellStyle name="Comma 2 3 3 2 2 3 3" xfId="10908"/>
    <cellStyle name="Comma 2 3 3 2 2 3 3 2" xfId="18458"/>
    <cellStyle name="Comma 2 3 3 2 2 3 3 3" xfId="21584"/>
    <cellStyle name="Comma 2 3 3 2 2 3 3 4" xfId="47774"/>
    <cellStyle name="Comma 2 3 3 2 2 3 3 5" xfId="50790"/>
    <cellStyle name="Comma 2 3 3 2 2 3 4" xfId="11393"/>
    <cellStyle name="Comma 2 3 3 2 2 3 4 2" xfId="18935"/>
    <cellStyle name="Comma 2 3 3 2 2 3 4 3" xfId="43411"/>
    <cellStyle name="Comma 2 3 3 2 2 3 4 4" xfId="48251"/>
    <cellStyle name="Comma 2 3 3 2 2 3 4 5" xfId="51267"/>
    <cellStyle name="Comma 2 3 3 2 2 3 5" xfId="11880"/>
    <cellStyle name="Comma 2 3 3 2 2 3 5 2" xfId="19412"/>
    <cellStyle name="Comma 2 3 3 2 2 3 5 3" xfId="44592"/>
    <cellStyle name="Comma 2 3 3 2 2 3 5 4" xfId="48728"/>
    <cellStyle name="Comma 2 3 3 2 2 3 5 5" xfId="51744"/>
    <cellStyle name="Comma 2 3 3 2 2 3 6" xfId="8845"/>
    <cellStyle name="Comma 2 3 3 2 2 3 6 2" xfId="42606"/>
    <cellStyle name="Comma 2 3 3 2 2 3 6 3" xfId="47297"/>
    <cellStyle name="Comma 2 3 3 2 2 3 6 4" xfId="50313"/>
    <cellStyle name="Comma 2 3 3 2 2 3 7" xfId="43860"/>
    <cellStyle name="Comma 2 3 3 2 2 3 8" xfId="46191"/>
    <cellStyle name="Comma 2 3 3 2 2 3 9" xfId="49207"/>
    <cellStyle name="Comma 2 3 3 2 2 4" xfId="6281"/>
    <cellStyle name="Comma 2 3 3 2 2 4 2" xfId="6601"/>
    <cellStyle name="Comma 2 3 3 2 2 4 2 2" xfId="11173"/>
    <cellStyle name="Comma 2 3 3 2 2 4 2 2 2" xfId="18723"/>
    <cellStyle name="Comma 2 3 3 2 2 4 2 2 3" xfId="20943"/>
    <cellStyle name="Comma 2 3 3 2 2 4 2 2 4" xfId="48039"/>
    <cellStyle name="Comma 2 3 3 2 2 4 2 2 5" xfId="51055"/>
    <cellStyle name="Comma 2 3 3 2 2 4 2 3" xfId="11658"/>
    <cellStyle name="Comma 2 3 3 2 2 4 2 3 2" xfId="19200"/>
    <cellStyle name="Comma 2 3 3 2 2 4 2 3 3" xfId="20452"/>
    <cellStyle name="Comma 2 3 3 2 2 4 2 3 4" xfId="48516"/>
    <cellStyle name="Comma 2 3 3 2 2 4 2 3 5" xfId="51532"/>
    <cellStyle name="Comma 2 3 3 2 2 4 2 4" xfId="12145"/>
    <cellStyle name="Comma 2 3 3 2 2 4 2 4 2" xfId="19677"/>
    <cellStyle name="Comma 2 3 3 2 2 4 2 4 3" xfId="43487"/>
    <cellStyle name="Comma 2 3 3 2 2 4 2 4 4" xfId="48993"/>
    <cellStyle name="Comma 2 3 3 2 2 4 2 4 5" xfId="52009"/>
    <cellStyle name="Comma 2 3 3 2 2 4 2 5" xfId="9234"/>
    <cellStyle name="Comma 2 3 3 2 2 4 2 5 2" xfId="21320"/>
    <cellStyle name="Comma 2 3 3 2 2 4 2 5 3" xfId="47562"/>
    <cellStyle name="Comma 2 3 3 2 2 4 2 5 4" xfId="50578"/>
    <cellStyle name="Comma 2 3 3 2 2 4 2 6" xfId="44745"/>
    <cellStyle name="Comma 2 3 3 2 2 4 2 7" xfId="46456"/>
    <cellStyle name="Comma 2 3 3 2 2 4 2 8" xfId="49472"/>
    <cellStyle name="Comma 2 3 3 2 2 4 3" xfId="10961"/>
    <cellStyle name="Comma 2 3 3 2 2 4 3 2" xfId="18511"/>
    <cellStyle name="Comma 2 3 3 2 2 4 3 3" xfId="20948"/>
    <cellStyle name="Comma 2 3 3 2 2 4 3 4" xfId="47827"/>
    <cellStyle name="Comma 2 3 3 2 2 4 3 5" xfId="50843"/>
    <cellStyle name="Comma 2 3 3 2 2 4 4" xfId="11446"/>
    <cellStyle name="Comma 2 3 3 2 2 4 4 2" xfId="18988"/>
    <cellStyle name="Comma 2 3 3 2 2 4 4 3" xfId="43171"/>
    <cellStyle name="Comma 2 3 3 2 2 4 4 4" xfId="48304"/>
    <cellStyle name="Comma 2 3 3 2 2 4 4 5" xfId="51320"/>
    <cellStyle name="Comma 2 3 3 2 2 4 5" xfId="11933"/>
    <cellStyle name="Comma 2 3 3 2 2 4 5 2" xfId="19465"/>
    <cellStyle name="Comma 2 3 3 2 2 4 5 3" xfId="42845"/>
    <cellStyle name="Comma 2 3 3 2 2 4 5 4" xfId="48781"/>
    <cellStyle name="Comma 2 3 3 2 2 4 5 5" xfId="51797"/>
    <cellStyle name="Comma 2 3 3 2 2 4 6" xfId="8921"/>
    <cellStyle name="Comma 2 3 3 2 2 4 6 2" xfId="44390"/>
    <cellStyle name="Comma 2 3 3 2 2 4 6 3" xfId="47350"/>
    <cellStyle name="Comma 2 3 3 2 2 4 6 4" xfId="50366"/>
    <cellStyle name="Comma 2 3 3 2 2 4 7" xfId="33834"/>
    <cellStyle name="Comma 2 3 3 2 2 4 8" xfId="46244"/>
    <cellStyle name="Comma 2 3 3 2 2 4 9" xfId="49260"/>
    <cellStyle name="Comma 2 3 3 2 2 5" xfId="6361"/>
    <cellStyle name="Comma 2 3 3 2 2 5 2" xfId="11014"/>
    <cellStyle name="Comma 2 3 3 2 2 5 2 2" xfId="18564"/>
    <cellStyle name="Comma 2 3 3 2 2 5 2 3" xfId="28693"/>
    <cellStyle name="Comma 2 3 3 2 2 5 2 4" xfId="47880"/>
    <cellStyle name="Comma 2 3 3 2 2 5 2 5" xfId="50896"/>
    <cellStyle name="Comma 2 3 3 2 2 5 3" xfId="11499"/>
    <cellStyle name="Comma 2 3 3 2 2 5 3 2" xfId="19041"/>
    <cellStyle name="Comma 2 3 3 2 2 5 3 3" xfId="21573"/>
    <cellStyle name="Comma 2 3 3 2 2 5 3 4" xfId="48357"/>
    <cellStyle name="Comma 2 3 3 2 2 5 3 5" xfId="51373"/>
    <cellStyle name="Comma 2 3 3 2 2 5 4" xfId="11986"/>
    <cellStyle name="Comma 2 3 3 2 2 5 4 2" xfId="19518"/>
    <cellStyle name="Comma 2 3 3 2 2 5 4 3" xfId="43728"/>
    <cellStyle name="Comma 2 3 3 2 2 5 4 4" xfId="48834"/>
    <cellStyle name="Comma 2 3 3 2 2 5 4 5" xfId="51850"/>
    <cellStyle name="Comma 2 3 3 2 2 5 5" xfId="9000"/>
    <cellStyle name="Comma 2 3 3 2 2 5 5 2" xfId="44777"/>
    <cellStyle name="Comma 2 3 3 2 2 5 5 3" xfId="47403"/>
    <cellStyle name="Comma 2 3 3 2 2 5 5 4" xfId="50419"/>
    <cellStyle name="Comma 2 3 3 2 2 5 6" xfId="43351"/>
    <cellStyle name="Comma 2 3 3 2 2 5 7" xfId="46297"/>
    <cellStyle name="Comma 2 3 3 2 2 5 8" xfId="49313"/>
    <cellStyle name="Comma 2 3 3 2 2 6" xfId="6681"/>
    <cellStyle name="Comma 2 3 3 2 2 6 2" xfId="11226"/>
    <cellStyle name="Comma 2 3 3 2 2 6 2 2" xfId="18776"/>
    <cellStyle name="Comma 2 3 3 2 2 6 2 3" xfId="43501"/>
    <cellStyle name="Comma 2 3 3 2 2 6 2 4" xfId="48092"/>
    <cellStyle name="Comma 2 3 3 2 2 6 2 5" xfId="51108"/>
    <cellStyle name="Comma 2 3 3 2 2 6 3" xfId="11711"/>
    <cellStyle name="Comma 2 3 3 2 2 6 3 2" xfId="19253"/>
    <cellStyle name="Comma 2 3 3 2 2 6 3 3" xfId="42815"/>
    <cellStyle name="Comma 2 3 3 2 2 6 3 4" xfId="48569"/>
    <cellStyle name="Comma 2 3 3 2 2 6 3 5" xfId="51585"/>
    <cellStyle name="Comma 2 3 3 2 2 6 4" xfId="12199"/>
    <cellStyle name="Comma 2 3 3 2 2 6 4 2" xfId="19730"/>
    <cellStyle name="Comma 2 3 3 2 2 6 4 3" xfId="43488"/>
    <cellStyle name="Comma 2 3 3 2 2 6 4 4" xfId="49046"/>
    <cellStyle name="Comma 2 3 3 2 2 6 4 5" xfId="52062"/>
    <cellStyle name="Comma 2 3 3 2 2 6 5" xfId="9314"/>
    <cellStyle name="Comma 2 3 3 2 2 6 5 2" xfId="21310"/>
    <cellStyle name="Comma 2 3 3 2 2 6 5 3" xfId="47615"/>
    <cellStyle name="Comma 2 3 3 2 2 6 5 4" xfId="50631"/>
    <cellStyle name="Comma 2 3 3 2 2 6 6" xfId="42434"/>
    <cellStyle name="Comma 2 3 3 2 2 6 7" xfId="46509"/>
    <cellStyle name="Comma 2 3 3 2 2 6 8" xfId="49525"/>
    <cellStyle name="Comma 2 3 3 2 2 7" xfId="10802"/>
    <cellStyle name="Comma 2 3 3 2 2 7 2" xfId="18352"/>
    <cellStyle name="Comma 2 3 3 2 2 7 3" xfId="21267"/>
    <cellStyle name="Comma 2 3 3 2 2 7 4" xfId="47668"/>
    <cellStyle name="Comma 2 3 3 2 2 7 5" xfId="50684"/>
    <cellStyle name="Comma 2 3 3 2 2 8" xfId="11286"/>
    <cellStyle name="Comma 2 3 3 2 2 8 2" xfId="18829"/>
    <cellStyle name="Comma 2 3 3 2 2 8 3" xfId="43619"/>
    <cellStyle name="Comma 2 3 3 2 2 8 4" xfId="48145"/>
    <cellStyle name="Comma 2 3 3 2 2 8 5" xfId="51161"/>
    <cellStyle name="Comma 2 3 3 2 2 9" xfId="11773"/>
    <cellStyle name="Comma 2 3 3 2 2 9 2" xfId="19306"/>
    <cellStyle name="Comma 2 3 3 2 2 9 3" xfId="43286"/>
    <cellStyle name="Comma 2 3 3 2 2 9 4" xfId="48622"/>
    <cellStyle name="Comma 2 3 3 2 2 9 5" xfId="51638"/>
    <cellStyle name="Comma 2 3 3 2 3" xfId="6120"/>
    <cellStyle name="Comma 2 3 3 2 3 2" xfId="6440"/>
    <cellStyle name="Comma 2 3 3 2 3 2 2" xfId="11066"/>
    <cellStyle name="Comma 2 3 3 2 3 2 2 2" xfId="18616"/>
    <cellStyle name="Comma 2 3 3 2 3 2 2 3" xfId="43145"/>
    <cellStyle name="Comma 2 3 3 2 3 2 2 4" xfId="47932"/>
    <cellStyle name="Comma 2 3 3 2 3 2 2 5" xfId="50948"/>
    <cellStyle name="Comma 2 3 3 2 3 2 3" xfId="11551"/>
    <cellStyle name="Comma 2 3 3 2 3 2 3 2" xfId="19093"/>
    <cellStyle name="Comma 2 3 3 2 3 2 3 3" xfId="44849"/>
    <cellStyle name="Comma 2 3 3 2 3 2 3 4" xfId="48409"/>
    <cellStyle name="Comma 2 3 3 2 3 2 3 5" xfId="51425"/>
    <cellStyle name="Comma 2 3 3 2 3 2 4" xfId="12038"/>
    <cellStyle name="Comma 2 3 3 2 3 2 4 2" xfId="19570"/>
    <cellStyle name="Comma 2 3 3 2 3 2 4 3" xfId="44323"/>
    <cellStyle name="Comma 2 3 3 2 3 2 4 4" xfId="48886"/>
    <cellStyle name="Comma 2 3 3 2 3 2 4 5" xfId="51902"/>
    <cellStyle name="Comma 2 3 3 2 3 2 5" xfId="9074"/>
    <cellStyle name="Comma 2 3 3 2 3 2 5 2" xfId="43454"/>
    <cellStyle name="Comma 2 3 3 2 3 2 5 3" xfId="47455"/>
    <cellStyle name="Comma 2 3 3 2 3 2 5 4" xfId="50471"/>
    <cellStyle name="Comma 2 3 3 2 3 2 6" xfId="28839"/>
    <cellStyle name="Comma 2 3 3 2 3 2 7" xfId="46349"/>
    <cellStyle name="Comma 2 3 3 2 3 2 8" xfId="49365"/>
    <cellStyle name="Comma 2 3 3 2 3 3" xfId="10854"/>
    <cellStyle name="Comma 2 3 3 2 3 3 2" xfId="18404"/>
    <cellStyle name="Comma 2 3 3 2 3 3 3" xfId="44054"/>
    <cellStyle name="Comma 2 3 3 2 3 3 4" xfId="47720"/>
    <cellStyle name="Comma 2 3 3 2 3 3 5" xfId="50736"/>
    <cellStyle name="Comma 2 3 3 2 3 4" xfId="11338"/>
    <cellStyle name="Comma 2 3 3 2 3 4 2" xfId="18881"/>
    <cellStyle name="Comma 2 3 3 2 3 4 3" xfId="28685"/>
    <cellStyle name="Comma 2 3 3 2 3 4 4" xfId="48197"/>
    <cellStyle name="Comma 2 3 3 2 3 4 5" xfId="51213"/>
    <cellStyle name="Comma 2 3 3 2 3 5" xfId="11825"/>
    <cellStyle name="Comma 2 3 3 2 3 5 2" xfId="19358"/>
    <cellStyle name="Comma 2 3 3 2 3 5 3" xfId="44128"/>
    <cellStyle name="Comma 2 3 3 2 3 5 4" xfId="48674"/>
    <cellStyle name="Comma 2 3 3 2 3 5 5" xfId="51690"/>
    <cellStyle name="Comma 2 3 3 2 3 6" xfId="8773"/>
    <cellStyle name="Comma 2 3 3 2 3 6 2" xfId="42948"/>
    <cellStyle name="Comma 2 3 3 2 3 6 3" xfId="47243"/>
    <cellStyle name="Comma 2 3 3 2 3 6 4" xfId="50259"/>
    <cellStyle name="Comma 2 3 3 2 3 7" xfId="42305"/>
    <cellStyle name="Comma 2 3 3 2 3 8" xfId="46137"/>
    <cellStyle name="Comma 2 3 3 2 3 9" xfId="49153"/>
    <cellStyle name="Comma 2 3 3 2 4" xfId="6200"/>
    <cellStyle name="Comma 2 3 3 2 4 2" xfId="6520"/>
    <cellStyle name="Comma 2 3 3 2 4 2 2" xfId="11119"/>
    <cellStyle name="Comma 2 3 3 2 4 2 2 2" xfId="18669"/>
    <cellStyle name="Comma 2 3 3 2 4 2 2 3" xfId="28691"/>
    <cellStyle name="Comma 2 3 3 2 4 2 2 4" xfId="47985"/>
    <cellStyle name="Comma 2 3 3 2 4 2 2 5" xfId="51001"/>
    <cellStyle name="Comma 2 3 3 2 4 2 3" xfId="11604"/>
    <cellStyle name="Comma 2 3 3 2 4 2 3 2" xfId="19146"/>
    <cellStyle name="Comma 2 3 3 2 4 2 3 3" xfId="44224"/>
    <cellStyle name="Comma 2 3 3 2 4 2 3 4" xfId="48462"/>
    <cellStyle name="Comma 2 3 3 2 4 2 3 5" xfId="51478"/>
    <cellStyle name="Comma 2 3 3 2 4 2 4" xfId="12091"/>
    <cellStyle name="Comma 2 3 3 2 4 2 4 2" xfId="19623"/>
    <cellStyle name="Comma 2 3 3 2 4 2 4 3" xfId="44259"/>
    <cellStyle name="Comma 2 3 3 2 4 2 4 4" xfId="48939"/>
    <cellStyle name="Comma 2 3 3 2 4 2 4 5" xfId="51955"/>
    <cellStyle name="Comma 2 3 3 2 4 2 5" xfId="9153"/>
    <cellStyle name="Comma 2 3 3 2 4 2 5 2" xfId="42955"/>
    <cellStyle name="Comma 2 3 3 2 4 2 5 3" xfId="47508"/>
    <cellStyle name="Comma 2 3 3 2 4 2 5 4" xfId="50524"/>
    <cellStyle name="Comma 2 3 3 2 4 2 6" xfId="42391"/>
    <cellStyle name="Comma 2 3 3 2 4 2 7" xfId="46402"/>
    <cellStyle name="Comma 2 3 3 2 4 2 8" xfId="49418"/>
    <cellStyle name="Comma 2 3 3 2 4 3" xfId="10907"/>
    <cellStyle name="Comma 2 3 3 2 4 3 2" xfId="18457"/>
    <cellStyle name="Comma 2 3 3 2 4 3 3" xfId="42691"/>
    <cellStyle name="Comma 2 3 3 2 4 3 4" xfId="47773"/>
    <cellStyle name="Comma 2 3 3 2 4 3 5" xfId="50789"/>
    <cellStyle name="Comma 2 3 3 2 4 4" xfId="11392"/>
    <cellStyle name="Comma 2 3 3 2 4 4 2" xfId="18934"/>
    <cellStyle name="Comma 2 3 3 2 4 4 3" xfId="42762"/>
    <cellStyle name="Comma 2 3 3 2 4 4 4" xfId="48250"/>
    <cellStyle name="Comma 2 3 3 2 4 4 5" xfId="51266"/>
    <cellStyle name="Comma 2 3 3 2 4 5" xfId="11879"/>
    <cellStyle name="Comma 2 3 3 2 4 5 2" xfId="19411"/>
    <cellStyle name="Comma 2 3 3 2 4 5 3" xfId="42839"/>
    <cellStyle name="Comma 2 3 3 2 4 5 4" xfId="48727"/>
    <cellStyle name="Comma 2 3 3 2 4 5 5" xfId="51743"/>
    <cellStyle name="Comma 2 3 3 2 4 6" xfId="8844"/>
    <cellStyle name="Comma 2 3 3 2 4 6 2" xfId="32227"/>
    <cellStyle name="Comma 2 3 3 2 4 6 3" xfId="47296"/>
    <cellStyle name="Comma 2 3 3 2 4 6 4" xfId="50312"/>
    <cellStyle name="Comma 2 3 3 2 4 7" xfId="42322"/>
    <cellStyle name="Comma 2 3 3 2 4 8" xfId="46190"/>
    <cellStyle name="Comma 2 3 3 2 4 9" xfId="49206"/>
    <cellStyle name="Comma 2 3 3 2 5" xfId="6280"/>
    <cellStyle name="Comma 2 3 3 2 5 2" xfId="6600"/>
    <cellStyle name="Comma 2 3 3 2 5 2 2" xfId="11172"/>
    <cellStyle name="Comma 2 3 3 2 5 2 2 2" xfId="18722"/>
    <cellStyle name="Comma 2 3 3 2 5 2 2 3" xfId="43157"/>
    <cellStyle name="Comma 2 3 3 2 5 2 2 4" xfId="48038"/>
    <cellStyle name="Comma 2 3 3 2 5 2 2 5" xfId="51054"/>
    <cellStyle name="Comma 2 3 3 2 5 2 3" xfId="11657"/>
    <cellStyle name="Comma 2 3 3 2 5 2 3 2" xfId="19199"/>
    <cellStyle name="Comma 2 3 3 2 5 2 3 3" xfId="44647"/>
    <cellStyle name="Comma 2 3 3 2 5 2 3 4" xfId="48515"/>
    <cellStyle name="Comma 2 3 3 2 5 2 3 5" xfId="51531"/>
    <cellStyle name="Comma 2 3 3 2 5 2 4" xfId="12144"/>
    <cellStyle name="Comma 2 3 3 2 5 2 4 2" xfId="19676"/>
    <cellStyle name="Comma 2 3 3 2 5 2 4 3" xfId="43258"/>
    <cellStyle name="Comma 2 3 3 2 5 2 4 4" xfId="48992"/>
    <cellStyle name="Comma 2 3 3 2 5 2 4 5" xfId="52008"/>
    <cellStyle name="Comma 2 3 3 2 5 2 5" xfId="9233"/>
    <cellStyle name="Comma 2 3 3 2 5 2 5 2" xfId="42658"/>
    <cellStyle name="Comma 2 3 3 2 5 2 5 3" xfId="47561"/>
    <cellStyle name="Comma 2 3 3 2 5 2 5 4" xfId="50577"/>
    <cellStyle name="Comma 2 3 3 2 5 2 6" xfId="42411"/>
    <cellStyle name="Comma 2 3 3 2 5 2 7" xfId="46455"/>
    <cellStyle name="Comma 2 3 3 2 5 2 8" xfId="49471"/>
    <cellStyle name="Comma 2 3 3 2 5 3" xfId="10960"/>
    <cellStyle name="Comma 2 3 3 2 5 3 2" xfId="18510"/>
    <cellStyle name="Comma 2 3 3 2 5 3 3" xfId="43131"/>
    <cellStyle name="Comma 2 3 3 2 5 3 4" xfId="47826"/>
    <cellStyle name="Comma 2 3 3 2 5 3 5" xfId="50842"/>
    <cellStyle name="Comma 2 3 3 2 5 4" xfId="11445"/>
    <cellStyle name="Comma 2 3 3 2 5 4 2" xfId="18987"/>
    <cellStyle name="Comma 2 3 3 2 5 4 3" xfId="44848"/>
    <cellStyle name="Comma 2 3 3 2 5 4 4" xfId="48303"/>
    <cellStyle name="Comma 2 3 3 2 5 4 5" xfId="51319"/>
    <cellStyle name="Comma 2 3 3 2 5 5" xfId="11932"/>
    <cellStyle name="Comma 2 3 3 2 5 5 2" xfId="19464"/>
    <cellStyle name="Comma 2 3 3 2 5 5 3" xfId="43635"/>
    <cellStyle name="Comma 2 3 3 2 5 5 4" xfId="48780"/>
    <cellStyle name="Comma 2 3 3 2 5 5 5" xfId="51796"/>
    <cellStyle name="Comma 2 3 3 2 5 6" xfId="8920"/>
    <cellStyle name="Comma 2 3 3 2 5 6 2" xfId="21353"/>
    <cellStyle name="Comma 2 3 3 2 5 6 3" xfId="47349"/>
    <cellStyle name="Comma 2 3 3 2 5 6 4" xfId="50365"/>
    <cellStyle name="Comma 2 3 3 2 5 7" xfId="28588"/>
    <cellStyle name="Comma 2 3 3 2 5 8" xfId="46243"/>
    <cellStyle name="Comma 2 3 3 2 5 9" xfId="49259"/>
    <cellStyle name="Comma 2 3 3 2 6" xfId="6360"/>
    <cellStyle name="Comma 2 3 3 2 6 2" xfId="11013"/>
    <cellStyle name="Comma 2 3 3 2 6 2 2" xfId="18563"/>
    <cellStyle name="Comma 2 3 3 2 6 2 3" xfId="42706"/>
    <cellStyle name="Comma 2 3 3 2 6 2 4" xfId="47879"/>
    <cellStyle name="Comma 2 3 3 2 6 2 5" xfId="50895"/>
    <cellStyle name="Comma 2 3 3 2 6 3" xfId="11498"/>
    <cellStyle name="Comma 2 3 3 2 6 3 2" xfId="19040"/>
    <cellStyle name="Comma 2 3 3 2 6 3 3" xfId="44502"/>
    <cellStyle name="Comma 2 3 3 2 6 3 4" xfId="48356"/>
    <cellStyle name="Comma 2 3 3 2 6 3 5" xfId="51372"/>
    <cellStyle name="Comma 2 3 3 2 6 4" xfId="11985"/>
    <cellStyle name="Comma 2 3 3 2 6 4 2" xfId="19517"/>
    <cellStyle name="Comma 2 3 3 2 6 4 3" xfId="42856"/>
    <cellStyle name="Comma 2 3 3 2 6 4 4" xfId="48833"/>
    <cellStyle name="Comma 2 3 3 2 6 4 5" xfId="51849"/>
    <cellStyle name="Comma 2 3 3 2 6 5" xfId="8999"/>
    <cellStyle name="Comma 2 3 3 2 6 5 2" xfId="43754"/>
    <cellStyle name="Comma 2 3 3 2 6 5 3" xfId="47402"/>
    <cellStyle name="Comma 2 3 3 2 6 5 4" xfId="50418"/>
    <cellStyle name="Comma 2 3 3 2 6 6" xfId="42356"/>
    <cellStyle name="Comma 2 3 3 2 6 7" xfId="46296"/>
    <cellStyle name="Comma 2 3 3 2 6 8" xfId="49312"/>
    <cellStyle name="Comma 2 3 3 2 7" xfId="6680"/>
    <cellStyle name="Comma 2 3 3 2 7 2" xfId="11225"/>
    <cellStyle name="Comma 2 3 3 2 7 2 2" xfId="18775"/>
    <cellStyle name="Comma 2 3 3 2 7 2 3" xfId="33741"/>
    <cellStyle name="Comma 2 3 3 2 7 2 4" xfId="48091"/>
    <cellStyle name="Comma 2 3 3 2 7 2 5" xfId="51107"/>
    <cellStyle name="Comma 2 3 3 2 7 3" xfId="11710"/>
    <cellStyle name="Comma 2 3 3 2 7 3 2" xfId="19252"/>
    <cellStyle name="Comma 2 3 3 2 7 3 3" xfId="44800"/>
    <cellStyle name="Comma 2 3 3 2 7 3 4" xfId="48568"/>
    <cellStyle name="Comma 2 3 3 2 7 3 5" xfId="51584"/>
    <cellStyle name="Comma 2 3 3 2 7 4" xfId="12198"/>
    <cellStyle name="Comma 2 3 3 2 7 4 2" xfId="19729"/>
    <cellStyle name="Comma 2 3 3 2 7 4 3" xfId="43264"/>
    <cellStyle name="Comma 2 3 3 2 7 4 4" xfId="49045"/>
    <cellStyle name="Comma 2 3 3 2 7 4 5" xfId="52061"/>
    <cellStyle name="Comma 2 3 3 2 7 5" xfId="9313"/>
    <cellStyle name="Comma 2 3 3 2 7 5 2" xfId="42667"/>
    <cellStyle name="Comma 2 3 3 2 7 5 3" xfId="47614"/>
    <cellStyle name="Comma 2 3 3 2 7 5 4" xfId="50630"/>
    <cellStyle name="Comma 2 3 3 2 7 6" xfId="44450"/>
    <cellStyle name="Comma 2 3 3 2 7 7" xfId="46508"/>
    <cellStyle name="Comma 2 3 3 2 7 8" xfId="49524"/>
    <cellStyle name="Comma 2 3 3 2 8" xfId="9678"/>
    <cellStyle name="Comma 2 3 3 2 9" xfId="10801"/>
    <cellStyle name="Comma 2 3 3 2 9 2" xfId="18351"/>
    <cellStyle name="Comma 2 3 3 2 9 3" xfId="42674"/>
    <cellStyle name="Comma 2 3 3 2 9 4" xfId="47667"/>
    <cellStyle name="Comma 2 3 3 2 9 5" xfId="50683"/>
    <cellStyle name="Comma 2 3 3 3" xfId="4858"/>
    <cellStyle name="Comma 2 3 3 3 10" xfId="8481"/>
    <cellStyle name="Comma 2 3 3 3 10 2" xfId="44102"/>
    <cellStyle name="Comma 2 3 3 3 10 3" xfId="47219"/>
    <cellStyle name="Comma 2 3 3 3 10 4" xfId="50235"/>
    <cellStyle name="Comma 2 3 3 3 11" xfId="20000"/>
    <cellStyle name="Comma 2 3 3 3 12" xfId="44892"/>
    <cellStyle name="Comma 2 3 3 3 13" xfId="45802"/>
    <cellStyle name="Comma 2 3 3 3 14" xfId="46086"/>
    <cellStyle name="Comma 2 3 3 3 15" xfId="49101"/>
    <cellStyle name="Comma 2 3 3 3 2" xfId="6122"/>
    <cellStyle name="Comma 2 3 3 3 2 2" xfId="6442"/>
    <cellStyle name="Comma 2 3 3 3 2 2 2" xfId="11068"/>
    <cellStyle name="Comma 2 3 3 3 2 2 2 2" xfId="18618"/>
    <cellStyle name="Comma 2 3 3 3 2 2 2 3" xfId="44789"/>
    <cellStyle name="Comma 2 3 3 3 2 2 2 4" xfId="47934"/>
    <cellStyle name="Comma 2 3 3 3 2 2 2 5" xfId="50950"/>
    <cellStyle name="Comma 2 3 3 3 2 2 3" xfId="11553"/>
    <cellStyle name="Comma 2 3 3 3 2 2 3 2" xfId="19095"/>
    <cellStyle name="Comma 2 3 3 3 2 2 3 3" xfId="43474"/>
    <cellStyle name="Comma 2 3 3 3 2 2 3 4" xfId="48411"/>
    <cellStyle name="Comma 2 3 3 3 2 2 3 5" xfId="51427"/>
    <cellStyle name="Comma 2 3 3 3 2 2 4" xfId="12040"/>
    <cellStyle name="Comma 2 3 3 3 2 2 4 2" xfId="19572"/>
    <cellStyle name="Comma 2 3 3 3 2 2 4 3" xfId="44255"/>
    <cellStyle name="Comma 2 3 3 3 2 2 4 4" xfId="48888"/>
    <cellStyle name="Comma 2 3 3 3 2 2 4 5" xfId="51904"/>
    <cellStyle name="Comma 2 3 3 3 2 2 5" xfId="9076"/>
    <cellStyle name="Comma 2 3 3 3 2 2 5 2" xfId="42636"/>
    <cellStyle name="Comma 2 3 3 3 2 2 5 3" xfId="47457"/>
    <cellStyle name="Comma 2 3 3 3 2 2 5 4" xfId="50473"/>
    <cellStyle name="Comma 2 3 3 3 2 2 6" xfId="20613"/>
    <cellStyle name="Comma 2 3 3 3 2 2 7" xfId="46351"/>
    <cellStyle name="Comma 2 3 3 3 2 2 8" xfId="49367"/>
    <cellStyle name="Comma 2 3 3 3 2 3" xfId="10856"/>
    <cellStyle name="Comma 2 3 3 3 2 3 2" xfId="18406"/>
    <cellStyle name="Comma 2 3 3 3 2 3 3" xfId="42681"/>
    <cellStyle name="Comma 2 3 3 3 2 3 4" xfId="47722"/>
    <cellStyle name="Comma 2 3 3 3 2 3 5" xfId="50738"/>
    <cellStyle name="Comma 2 3 3 3 2 4" xfId="11340"/>
    <cellStyle name="Comma 2 3 3 3 2 4 2" xfId="18883"/>
    <cellStyle name="Comma 2 3 3 3 2 4 3" xfId="43159"/>
    <cellStyle name="Comma 2 3 3 3 2 4 4" xfId="48199"/>
    <cellStyle name="Comma 2 3 3 3 2 4 5" xfId="51215"/>
    <cellStyle name="Comma 2 3 3 3 2 5" xfId="11827"/>
    <cellStyle name="Comma 2 3 3 3 2 5 2" xfId="19360"/>
    <cellStyle name="Comma 2 3 3 3 2 5 3" xfId="20931"/>
    <cellStyle name="Comma 2 3 3 3 2 5 4" xfId="48676"/>
    <cellStyle name="Comma 2 3 3 3 2 5 5" xfId="51692"/>
    <cellStyle name="Comma 2 3 3 3 2 6" xfId="8775"/>
    <cellStyle name="Comma 2 3 3 3 2 6 2" xfId="44143"/>
    <cellStyle name="Comma 2 3 3 3 2 6 3" xfId="47245"/>
    <cellStyle name="Comma 2 3 3 3 2 6 4" xfId="50261"/>
    <cellStyle name="Comma 2 3 3 3 2 7" xfId="42306"/>
    <cellStyle name="Comma 2 3 3 3 2 8" xfId="46139"/>
    <cellStyle name="Comma 2 3 3 3 2 9" xfId="49155"/>
    <cellStyle name="Comma 2 3 3 3 3" xfId="6202"/>
    <cellStyle name="Comma 2 3 3 3 3 2" xfId="6522"/>
    <cellStyle name="Comma 2 3 3 3 3 2 2" xfId="11121"/>
    <cellStyle name="Comma 2 3 3 3 3 2 2 2" xfId="18671"/>
    <cellStyle name="Comma 2 3 3 3 3 2 2 3" xfId="28812"/>
    <cellStyle name="Comma 2 3 3 3 3 2 2 4" xfId="47987"/>
    <cellStyle name="Comma 2 3 3 3 3 2 2 5" xfId="51003"/>
    <cellStyle name="Comma 2 3 3 3 3 2 3" xfId="11606"/>
    <cellStyle name="Comma 2 3 3 3 3 2 3 2" xfId="19148"/>
    <cellStyle name="Comma 2 3 3 3 3 2 3 3" xfId="44304"/>
    <cellStyle name="Comma 2 3 3 3 3 2 3 4" xfId="48464"/>
    <cellStyle name="Comma 2 3 3 3 3 2 3 5" xfId="51480"/>
    <cellStyle name="Comma 2 3 3 3 3 2 4" xfId="12093"/>
    <cellStyle name="Comma 2 3 3 3 3 2 4 2" xfId="19625"/>
    <cellStyle name="Comma 2 3 3 3 3 2 4 3" xfId="43250"/>
    <cellStyle name="Comma 2 3 3 3 3 2 4 4" xfId="48941"/>
    <cellStyle name="Comma 2 3 3 3 3 2 4 5" xfId="51957"/>
    <cellStyle name="Comma 2 3 3 3 3 2 5" xfId="9155"/>
    <cellStyle name="Comma 2 3 3 3 3 2 5 2" xfId="43850"/>
    <cellStyle name="Comma 2 3 3 3 3 2 5 3" xfId="47510"/>
    <cellStyle name="Comma 2 3 3 3 3 2 5 4" xfId="50526"/>
    <cellStyle name="Comma 2 3 3 3 3 2 6" xfId="42392"/>
    <cellStyle name="Comma 2 3 3 3 3 2 7" xfId="46404"/>
    <cellStyle name="Comma 2 3 3 3 3 2 8" xfId="49420"/>
    <cellStyle name="Comma 2 3 3 3 3 3" xfId="10909"/>
    <cellStyle name="Comma 2 3 3 3 3 3 2" xfId="18459"/>
    <cellStyle name="Comma 2 3 3 3 3 3 3" xfId="44380"/>
    <cellStyle name="Comma 2 3 3 3 3 3 4" xfId="47775"/>
    <cellStyle name="Comma 2 3 3 3 3 3 5" xfId="50791"/>
    <cellStyle name="Comma 2 3 3 3 3 4" xfId="11394"/>
    <cellStyle name="Comma 2 3 3 3 3 4 2" xfId="18936"/>
    <cellStyle name="Comma 2 3 3 3 3 4 3" xfId="44123"/>
    <cellStyle name="Comma 2 3 3 3 3 4 4" xfId="48252"/>
    <cellStyle name="Comma 2 3 3 3 3 4 5" xfId="51268"/>
    <cellStyle name="Comma 2 3 3 3 3 5" xfId="11881"/>
    <cellStyle name="Comma 2 3 3 3 3 5 2" xfId="19413"/>
    <cellStyle name="Comma 2 3 3 3 3 5 3" xfId="44415"/>
    <cellStyle name="Comma 2 3 3 3 3 5 4" xfId="48729"/>
    <cellStyle name="Comma 2 3 3 3 3 5 5" xfId="51745"/>
    <cellStyle name="Comma 2 3 3 3 3 6" xfId="8846"/>
    <cellStyle name="Comma 2 3 3 3 3 6 2" xfId="21364"/>
    <cellStyle name="Comma 2 3 3 3 3 6 3" xfId="47298"/>
    <cellStyle name="Comma 2 3 3 3 3 6 4" xfId="50314"/>
    <cellStyle name="Comma 2 3 3 3 3 7" xfId="42323"/>
    <cellStyle name="Comma 2 3 3 3 3 8" xfId="46192"/>
    <cellStyle name="Comma 2 3 3 3 3 9" xfId="49208"/>
    <cellStyle name="Comma 2 3 3 3 4" xfId="6282"/>
    <cellStyle name="Comma 2 3 3 3 4 2" xfId="6602"/>
    <cellStyle name="Comma 2 3 3 3 4 2 2" xfId="11174"/>
    <cellStyle name="Comma 2 3 3 3 4 2 2 2" xfId="18724"/>
    <cellStyle name="Comma 2 3 3 3 4 2 2 3" xfId="44498"/>
    <cellStyle name="Comma 2 3 3 3 4 2 2 4" xfId="48040"/>
    <cellStyle name="Comma 2 3 3 3 4 2 2 5" xfId="51056"/>
    <cellStyle name="Comma 2 3 3 3 4 2 3" xfId="11659"/>
    <cellStyle name="Comma 2 3 3 3 4 2 3 2" xfId="19201"/>
    <cellStyle name="Comma 2 3 3 3 4 2 3 3" xfId="42804"/>
    <cellStyle name="Comma 2 3 3 3 4 2 3 4" xfId="48517"/>
    <cellStyle name="Comma 2 3 3 3 4 2 3 5" xfId="51533"/>
    <cellStyle name="Comma 2 3 3 3 4 2 4" xfId="12146"/>
    <cellStyle name="Comma 2 3 3 3 4 2 4 2" xfId="19678"/>
    <cellStyle name="Comma 2 3 3 3 4 2 4 3" xfId="20436"/>
    <cellStyle name="Comma 2 3 3 3 4 2 4 4" xfId="48994"/>
    <cellStyle name="Comma 2 3 3 3 4 2 4 5" xfId="52010"/>
    <cellStyle name="Comma 2 3 3 3 4 2 5" xfId="9235"/>
    <cellStyle name="Comma 2 3 3 3 4 2 5 2" xfId="28619"/>
    <cellStyle name="Comma 2 3 3 3 4 2 5 3" xfId="47563"/>
    <cellStyle name="Comma 2 3 3 3 4 2 5 4" xfId="50579"/>
    <cellStyle name="Comma 2 3 3 3 4 2 6" xfId="42412"/>
    <cellStyle name="Comma 2 3 3 3 4 2 7" xfId="46457"/>
    <cellStyle name="Comma 2 3 3 3 4 2 8" xfId="49473"/>
    <cellStyle name="Comma 2 3 3 3 4 3" xfId="10962"/>
    <cellStyle name="Comma 2 3 3 3 4 3 2" xfId="18512"/>
    <cellStyle name="Comma 2 3 3 3 4 3 3" xfId="44492"/>
    <cellStyle name="Comma 2 3 3 3 4 3 4" xfId="47828"/>
    <cellStyle name="Comma 2 3 3 3 4 3 5" xfId="50844"/>
    <cellStyle name="Comma 2 3 3 3 4 4" xfId="11447"/>
    <cellStyle name="Comma 2 3 3 3 4 4 2" xfId="18989"/>
    <cellStyle name="Comma 2 3 3 3 4 4 3" xfId="43324"/>
    <cellStyle name="Comma 2 3 3 3 4 4 4" xfId="48305"/>
    <cellStyle name="Comma 2 3 3 3 4 4 5" xfId="51321"/>
    <cellStyle name="Comma 2 3 3 3 4 5" xfId="11934"/>
    <cellStyle name="Comma 2 3 3 3 4 5 2" xfId="19466"/>
    <cellStyle name="Comma 2 3 3 3 4 5 3" xfId="43722"/>
    <cellStyle name="Comma 2 3 3 3 4 5 4" xfId="48782"/>
    <cellStyle name="Comma 2 3 3 3 4 5 5" xfId="51798"/>
    <cellStyle name="Comma 2 3 3 3 4 6" xfId="8922"/>
    <cellStyle name="Comma 2 3 3 3 4 6 2" xfId="43059"/>
    <cellStyle name="Comma 2 3 3 3 4 6 3" xfId="47351"/>
    <cellStyle name="Comma 2 3 3 3 4 6 4" xfId="50367"/>
    <cellStyle name="Comma 2 3 3 3 4 7" xfId="44374"/>
    <cellStyle name="Comma 2 3 3 3 4 8" xfId="46245"/>
    <cellStyle name="Comma 2 3 3 3 4 9" xfId="49261"/>
    <cellStyle name="Comma 2 3 3 3 5" xfId="6362"/>
    <cellStyle name="Comma 2 3 3 3 5 2" xfId="11015"/>
    <cellStyle name="Comma 2 3 3 3 5 2 2" xfId="18565"/>
    <cellStyle name="Comma 2 3 3 3 5 2 3" xfId="29655"/>
    <cellStyle name="Comma 2 3 3 3 5 2 4" xfId="47881"/>
    <cellStyle name="Comma 2 3 3 3 5 2 5" xfId="50897"/>
    <cellStyle name="Comma 2 3 3 3 5 3" xfId="11500"/>
    <cellStyle name="Comma 2 3 3 3 5 3 2" xfId="19042"/>
    <cellStyle name="Comma 2 3 3 3 5 3 3" xfId="43679"/>
    <cellStyle name="Comma 2 3 3 3 5 3 4" xfId="48358"/>
    <cellStyle name="Comma 2 3 3 3 5 3 5" xfId="51374"/>
    <cellStyle name="Comma 2 3 3 3 5 4" xfId="11987"/>
    <cellStyle name="Comma 2 3 3 3 5 4 2" xfId="19519"/>
    <cellStyle name="Comma 2 3 3 3 5 4 3" xfId="28609"/>
    <cellStyle name="Comma 2 3 3 3 5 4 4" xfId="48835"/>
    <cellStyle name="Comma 2 3 3 3 5 4 5" xfId="51851"/>
    <cellStyle name="Comma 2 3 3 3 5 5" xfId="9001"/>
    <cellStyle name="Comma 2 3 3 3 5 5 2" xfId="42627"/>
    <cellStyle name="Comma 2 3 3 3 5 5 3" xfId="47404"/>
    <cellStyle name="Comma 2 3 3 3 5 5 4" xfId="50420"/>
    <cellStyle name="Comma 2 3 3 3 5 6" xfId="42357"/>
    <cellStyle name="Comma 2 3 3 3 5 7" xfId="46298"/>
    <cellStyle name="Comma 2 3 3 3 5 8" xfId="49314"/>
    <cellStyle name="Comma 2 3 3 3 6" xfId="6682"/>
    <cellStyle name="Comma 2 3 3 3 6 2" xfId="11227"/>
    <cellStyle name="Comma 2 3 3 3 6 2 2" xfId="18777"/>
    <cellStyle name="Comma 2 3 3 3 6 2 3" xfId="42969"/>
    <cellStyle name="Comma 2 3 3 3 6 2 4" xfId="48093"/>
    <cellStyle name="Comma 2 3 3 3 6 2 5" xfId="51109"/>
    <cellStyle name="Comma 2 3 3 3 6 3" xfId="11712"/>
    <cellStyle name="Comma 2 3 3 3 6 3 2" xfId="19254"/>
    <cellStyle name="Comma 2 3 3 3 6 3 3" xfId="30285"/>
    <cellStyle name="Comma 2 3 3 3 6 3 4" xfId="48570"/>
    <cellStyle name="Comma 2 3 3 3 6 3 5" xfId="51586"/>
    <cellStyle name="Comma 2 3 3 3 6 4" xfId="12200"/>
    <cellStyle name="Comma 2 3 3 3 6 4 2" xfId="19731"/>
    <cellStyle name="Comma 2 3 3 3 6 4 3" xfId="28565"/>
    <cellStyle name="Comma 2 3 3 3 6 4 4" xfId="49047"/>
    <cellStyle name="Comma 2 3 3 3 6 4 5" xfId="52063"/>
    <cellStyle name="Comma 2 3 3 3 6 5" xfId="9315"/>
    <cellStyle name="Comma 2 3 3 3 6 5 2" xfId="43518"/>
    <cellStyle name="Comma 2 3 3 3 6 5 3" xfId="47616"/>
    <cellStyle name="Comma 2 3 3 3 6 5 4" xfId="50632"/>
    <cellStyle name="Comma 2 3 3 3 6 6" xfId="20539"/>
    <cellStyle name="Comma 2 3 3 3 6 7" xfId="46510"/>
    <cellStyle name="Comma 2 3 3 3 6 8" xfId="49526"/>
    <cellStyle name="Comma 2 3 3 3 7" xfId="10803"/>
    <cellStyle name="Comma 2 3 3 3 7 2" xfId="18353"/>
    <cellStyle name="Comma 2 3 3 3 7 3" xfId="44111"/>
    <cellStyle name="Comma 2 3 3 3 7 4" xfId="47669"/>
    <cellStyle name="Comma 2 3 3 3 7 5" xfId="50685"/>
    <cellStyle name="Comma 2 3 3 3 8" xfId="11287"/>
    <cellStyle name="Comma 2 3 3 3 8 2" xfId="18830"/>
    <cellStyle name="Comma 2 3 3 3 8 3" xfId="42746"/>
    <cellStyle name="Comma 2 3 3 3 8 4" xfId="48146"/>
    <cellStyle name="Comma 2 3 3 3 8 5" xfId="51162"/>
    <cellStyle name="Comma 2 3 3 3 9" xfId="11774"/>
    <cellStyle name="Comma 2 3 3 3 9 2" xfId="19307"/>
    <cellStyle name="Comma 2 3 3 3 9 3" xfId="44670"/>
    <cellStyle name="Comma 2 3 3 3 9 4" xfId="48623"/>
    <cellStyle name="Comma 2 3 3 3 9 5" xfId="51639"/>
    <cellStyle name="Comma 2 3 3 4" xfId="5697"/>
    <cellStyle name="Comma 2 3 3 5" xfId="7456"/>
    <cellStyle name="Comma 2 3 3 6" xfId="7487"/>
    <cellStyle name="Comma 2 3 3 6 2" xfId="17990"/>
    <cellStyle name="Comma 2 3 3 6 3" xfId="43965"/>
    <cellStyle name="Comma 2 3 3 6 4" xfId="46984"/>
    <cellStyle name="Comma 2 3 3 6 5" xfId="50000"/>
    <cellStyle name="Comma 2 3 3 7" xfId="15780"/>
    <cellStyle name="Comma 2 3 3 8" xfId="19997"/>
    <cellStyle name="Comma 2 3 3 9" xfId="44889"/>
    <cellStyle name="Comma 2 3 4" xfId="2081"/>
    <cellStyle name="Comma 2 3 4 2" xfId="4859"/>
    <cellStyle name="Comma 2 3 4 2 10" xfId="11775"/>
    <cellStyle name="Comma 2 3 4 2 10 2" xfId="19308"/>
    <cellStyle name="Comma 2 3 4 2 10 3" xfId="42979"/>
    <cellStyle name="Comma 2 3 4 2 10 4" xfId="48624"/>
    <cellStyle name="Comma 2 3 4 2 10 5" xfId="51640"/>
    <cellStyle name="Comma 2 3 4 2 11" xfId="7463"/>
    <cellStyle name="Comma 2 3 4 2 11 2" xfId="17984"/>
    <cellStyle name="Comma 2 3 4 2 11 3" xfId="42559"/>
    <cellStyle name="Comma 2 3 4 2 11 4" xfId="46978"/>
    <cellStyle name="Comma 2 3 4 2 11 5" xfId="49994"/>
    <cellStyle name="Comma 2 3 4 2 12" xfId="20002"/>
    <cellStyle name="Comma 2 3 4 2 13" xfId="44894"/>
    <cellStyle name="Comma 2 3 4 2 14" xfId="45804"/>
    <cellStyle name="Comma 2 3 4 2 15" xfId="46087"/>
    <cellStyle name="Comma 2 3 4 2 16" xfId="49102"/>
    <cellStyle name="Comma 2 3 4 2 2" xfId="6123"/>
    <cellStyle name="Comma 2 3 4 2 2 2" xfId="6443"/>
    <cellStyle name="Comma 2 3 4 2 2 2 2" xfId="11069"/>
    <cellStyle name="Comma 2 3 4 2 2 2 2 2" xfId="18619"/>
    <cellStyle name="Comma 2 3 4 2 2 2 2 3" xfId="21581"/>
    <cellStyle name="Comma 2 3 4 2 2 2 2 4" xfId="47935"/>
    <cellStyle name="Comma 2 3 4 2 2 2 2 5" xfId="50951"/>
    <cellStyle name="Comma 2 3 4 2 2 2 3" xfId="11554"/>
    <cellStyle name="Comma 2 3 4 2 2 2 3 2" xfId="19096"/>
    <cellStyle name="Comma 2 3 4 2 2 2 3 3" xfId="20459"/>
    <cellStyle name="Comma 2 3 4 2 2 2 3 4" xfId="48412"/>
    <cellStyle name="Comma 2 3 4 2 2 2 3 5" xfId="51428"/>
    <cellStyle name="Comma 2 3 4 2 2 2 4" xfId="12041"/>
    <cellStyle name="Comma 2 3 4 2 2 2 4 2" xfId="19573"/>
    <cellStyle name="Comma 2 3 4 2 2 2 4 3" xfId="42864"/>
    <cellStyle name="Comma 2 3 4 2 2 2 4 4" xfId="48889"/>
    <cellStyle name="Comma 2 3 4 2 2 2 4 5" xfId="51905"/>
    <cellStyle name="Comma 2 3 4 2 2 2 5" xfId="9077"/>
    <cellStyle name="Comma 2 3 4 2 2 2 5 2" xfId="21336"/>
    <cellStyle name="Comma 2 3 4 2 2 2 5 3" xfId="47458"/>
    <cellStyle name="Comma 2 3 4 2 2 2 5 4" xfId="50474"/>
    <cellStyle name="Comma 2 3 4 2 2 2 6" xfId="43645"/>
    <cellStyle name="Comma 2 3 4 2 2 2 7" xfId="46352"/>
    <cellStyle name="Comma 2 3 4 2 2 2 8" xfId="49368"/>
    <cellStyle name="Comma 2 3 4 2 2 3" xfId="10857"/>
    <cellStyle name="Comma 2 3 4 2 2 3 2" xfId="18407"/>
    <cellStyle name="Comma 2 3 4 2 2 3 3" xfId="21259"/>
    <cellStyle name="Comma 2 3 4 2 2 3 4" xfId="47723"/>
    <cellStyle name="Comma 2 3 4 2 2 3 5" xfId="50739"/>
    <cellStyle name="Comma 2 3 4 2 2 4" xfId="11341"/>
    <cellStyle name="Comma 2 3 4 2 2 4 2" xfId="18884"/>
    <cellStyle name="Comma 2 3 4 2 2 4 3" xfId="44350"/>
    <cellStyle name="Comma 2 3 4 2 2 4 4" xfId="48200"/>
    <cellStyle name="Comma 2 3 4 2 2 4 5" xfId="51216"/>
    <cellStyle name="Comma 2 3 4 2 2 5" xfId="11828"/>
    <cellStyle name="Comma 2 3 4 2 2 5 2" xfId="19361"/>
    <cellStyle name="Comma 2 3 4 2 2 5 3" xfId="44509"/>
    <cellStyle name="Comma 2 3 4 2 2 5 4" xfId="48677"/>
    <cellStyle name="Comma 2 3 4 2 2 5 5" xfId="51693"/>
    <cellStyle name="Comma 2 3 4 2 2 6" xfId="8776"/>
    <cellStyle name="Comma 2 3 4 2 2 6 2" xfId="44869"/>
    <cellStyle name="Comma 2 3 4 2 2 6 3" xfId="47246"/>
    <cellStyle name="Comma 2 3 4 2 2 6 4" xfId="50262"/>
    <cellStyle name="Comma 2 3 4 2 2 7" xfId="42307"/>
    <cellStyle name="Comma 2 3 4 2 2 8" xfId="46140"/>
    <cellStyle name="Comma 2 3 4 2 2 9" xfId="49156"/>
    <cellStyle name="Comma 2 3 4 2 3" xfId="6203"/>
    <cellStyle name="Comma 2 3 4 2 3 2" xfId="6523"/>
    <cellStyle name="Comma 2 3 4 2 3 2 2" xfId="11122"/>
    <cellStyle name="Comma 2 3 4 2 3 2 2 2" xfId="18672"/>
    <cellStyle name="Comma 2 3 4 2 3 2 2 3" xfId="44349"/>
    <cellStyle name="Comma 2 3 4 2 3 2 2 4" xfId="47988"/>
    <cellStyle name="Comma 2 3 4 2 3 2 2 5" xfId="51004"/>
    <cellStyle name="Comma 2 3 4 2 3 2 3" xfId="11607"/>
    <cellStyle name="Comma 2 3 4 2 3 2 3 2" xfId="19149"/>
    <cellStyle name="Comma 2 3 4 2 3 2 3 3" xfId="20724"/>
    <cellStyle name="Comma 2 3 4 2 3 2 3 4" xfId="48465"/>
    <cellStyle name="Comma 2 3 4 2 3 2 3 5" xfId="51481"/>
    <cellStyle name="Comma 2 3 4 2 3 2 4" xfId="12094"/>
    <cellStyle name="Comma 2 3 4 2 3 2 4 2" xfId="19626"/>
    <cellStyle name="Comma 2 3 4 2 3 2 4 3" xfId="44368"/>
    <cellStyle name="Comma 2 3 4 2 3 2 4 4" xfId="48942"/>
    <cellStyle name="Comma 2 3 4 2 3 2 4 5" xfId="51958"/>
    <cellStyle name="Comma 2 3 4 2 3 2 5" xfId="9156"/>
    <cellStyle name="Comma 2 3 4 2 3 2 5 2" xfId="44818"/>
    <cellStyle name="Comma 2 3 4 2 3 2 5 3" xfId="47511"/>
    <cellStyle name="Comma 2 3 4 2 3 2 5 4" xfId="50527"/>
    <cellStyle name="Comma 2 3 4 2 3 2 6" xfId="44741"/>
    <cellStyle name="Comma 2 3 4 2 3 2 7" xfId="46405"/>
    <cellStyle name="Comma 2 3 4 2 3 2 8" xfId="49421"/>
    <cellStyle name="Comma 2 3 4 2 3 3" xfId="10910"/>
    <cellStyle name="Comma 2 3 4 2 3 3 2" xfId="18460"/>
    <cellStyle name="Comma 2 3 4 2 3 3 3" xfId="42961"/>
    <cellStyle name="Comma 2 3 4 2 3 3 4" xfId="47776"/>
    <cellStyle name="Comma 2 3 4 2 3 3 5" xfId="50792"/>
    <cellStyle name="Comma 2 3 4 2 3 4" xfId="11395"/>
    <cellStyle name="Comma 2 3 4 2 3 4 2" xfId="18937"/>
    <cellStyle name="Comma 2 3 4 2 3 4 3" xfId="28791"/>
    <cellStyle name="Comma 2 3 4 2 3 4 4" xfId="48253"/>
    <cellStyle name="Comma 2 3 4 2 3 4 5" xfId="51269"/>
    <cellStyle name="Comma 2 3 4 2 3 5" xfId="11882"/>
    <cellStyle name="Comma 2 3 4 2 3 5 2" xfId="19414"/>
    <cellStyle name="Comma 2 3 4 2 3 5 3" xfId="43223"/>
    <cellStyle name="Comma 2 3 4 2 3 5 4" xfId="48730"/>
    <cellStyle name="Comma 2 3 4 2 3 5 5" xfId="51746"/>
    <cellStyle name="Comma 2 3 4 2 3 6" xfId="8847"/>
    <cellStyle name="Comma 2 3 4 2 3 6 2" xfId="43682"/>
    <cellStyle name="Comma 2 3 4 2 3 6 3" xfId="47299"/>
    <cellStyle name="Comma 2 3 4 2 3 6 4" xfId="50315"/>
    <cellStyle name="Comma 2 3 4 2 3 7" xfId="44435"/>
    <cellStyle name="Comma 2 3 4 2 3 8" xfId="46193"/>
    <cellStyle name="Comma 2 3 4 2 3 9" xfId="49209"/>
    <cellStyle name="Comma 2 3 4 2 4" xfId="6283"/>
    <cellStyle name="Comma 2 3 4 2 4 2" xfId="6603"/>
    <cellStyle name="Comma 2 3 4 2 4 2 2" xfId="11175"/>
    <cellStyle name="Comma 2 3 4 2 4 2 2 2" xfId="18725"/>
    <cellStyle name="Comma 2 3 4 2 4 2 2 3" xfId="43283"/>
    <cellStyle name="Comma 2 3 4 2 4 2 2 4" xfId="48041"/>
    <cellStyle name="Comma 2 3 4 2 4 2 2 5" xfId="51057"/>
    <cellStyle name="Comma 2 3 4 2 4 2 3" xfId="11660"/>
    <cellStyle name="Comma 2 3 4 2 4 2 3 2" xfId="19202"/>
    <cellStyle name="Comma 2 3 4 2 4 2 3 3" xfId="21187"/>
    <cellStyle name="Comma 2 3 4 2 4 2 3 4" xfId="48518"/>
    <cellStyle name="Comma 2 3 4 2 4 2 3 5" xfId="51534"/>
    <cellStyle name="Comma 2 3 4 2 4 2 4" xfId="12147"/>
    <cellStyle name="Comma 2 3 4 2 4 2 4 2" xfId="19679"/>
    <cellStyle name="Comma 2 3 4 2 4 2 4 3" xfId="42881"/>
    <cellStyle name="Comma 2 3 4 2 4 2 4 4" xfId="48995"/>
    <cellStyle name="Comma 2 3 4 2 4 2 4 5" xfId="52011"/>
    <cellStyle name="Comma 2 3 4 2 4 2 5" xfId="9236"/>
    <cellStyle name="Comma 2 3 4 2 4 2 5 2" xfId="43098"/>
    <cellStyle name="Comma 2 3 4 2 4 2 5 3" xfId="47564"/>
    <cellStyle name="Comma 2 3 4 2 4 2 5 4" xfId="50580"/>
    <cellStyle name="Comma 2 3 4 2 4 2 6" xfId="43872"/>
    <cellStyle name="Comma 2 3 4 2 4 2 7" xfId="46458"/>
    <cellStyle name="Comma 2 3 4 2 4 2 8" xfId="49474"/>
    <cellStyle name="Comma 2 3 4 2 4 3" xfId="10963"/>
    <cellStyle name="Comma 2 3 4 2 4 3 2" xfId="18513"/>
    <cellStyle name="Comma 2 3 4 2 4 3 3" xfId="21582"/>
    <cellStyle name="Comma 2 3 4 2 4 3 4" xfId="47829"/>
    <cellStyle name="Comma 2 3 4 2 4 3 5" xfId="50845"/>
    <cellStyle name="Comma 2 3 4 2 4 4" xfId="11448"/>
    <cellStyle name="Comma 2 3 4 2 4 4 2" xfId="18990"/>
    <cellStyle name="Comma 2 3 4 2 4 4 3" xfId="44579"/>
    <cellStyle name="Comma 2 3 4 2 4 4 4" xfId="48306"/>
    <cellStyle name="Comma 2 3 4 2 4 4 5" xfId="51322"/>
    <cellStyle name="Comma 2 3 4 2 4 5" xfId="11935"/>
    <cellStyle name="Comma 2 3 4 2 4 5 2" xfId="19467"/>
    <cellStyle name="Comma 2 3 4 2 4 5 3" xfId="44416"/>
    <cellStyle name="Comma 2 3 4 2 4 5 4" xfId="48783"/>
    <cellStyle name="Comma 2 3 4 2 4 5 5" xfId="51799"/>
    <cellStyle name="Comma 2 3 4 2 4 6" xfId="8923"/>
    <cellStyle name="Comma 2 3 4 2 4 6 2" xfId="44333"/>
    <cellStyle name="Comma 2 3 4 2 4 6 3" xfId="47352"/>
    <cellStyle name="Comma 2 3 4 2 4 6 4" xfId="50368"/>
    <cellStyle name="Comma 2 3 4 2 4 7" xfId="42902"/>
    <cellStyle name="Comma 2 3 4 2 4 8" xfId="46246"/>
    <cellStyle name="Comma 2 3 4 2 4 9" xfId="49262"/>
    <cellStyle name="Comma 2 3 4 2 5" xfId="6363"/>
    <cellStyle name="Comma 2 3 4 2 5 2" xfId="11016"/>
    <cellStyle name="Comma 2 3 4 2 5 2 2" xfId="18566"/>
    <cellStyle name="Comma 2 3 4 2 5 2 3" xfId="43137"/>
    <cellStyle name="Comma 2 3 4 2 5 2 4" xfId="47882"/>
    <cellStyle name="Comma 2 3 4 2 5 2 5" xfId="50898"/>
    <cellStyle name="Comma 2 3 4 2 5 3" xfId="11501"/>
    <cellStyle name="Comma 2 3 4 2 5 3 2" xfId="19043"/>
    <cellStyle name="Comma 2 3 4 2 5 3 3" xfId="42975"/>
    <cellStyle name="Comma 2 3 4 2 5 3 4" xfId="48359"/>
    <cellStyle name="Comma 2 3 4 2 5 3 5" xfId="51375"/>
    <cellStyle name="Comma 2 3 4 2 5 4" xfId="11988"/>
    <cellStyle name="Comma 2 3 4 2 5 4 2" xfId="19520"/>
    <cellStyle name="Comma 2 3 4 2 5 4 3" xfId="43238"/>
    <cellStyle name="Comma 2 3 4 2 5 4 4" xfId="48836"/>
    <cellStyle name="Comma 2 3 4 2 5 4 5" xfId="51852"/>
    <cellStyle name="Comma 2 3 4 2 5 5" xfId="9002"/>
    <cellStyle name="Comma 2 3 4 2 5 5 2" xfId="42628"/>
    <cellStyle name="Comma 2 3 4 2 5 5 3" xfId="47405"/>
    <cellStyle name="Comma 2 3 4 2 5 5 4" xfId="50421"/>
    <cellStyle name="Comma 2 3 4 2 5 6" xfId="43694"/>
    <cellStyle name="Comma 2 3 4 2 5 7" xfId="46299"/>
    <cellStyle name="Comma 2 3 4 2 5 8" xfId="49315"/>
    <cellStyle name="Comma 2 3 4 2 6" xfId="6683"/>
    <cellStyle name="Comma 2 3 4 2 6 2" xfId="11228"/>
    <cellStyle name="Comma 2 3 4 2 6 2 2" xfId="18778"/>
    <cellStyle name="Comma 2 3 4 2 6 2 3" xfId="44608"/>
    <cellStyle name="Comma 2 3 4 2 6 2 4" xfId="48094"/>
    <cellStyle name="Comma 2 3 4 2 6 2 5" xfId="51110"/>
    <cellStyle name="Comma 2 3 4 2 6 3" xfId="11713"/>
    <cellStyle name="Comma 2 3 4 2 6 3 2" xfId="19255"/>
    <cellStyle name="Comma 2 3 4 2 6 3 3" xfId="43689"/>
    <cellStyle name="Comma 2 3 4 2 6 3 4" xfId="48571"/>
    <cellStyle name="Comma 2 3 4 2 6 3 5" xfId="51587"/>
    <cellStyle name="Comma 2 3 4 2 6 4" xfId="12201"/>
    <cellStyle name="Comma 2 3 4 2 6 4 2" xfId="19732"/>
    <cellStyle name="Comma 2 3 4 2 6 4 3" xfId="42887"/>
    <cellStyle name="Comma 2 3 4 2 6 4 4" xfId="49048"/>
    <cellStyle name="Comma 2 3 4 2 6 4 5" xfId="52064"/>
    <cellStyle name="Comma 2 3 4 2 6 5" xfId="9316"/>
    <cellStyle name="Comma 2 3 4 2 6 5 2" xfId="43106"/>
    <cellStyle name="Comma 2 3 4 2 6 5 3" xfId="47617"/>
    <cellStyle name="Comma 2 3 4 2 6 5 4" xfId="50633"/>
    <cellStyle name="Comma 2 3 4 2 6 6" xfId="28758"/>
    <cellStyle name="Comma 2 3 4 2 6 7" xfId="46511"/>
    <cellStyle name="Comma 2 3 4 2 6 8" xfId="49527"/>
    <cellStyle name="Comma 2 3 4 2 7" xfId="9677"/>
    <cellStyle name="Comma 2 3 4 2 8" xfId="10804"/>
    <cellStyle name="Comma 2 3 4 2 8 2" xfId="18354"/>
    <cellStyle name="Comma 2 3 4 2 8 3" xfId="43113"/>
    <cellStyle name="Comma 2 3 4 2 8 4" xfId="47670"/>
    <cellStyle name="Comma 2 3 4 2 8 5" xfId="50686"/>
    <cellStyle name="Comma 2 3 4 2 9" xfId="11288"/>
    <cellStyle name="Comma 2 3 4 2 9 2" xfId="18831"/>
    <cellStyle name="Comma 2 3 4 2 9 3" xfId="28687"/>
    <cellStyle name="Comma 2 3 4 2 9 4" xfId="48147"/>
    <cellStyle name="Comma 2 3 4 2 9 5" xfId="51163"/>
    <cellStyle name="Comma 2 3 4 3" xfId="8574"/>
    <cellStyle name="Comma 2 3 4 4" xfId="7883"/>
    <cellStyle name="Comma 2 3 4 4 2" xfId="18012"/>
    <cellStyle name="Comma 2 3 4 4 3" xfId="44675"/>
    <cellStyle name="Comma 2 3 4 4 4" xfId="47013"/>
    <cellStyle name="Comma 2 3 4 4 5" xfId="50029"/>
    <cellStyle name="Comma 2 3 4 5" xfId="15781"/>
    <cellStyle name="Comma 2 3 4 6" xfId="20001"/>
    <cellStyle name="Comma 2 3 4 7" xfId="44893"/>
    <cellStyle name="Comma 2 3 4 8" xfId="45803"/>
    <cellStyle name="Comma 2 3 5" xfId="3955"/>
    <cellStyle name="Comma 2 3 5 2" xfId="8521"/>
    <cellStyle name="Comma 2 3 5 2 2" xfId="31349"/>
    <cellStyle name="Comma 2 3 5 2 2 2" xfId="36510"/>
    <cellStyle name="Comma 2 3 5 2 2 3" xfId="41812"/>
    <cellStyle name="Comma 2 3 5 2 3" xfId="33859"/>
    <cellStyle name="Comma 2 3 5 2 4" xfId="39161"/>
    <cellStyle name="Comma 2 3 5 3" xfId="7998"/>
    <cellStyle name="Comma 2 3 5 3 2" xfId="18024"/>
    <cellStyle name="Comma 2 3 5 3 3" xfId="44473"/>
    <cellStyle name="Comma 2 3 5 3 4" xfId="47028"/>
    <cellStyle name="Comma 2 3 5 3 5" xfId="50044"/>
    <cellStyle name="Comma 2 3 5 4" xfId="15782"/>
    <cellStyle name="Comma 2 3 5 5" xfId="20003"/>
    <cellStyle name="Comma 2 3 5 6" xfId="44895"/>
    <cellStyle name="Comma 2 3 5 7" xfId="45805"/>
    <cellStyle name="Comma 2 3 6" xfId="7485"/>
    <cellStyle name="Comma 2 3 6 2" xfId="7843"/>
    <cellStyle name="Comma 2 3 6 3" xfId="14357"/>
    <cellStyle name="Comma 2 3 6 3 2" xfId="17988"/>
    <cellStyle name="Comma 2 3 6 4" xfId="20004"/>
    <cellStyle name="Comma 2 3 6 5" xfId="46982"/>
    <cellStyle name="Comma 2 3 6 6" xfId="49998"/>
    <cellStyle name="Comma 2 3 7" xfId="9360"/>
    <cellStyle name="Comma 2 3 8" xfId="15778"/>
    <cellStyle name="Comma 2 3 9" xfId="19992"/>
    <cellStyle name="Comma 2 4" xfId="36"/>
    <cellStyle name="Comma 2 4 10" xfId="2087"/>
    <cellStyle name="Comma 2 4 2" xfId="4860"/>
    <cellStyle name="Comma 2 4 2 10" xfId="11776"/>
    <cellStyle name="Comma 2 4 2 10 2" xfId="19309"/>
    <cellStyle name="Comma 2 4 2 10 3" xfId="44322"/>
    <cellStyle name="Comma 2 4 2 10 4" xfId="48625"/>
    <cellStyle name="Comma 2 4 2 10 5" xfId="51641"/>
    <cellStyle name="Comma 2 4 2 11" xfId="7999"/>
    <cellStyle name="Comma 2 4 2 11 2" xfId="18025"/>
    <cellStyle name="Comma 2 4 2 11 3" xfId="42567"/>
    <cellStyle name="Comma 2 4 2 11 4" xfId="47029"/>
    <cellStyle name="Comma 2 4 2 11 5" xfId="50045"/>
    <cellStyle name="Comma 2 4 2 12" xfId="20006"/>
    <cellStyle name="Comma 2 4 2 13" xfId="44897"/>
    <cellStyle name="Comma 2 4 2 14" xfId="45807"/>
    <cellStyle name="Comma 2 4 2 15" xfId="46088"/>
    <cellStyle name="Comma 2 4 2 16" xfId="49103"/>
    <cellStyle name="Comma 2 4 2 2" xfId="6124"/>
    <cellStyle name="Comma 2 4 2 2 2" xfId="6444"/>
    <cellStyle name="Comma 2 4 2 2 2 2" xfId="11070"/>
    <cellStyle name="Comma 2 4 2 2 2 2 2" xfId="18620"/>
    <cellStyle name="Comma 2 4 2 2 2 2 3" xfId="43678"/>
    <cellStyle name="Comma 2 4 2 2 2 2 4" xfId="47936"/>
    <cellStyle name="Comma 2 4 2 2 2 2 5" xfId="50952"/>
    <cellStyle name="Comma 2 4 2 2 2 3" xfId="11555"/>
    <cellStyle name="Comma 2 4 2 2 2 3 2" xfId="19097"/>
    <cellStyle name="Comma 2 4 2 2 2 3 3" xfId="42788"/>
    <cellStyle name="Comma 2 4 2 2 2 3 4" xfId="48413"/>
    <cellStyle name="Comma 2 4 2 2 2 3 5" xfId="51429"/>
    <cellStyle name="Comma 2 4 2 2 2 4" xfId="12042"/>
    <cellStyle name="Comma 2 4 2 2 2 4 2" xfId="19574"/>
    <cellStyle name="Comma 2 4 2 2 2 4 3" xfId="44595"/>
    <cellStyle name="Comma 2 4 2 2 2 4 4" xfId="48890"/>
    <cellStyle name="Comma 2 4 2 2 2 4 5" xfId="51906"/>
    <cellStyle name="Comma 2 4 2 2 2 5" xfId="9078"/>
    <cellStyle name="Comma 2 4 2 2 2 5 2" xfId="44106"/>
    <cellStyle name="Comma 2 4 2 2 2 5 3" xfId="47459"/>
    <cellStyle name="Comma 2 4 2 2 2 5 4" xfId="50475"/>
    <cellStyle name="Comma 2 4 2 2 2 6" xfId="42373"/>
    <cellStyle name="Comma 2 4 2 2 2 7" xfId="46353"/>
    <cellStyle name="Comma 2 4 2 2 2 8" xfId="49369"/>
    <cellStyle name="Comma 2 4 2 2 3" xfId="10858"/>
    <cellStyle name="Comma 2 4 2 2 3 2" xfId="18408"/>
    <cellStyle name="Comma 2 4 2 2 3 3" xfId="43817"/>
    <cellStyle name="Comma 2 4 2 2 3 4" xfId="47724"/>
    <cellStyle name="Comma 2 4 2 2 3 5" xfId="50740"/>
    <cellStyle name="Comma 2 4 2 2 4" xfId="11342"/>
    <cellStyle name="Comma 2 4 2 2 4 2" xfId="18885"/>
    <cellStyle name="Comma 2 4 2 2 4 3" xfId="44293"/>
    <cellStyle name="Comma 2 4 2 2 4 4" xfId="48201"/>
    <cellStyle name="Comma 2 4 2 2 4 5" xfId="51217"/>
    <cellStyle name="Comma 2 4 2 2 5" xfId="11829"/>
    <cellStyle name="Comma 2 4 2 2 5 2" xfId="19362"/>
    <cellStyle name="Comma 2 4 2 2 5 3" xfId="42830"/>
    <cellStyle name="Comma 2 4 2 2 5 4" xfId="48678"/>
    <cellStyle name="Comma 2 4 2 2 5 5" xfId="51694"/>
    <cellStyle name="Comma 2 4 2 2 6" xfId="8777"/>
    <cellStyle name="Comma 2 4 2 2 6 2" xfId="44001"/>
    <cellStyle name="Comma 2 4 2 2 6 3" xfId="47247"/>
    <cellStyle name="Comma 2 4 2 2 6 4" xfId="50263"/>
    <cellStyle name="Comma 2 4 2 2 7" xfId="44151"/>
    <cellStyle name="Comma 2 4 2 2 8" xfId="46141"/>
    <cellStyle name="Comma 2 4 2 2 9" xfId="49157"/>
    <cellStyle name="Comma 2 4 2 3" xfId="6204"/>
    <cellStyle name="Comma 2 4 2 3 2" xfId="6524"/>
    <cellStyle name="Comma 2 4 2 3 2 2" xfId="11123"/>
    <cellStyle name="Comma 2 4 2 3 2 2 2" xfId="18673"/>
    <cellStyle name="Comma 2 4 2 3 2 2 3" xfId="44791"/>
    <cellStyle name="Comma 2 4 2 3 2 2 4" xfId="47989"/>
    <cellStyle name="Comma 2 4 2 3 2 2 5" xfId="51005"/>
    <cellStyle name="Comma 2 4 2 3 2 3" xfId="11608"/>
    <cellStyle name="Comma 2 4 2 3 2 3 2" xfId="19150"/>
    <cellStyle name="Comma 2 4 2 3 2 3 3" xfId="43190"/>
    <cellStyle name="Comma 2 4 2 3 2 3 4" xfId="48466"/>
    <cellStyle name="Comma 2 4 2 3 2 3 5" xfId="51482"/>
    <cellStyle name="Comma 2 4 2 3 2 4" xfId="12095"/>
    <cellStyle name="Comma 2 4 2 3 2 4 2" xfId="19627"/>
    <cellStyle name="Comma 2 4 2 3 2 4 3" xfId="43933"/>
    <cellStyle name="Comma 2 4 2 3 2 4 4" xfId="48943"/>
    <cellStyle name="Comma 2 4 2 3 2 4 5" xfId="51959"/>
    <cellStyle name="Comma 2 4 2 3 2 5" xfId="9157"/>
    <cellStyle name="Comma 2 4 2 3 2 5 2" xfId="42648"/>
    <cellStyle name="Comma 2 4 2 3 2 5 3" xfId="47512"/>
    <cellStyle name="Comma 2 4 2 3 2 5 4" xfId="50528"/>
    <cellStyle name="Comma 2 4 2 3 2 6" xfId="42393"/>
    <cellStyle name="Comma 2 4 2 3 2 7" xfId="46406"/>
    <cellStyle name="Comma 2 4 2 3 2 8" xfId="49422"/>
    <cellStyle name="Comma 2 4 2 3 3" xfId="10911"/>
    <cellStyle name="Comma 2 4 2 3 3 2" xfId="18461"/>
    <cellStyle name="Comma 2 4 2 3 3 3" xfId="43436"/>
    <cellStyle name="Comma 2 4 2 3 3 4" xfId="47777"/>
    <cellStyle name="Comma 2 4 2 3 3 5" xfId="50793"/>
    <cellStyle name="Comma 2 4 2 3 4" xfId="11396"/>
    <cellStyle name="Comma 2 4 2 3 4 2" xfId="18938"/>
    <cellStyle name="Comma 2 4 2 3 4 3" xfId="43966"/>
    <cellStyle name="Comma 2 4 2 3 4 4" xfId="48254"/>
    <cellStyle name="Comma 2 4 2 3 4 5" xfId="51270"/>
    <cellStyle name="Comma 2 4 2 3 5" xfId="11883"/>
    <cellStyle name="Comma 2 4 2 3 5 2" xfId="19415"/>
    <cellStyle name="Comma 2 4 2 3 5 3" xfId="44651"/>
    <cellStyle name="Comma 2 4 2 3 5 4" xfId="48731"/>
    <cellStyle name="Comma 2 4 2 3 5 5" xfId="51747"/>
    <cellStyle name="Comma 2 4 2 3 6" xfId="8848"/>
    <cellStyle name="Comma 2 4 2 3 6 2" xfId="43052"/>
    <cellStyle name="Comma 2 4 2 3 6 3" xfId="47300"/>
    <cellStyle name="Comma 2 4 2 3 6 4" xfId="50316"/>
    <cellStyle name="Comma 2 4 2 3 7" xfId="42324"/>
    <cellStyle name="Comma 2 4 2 3 8" xfId="46194"/>
    <cellStyle name="Comma 2 4 2 3 9" xfId="49210"/>
    <cellStyle name="Comma 2 4 2 4" xfId="6284"/>
    <cellStyle name="Comma 2 4 2 4 2" xfId="6604"/>
    <cellStyle name="Comma 2 4 2 4 2 2" xfId="11176"/>
    <cellStyle name="Comma 2 4 2 4 2 2 2" xfId="18726"/>
    <cellStyle name="Comma 2 4 2 4 2 2 3" xfId="44838"/>
    <cellStyle name="Comma 2 4 2 4 2 2 4" xfId="48042"/>
    <cellStyle name="Comma 2 4 2 4 2 2 5" xfId="51058"/>
    <cellStyle name="Comma 2 4 2 4 2 3" xfId="11661"/>
    <cellStyle name="Comma 2 4 2 4 2 3 2" xfId="19203"/>
    <cellStyle name="Comma 2 4 2 4 2 3 3" xfId="20723"/>
    <cellStyle name="Comma 2 4 2 4 2 3 4" xfId="48519"/>
    <cellStyle name="Comma 2 4 2 4 2 3 5" xfId="51535"/>
    <cellStyle name="Comma 2 4 2 4 2 4" xfId="12148"/>
    <cellStyle name="Comma 2 4 2 4 2 4 2" xfId="19680"/>
    <cellStyle name="Comma 2 4 2 4 2 4 3" xfId="21172"/>
    <cellStyle name="Comma 2 4 2 4 2 4 4" xfId="48996"/>
    <cellStyle name="Comma 2 4 2 4 2 4 5" xfId="52012"/>
    <cellStyle name="Comma 2 4 2 4 2 5" xfId="9237"/>
    <cellStyle name="Comma 2 4 2 4 2 5 2" xfId="29969"/>
    <cellStyle name="Comma 2 4 2 4 2 5 3" xfId="47565"/>
    <cellStyle name="Comma 2 4 2 4 2 5 4" xfId="50581"/>
    <cellStyle name="Comma 2 4 2 4 2 6" xfId="42413"/>
    <cellStyle name="Comma 2 4 2 4 2 7" xfId="46459"/>
    <cellStyle name="Comma 2 4 2 4 2 8" xfId="49475"/>
    <cellStyle name="Comma 2 4 2 4 3" xfId="10964"/>
    <cellStyle name="Comma 2 4 2 4 3 2" xfId="18514"/>
    <cellStyle name="Comma 2 4 2 4 3 3" xfId="43329"/>
    <cellStyle name="Comma 2 4 2 4 3 4" xfId="47830"/>
    <cellStyle name="Comma 2 4 2 4 3 5" xfId="50846"/>
    <cellStyle name="Comma 2 4 2 4 4" xfId="11449"/>
    <cellStyle name="Comma 2 4 2 4 4 2" xfId="18991"/>
    <cellStyle name="Comma 2 4 2 4 4 3" xfId="21574"/>
    <cellStyle name="Comma 2 4 2 4 4 4" xfId="48307"/>
    <cellStyle name="Comma 2 4 2 4 4 5" xfId="51323"/>
    <cellStyle name="Comma 2 4 2 4 5" xfId="11936"/>
    <cellStyle name="Comma 2 4 2 4 5 2" xfId="19468"/>
    <cellStyle name="Comma 2 4 2 4 5 3" xfId="43229"/>
    <cellStyle name="Comma 2 4 2 4 5 4" xfId="48784"/>
    <cellStyle name="Comma 2 4 2 4 5 5" xfId="51800"/>
    <cellStyle name="Comma 2 4 2 4 6" xfId="8924"/>
    <cellStyle name="Comma 2 4 2 4 6 2" xfId="43900"/>
    <cellStyle name="Comma 2 4 2 4 6 3" xfId="47353"/>
    <cellStyle name="Comma 2 4 2 4 6 4" xfId="50369"/>
    <cellStyle name="Comma 2 4 2 4 7" xfId="44260"/>
    <cellStyle name="Comma 2 4 2 4 8" xfId="46247"/>
    <cellStyle name="Comma 2 4 2 4 9" xfId="49263"/>
    <cellStyle name="Comma 2 4 2 5" xfId="6364"/>
    <cellStyle name="Comma 2 4 2 5 2" xfId="11017"/>
    <cellStyle name="Comma 2 4 2 5 2 2" xfId="18567"/>
    <cellStyle name="Comma 2 4 2 5 2 3" xfId="44057"/>
    <cellStyle name="Comma 2 4 2 5 2 4" xfId="47883"/>
    <cellStyle name="Comma 2 4 2 5 2 5" xfId="50899"/>
    <cellStyle name="Comma 2 4 2 5 3" xfId="11502"/>
    <cellStyle name="Comma 2 4 2 5 3 2" xfId="19044"/>
    <cellStyle name="Comma 2 4 2 5 3 3" xfId="44832"/>
    <cellStyle name="Comma 2 4 2 5 3 4" xfId="48360"/>
    <cellStyle name="Comma 2 4 2 5 3 5" xfId="51376"/>
    <cellStyle name="Comma 2 4 2 5 4" xfId="11989"/>
    <cellStyle name="Comma 2 4 2 5 4 2" xfId="19521"/>
    <cellStyle name="Comma 2 4 2 5 4 3" xfId="20930"/>
    <cellStyle name="Comma 2 4 2 5 4 4" xfId="48837"/>
    <cellStyle name="Comma 2 4 2 5 4 5" xfId="51853"/>
    <cellStyle name="Comma 2 4 2 5 5" xfId="9003"/>
    <cellStyle name="Comma 2 4 2 5 5 2" xfId="42629"/>
    <cellStyle name="Comma 2 4 2 5 5 3" xfId="47406"/>
    <cellStyle name="Comma 2 4 2 5 5 4" xfId="50422"/>
    <cellStyle name="Comma 2 4 2 5 6" xfId="42358"/>
    <cellStyle name="Comma 2 4 2 5 7" xfId="46300"/>
    <cellStyle name="Comma 2 4 2 5 8" xfId="49316"/>
    <cellStyle name="Comma 2 4 2 6" xfId="6684"/>
    <cellStyle name="Comma 2 4 2 6 2" xfId="11229"/>
    <cellStyle name="Comma 2 4 2 6 2 2" xfId="18779"/>
    <cellStyle name="Comma 2 4 2 6 2 3" xfId="44726"/>
    <cellStyle name="Comma 2 4 2 6 2 4" xfId="48095"/>
    <cellStyle name="Comma 2 4 2 6 2 5" xfId="51111"/>
    <cellStyle name="Comma 2 4 2 6 3" xfId="11714"/>
    <cellStyle name="Comma 2 4 2 6 3 2" xfId="19256"/>
    <cellStyle name="Comma 2 4 2 6 3 3" xfId="43204"/>
    <cellStyle name="Comma 2 4 2 6 3 4" xfId="48572"/>
    <cellStyle name="Comma 2 4 2 6 3 5" xfId="51588"/>
    <cellStyle name="Comma 2 4 2 6 4" xfId="12202"/>
    <cellStyle name="Comma 2 4 2 6 4 2" xfId="19733"/>
    <cellStyle name="Comma 2 4 2 6 4 3" xfId="43420"/>
    <cellStyle name="Comma 2 4 2 6 4 4" xfId="49049"/>
    <cellStyle name="Comma 2 4 2 6 4 5" xfId="52065"/>
    <cellStyle name="Comma 2 4 2 6 5" xfId="9317"/>
    <cellStyle name="Comma 2 4 2 6 5 2" xfId="43757"/>
    <cellStyle name="Comma 2 4 2 6 5 3" xfId="47618"/>
    <cellStyle name="Comma 2 4 2 6 5 4" xfId="50634"/>
    <cellStyle name="Comma 2 4 2 6 6" xfId="44659"/>
    <cellStyle name="Comma 2 4 2 6 7" xfId="46512"/>
    <cellStyle name="Comma 2 4 2 6 8" xfId="49528"/>
    <cellStyle name="Comma 2 4 2 7" xfId="7398"/>
    <cellStyle name="Comma 2 4 2 8" xfId="10805"/>
    <cellStyle name="Comma 2 4 2 8 2" xfId="18355"/>
    <cellStyle name="Comma 2 4 2 8 3" xfId="43460"/>
    <cellStyle name="Comma 2 4 2 8 4" xfId="47671"/>
    <cellStyle name="Comma 2 4 2 8 5" xfId="50687"/>
    <cellStyle name="Comma 2 4 2 9" xfId="11289"/>
    <cellStyle name="Comma 2 4 2 9 2" xfId="18832"/>
    <cellStyle name="Comma 2 4 2 9 3" xfId="28611"/>
    <cellStyle name="Comma 2 4 2 9 4" xfId="48148"/>
    <cellStyle name="Comma 2 4 2 9 5" xfId="51164"/>
    <cellStyle name="Comma 2 4 3" xfId="7488"/>
    <cellStyle name="Comma 2 4 3 2" xfId="17991"/>
    <cellStyle name="Comma 2 4 3 3" xfId="20007"/>
    <cellStyle name="Comma 2 4 3 4" xfId="46985"/>
    <cellStyle name="Comma 2 4 3 5" xfId="50001"/>
    <cellStyle name="Comma 2 4 4" xfId="7390"/>
    <cellStyle name="Comma 2 4 5" xfId="14050"/>
    <cellStyle name="Comma 2 4 5 2" xfId="17558"/>
    <cellStyle name="Comma 2 4 6" xfId="15783"/>
    <cellStyle name="Comma 2 4 7" xfId="20005"/>
    <cellStyle name="Comma 2 4 8" xfId="44896"/>
    <cellStyle name="Comma 2 4 9" xfId="45806"/>
    <cellStyle name="Comma 2 5" xfId="1669"/>
    <cellStyle name="Comma 2 5 10" xfId="20008"/>
    <cellStyle name="Comma 2 5 11" xfId="2083"/>
    <cellStyle name="Comma 2 5 2" xfId="2080"/>
    <cellStyle name="Comma 2 5 2 2" xfId="13944"/>
    <cellStyle name="Comma 2 5 2 2 2" xfId="20010"/>
    <cellStyle name="Comma 2 5 2 2 3" xfId="44898"/>
    <cellStyle name="Comma 2 5 2 2 4" xfId="45808"/>
    <cellStyle name="Comma 2 5 2 3" xfId="15785"/>
    <cellStyle name="Comma 2 5 2 3 2" xfId="34346"/>
    <cellStyle name="Comma 2 5 2 3 3" xfId="39648"/>
    <cellStyle name="Comma 2 5 2 3 4" xfId="28972"/>
    <cellStyle name="Comma 2 5 2 4" xfId="31881"/>
    <cellStyle name="Comma 2 5 2 5" xfId="36997"/>
    <cellStyle name="Comma 2 5 2 6" xfId="20009"/>
    <cellStyle name="Comma 2 5 2 7" xfId="12244"/>
    <cellStyle name="Comma 2 5 3" xfId="8740"/>
    <cellStyle name="Comma 2 5 3 2" xfId="20011"/>
    <cellStyle name="Comma 2 5 3 3" xfId="44899"/>
    <cellStyle name="Comma 2 5 3 4" xfId="45809"/>
    <cellStyle name="Comma 2 5 4" xfId="8443"/>
    <cellStyle name="Comma 2 5 4 2" xfId="18209"/>
    <cellStyle name="Comma 2 5 4 2 2" xfId="34347"/>
    <cellStyle name="Comma 2 5 4 2 3" xfId="39649"/>
    <cellStyle name="Comma 2 5 4 2 4" xfId="28973"/>
    <cellStyle name="Comma 2 5 4 3" xfId="31882"/>
    <cellStyle name="Comma 2 5 4 4" xfId="36998"/>
    <cellStyle name="Comma 2 5 4 5" xfId="20012"/>
    <cellStyle name="Comma 2 5 4 6" xfId="44665"/>
    <cellStyle name="Comma 2 5 4 7" xfId="47215"/>
    <cellStyle name="Comma 2 5 4 8" xfId="50231"/>
    <cellStyle name="Comma 2 5 5" xfId="7489"/>
    <cellStyle name="Comma 2 5 5 2" xfId="17992"/>
    <cellStyle name="Comma 2 5 5 2 2" xfId="34348"/>
    <cellStyle name="Comma 2 5 5 2 3" xfId="39650"/>
    <cellStyle name="Comma 2 5 5 2 4" xfId="28974"/>
    <cellStyle name="Comma 2 5 5 3" xfId="31883"/>
    <cellStyle name="Comma 2 5 5 4" xfId="36999"/>
    <cellStyle name="Comma 2 5 5 5" xfId="20013"/>
    <cellStyle name="Comma 2 5 5 6" xfId="42562"/>
    <cellStyle name="Comma 2 5 5 7" xfId="44900"/>
    <cellStyle name="Comma 2 5 5 8" xfId="46986"/>
    <cellStyle name="Comma 2 5 5 9" xfId="50002"/>
    <cellStyle name="Comma 2 5 6" xfId="15784"/>
    <cellStyle name="Comma 2 5 6 2" xfId="28975"/>
    <cellStyle name="Comma 2 5 6 2 2" xfId="34349"/>
    <cellStyle name="Comma 2 5 6 2 3" xfId="39651"/>
    <cellStyle name="Comma 2 5 6 3" xfId="31884"/>
    <cellStyle name="Comma 2 5 6 4" xfId="37000"/>
    <cellStyle name="Comma 2 5 6 5" xfId="20014"/>
    <cellStyle name="Comma 2 5 6 6" xfId="44901"/>
    <cellStyle name="Comma 2 5 7" xfId="28971"/>
    <cellStyle name="Comma 2 5 7 2" xfId="34345"/>
    <cellStyle name="Comma 2 5 7 3" xfId="39647"/>
    <cellStyle name="Comma 2 5 8" xfId="31880"/>
    <cellStyle name="Comma 2 5 9" xfId="36996"/>
    <cellStyle name="Comma 2 6" xfId="2079"/>
    <cellStyle name="Comma 2 6 2" xfId="4197"/>
    <cellStyle name="Comma 2 6 2 2" xfId="14358"/>
    <cellStyle name="Comma 2 6 2 2 2" xfId="34351"/>
    <cellStyle name="Comma 2 6 2 2 3" xfId="39653"/>
    <cellStyle name="Comma 2 6 2 3" xfId="15787"/>
    <cellStyle name="Comma 2 6 2 3 2" xfId="31886"/>
    <cellStyle name="Comma 2 6 2 4" xfId="37002"/>
    <cellStyle name="Comma 2 6 2 5" xfId="12246"/>
    <cellStyle name="Comma 2 6 3" xfId="13943"/>
    <cellStyle name="Comma 2 6 3 2" xfId="28977"/>
    <cellStyle name="Comma 2 6 3 2 2" xfId="34352"/>
    <cellStyle name="Comma 2 6 3 2 3" xfId="39654"/>
    <cellStyle name="Comma 2 6 3 3" xfId="31887"/>
    <cellStyle name="Comma 2 6 3 4" xfId="37003"/>
    <cellStyle name="Comma 2 6 4" xfId="15786"/>
    <cellStyle name="Comma 2 6 4 2" xfId="34350"/>
    <cellStyle name="Comma 2 6 4 3" xfId="39652"/>
    <cellStyle name="Comma 2 6 4 4" xfId="28976"/>
    <cellStyle name="Comma 2 6 5" xfId="31885"/>
    <cellStyle name="Comma 2 6 6" xfId="37001"/>
    <cellStyle name="Comma 2 6 7" xfId="20015"/>
    <cellStyle name="Comma 2 6 8" xfId="12245"/>
    <cellStyle name="Comma 2 7" xfId="3953"/>
    <cellStyle name="Comma 2 7 2" xfId="8693"/>
    <cellStyle name="Comma 2 7 2 2" xfId="31350"/>
    <cellStyle name="Comma 2 7 2 2 2" xfId="36511"/>
    <cellStyle name="Comma 2 7 2 2 3" xfId="41813"/>
    <cellStyle name="Comma 2 7 2 3" xfId="33860"/>
    <cellStyle name="Comma 2 7 2 4" xfId="39162"/>
    <cellStyle name="Comma 2 7 3" xfId="7482"/>
    <cellStyle name="Comma 2 7 3 2" xfId="17985"/>
    <cellStyle name="Comma 2 7 3 2 2" xfId="34353"/>
    <cellStyle name="Comma 2 7 3 3" xfId="39655"/>
    <cellStyle name="Comma 2 7 3 4" xfId="28978"/>
    <cellStyle name="Comma 2 7 3 5" xfId="42560"/>
    <cellStyle name="Comma 2 7 3 6" xfId="46979"/>
    <cellStyle name="Comma 2 7 3 7" xfId="49995"/>
    <cellStyle name="Comma 2 7 4" xfId="15788"/>
    <cellStyle name="Comma 2 7 4 2" xfId="31888"/>
    <cellStyle name="Comma 2 7 5" xfId="37004"/>
    <cellStyle name="Comma 2 7 6" xfId="20016"/>
    <cellStyle name="Comma 2 8" xfId="8000"/>
    <cellStyle name="Comma 2 8 2" xfId="8741"/>
    <cellStyle name="Comma 2 8 3" xfId="14606"/>
    <cellStyle name="Comma 2 8 4" xfId="20017"/>
    <cellStyle name="Comma 2 8 5" xfId="44902"/>
    <cellStyle name="Comma 2 8 6" xfId="45810"/>
    <cellStyle name="Comma 2 8 7" xfId="13305"/>
    <cellStyle name="Comma 2 9" xfId="7443"/>
    <cellStyle name="Comma 2 9 2" xfId="20018"/>
    <cellStyle name="Comma 2 9 3" xfId="44903"/>
    <cellStyle name="Comma 2 9 4" xfId="45811"/>
    <cellStyle name="Comma 2 9 5" xfId="14348"/>
    <cellStyle name="Comma 3" xfId="37"/>
    <cellStyle name="Comma 3 10" xfId="20019"/>
    <cellStyle name="Comma 3 11" xfId="44904"/>
    <cellStyle name="Comma 3 12" xfId="45812"/>
    <cellStyle name="Comma 3 13" xfId="1680"/>
    <cellStyle name="Comma 3 2" xfId="1670"/>
    <cellStyle name="Comma 3 2 10" xfId="45813"/>
    <cellStyle name="Comma 3 2 11" xfId="2088"/>
    <cellStyle name="Comma 3 2 2" xfId="2078"/>
    <cellStyle name="Comma 3 2 2 10" xfId="11758"/>
    <cellStyle name="Comma 3 2 2 10 2" xfId="19296"/>
    <cellStyle name="Comma 3 2 2 10 3" xfId="43208"/>
    <cellStyle name="Comma 3 2 2 10 4" xfId="48612"/>
    <cellStyle name="Comma 3 2 2 10 5" xfId="51628"/>
    <cellStyle name="Comma 3 2 2 11" xfId="7492"/>
    <cellStyle name="Comma 3 2 2 11 2" xfId="17994"/>
    <cellStyle name="Comma 3 2 2 11 3" xfId="43012"/>
    <cellStyle name="Comma 3 2 2 11 4" xfId="46989"/>
    <cellStyle name="Comma 3 2 2 11 5" xfId="50005"/>
    <cellStyle name="Comma 3 2 2 12" xfId="15791"/>
    <cellStyle name="Comma 3 2 2 13" xfId="20021"/>
    <cellStyle name="Comma 3 2 2 14" xfId="44906"/>
    <cellStyle name="Comma 3 2 2 15" xfId="45814"/>
    <cellStyle name="Comma 3 2 2 16" xfId="46075"/>
    <cellStyle name="Comma 3 2 2 17" xfId="49090"/>
    <cellStyle name="Comma 3 2 2 2" xfId="4861"/>
    <cellStyle name="Comma 3 2 2 2 10" xfId="8502"/>
    <cellStyle name="Comma 3 2 2 2 10 2" xfId="43650"/>
    <cellStyle name="Comma 3 2 2 2 10 3" xfId="47228"/>
    <cellStyle name="Comma 3 2 2 2 10 4" xfId="50244"/>
    <cellStyle name="Comma 3 2 2 2 11" xfId="20022"/>
    <cellStyle name="Comma 3 2 2 2 12" xfId="44907"/>
    <cellStyle name="Comma 3 2 2 2 13" xfId="45815"/>
    <cellStyle name="Comma 3 2 2 2 14" xfId="46089"/>
    <cellStyle name="Comma 3 2 2 2 15" xfId="49104"/>
    <cellStyle name="Comma 3 2 2 2 2" xfId="6125"/>
    <cellStyle name="Comma 3 2 2 2 2 2" xfId="6445"/>
    <cellStyle name="Comma 3 2 2 2 2 2 2" xfId="11071"/>
    <cellStyle name="Comma 3 2 2 2 2 2 2 2" xfId="18621"/>
    <cellStyle name="Comma 3 2 2 2 2 2 2 3" xfId="28832"/>
    <cellStyle name="Comma 3 2 2 2 2 2 2 4" xfId="47937"/>
    <cellStyle name="Comma 3 2 2 2 2 2 2 5" xfId="50953"/>
    <cellStyle name="Comma 3 2 2 2 2 2 3" xfId="11556"/>
    <cellStyle name="Comma 3 2 2 2 2 2 3 2" xfId="19098"/>
    <cellStyle name="Comma 3 2 2 2 2 2 3 3" xfId="44586"/>
    <cellStyle name="Comma 3 2 2 2 2 2 3 4" xfId="48414"/>
    <cellStyle name="Comma 3 2 2 2 2 2 3 5" xfId="51430"/>
    <cellStyle name="Comma 3 2 2 2 2 2 4" xfId="12043"/>
    <cellStyle name="Comma 3 2 2 2 2 2 4 2" xfId="19575"/>
    <cellStyle name="Comma 3 2 2 2 2 2 4 3" xfId="44418"/>
    <cellStyle name="Comma 3 2 2 2 2 2 4 4" xfId="48891"/>
    <cellStyle name="Comma 3 2 2 2 2 2 4 5" xfId="51907"/>
    <cellStyle name="Comma 3 2 2 2 2 2 5" xfId="9079"/>
    <cellStyle name="Comma 3 2 2 2 2 2 5 2" xfId="43077"/>
    <cellStyle name="Comma 3 2 2 2 2 2 5 3" xfId="47460"/>
    <cellStyle name="Comma 3 2 2 2 2 2 5 4" xfId="50476"/>
    <cellStyle name="Comma 3 2 2 2 2 2 6" xfId="43866"/>
    <cellStyle name="Comma 3 2 2 2 2 2 7" xfId="46354"/>
    <cellStyle name="Comma 3 2 2 2 2 2 8" xfId="49370"/>
    <cellStyle name="Comma 3 2 2 2 2 3" xfId="10859"/>
    <cellStyle name="Comma 3 2 2 2 2 3 2" xfId="18409"/>
    <cellStyle name="Comma 3 2 2 2 2 3 3" xfId="43119"/>
    <cellStyle name="Comma 3 2 2 2 2 3 4" xfId="47725"/>
    <cellStyle name="Comma 3 2 2 2 2 3 5" xfId="50741"/>
    <cellStyle name="Comma 3 2 2 2 2 4" xfId="11343"/>
    <cellStyle name="Comma 3 2 2 2 2 4 2" xfId="18886"/>
    <cellStyle name="Comma 3 2 2 2 2 4 3" xfId="21575"/>
    <cellStyle name="Comma 3 2 2 2 2 4 4" xfId="48202"/>
    <cellStyle name="Comma 3 2 2 2 2 4 5" xfId="51218"/>
    <cellStyle name="Comma 3 2 2 2 2 5" xfId="11830"/>
    <cellStyle name="Comma 3 2 2 2 2 5 2" xfId="19363"/>
    <cellStyle name="Comma 3 2 2 2 2 5 3" xfId="43418"/>
    <cellStyle name="Comma 3 2 2 2 2 5 4" xfId="48679"/>
    <cellStyle name="Comma 3 2 2 2 2 5 5" xfId="51695"/>
    <cellStyle name="Comma 3 2 2 2 2 6" xfId="8778"/>
    <cellStyle name="Comma 3 2 2 2 2 6 2" xfId="42595"/>
    <cellStyle name="Comma 3 2 2 2 2 6 3" xfId="47248"/>
    <cellStyle name="Comma 3 2 2 2 2 6 4" xfId="50264"/>
    <cellStyle name="Comma 3 2 2 2 2 7" xfId="44150"/>
    <cellStyle name="Comma 3 2 2 2 2 8" xfId="46142"/>
    <cellStyle name="Comma 3 2 2 2 2 9" xfId="49158"/>
    <cellStyle name="Comma 3 2 2 2 3" xfId="6205"/>
    <cellStyle name="Comma 3 2 2 2 3 2" xfId="6525"/>
    <cellStyle name="Comma 3 2 2 2 3 2 2" xfId="11124"/>
    <cellStyle name="Comma 3 2 2 2 3 2 2 2" xfId="18674"/>
    <cellStyle name="Comma 3 2 2 2 3 2 2 3" xfId="42724"/>
    <cellStyle name="Comma 3 2 2 2 3 2 2 4" xfId="47990"/>
    <cellStyle name="Comma 3 2 2 2 3 2 2 5" xfId="51006"/>
    <cellStyle name="Comma 3 2 2 2 3 2 3" xfId="11609"/>
    <cellStyle name="Comma 3 2 2 2 3 2 3 2" xfId="19151"/>
    <cellStyle name="Comma 3 2 2 2 3 2 3 3" xfId="43777"/>
    <cellStyle name="Comma 3 2 2 2 3 2 3 4" xfId="48467"/>
    <cellStyle name="Comma 3 2 2 2 3 2 3 5" xfId="51483"/>
    <cellStyle name="Comma 3 2 2 2 3 2 4" xfId="12096"/>
    <cellStyle name="Comma 3 2 2 2 3 2 4 2" xfId="19628"/>
    <cellStyle name="Comma 3 2 2 2 3 2 4 3" xfId="42871"/>
    <cellStyle name="Comma 3 2 2 2 3 2 4 4" xfId="48944"/>
    <cellStyle name="Comma 3 2 2 2 3 2 4 5" xfId="51960"/>
    <cellStyle name="Comma 3 2 2 2 3 2 5" xfId="9158"/>
    <cellStyle name="Comma 3 2 2 2 3 2 5 2" xfId="21327"/>
    <cellStyle name="Comma 3 2 2 2 3 2 5 3" xfId="47513"/>
    <cellStyle name="Comma 3 2 2 2 3 2 5 4" xfId="50529"/>
    <cellStyle name="Comma 3 2 2 2 3 2 6" xfId="42394"/>
    <cellStyle name="Comma 3 2 2 2 3 2 7" xfId="46407"/>
    <cellStyle name="Comma 3 2 2 2 3 2 8" xfId="49423"/>
    <cellStyle name="Comma 3 2 2 2 3 3" xfId="10912"/>
    <cellStyle name="Comma 3 2 2 2 3 3 2" xfId="18462"/>
    <cellStyle name="Comma 3 2 2 2 3 3 3" xfId="20596"/>
    <cellStyle name="Comma 3 2 2 2 3 3 4" xfId="47778"/>
    <cellStyle name="Comma 3 2 2 2 3 3 5" xfId="50794"/>
    <cellStyle name="Comma 3 2 2 2 3 4" xfId="11397"/>
    <cellStyle name="Comma 3 2 2 2 3 4 2" xfId="18939"/>
    <cellStyle name="Comma 3 2 2 2 3 4 3" xfId="43919"/>
    <cellStyle name="Comma 3 2 2 2 3 4 4" xfId="48255"/>
    <cellStyle name="Comma 3 2 2 2 3 4 5" xfId="51271"/>
    <cellStyle name="Comma 3 2 2 2 3 5" xfId="11884"/>
    <cellStyle name="Comma 3 2 2 2 3 5 2" xfId="19416"/>
    <cellStyle name="Comma 3 2 2 2 3 5 3" xfId="44229"/>
    <cellStyle name="Comma 3 2 2 2 3 5 4" xfId="48732"/>
    <cellStyle name="Comma 3 2 2 2 3 5 5" xfId="51748"/>
    <cellStyle name="Comma 3 2 2 2 3 6" xfId="8849"/>
    <cellStyle name="Comma 3 2 2 2 3 6 2" xfId="44332"/>
    <cellStyle name="Comma 3 2 2 2 3 6 3" xfId="47301"/>
    <cellStyle name="Comma 3 2 2 2 3 6 4" xfId="50317"/>
    <cellStyle name="Comma 3 2 2 2 3 7" xfId="42325"/>
    <cellStyle name="Comma 3 2 2 2 3 8" xfId="46195"/>
    <cellStyle name="Comma 3 2 2 2 3 9" xfId="49211"/>
    <cellStyle name="Comma 3 2 2 2 4" xfId="6285"/>
    <cellStyle name="Comma 3 2 2 2 4 2" xfId="6605"/>
    <cellStyle name="Comma 3 2 2 2 4 2 2" xfId="11177"/>
    <cellStyle name="Comma 3 2 2 2 4 2 2 2" xfId="18727"/>
    <cellStyle name="Comma 3 2 2 2 4 2 2 3" xfId="42966"/>
    <cellStyle name="Comma 3 2 2 2 4 2 2 4" xfId="48043"/>
    <cellStyle name="Comma 3 2 2 2 4 2 2 5" xfId="51059"/>
    <cellStyle name="Comma 3 2 2 2 4 2 3" xfId="11662"/>
    <cellStyle name="Comma 3 2 2 2 4 2 3 2" xfId="19204"/>
    <cellStyle name="Comma 3 2 2 2 4 2 3 3" xfId="43196"/>
    <cellStyle name="Comma 3 2 2 2 4 2 3 4" xfId="48520"/>
    <cellStyle name="Comma 3 2 2 2 4 2 3 5" xfId="51536"/>
    <cellStyle name="Comma 3 2 2 2 4 2 4" xfId="12149"/>
    <cellStyle name="Comma 3 2 2 2 4 2 4 2" xfId="19681"/>
    <cellStyle name="Comma 3 2 2 2 4 2 4 3" xfId="44135"/>
    <cellStyle name="Comma 3 2 2 2 4 2 4 4" xfId="48997"/>
    <cellStyle name="Comma 3 2 2 2 4 2 4 5" xfId="52013"/>
    <cellStyle name="Comma 3 2 2 2 4 2 5" xfId="9238"/>
    <cellStyle name="Comma 3 2 2 2 4 2 5 2" xfId="44489"/>
    <cellStyle name="Comma 3 2 2 2 4 2 5 3" xfId="47566"/>
    <cellStyle name="Comma 3 2 2 2 4 2 5 4" xfId="50582"/>
    <cellStyle name="Comma 3 2 2 2 4 2 6" xfId="44446"/>
    <cellStyle name="Comma 3 2 2 2 4 2 7" xfId="46460"/>
    <cellStyle name="Comma 3 2 2 2 4 2 8" xfId="49476"/>
    <cellStyle name="Comma 3 2 2 2 4 3" xfId="10965"/>
    <cellStyle name="Comma 3 2 2 2 4 3 2" xfId="18515"/>
    <cellStyle name="Comma 3 2 2 2 4 3 3" xfId="42964"/>
    <cellStyle name="Comma 3 2 2 2 4 3 4" xfId="47831"/>
    <cellStyle name="Comma 3 2 2 2 4 3 5" xfId="50847"/>
    <cellStyle name="Comma 3 2 2 2 4 4" xfId="11450"/>
    <cellStyle name="Comma 3 2 2 2 4 4 2" xfId="18992"/>
    <cellStyle name="Comma 3 2 2 2 4 4 3" xfId="44381"/>
    <cellStyle name="Comma 3 2 2 2 4 4 4" xfId="48308"/>
    <cellStyle name="Comma 3 2 2 2 4 4 5" xfId="51324"/>
    <cellStyle name="Comma 3 2 2 2 4 5" xfId="11937"/>
    <cellStyle name="Comma 3 2 2 2 4 5 2" xfId="19469"/>
    <cellStyle name="Comma 3 2 2 2 4 5 3" xfId="44652"/>
    <cellStyle name="Comma 3 2 2 2 4 5 4" xfId="48785"/>
    <cellStyle name="Comma 3 2 2 2 4 5 5" xfId="51801"/>
    <cellStyle name="Comma 3 2 2 2 4 6" xfId="8925"/>
    <cellStyle name="Comma 3 2 2 2 4 6 2" xfId="43377"/>
    <cellStyle name="Comma 3 2 2 2 4 6 3" xfId="47354"/>
    <cellStyle name="Comma 3 2 2 2 4 6 4" xfId="50370"/>
    <cellStyle name="Comma 3 2 2 2 4 7" xfId="44281"/>
    <cellStyle name="Comma 3 2 2 2 4 8" xfId="46248"/>
    <cellStyle name="Comma 3 2 2 2 4 9" xfId="49264"/>
    <cellStyle name="Comma 3 2 2 2 5" xfId="6365"/>
    <cellStyle name="Comma 3 2 2 2 5 2" xfId="11018"/>
    <cellStyle name="Comma 3 2 2 2 5 2 2" xfId="18568"/>
    <cellStyle name="Comma 3 2 2 2 5 2 3" xfId="43617"/>
    <cellStyle name="Comma 3 2 2 2 5 2 4" xfId="47884"/>
    <cellStyle name="Comma 3 2 2 2 5 2 5" xfId="50900"/>
    <cellStyle name="Comma 3 2 2 2 5 3" xfId="11503"/>
    <cellStyle name="Comma 3 2 2 2 5 3 2" xfId="19045"/>
    <cellStyle name="Comma 3 2 2 2 5 3 3" xfId="43853"/>
    <cellStyle name="Comma 3 2 2 2 5 3 4" xfId="48361"/>
    <cellStyle name="Comma 3 2 2 2 5 3 5" xfId="51377"/>
    <cellStyle name="Comma 3 2 2 2 5 4" xfId="11990"/>
    <cellStyle name="Comma 3 2 2 2 5 4 2" xfId="19522"/>
    <cellStyle name="Comma 3 2 2 2 5 4 3" xfId="43931"/>
    <cellStyle name="Comma 3 2 2 2 5 4 4" xfId="48838"/>
    <cellStyle name="Comma 3 2 2 2 5 4 5" xfId="51854"/>
    <cellStyle name="Comma 3 2 2 2 5 5" xfId="9004"/>
    <cellStyle name="Comma 3 2 2 2 5 5 2" xfId="21341"/>
    <cellStyle name="Comma 3 2 2 2 5 5 3" xfId="47407"/>
    <cellStyle name="Comma 3 2 2 2 5 5 4" xfId="50423"/>
    <cellStyle name="Comma 3 2 2 2 5 6" xfId="44285"/>
    <cellStyle name="Comma 3 2 2 2 5 7" xfId="46301"/>
    <cellStyle name="Comma 3 2 2 2 5 8" xfId="49317"/>
    <cellStyle name="Comma 3 2 2 2 6" xfId="6685"/>
    <cellStyle name="Comma 3 2 2 2 6 2" xfId="11230"/>
    <cellStyle name="Comma 3 2 2 2 6 2 2" xfId="18780"/>
    <cellStyle name="Comma 3 2 2 2 6 2 3" xfId="43656"/>
    <cellStyle name="Comma 3 2 2 2 6 2 4" xfId="48096"/>
    <cellStyle name="Comma 3 2 2 2 6 2 5" xfId="51112"/>
    <cellStyle name="Comma 3 2 2 2 6 3" xfId="11715"/>
    <cellStyle name="Comma 3 2 2 2 6 3 2" xfId="19257"/>
    <cellStyle name="Comma 3 2 2 2 6 3 3" xfId="44360"/>
    <cellStyle name="Comma 3 2 2 2 6 3 4" xfId="48573"/>
    <cellStyle name="Comma 3 2 2 2 6 3 5" xfId="51589"/>
    <cellStyle name="Comma 3 2 2 2 6 4" xfId="12203"/>
    <cellStyle name="Comma 3 2 2 2 6 4 2" xfId="19734"/>
    <cellStyle name="Comma 3 2 2 2 6 4 3" xfId="44136"/>
    <cellStyle name="Comma 3 2 2 2 6 4 4" xfId="49050"/>
    <cellStyle name="Comma 3 2 2 2 6 4 5" xfId="52066"/>
    <cellStyle name="Comma 3 2 2 2 6 5" xfId="9318"/>
    <cellStyle name="Comma 3 2 2 2 6 5 2" xfId="43701"/>
    <cellStyle name="Comma 3 2 2 2 6 5 3" xfId="47619"/>
    <cellStyle name="Comma 3 2 2 2 6 5 4" xfId="50635"/>
    <cellStyle name="Comma 3 2 2 2 6 6" xfId="42915"/>
    <cellStyle name="Comma 3 2 2 2 6 7" xfId="46513"/>
    <cellStyle name="Comma 3 2 2 2 6 8" xfId="49529"/>
    <cellStyle name="Comma 3 2 2 2 7" xfId="10806"/>
    <cellStyle name="Comma 3 2 2 2 7 2" xfId="18356"/>
    <cellStyle name="Comma 3 2 2 2 7 3" xfId="29310"/>
    <cellStyle name="Comma 3 2 2 2 7 4" xfId="47672"/>
    <cellStyle name="Comma 3 2 2 2 7 5" xfId="50688"/>
    <cellStyle name="Comma 3 2 2 2 8" xfId="11290"/>
    <cellStyle name="Comma 3 2 2 2 8 2" xfId="18833"/>
    <cellStyle name="Comma 3 2 2 2 8 3" xfId="28798"/>
    <cellStyle name="Comma 3 2 2 2 8 4" xfId="48149"/>
    <cellStyle name="Comma 3 2 2 2 8 5" xfId="51165"/>
    <cellStyle name="Comma 3 2 2 2 9" xfId="11777"/>
    <cellStyle name="Comma 3 2 2 2 9 2" xfId="19310"/>
    <cellStyle name="Comma 3 2 2 2 9 3" xfId="44431"/>
    <cellStyle name="Comma 3 2 2 2 9 4" xfId="48626"/>
    <cellStyle name="Comma 3 2 2 2 9 5" xfId="51642"/>
    <cellStyle name="Comma 3 2 2 3" xfId="5695"/>
    <cellStyle name="Comma 3 2 2 3 2" xfId="6410"/>
    <cellStyle name="Comma 3 2 2 3 2 2" xfId="11057"/>
    <cellStyle name="Comma 3 2 2 3 2 2 2" xfId="18607"/>
    <cellStyle name="Comma 3 2 2 3 2 2 3" xfId="42715"/>
    <cellStyle name="Comma 3 2 2 3 2 2 4" xfId="47923"/>
    <cellStyle name="Comma 3 2 2 3 2 2 5" xfId="50939"/>
    <cellStyle name="Comma 3 2 2 3 2 3" xfId="11542"/>
    <cellStyle name="Comma 3 2 2 3 2 3 2" xfId="19084"/>
    <cellStyle name="Comma 3 2 2 3 2 3 3" xfId="42785"/>
    <cellStyle name="Comma 3 2 2 3 2 3 4" xfId="48400"/>
    <cellStyle name="Comma 3 2 2 3 2 3 5" xfId="51416"/>
    <cellStyle name="Comma 3 2 2 3 2 4" xfId="12029"/>
    <cellStyle name="Comma 3 2 2 3 2 4 2" xfId="19561"/>
    <cellStyle name="Comma 3 2 2 3 2 4 3" xfId="42863"/>
    <cellStyle name="Comma 3 2 2 3 2 4 4" xfId="48877"/>
    <cellStyle name="Comma 3 2 2 3 2 4 5" xfId="51893"/>
    <cellStyle name="Comma 3 2 2 3 2 5" xfId="9049"/>
    <cellStyle name="Comma 3 2 2 3 2 5 2" xfId="44723"/>
    <cellStyle name="Comma 3 2 2 3 2 5 3" xfId="47446"/>
    <cellStyle name="Comma 3 2 2 3 2 5 4" xfId="50462"/>
    <cellStyle name="Comma 3 2 2 3 2 6" xfId="43568"/>
    <cellStyle name="Comma 3 2 2 3 2 7" xfId="46340"/>
    <cellStyle name="Comma 3 2 2 3 2 8" xfId="49356"/>
    <cellStyle name="Comma 3 2 2 3 3" xfId="10845"/>
    <cellStyle name="Comma 3 2 2 3 3 2" xfId="18395"/>
    <cellStyle name="Comma 3 2 2 3 3 3" xfId="21260"/>
    <cellStyle name="Comma 3 2 2 3 3 4" xfId="47711"/>
    <cellStyle name="Comma 3 2 2 3 3 5" xfId="50727"/>
    <cellStyle name="Comma 3 2 2 3 4" xfId="11329"/>
    <cellStyle name="Comma 3 2 2 3 4 2" xfId="18872"/>
    <cellStyle name="Comma 3 2 2 3 4 3" xfId="44638"/>
    <cellStyle name="Comma 3 2 2 3 4 4" xfId="48188"/>
    <cellStyle name="Comma 3 2 2 3 4 5" xfId="51204"/>
    <cellStyle name="Comma 3 2 2 3 5" xfId="11816"/>
    <cellStyle name="Comma 3 2 2 3 5 2" xfId="19349"/>
    <cellStyle name="Comma 3 2 2 3 5 3" xfId="42828"/>
    <cellStyle name="Comma 3 2 2 3 5 4" xfId="48665"/>
    <cellStyle name="Comma 3 2 2 3 5 5" xfId="51681"/>
    <cellStyle name="Comma 3 2 2 3 6" xfId="8754"/>
    <cellStyle name="Comma 3 2 2 3 6 2" xfId="43298"/>
    <cellStyle name="Comma 3 2 2 3 6 3" xfId="47234"/>
    <cellStyle name="Comma 3 2 2 3 6 4" xfId="50250"/>
    <cellStyle name="Comma 3 2 2 3 7" xfId="43399"/>
    <cellStyle name="Comma 3 2 2 3 8" xfId="46128"/>
    <cellStyle name="Comma 3 2 2 3 9" xfId="49144"/>
    <cellStyle name="Comma 3 2 2 4" xfId="6170"/>
    <cellStyle name="Comma 3 2 2 4 2" xfId="6490"/>
    <cellStyle name="Comma 3 2 2 4 2 2" xfId="11110"/>
    <cellStyle name="Comma 3 2 2 4 2 2 2" xfId="18660"/>
    <cellStyle name="Comma 3 2 2 4 2 2 3" xfId="28569"/>
    <cellStyle name="Comma 3 2 2 4 2 2 4" xfId="47976"/>
    <cellStyle name="Comma 3 2 2 4 2 2 5" xfId="50992"/>
    <cellStyle name="Comma 3 2 2 4 2 3" xfId="11595"/>
    <cellStyle name="Comma 3 2 2 4 2 3 2" xfId="19137"/>
    <cellStyle name="Comma 3 2 2 4 2 3 3" xfId="44411"/>
    <cellStyle name="Comma 3 2 2 4 2 3 4" xfId="48453"/>
    <cellStyle name="Comma 3 2 2 4 2 3 5" xfId="51469"/>
    <cellStyle name="Comma 3 2 2 4 2 4" xfId="12082"/>
    <cellStyle name="Comma 3 2 2 4 2 4 2" xfId="19614"/>
    <cellStyle name="Comma 3 2 2 4 2 4 3" xfId="44655"/>
    <cellStyle name="Comma 3 2 2 4 2 4 4" xfId="48930"/>
    <cellStyle name="Comma 3 2 2 4 2 4 5" xfId="51946"/>
    <cellStyle name="Comma 3 2 2 4 2 5" xfId="9123"/>
    <cellStyle name="Comma 3 2 2 4 2 5 2" xfId="44049"/>
    <cellStyle name="Comma 3 2 2 4 2 5 3" xfId="47499"/>
    <cellStyle name="Comma 3 2 2 4 2 5 4" xfId="50515"/>
    <cellStyle name="Comma 3 2 2 4 2 6" xfId="42386"/>
    <cellStyle name="Comma 3 2 2 4 2 7" xfId="46393"/>
    <cellStyle name="Comma 3 2 2 4 2 8" xfId="49409"/>
    <cellStyle name="Comma 3 2 2 4 3" xfId="10898"/>
    <cellStyle name="Comma 3 2 2 4 3 2" xfId="18448"/>
    <cellStyle name="Comma 3 2 2 4 3 3" xfId="43125"/>
    <cellStyle name="Comma 3 2 2 4 3 4" xfId="47764"/>
    <cellStyle name="Comma 3 2 2 4 3 5" xfId="50780"/>
    <cellStyle name="Comma 3 2 2 4 4" xfId="11383"/>
    <cellStyle name="Comma 3 2 2 4 4 2" xfId="18925"/>
    <cellStyle name="Comma 3 2 2 4 4 3" xfId="43675"/>
    <cellStyle name="Comma 3 2 2 4 4 4" xfId="48241"/>
    <cellStyle name="Comma 3 2 2 4 4 5" xfId="51257"/>
    <cellStyle name="Comma 3 2 2 4 5" xfId="11870"/>
    <cellStyle name="Comma 3 2 2 4 5 2" xfId="19402"/>
    <cellStyle name="Comma 3 2 2 4 5 3" xfId="43221"/>
    <cellStyle name="Comma 3 2 2 4 5 4" xfId="48718"/>
    <cellStyle name="Comma 3 2 2 4 5 5" xfId="51734"/>
    <cellStyle name="Comma 3 2 2 4 6" xfId="8821"/>
    <cellStyle name="Comma 3 2 2 4 6 2" xfId="42602"/>
    <cellStyle name="Comma 3 2 2 4 6 3" xfId="47287"/>
    <cellStyle name="Comma 3 2 2 4 6 4" xfId="50303"/>
    <cellStyle name="Comma 3 2 2 4 7" xfId="21663"/>
    <cellStyle name="Comma 3 2 2 4 8" xfId="46181"/>
    <cellStyle name="Comma 3 2 2 4 9" xfId="49197"/>
    <cellStyle name="Comma 3 2 2 5" xfId="6250"/>
    <cellStyle name="Comma 3 2 2 5 2" xfId="6570"/>
    <cellStyle name="Comma 3 2 2 5 2 2" xfId="11163"/>
    <cellStyle name="Comma 3 2 2 5 2 2 2" xfId="18713"/>
    <cellStyle name="Comma 3 2 2 5 2 2 3" xfId="42732"/>
    <cellStyle name="Comma 3 2 2 5 2 2 4" xfId="48029"/>
    <cellStyle name="Comma 3 2 2 5 2 2 5" xfId="51045"/>
    <cellStyle name="Comma 3 2 2 5 2 3" xfId="11648"/>
    <cellStyle name="Comma 3 2 2 5 2 3 2" xfId="19190"/>
    <cellStyle name="Comma 3 2 2 5 2 3 3" xfId="43717"/>
    <cellStyle name="Comma 3 2 2 5 2 3 4" xfId="48506"/>
    <cellStyle name="Comma 3 2 2 5 2 3 5" xfId="51522"/>
    <cellStyle name="Comma 3 2 2 5 2 4" xfId="12135"/>
    <cellStyle name="Comma 3 2 2 5 2 4 2" xfId="19667"/>
    <cellStyle name="Comma 3 2 2 5 2 4 3" xfId="20710"/>
    <cellStyle name="Comma 3 2 2 5 2 4 4" xfId="48983"/>
    <cellStyle name="Comma 3 2 2 5 2 4 5" xfId="51999"/>
    <cellStyle name="Comma 3 2 2 5 2 5" xfId="9203"/>
    <cellStyle name="Comma 3 2 2 5 2 5 2" xfId="43093"/>
    <cellStyle name="Comma 3 2 2 5 2 5 3" xfId="47552"/>
    <cellStyle name="Comma 3 2 2 5 2 5 4" xfId="50568"/>
    <cellStyle name="Comma 3 2 2 5 2 6" xfId="42408"/>
    <cellStyle name="Comma 3 2 2 5 2 7" xfId="46446"/>
    <cellStyle name="Comma 3 2 2 5 2 8" xfId="49462"/>
    <cellStyle name="Comma 3 2 2 5 3" xfId="10951"/>
    <cellStyle name="Comma 3 2 2 5 3 2" xfId="18501"/>
    <cellStyle name="Comma 3 2 2 5 3 3" xfId="30771"/>
    <cellStyle name="Comma 3 2 2 5 3 4" xfId="47817"/>
    <cellStyle name="Comma 3 2 2 5 3 5" xfId="50833"/>
    <cellStyle name="Comma 3 2 2 5 4" xfId="11436"/>
    <cellStyle name="Comma 3 2 2 5 4 2" xfId="18978"/>
    <cellStyle name="Comma 3 2 2 5 4 3" xfId="44866"/>
    <cellStyle name="Comma 3 2 2 5 4 4" xfId="48294"/>
    <cellStyle name="Comma 3 2 2 5 4 5" xfId="51310"/>
    <cellStyle name="Comma 3 2 2 5 5" xfId="11923"/>
    <cellStyle name="Comma 3 2 2 5 5 2" xfId="19455"/>
    <cellStyle name="Comma 3 2 2 5 5 3" xfId="44706"/>
    <cellStyle name="Comma 3 2 2 5 5 4" xfId="48771"/>
    <cellStyle name="Comma 3 2 2 5 5 5" xfId="51787"/>
    <cellStyle name="Comma 3 2 2 5 6" xfId="8893"/>
    <cellStyle name="Comma 3 2 2 5 6 2" xfId="43849"/>
    <cellStyle name="Comma 3 2 2 5 6 3" xfId="47340"/>
    <cellStyle name="Comma 3 2 2 5 6 4" xfId="50356"/>
    <cellStyle name="Comma 3 2 2 5 7" xfId="42339"/>
    <cellStyle name="Comma 3 2 2 5 8" xfId="46234"/>
    <cellStyle name="Comma 3 2 2 5 9" xfId="49250"/>
    <cellStyle name="Comma 3 2 2 6" xfId="6330"/>
    <cellStyle name="Comma 3 2 2 6 2" xfId="11004"/>
    <cellStyle name="Comma 3 2 2 6 2 2" xfId="18554"/>
    <cellStyle name="Comma 3 2 2 6 2 3" xfId="43135"/>
    <cellStyle name="Comma 3 2 2 6 2 4" xfId="47870"/>
    <cellStyle name="Comma 3 2 2 6 2 5" xfId="50886"/>
    <cellStyle name="Comma 3 2 2 6 3" xfId="11489"/>
    <cellStyle name="Comma 3 2 2 6 3 2" xfId="19031"/>
    <cellStyle name="Comma 3 2 2 6 3 3" xfId="42974"/>
    <cellStyle name="Comma 3 2 2 6 3 4" xfId="48347"/>
    <cellStyle name="Comma 3 2 2 6 3 5" xfId="51363"/>
    <cellStyle name="Comma 3 2 2 6 4" xfId="11976"/>
    <cellStyle name="Comma 3 2 2 6 4 2" xfId="19508"/>
    <cellStyle name="Comma 3 2 2 6 4 3" xfId="43236"/>
    <cellStyle name="Comma 3 2 2 6 4 4" xfId="48824"/>
    <cellStyle name="Comma 3 2 2 6 4 5" xfId="51840"/>
    <cellStyle name="Comma 3 2 2 6 5" xfId="8969"/>
    <cellStyle name="Comma 3 2 2 6 5 2" xfId="43452"/>
    <cellStyle name="Comma 3 2 2 6 5 3" xfId="47393"/>
    <cellStyle name="Comma 3 2 2 6 5 4" xfId="50409"/>
    <cellStyle name="Comma 3 2 2 6 6" xfId="42351"/>
    <cellStyle name="Comma 3 2 2 6 7" xfId="46287"/>
    <cellStyle name="Comma 3 2 2 6 8" xfId="49303"/>
    <cellStyle name="Comma 3 2 2 7" xfId="6650"/>
    <cellStyle name="Comma 3 2 2 7 2" xfId="11216"/>
    <cellStyle name="Comma 3 2 2 7 2 2" xfId="18766"/>
    <cellStyle name="Comma 3 2 2 7 2 3" xfId="44029"/>
    <cellStyle name="Comma 3 2 2 7 2 4" xfId="48082"/>
    <cellStyle name="Comma 3 2 2 7 2 5" xfId="51098"/>
    <cellStyle name="Comma 3 2 2 7 3" xfId="11701"/>
    <cellStyle name="Comma 3 2 2 7 3 2" xfId="19243"/>
    <cellStyle name="Comma 3 2 2 7 3 3" xfId="44413"/>
    <cellStyle name="Comma 3 2 2 7 3 4" xfId="48559"/>
    <cellStyle name="Comma 3 2 2 7 3 5" xfId="51575"/>
    <cellStyle name="Comma 3 2 2 7 4" xfId="12188"/>
    <cellStyle name="Comma 3 2 2 7 4 2" xfId="19720"/>
    <cellStyle name="Comma 3 2 2 7 4 3" xfId="43790"/>
    <cellStyle name="Comma 3 2 2 7 4 4" xfId="49036"/>
    <cellStyle name="Comma 3 2 2 7 4 5" xfId="52052"/>
    <cellStyle name="Comma 3 2 2 7 5" xfId="9283"/>
    <cellStyle name="Comma 3 2 2 7 5 2" xfId="42664"/>
    <cellStyle name="Comma 3 2 2 7 5 3" xfId="47605"/>
    <cellStyle name="Comma 3 2 2 7 5 4" xfId="50621"/>
    <cellStyle name="Comma 3 2 2 7 6" xfId="32272"/>
    <cellStyle name="Comma 3 2 2 7 7" xfId="46499"/>
    <cellStyle name="Comma 3 2 2 7 8" xfId="49515"/>
    <cellStyle name="Comma 3 2 2 8" xfId="10792"/>
    <cellStyle name="Comma 3 2 2 8 2" xfId="18342"/>
    <cellStyle name="Comma 3 2 2 8 3" xfId="43112"/>
    <cellStyle name="Comma 3 2 2 8 4" xfId="47658"/>
    <cellStyle name="Comma 3 2 2 8 5" xfId="50674"/>
    <cellStyle name="Comma 3 2 2 9" xfId="11272"/>
    <cellStyle name="Comma 3 2 2 9 2" xfId="18819"/>
    <cellStyle name="Comma 3 2 2 9 3" xfId="44353"/>
    <cellStyle name="Comma 3 2 2 9 4" xfId="48135"/>
    <cellStyle name="Comma 3 2 2 9 5" xfId="51151"/>
    <cellStyle name="Comma 3 2 3" xfId="4862"/>
    <cellStyle name="Comma 3 2 3 10" xfId="11778"/>
    <cellStyle name="Comma 3 2 3 10 2" xfId="19311"/>
    <cellStyle name="Comma 3 2 3 10 3" xfId="20118"/>
    <cellStyle name="Comma 3 2 3 10 4" xfId="48627"/>
    <cellStyle name="Comma 3 2 3 10 5" xfId="51643"/>
    <cellStyle name="Comma 3 2 3 11" xfId="7796"/>
    <cellStyle name="Comma 3 2 3 11 2" xfId="18006"/>
    <cellStyle name="Comma 3 2 3 11 3" xfId="21040"/>
    <cellStyle name="Comma 3 2 3 11 4" xfId="47004"/>
    <cellStyle name="Comma 3 2 3 11 5" xfId="50020"/>
    <cellStyle name="Comma 3 2 3 12" xfId="20023"/>
    <cellStyle name="Comma 3 2 3 13" xfId="44908"/>
    <cellStyle name="Comma 3 2 3 14" xfId="45816"/>
    <cellStyle name="Comma 3 2 3 15" xfId="46090"/>
    <cellStyle name="Comma 3 2 3 16" xfId="49105"/>
    <cellStyle name="Comma 3 2 3 2" xfId="6126"/>
    <cellStyle name="Comma 3 2 3 2 2" xfId="6446"/>
    <cellStyle name="Comma 3 2 3 2 2 2" xfId="11072"/>
    <cellStyle name="Comma 3 2 3 2 2 2 2" xfId="18622"/>
    <cellStyle name="Comma 3 2 3 2 2 2 3" xfId="44320"/>
    <cellStyle name="Comma 3 2 3 2 2 2 4" xfId="47938"/>
    <cellStyle name="Comma 3 2 3 2 2 2 5" xfId="50954"/>
    <cellStyle name="Comma 3 2 3 2 2 3" xfId="11557"/>
    <cellStyle name="Comma 3 2 3 2 2 3 2" xfId="19099"/>
    <cellStyle name="Comma 3 2 3 2 2 3 3" xfId="43982"/>
    <cellStyle name="Comma 3 2 3 2 2 3 4" xfId="48415"/>
    <cellStyle name="Comma 3 2 3 2 2 3 5" xfId="51431"/>
    <cellStyle name="Comma 3 2 3 2 2 4" xfId="12044"/>
    <cellStyle name="Comma 3 2 3 2 2 4 2" xfId="19576"/>
    <cellStyle name="Comma 3 2 3 2 2 4 3" xfId="43244"/>
    <cellStyle name="Comma 3 2 3 2 2 4 4" xfId="48892"/>
    <cellStyle name="Comma 3 2 3 2 2 4 5" xfId="51908"/>
    <cellStyle name="Comma 3 2 3 2 2 5" xfId="9080"/>
    <cellStyle name="Comma 3 2 3 2 2 5 2" xfId="44047"/>
    <cellStyle name="Comma 3 2 3 2 2 5 3" xfId="47461"/>
    <cellStyle name="Comma 3 2 3 2 2 5 4" xfId="50477"/>
    <cellStyle name="Comma 3 2 3 2 2 6" xfId="28759"/>
    <cellStyle name="Comma 3 2 3 2 2 7" xfId="46355"/>
    <cellStyle name="Comma 3 2 3 2 2 8" xfId="49371"/>
    <cellStyle name="Comma 3 2 3 2 3" xfId="10860"/>
    <cellStyle name="Comma 3 2 3 2 3 2" xfId="18410"/>
    <cellStyle name="Comma 3 2 3 2 3 3" xfId="44632"/>
    <cellStyle name="Comma 3 2 3 2 3 4" xfId="47726"/>
    <cellStyle name="Comma 3 2 3 2 3 5" xfId="50742"/>
    <cellStyle name="Comma 3 2 3 2 4" xfId="11344"/>
    <cellStyle name="Comma 3 2 3 2 4 2" xfId="18887"/>
    <cellStyle name="Comma 3 2 3 2 4 3" xfId="44669"/>
    <cellStyle name="Comma 3 2 3 2 4 4" xfId="48203"/>
    <cellStyle name="Comma 3 2 3 2 4 5" xfId="51219"/>
    <cellStyle name="Comma 3 2 3 2 5" xfId="11831"/>
    <cellStyle name="Comma 3 2 3 2 5 2" xfId="19364"/>
    <cellStyle name="Comma 3 2 3 2 5 3" xfId="44704"/>
    <cellStyle name="Comma 3 2 3 2 5 4" xfId="48680"/>
    <cellStyle name="Comma 3 2 3 2 5 5" xfId="51696"/>
    <cellStyle name="Comma 3 2 3 2 6" xfId="8779"/>
    <cellStyle name="Comma 3 2 3 2 6 2" xfId="33428"/>
    <cellStyle name="Comma 3 2 3 2 6 3" xfId="47249"/>
    <cellStyle name="Comma 3 2 3 2 6 4" xfId="50265"/>
    <cellStyle name="Comma 3 2 3 2 7" xfId="42308"/>
    <cellStyle name="Comma 3 2 3 2 8" xfId="46143"/>
    <cellStyle name="Comma 3 2 3 2 9" xfId="49159"/>
    <cellStyle name="Comma 3 2 3 3" xfId="6206"/>
    <cellStyle name="Comma 3 2 3 3 2" xfId="6526"/>
    <cellStyle name="Comma 3 2 3 3 2 2" xfId="11125"/>
    <cellStyle name="Comma 3 2 3 3 2 2 2" xfId="18675"/>
    <cellStyle name="Comma 3 2 3 3 2 2 3" xfId="21223"/>
    <cellStyle name="Comma 3 2 3 3 2 2 4" xfId="47991"/>
    <cellStyle name="Comma 3 2 3 3 2 2 5" xfId="51007"/>
    <cellStyle name="Comma 3 2 3 3 2 3" xfId="11610"/>
    <cellStyle name="Comma 3 2 3 3 2 3 2" xfId="19152"/>
    <cellStyle name="Comma 3 2 3 3 2 3 3" xfId="44798"/>
    <cellStyle name="Comma 3 2 3 3 2 3 4" xfId="48468"/>
    <cellStyle name="Comma 3 2 3 3 2 3 5" xfId="51484"/>
    <cellStyle name="Comma 3 2 3 3 2 4" xfId="12097"/>
    <cellStyle name="Comma 3 2 3 3 2 4 2" xfId="19629"/>
    <cellStyle name="Comma 3 2 3 3 2 4 3" xfId="42872"/>
    <cellStyle name="Comma 3 2 3 3 2 4 4" xfId="48945"/>
    <cellStyle name="Comma 3 2 3 3 2 4 5" xfId="51961"/>
    <cellStyle name="Comma 3 2 3 3 2 5" xfId="9159"/>
    <cellStyle name="Comma 3 2 3 3 2 5 2" xfId="43517"/>
    <cellStyle name="Comma 3 2 3 3 2 5 3" xfId="47514"/>
    <cellStyle name="Comma 3 2 3 3 2 5 4" xfId="50530"/>
    <cellStyle name="Comma 3 2 3 3 2 6" xfId="44444"/>
    <cellStyle name="Comma 3 2 3 3 2 7" xfId="46408"/>
    <cellStyle name="Comma 3 2 3 3 2 8" xfId="49424"/>
    <cellStyle name="Comma 3 2 3 3 3" xfId="10913"/>
    <cellStyle name="Comma 3 2 3 3 3 2" xfId="18463"/>
    <cellStyle name="Comma 3 2 3 3 3 3" xfId="44249"/>
    <cellStyle name="Comma 3 2 3 3 3 4" xfId="47779"/>
    <cellStyle name="Comma 3 2 3 3 3 5" xfId="50795"/>
    <cellStyle name="Comma 3 2 3 3 4" xfId="11398"/>
    <cellStyle name="Comma 3 2 3 3 4 2" xfId="18940"/>
    <cellStyle name="Comma 3 2 3 3 4 3" xfId="42763"/>
    <cellStyle name="Comma 3 2 3 3 4 4" xfId="48256"/>
    <cellStyle name="Comma 3 2 3 3 4 5" xfId="51272"/>
    <cellStyle name="Comma 3 2 3 3 5" xfId="11885"/>
    <cellStyle name="Comma 3 2 3 3 5 2" xfId="19417"/>
    <cellStyle name="Comma 3 2 3 3 5 3" xfId="42840"/>
    <cellStyle name="Comma 3 2 3 3 5 4" xfId="48733"/>
    <cellStyle name="Comma 3 2 3 3 5 5" xfId="51749"/>
    <cellStyle name="Comma 3 2 3 3 6" xfId="8850"/>
    <cellStyle name="Comma 3 2 3 3 6 2" xfId="43602"/>
    <cellStyle name="Comma 3 2 3 3 6 3" xfId="47302"/>
    <cellStyle name="Comma 3 2 3 3 6 4" xfId="50318"/>
    <cellStyle name="Comma 3 2 3 3 7" xfId="44734"/>
    <cellStyle name="Comma 3 2 3 3 8" xfId="46196"/>
    <cellStyle name="Comma 3 2 3 3 9" xfId="49212"/>
    <cellStyle name="Comma 3 2 3 4" xfId="6286"/>
    <cellStyle name="Comma 3 2 3 4 2" xfId="6606"/>
    <cellStyle name="Comma 3 2 3 4 2 2" xfId="11178"/>
    <cellStyle name="Comma 3 2 3 4 2 2 2" xfId="18728"/>
    <cellStyle name="Comma 3 2 3 4 2 2 3" xfId="28662"/>
    <cellStyle name="Comma 3 2 3 4 2 2 4" xfId="48044"/>
    <cellStyle name="Comma 3 2 3 4 2 2 5" xfId="51060"/>
    <cellStyle name="Comma 3 2 3 4 2 3" xfId="11663"/>
    <cellStyle name="Comma 3 2 3 4 2 3 2" xfId="19205"/>
    <cellStyle name="Comma 3 2 3 4 2 3 3" xfId="43778"/>
    <cellStyle name="Comma 3 2 3 4 2 3 4" xfId="48521"/>
    <cellStyle name="Comma 3 2 3 4 2 3 5" xfId="51537"/>
    <cellStyle name="Comma 3 2 3 4 2 4" xfId="12150"/>
    <cellStyle name="Comma 3 2 3 4 2 4 2" xfId="19682"/>
    <cellStyle name="Comma 3 2 3 4 2 4 3" xfId="43259"/>
    <cellStyle name="Comma 3 2 3 4 2 4 4" xfId="48998"/>
    <cellStyle name="Comma 3 2 3 4 2 4 5" xfId="52014"/>
    <cellStyle name="Comma 3 2 3 4 2 5" xfId="9239"/>
    <cellStyle name="Comma 3 2 3 4 2 5 2" xfId="42659"/>
    <cellStyle name="Comma 3 2 3 4 2 5 3" xfId="47567"/>
    <cellStyle name="Comma 3 2 3 4 2 5 4" xfId="50583"/>
    <cellStyle name="Comma 3 2 3 4 2 6" xfId="42414"/>
    <cellStyle name="Comma 3 2 3 4 2 7" xfId="46461"/>
    <cellStyle name="Comma 3 2 3 4 2 8" xfId="49477"/>
    <cellStyle name="Comma 3 2 3 4 3" xfId="10966"/>
    <cellStyle name="Comma 3 2 3 4 3 2" xfId="18516"/>
    <cellStyle name="Comma 3 2 3 4 3 3" xfId="43738"/>
    <cellStyle name="Comma 3 2 3 4 3 4" xfId="47832"/>
    <cellStyle name="Comma 3 2 3 4 3 5" xfId="50848"/>
    <cellStyle name="Comma 3 2 3 4 4" xfId="11451"/>
    <cellStyle name="Comma 3 2 3 4 4 2" xfId="18993"/>
    <cellStyle name="Comma 3 2 3 4 4 3" xfId="28831"/>
    <cellStyle name="Comma 3 2 3 4 4 4" xfId="48309"/>
    <cellStyle name="Comma 3 2 3 4 4 5" xfId="51325"/>
    <cellStyle name="Comma 3 2 3 4 5" xfId="11938"/>
    <cellStyle name="Comma 3 2 3 4 5 2" xfId="19470"/>
    <cellStyle name="Comma 3 2 3 4 5 3" xfId="44230"/>
    <cellStyle name="Comma 3 2 3 4 5 4" xfId="48786"/>
    <cellStyle name="Comma 3 2 3 4 5 5" xfId="51802"/>
    <cellStyle name="Comma 3 2 3 4 6" xfId="8926"/>
    <cellStyle name="Comma 3 2 3 4 6 2" xfId="42616"/>
    <cellStyle name="Comma 3 2 3 4 6 3" xfId="47355"/>
    <cellStyle name="Comma 3 2 3 4 6 4" xfId="50371"/>
    <cellStyle name="Comma 3 2 3 4 7" xfId="43936"/>
    <cellStyle name="Comma 3 2 3 4 8" xfId="46249"/>
    <cellStyle name="Comma 3 2 3 4 9" xfId="49265"/>
    <cellStyle name="Comma 3 2 3 5" xfId="6366"/>
    <cellStyle name="Comma 3 2 3 5 2" xfId="11019"/>
    <cellStyle name="Comma 3 2 3 5 2 2" xfId="18569"/>
    <cellStyle name="Comma 3 2 3 5 2 3" xfId="42707"/>
    <cellStyle name="Comma 3 2 3 5 2 4" xfId="47885"/>
    <cellStyle name="Comma 3 2 3 5 2 5" xfId="50901"/>
    <cellStyle name="Comma 3 2 3 5 3" xfId="11504"/>
    <cellStyle name="Comma 3 2 3 5 3 2" xfId="19046"/>
    <cellStyle name="Comma 3 2 3 5 3 3" xfId="43954"/>
    <cellStyle name="Comma 3 2 3 5 3 4" xfId="48362"/>
    <cellStyle name="Comma 3 2 3 5 3 5" xfId="51378"/>
    <cellStyle name="Comma 3 2 3 5 4" xfId="11991"/>
    <cellStyle name="Comma 3 2 3 5 4 2" xfId="19523"/>
    <cellStyle name="Comma 3 2 3 5 4 3" xfId="42857"/>
    <cellStyle name="Comma 3 2 3 5 4 4" xfId="48839"/>
    <cellStyle name="Comma 3 2 3 5 4 5" xfId="51855"/>
    <cellStyle name="Comma 3 2 3 5 5" xfId="9005"/>
    <cellStyle name="Comma 3 2 3 5 5 2" xfId="44391"/>
    <cellStyle name="Comma 3 2 3 5 5 3" xfId="47408"/>
    <cellStyle name="Comma 3 2 3 5 5 4" xfId="50424"/>
    <cellStyle name="Comma 3 2 3 5 6" xfId="33830"/>
    <cellStyle name="Comma 3 2 3 5 7" xfId="46302"/>
    <cellStyle name="Comma 3 2 3 5 8" xfId="49318"/>
    <cellStyle name="Comma 3 2 3 6" xfId="6686"/>
    <cellStyle name="Comma 3 2 3 6 2" xfId="11231"/>
    <cellStyle name="Comma 3 2 3 6 2 2" xfId="18781"/>
    <cellStyle name="Comma 3 2 3 6 2 3" xfId="42741"/>
    <cellStyle name="Comma 3 2 3 6 2 4" xfId="48097"/>
    <cellStyle name="Comma 3 2 3 6 2 5" xfId="51113"/>
    <cellStyle name="Comma 3 2 3 6 3" xfId="11716"/>
    <cellStyle name="Comma 3 2 3 6 3 2" xfId="19258"/>
    <cellStyle name="Comma 3 2 3 6 3 3" xfId="43925"/>
    <cellStyle name="Comma 3 2 3 6 3 4" xfId="48574"/>
    <cellStyle name="Comma 3 2 3 6 3 5" xfId="51590"/>
    <cellStyle name="Comma 3 2 3 6 4" xfId="12204"/>
    <cellStyle name="Comma 3 2 3 6 4 2" xfId="19735"/>
    <cellStyle name="Comma 3 2 3 6 4 3" xfId="43265"/>
    <cellStyle name="Comma 3 2 3 6 4 4" xfId="49051"/>
    <cellStyle name="Comma 3 2 3 6 4 5" xfId="52067"/>
    <cellStyle name="Comma 3 2 3 6 5" xfId="9319"/>
    <cellStyle name="Comma 3 2 3 6 5 2" xfId="21599"/>
    <cellStyle name="Comma 3 2 3 6 5 3" xfId="47620"/>
    <cellStyle name="Comma 3 2 3 6 5 4" xfId="50636"/>
    <cellStyle name="Comma 3 2 3 6 6" xfId="21046"/>
    <cellStyle name="Comma 3 2 3 6 7" xfId="46514"/>
    <cellStyle name="Comma 3 2 3 6 8" xfId="49530"/>
    <cellStyle name="Comma 3 2 3 7" xfId="8614"/>
    <cellStyle name="Comma 3 2 3 8" xfId="10807"/>
    <cellStyle name="Comma 3 2 3 8 2" xfId="18357"/>
    <cellStyle name="Comma 3 2 3 8 3" xfId="30776"/>
    <cellStyle name="Comma 3 2 3 8 4" xfId="47673"/>
    <cellStyle name="Comma 3 2 3 8 5" xfId="50689"/>
    <cellStyle name="Comma 3 2 3 9" xfId="11291"/>
    <cellStyle name="Comma 3 2 3 9 2" xfId="18834"/>
    <cellStyle name="Comma 3 2 3 9 3" xfId="44064"/>
    <cellStyle name="Comma 3 2 3 9 4" xfId="48150"/>
    <cellStyle name="Comma 3 2 3 9 5" xfId="51166"/>
    <cellStyle name="Comma 3 2 4" xfId="7468"/>
    <cellStyle name="Comma 3 2 4 2" xfId="20024"/>
    <cellStyle name="Comma 3 2 4 3" xfId="44909"/>
    <cellStyle name="Comma 3 2 4 4" xfId="45817"/>
    <cellStyle name="Comma 3 2 5" xfId="8728"/>
    <cellStyle name="Comma 3 2 5 2" xfId="18216"/>
    <cellStyle name="Comma 3 2 5 3" xfId="20025"/>
    <cellStyle name="Comma 3 2 5 4" xfId="42592"/>
    <cellStyle name="Comma 3 2 5 5" xfId="44910"/>
    <cellStyle name="Comma 3 2 5 6" xfId="45818"/>
    <cellStyle name="Comma 3 2 5 7" xfId="47232"/>
    <cellStyle name="Comma 3 2 5 8" xfId="50248"/>
    <cellStyle name="Comma 3 2 6" xfId="7491"/>
    <cellStyle name="Comma 3 2 6 2" xfId="17993"/>
    <cellStyle name="Comma 3 2 6 3" xfId="20779"/>
    <cellStyle name="Comma 3 2 6 4" xfId="46988"/>
    <cellStyle name="Comma 3 2 6 5" xfId="50004"/>
    <cellStyle name="Comma 3 2 7" xfId="15790"/>
    <cellStyle name="Comma 3 2 8" xfId="20020"/>
    <cellStyle name="Comma 3 2 9" xfId="44905"/>
    <cellStyle name="Comma 3 3" xfId="3956"/>
    <cellStyle name="Comma 3 3 10" xfId="12247"/>
    <cellStyle name="Comma 3 3 2" xfId="4863"/>
    <cellStyle name="Comma 3 3 2 10" xfId="11292"/>
    <cellStyle name="Comma 3 3 2 10 2" xfId="18835"/>
    <cellStyle name="Comma 3 3 2 10 3" xfId="44215"/>
    <cellStyle name="Comma 3 3 2 10 4" xfId="48151"/>
    <cellStyle name="Comma 3 3 2 10 5" xfId="51167"/>
    <cellStyle name="Comma 3 3 2 10 6" xfId="15491"/>
    <cellStyle name="Comma 3 3 2 11" xfId="11779"/>
    <cellStyle name="Comma 3 3 2 11 2" xfId="19312"/>
    <cellStyle name="Comma 3 3 2 11 3" xfId="42823"/>
    <cellStyle name="Comma 3 3 2 11 4" xfId="48628"/>
    <cellStyle name="Comma 3 3 2 11 5" xfId="51644"/>
    <cellStyle name="Comma 3 3 2 11 6" xfId="15636"/>
    <cellStyle name="Comma 3 3 2 12" xfId="7886"/>
    <cellStyle name="Comma 3 3 2 12 2" xfId="18015"/>
    <cellStyle name="Comma 3 3 2 12 3" xfId="44472"/>
    <cellStyle name="Comma 3 3 2 12 4" xfId="47016"/>
    <cellStyle name="Comma 3 3 2 12 5" xfId="50032"/>
    <cellStyle name="Comma 3 3 2 12 6" xfId="14467"/>
    <cellStyle name="Comma 3 3 2 13" xfId="20027"/>
    <cellStyle name="Comma 3 3 2 14" xfId="28564"/>
    <cellStyle name="Comma 3 3 2 15" xfId="44912"/>
    <cellStyle name="Comma 3 3 2 16" xfId="45820"/>
    <cellStyle name="Comma 3 3 2 17" xfId="46091"/>
    <cellStyle name="Comma 3 3 2 18" xfId="49106"/>
    <cellStyle name="Comma 3 3 2 2" xfId="4864"/>
    <cellStyle name="Comma 3 3 2 2 10" xfId="8500"/>
    <cellStyle name="Comma 3 3 2 2 10 2" xfId="44543"/>
    <cellStyle name="Comma 3 3 2 2 10 3" xfId="47226"/>
    <cellStyle name="Comma 3 3 2 2 10 4" xfId="50242"/>
    <cellStyle name="Comma 3 3 2 2 10 5" xfId="18213"/>
    <cellStyle name="Comma 3 3 2 2 11" xfId="20028"/>
    <cellStyle name="Comma 3 3 2 2 12" xfId="43664"/>
    <cellStyle name="Comma 3 3 2 2 13" xfId="44913"/>
    <cellStyle name="Comma 3 3 2 2 14" xfId="45821"/>
    <cellStyle name="Comma 3 3 2 2 15" xfId="46092"/>
    <cellStyle name="Comma 3 3 2 2 16" xfId="49107"/>
    <cellStyle name="Comma 3 3 2 2 17" xfId="14877"/>
    <cellStyle name="Comma 3 3 2 2 2" xfId="6128"/>
    <cellStyle name="Comma 3 3 2 2 2 10" xfId="15055"/>
    <cellStyle name="Comma 3 3 2 2 2 2" xfId="6448"/>
    <cellStyle name="Comma 3 3 2 2 2 2 2" xfId="11074"/>
    <cellStyle name="Comma 3 3 2 2 2 2 2 2" xfId="18624"/>
    <cellStyle name="Comma 3 3 2 2 2 2 2 3" xfId="43655"/>
    <cellStyle name="Comma 3 3 2 2 2 2 2 4" xfId="47940"/>
    <cellStyle name="Comma 3 3 2 2 2 2 2 5" xfId="50956"/>
    <cellStyle name="Comma 3 3 2 2 2 2 2 6" xfId="15425"/>
    <cellStyle name="Comma 3 3 2 2 2 2 3" xfId="11559"/>
    <cellStyle name="Comma 3 3 2 2 2 2 3 2" xfId="19101"/>
    <cellStyle name="Comma 3 3 2 2 2 2 3 3" xfId="44067"/>
    <cellStyle name="Comma 3 3 2 2 2 2 3 4" xfId="48417"/>
    <cellStyle name="Comma 3 3 2 2 2 2 3 5" xfId="51433"/>
    <cellStyle name="Comma 3 3 2 2 2 2 3 6" xfId="15568"/>
    <cellStyle name="Comma 3 3 2 2 2 2 4" xfId="12046"/>
    <cellStyle name="Comma 3 3 2 2 2 2 4 2" xfId="19578"/>
    <cellStyle name="Comma 3 3 2 2 2 2 4 3" xfId="43932"/>
    <cellStyle name="Comma 3 3 2 2 2 2 4 4" xfId="48894"/>
    <cellStyle name="Comma 3 3 2 2 2 2 4 5" xfId="51910"/>
    <cellStyle name="Comma 3 3 2 2 2 2 4 6" xfId="15713"/>
    <cellStyle name="Comma 3 3 2 2 2 2 5" xfId="9082"/>
    <cellStyle name="Comma 3 3 2 2 2 2 5 2" xfId="43381"/>
    <cellStyle name="Comma 3 3 2 2 2 2 5 3" xfId="47463"/>
    <cellStyle name="Comma 3 3 2 2 2 2 5 4" xfId="50479"/>
    <cellStyle name="Comma 3 3 2 2 2 2 5 5" xfId="18283"/>
    <cellStyle name="Comma 3 3 2 2 2 2 6" xfId="42908"/>
    <cellStyle name="Comma 3 3 2 2 2 2 7" xfId="46357"/>
    <cellStyle name="Comma 3 3 2 2 2 2 8" xfId="49373"/>
    <cellStyle name="Comma 3 3 2 2 2 2 9" xfId="15204"/>
    <cellStyle name="Comma 3 3 2 2 2 3" xfId="10862"/>
    <cellStyle name="Comma 3 3 2 2 2 3 2" xfId="18412"/>
    <cellStyle name="Comma 3 3 2 2 2 3 3" xfId="42682"/>
    <cellStyle name="Comma 3 3 2 2 2 3 4" xfId="47728"/>
    <cellStyle name="Comma 3 3 2 2 2 3 5" xfId="50744"/>
    <cellStyle name="Comma 3 3 2 2 2 3 6" xfId="15365"/>
    <cellStyle name="Comma 3 3 2 2 2 4" xfId="11346"/>
    <cellStyle name="Comma 3 3 2 2 2 4 2" xfId="18889"/>
    <cellStyle name="Comma 3 3 2 2 2 4 3" xfId="44321"/>
    <cellStyle name="Comma 3 3 2 2 2 4 4" xfId="48205"/>
    <cellStyle name="Comma 3 3 2 2 2 4 5" xfId="51221"/>
    <cellStyle name="Comma 3 3 2 2 2 4 6" xfId="15507"/>
    <cellStyle name="Comma 3 3 2 2 2 5" xfId="11833"/>
    <cellStyle name="Comma 3 3 2 2 2 5 2" xfId="19366"/>
    <cellStyle name="Comma 3 3 2 2 2 5 3" xfId="43480"/>
    <cellStyle name="Comma 3 3 2 2 2 5 4" xfId="48682"/>
    <cellStyle name="Comma 3 3 2 2 2 5 5" xfId="51698"/>
    <cellStyle name="Comma 3 3 2 2 2 5 6" xfId="15652"/>
    <cellStyle name="Comma 3 3 2 2 2 6" xfId="8781"/>
    <cellStyle name="Comma 3 3 2 2 2 6 2" xfId="43042"/>
    <cellStyle name="Comma 3 3 2 2 2 6 3" xfId="47251"/>
    <cellStyle name="Comma 3 3 2 2 2 6 4" xfId="50267"/>
    <cellStyle name="Comma 3 3 2 2 2 6 5" xfId="18222"/>
    <cellStyle name="Comma 3 3 2 2 2 7" xfId="42309"/>
    <cellStyle name="Comma 3 3 2 2 2 8" xfId="46145"/>
    <cellStyle name="Comma 3 3 2 2 2 9" xfId="49161"/>
    <cellStyle name="Comma 3 3 2 2 3" xfId="6208"/>
    <cellStyle name="Comma 3 3 2 2 3 10" xfId="15088"/>
    <cellStyle name="Comma 3 3 2 2 3 2" xfId="6528"/>
    <cellStyle name="Comma 3 3 2 2 3 2 2" xfId="11127"/>
    <cellStyle name="Comma 3 3 2 2 3 2 2 2" xfId="18677"/>
    <cellStyle name="Comma 3 3 2 2 3 2 2 3" xfId="43150"/>
    <cellStyle name="Comma 3 3 2 2 3 2 2 4" xfId="47993"/>
    <cellStyle name="Comma 3 3 2 2 3 2 2 5" xfId="51009"/>
    <cellStyle name="Comma 3 3 2 2 3 2 2 6" xfId="15440"/>
    <cellStyle name="Comma 3 3 2 2 3 2 3" xfId="11612"/>
    <cellStyle name="Comma 3 3 2 2 3 2 3 2" xfId="19154"/>
    <cellStyle name="Comma 3 3 2 2 3 2 3 3" xfId="43410"/>
    <cellStyle name="Comma 3 3 2 2 3 2 3 4" xfId="48470"/>
    <cellStyle name="Comma 3 3 2 2 3 2 3 5" xfId="51486"/>
    <cellStyle name="Comma 3 3 2 2 3 2 3 6" xfId="15583"/>
    <cellStyle name="Comma 3 3 2 2 3 2 4" xfId="12099"/>
    <cellStyle name="Comma 3 3 2 2 3 2 4 2" xfId="19631"/>
    <cellStyle name="Comma 3 3 2 2 3 2 4 3" xfId="20713"/>
    <cellStyle name="Comma 3 3 2 2 3 2 4 4" xfId="48947"/>
    <cellStyle name="Comma 3 3 2 2 3 2 4 5" xfId="51963"/>
    <cellStyle name="Comma 3 3 2 2 3 2 4 6" xfId="15728"/>
    <cellStyle name="Comma 3 3 2 2 3 2 5" xfId="9161"/>
    <cellStyle name="Comma 3 3 2 2 3 2 5 2" xfId="43457"/>
    <cellStyle name="Comma 3 3 2 2 3 2 5 3" xfId="47516"/>
    <cellStyle name="Comma 3 3 2 2 3 2 5 4" xfId="50532"/>
    <cellStyle name="Comma 3 3 2 2 3 2 5 5" xfId="18298"/>
    <cellStyle name="Comma 3 3 2 2 3 2 6" xfId="42395"/>
    <cellStyle name="Comma 3 3 2 2 3 2 7" xfId="46410"/>
    <cellStyle name="Comma 3 3 2 2 3 2 8" xfId="49426"/>
    <cellStyle name="Comma 3 3 2 2 3 2 9" xfId="15245"/>
    <cellStyle name="Comma 3 3 2 2 3 3" xfId="10915"/>
    <cellStyle name="Comma 3 3 2 2 3 3 2" xfId="18465"/>
    <cellStyle name="Comma 3 3 2 2 3 3 3" xfId="44399"/>
    <cellStyle name="Comma 3 3 2 2 3 3 4" xfId="47781"/>
    <cellStyle name="Comma 3 3 2 2 3 3 5" xfId="50797"/>
    <cellStyle name="Comma 3 3 2 2 3 3 6" xfId="15380"/>
    <cellStyle name="Comma 3 3 2 2 3 4" xfId="11400"/>
    <cellStyle name="Comma 3 3 2 2 3 4 2" xfId="18942"/>
    <cellStyle name="Comma 3 3 2 2 3 4 3" xfId="44699"/>
    <cellStyle name="Comma 3 3 2 2 3 4 4" xfId="48258"/>
    <cellStyle name="Comma 3 3 2 2 3 4 5" xfId="51274"/>
    <cellStyle name="Comma 3 3 2 2 3 4 6" xfId="15523"/>
    <cellStyle name="Comma 3 3 2 2 3 5" xfId="11887"/>
    <cellStyle name="Comma 3 3 2 2 3 5 2" xfId="19419"/>
    <cellStyle name="Comma 3 3 2 2 3 5 3" xfId="20716"/>
    <cellStyle name="Comma 3 3 2 2 3 5 4" xfId="48735"/>
    <cellStyle name="Comma 3 3 2 2 3 5 5" xfId="51751"/>
    <cellStyle name="Comma 3 3 2 2 3 5 6" xfId="15668"/>
    <cellStyle name="Comma 3 3 2 2 3 6" xfId="8852"/>
    <cellStyle name="Comma 3 3 2 2 3 6 2" xfId="42608"/>
    <cellStyle name="Comma 3 3 2 2 3 6 3" xfId="47304"/>
    <cellStyle name="Comma 3 3 2 2 3 6 4" xfId="50320"/>
    <cellStyle name="Comma 3 3 2 2 3 6 5" xfId="18238"/>
    <cellStyle name="Comma 3 3 2 2 3 7" xfId="42326"/>
    <cellStyle name="Comma 3 3 2 2 3 8" xfId="46198"/>
    <cellStyle name="Comma 3 3 2 2 3 9" xfId="49214"/>
    <cellStyle name="Comma 3 3 2 2 4" xfId="6288"/>
    <cellStyle name="Comma 3 3 2 2 4 10" xfId="15126"/>
    <cellStyle name="Comma 3 3 2 2 4 2" xfId="6608"/>
    <cellStyle name="Comma 3 3 2 2 4 2 2" xfId="11180"/>
    <cellStyle name="Comma 3 3 2 2 4 2 2 2" xfId="18730"/>
    <cellStyle name="Comma 3 3 2 2 4 2 2 3" xfId="43952"/>
    <cellStyle name="Comma 3 3 2 2 4 2 2 4" xfId="48046"/>
    <cellStyle name="Comma 3 3 2 2 4 2 2 5" xfId="51062"/>
    <cellStyle name="Comma 3 3 2 2 4 2 2 6" xfId="15455"/>
    <cellStyle name="Comma 3 3 2 2 4 2 3" xfId="11665"/>
    <cellStyle name="Comma 3 3 2 2 4 2 3 2" xfId="19207"/>
    <cellStyle name="Comma 3 3 2 2 4 2 3 3" xfId="43395"/>
    <cellStyle name="Comma 3 3 2 2 4 2 3 4" xfId="48523"/>
    <cellStyle name="Comma 3 3 2 2 4 2 3 5" xfId="51539"/>
    <cellStyle name="Comma 3 3 2 2 4 2 3 6" xfId="15598"/>
    <cellStyle name="Comma 3 3 2 2 4 2 4" xfId="12152"/>
    <cellStyle name="Comma 3 3 2 2 4 2 4 2" xfId="19684"/>
    <cellStyle name="Comma 3 3 2 2 4 2 4 3" xfId="43640"/>
    <cellStyle name="Comma 3 3 2 2 4 2 4 4" xfId="49000"/>
    <cellStyle name="Comma 3 3 2 2 4 2 4 5" xfId="52016"/>
    <cellStyle name="Comma 3 3 2 2 4 2 4 6" xfId="15743"/>
    <cellStyle name="Comma 3 3 2 2 4 2 5" xfId="9241"/>
    <cellStyle name="Comma 3 3 2 2 4 2 5 2" xfId="20757"/>
    <cellStyle name="Comma 3 3 2 2 4 2 5 3" xfId="47569"/>
    <cellStyle name="Comma 3 3 2 2 4 2 5 4" xfId="50585"/>
    <cellStyle name="Comma 3 3 2 2 4 2 5 5" xfId="18313"/>
    <cellStyle name="Comma 3 3 2 2 4 2 6" xfId="44170"/>
    <cellStyle name="Comma 3 3 2 2 4 2 7" xfId="46463"/>
    <cellStyle name="Comma 3 3 2 2 4 2 8" xfId="49479"/>
    <cellStyle name="Comma 3 3 2 2 4 2 9" xfId="15287"/>
    <cellStyle name="Comma 3 3 2 2 4 3" xfId="10968"/>
    <cellStyle name="Comma 3 3 2 2 4 3 2" xfId="18518"/>
    <cellStyle name="Comma 3 3 2 2 4 3 3" xfId="44528"/>
    <cellStyle name="Comma 3 3 2 2 4 3 4" xfId="47834"/>
    <cellStyle name="Comma 3 3 2 2 4 3 5" xfId="50850"/>
    <cellStyle name="Comma 3 3 2 2 4 3 6" xfId="15395"/>
    <cellStyle name="Comma 3 3 2 2 4 4" xfId="11453"/>
    <cellStyle name="Comma 3 3 2 2 4 4 2" xfId="18995"/>
    <cellStyle name="Comma 3 3 2 2 4 4 3" xfId="43554"/>
    <cellStyle name="Comma 3 3 2 2 4 4 4" xfId="48311"/>
    <cellStyle name="Comma 3 3 2 2 4 4 5" xfId="51327"/>
    <cellStyle name="Comma 3 3 2 2 4 4 6" xfId="15538"/>
    <cellStyle name="Comma 3 3 2 2 4 5" xfId="11940"/>
    <cellStyle name="Comma 3 3 2 2 4 5 2" xfId="19472"/>
    <cellStyle name="Comma 3 3 2 2 4 5 3" xfId="42847"/>
    <cellStyle name="Comma 3 3 2 2 4 5 4" xfId="48788"/>
    <cellStyle name="Comma 3 3 2 2 4 5 5" xfId="51804"/>
    <cellStyle name="Comma 3 3 2 2 4 5 6" xfId="15683"/>
    <cellStyle name="Comma 3 3 2 2 4 6" xfId="8928"/>
    <cellStyle name="Comma 3 3 2 2 4 6 2" xfId="43335"/>
    <cellStyle name="Comma 3 3 2 2 4 6 3" xfId="47357"/>
    <cellStyle name="Comma 3 3 2 2 4 6 4" xfId="50373"/>
    <cellStyle name="Comma 3 3 2 2 4 6 5" xfId="18253"/>
    <cellStyle name="Comma 3 3 2 2 4 7" xfId="44159"/>
    <cellStyle name="Comma 3 3 2 2 4 8" xfId="46251"/>
    <cellStyle name="Comma 3 3 2 2 4 9" xfId="49267"/>
    <cellStyle name="Comma 3 3 2 2 5" xfId="6368"/>
    <cellStyle name="Comma 3 3 2 2 5 2" xfId="11021"/>
    <cellStyle name="Comma 3 3 2 2 5 2 2" xfId="18571"/>
    <cellStyle name="Comma 3 3 2 2 5 2 3" xfId="43524"/>
    <cellStyle name="Comma 3 3 2 2 5 2 4" xfId="47887"/>
    <cellStyle name="Comma 3 3 2 2 5 2 5" xfId="50903"/>
    <cellStyle name="Comma 3 3 2 2 5 2 6" xfId="15410"/>
    <cellStyle name="Comma 3 3 2 2 5 3" xfId="11506"/>
    <cellStyle name="Comma 3 3 2 2 5 3 2" xfId="19048"/>
    <cellStyle name="Comma 3 3 2 2 5 3 3" xfId="43668"/>
    <cellStyle name="Comma 3 3 2 2 5 3 4" xfId="48364"/>
    <cellStyle name="Comma 3 3 2 2 5 3 5" xfId="51380"/>
    <cellStyle name="Comma 3 3 2 2 5 3 6" xfId="15553"/>
    <cellStyle name="Comma 3 3 2 2 5 4" xfId="11993"/>
    <cellStyle name="Comma 3 3 2 2 5 4 2" xfId="19525"/>
    <cellStyle name="Comma 3 3 2 2 5 4 3" xfId="20714"/>
    <cellStyle name="Comma 3 3 2 2 5 4 4" xfId="48841"/>
    <cellStyle name="Comma 3 3 2 2 5 4 5" xfId="51857"/>
    <cellStyle name="Comma 3 3 2 2 5 4 6" xfId="15698"/>
    <cellStyle name="Comma 3 3 2 2 5 5" xfId="9007"/>
    <cellStyle name="Comma 3 3 2 2 5 5 2" xfId="44335"/>
    <cellStyle name="Comma 3 3 2 2 5 5 3" xfId="47410"/>
    <cellStyle name="Comma 3 3 2 2 5 5 4" xfId="50426"/>
    <cellStyle name="Comma 3 3 2 2 5 5 5" xfId="18268"/>
    <cellStyle name="Comma 3 3 2 2 5 6" xfId="42906"/>
    <cellStyle name="Comma 3 3 2 2 5 7" xfId="46304"/>
    <cellStyle name="Comma 3 3 2 2 5 8" xfId="49320"/>
    <cellStyle name="Comma 3 3 2 2 5 9" xfId="15167"/>
    <cellStyle name="Comma 3 3 2 2 6" xfId="6688"/>
    <cellStyle name="Comma 3 3 2 2 6 2" xfId="11233"/>
    <cellStyle name="Comma 3 3 2 2 6 2 2" xfId="18783"/>
    <cellStyle name="Comma 3 3 2 2 6 2 3" xfId="43825"/>
    <cellStyle name="Comma 3 3 2 2 6 2 4" xfId="48099"/>
    <cellStyle name="Comma 3 3 2 2 6 2 5" xfId="51115"/>
    <cellStyle name="Comma 3 3 2 2 6 2 6" xfId="15470"/>
    <cellStyle name="Comma 3 3 2 2 6 3" xfId="11718"/>
    <cellStyle name="Comma 3 3 2 2 6 3 2" xfId="19260"/>
    <cellStyle name="Comma 3 3 2 2 6 3 3" xfId="21181"/>
    <cellStyle name="Comma 3 3 2 2 6 3 4" xfId="48576"/>
    <cellStyle name="Comma 3 3 2 2 6 3 5" xfId="51592"/>
    <cellStyle name="Comma 3 3 2 2 6 3 6" xfId="15613"/>
    <cellStyle name="Comma 3 3 2 2 6 4" xfId="12206"/>
    <cellStyle name="Comma 3 3 2 2 6 4 2" xfId="19737"/>
    <cellStyle name="Comma 3 3 2 2 6 4 3" xfId="43368"/>
    <cellStyle name="Comma 3 3 2 2 6 4 4" xfId="49053"/>
    <cellStyle name="Comma 3 3 2 2 6 4 5" xfId="52069"/>
    <cellStyle name="Comma 3 3 2 2 6 4 6" xfId="15759"/>
    <cellStyle name="Comma 3 3 2 2 6 5" xfId="9321"/>
    <cellStyle name="Comma 3 3 2 2 6 5 2" xfId="28835"/>
    <cellStyle name="Comma 3 3 2 2 6 5 3" xfId="47622"/>
    <cellStyle name="Comma 3 3 2 2 6 5 4" xfId="50638"/>
    <cellStyle name="Comma 3 3 2 2 6 5 5" xfId="18328"/>
    <cellStyle name="Comma 3 3 2 2 6 6" xfId="44520"/>
    <cellStyle name="Comma 3 3 2 2 6 7" xfId="46516"/>
    <cellStyle name="Comma 3 3 2 2 6 8" xfId="49532"/>
    <cellStyle name="Comma 3 3 2 2 6 9" xfId="15329"/>
    <cellStyle name="Comma 3 3 2 2 7" xfId="10809"/>
    <cellStyle name="Comma 3 3 2 2 7 2" xfId="18359"/>
    <cellStyle name="Comma 3 3 2 2 7 3" xfId="28834"/>
    <cellStyle name="Comma 3 3 2 2 7 4" xfId="47675"/>
    <cellStyle name="Comma 3 3 2 2 7 5" xfId="50691"/>
    <cellStyle name="Comma 3 3 2 2 7 6" xfId="15350"/>
    <cellStyle name="Comma 3 3 2 2 8" xfId="11293"/>
    <cellStyle name="Comma 3 3 2 2 8 2" xfId="18836"/>
    <cellStyle name="Comma 3 3 2 2 8 3" xfId="42747"/>
    <cellStyle name="Comma 3 3 2 2 8 4" xfId="48152"/>
    <cellStyle name="Comma 3 3 2 2 8 5" xfId="51168"/>
    <cellStyle name="Comma 3 3 2 2 8 6" xfId="15492"/>
    <cellStyle name="Comma 3 3 2 2 9" xfId="11780"/>
    <cellStyle name="Comma 3 3 2 2 9 2" xfId="19313"/>
    <cellStyle name="Comma 3 3 2 2 9 3" xfId="28682"/>
    <cellStyle name="Comma 3 3 2 2 9 4" xfId="48629"/>
    <cellStyle name="Comma 3 3 2 2 9 5" xfId="51645"/>
    <cellStyle name="Comma 3 3 2 2 9 6" xfId="15637"/>
    <cellStyle name="Comma 3 3 2 3" xfId="6127"/>
    <cellStyle name="Comma 3 3 2 3 10" xfId="15054"/>
    <cellStyle name="Comma 3 3 2 3 2" xfId="6447"/>
    <cellStyle name="Comma 3 3 2 3 2 2" xfId="11073"/>
    <cellStyle name="Comma 3 3 2 3 2 2 2" xfId="18623"/>
    <cellStyle name="Comma 3 3 2 3 2 2 3" xfId="44855"/>
    <cellStyle name="Comma 3 3 2 3 2 2 4" xfId="47939"/>
    <cellStyle name="Comma 3 3 2 3 2 2 5" xfId="50955"/>
    <cellStyle name="Comma 3 3 2 3 2 2 6" xfId="15424"/>
    <cellStyle name="Comma 3 3 2 3 2 3" xfId="11558"/>
    <cellStyle name="Comma 3 3 2 3 2 3 2" xfId="19100"/>
    <cellStyle name="Comma 3 3 2 3 2 3 3" xfId="43182"/>
    <cellStyle name="Comma 3 3 2 3 2 3 4" xfId="48416"/>
    <cellStyle name="Comma 3 3 2 3 2 3 5" xfId="51432"/>
    <cellStyle name="Comma 3 3 2 3 2 3 6" xfId="15567"/>
    <cellStyle name="Comma 3 3 2 3 2 4" xfId="12045"/>
    <cellStyle name="Comma 3 3 2 3 2 4 2" xfId="19577"/>
    <cellStyle name="Comma 3 3 2 3 2 4 3" xfId="44367"/>
    <cellStyle name="Comma 3 3 2 3 2 4 4" xfId="48893"/>
    <cellStyle name="Comma 3 3 2 3 2 4 5" xfId="51909"/>
    <cellStyle name="Comma 3 3 2 3 2 4 6" xfId="15712"/>
    <cellStyle name="Comma 3 3 2 3 2 5" xfId="9081"/>
    <cellStyle name="Comma 3 3 2 3 2 5 2" xfId="20493"/>
    <cellStyle name="Comma 3 3 2 3 2 5 3" xfId="47462"/>
    <cellStyle name="Comma 3 3 2 3 2 5 4" xfId="50478"/>
    <cellStyle name="Comma 3 3 2 3 2 5 5" xfId="18282"/>
    <cellStyle name="Comma 3 3 2 3 2 6" xfId="44662"/>
    <cellStyle name="Comma 3 3 2 3 2 7" xfId="46356"/>
    <cellStyle name="Comma 3 3 2 3 2 8" xfId="49372"/>
    <cellStyle name="Comma 3 3 2 3 2 9" xfId="15203"/>
    <cellStyle name="Comma 3 3 2 3 3" xfId="10861"/>
    <cellStyle name="Comma 3 3 2 3 3 2" xfId="18411"/>
    <cellStyle name="Comma 3 3 2 3 3 3" xfId="20473"/>
    <cellStyle name="Comma 3 3 2 3 3 4" xfId="47727"/>
    <cellStyle name="Comma 3 3 2 3 3 5" xfId="50743"/>
    <cellStyle name="Comma 3 3 2 3 3 6" xfId="15364"/>
    <cellStyle name="Comma 3 3 2 3 4" xfId="11345"/>
    <cellStyle name="Comma 3 3 2 3 4 2" xfId="18888"/>
    <cellStyle name="Comma 3 3 2 3 4 3" xfId="42971"/>
    <cellStyle name="Comma 3 3 2 3 4 4" xfId="48204"/>
    <cellStyle name="Comma 3 3 2 3 4 5" xfId="51220"/>
    <cellStyle name="Comma 3 3 2 3 4 6" xfId="15506"/>
    <cellStyle name="Comma 3 3 2 3 5" xfId="11832"/>
    <cellStyle name="Comma 3 3 2 3 5 2" xfId="19365"/>
    <cellStyle name="Comma 3 3 2 3 5 3" xfId="43215"/>
    <cellStyle name="Comma 3 3 2 3 5 4" xfId="48681"/>
    <cellStyle name="Comma 3 3 2 3 5 5" xfId="51697"/>
    <cellStyle name="Comma 3 3 2 3 5 6" xfId="15651"/>
    <cellStyle name="Comma 3 3 2 3 6" xfId="8780"/>
    <cellStyle name="Comma 3 3 2 3 6 2" xfId="43808"/>
    <cellStyle name="Comma 3 3 2 3 6 3" xfId="47250"/>
    <cellStyle name="Comma 3 3 2 3 6 4" xfId="50266"/>
    <cellStyle name="Comma 3 3 2 3 6 5" xfId="18221"/>
    <cellStyle name="Comma 3 3 2 3 7" xfId="44730"/>
    <cellStyle name="Comma 3 3 2 3 8" xfId="46144"/>
    <cellStyle name="Comma 3 3 2 3 9" xfId="49160"/>
    <cellStyle name="Comma 3 3 2 4" xfId="6207"/>
    <cellStyle name="Comma 3 3 2 4 10" xfId="15087"/>
    <cellStyle name="Comma 3 3 2 4 2" xfId="6527"/>
    <cellStyle name="Comma 3 3 2 4 2 2" xfId="11126"/>
    <cellStyle name="Comma 3 3 2 4 2 2 2" xfId="18676"/>
    <cellStyle name="Comma 3 3 2 4 2 2 3" xfId="44694"/>
    <cellStyle name="Comma 3 3 2 4 2 2 4" xfId="47992"/>
    <cellStyle name="Comma 3 3 2 4 2 2 5" xfId="51008"/>
    <cellStyle name="Comma 3 3 2 4 2 2 6" xfId="15439"/>
    <cellStyle name="Comma 3 3 2 4 2 3" xfId="11611"/>
    <cellStyle name="Comma 3 3 2 4 2 3 2" xfId="19153"/>
    <cellStyle name="Comma 3 3 2 4 2 3 3" xfId="42799"/>
    <cellStyle name="Comma 3 3 2 4 2 3 4" xfId="48469"/>
    <cellStyle name="Comma 3 3 2 4 2 3 5" xfId="51485"/>
    <cellStyle name="Comma 3 3 2 4 2 3 6" xfId="15582"/>
    <cellStyle name="Comma 3 3 2 4 2 4" xfId="12098"/>
    <cellStyle name="Comma 3 3 2 4 2 4 2" xfId="19630"/>
    <cellStyle name="Comma 3 3 2 4 2 4 3" xfId="44829"/>
    <cellStyle name="Comma 3 3 2 4 2 4 4" xfId="48946"/>
    <cellStyle name="Comma 3 3 2 4 2 4 5" xfId="51962"/>
    <cellStyle name="Comma 3 3 2 4 2 4 6" xfId="15727"/>
    <cellStyle name="Comma 3 3 2 4 2 5" xfId="9160"/>
    <cellStyle name="Comma 3 3 2 4 2 5 2" xfId="43087"/>
    <cellStyle name="Comma 3 3 2 4 2 5 3" xfId="47515"/>
    <cellStyle name="Comma 3 3 2 4 2 5 4" xfId="50531"/>
    <cellStyle name="Comma 3 3 2 4 2 5 5" xfId="18297"/>
    <cellStyle name="Comma 3 3 2 4 2 6" xfId="44443"/>
    <cellStyle name="Comma 3 3 2 4 2 7" xfId="46409"/>
    <cellStyle name="Comma 3 3 2 4 2 8" xfId="49425"/>
    <cellStyle name="Comma 3 3 2 4 2 9" xfId="15244"/>
    <cellStyle name="Comma 3 3 2 4 3" xfId="10914"/>
    <cellStyle name="Comma 3 3 2 4 3 2" xfId="18464"/>
    <cellStyle name="Comma 3 3 2 4 3 3" xfId="21251"/>
    <cellStyle name="Comma 3 3 2 4 3 4" xfId="47780"/>
    <cellStyle name="Comma 3 3 2 4 3 5" xfId="50796"/>
    <cellStyle name="Comma 3 3 2 4 3 6" xfId="15379"/>
    <cellStyle name="Comma 3 3 2 4 4" xfId="11399"/>
    <cellStyle name="Comma 3 3 2 4 4 2" xfId="18941"/>
    <cellStyle name="Comma 3 3 2 4 4 3" xfId="44003"/>
    <cellStyle name="Comma 3 3 2 4 4 4" xfId="48257"/>
    <cellStyle name="Comma 3 3 2 4 4 5" xfId="51273"/>
    <cellStyle name="Comma 3 3 2 4 4 6" xfId="15522"/>
    <cellStyle name="Comma 3 3 2 4 5" xfId="11886"/>
    <cellStyle name="Comma 3 3 2 4 5 2" xfId="19418"/>
    <cellStyle name="Comma 3 3 2 4 5 3" xfId="43726"/>
    <cellStyle name="Comma 3 3 2 4 5 4" xfId="48734"/>
    <cellStyle name="Comma 3 3 2 4 5 5" xfId="51750"/>
    <cellStyle name="Comma 3 3 2 4 5 6" xfId="15667"/>
    <cellStyle name="Comma 3 3 2 4 6" xfId="8851"/>
    <cellStyle name="Comma 3 3 2 4 6 2" xfId="42607"/>
    <cellStyle name="Comma 3 3 2 4 6 3" xfId="47303"/>
    <cellStyle name="Comma 3 3 2 4 6 4" xfId="50319"/>
    <cellStyle name="Comma 3 3 2 4 6 5" xfId="18237"/>
    <cellStyle name="Comma 3 3 2 4 7" xfId="43560"/>
    <cellStyle name="Comma 3 3 2 4 8" xfId="46197"/>
    <cellStyle name="Comma 3 3 2 4 9" xfId="49213"/>
    <cellStyle name="Comma 3 3 2 5" xfId="6287"/>
    <cellStyle name="Comma 3 3 2 5 10" xfId="15125"/>
    <cellStyle name="Comma 3 3 2 5 2" xfId="6607"/>
    <cellStyle name="Comma 3 3 2 5 2 2" xfId="11179"/>
    <cellStyle name="Comma 3 3 2 5 2 2 2" xfId="18729"/>
    <cellStyle name="Comma 3 3 2 5 2 2 3" xfId="44568"/>
    <cellStyle name="Comma 3 3 2 5 2 2 4" xfId="48045"/>
    <cellStyle name="Comma 3 3 2 5 2 2 5" xfId="51061"/>
    <cellStyle name="Comma 3 3 2 5 2 2 6" xfId="15454"/>
    <cellStyle name="Comma 3 3 2 5 2 3" xfId="11664"/>
    <cellStyle name="Comma 3 3 2 5 2 3 2" xfId="19206"/>
    <cellStyle name="Comma 3 3 2 5 2 3 3" xfId="43629"/>
    <cellStyle name="Comma 3 3 2 5 2 3 4" xfId="48522"/>
    <cellStyle name="Comma 3 3 2 5 2 3 5" xfId="51538"/>
    <cellStyle name="Comma 3 3 2 5 2 3 6" xfId="15597"/>
    <cellStyle name="Comma 3 3 2 5 2 4" xfId="12151"/>
    <cellStyle name="Comma 3 3 2 5 2 4 2" xfId="19683"/>
    <cellStyle name="Comma 3 3 2 5 2 4 3" xfId="44080"/>
    <cellStyle name="Comma 3 3 2 5 2 4 4" xfId="48999"/>
    <cellStyle name="Comma 3 3 2 5 2 4 5" xfId="52015"/>
    <cellStyle name="Comma 3 3 2 5 2 4 6" xfId="15742"/>
    <cellStyle name="Comma 3 3 2 5 2 5" xfId="9240"/>
    <cellStyle name="Comma 3 3 2 5 2 5 2" xfId="28705"/>
    <cellStyle name="Comma 3 3 2 5 2 5 3" xfId="47568"/>
    <cellStyle name="Comma 3 3 2 5 2 5 4" xfId="50584"/>
    <cellStyle name="Comma 3 3 2 5 2 5 5" xfId="18312"/>
    <cellStyle name="Comma 3 3 2 5 2 6" xfId="42415"/>
    <cellStyle name="Comma 3 3 2 5 2 7" xfId="46462"/>
    <cellStyle name="Comma 3 3 2 5 2 8" xfId="49478"/>
    <cellStyle name="Comma 3 3 2 5 2 9" xfId="15286"/>
    <cellStyle name="Comma 3 3 2 5 3" xfId="10967"/>
    <cellStyle name="Comma 3 3 2 5 3 2" xfId="18517"/>
    <cellStyle name="Comma 3 3 2 5 3 3" xfId="44284"/>
    <cellStyle name="Comma 3 3 2 5 3 4" xfId="47833"/>
    <cellStyle name="Comma 3 3 2 5 3 5" xfId="50849"/>
    <cellStyle name="Comma 3 3 2 5 3 6" xfId="15394"/>
    <cellStyle name="Comma 3 3 2 5 4" xfId="11452"/>
    <cellStyle name="Comma 3 3 2 5 4 2" xfId="18994"/>
    <cellStyle name="Comma 3 3 2 5 4 3" xfId="43318"/>
    <cellStyle name="Comma 3 3 2 5 4 4" xfId="48310"/>
    <cellStyle name="Comma 3 3 2 5 4 5" xfId="51326"/>
    <cellStyle name="Comma 3 3 2 5 4 6" xfId="15537"/>
    <cellStyle name="Comma 3 3 2 5 5" xfId="11939"/>
    <cellStyle name="Comma 3 3 2 5 5 2" xfId="19471"/>
    <cellStyle name="Comma 3 3 2 5 5 3" xfId="42846"/>
    <cellStyle name="Comma 3 3 2 5 5 4" xfId="48787"/>
    <cellStyle name="Comma 3 3 2 5 5 5" xfId="51803"/>
    <cellStyle name="Comma 3 3 2 5 5 6" xfId="15682"/>
    <cellStyle name="Comma 3 3 2 5 6" xfId="8927"/>
    <cellStyle name="Comma 3 3 2 5 6 2" xfId="21351"/>
    <cellStyle name="Comma 3 3 2 5 6 3" xfId="47356"/>
    <cellStyle name="Comma 3 3 2 5 6 4" xfId="50372"/>
    <cellStyle name="Comma 3 3 2 5 6 5" xfId="18252"/>
    <cellStyle name="Comma 3 3 2 5 7" xfId="42343"/>
    <cellStyle name="Comma 3 3 2 5 8" xfId="46250"/>
    <cellStyle name="Comma 3 3 2 5 9" xfId="49266"/>
    <cellStyle name="Comma 3 3 2 6" xfId="6367"/>
    <cellStyle name="Comma 3 3 2 6 2" xfId="11020"/>
    <cellStyle name="Comma 3 3 2 6 2 2" xfId="18570"/>
    <cellStyle name="Comma 3 3 2 6 2 3" xfId="21242"/>
    <cellStyle name="Comma 3 3 2 6 2 4" xfId="47886"/>
    <cellStyle name="Comma 3 3 2 6 2 5" xfId="50902"/>
    <cellStyle name="Comma 3 3 2 6 2 6" xfId="15409"/>
    <cellStyle name="Comma 3 3 2 6 3" xfId="11505"/>
    <cellStyle name="Comma 3 3 2 6 3 2" xfId="19047"/>
    <cellStyle name="Comma 3 3 2 6 3 3" xfId="42780"/>
    <cellStyle name="Comma 3 3 2 6 3 4" xfId="48363"/>
    <cellStyle name="Comma 3 3 2 6 3 5" xfId="51379"/>
    <cellStyle name="Comma 3 3 2 6 3 6" xfId="15552"/>
    <cellStyle name="Comma 3 3 2 6 4" xfId="11992"/>
    <cellStyle name="Comma 3 3 2 6 4 2" xfId="19524"/>
    <cellStyle name="Comma 3 3 2 6 4 3" xfId="44310"/>
    <cellStyle name="Comma 3 3 2 6 4 4" xfId="48840"/>
    <cellStyle name="Comma 3 3 2 6 4 5" xfId="51856"/>
    <cellStyle name="Comma 3 3 2 6 4 6" xfId="15697"/>
    <cellStyle name="Comma 3 3 2 6 5" xfId="9006"/>
    <cellStyle name="Comma 3 3 2 6 5 2" xfId="28821"/>
    <cellStyle name="Comma 3 3 2 6 5 3" xfId="47409"/>
    <cellStyle name="Comma 3 3 2 6 5 4" xfId="50425"/>
    <cellStyle name="Comma 3 3 2 6 5 5" xfId="18267"/>
    <cellStyle name="Comma 3 3 2 6 6" xfId="43793"/>
    <cellStyle name="Comma 3 3 2 6 7" xfId="46303"/>
    <cellStyle name="Comma 3 3 2 6 8" xfId="49319"/>
    <cellStyle name="Comma 3 3 2 6 9" xfId="15166"/>
    <cellStyle name="Comma 3 3 2 7" xfId="6687"/>
    <cellStyle name="Comma 3 3 2 7 2" xfId="11232"/>
    <cellStyle name="Comma 3 3 2 7 2 2" xfId="18782"/>
    <cellStyle name="Comma 3 3 2 7 2 3" xfId="21212"/>
    <cellStyle name="Comma 3 3 2 7 2 4" xfId="48098"/>
    <cellStyle name="Comma 3 3 2 7 2 5" xfId="51114"/>
    <cellStyle name="Comma 3 3 2 7 2 6" xfId="15469"/>
    <cellStyle name="Comma 3 3 2 7 3" xfId="11717"/>
    <cellStyle name="Comma 3 3 2 7 3 2" xfId="19259"/>
    <cellStyle name="Comma 3 3 2 7 3 3" xfId="42816"/>
    <cellStyle name="Comma 3 3 2 7 3 4" xfId="48575"/>
    <cellStyle name="Comma 3 3 2 7 3 5" xfId="51591"/>
    <cellStyle name="Comma 3 3 2 7 3 6" xfId="15612"/>
    <cellStyle name="Comma 3 3 2 7 4" xfId="12205"/>
    <cellStyle name="Comma 3 3 2 7 4 2" xfId="19736"/>
    <cellStyle name="Comma 3 3 2 7 4 3" xfId="44081"/>
    <cellStyle name="Comma 3 3 2 7 4 4" xfId="49052"/>
    <cellStyle name="Comma 3 3 2 7 4 5" xfId="52068"/>
    <cellStyle name="Comma 3 3 2 7 4 6" xfId="15758"/>
    <cellStyle name="Comma 3 3 2 7 5" xfId="9320"/>
    <cellStyle name="Comma 3 3 2 7 5 2" xfId="44667"/>
    <cellStyle name="Comma 3 3 2 7 5 3" xfId="47621"/>
    <cellStyle name="Comma 3 3 2 7 5 4" xfId="50637"/>
    <cellStyle name="Comma 3 3 2 7 5 5" xfId="18327"/>
    <cellStyle name="Comma 3 3 2 7 6" xfId="32364"/>
    <cellStyle name="Comma 3 3 2 7 7" xfId="46515"/>
    <cellStyle name="Comma 3 3 2 7 8" xfId="49531"/>
    <cellStyle name="Comma 3 3 2 7 9" xfId="15328"/>
    <cellStyle name="Comma 3 3 2 8" xfId="10484"/>
    <cellStyle name="Comma 3 3 2 9" xfId="10808"/>
    <cellStyle name="Comma 3 3 2 9 2" xfId="18358"/>
    <cellStyle name="Comma 3 3 2 9 3" xfId="44668"/>
    <cellStyle name="Comma 3 3 2 9 4" xfId="47674"/>
    <cellStyle name="Comma 3 3 2 9 5" xfId="50690"/>
    <cellStyle name="Comma 3 3 2 9 6" xfId="15349"/>
    <cellStyle name="Comma 3 3 3" xfId="4865"/>
    <cellStyle name="Comma 3 3 3 10" xfId="8501"/>
    <cellStyle name="Comma 3 3 3 10 2" xfId="43550"/>
    <cellStyle name="Comma 3 3 3 10 3" xfId="47227"/>
    <cellStyle name="Comma 3 3 3 10 4" xfId="50243"/>
    <cellStyle name="Comma 3 3 3 10 5" xfId="18214"/>
    <cellStyle name="Comma 3 3 3 11" xfId="20029"/>
    <cellStyle name="Comma 3 3 3 12" xfId="44713"/>
    <cellStyle name="Comma 3 3 3 13" xfId="44914"/>
    <cellStyle name="Comma 3 3 3 14" xfId="45822"/>
    <cellStyle name="Comma 3 3 3 15" xfId="46093"/>
    <cellStyle name="Comma 3 3 3 16" xfId="49108"/>
    <cellStyle name="Comma 3 3 3 17" xfId="14878"/>
    <cellStyle name="Comma 3 3 3 2" xfId="6129"/>
    <cellStyle name="Comma 3 3 3 2 10" xfId="15056"/>
    <cellStyle name="Comma 3 3 3 2 2" xfId="6449"/>
    <cellStyle name="Comma 3 3 3 2 2 2" xfId="11075"/>
    <cellStyle name="Comma 3 3 3 2 2 2 2" xfId="18625"/>
    <cellStyle name="Comma 3 3 3 2 2 2 3" xfId="42717"/>
    <cellStyle name="Comma 3 3 3 2 2 2 4" xfId="47941"/>
    <cellStyle name="Comma 3 3 3 2 2 2 5" xfId="50957"/>
    <cellStyle name="Comma 3 3 3 2 2 2 6" xfId="15426"/>
    <cellStyle name="Comma 3 3 3 2 2 3" xfId="11560"/>
    <cellStyle name="Comma 3 3 3 2 2 3 2" xfId="19102"/>
    <cellStyle name="Comma 3 3 3 2 2 3 3" xfId="43627"/>
    <cellStyle name="Comma 3 3 3 2 2 3 4" xfId="48418"/>
    <cellStyle name="Comma 3 3 3 2 2 3 5" xfId="51434"/>
    <cellStyle name="Comma 3 3 3 2 2 3 6" xfId="15569"/>
    <cellStyle name="Comma 3 3 3 2 2 4" xfId="12047"/>
    <cellStyle name="Comma 3 3 3 2 2 4 2" xfId="19579"/>
    <cellStyle name="Comma 3 3 3 2 2 4 3" xfId="21559"/>
    <cellStyle name="Comma 3 3 3 2 2 4 4" xfId="48895"/>
    <cellStyle name="Comma 3 3 3 2 2 4 5" xfId="51911"/>
    <cellStyle name="Comma 3 3 3 2 2 4 6" xfId="15714"/>
    <cellStyle name="Comma 3 3 3 2 2 5" xfId="9083"/>
    <cellStyle name="Comma 3 3 3 2 2 5 2" xfId="43382"/>
    <cellStyle name="Comma 3 3 3 2 2 5 3" xfId="47464"/>
    <cellStyle name="Comma 3 3 3 2 2 5 4" xfId="50480"/>
    <cellStyle name="Comma 3 3 3 2 2 5 5" xfId="18284"/>
    <cellStyle name="Comma 3 3 3 2 2 6" xfId="43426"/>
    <cellStyle name="Comma 3 3 3 2 2 7" xfId="46358"/>
    <cellStyle name="Comma 3 3 3 2 2 8" xfId="49374"/>
    <cellStyle name="Comma 3 3 3 2 2 9" xfId="15205"/>
    <cellStyle name="Comma 3 3 3 2 3" xfId="10863"/>
    <cellStyle name="Comma 3 3 3 2 3 2" xfId="18413"/>
    <cellStyle name="Comma 3 3 3 2 3 3" xfId="33297"/>
    <cellStyle name="Comma 3 3 3 2 3 4" xfId="47729"/>
    <cellStyle name="Comma 3 3 3 2 3 5" xfId="50745"/>
    <cellStyle name="Comma 3 3 3 2 3 6" xfId="15366"/>
    <cellStyle name="Comma 3 3 3 2 4" xfId="11347"/>
    <cellStyle name="Comma 3 3 3 2 4 2" xfId="18890"/>
    <cellStyle name="Comma 3 3 3 2 4 3" xfId="44429"/>
    <cellStyle name="Comma 3 3 3 2 4 4" xfId="48206"/>
    <cellStyle name="Comma 3 3 3 2 4 5" xfId="51222"/>
    <cellStyle name="Comma 3 3 3 2 4 6" xfId="15508"/>
    <cellStyle name="Comma 3 3 3 2 5" xfId="11834"/>
    <cellStyle name="Comma 3 3 3 2 5 2" xfId="19367"/>
    <cellStyle name="Comma 3 3 3 2 5 3" xfId="20448"/>
    <cellStyle name="Comma 3 3 3 2 5 4" xfId="48683"/>
    <cellStyle name="Comma 3 3 3 2 5 5" xfId="51699"/>
    <cellStyle name="Comma 3 3 3 2 5 6" xfId="15653"/>
    <cellStyle name="Comma 3 3 3 2 6" xfId="8782"/>
    <cellStyle name="Comma 3 3 3 2 6 2" xfId="20978"/>
    <cellStyle name="Comma 3 3 3 2 6 3" xfId="47252"/>
    <cellStyle name="Comma 3 3 3 2 6 4" xfId="50268"/>
    <cellStyle name="Comma 3 3 3 2 6 5" xfId="18223"/>
    <cellStyle name="Comma 3 3 3 2 7" xfId="43857"/>
    <cellStyle name="Comma 3 3 3 2 8" xfId="46146"/>
    <cellStyle name="Comma 3 3 3 2 9" xfId="49162"/>
    <cellStyle name="Comma 3 3 3 3" xfId="6209"/>
    <cellStyle name="Comma 3 3 3 3 10" xfId="15089"/>
    <cellStyle name="Comma 3 3 3 3 2" xfId="6529"/>
    <cellStyle name="Comma 3 3 3 3 2 2" xfId="11128"/>
    <cellStyle name="Comma 3 3 3 3 2 2 2" xfId="18678"/>
    <cellStyle name="Comma 3 3 3 3 2 2 3" xfId="32869"/>
    <cellStyle name="Comma 3 3 3 3 2 2 4" xfId="47994"/>
    <cellStyle name="Comma 3 3 3 3 2 2 5" xfId="51010"/>
    <cellStyle name="Comma 3 3 3 3 2 2 6" xfId="15441"/>
    <cellStyle name="Comma 3 3 3 3 2 3" xfId="11613"/>
    <cellStyle name="Comma 3 3 3 3 2 3 2" xfId="19155"/>
    <cellStyle name="Comma 3 3 3 3 2 3 3" xfId="43534"/>
    <cellStyle name="Comma 3 3 3 3 2 3 4" xfId="48471"/>
    <cellStyle name="Comma 3 3 3 3 2 3 5" xfId="51487"/>
    <cellStyle name="Comma 3 3 3 3 2 3 6" xfId="15584"/>
    <cellStyle name="Comma 3 3 3 3 2 4" xfId="12100"/>
    <cellStyle name="Comma 3 3 3 3 2 4 2" xfId="19632"/>
    <cellStyle name="Comma 3 3 3 3 2 4 3" xfId="43251"/>
    <cellStyle name="Comma 3 3 3 3 2 4 4" xfId="48948"/>
    <cellStyle name="Comma 3 3 3 3 2 4 5" xfId="51964"/>
    <cellStyle name="Comma 3 3 3 3 2 4 6" xfId="15729"/>
    <cellStyle name="Comma 3 3 3 3 2 5" xfId="9162"/>
    <cellStyle name="Comma 3 3 3 3 2 5 2" xfId="20492"/>
    <cellStyle name="Comma 3 3 3 3 2 5 3" xfId="47517"/>
    <cellStyle name="Comma 3 3 3 3 2 5 4" xfId="50533"/>
    <cellStyle name="Comma 3 3 3 3 2 5 5" xfId="18299"/>
    <cellStyle name="Comma 3 3 3 3 2 6" xfId="32278"/>
    <cellStyle name="Comma 3 3 3 3 2 7" xfId="46411"/>
    <cellStyle name="Comma 3 3 3 3 2 8" xfId="49427"/>
    <cellStyle name="Comma 3 3 3 3 2 9" xfId="15246"/>
    <cellStyle name="Comma 3 3 3 3 3" xfId="10916"/>
    <cellStyle name="Comma 3 3 3 3 3 2" xfId="18466"/>
    <cellStyle name="Comma 3 3 3 3 3 3" xfId="43126"/>
    <cellStyle name="Comma 3 3 3 3 3 4" xfId="47782"/>
    <cellStyle name="Comma 3 3 3 3 3 5" xfId="50798"/>
    <cellStyle name="Comma 3 3 3 3 3 6" xfId="15381"/>
    <cellStyle name="Comma 3 3 3 3 4" xfId="11401"/>
    <cellStyle name="Comma 3 3 3 3 4 2" xfId="18943"/>
    <cellStyle name="Comma 3 3 3 3 4 3" xfId="28790"/>
    <cellStyle name="Comma 3 3 3 3 4 4" xfId="48259"/>
    <cellStyle name="Comma 3 3 3 3 4 5" xfId="51275"/>
    <cellStyle name="Comma 3 3 3 3 4 6" xfId="15524"/>
    <cellStyle name="Comma 3 3 3 3 5" xfId="11888"/>
    <cellStyle name="Comma 3 3 3 3 5 2" xfId="19420"/>
    <cellStyle name="Comma 3 3 3 3 5 3" xfId="43224"/>
    <cellStyle name="Comma 3 3 3 3 5 4" xfId="48736"/>
    <cellStyle name="Comma 3 3 3 3 5 5" xfId="51752"/>
    <cellStyle name="Comma 3 3 3 3 5 6" xfId="15669"/>
    <cellStyle name="Comma 3 3 3 3 6" xfId="8853"/>
    <cellStyle name="Comma 3 3 3 3 6 2" xfId="42609"/>
    <cellStyle name="Comma 3 3 3 3 6 3" xfId="47305"/>
    <cellStyle name="Comma 3 3 3 3 6 4" xfId="50321"/>
    <cellStyle name="Comma 3 3 3 3 6 5" xfId="18239"/>
    <cellStyle name="Comma 3 3 3 3 7" xfId="44154"/>
    <cellStyle name="Comma 3 3 3 3 8" xfId="46199"/>
    <cellStyle name="Comma 3 3 3 3 9" xfId="49215"/>
    <cellStyle name="Comma 3 3 3 4" xfId="6289"/>
    <cellStyle name="Comma 3 3 3 4 10" xfId="15127"/>
    <cellStyle name="Comma 3 3 3 4 2" xfId="6609"/>
    <cellStyle name="Comma 3 3 3 4 2 2" xfId="11181"/>
    <cellStyle name="Comma 3 3 3 4 2 2 2" xfId="18731"/>
    <cellStyle name="Comma 3 3 3 4 2 2 3" xfId="42734"/>
    <cellStyle name="Comma 3 3 3 4 2 2 4" xfId="48047"/>
    <cellStyle name="Comma 3 3 3 4 2 2 5" xfId="51063"/>
    <cellStyle name="Comma 3 3 3 4 2 2 6" xfId="15456"/>
    <cellStyle name="Comma 3 3 3 4 2 3" xfId="11666"/>
    <cellStyle name="Comma 3 3 3 4 2 3 2" xfId="19208"/>
    <cellStyle name="Comma 3 3 3 4 2 3 3" xfId="42805"/>
    <cellStyle name="Comma 3 3 3 4 2 3 4" xfId="48524"/>
    <cellStyle name="Comma 3 3 3 4 2 3 5" xfId="51540"/>
    <cellStyle name="Comma 3 3 3 4 2 3 6" xfId="15599"/>
    <cellStyle name="Comma 3 3 3 4 2 4" xfId="12153"/>
    <cellStyle name="Comma 3 3 3 4 2 4 2" xfId="19685"/>
    <cellStyle name="Comma 3 3 3 4 2 4 3" xfId="42882"/>
    <cellStyle name="Comma 3 3 3 4 2 4 4" xfId="49001"/>
    <cellStyle name="Comma 3 3 3 4 2 4 5" xfId="52017"/>
    <cellStyle name="Comma 3 3 3 4 2 4 6" xfId="15744"/>
    <cellStyle name="Comma 3 3 3 4 2 5" xfId="9242"/>
    <cellStyle name="Comma 3 3 3 4 2 5 2" xfId="43099"/>
    <cellStyle name="Comma 3 3 3 4 2 5 3" xfId="47570"/>
    <cellStyle name="Comma 3 3 3 4 2 5 4" xfId="50586"/>
    <cellStyle name="Comma 3 3 3 4 2 5 5" xfId="18314"/>
    <cellStyle name="Comma 3 3 3 4 2 6" xfId="43576"/>
    <cellStyle name="Comma 3 3 3 4 2 7" xfId="46464"/>
    <cellStyle name="Comma 3 3 3 4 2 8" xfId="49480"/>
    <cellStyle name="Comma 3 3 3 4 2 9" xfId="15288"/>
    <cellStyle name="Comma 3 3 3 4 3" xfId="10969"/>
    <cellStyle name="Comma 3 3 3 4 3 2" xfId="18519"/>
    <cellStyle name="Comma 3 3 3 4 3 3" xfId="28561"/>
    <cellStyle name="Comma 3 3 3 4 3 4" xfId="47835"/>
    <cellStyle name="Comma 3 3 3 4 3 5" xfId="50851"/>
    <cellStyle name="Comma 3 3 3 4 3 6" xfId="15396"/>
    <cellStyle name="Comma 3 3 3 4 4" xfId="11454"/>
    <cellStyle name="Comma 3 3 3 4 4 2" xfId="18996"/>
    <cellStyle name="Comma 3 3 3 4 4 3" xfId="43657"/>
    <cellStyle name="Comma 3 3 3 4 4 4" xfId="48312"/>
    <cellStyle name="Comma 3 3 3 4 4 5" xfId="51328"/>
    <cellStyle name="Comma 3 3 3 4 4 6" xfId="15539"/>
    <cellStyle name="Comma 3 3 3 4 5" xfId="11941"/>
    <cellStyle name="Comma 3 3 3 4 5 2" xfId="19473"/>
    <cellStyle name="Comma 3 3 3 4 5 3" xfId="28681"/>
    <cellStyle name="Comma 3 3 3 4 5 4" xfId="48789"/>
    <cellStyle name="Comma 3 3 3 4 5 5" xfId="51805"/>
    <cellStyle name="Comma 3 3 3 4 5 6" xfId="15684"/>
    <cellStyle name="Comma 3 3 3 4 6" xfId="8929"/>
    <cellStyle name="Comma 3 3 3 4 6 2" xfId="43061"/>
    <cellStyle name="Comma 3 3 3 4 6 3" xfId="47358"/>
    <cellStyle name="Comma 3 3 3 4 6 4" xfId="50374"/>
    <cellStyle name="Comma 3 3 3 4 6 5" xfId="18254"/>
    <cellStyle name="Comma 3 3 3 4 7" xfId="21659"/>
    <cellStyle name="Comma 3 3 3 4 8" xfId="46252"/>
    <cellStyle name="Comma 3 3 3 4 9" xfId="49268"/>
    <cellStyle name="Comma 3 3 3 5" xfId="6369"/>
    <cellStyle name="Comma 3 3 3 5 2" xfId="11022"/>
    <cellStyle name="Comma 3 3 3 5 2 2" xfId="18572"/>
    <cellStyle name="Comma 3 3 3 5 2 3" xfId="43138"/>
    <cellStyle name="Comma 3 3 3 5 2 4" xfId="47888"/>
    <cellStyle name="Comma 3 3 3 5 2 5" xfId="50904"/>
    <cellStyle name="Comma 3 3 3 5 2 6" xfId="15411"/>
    <cellStyle name="Comma 3 3 3 5 3" xfId="11507"/>
    <cellStyle name="Comma 3 3 3 5 3 2" xfId="19049"/>
    <cellStyle name="Comma 3 3 3 5 3 3" xfId="43829"/>
    <cellStyle name="Comma 3 3 3 5 3 4" xfId="48365"/>
    <cellStyle name="Comma 3 3 3 5 3 5" xfId="51381"/>
    <cellStyle name="Comma 3 3 3 5 3 6" xfId="15554"/>
    <cellStyle name="Comma 3 3 3 5 4" xfId="11994"/>
    <cellStyle name="Comma 3 3 3 5 4 2" xfId="19526"/>
    <cellStyle name="Comma 3 3 3 5 4 3" xfId="43239"/>
    <cellStyle name="Comma 3 3 3 5 4 4" xfId="48842"/>
    <cellStyle name="Comma 3 3 3 5 4 5" xfId="51858"/>
    <cellStyle name="Comma 3 3 3 5 4 6" xfId="15699"/>
    <cellStyle name="Comma 3 3 3 5 5" xfId="9008"/>
    <cellStyle name="Comma 3 3 3 5 5 2" xfId="43902"/>
    <cellStyle name="Comma 3 3 3 5 5 3" xfId="47411"/>
    <cellStyle name="Comma 3 3 3 5 5 4" xfId="50427"/>
    <cellStyle name="Comma 3 3 3 5 5 5" xfId="18269"/>
    <cellStyle name="Comma 3 3 3 5 6" xfId="44018"/>
    <cellStyle name="Comma 3 3 3 5 7" xfId="46305"/>
    <cellStyle name="Comma 3 3 3 5 8" xfId="49321"/>
    <cellStyle name="Comma 3 3 3 5 9" xfId="15168"/>
    <cellStyle name="Comma 3 3 3 6" xfId="6689"/>
    <cellStyle name="Comma 3 3 3 6 2" xfId="11234"/>
    <cellStyle name="Comma 3 3 3 6 2 2" xfId="18784"/>
    <cellStyle name="Comma 3 3 3 6 2 3" xfId="28806"/>
    <cellStyle name="Comma 3 3 3 6 2 4" xfId="48100"/>
    <cellStyle name="Comma 3 3 3 6 2 5" xfId="51116"/>
    <cellStyle name="Comma 3 3 3 6 2 6" xfId="15471"/>
    <cellStyle name="Comma 3 3 3 6 3" xfId="11719"/>
    <cellStyle name="Comma 3 3 3 6 3 2" xfId="19261"/>
    <cellStyle name="Comma 3 3 3 6 3 3" xfId="44279"/>
    <cellStyle name="Comma 3 3 3 6 3 4" xfId="48577"/>
    <cellStyle name="Comma 3 3 3 6 3 5" xfId="51593"/>
    <cellStyle name="Comma 3 3 3 6 3 6" xfId="15614"/>
    <cellStyle name="Comma 3 3 3 6 4" xfId="12207"/>
    <cellStyle name="Comma 3 3 3 6 4 2" xfId="19738"/>
    <cellStyle name="Comma 3 3 3 6 4 3" xfId="42888"/>
    <cellStyle name="Comma 3 3 3 6 4 4" xfId="49054"/>
    <cellStyle name="Comma 3 3 3 6 4 5" xfId="52070"/>
    <cellStyle name="Comma 3 3 3 6 4 6" xfId="15760"/>
    <cellStyle name="Comma 3 3 3 6 5" xfId="9322"/>
    <cellStyle name="Comma 3 3 3 6 5 2" xfId="43434"/>
    <cellStyle name="Comma 3 3 3 6 5 3" xfId="47623"/>
    <cellStyle name="Comma 3 3 3 6 5 4" xfId="50639"/>
    <cellStyle name="Comma 3 3 3 6 5 5" xfId="18329"/>
    <cellStyle name="Comma 3 3 3 6 6" xfId="42435"/>
    <cellStyle name="Comma 3 3 3 6 7" xfId="46517"/>
    <cellStyle name="Comma 3 3 3 6 8" xfId="49533"/>
    <cellStyle name="Comma 3 3 3 6 9" xfId="15330"/>
    <cellStyle name="Comma 3 3 3 7" xfId="10810"/>
    <cellStyle name="Comma 3 3 3 7 2" xfId="18360"/>
    <cellStyle name="Comma 3 3 3 7 3" xfId="21030"/>
    <cellStyle name="Comma 3 3 3 7 4" xfId="47676"/>
    <cellStyle name="Comma 3 3 3 7 5" xfId="50692"/>
    <cellStyle name="Comma 3 3 3 7 6" xfId="15351"/>
    <cellStyle name="Comma 3 3 3 8" xfId="11294"/>
    <cellStyle name="Comma 3 3 3 8 2" xfId="18837"/>
    <cellStyle name="Comma 3 3 3 8 3" xfId="33254"/>
    <cellStyle name="Comma 3 3 3 8 4" xfId="48153"/>
    <cellStyle name="Comma 3 3 3 8 5" xfId="51169"/>
    <cellStyle name="Comma 3 3 3 8 6" xfId="15493"/>
    <cellStyle name="Comma 3 3 3 9" xfId="11781"/>
    <cellStyle name="Comma 3 3 3 9 2" xfId="19314"/>
    <cellStyle name="Comma 3 3 3 9 3" xfId="43690"/>
    <cellStyle name="Comma 3 3 3 9 4" xfId="48630"/>
    <cellStyle name="Comma 3 3 3 9 5" xfId="51646"/>
    <cellStyle name="Comma 3 3 3 9 6" xfId="15638"/>
    <cellStyle name="Comma 3 3 4" xfId="7412"/>
    <cellStyle name="Comma 3 3 4 2" xfId="20030"/>
    <cellStyle name="Comma 3 3 4 3" xfId="44915"/>
    <cellStyle name="Comma 3 3 4 4" xfId="45823"/>
    <cellStyle name="Comma 3 3 5" xfId="7493"/>
    <cellStyle name="Comma 3 3 5 2" xfId="17995"/>
    <cellStyle name="Comma 3 3 5 2 2" xfId="28979"/>
    <cellStyle name="Comma 3 3 5 3" xfId="20031"/>
    <cellStyle name="Comma 3 3 5 4" xfId="44546"/>
    <cellStyle name="Comma 3 3 5 5" xfId="44916"/>
    <cellStyle name="Comma 3 3 5 6" xfId="45824"/>
    <cellStyle name="Comma 3 3 5 7" xfId="46990"/>
    <cellStyle name="Comma 3 3 5 8" xfId="50006"/>
    <cellStyle name="Comma 3 3 5 9" xfId="14359"/>
    <cellStyle name="Comma 3 3 6" xfId="15792"/>
    <cellStyle name="Comma 3 3 7" xfId="20026"/>
    <cellStyle name="Comma 3 3 8" xfId="44911"/>
    <cellStyle name="Comma 3 3 9" xfId="45819"/>
    <cellStyle name="Comma 3 4" xfId="4866"/>
    <cellStyle name="Comma 3 4 10" xfId="11295"/>
    <cellStyle name="Comma 3 4 10 2" xfId="18838"/>
    <cellStyle name="Comma 3 4 10 3" xfId="43530"/>
    <cellStyle name="Comma 3 4 10 4" xfId="48154"/>
    <cellStyle name="Comma 3 4 10 5" xfId="51170"/>
    <cellStyle name="Comma 3 4 11" xfId="11782"/>
    <cellStyle name="Comma 3 4 11 2" xfId="19315"/>
    <cellStyle name="Comma 3 4 11 3" xfId="43210"/>
    <cellStyle name="Comma 3 4 11 4" xfId="48631"/>
    <cellStyle name="Comma 3 4 11 5" xfId="51647"/>
    <cellStyle name="Comma 3 4 12" xfId="7885"/>
    <cellStyle name="Comma 3 4 12 2" xfId="18014"/>
    <cellStyle name="Comma 3 4 12 3" xfId="43745"/>
    <cellStyle name="Comma 3 4 12 4" xfId="47015"/>
    <cellStyle name="Comma 3 4 12 5" xfId="50031"/>
    <cellStyle name="Comma 3 4 13" xfId="20032"/>
    <cellStyle name="Comma 3 4 14" xfId="44917"/>
    <cellStyle name="Comma 3 4 15" xfId="45825"/>
    <cellStyle name="Comma 3 4 16" xfId="46094"/>
    <cellStyle name="Comma 3 4 17" xfId="49109"/>
    <cellStyle name="Comma 3 4 2" xfId="4867"/>
    <cellStyle name="Comma 3 4 2 10" xfId="8619"/>
    <cellStyle name="Comma 3 4 2 10 2" xfId="44721"/>
    <cellStyle name="Comma 3 4 2 10 3" xfId="47229"/>
    <cellStyle name="Comma 3 4 2 10 4" xfId="50245"/>
    <cellStyle name="Comma 3 4 2 11" xfId="20033"/>
    <cellStyle name="Comma 3 4 2 12" xfId="44918"/>
    <cellStyle name="Comma 3 4 2 13" xfId="45826"/>
    <cellStyle name="Comma 3 4 2 14" xfId="46095"/>
    <cellStyle name="Comma 3 4 2 15" xfId="49110"/>
    <cellStyle name="Comma 3 4 2 2" xfId="6131"/>
    <cellStyle name="Comma 3 4 2 2 2" xfId="6451"/>
    <cellStyle name="Comma 3 4 2 2 2 2" xfId="11077"/>
    <cellStyle name="Comma 3 4 2 2 2 2 2" xfId="18627"/>
    <cellStyle name="Comma 3 4 2 2 2 2 3" xfId="44693"/>
    <cellStyle name="Comma 3 4 2 2 2 2 4" xfId="47943"/>
    <cellStyle name="Comma 3 4 2 2 2 2 5" xfId="50959"/>
    <cellStyle name="Comma 3 4 2 2 2 3" xfId="11562"/>
    <cellStyle name="Comma 3 4 2 2 2 3 2" xfId="19104"/>
    <cellStyle name="Comma 3 4 2 2 2 3 3" xfId="43720"/>
    <cellStyle name="Comma 3 4 2 2 2 3 4" xfId="48420"/>
    <cellStyle name="Comma 3 4 2 2 2 3 5" xfId="51436"/>
    <cellStyle name="Comma 3 4 2 2 2 4" xfId="12049"/>
    <cellStyle name="Comma 3 4 2 2 2 4 2" xfId="19581"/>
    <cellStyle name="Comma 3 4 2 2 2 4 3" xfId="42986"/>
    <cellStyle name="Comma 3 4 2 2 2 4 4" xfId="48897"/>
    <cellStyle name="Comma 3 4 2 2 2 4 5" xfId="51913"/>
    <cellStyle name="Comma 3 4 2 2 2 5" xfId="9085"/>
    <cellStyle name="Comma 3 4 2 2 2 5 2" xfId="44682"/>
    <cellStyle name="Comma 3 4 2 2 2 5 3" xfId="47466"/>
    <cellStyle name="Comma 3 4 2 2 2 5 4" xfId="50482"/>
    <cellStyle name="Comma 3 4 2 2 2 6" xfId="44237"/>
    <cellStyle name="Comma 3 4 2 2 2 7" xfId="46360"/>
    <cellStyle name="Comma 3 4 2 2 2 8" xfId="49376"/>
    <cellStyle name="Comma 3 4 2 2 3" xfId="10865"/>
    <cellStyle name="Comma 3 4 2 2 3 2" xfId="18415"/>
    <cellStyle name="Comma 3 4 2 2 3 3" xfId="43120"/>
    <cellStyle name="Comma 3 4 2 2 3 4" xfId="47731"/>
    <cellStyle name="Comma 3 4 2 2 3 5" xfId="50747"/>
    <cellStyle name="Comma 3 4 2 2 4" xfId="11349"/>
    <cellStyle name="Comma 3 4 2 2 4 2" xfId="18892"/>
    <cellStyle name="Comma 3 4 2 2 4 3" xfId="42756"/>
    <cellStyle name="Comma 3 4 2 2 4 4" xfId="48208"/>
    <cellStyle name="Comma 3 4 2 2 4 5" xfId="51224"/>
    <cellStyle name="Comma 3 4 2 2 5" xfId="11836"/>
    <cellStyle name="Comma 3 4 2 2 5 2" xfId="19369"/>
    <cellStyle name="Comma 3 4 2 2 5 3" xfId="44010"/>
    <cellStyle name="Comma 3 4 2 2 5 4" xfId="48685"/>
    <cellStyle name="Comma 3 4 2 2 5 5" xfId="51701"/>
    <cellStyle name="Comma 3 4 2 2 6" xfId="8784"/>
    <cellStyle name="Comma 3 4 2 2 6 2" xfId="42596"/>
    <cellStyle name="Comma 3 4 2 2 6 3" xfId="47254"/>
    <cellStyle name="Comma 3 4 2 2 6 4" xfId="50270"/>
    <cellStyle name="Comma 3 4 2 2 7" xfId="44433"/>
    <cellStyle name="Comma 3 4 2 2 8" xfId="46148"/>
    <cellStyle name="Comma 3 4 2 2 9" xfId="49164"/>
    <cellStyle name="Comma 3 4 2 3" xfId="6211"/>
    <cellStyle name="Comma 3 4 2 3 2" xfId="6531"/>
    <cellStyle name="Comma 3 4 2 3 2 2" xfId="11130"/>
    <cellStyle name="Comma 3 4 2 3 2 2 2" xfId="18680"/>
    <cellStyle name="Comma 3 4 2 3 2 2 3" xfId="42725"/>
    <cellStyle name="Comma 3 4 2 3 2 2 4" xfId="47996"/>
    <cellStyle name="Comma 3 4 2 3 2 2 5" xfId="51012"/>
    <cellStyle name="Comma 3 4 2 3 2 3" xfId="11615"/>
    <cellStyle name="Comma 3 4 2 3 2 3 2" xfId="19157"/>
    <cellStyle name="Comma 3 4 2 3 2 3 3" xfId="44358"/>
    <cellStyle name="Comma 3 4 2 3 2 3 4" xfId="48473"/>
    <cellStyle name="Comma 3 4 2 3 2 3 5" xfId="51489"/>
    <cellStyle name="Comma 3 4 2 3 2 4" xfId="12102"/>
    <cellStyle name="Comma 3 4 2 3 2 4 2" xfId="19634"/>
    <cellStyle name="Comma 3 4 2 3 2 4 3" xfId="44515"/>
    <cellStyle name="Comma 3 4 2 3 2 4 4" xfId="48950"/>
    <cellStyle name="Comma 3 4 2 3 2 4 5" xfId="51966"/>
    <cellStyle name="Comma 3 4 2 3 2 5" xfId="9164"/>
    <cellStyle name="Comma 3 4 2 3 2 5 2" xfId="43796"/>
    <cellStyle name="Comma 3 4 2 3 2 5 3" xfId="47519"/>
    <cellStyle name="Comma 3 4 2 3 2 5 4" xfId="50535"/>
    <cellStyle name="Comma 3 4 2 3 2 6" xfId="43572"/>
    <cellStyle name="Comma 3 4 2 3 2 7" xfId="46413"/>
    <cellStyle name="Comma 3 4 2 3 2 8" xfId="49429"/>
    <cellStyle name="Comma 3 4 2 3 3" xfId="10918"/>
    <cellStyle name="Comma 3 4 2 3 3 2" xfId="18468"/>
    <cellStyle name="Comma 3 4 2 3 3 3" xfId="32194"/>
    <cellStyle name="Comma 3 4 2 3 3 4" xfId="47784"/>
    <cellStyle name="Comma 3 4 2 3 3 5" xfId="50800"/>
    <cellStyle name="Comma 3 4 2 3 4" xfId="11403"/>
    <cellStyle name="Comma 3 4 2 3 4 2" xfId="18945"/>
    <cellStyle name="Comma 3 4 2 3 4 3" xfId="44501"/>
    <cellStyle name="Comma 3 4 2 3 4 4" xfId="48261"/>
    <cellStyle name="Comma 3 4 2 3 4 5" xfId="51277"/>
    <cellStyle name="Comma 3 4 2 3 5" xfId="11890"/>
    <cellStyle name="Comma 3 4 2 3 5 2" xfId="19422"/>
    <cellStyle name="Comma 3 4 2 3 5 3" xfId="44803"/>
    <cellStyle name="Comma 3 4 2 3 5 4" xfId="48738"/>
    <cellStyle name="Comma 3 4 2 3 5 5" xfId="51754"/>
    <cellStyle name="Comma 3 4 2 3 6" xfId="8855"/>
    <cellStyle name="Comma 3 4 2 3 6 2" xfId="44272"/>
    <cellStyle name="Comma 3 4 2 3 6 3" xfId="47307"/>
    <cellStyle name="Comma 3 4 2 3 6 4" xfId="50323"/>
    <cellStyle name="Comma 3 4 2 3 7" xfId="44733"/>
    <cellStyle name="Comma 3 4 2 3 8" xfId="46201"/>
    <cellStyle name="Comma 3 4 2 3 9" xfId="49217"/>
    <cellStyle name="Comma 3 4 2 4" xfId="6291"/>
    <cellStyle name="Comma 3 4 2 4 2" xfId="6611"/>
    <cellStyle name="Comma 3 4 2 4 2 2" xfId="11183"/>
    <cellStyle name="Comma 3 4 2 4 2 2 2" xfId="18733"/>
    <cellStyle name="Comma 3 4 2 4 2 2 3" xfId="43970"/>
    <cellStyle name="Comma 3 4 2 4 2 2 4" xfId="48049"/>
    <cellStyle name="Comma 3 4 2 4 2 2 5" xfId="51065"/>
    <cellStyle name="Comma 3 4 2 4 2 3" xfId="11668"/>
    <cellStyle name="Comma 3 4 2 4 2 3 2" xfId="19210"/>
    <cellStyle name="Comma 3 4 2 4 2 3 3" xfId="20722"/>
    <cellStyle name="Comma 3 4 2 4 2 3 4" xfId="48526"/>
    <cellStyle name="Comma 3 4 2 4 2 3 5" xfId="51542"/>
    <cellStyle name="Comma 3 4 2 4 2 4" xfId="12155"/>
    <cellStyle name="Comma 3 4 2 4 2 4 2" xfId="19687"/>
    <cellStyle name="Comma 3 4 2 4 2 4 3" xfId="44711"/>
    <cellStyle name="Comma 3 4 2 4 2 4 4" xfId="49003"/>
    <cellStyle name="Comma 3 4 2 4 2 4 5" xfId="52019"/>
    <cellStyle name="Comma 3 4 2 4 2 5" xfId="9244"/>
    <cellStyle name="Comma 3 4 2 4 2 5 2" xfId="43607"/>
    <cellStyle name="Comma 3 4 2 4 2 5 3" xfId="47572"/>
    <cellStyle name="Comma 3 4 2 4 2 5 4" xfId="50588"/>
    <cellStyle name="Comma 3 4 2 4 2 6" xfId="44169"/>
    <cellStyle name="Comma 3 4 2 4 2 7" xfId="46466"/>
    <cellStyle name="Comma 3 4 2 4 2 8" xfId="49482"/>
    <cellStyle name="Comma 3 4 2 4 3" xfId="10971"/>
    <cellStyle name="Comma 3 4 2 4 3 2" xfId="18521"/>
    <cellStyle name="Comma 3 4 2 4 3 3" xfId="21249"/>
    <cellStyle name="Comma 3 4 2 4 3 4" xfId="47837"/>
    <cellStyle name="Comma 3 4 2 4 3 5" xfId="50853"/>
    <cellStyle name="Comma 3 4 2 4 4" xfId="11456"/>
    <cellStyle name="Comma 3 4 2 4 4 2" xfId="18998"/>
    <cellStyle name="Comma 3 4 2 4 4 3" xfId="43285"/>
    <cellStyle name="Comma 3 4 2 4 4 4" xfId="48314"/>
    <cellStyle name="Comma 3 4 2 4 4 5" xfId="51330"/>
    <cellStyle name="Comma 3 4 2 4 5" xfId="11943"/>
    <cellStyle name="Comma 3 4 2 4 5 2" xfId="19475"/>
    <cellStyle name="Comma 3 4 2 4 5 3" xfId="43231"/>
    <cellStyle name="Comma 3 4 2 4 5 4" xfId="48791"/>
    <cellStyle name="Comma 3 4 2 4 5 5" xfId="51807"/>
    <cellStyle name="Comma 3 4 2 4 6" xfId="8931"/>
    <cellStyle name="Comma 3 4 2 4 6 2" xfId="20498"/>
    <cellStyle name="Comma 3 4 2 4 6 3" xfId="47360"/>
    <cellStyle name="Comma 3 4 2 4 6 4" xfId="50376"/>
    <cellStyle name="Comma 3 4 2 4 7" xfId="42903"/>
    <cellStyle name="Comma 3 4 2 4 8" xfId="46254"/>
    <cellStyle name="Comma 3 4 2 4 9" xfId="49270"/>
    <cellStyle name="Comma 3 4 2 5" xfId="6371"/>
    <cellStyle name="Comma 3 4 2 5 2" xfId="11024"/>
    <cellStyle name="Comma 3 4 2 5 2 2" xfId="18574"/>
    <cellStyle name="Comma 3 4 2 5 2 3" xfId="44213"/>
    <cellStyle name="Comma 3 4 2 5 2 4" xfId="47890"/>
    <cellStyle name="Comma 3 4 2 5 2 5" xfId="50906"/>
    <cellStyle name="Comma 3 4 2 5 3" xfId="11509"/>
    <cellStyle name="Comma 3 4 2 5 3 2" xfId="19051"/>
    <cellStyle name="Comma 3 4 2 5 3 3" xfId="43473"/>
    <cellStyle name="Comma 3 4 2 5 3 4" xfId="48367"/>
    <cellStyle name="Comma 3 4 2 5 3 5" xfId="51383"/>
    <cellStyle name="Comma 3 4 2 5 4" xfId="11996"/>
    <cellStyle name="Comma 3 4 2 5 4 2" xfId="19528"/>
    <cellStyle name="Comma 3 4 2 5 4 3" xfId="44513"/>
    <cellStyle name="Comma 3 4 2 5 4 4" xfId="48844"/>
    <cellStyle name="Comma 3 4 2 5 4 5" xfId="51860"/>
    <cellStyle name="Comma 3 4 2 5 5" xfId="9010"/>
    <cellStyle name="Comma 3 4 2 5 5 2" xfId="33402"/>
    <cellStyle name="Comma 3 4 2 5 5 3" xfId="47413"/>
    <cellStyle name="Comma 3 4 2 5 5 4" xfId="50429"/>
    <cellStyle name="Comma 3 4 2 5 6" xfId="43937"/>
    <cellStyle name="Comma 3 4 2 5 7" xfId="46307"/>
    <cellStyle name="Comma 3 4 2 5 8" xfId="49323"/>
    <cellStyle name="Comma 3 4 2 6" xfId="6691"/>
    <cellStyle name="Comma 3 4 2 6 2" xfId="11236"/>
    <cellStyle name="Comma 3 4 2 6 2 2" xfId="18786"/>
    <cellStyle name="Comma 3 4 2 6 2 3" xfId="44499"/>
    <cellStyle name="Comma 3 4 2 6 2 4" xfId="48102"/>
    <cellStyle name="Comma 3 4 2 6 2 5" xfId="51118"/>
    <cellStyle name="Comma 3 4 2 6 3" xfId="11721"/>
    <cellStyle name="Comma 3 4 2 6 3 2" xfId="19263"/>
    <cellStyle name="Comma 3 4 2 6 3 3" xfId="20932"/>
    <cellStyle name="Comma 3 4 2 6 3 4" xfId="48579"/>
    <cellStyle name="Comma 3 4 2 6 3 5" xfId="51595"/>
    <cellStyle name="Comma 3 4 2 6 4" xfId="12209"/>
    <cellStyle name="Comma 3 4 2 6 4 2" xfId="19740"/>
    <cellStyle name="Comma 3 4 2 6 4 3" xfId="44712"/>
    <cellStyle name="Comma 3 4 2 6 4 4" xfId="49056"/>
    <cellStyle name="Comma 3 4 2 6 4 5" xfId="52072"/>
    <cellStyle name="Comma 3 4 2 6 5" xfId="9324"/>
    <cellStyle name="Comma 3 4 2 6 5 2" xfId="43950"/>
    <cellStyle name="Comma 3 4 2 6 5 3" xfId="47625"/>
    <cellStyle name="Comma 3 4 2 6 5 4" xfId="50641"/>
    <cellStyle name="Comma 3 4 2 6 6" xfId="21648"/>
    <cellStyle name="Comma 3 4 2 6 7" xfId="46519"/>
    <cellStyle name="Comma 3 4 2 6 8" xfId="49535"/>
    <cellStyle name="Comma 3 4 2 7" xfId="10812"/>
    <cellStyle name="Comma 3 4 2 7 2" xfId="18362"/>
    <cellStyle name="Comma 3 4 2 7 3" xfId="20258"/>
    <cellStyle name="Comma 3 4 2 7 4" xfId="47678"/>
    <cellStyle name="Comma 3 4 2 7 5" xfId="50694"/>
    <cellStyle name="Comma 3 4 2 8" xfId="11296"/>
    <cellStyle name="Comma 3 4 2 8 2" xfId="18839"/>
    <cellStyle name="Comma 3 4 2 8 3" xfId="28797"/>
    <cellStyle name="Comma 3 4 2 8 4" xfId="48155"/>
    <cellStyle name="Comma 3 4 2 8 5" xfId="51171"/>
    <cellStyle name="Comma 3 4 2 9" xfId="11783"/>
    <cellStyle name="Comma 3 4 2 9 2" xfId="19316"/>
    <cellStyle name="Comma 3 4 2 9 3" xfId="28645"/>
    <cellStyle name="Comma 3 4 2 9 4" xfId="48632"/>
    <cellStyle name="Comma 3 4 2 9 5" xfId="51648"/>
    <cellStyle name="Comma 3 4 3" xfId="6130"/>
    <cellStyle name="Comma 3 4 3 2" xfId="6450"/>
    <cellStyle name="Comma 3 4 3 2 2" xfId="11076"/>
    <cellStyle name="Comma 3 4 3 2 2 2" xfId="18626"/>
    <cellStyle name="Comma 3 4 3 2 2 3" xfId="21230"/>
    <cellStyle name="Comma 3 4 3 2 2 4" xfId="47942"/>
    <cellStyle name="Comma 3 4 3 2 2 5" xfId="50958"/>
    <cellStyle name="Comma 3 4 3 2 3" xfId="11561"/>
    <cellStyle name="Comma 3 4 3 2 3 2" xfId="19103"/>
    <cellStyle name="Comma 3 4 3 2 3 3" xfId="42789"/>
    <cellStyle name="Comma 3 4 3 2 3 4" xfId="48419"/>
    <cellStyle name="Comma 3 4 3 2 3 5" xfId="51435"/>
    <cellStyle name="Comma 3 4 3 2 4" xfId="12048"/>
    <cellStyle name="Comma 3 4 3 2 4 2" xfId="19580"/>
    <cellStyle name="Comma 3 4 3 2 4 3" xfId="44840"/>
    <cellStyle name="Comma 3 4 3 2 4 4" xfId="48896"/>
    <cellStyle name="Comma 3 4 3 2 4 5" xfId="51912"/>
    <cellStyle name="Comma 3 4 3 2 5" xfId="9084"/>
    <cellStyle name="Comma 3 4 3 2 5 2" xfId="43305"/>
    <cellStyle name="Comma 3 4 3 2 5 3" xfId="47465"/>
    <cellStyle name="Comma 3 4 3 2 5 4" xfId="50481"/>
    <cellStyle name="Comma 3 4 3 2 6" xfId="43546"/>
    <cellStyle name="Comma 3 4 3 2 7" xfId="46359"/>
    <cellStyle name="Comma 3 4 3 2 8" xfId="49375"/>
    <cellStyle name="Comma 3 4 3 3" xfId="10864"/>
    <cellStyle name="Comma 3 4 3 3 2" xfId="18414"/>
    <cellStyle name="Comma 3 4 3 3 3" xfId="44398"/>
    <cellStyle name="Comma 3 4 3 3 4" xfId="47730"/>
    <cellStyle name="Comma 3 4 3 3 5" xfId="50746"/>
    <cellStyle name="Comma 3 4 3 4" xfId="11348"/>
    <cellStyle name="Comma 3 4 3 4 2" xfId="18891"/>
    <cellStyle name="Comma 3 4 3 4 3" xfId="43953"/>
    <cellStyle name="Comma 3 4 3 4 4" xfId="48207"/>
    <cellStyle name="Comma 3 4 3 4 5" xfId="51223"/>
    <cellStyle name="Comma 3 4 3 5" xfId="11835"/>
    <cellStyle name="Comma 3 4 3 5 2" xfId="19368"/>
    <cellStyle name="Comma 3 4 3 5 3" xfId="42831"/>
    <cellStyle name="Comma 3 4 3 5 4" xfId="48684"/>
    <cellStyle name="Comma 3 4 3 5 5" xfId="51700"/>
    <cellStyle name="Comma 3 4 3 6" xfId="8783"/>
    <cellStyle name="Comma 3 4 3 6 2" xfId="44479"/>
    <cellStyle name="Comma 3 4 3 6 3" xfId="47253"/>
    <cellStyle name="Comma 3 4 3 6 4" xfId="50269"/>
    <cellStyle name="Comma 3 4 3 7" xfId="42310"/>
    <cellStyle name="Comma 3 4 3 8" xfId="46147"/>
    <cellStyle name="Comma 3 4 3 9" xfId="49163"/>
    <cellStyle name="Comma 3 4 4" xfId="6210"/>
    <cellStyle name="Comma 3 4 4 2" xfId="6530"/>
    <cellStyle name="Comma 3 4 4 2 2" xfId="11129"/>
    <cellStyle name="Comma 3 4 4 2 2 2" xfId="18679"/>
    <cellStyle name="Comma 3 4 4 2 2 3" xfId="43915"/>
    <cellStyle name="Comma 3 4 4 2 2 4" xfId="47995"/>
    <cellStyle name="Comma 3 4 4 2 2 5" xfId="51011"/>
    <cellStyle name="Comma 3 4 4 2 3" xfId="11614"/>
    <cellStyle name="Comma 3 4 4 2 3 2" xfId="19156"/>
    <cellStyle name="Comma 3 4 4 2 3 3" xfId="43191"/>
    <cellStyle name="Comma 3 4 4 2 3 4" xfId="48472"/>
    <cellStyle name="Comma 3 4 4 2 3 5" xfId="51488"/>
    <cellStyle name="Comma 3 4 4 2 4" xfId="12101"/>
    <cellStyle name="Comma 3 4 4 2 4 2" xfId="19633"/>
    <cellStyle name="Comma 3 4 4 2 4 3" xfId="28643"/>
    <cellStyle name="Comma 3 4 4 2 4 4" xfId="48949"/>
    <cellStyle name="Comma 3 4 4 2 4 5" xfId="51965"/>
    <cellStyle name="Comma 3 4 4 2 5" xfId="9163"/>
    <cellStyle name="Comma 3 4 4 2 5 2" xfId="43281"/>
    <cellStyle name="Comma 3 4 4 2 5 3" xfId="47518"/>
    <cellStyle name="Comma 3 4 4 2 5 4" xfId="50534"/>
    <cellStyle name="Comma 3 4 4 2 6" xfId="42396"/>
    <cellStyle name="Comma 3 4 4 2 7" xfId="46412"/>
    <cellStyle name="Comma 3 4 4 2 8" xfId="49428"/>
    <cellStyle name="Comma 3 4 4 3" xfId="10917"/>
    <cellStyle name="Comma 3 4 4 3 2" xfId="18467"/>
    <cellStyle name="Comma 3 4 4 3 3" xfId="43462"/>
    <cellStyle name="Comma 3 4 4 3 4" xfId="47783"/>
    <cellStyle name="Comma 3 4 4 3 5" xfId="50799"/>
    <cellStyle name="Comma 3 4 4 4" xfId="11402"/>
    <cellStyle name="Comma 3 4 4 4 2" xfId="18944"/>
    <cellStyle name="Comma 3 4 4 4 3" xfId="44547"/>
    <cellStyle name="Comma 3 4 4 4 4" xfId="48260"/>
    <cellStyle name="Comma 3 4 4 4 5" xfId="51276"/>
    <cellStyle name="Comma 3 4 4 5" xfId="11889"/>
    <cellStyle name="Comma 3 4 4 5 2" xfId="19421"/>
    <cellStyle name="Comma 3 4 4 5 3" xfId="43783"/>
    <cellStyle name="Comma 3 4 4 5 4" xfId="48737"/>
    <cellStyle name="Comma 3 4 4 5 5" xfId="51753"/>
    <cellStyle name="Comma 3 4 4 6" xfId="8854"/>
    <cellStyle name="Comma 3 4 4 6 2" xfId="21360"/>
    <cellStyle name="Comma 3 4 4 6 3" xfId="47306"/>
    <cellStyle name="Comma 3 4 4 6 4" xfId="50322"/>
    <cellStyle name="Comma 3 4 4 7" xfId="42327"/>
    <cellStyle name="Comma 3 4 4 8" xfId="46200"/>
    <cellStyle name="Comma 3 4 4 9" xfId="49216"/>
    <cellStyle name="Comma 3 4 5" xfId="6290"/>
    <cellStyle name="Comma 3 4 5 2" xfId="6610"/>
    <cellStyle name="Comma 3 4 5 2 2" xfId="11182"/>
    <cellStyle name="Comma 3 4 5 2 2 2" xfId="18732"/>
    <cellStyle name="Comma 3 4 5 2 2 3" xfId="43284"/>
    <cellStyle name="Comma 3 4 5 2 2 4" xfId="48048"/>
    <cellStyle name="Comma 3 4 5 2 2 5" xfId="51064"/>
    <cellStyle name="Comma 3 4 5 2 3" xfId="11667"/>
    <cellStyle name="Comma 3 4 5 2 3 2" xfId="19209"/>
    <cellStyle name="Comma 3 4 5 2 3 3" xfId="21182"/>
    <cellStyle name="Comma 3 4 5 2 3 4" xfId="48525"/>
    <cellStyle name="Comma 3 4 5 2 3 5" xfId="51541"/>
    <cellStyle name="Comma 3 4 5 2 4" xfId="12154"/>
    <cellStyle name="Comma 3 4 5 2 4 2" xfId="19686"/>
    <cellStyle name="Comma 3 4 5 2 4 3" xfId="43424"/>
    <cellStyle name="Comma 3 4 5 2 4 4" xfId="49002"/>
    <cellStyle name="Comma 3 4 5 2 4 5" xfId="52018"/>
    <cellStyle name="Comma 3 4 5 2 5" xfId="9243"/>
    <cellStyle name="Comma 3 4 5 2 5 2" xfId="43459"/>
    <cellStyle name="Comma 3 4 5 2 5 3" xfId="47571"/>
    <cellStyle name="Comma 3 4 5 2 5 4" xfId="50587"/>
    <cellStyle name="Comma 3 4 5 2 6" xfId="42416"/>
    <cellStyle name="Comma 3 4 5 2 7" xfId="46465"/>
    <cellStyle name="Comma 3 4 5 2 8" xfId="49481"/>
    <cellStyle name="Comma 3 4 5 3" xfId="10970"/>
    <cellStyle name="Comma 3 4 5 3 2" xfId="18520"/>
    <cellStyle name="Comma 3 4 5 3 3" xfId="42699"/>
    <cellStyle name="Comma 3 4 5 3 4" xfId="47836"/>
    <cellStyle name="Comma 3 4 5 3 5" xfId="50852"/>
    <cellStyle name="Comma 3 4 5 4" xfId="11455"/>
    <cellStyle name="Comma 3 4 5 4 2" xfId="18997"/>
    <cellStyle name="Comma 3 4 5 4 3" xfId="42774"/>
    <cellStyle name="Comma 3 4 5 4 4" xfId="48313"/>
    <cellStyle name="Comma 3 4 5 4 5" xfId="51329"/>
    <cellStyle name="Comma 3 4 5 5" xfId="11942"/>
    <cellStyle name="Comma 3 4 5 5 2" xfId="19474"/>
    <cellStyle name="Comma 3 4 5 5 3" xfId="43539"/>
    <cellStyle name="Comma 3 4 5 5 4" xfId="48790"/>
    <cellStyle name="Comma 3 4 5 5 5" xfId="51806"/>
    <cellStyle name="Comma 3 4 5 6" xfId="8930"/>
    <cellStyle name="Comma 3 4 5 6 2" xfId="43451"/>
    <cellStyle name="Comma 3 4 5 6 3" xfId="47359"/>
    <cellStyle name="Comma 3 4 5 6 4" xfId="50375"/>
    <cellStyle name="Comma 3 4 5 7" xfId="20823"/>
    <cellStyle name="Comma 3 4 5 8" xfId="46253"/>
    <cellStyle name="Comma 3 4 5 9" xfId="49269"/>
    <cellStyle name="Comma 3 4 6" xfId="6370"/>
    <cellStyle name="Comma 3 4 6 2" xfId="11023"/>
    <cellStyle name="Comma 3 4 6 2 2" xfId="18573"/>
    <cellStyle name="Comma 3 4 6 2 3" xfId="44635"/>
    <cellStyle name="Comma 3 4 6 2 4" xfId="47889"/>
    <cellStyle name="Comma 3 4 6 2 5" xfId="50905"/>
    <cellStyle name="Comma 3 4 6 3" xfId="11508"/>
    <cellStyle name="Comma 3 4 6 3 2" xfId="19050"/>
    <cellStyle name="Comma 3 4 6 3 3" xfId="43177"/>
    <cellStyle name="Comma 3 4 6 3 4" xfId="48366"/>
    <cellStyle name="Comma 3 4 6 3 5" xfId="51382"/>
    <cellStyle name="Comma 3 4 6 4" xfId="11995"/>
    <cellStyle name="Comma 3 4 6 4 2" xfId="19527"/>
    <cellStyle name="Comma 3 4 6 4 3" xfId="20927"/>
    <cellStyle name="Comma 3 4 6 4 4" xfId="48843"/>
    <cellStyle name="Comma 3 4 6 4 5" xfId="51859"/>
    <cellStyle name="Comma 3 4 6 5" xfId="9009"/>
    <cellStyle name="Comma 3 4 6 5 2" xfId="43380"/>
    <cellStyle name="Comma 3 4 6 5 3" xfId="47412"/>
    <cellStyle name="Comma 3 4 6 5 4" xfId="50428"/>
    <cellStyle name="Comma 3 4 6 6" xfId="44138"/>
    <cellStyle name="Comma 3 4 6 7" xfId="46306"/>
    <cellStyle name="Comma 3 4 6 8" xfId="49322"/>
    <cellStyle name="Comma 3 4 7" xfId="6690"/>
    <cellStyle name="Comma 3 4 7 2" xfId="11235"/>
    <cellStyle name="Comma 3 4 7 2 2" xfId="18785"/>
    <cellStyle name="Comma 3 4 7 2 3" xfId="20942"/>
    <cellStyle name="Comma 3 4 7 2 4" xfId="48101"/>
    <cellStyle name="Comma 3 4 7 2 5" xfId="51117"/>
    <cellStyle name="Comma 3 4 7 3" xfId="11720"/>
    <cellStyle name="Comma 3 4 7 3 2" xfId="19262"/>
    <cellStyle name="Comma 3 4 7 3 3" xfId="43205"/>
    <cellStyle name="Comma 3 4 7 3 4" xfId="48578"/>
    <cellStyle name="Comma 3 4 7 3 5" xfId="51594"/>
    <cellStyle name="Comma 3 4 7 4" xfId="12208"/>
    <cellStyle name="Comma 3 4 7 4 2" xfId="19739"/>
    <cellStyle name="Comma 3 4 7 4 3" xfId="44012"/>
    <cellStyle name="Comma 3 4 7 4 4" xfId="49055"/>
    <cellStyle name="Comma 3 4 7 4 5" xfId="52071"/>
    <cellStyle name="Comma 3 4 7 5" xfId="9323"/>
    <cellStyle name="Comma 3 4 7 5 2" xfId="44724"/>
    <cellStyle name="Comma 3 4 7 5 3" xfId="47624"/>
    <cellStyle name="Comma 3 4 7 5 4" xfId="50640"/>
    <cellStyle name="Comma 3 4 7 6" xfId="44173"/>
    <cellStyle name="Comma 3 4 7 7" xfId="46518"/>
    <cellStyle name="Comma 3 4 7 8" xfId="49534"/>
    <cellStyle name="Comma 3 4 8" xfId="8616"/>
    <cellStyle name="Comma 3 4 9" xfId="10811"/>
    <cellStyle name="Comma 3 4 9 2" xfId="18361"/>
    <cellStyle name="Comma 3 4 9 3" xfId="43851"/>
    <cellStyle name="Comma 3 4 9 4" xfId="47677"/>
    <cellStyle name="Comma 3 4 9 5" xfId="50693"/>
    <cellStyle name="Comma 3 5" xfId="4868"/>
    <cellStyle name="Comma 3 5 10" xfId="11784"/>
    <cellStyle name="Comma 3 5 10 2" xfId="19317"/>
    <cellStyle name="Comma 3 5 10 3" xfId="44508"/>
    <cellStyle name="Comma 3 5 10 4" xfId="48633"/>
    <cellStyle name="Comma 3 5 10 5" xfId="51649"/>
    <cellStyle name="Comma 3 5 11" xfId="7490"/>
    <cellStyle name="Comma 3 5 11 2" xfId="21439"/>
    <cellStyle name="Comma 3 5 11 3" xfId="46987"/>
    <cellStyle name="Comma 3 5 11 4" xfId="50003"/>
    <cellStyle name="Comma 3 5 12" xfId="20034"/>
    <cellStyle name="Comma 3 5 13" xfId="43842"/>
    <cellStyle name="Comma 3 5 14" xfId="44919"/>
    <cellStyle name="Comma 3 5 15" xfId="45827"/>
    <cellStyle name="Comma 3 5 16" xfId="46096"/>
    <cellStyle name="Comma 3 5 17" xfId="49111"/>
    <cellStyle name="Comma 3 5 2" xfId="6132"/>
    <cellStyle name="Comma 3 5 2 2" xfId="6452"/>
    <cellStyle name="Comma 3 5 2 2 2" xfId="11078"/>
    <cellStyle name="Comma 3 5 2 2 2 2" xfId="18628"/>
    <cellStyle name="Comma 3 5 2 2 2 3" xfId="43146"/>
    <cellStyle name="Comma 3 5 2 2 2 4" xfId="47944"/>
    <cellStyle name="Comma 3 5 2 2 2 5" xfId="50960"/>
    <cellStyle name="Comma 3 5 2 2 3" xfId="11563"/>
    <cellStyle name="Comma 3 5 2 2 3 2" xfId="19105"/>
    <cellStyle name="Comma 3 5 2 2 3 3" xfId="44562"/>
    <cellStyle name="Comma 3 5 2 2 3 4" xfId="48421"/>
    <cellStyle name="Comma 3 5 2 2 3 5" xfId="51437"/>
    <cellStyle name="Comma 3 5 2 2 4" xfId="12050"/>
    <cellStyle name="Comma 3 5 2 2 4 2" xfId="19582"/>
    <cellStyle name="Comma 3 5 2 2 4 3" xfId="43435"/>
    <cellStyle name="Comma 3 5 2 2 4 4" xfId="48898"/>
    <cellStyle name="Comma 3 5 2 2 4 5" xfId="51914"/>
    <cellStyle name="Comma 3 5 2 2 5" xfId="9086"/>
    <cellStyle name="Comma 3 5 2 2 5 2" xfId="43078"/>
    <cellStyle name="Comma 3 5 2 2 5 3" xfId="47467"/>
    <cellStyle name="Comma 3 5 2 2 5 4" xfId="50483"/>
    <cellStyle name="Comma 3 5 2 2 6" xfId="42374"/>
    <cellStyle name="Comma 3 5 2 2 7" xfId="46361"/>
    <cellStyle name="Comma 3 5 2 2 8" xfId="49377"/>
    <cellStyle name="Comma 3 5 2 3" xfId="10866"/>
    <cellStyle name="Comma 3 5 2 3 2" xfId="18416"/>
    <cellStyle name="Comma 3 5 2 3 3" xfId="43763"/>
    <cellStyle name="Comma 3 5 2 3 4" xfId="47732"/>
    <cellStyle name="Comma 3 5 2 3 5" xfId="50748"/>
    <cellStyle name="Comma 3 5 2 4" xfId="11350"/>
    <cellStyle name="Comma 3 5 2 4 2" xfId="18893"/>
    <cellStyle name="Comma 3 5 2 4 3" xfId="21199"/>
    <cellStyle name="Comma 3 5 2 4 4" xfId="48209"/>
    <cellStyle name="Comma 3 5 2 4 5" xfId="51225"/>
    <cellStyle name="Comma 3 5 2 5" xfId="11837"/>
    <cellStyle name="Comma 3 5 2 5 2" xfId="19370"/>
    <cellStyle name="Comma 3 5 2 5 3" xfId="43833"/>
    <cellStyle name="Comma 3 5 2 5 4" xfId="48686"/>
    <cellStyle name="Comma 3 5 2 5 5" xfId="51702"/>
    <cellStyle name="Comma 3 5 2 6" xfId="8785"/>
    <cellStyle name="Comma 3 5 2 6 2" xfId="30474"/>
    <cellStyle name="Comma 3 5 2 6 3" xfId="47255"/>
    <cellStyle name="Comma 3 5 2 6 4" xfId="50271"/>
    <cellStyle name="Comma 3 5 2 7" xfId="42311"/>
    <cellStyle name="Comma 3 5 2 8" xfId="46149"/>
    <cellStyle name="Comma 3 5 2 9" xfId="49165"/>
    <cellStyle name="Comma 3 5 3" xfId="6212"/>
    <cellStyle name="Comma 3 5 3 2" xfId="6532"/>
    <cellStyle name="Comma 3 5 3 2 2" xfId="11131"/>
    <cellStyle name="Comma 3 5 3 2 2 2" xfId="18681"/>
    <cellStyle name="Comma 3 5 3 2 2 3" xfId="28690"/>
    <cellStyle name="Comma 3 5 3 2 2 4" xfId="47997"/>
    <cellStyle name="Comma 3 5 3 2 2 5" xfId="51013"/>
    <cellStyle name="Comma 3 5 3 2 3" xfId="11616"/>
    <cellStyle name="Comma 3 5 3 2 3 2" xfId="19158"/>
    <cellStyle name="Comma 3 5 3 2 3 3" xfId="43923"/>
    <cellStyle name="Comma 3 5 3 2 3 4" xfId="48474"/>
    <cellStyle name="Comma 3 5 3 2 3 5" xfId="51490"/>
    <cellStyle name="Comma 3 5 3 2 4" xfId="12103"/>
    <cellStyle name="Comma 3 5 3 2 4 2" xfId="19635"/>
    <cellStyle name="Comma 3 5 3 2 4 3" xfId="42873"/>
    <cellStyle name="Comma 3 5 3 2 4 4" xfId="48951"/>
    <cellStyle name="Comma 3 5 3 2 4 5" xfId="51967"/>
    <cellStyle name="Comma 3 5 3 2 5" xfId="9165"/>
    <cellStyle name="Comma 3 5 3 2 5 2" xfId="42956"/>
    <cellStyle name="Comma 3 5 3 2 5 3" xfId="47520"/>
    <cellStyle name="Comma 3 5 3 2 5 4" xfId="50536"/>
    <cellStyle name="Comma 3 5 3 2 6" xfId="42397"/>
    <cellStyle name="Comma 3 5 3 2 7" xfId="46414"/>
    <cellStyle name="Comma 3 5 3 2 8" xfId="49430"/>
    <cellStyle name="Comma 3 5 3 3" xfId="10919"/>
    <cellStyle name="Comma 3 5 3 3 2" xfId="18469"/>
    <cellStyle name="Comma 3 5 3 3 3" xfId="42692"/>
    <cellStyle name="Comma 3 5 3 3 4" xfId="47785"/>
    <cellStyle name="Comma 3 5 3 3 5" xfId="50801"/>
    <cellStyle name="Comma 3 5 3 4" xfId="11404"/>
    <cellStyle name="Comma 3 5 3 4 2" xfId="18946"/>
    <cellStyle name="Comma 3 5 3 4 3" xfId="42764"/>
    <cellStyle name="Comma 3 5 3 4 4" xfId="48262"/>
    <cellStyle name="Comma 3 5 3 4 5" xfId="51278"/>
    <cellStyle name="Comma 3 5 3 5" xfId="11891"/>
    <cellStyle name="Comma 3 5 3 5 2" xfId="19423"/>
    <cellStyle name="Comma 3 5 3 5 3" xfId="30756"/>
    <cellStyle name="Comma 3 5 3 5 4" xfId="48739"/>
    <cellStyle name="Comma 3 5 3 5 5" xfId="51755"/>
    <cellStyle name="Comma 3 5 3 6" xfId="8856"/>
    <cellStyle name="Comma 3 5 3 6 2" xfId="43053"/>
    <cellStyle name="Comma 3 5 3 6 3" xfId="47308"/>
    <cellStyle name="Comma 3 5 3 6 4" xfId="50324"/>
    <cellStyle name="Comma 3 5 3 7" xfId="42328"/>
    <cellStyle name="Comma 3 5 3 8" xfId="46202"/>
    <cellStyle name="Comma 3 5 3 9" xfId="49218"/>
    <cellStyle name="Comma 3 5 4" xfId="6292"/>
    <cellStyle name="Comma 3 5 4 2" xfId="6612"/>
    <cellStyle name="Comma 3 5 4 2 2" xfId="11184"/>
    <cellStyle name="Comma 3 5 4 2 2 2" xfId="18734"/>
    <cellStyle name="Comma 3 5 4 2 2 3" xfId="42967"/>
    <cellStyle name="Comma 3 5 4 2 2 4" xfId="48050"/>
    <cellStyle name="Comma 3 5 4 2 2 5" xfId="51066"/>
    <cellStyle name="Comma 3 5 4 2 3" xfId="11669"/>
    <cellStyle name="Comma 3 5 4 2 3 2" xfId="19211"/>
    <cellStyle name="Comma 3 5 4 2 3 3" xfId="43198"/>
    <cellStyle name="Comma 3 5 4 2 3 4" xfId="48527"/>
    <cellStyle name="Comma 3 5 4 2 3 5" xfId="51543"/>
    <cellStyle name="Comma 3 5 4 2 4" xfId="12156"/>
    <cellStyle name="Comma 3 5 4 2 4 2" xfId="19688"/>
    <cellStyle name="Comma 3 5 4 2 4 3" xfId="43260"/>
    <cellStyle name="Comma 3 5 4 2 4 4" xfId="49004"/>
    <cellStyle name="Comma 3 5 4 2 4 5" xfId="52020"/>
    <cellStyle name="Comma 3 5 4 2 5" xfId="9245"/>
    <cellStyle name="Comma 3 5 4 2 5 2" xfId="42660"/>
    <cellStyle name="Comma 3 5 4 2 5 3" xfId="47573"/>
    <cellStyle name="Comma 3 5 4 2 5 4" xfId="50589"/>
    <cellStyle name="Comma 3 5 4 2 6" xfId="42417"/>
    <cellStyle name="Comma 3 5 4 2 7" xfId="46467"/>
    <cellStyle name="Comma 3 5 4 2 8" xfId="49483"/>
    <cellStyle name="Comma 3 5 4 3" xfId="10972"/>
    <cellStyle name="Comma 3 5 4 3 2" xfId="18522"/>
    <cellStyle name="Comma 3 5 4 3 3" xfId="44400"/>
    <cellStyle name="Comma 3 5 4 3 4" xfId="47838"/>
    <cellStyle name="Comma 3 5 4 3 5" xfId="50854"/>
    <cellStyle name="Comma 3 5 4 4" xfId="11457"/>
    <cellStyle name="Comma 3 5 4 4 2" xfId="18999"/>
    <cellStyle name="Comma 3 5 4 4 3" xfId="20808"/>
    <cellStyle name="Comma 3 5 4 4 4" xfId="48315"/>
    <cellStyle name="Comma 3 5 4 4 5" xfId="51331"/>
    <cellStyle name="Comma 3 5 4 5" xfId="11944"/>
    <cellStyle name="Comma 3 5 4 5 2" xfId="19476"/>
    <cellStyle name="Comma 3 5 4 5 3" xfId="44365"/>
    <cellStyle name="Comma 3 5 4 5 4" xfId="48792"/>
    <cellStyle name="Comma 3 5 4 5 5" xfId="51808"/>
    <cellStyle name="Comma 3 5 4 6" xfId="8932"/>
    <cellStyle name="Comma 3 5 4 6 2" xfId="42617"/>
    <cellStyle name="Comma 3 5 4 6 3" xfId="47361"/>
    <cellStyle name="Comma 3 5 4 6 4" xfId="50377"/>
    <cellStyle name="Comma 3 5 4 7" xfId="44830"/>
    <cellStyle name="Comma 3 5 4 8" xfId="46255"/>
    <cellStyle name="Comma 3 5 4 9" xfId="49271"/>
    <cellStyle name="Comma 3 5 5" xfId="6372"/>
    <cellStyle name="Comma 3 5 5 2" xfId="11025"/>
    <cellStyle name="Comma 3 5 5 2 2" xfId="18575"/>
    <cellStyle name="Comma 3 5 5 2 3" xfId="42708"/>
    <cellStyle name="Comma 3 5 5 2 4" xfId="47891"/>
    <cellStyle name="Comma 3 5 5 2 5" xfId="50907"/>
    <cellStyle name="Comma 3 5 5 3" xfId="11510"/>
    <cellStyle name="Comma 3 5 5 3 2" xfId="19052"/>
    <cellStyle name="Comma 3 5 5 3 3" xfId="28568"/>
    <cellStyle name="Comma 3 5 5 3 4" xfId="48368"/>
    <cellStyle name="Comma 3 5 5 3 5" xfId="51384"/>
    <cellStyle name="Comma 3 5 5 4" xfId="11997"/>
    <cellStyle name="Comma 3 5 5 4 2" xfId="19529"/>
    <cellStyle name="Comma 3 5 5 4 3" xfId="33730"/>
    <cellStyle name="Comma 3 5 5 4 4" xfId="48845"/>
    <cellStyle name="Comma 3 5 5 4 5" xfId="51861"/>
    <cellStyle name="Comma 3 5 5 5" xfId="9011"/>
    <cellStyle name="Comma 3 5 5 5 2" xfId="20763"/>
    <cellStyle name="Comma 3 5 5 5 3" xfId="47414"/>
    <cellStyle name="Comma 3 5 5 5 4" xfId="50430"/>
    <cellStyle name="Comma 3 5 5 6" xfId="42359"/>
    <cellStyle name="Comma 3 5 5 7" xfId="46308"/>
    <cellStyle name="Comma 3 5 5 8" xfId="49324"/>
    <cellStyle name="Comma 3 5 6" xfId="6692"/>
    <cellStyle name="Comma 3 5 6 2" xfId="11237"/>
    <cellStyle name="Comma 3 5 6 2 2" xfId="18787"/>
    <cellStyle name="Comma 3 5 6 2 3" xfId="30766"/>
    <cellStyle name="Comma 3 5 6 2 4" xfId="48103"/>
    <cellStyle name="Comma 3 5 6 2 5" xfId="51119"/>
    <cellStyle name="Comma 3 5 6 3" xfId="11722"/>
    <cellStyle name="Comma 3 5 6 3 2" xfId="19264"/>
    <cellStyle name="Comma 3 5 6 3 3" xfId="44507"/>
    <cellStyle name="Comma 3 5 6 3 4" xfId="48580"/>
    <cellStyle name="Comma 3 5 6 3 5" xfId="51596"/>
    <cellStyle name="Comma 3 5 6 4" xfId="12210"/>
    <cellStyle name="Comma 3 5 6 4 2" xfId="19741"/>
    <cellStyle name="Comma 3 5 6 4 3" xfId="43266"/>
    <cellStyle name="Comma 3 5 6 4 4" xfId="49057"/>
    <cellStyle name="Comma 3 5 6 4 5" xfId="52073"/>
    <cellStyle name="Comma 3 5 6 5" xfId="9325"/>
    <cellStyle name="Comma 3 5 6 5 2" xfId="44527"/>
    <cellStyle name="Comma 3 5 6 5 3" xfId="47626"/>
    <cellStyle name="Comma 3 5 6 5 4" xfId="50642"/>
    <cellStyle name="Comma 3 5 6 6" xfId="43791"/>
    <cellStyle name="Comma 3 5 6 7" xfId="46520"/>
    <cellStyle name="Comma 3 5 6 8" xfId="49536"/>
    <cellStyle name="Comma 3 5 7" xfId="9361"/>
    <cellStyle name="Comma 3 5 8" xfId="10813"/>
    <cellStyle name="Comma 3 5 8 2" xfId="18363"/>
    <cellStyle name="Comma 3 5 8 3" xfId="20253"/>
    <cellStyle name="Comma 3 5 8 4" xfId="47679"/>
    <cellStyle name="Comma 3 5 8 5" xfId="50695"/>
    <cellStyle name="Comma 3 5 9" xfId="11297"/>
    <cellStyle name="Comma 3 5 9 2" xfId="18840"/>
    <cellStyle name="Comma 3 5 9 3" xfId="44642"/>
    <cellStyle name="Comma 3 5 9 4" xfId="48156"/>
    <cellStyle name="Comma 3 5 9 5" xfId="51172"/>
    <cellStyle name="Comma 3 6" xfId="8001"/>
    <cellStyle name="Comma 3 6 2" xfId="18026"/>
    <cellStyle name="Comma 3 6 3" xfId="20035"/>
    <cellStyle name="Comma 3 6 4" xfId="43975"/>
    <cellStyle name="Comma 3 6 5" xfId="44920"/>
    <cellStyle name="Comma 3 6 6" xfId="45828"/>
    <cellStyle name="Comma 3 6 7" xfId="47030"/>
    <cellStyle name="Comma 3 6 8" xfId="50046"/>
    <cellStyle name="Comma 3 6 9" xfId="14607"/>
    <cellStyle name="Comma 3 7" xfId="7444"/>
    <cellStyle name="Comma 3 7 2" xfId="17982"/>
    <cellStyle name="Comma 3 7 3" xfId="20036"/>
    <cellStyle name="Comma 3 7 4" xfId="44469"/>
    <cellStyle name="Comma 3 7 5" xfId="44921"/>
    <cellStyle name="Comma 3 7 6" xfId="45829"/>
    <cellStyle name="Comma 3 7 7" xfId="46976"/>
    <cellStyle name="Comma 3 7 8" xfId="49992"/>
    <cellStyle name="Comma 3 7 9" xfId="14349"/>
    <cellStyle name="Comma 3 8" xfId="15789"/>
    <cellStyle name="Comma 3 8 2" xfId="20037"/>
    <cellStyle name="Comma 3 8 3" xfId="44922"/>
    <cellStyle name="Comma 3 8 4" xfId="45830"/>
    <cellStyle name="Comma 3 9" xfId="20038"/>
    <cellStyle name="Comma 4" xfId="38"/>
    <cellStyle name="Comma 4 10" xfId="20039"/>
    <cellStyle name="Comma 4 11" xfId="44923"/>
    <cellStyle name="Comma 4 12" xfId="45831"/>
    <cellStyle name="Comma 4 13" xfId="2089"/>
    <cellStyle name="Comma 4 2" xfId="2077"/>
    <cellStyle name="Comma 4 2 10" xfId="11271"/>
    <cellStyle name="Comma 4 2 10 2" xfId="18818"/>
    <cellStyle name="Comma 4 2 10 3" xfId="28801"/>
    <cellStyle name="Comma 4 2 10 4" xfId="48134"/>
    <cellStyle name="Comma 4 2 10 5" xfId="51150"/>
    <cellStyle name="Comma 4 2 11" xfId="11757"/>
    <cellStyle name="Comma 4 2 11 2" xfId="19295"/>
    <cellStyle name="Comma 4 2 11 3" xfId="20721"/>
    <cellStyle name="Comma 4 2 11 4" xfId="48611"/>
    <cellStyle name="Comma 4 2 11 5" xfId="51627"/>
    <cellStyle name="Comma 4 2 12" xfId="15794"/>
    <cellStyle name="Comma 4 2 13" xfId="20040"/>
    <cellStyle name="Comma 4 2 14" xfId="44924"/>
    <cellStyle name="Comma 4 2 15" xfId="45832"/>
    <cellStyle name="Comma 4 2 16" xfId="46074"/>
    <cellStyle name="Comma 4 2 17" xfId="49089"/>
    <cellStyle name="Comma 4 2 2" xfId="4196"/>
    <cellStyle name="Comma 4 2 2 10" xfId="11767"/>
    <cellStyle name="Comma 4 2 2 10 2" xfId="19301"/>
    <cellStyle name="Comma 4 2 2 10 3" xfId="42822"/>
    <cellStyle name="Comma 4 2 2 10 4" xfId="48617"/>
    <cellStyle name="Comma 4 2 2 10 5" xfId="51633"/>
    <cellStyle name="Comma 4 2 2 11" xfId="7496"/>
    <cellStyle name="Comma 4 2 2 11 2" xfId="17998"/>
    <cellStyle name="Comma 4 2 2 11 3" xfId="28727"/>
    <cellStyle name="Comma 4 2 2 11 4" xfId="46993"/>
    <cellStyle name="Comma 4 2 2 11 5" xfId="50009"/>
    <cellStyle name="Comma 4 2 2 12" xfId="15795"/>
    <cellStyle name="Comma 4 2 2 13" xfId="20041"/>
    <cellStyle name="Comma 4 2 2 14" xfId="44925"/>
    <cellStyle name="Comma 4 2 2 15" xfId="45833"/>
    <cellStyle name="Comma 4 2 2 16" xfId="46080"/>
    <cellStyle name="Comma 4 2 2 17" xfId="49095"/>
    <cellStyle name="Comma 4 2 2 2" xfId="4869"/>
    <cellStyle name="Comma 4 2 2 2 10" xfId="7797"/>
    <cellStyle name="Comma 4 2 2 2 10 2" xfId="44719"/>
    <cellStyle name="Comma 4 2 2 2 10 3" xfId="47005"/>
    <cellStyle name="Comma 4 2 2 2 10 4" xfId="50021"/>
    <cellStyle name="Comma 4 2 2 2 11" xfId="20042"/>
    <cellStyle name="Comma 4 2 2 2 12" xfId="44926"/>
    <cellStyle name="Comma 4 2 2 2 13" xfId="45834"/>
    <cellStyle name="Comma 4 2 2 2 14" xfId="46097"/>
    <cellStyle name="Comma 4 2 2 2 15" xfId="49112"/>
    <cellStyle name="Comma 4 2 2 2 2" xfId="6133"/>
    <cellStyle name="Comma 4 2 2 2 2 2" xfId="6453"/>
    <cellStyle name="Comma 4 2 2 2 2 2 2" xfId="11079"/>
    <cellStyle name="Comma 4 2 2 2 2 2 2 2" xfId="18629"/>
    <cellStyle name="Comma 4 2 2 2 2 2 2 3" xfId="44348"/>
    <cellStyle name="Comma 4 2 2 2 2 2 2 4" xfId="47945"/>
    <cellStyle name="Comma 4 2 2 2 2 2 2 5" xfId="50961"/>
    <cellStyle name="Comma 4 2 2 2 2 2 3" xfId="11564"/>
    <cellStyle name="Comma 4 2 2 2 2 2 3 2" xfId="19106"/>
    <cellStyle name="Comma 4 2 2 2 2 2 3 3" xfId="43183"/>
    <cellStyle name="Comma 4 2 2 2 2 2 3 4" xfId="48422"/>
    <cellStyle name="Comma 4 2 2 2 2 2 3 5" xfId="51438"/>
    <cellStyle name="Comma 4 2 2 2 2 2 4" xfId="12051"/>
    <cellStyle name="Comma 4 2 2 2 2 2 4 2" xfId="19583"/>
    <cellStyle name="Comma 4 2 2 2 2 2 4 3" xfId="20593"/>
    <cellStyle name="Comma 4 2 2 2 2 2 4 4" xfId="48899"/>
    <cellStyle name="Comma 4 2 2 2 2 2 4 5" xfId="51915"/>
    <cellStyle name="Comma 4 2 2 2 2 2 5" xfId="9087"/>
    <cellStyle name="Comma 4 2 2 2 2 2 5 2" xfId="44625"/>
    <cellStyle name="Comma 4 2 2 2 2 2 5 3" xfId="47468"/>
    <cellStyle name="Comma 4 2 2 2 2 2 5 4" xfId="50484"/>
    <cellStyle name="Comma 4 2 2 2 2 2 6" xfId="44441"/>
    <cellStyle name="Comma 4 2 2 2 2 2 7" xfId="46362"/>
    <cellStyle name="Comma 4 2 2 2 2 2 8" xfId="49378"/>
    <cellStyle name="Comma 4 2 2 2 2 3" xfId="10867"/>
    <cellStyle name="Comma 4 2 2 2 2 3 2" xfId="18417"/>
    <cellStyle name="Comma 4 2 2 2 2 3 3" xfId="28570"/>
    <cellStyle name="Comma 4 2 2 2 2 3 4" xfId="47733"/>
    <cellStyle name="Comma 4 2 2 2 2 3 5" xfId="50749"/>
    <cellStyle name="Comma 4 2 2 2 2 4" xfId="11351"/>
    <cellStyle name="Comma 4 2 2 2 2 4 2" xfId="18894"/>
    <cellStyle name="Comma 4 2 2 2 2 4 3" xfId="43686"/>
    <cellStyle name="Comma 4 2 2 2 2 4 4" xfId="48210"/>
    <cellStyle name="Comma 4 2 2 2 2 4 5" xfId="51226"/>
    <cellStyle name="Comma 4 2 2 2 2 5" xfId="11838"/>
    <cellStyle name="Comma 4 2 2 2 2 5 2" xfId="19371"/>
    <cellStyle name="Comma 4 2 2 2 2 5 3" xfId="43216"/>
    <cellStyle name="Comma 4 2 2 2 2 5 4" xfId="48687"/>
    <cellStyle name="Comma 4 2 2 2 2 5 5" xfId="51703"/>
    <cellStyle name="Comma 4 2 2 2 2 6" xfId="8786"/>
    <cellStyle name="Comma 4 2 2 2 2 6 2" xfId="44388"/>
    <cellStyle name="Comma 4 2 2 2 2 6 3" xfId="47256"/>
    <cellStyle name="Comma 4 2 2 2 2 6 4" xfId="50272"/>
    <cellStyle name="Comma 4 2 2 2 2 7" xfId="43558"/>
    <cellStyle name="Comma 4 2 2 2 2 8" xfId="46150"/>
    <cellStyle name="Comma 4 2 2 2 2 9" xfId="49166"/>
    <cellStyle name="Comma 4 2 2 2 3" xfId="6213"/>
    <cellStyle name="Comma 4 2 2 2 3 2" xfId="6533"/>
    <cellStyle name="Comma 4 2 2 2 3 2 2" xfId="11132"/>
    <cellStyle name="Comma 4 2 2 2 3 2 2 2" xfId="18682"/>
    <cellStyle name="Comma 4 2 2 2 3 2 2 3" xfId="43823"/>
    <cellStyle name="Comma 4 2 2 2 3 2 2 4" xfId="47998"/>
    <cellStyle name="Comma 4 2 2 2 3 2 2 5" xfId="51014"/>
    <cellStyle name="Comma 4 2 2 2 3 2 3" xfId="11617"/>
    <cellStyle name="Comma 4 2 2 2 3 2 3 2" xfId="19159"/>
    <cellStyle name="Comma 4 2 2 2 3 2 3 3" xfId="33735"/>
    <cellStyle name="Comma 4 2 2 2 3 2 3 4" xfId="48475"/>
    <cellStyle name="Comma 4 2 2 2 3 2 3 5" xfId="51491"/>
    <cellStyle name="Comma 4 2 2 2 3 2 4" xfId="12104"/>
    <cellStyle name="Comma 4 2 2 2 3 2 4 2" xfId="19636"/>
    <cellStyle name="Comma 4 2 2 2 3 2 4 3" xfId="43960"/>
    <cellStyle name="Comma 4 2 2 2 3 2 4 4" xfId="48952"/>
    <cellStyle name="Comma 4 2 2 2 3 2 4 5" xfId="51968"/>
    <cellStyle name="Comma 4 2 2 2 3 2 5" xfId="9166"/>
    <cellStyle name="Comma 4 2 2 2 3 2 5 2" xfId="44318"/>
    <cellStyle name="Comma 4 2 2 2 3 2 5 3" xfId="47521"/>
    <cellStyle name="Comma 4 2 2 2 3 2 5 4" xfId="50537"/>
    <cellStyle name="Comma 4 2 2 2 3 2 6" xfId="44166"/>
    <cellStyle name="Comma 4 2 2 2 3 2 7" xfId="46415"/>
    <cellStyle name="Comma 4 2 2 2 3 2 8" xfId="49431"/>
    <cellStyle name="Comma 4 2 2 2 3 3" xfId="10920"/>
    <cellStyle name="Comma 4 2 2 2 3 3 2" xfId="18470"/>
    <cellStyle name="Comma 4 2 2 2 3 3 3" xfId="42693"/>
    <cellStyle name="Comma 4 2 2 2 3 3 4" xfId="47786"/>
    <cellStyle name="Comma 4 2 2 2 3 3 5" xfId="50802"/>
    <cellStyle name="Comma 4 2 2 2 3 4" xfId="11405"/>
    <cellStyle name="Comma 4 2 2 2 3 4 2" xfId="18947"/>
    <cellStyle name="Comma 4 2 2 2 3 4 3" xfId="44584"/>
    <cellStyle name="Comma 4 2 2 2 3 4 4" xfId="48263"/>
    <cellStyle name="Comma 4 2 2 2 3 4 5" xfId="51279"/>
    <cellStyle name="Comma 4 2 2 2 3 5" xfId="11892"/>
    <cellStyle name="Comma 4 2 2 2 3 5 2" xfId="19424"/>
    <cellStyle name="Comma 4 2 2 2 3 5 3" xfId="44382"/>
    <cellStyle name="Comma 4 2 2 2 3 5 4" xfId="48740"/>
    <cellStyle name="Comma 4 2 2 2 3 5 5" xfId="51756"/>
    <cellStyle name="Comma 4 2 2 2 3 6" xfId="8857"/>
    <cellStyle name="Comma 4 2 2 2 3 6 2" xfId="29979"/>
    <cellStyle name="Comma 4 2 2 2 3 6 3" xfId="47309"/>
    <cellStyle name="Comma 4 2 2 2 3 6 4" xfId="50325"/>
    <cellStyle name="Comma 4 2 2 2 3 7" xfId="43861"/>
    <cellStyle name="Comma 4 2 2 2 3 8" xfId="46203"/>
    <cellStyle name="Comma 4 2 2 2 3 9" xfId="49219"/>
    <cellStyle name="Comma 4 2 2 2 4" xfId="6293"/>
    <cellStyle name="Comma 4 2 2 2 4 2" xfId="6613"/>
    <cellStyle name="Comma 4 2 2 2 4 2 2" xfId="11185"/>
    <cellStyle name="Comma 4 2 2 2 4 2 2 2" xfId="18735"/>
    <cellStyle name="Comma 4 2 2 2 4 2 2 3" xfId="43437"/>
    <cellStyle name="Comma 4 2 2 2 4 2 2 4" xfId="48051"/>
    <cellStyle name="Comma 4 2 2 2 4 2 2 5" xfId="51067"/>
    <cellStyle name="Comma 4 2 2 2 4 2 3" xfId="11670"/>
    <cellStyle name="Comma 4 2 2 2 4 2 3 2" xfId="19212"/>
    <cellStyle name="Comma 4 2 2 2 4 2 3 3" xfId="20933"/>
    <cellStyle name="Comma 4 2 2 2 4 2 3 4" xfId="48528"/>
    <cellStyle name="Comma 4 2 2 2 4 2 3 5" xfId="51544"/>
    <cellStyle name="Comma 4 2 2 2 4 2 4" xfId="12157"/>
    <cellStyle name="Comma 4 2 2 2 4 2 4 2" xfId="19689"/>
    <cellStyle name="Comma 4 2 2 2 4 2 4 3" xfId="44657"/>
    <cellStyle name="Comma 4 2 2 2 4 2 4 4" xfId="49005"/>
    <cellStyle name="Comma 4 2 2 2 4 2 4 5" xfId="52021"/>
    <cellStyle name="Comma 4 2 2 2 4 2 5" xfId="9246"/>
    <cellStyle name="Comma 4 2 2 2 4 2 5 2" xfId="21319"/>
    <cellStyle name="Comma 4 2 2 2 4 2 5 3" xfId="47574"/>
    <cellStyle name="Comma 4 2 2 2 4 2 5 4" xfId="50590"/>
    <cellStyle name="Comma 4 2 2 2 4 2 6" xfId="44746"/>
    <cellStyle name="Comma 4 2 2 2 4 2 7" xfId="46468"/>
    <cellStyle name="Comma 4 2 2 2 4 2 8" xfId="49484"/>
    <cellStyle name="Comma 4 2 2 2 4 3" xfId="10973"/>
    <cellStyle name="Comma 4 2 2 2 4 3 2" xfId="18523"/>
    <cellStyle name="Comma 4 2 2 2 4 3 3" xfId="28816"/>
    <cellStyle name="Comma 4 2 2 2 4 3 4" xfId="47839"/>
    <cellStyle name="Comma 4 2 2 2 4 3 5" xfId="50855"/>
    <cellStyle name="Comma 4 2 2 2 4 4" xfId="11458"/>
    <cellStyle name="Comma 4 2 2 2 4 4 2" xfId="19000"/>
    <cellStyle name="Comma 4 2 2 2 4 4 3" xfId="42973"/>
    <cellStyle name="Comma 4 2 2 2 4 4 4" xfId="48316"/>
    <cellStyle name="Comma 4 2 2 2 4 4 5" xfId="51332"/>
    <cellStyle name="Comma 4 2 2 2 4 5" xfId="11945"/>
    <cellStyle name="Comma 4 2 2 2 4 5 2" xfId="19477"/>
    <cellStyle name="Comma 4 2 2 2 4 5 3" xfId="43930"/>
    <cellStyle name="Comma 4 2 2 2 4 5 4" xfId="48793"/>
    <cellStyle name="Comma 4 2 2 2 4 5 5" xfId="51809"/>
    <cellStyle name="Comma 4 2 2 2 4 6" xfId="8933"/>
    <cellStyle name="Comma 4 2 2 2 4 6 2" xfId="21347"/>
    <cellStyle name="Comma 4 2 2 2 4 6 3" xfId="47362"/>
    <cellStyle name="Comma 4 2 2 2 4 6 4" xfId="50378"/>
    <cellStyle name="Comma 4 2 2 2 4 7" xfId="44852"/>
    <cellStyle name="Comma 4 2 2 2 4 8" xfId="46256"/>
    <cellStyle name="Comma 4 2 2 2 4 9" xfId="49272"/>
    <cellStyle name="Comma 4 2 2 2 5" xfId="6373"/>
    <cellStyle name="Comma 4 2 2 2 5 2" xfId="11026"/>
    <cellStyle name="Comma 4 2 2 2 5 2 2" xfId="18576"/>
    <cellStyle name="Comma 4 2 2 2 5 2 3" xfId="21238"/>
    <cellStyle name="Comma 4 2 2 2 5 2 4" xfId="47892"/>
    <cellStyle name="Comma 4 2 2 2 5 2 5" xfId="50908"/>
    <cellStyle name="Comma 4 2 2 2 5 3" xfId="11511"/>
    <cellStyle name="Comma 4 2 2 2 5 3 2" xfId="19053"/>
    <cellStyle name="Comma 4 2 2 2 5 3 3" xfId="21570"/>
    <cellStyle name="Comma 4 2 2 2 5 3 4" xfId="48369"/>
    <cellStyle name="Comma 4 2 2 2 5 3 5" xfId="51385"/>
    <cellStyle name="Comma 4 2 2 2 5 4" xfId="11998"/>
    <cellStyle name="Comma 4 2 2 2 5 4 2" xfId="19530"/>
    <cellStyle name="Comma 4 2 2 2 5 4 3" xfId="43331"/>
    <cellStyle name="Comma 4 2 2 2 5 4 4" xfId="48846"/>
    <cellStyle name="Comma 4 2 2 2 5 4 5" xfId="51862"/>
    <cellStyle name="Comma 4 2 2 2 5 5" xfId="9012"/>
    <cellStyle name="Comma 4 2 2 2 5 5 2" xfId="43069"/>
    <cellStyle name="Comma 4 2 2 2 5 5 3" xfId="47415"/>
    <cellStyle name="Comma 4 2 2 2 5 5 4" xfId="50431"/>
    <cellStyle name="Comma 4 2 2 2 5 6" xfId="44856"/>
    <cellStyle name="Comma 4 2 2 2 5 7" xfId="46309"/>
    <cellStyle name="Comma 4 2 2 2 5 8" xfId="49325"/>
    <cellStyle name="Comma 4 2 2 2 6" xfId="6693"/>
    <cellStyle name="Comma 4 2 2 2 6 2" xfId="11238"/>
    <cellStyle name="Comma 4 2 2 2 6 2 2" xfId="18788"/>
    <cellStyle name="Comma 4 2 2 2 6 2 3" xfId="44093"/>
    <cellStyle name="Comma 4 2 2 2 6 2 4" xfId="48104"/>
    <cellStyle name="Comma 4 2 2 2 6 2 5" xfId="51120"/>
    <cellStyle name="Comma 4 2 2 2 6 3" xfId="11723"/>
    <cellStyle name="Comma 4 2 2 2 6 3 2" xfId="19265"/>
    <cellStyle name="Comma 4 2 2 2 6 3 3" xfId="21569"/>
    <cellStyle name="Comma 4 2 2 2 6 3 4" xfId="48581"/>
    <cellStyle name="Comma 4 2 2 2 6 3 5" xfId="51597"/>
    <cellStyle name="Comma 4 2 2 2 6 4" xfId="12211"/>
    <cellStyle name="Comma 4 2 2 2 6 4 2" xfId="19742"/>
    <cellStyle name="Comma 4 2 2 2 6 4 3" xfId="44658"/>
    <cellStyle name="Comma 4 2 2 2 6 4 4" xfId="49058"/>
    <cellStyle name="Comma 4 2 2 2 6 4 5" xfId="52074"/>
    <cellStyle name="Comma 4 2 2 2 6 5" xfId="9326"/>
    <cellStyle name="Comma 4 2 2 2 6 5 2" xfId="42668"/>
    <cellStyle name="Comma 4 2 2 2 6 5 3" xfId="47627"/>
    <cellStyle name="Comma 4 2 2 2 6 5 4" xfId="50643"/>
    <cellStyle name="Comma 4 2 2 2 6 6" xfId="42916"/>
    <cellStyle name="Comma 4 2 2 2 6 7" xfId="46521"/>
    <cellStyle name="Comma 4 2 2 2 6 8" xfId="49537"/>
    <cellStyle name="Comma 4 2 2 2 7" xfId="10814"/>
    <cellStyle name="Comma 4 2 2 2 7 2" xfId="18364"/>
    <cellStyle name="Comma 4 2 2 2 7 3" xfId="42675"/>
    <cellStyle name="Comma 4 2 2 2 7 4" xfId="47680"/>
    <cellStyle name="Comma 4 2 2 2 7 5" xfId="50696"/>
    <cellStyle name="Comma 4 2 2 2 8" xfId="11298"/>
    <cellStyle name="Comma 4 2 2 2 8 2" xfId="18841"/>
    <cellStyle name="Comma 4 2 2 2 8 3" xfId="44790"/>
    <cellStyle name="Comma 4 2 2 2 8 4" xfId="48157"/>
    <cellStyle name="Comma 4 2 2 2 8 5" xfId="51173"/>
    <cellStyle name="Comma 4 2 2 2 9" xfId="11785"/>
    <cellStyle name="Comma 4 2 2 2 9 2" xfId="19318"/>
    <cellStyle name="Comma 4 2 2 2 9 3" xfId="43287"/>
    <cellStyle name="Comma 4 2 2 2 9 4" xfId="48634"/>
    <cellStyle name="Comma 4 2 2 2 9 5" xfId="51650"/>
    <cellStyle name="Comma 4 2 2 3" xfId="5989"/>
    <cellStyle name="Comma 4 2 2 3 2" xfId="6430"/>
    <cellStyle name="Comma 4 2 2 3 2 2" xfId="11062"/>
    <cellStyle name="Comma 4 2 2 3 2 2 2" xfId="18612"/>
    <cellStyle name="Comma 4 2 2 3 2 2 3" xfId="44214"/>
    <cellStyle name="Comma 4 2 2 3 2 2 4" xfId="47928"/>
    <cellStyle name="Comma 4 2 2 3 2 2 5" xfId="50944"/>
    <cellStyle name="Comma 4 2 2 3 2 3" xfId="11547"/>
    <cellStyle name="Comma 4 2 2 3 2 3 2" xfId="19089"/>
    <cellStyle name="Comma 4 2 2 3 2 3 3" xfId="44503"/>
    <cellStyle name="Comma 4 2 2 3 2 3 4" xfId="48405"/>
    <cellStyle name="Comma 4 2 2 3 2 3 5" xfId="51421"/>
    <cellStyle name="Comma 4 2 2 3 2 4" xfId="12034"/>
    <cellStyle name="Comma 4 2 2 3 2 4 2" xfId="19566"/>
    <cellStyle name="Comma 4 2 2 3 2 4 3" xfId="44806"/>
    <cellStyle name="Comma 4 2 2 3 2 4 4" xfId="48882"/>
    <cellStyle name="Comma 4 2 2 3 2 4 5" xfId="51898"/>
    <cellStyle name="Comma 4 2 2 3 2 5" xfId="9064"/>
    <cellStyle name="Comma 4 2 2 3 2 5 2" xfId="42634"/>
    <cellStyle name="Comma 4 2 2 3 2 5 3" xfId="47451"/>
    <cellStyle name="Comma 4 2 2 3 2 5 4" xfId="50467"/>
    <cellStyle name="Comma 4 2 2 3 2 6" xfId="42372"/>
    <cellStyle name="Comma 4 2 2 3 2 7" xfId="46345"/>
    <cellStyle name="Comma 4 2 2 3 2 8" xfId="49361"/>
    <cellStyle name="Comma 4 2 2 3 3" xfId="10850"/>
    <cellStyle name="Comma 4 2 2 3 3 2" xfId="18400"/>
    <cellStyle name="Comma 4 2 2 3 3 3" xfId="42680"/>
    <cellStyle name="Comma 4 2 2 3 3 4" xfId="47716"/>
    <cellStyle name="Comma 4 2 2 3 3 5" xfId="50732"/>
    <cellStyle name="Comma 4 2 2 3 4" xfId="11334"/>
    <cellStyle name="Comma 4 2 2 3 4 2" xfId="18877"/>
    <cellStyle name="Comma 4 2 2 3 4 3" xfId="43158"/>
    <cellStyle name="Comma 4 2 2 3 4 4" xfId="48193"/>
    <cellStyle name="Comma 4 2 2 3 4 5" xfId="51209"/>
    <cellStyle name="Comma 4 2 2 3 5" xfId="11821"/>
    <cellStyle name="Comma 4 2 2 3 5 2" xfId="19354"/>
    <cellStyle name="Comma 4 2 2 3 5 3" xfId="43927"/>
    <cellStyle name="Comma 4 2 2 3 5 4" xfId="48670"/>
    <cellStyle name="Comma 4 2 2 3 5 5" xfId="51686"/>
    <cellStyle name="Comma 4 2 2 3 6" xfId="8763"/>
    <cellStyle name="Comma 4 2 2 3 6 2" xfId="43551"/>
    <cellStyle name="Comma 4 2 2 3 6 3" xfId="47239"/>
    <cellStyle name="Comma 4 2 2 3 6 4" xfId="50255"/>
    <cellStyle name="Comma 4 2 2 3 7" xfId="42303"/>
    <cellStyle name="Comma 4 2 2 3 8" xfId="46133"/>
    <cellStyle name="Comma 4 2 2 3 9" xfId="49149"/>
    <cellStyle name="Comma 4 2 2 4" xfId="6190"/>
    <cellStyle name="Comma 4 2 2 4 2" xfId="6510"/>
    <cellStyle name="Comma 4 2 2 4 2 2" xfId="11115"/>
    <cellStyle name="Comma 4 2 2 4 2 2 2" xfId="18665"/>
    <cellStyle name="Comma 4 2 2 4 2 2 3" xfId="44637"/>
    <cellStyle name="Comma 4 2 2 4 2 2 4" xfId="47981"/>
    <cellStyle name="Comma 4 2 2 4 2 2 5" xfId="50997"/>
    <cellStyle name="Comma 4 2 2 4 2 3" xfId="11600"/>
    <cellStyle name="Comma 4 2 2 4 2 3 2" xfId="19142"/>
    <cellStyle name="Comma 4 2 2 4 2 3 3" xfId="43721"/>
    <cellStyle name="Comma 4 2 2 4 2 3 4" xfId="48458"/>
    <cellStyle name="Comma 4 2 2 4 2 3 5" xfId="51474"/>
    <cellStyle name="Comma 4 2 2 4 2 4" xfId="12087"/>
    <cellStyle name="Comma 4 2 2 4 2 4 2" xfId="19619"/>
    <cellStyle name="Comma 4 2 2 4 2 4 3" xfId="43249"/>
    <cellStyle name="Comma 4 2 2 4 2 4 4" xfId="48935"/>
    <cellStyle name="Comma 4 2 2 4 2 4 5" xfId="51951"/>
    <cellStyle name="Comma 4 2 2 4 2 5" xfId="9143"/>
    <cellStyle name="Comma 4 2 2 4 2 5 2" xfId="44339"/>
    <cellStyle name="Comma 4 2 2 4 2 5 3" xfId="47504"/>
    <cellStyle name="Comma 4 2 2 4 2 5 4" xfId="50520"/>
    <cellStyle name="Comma 4 2 2 4 2 6" xfId="42910"/>
    <cellStyle name="Comma 4 2 2 4 2 7" xfId="46398"/>
    <cellStyle name="Comma 4 2 2 4 2 8" xfId="49414"/>
    <cellStyle name="Comma 4 2 2 4 3" xfId="10903"/>
    <cellStyle name="Comma 4 2 2 4 3 2" xfId="18453"/>
    <cellStyle name="Comma 4 2 2 4 3 3" xfId="28833"/>
    <cellStyle name="Comma 4 2 2 4 3 4" xfId="47769"/>
    <cellStyle name="Comma 4 2 2 4 3 5" xfId="50785"/>
    <cellStyle name="Comma 4 2 2 4 4" xfId="11388"/>
    <cellStyle name="Comma 4 2 2 4 4 2" xfId="18930"/>
    <cellStyle name="Comma 4 2 2 4 4 3" xfId="28792"/>
    <cellStyle name="Comma 4 2 2 4 4 4" xfId="48246"/>
    <cellStyle name="Comma 4 2 2 4 4 5" xfId="51262"/>
    <cellStyle name="Comma 4 2 2 4 5" xfId="11875"/>
    <cellStyle name="Comma 4 2 2 4 5 2" xfId="19407"/>
    <cellStyle name="Comma 4 2 2 4 5 3" xfId="43834"/>
    <cellStyle name="Comma 4 2 2 4 5 4" xfId="48723"/>
    <cellStyle name="Comma 4 2 2 4 5 5" xfId="51739"/>
    <cellStyle name="Comma 4 2 2 4 6" xfId="8835"/>
    <cellStyle name="Comma 4 2 2 4 6 2" xfId="43333"/>
    <cellStyle name="Comma 4 2 2 4 6 3" xfId="47292"/>
    <cellStyle name="Comma 4 2 2 4 6 4" xfId="50308"/>
    <cellStyle name="Comma 4 2 2 4 7" xfId="20614"/>
    <cellStyle name="Comma 4 2 2 4 8" xfId="46186"/>
    <cellStyle name="Comma 4 2 2 4 9" xfId="49202"/>
    <cellStyle name="Comma 4 2 2 5" xfId="6270"/>
    <cellStyle name="Comma 4 2 2 5 2" xfId="6590"/>
    <cellStyle name="Comma 4 2 2 5 2 2" xfId="11168"/>
    <cellStyle name="Comma 4 2 2 5 2 2 2" xfId="18718"/>
    <cellStyle name="Comma 4 2 2 5 2 2 3" xfId="43916"/>
    <cellStyle name="Comma 4 2 2 5 2 2 4" xfId="48034"/>
    <cellStyle name="Comma 4 2 2 5 2 2 5" xfId="51050"/>
    <cellStyle name="Comma 4 2 2 5 2 3" xfId="11653"/>
    <cellStyle name="Comma 4 2 2 5 2 3 2" xfId="19195"/>
    <cellStyle name="Comma 4 2 2 5 2 3 3" xfId="42803"/>
    <cellStyle name="Comma 4 2 2 5 2 3 4" xfId="48511"/>
    <cellStyle name="Comma 4 2 2 5 2 3 5" xfId="51527"/>
    <cellStyle name="Comma 4 2 2 5 2 4" xfId="12140"/>
    <cellStyle name="Comma 4 2 2 5 2 4 2" xfId="19672"/>
    <cellStyle name="Comma 4 2 2 5 2 4 3" xfId="42880"/>
    <cellStyle name="Comma 4 2 2 5 2 4 4" xfId="48988"/>
    <cellStyle name="Comma 4 2 2 5 2 4 5" xfId="52004"/>
    <cellStyle name="Comma 4 2 2 5 2 5" xfId="9223"/>
    <cellStyle name="Comma 4 2 2 5 2 5 2" xfId="44783"/>
    <cellStyle name="Comma 4 2 2 5 2 5 3" xfId="47557"/>
    <cellStyle name="Comma 4 2 2 5 2 5 4" xfId="50573"/>
    <cellStyle name="Comma 4 2 2 5 2 6" xfId="42913"/>
    <cellStyle name="Comma 4 2 2 5 2 7" xfId="46451"/>
    <cellStyle name="Comma 4 2 2 5 2 8" xfId="49467"/>
    <cellStyle name="Comma 4 2 2 5 3" xfId="10956"/>
    <cellStyle name="Comma 4 2 2 5 3 2" xfId="18506"/>
    <cellStyle name="Comma 4 2 2 5 3 3" xfId="43951"/>
    <cellStyle name="Comma 4 2 2 5 3 4" xfId="47822"/>
    <cellStyle name="Comma 4 2 2 5 3 5" xfId="50838"/>
    <cellStyle name="Comma 4 2 2 5 4" xfId="11441"/>
    <cellStyle name="Comma 4 2 2 5 4 2" xfId="18983"/>
    <cellStyle name="Comma 4 2 2 5 4 3" xfId="20940"/>
    <cellStyle name="Comma 4 2 2 5 4 4" xfId="48299"/>
    <cellStyle name="Comma 4 2 2 5 4 5" xfId="51315"/>
    <cellStyle name="Comma 4 2 2 5 5" xfId="11928"/>
    <cellStyle name="Comma 4 2 2 5 5 2" xfId="19460"/>
    <cellStyle name="Comma 4 2 2 5 5 3" xfId="44588"/>
    <cellStyle name="Comma 4 2 2 5 5 4" xfId="48776"/>
    <cellStyle name="Comma 4 2 2 5 5 5" xfId="51792"/>
    <cellStyle name="Comma 4 2 2 5 6" xfId="8910"/>
    <cellStyle name="Comma 4 2 2 5 6 2" xfId="43057"/>
    <cellStyle name="Comma 4 2 2 5 6 3" xfId="47345"/>
    <cellStyle name="Comma 4 2 2 5 6 4" xfId="50361"/>
    <cellStyle name="Comma 4 2 2 5 7" xfId="42340"/>
    <cellStyle name="Comma 4 2 2 5 8" xfId="46239"/>
    <cellStyle name="Comma 4 2 2 5 9" xfId="49255"/>
    <cellStyle name="Comma 4 2 2 6" xfId="6350"/>
    <cellStyle name="Comma 4 2 2 6 2" xfId="11009"/>
    <cellStyle name="Comma 4 2 2 6 2 2" xfId="18559"/>
    <cellStyle name="Comma 4 2 2 6 2 3" xfId="44401"/>
    <cellStyle name="Comma 4 2 2 6 2 4" xfId="47875"/>
    <cellStyle name="Comma 4 2 2 6 2 5" xfId="50891"/>
    <cellStyle name="Comma 4 2 2 6 3" xfId="11494"/>
    <cellStyle name="Comma 4 2 2 6 3 2" xfId="19036"/>
    <cellStyle name="Comma 4 2 2 6 3 3" xfId="43313"/>
    <cellStyle name="Comma 4 2 2 6 3 4" xfId="48352"/>
    <cellStyle name="Comma 4 2 2 6 3 5" xfId="51368"/>
    <cellStyle name="Comma 4 2 2 6 4" xfId="11981"/>
    <cellStyle name="Comma 4 2 2 6 4 2" xfId="19513"/>
    <cellStyle name="Comma 4 2 2 6 4 3" xfId="20715"/>
    <cellStyle name="Comma 4 2 2 6 4 4" xfId="48829"/>
    <cellStyle name="Comma 4 2 2 6 4 5" xfId="51845"/>
    <cellStyle name="Comma 4 2 2 6 5" xfId="8989"/>
    <cellStyle name="Comma 4 2 2 6 5 2" xfId="42626"/>
    <cellStyle name="Comma 4 2 2 6 5 3" xfId="47398"/>
    <cellStyle name="Comma 4 2 2 6 5 4" xfId="50414"/>
    <cellStyle name="Comma 4 2 2 6 6" xfId="42354"/>
    <cellStyle name="Comma 4 2 2 6 7" xfId="46292"/>
    <cellStyle name="Comma 4 2 2 6 8" xfId="49308"/>
    <cellStyle name="Comma 4 2 2 7" xfId="6670"/>
    <cellStyle name="Comma 4 2 2 7 2" xfId="11221"/>
    <cellStyle name="Comma 4 2 2 7 2 2" xfId="18771"/>
    <cellStyle name="Comma 4 2 2 7 2 3" xfId="44696"/>
    <cellStyle name="Comma 4 2 2 7 2 4" xfId="48087"/>
    <cellStyle name="Comma 4 2 2 7 2 5" xfId="51103"/>
    <cellStyle name="Comma 4 2 2 7 3" xfId="11706"/>
    <cellStyle name="Comma 4 2 2 7 3 2" xfId="19248"/>
    <cellStyle name="Comma 4 2 2 7 3 3" xfId="44306"/>
    <cellStyle name="Comma 4 2 2 7 3 4" xfId="48564"/>
    <cellStyle name="Comma 4 2 2 7 3 5" xfId="51580"/>
    <cellStyle name="Comma 4 2 2 7 4" xfId="12194"/>
    <cellStyle name="Comma 4 2 2 7 4 2" xfId="19725"/>
    <cellStyle name="Comma 4 2 2 7 4 3" xfId="44517"/>
    <cellStyle name="Comma 4 2 2 7 4 4" xfId="49041"/>
    <cellStyle name="Comma 4 2 2 7 4 5" xfId="52057"/>
    <cellStyle name="Comma 4 2 2 7 5" xfId="9303"/>
    <cellStyle name="Comma 4 2 2 7 5 2" xfId="28618"/>
    <cellStyle name="Comma 4 2 2 7 5 3" xfId="47610"/>
    <cellStyle name="Comma 4 2 2 7 5 4" xfId="50626"/>
    <cellStyle name="Comma 4 2 2 7 6" xfId="44449"/>
    <cellStyle name="Comma 4 2 2 7 7" xfId="46504"/>
    <cellStyle name="Comma 4 2 2 7 8" xfId="49520"/>
    <cellStyle name="Comma 4 2 2 8" xfId="10797"/>
    <cellStyle name="Comma 4 2 2 8 2" xfId="18347"/>
    <cellStyle name="Comma 4 2 2 8 3" xfId="42960"/>
    <cellStyle name="Comma 4 2 2 8 4" xfId="47663"/>
    <cellStyle name="Comma 4 2 2 8 5" xfId="50679"/>
    <cellStyle name="Comma 4 2 2 9" xfId="11280"/>
    <cellStyle name="Comma 4 2 2 9 2" xfId="18824"/>
    <cellStyle name="Comma 4 2 2 9 3" xfId="44500"/>
    <cellStyle name="Comma 4 2 2 9 4" xfId="48140"/>
    <cellStyle name="Comma 4 2 2 9 5" xfId="51156"/>
    <cellStyle name="Comma 4 2 3" xfId="3455"/>
    <cellStyle name="Comma 4 2 3 2" xfId="7955"/>
    <cellStyle name="Comma 4 2 3 3" xfId="8002"/>
    <cellStyle name="Comma 4 2 3 3 2" xfId="18027"/>
    <cellStyle name="Comma 4 2 3 3 3" xfId="43018"/>
    <cellStyle name="Comma 4 2 3 3 4" xfId="47031"/>
    <cellStyle name="Comma 4 2 3 3 5" xfId="50047"/>
    <cellStyle name="Comma 4 2 3 4" xfId="15796"/>
    <cellStyle name="Comma 4 2 3 5" xfId="20043"/>
    <cellStyle name="Comma 4 2 3 6" xfId="44927"/>
    <cellStyle name="Comma 4 2 3 7" xfId="45835"/>
    <cellStyle name="Comma 4 2 3 8" xfId="12248"/>
    <cellStyle name="Comma 4 2 4" xfId="5694"/>
    <cellStyle name="Comma 4 2 4 10" xfId="45836"/>
    <cellStyle name="Comma 4 2 4 11" xfId="46127"/>
    <cellStyle name="Comma 4 2 4 12" xfId="49143"/>
    <cellStyle name="Comma 4 2 4 13" xfId="13306"/>
    <cellStyle name="Comma 4 2 4 2" xfId="6409"/>
    <cellStyle name="Comma 4 2 4 2 2" xfId="11056"/>
    <cellStyle name="Comma 4 2 4 2 2 2" xfId="18606"/>
    <cellStyle name="Comma 4 2 4 2 2 3" xfId="43618"/>
    <cellStyle name="Comma 4 2 4 2 2 4" xfId="47922"/>
    <cellStyle name="Comma 4 2 4 2 2 5" xfId="50938"/>
    <cellStyle name="Comma 4 2 4 2 3" xfId="11541"/>
    <cellStyle name="Comma 4 2 4 2 3 2" xfId="19083"/>
    <cellStyle name="Comma 4 2 4 2 3 3" xfId="43921"/>
    <cellStyle name="Comma 4 2 4 2 3 4" xfId="48399"/>
    <cellStyle name="Comma 4 2 4 2 3 5" xfId="51415"/>
    <cellStyle name="Comma 4 2 4 2 4" xfId="12028"/>
    <cellStyle name="Comma 4 2 4 2 4 2" xfId="19560"/>
    <cellStyle name="Comma 4 2 4 2 4 3" xfId="44232"/>
    <cellStyle name="Comma 4 2 4 2 4 4" xfId="48876"/>
    <cellStyle name="Comma 4 2 4 2 4 5" xfId="51892"/>
    <cellStyle name="Comma 4 2 4 2 5" xfId="9048"/>
    <cellStyle name="Comma 4 2 4 2 5 2" xfId="44603"/>
    <cellStyle name="Comma 4 2 4 2 5 3" xfId="47445"/>
    <cellStyle name="Comma 4 2 4 2 5 4" xfId="50461"/>
    <cellStyle name="Comma 4 2 4 2 6" xfId="42370"/>
    <cellStyle name="Comma 4 2 4 2 7" xfId="46339"/>
    <cellStyle name="Comma 4 2 4 2 8" xfId="49355"/>
    <cellStyle name="Comma 4 2 4 3" xfId="10844"/>
    <cellStyle name="Comma 4 2 4 3 2" xfId="18394"/>
    <cellStyle name="Comma 4 2 4 3 3" xfId="42679"/>
    <cellStyle name="Comma 4 2 4 3 4" xfId="47710"/>
    <cellStyle name="Comma 4 2 4 3 5" xfId="50726"/>
    <cellStyle name="Comma 4 2 4 4" xfId="11328"/>
    <cellStyle name="Comma 4 2 4 4 2" xfId="18871"/>
    <cellStyle name="Comma 4 2 4 4 3" xfId="28793"/>
    <cellStyle name="Comma 4 2 4 4 4" xfId="48187"/>
    <cellStyle name="Comma 4 2 4 4 5" xfId="51203"/>
    <cellStyle name="Comma 4 2 4 5" xfId="11815"/>
    <cellStyle name="Comma 4 2 4 5 2" xfId="19348"/>
    <cellStyle name="Comma 4 2 4 5 3" xfId="44801"/>
    <cellStyle name="Comma 4 2 4 5 4" xfId="48664"/>
    <cellStyle name="Comma 4 2 4 5 5" xfId="51680"/>
    <cellStyle name="Comma 4 2 4 6" xfId="7495"/>
    <cellStyle name="Comma 4 2 4 6 2" xfId="17997"/>
    <cellStyle name="Comma 4 2 4 6 3" xfId="42563"/>
    <cellStyle name="Comma 4 2 4 6 4" xfId="46992"/>
    <cellStyle name="Comma 4 2 4 6 5" xfId="50008"/>
    <cellStyle name="Comma 4 2 4 7" xfId="20044"/>
    <cellStyle name="Comma 4 2 4 8" xfId="42301"/>
    <cellStyle name="Comma 4 2 4 9" xfId="44928"/>
    <cellStyle name="Comma 4 2 5" xfId="6169"/>
    <cellStyle name="Comma 4 2 5 10" xfId="46180"/>
    <cellStyle name="Comma 4 2 5 11" xfId="49196"/>
    <cellStyle name="Comma 4 2 5 2" xfId="6489"/>
    <cellStyle name="Comma 4 2 5 2 2" xfId="11109"/>
    <cellStyle name="Comma 4 2 5 2 2 2" xfId="18659"/>
    <cellStyle name="Comma 4 2 5 2 2 3" xfId="44059"/>
    <cellStyle name="Comma 4 2 5 2 2 4" xfId="47975"/>
    <cellStyle name="Comma 4 2 5 2 2 5" xfId="50991"/>
    <cellStyle name="Comma 4 2 5 2 3" xfId="11594"/>
    <cellStyle name="Comma 4 2 5 2 3 2" xfId="19136"/>
    <cellStyle name="Comma 4 2 5 2 3 3" xfId="44587"/>
    <cellStyle name="Comma 4 2 5 2 3 4" xfId="48452"/>
    <cellStyle name="Comma 4 2 5 2 3 5" xfId="51468"/>
    <cellStyle name="Comma 4 2 5 2 4" xfId="12081"/>
    <cellStyle name="Comma 4 2 5 2 4 2" xfId="19613"/>
    <cellStyle name="Comma 4 2 5 2 4 3" xfId="43248"/>
    <cellStyle name="Comma 4 2 5 2 4 4" xfId="48929"/>
    <cellStyle name="Comma 4 2 5 2 4 5" xfId="51945"/>
    <cellStyle name="Comma 4 2 5 2 5" xfId="9122"/>
    <cellStyle name="Comma 4 2 5 2 5 2" xfId="43084"/>
    <cellStyle name="Comma 4 2 5 2 5 3" xfId="47498"/>
    <cellStyle name="Comma 4 2 5 2 5 4" xfId="50514"/>
    <cellStyle name="Comma 4 2 5 2 6" xfId="42385"/>
    <cellStyle name="Comma 4 2 5 2 7" xfId="46392"/>
    <cellStyle name="Comma 4 2 5 2 8" xfId="49408"/>
    <cellStyle name="Comma 4 2 5 3" xfId="10897"/>
    <cellStyle name="Comma 4 2 5 3 2" xfId="18447"/>
    <cellStyle name="Comma 4 2 5 3 3" xfId="43818"/>
    <cellStyle name="Comma 4 2 5 3 4" xfId="47763"/>
    <cellStyle name="Comma 4 2 5 3 5" xfId="50779"/>
    <cellStyle name="Comma 4 2 5 4" xfId="11382"/>
    <cellStyle name="Comma 4 2 5 4 2" xfId="18924"/>
    <cellStyle name="Comma 4 2 5 4 3" xfId="43163"/>
    <cellStyle name="Comma 4 2 5 4 4" xfId="48240"/>
    <cellStyle name="Comma 4 2 5 4 5" xfId="51256"/>
    <cellStyle name="Comma 4 2 5 5" xfId="11869"/>
    <cellStyle name="Comma 4 2 5 5 2" xfId="19401"/>
    <cellStyle name="Comma 4 2 5 5 3" xfId="44705"/>
    <cellStyle name="Comma 4 2 5 5 4" xfId="48717"/>
    <cellStyle name="Comma 4 2 5 5 5" xfId="51733"/>
    <cellStyle name="Comma 4 2 5 6" xfId="8820"/>
    <cellStyle name="Comma 4 2 5 6 2" xfId="44480"/>
    <cellStyle name="Comma 4 2 5 6 3" xfId="47286"/>
    <cellStyle name="Comma 4 2 5 6 4" xfId="50302"/>
    <cellStyle name="Comma 4 2 5 7" xfId="20045"/>
    <cellStyle name="Comma 4 2 5 8" xfId="44929"/>
    <cellStyle name="Comma 4 2 5 9" xfId="45837"/>
    <cellStyle name="Comma 4 2 6" xfId="6249"/>
    <cellStyle name="Comma 4 2 6 10" xfId="49249"/>
    <cellStyle name="Comma 4 2 6 2" xfId="6569"/>
    <cellStyle name="Comma 4 2 6 2 2" xfId="11162"/>
    <cellStyle name="Comma 4 2 6 2 2 2" xfId="18712"/>
    <cellStyle name="Comma 4 2 6 2 2 3" xfId="44792"/>
    <cellStyle name="Comma 4 2 6 2 2 4" xfId="48028"/>
    <cellStyle name="Comma 4 2 6 2 2 5" xfId="51044"/>
    <cellStyle name="Comma 4 2 6 2 3" xfId="11647"/>
    <cellStyle name="Comma 4 2 6 2 3 2" xfId="19189"/>
    <cellStyle name="Comma 4 2 6 2 3 3" xfId="42802"/>
    <cellStyle name="Comma 4 2 6 2 3 4" xfId="48505"/>
    <cellStyle name="Comma 4 2 6 2 3 5" xfId="51521"/>
    <cellStyle name="Comma 4 2 6 2 4" xfId="12134"/>
    <cellStyle name="Comma 4 2 6 2 4 2" xfId="19666"/>
    <cellStyle name="Comma 4 2 6 2 4 3" xfId="43730"/>
    <cellStyle name="Comma 4 2 6 2 4 4" xfId="48982"/>
    <cellStyle name="Comma 4 2 6 2 4 5" xfId="51998"/>
    <cellStyle name="Comma 4 2 6 2 5" xfId="9202"/>
    <cellStyle name="Comma 4 2 6 2 5 2" xfId="44108"/>
    <cellStyle name="Comma 4 2 6 2 5 3" xfId="47551"/>
    <cellStyle name="Comma 4 2 6 2 5 4" xfId="50567"/>
    <cellStyle name="Comma 4 2 6 2 6" xfId="44744"/>
    <cellStyle name="Comma 4 2 6 2 7" xfId="46445"/>
    <cellStyle name="Comma 4 2 6 2 8" xfId="49461"/>
    <cellStyle name="Comma 4 2 6 3" xfId="10950"/>
    <cellStyle name="Comma 4 2 6 3 2" xfId="18500"/>
    <cellStyle name="Comma 4 2 6 3 3" xfId="43910"/>
    <cellStyle name="Comma 4 2 6 3 4" xfId="47816"/>
    <cellStyle name="Comma 4 2 6 3 5" xfId="50832"/>
    <cellStyle name="Comma 4 2 6 4" xfId="11435"/>
    <cellStyle name="Comma 4 2 6 4 2" xfId="18977"/>
    <cellStyle name="Comma 4 2 6 4 3" xfId="44355"/>
    <cellStyle name="Comma 4 2 6 4 4" xfId="48293"/>
    <cellStyle name="Comma 4 2 6 4 5" xfId="51309"/>
    <cellStyle name="Comma 4 2 6 5" xfId="11922"/>
    <cellStyle name="Comma 4 2 6 5 2" xfId="19454"/>
    <cellStyle name="Comma 4 2 6 5 3" xfId="44007"/>
    <cellStyle name="Comma 4 2 6 5 4" xfId="48770"/>
    <cellStyle name="Comma 4 2 6 5 5" xfId="51786"/>
    <cellStyle name="Comma 4 2 6 6" xfId="8892"/>
    <cellStyle name="Comma 4 2 6 6 2" xfId="44605"/>
    <cellStyle name="Comma 4 2 6 6 3" xfId="47339"/>
    <cellStyle name="Comma 4 2 6 6 4" xfId="50355"/>
    <cellStyle name="Comma 4 2 6 7" xfId="20046"/>
    <cellStyle name="Comma 4 2 6 8" xfId="44735"/>
    <cellStyle name="Comma 4 2 6 9" xfId="46233"/>
    <cellStyle name="Comma 4 2 7" xfId="6329"/>
    <cellStyle name="Comma 4 2 7 2" xfId="11003"/>
    <cellStyle name="Comma 4 2 7 2 2" xfId="18553"/>
    <cellStyle name="Comma 4 2 7 2 3" xfId="43820"/>
    <cellStyle name="Comma 4 2 7 2 4" xfId="47869"/>
    <cellStyle name="Comma 4 2 7 2 5" xfId="50885"/>
    <cellStyle name="Comma 4 2 7 3" xfId="11488"/>
    <cellStyle name="Comma 4 2 7 3 2" xfId="19030"/>
    <cellStyle name="Comma 4 2 7 3 3" xfId="43330"/>
    <cellStyle name="Comma 4 2 7 3 4" xfId="48346"/>
    <cellStyle name="Comma 4 2 7 3 5" xfId="51362"/>
    <cellStyle name="Comma 4 2 7 4" xfId="11975"/>
    <cellStyle name="Comma 4 2 7 4 2" xfId="19507"/>
    <cellStyle name="Comma 4 2 7 4 3" xfId="29636"/>
    <cellStyle name="Comma 4 2 7 4 4" xfId="48823"/>
    <cellStyle name="Comma 4 2 7 4 5" xfId="51839"/>
    <cellStyle name="Comma 4 2 7 5" xfId="8968"/>
    <cellStyle name="Comma 4 2 7 5 2" xfId="43067"/>
    <cellStyle name="Comma 4 2 7 5 3" xfId="47392"/>
    <cellStyle name="Comma 4 2 7 5 4" xfId="50408"/>
    <cellStyle name="Comma 4 2 7 6" xfId="44736"/>
    <cellStyle name="Comma 4 2 7 7" xfId="46286"/>
    <cellStyle name="Comma 4 2 7 8" xfId="49302"/>
    <cellStyle name="Comma 4 2 8" xfId="6649"/>
    <cellStyle name="Comma 4 2 8 2" xfId="11215"/>
    <cellStyle name="Comma 4 2 8 2 2" xfId="18765"/>
    <cellStyle name="Comma 4 2 8 2 3" xfId="42968"/>
    <cellStyle name="Comma 4 2 8 2 4" xfId="48081"/>
    <cellStyle name="Comma 4 2 8 2 5" xfId="51097"/>
    <cellStyle name="Comma 4 2 8 3" xfId="11700"/>
    <cellStyle name="Comma 4 2 8 3 2" xfId="19242"/>
    <cellStyle name="Comma 4 2 8 3 3" xfId="43723"/>
    <cellStyle name="Comma 4 2 8 3 4" xfId="48558"/>
    <cellStyle name="Comma 4 2 8 3 5" xfId="51574"/>
    <cellStyle name="Comma 4 2 8 4" xfId="12187"/>
    <cellStyle name="Comma 4 2 8 4 2" xfId="19719"/>
    <cellStyle name="Comma 4 2 8 4 3" xfId="43267"/>
    <cellStyle name="Comma 4 2 8 4 4" xfId="49035"/>
    <cellStyle name="Comma 4 2 8 4 5" xfId="52051"/>
    <cellStyle name="Comma 4 2 8 5" xfId="9282"/>
    <cellStyle name="Comma 4 2 8 5 2" xfId="44485"/>
    <cellStyle name="Comma 4 2 8 5 3" xfId="47604"/>
    <cellStyle name="Comma 4 2 8 5 4" xfId="50620"/>
    <cellStyle name="Comma 4 2 8 6" xfId="42429"/>
    <cellStyle name="Comma 4 2 8 7" xfId="46498"/>
    <cellStyle name="Comma 4 2 8 8" xfId="49514"/>
    <cellStyle name="Comma 4 2 9" xfId="10791"/>
    <cellStyle name="Comma 4 2 9 2" xfId="18341"/>
    <cellStyle name="Comma 4 2 9 3" xfId="43519"/>
    <cellStyle name="Comma 4 2 9 4" xfId="47657"/>
    <cellStyle name="Comma 4 2 9 5" xfId="50673"/>
    <cellStyle name="Comma 4 3" xfId="4199"/>
    <cellStyle name="Comma 4 3 10" xfId="12249"/>
    <cellStyle name="Comma 4 3 2" xfId="4870"/>
    <cellStyle name="Comma 4 3 2 10" xfId="11299"/>
    <cellStyle name="Comma 4 3 2 10 2" xfId="18842"/>
    <cellStyle name="Comma 4 3 2 10 3" xfId="42748"/>
    <cellStyle name="Comma 4 3 2 10 4" xfId="48158"/>
    <cellStyle name="Comma 4 3 2 10 5" xfId="51174"/>
    <cellStyle name="Comma 4 3 2 10 6" xfId="15494"/>
    <cellStyle name="Comma 4 3 2 11" xfId="11786"/>
    <cellStyle name="Comma 4 3 2 11 2" xfId="19319"/>
    <cellStyle name="Comma 4 3 2 11 3" xfId="43799"/>
    <cellStyle name="Comma 4 3 2 11 4" xfId="48635"/>
    <cellStyle name="Comma 4 3 2 11 5" xfId="51651"/>
    <cellStyle name="Comma 4 3 2 11 6" xfId="15639"/>
    <cellStyle name="Comma 4 3 2 12" xfId="7888"/>
    <cellStyle name="Comma 4 3 2 12 2" xfId="18017"/>
    <cellStyle name="Comma 4 3 2 12 3" xfId="44088"/>
    <cellStyle name="Comma 4 3 2 12 4" xfId="47018"/>
    <cellStyle name="Comma 4 3 2 12 5" xfId="50034"/>
    <cellStyle name="Comma 4 3 2 12 6" xfId="14468"/>
    <cellStyle name="Comma 4 3 2 13" xfId="20048"/>
    <cellStyle name="Comma 4 3 2 14" xfId="42297"/>
    <cellStyle name="Comma 4 3 2 15" xfId="44931"/>
    <cellStyle name="Comma 4 3 2 16" xfId="45839"/>
    <cellStyle name="Comma 4 3 2 17" xfId="46098"/>
    <cellStyle name="Comma 4 3 2 18" xfId="49113"/>
    <cellStyle name="Comma 4 3 2 2" xfId="4871"/>
    <cellStyle name="Comma 4 3 2 2 10" xfId="7815"/>
    <cellStyle name="Comma 4 3 2 2 10 2" xfId="44615"/>
    <cellStyle name="Comma 4 3 2 2 10 3" xfId="47009"/>
    <cellStyle name="Comma 4 3 2 2 10 4" xfId="50025"/>
    <cellStyle name="Comma 4 3 2 2 10 5" xfId="18008"/>
    <cellStyle name="Comma 4 3 2 2 11" xfId="20049"/>
    <cellStyle name="Comma 4 3 2 2 12" xfId="43345"/>
    <cellStyle name="Comma 4 3 2 2 13" xfId="44932"/>
    <cellStyle name="Comma 4 3 2 2 14" xfId="45840"/>
    <cellStyle name="Comma 4 3 2 2 15" xfId="46099"/>
    <cellStyle name="Comma 4 3 2 2 16" xfId="49114"/>
    <cellStyle name="Comma 4 3 2 2 17" xfId="14454"/>
    <cellStyle name="Comma 4 3 2 2 2" xfId="6135"/>
    <cellStyle name="Comma 4 3 2 2 2 10" xfId="15058"/>
    <cellStyle name="Comma 4 3 2 2 2 2" xfId="6455"/>
    <cellStyle name="Comma 4 3 2 2 2 2 2" xfId="11081"/>
    <cellStyle name="Comma 4 3 2 2 2 2 2 2" xfId="18631"/>
    <cellStyle name="Comma 4 3 2 2 2 2 2 3" xfId="21580"/>
    <cellStyle name="Comma 4 3 2 2 2 2 2 4" xfId="47947"/>
    <cellStyle name="Comma 4 3 2 2 2 2 2 5" xfId="50963"/>
    <cellStyle name="Comma 4 3 2 2 2 2 2 6" xfId="15428"/>
    <cellStyle name="Comma 4 3 2 2 2 2 3" xfId="11566"/>
    <cellStyle name="Comma 4 3 2 2 2 2 3 2" xfId="19108"/>
    <cellStyle name="Comma 4 3 2 2 2 2 3 3" xfId="44223"/>
    <cellStyle name="Comma 4 3 2 2 2 2 3 4" xfId="48424"/>
    <cellStyle name="Comma 4 3 2 2 2 2 3 5" xfId="51440"/>
    <cellStyle name="Comma 4 3 2 2 2 2 3 6" xfId="15571"/>
    <cellStyle name="Comma 4 3 2 2 2 2 4" xfId="12053"/>
    <cellStyle name="Comma 4 3 2 2 2 2 4 2" xfId="19585"/>
    <cellStyle name="Comma 4 3 2 2 2 2 4 3" xfId="42865"/>
    <cellStyle name="Comma 4 3 2 2 2 2 4 4" xfId="48901"/>
    <cellStyle name="Comma 4 3 2 2 2 2 4 5" xfId="51917"/>
    <cellStyle name="Comma 4 3 2 2 2 2 4 6" xfId="15716"/>
    <cellStyle name="Comma 4 3 2 2 2 2 5" xfId="9089"/>
    <cellStyle name="Comma 4 3 2 2 2 2 5 2" xfId="42637"/>
    <cellStyle name="Comma 4 3 2 2 2 2 5 3" xfId="47470"/>
    <cellStyle name="Comma 4 3 2 2 2 2 5 4" xfId="50486"/>
    <cellStyle name="Comma 4 3 2 2 2 2 5 5" xfId="18286"/>
    <cellStyle name="Comma 4 3 2 2 2 2 6" xfId="43794"/>
    <cellStyle name="Comma 4 3 2 2 2 2 7" xfId="46364"/>
    <cellStyle name="Comma 4 3 2 2 2 2 8" xfId="49380"/>
    <cellStyle name="Comma 4 3 2 2 2 2 9" xfId="15207"/>
    <cellStyle name="Comma 4 3 2 2 2 3" xfId="10869"/>
    <cellStyle name="Comma 4 3 2 2 2 3 2" xfId="18419"/>
    <cellStyle name="Comma 4 3 2 2 2 3 3" xfId="21258"/>
    <cellStyle name="Comma 4 3 2 2 2 3 4" xfId="47735"/>
    <cellStyle name="Comma 4 3 2 2 2 3 5" xfId="50751"/>
    <cellStyle name="Comma 4 3 2 2 2 3 6" xfId="15368"/>
    <cellStyle name="Comma 4 3 2 2 2 4" xfId="11353"/>
    <cellStyle name="Comma 4 3 2 2 2 4 2" xfId="18896"/>
    <cellStyle name="Comma 4 3 2 2 2 4 3" xfId="29936"/>
    <cellStyle name="Comma 4 3 2 2 2 4 4" xfId="48212"/>
    <cellStyle name="Comma 4 3 2 2 2 4 5" xfId="51228"/>
    <cellStyle name="Comma 4 3 2 2 2 4 6" xfId="15510"/>
    <cellStyle name="Comma 4 3 2 2 2 5" xfId="11840"/>
    <cellStyle name="Comma 4 3 2 2 2 5 2" xfId="19373"/>
    <cellStyle name="Comma 4 3 2 2 2 5 3" xfId="43633"/>
    <cellStyle name="Comma 4 3 2 2 2 5 4" xfId="48689"/>
    <cellStyle name="Comma 4 3 2 2 2 5 5" xfId="51705"/>
    <cellStyle name="Comma 4 3 2 2 2 5 6" xfId="15655"/>
    <cellStyle name="Comma 4 3 2 2 2 6" xfId="8788"/>
    <cellStyle name="Comma 4 3 2 2 2 6 2" xfId="43448"/>
    <cellStyle name="Comma 4 3 2 2 2 6 3" xfId="47258"/>
    <cellStyle name="Comma 4 3 2 2 2 6 4" xfId="50274"/>
    <cellStyle name="Comma 4 3 2 2 2 6 5" xfId="18225"/>
    <cellStyle name="Comma 4 3 2 2 2 7" xfId="42312"/>
    <cellStyle name="Comma 4 3 2 2 2 8" xfId="46152"/>
    <cellStyle name="Comma 4 3 2 2 2 9" xfId="49168"/>
    <cellStyle name="Comma 4 3 2 2 3" xfId="6215"/>
    <cellStyle name="Comma 4 3 2 2 3 10" xfId="15091"/>
    <cellStyle name="Comma 4 3 2 2 3 2" xfId="6535"/>
    <cellStyle name="Comma 4 3 2 2 3 2 2" xfId="11134"/>
    <cellStyle name="Comma 4 3 2 2 3 2 2 2" xfId="18684"/>
    <cellStyle name="Comma 4 3 2 2 3 2 2 3" xfId="29940"/>
    <cellStyle name="Comma 4 3 2 2 3 2 2 4" xfId="48000"/>
    <cellStyle name="Comma 4 3 2 2 3 2 2 5" xfId="51016"/>
    <cellStyle name="Comma 4 3 2 2 3 2 2 6" xfId="15443"/>
    <cellStyle name="Comma 4 3 2 2 3 2 3" xfId="11619"/>
    <cellStyle name="Comma 4 3 2 2 3 2 3 2" xfId="19161"/>
    <cellStyle name="Comma 4 3 2 2 3 2 3 3" xfId="42976"/>
    <cellStyle name="Comma 4 3 2 2 3 2 3 4" xfId="48477"/>
    <cellStyle name="Comma 4 3 2 2 3 2 3 5" xfId="51493"/>
    <cellStyle name="Comma 4 3 2 2 3 2 3 6" xfId="15586"/>
    <cellStyle name="Comma 4 3 2 2 3 2 4" xfId="12106"/>
    <cellStyle name="Comma 4 3 2 2 3 2 4 2" xfId="19638"/>
    <cellStyle name="Comma 4 3 2 2 3 2 4 3" xfId="43252"/>
    <cellStyle name="Comma 4 3 2 2 3 2 4 4" xfId="48954"/>
    <cellStyle name="Comma 4 3 2 2 3 2 4 5" xfId="51970"/>
    <cellStyle name="Comma 4 3 2 2 3 2 4 6" xfId="15731"/>
    <cellStyle name="Comma 4 3 2 2 3 2 5" xfId="9168"/>
    <cellStyle name="Comma 4 3 2 2 3 2 5 2" xfId="43949"/>
    <cellStyle name="Comma 4 3 2 2 3 2 5 3" xfId="47523"/>
    <cellStyle name="Comma 4 3 2 2 3 2 5 4" xfId="50539"/>
    <cellStyle name="Comma 4 3 2 2 3 2 5 5" xfId="18301"/>
    <cellStyle name="Comma 4 3 2 2 3 2 6" xfId="43869"/>
    <cellStyle name="Comma 4 3 2 2 3 2 7" xfId="46417"/>
    <cellStyle name="Comma 4 3 2 2 3 2 8" xfId="49433"/>
    <cellStyle name="Comma 4 3 2 2 3 2 9" xfId="15248"/>
    <cellStyle name="Comma 4 3 2 2 3 3" xfId="10922"/>
    <cellStyle name="Comma 4 3 2 2 3 3 2" xfId="18472"/>
    <cellStyle name="Comma 4 3 2 2 3 3 3" xfId="28697"/>
    <cellStyle name="Comma 4 3 2 2 3 3 4" xfId="47788"/>
    <cellStyle name="Comma 4 3 2 2 3 3 5" xfId="50804"/>
    <cellStyle name="Comma 4 3 2 2 3 3 6" xfId="15383"/>
    <cellStyle name="Comma 4 3 2 2 3 4" xfId="11407"/>
    <cellStyle name="Comma 4 3 2 2 3 4 2" xfId="18949"/>
    <cellStyle name="Comma 4 3 2 2 3 4 3" xfId="43165"/>
    <cellStyle name="Comma 4 3 2 2 3 4 4" xfId="48265"/>
    <cellStyle name="Comma 4 3 2 2 3 4 5" xfId="51281"/>
    <cellStyle name="Comma 4 3 2 2 3 4 6" xfId="15526"/>
    <cellStyle name="Comma 4 3 2 2 3 5" xfId="11894"/>
    <cellStyle name="Comma 4 3 2 2 3 5 2" xfId="19426"/>
    <cellStyle name="Comma 4 3 2 2 3 5 3" xfId="43439"/>
    <cellStyle name="Comma 4 3 2 2 3 5 4" xfId="48742"/>
    <cellStyle name="Comma 4 3 2 2 3 5 5" xfId="51758"/>
    <cellStyle name="Comma 4 3 2 2 3 5 6" xfId="15671"/>
    <cellStyle name="Comma 4 3 2 2 3 6" xfId="8859"/>
    <cellStyle name="Comma 4 3 2 2 3 6 2" xfId="43375"/>
    <cellStyle name="Comma 4 3 2 2 3 6 3" xfId="47311"/>
    <cellStyle name="Comma 4 3 2 2 3 6 4" xfId="50327"/>
    <cellStyle name="Comma 4 3 2 2 3 6 5" xfId="18241"/>
    <cellStyle name="Comma 4 3 2 2 3 7" xfId="44436"/>
    <cellStyle name="Comma 4 3 2 2 3 8" xfId="46205"/>
    <cellStyle name="Comma 4 3 2 2 3 9" xfId="49221"/>
    <cellStyle name="Comma 4 3 2 2 4" xfId="6295"/>
    <cellStyle name="Comma 4 3 2 2 4 10" xfId="15129"/>
    <cellStyle name="Comma 4 3 2 2 4 2" xfId="6615"/>
    <cellStyle name="Comma 4 3 2 2 4 2 2" xfId="11187"/>
    <cellStyle name="Comma 4 3 2 2 4 2 2 2" xfId="18737"/>
    <cellStyle name="Comma 4 3 2 2 4 2 2 3" xfId="44529"/>
    <cellStyle name="Comma 4 3 2 2 4 2 2 4" xfId="48053"/>
    <cellStyle name="Comma 4 3 2 2 4 2 2 5" xfId="51069"/>
    <cellStyle name="Comma 4 3 2 2 4 2 2 6" xfId="15458"/>
    <cellStyle name="Comma 4 3 2 2 4 2 3" xfId="11672"/>
    <cellStyle name="Comma 4 3 2 2 4 2 3 2" xfId="19214"/>
    <cellStyle name="Comma 4 3 2 2 4 2 3 3" xfId="42806"/>
    <cellStyle name="Comma 4 3 2 2 4 2 3 4" xfId="48530"/>
    <cellStyle name="Comma 4 3 2 2 4 2 3 5" xfId="51546"/>
    <cellStyle name="Comma 4 3 2 2 4 2 3 6" xfId="15601"/>
    <cellStyle name="Comma 4 3 2 2 4 2 4" xfId="12159"/>
    <cellStyle name="Comma 4 3 2 2 4 2 4 2" xfId="19691"/>
    <cellStyle name="Comma 4 3 2 2 4 2 4 3" xfId="42883"/>
    <cellStyle name="Comma 4 3 2 2 4 2 4 4" xfId="49007"/>
    <cellStyle name="Comma 4 3 2 2 4 2 4 5" xfId="52023"/>
    <cellStyle name="Comma 4 3 2 2 4 2 4 6" xfId="15746"/>
    <cellStyle name="Comma 4 3 2 2 4 2 5" xfId="9248"/>
    <cellStyle name="Comma 4 3 2 2 4 2 5 2" xfId="43100"/>
    <cellStyle name="Comma 4 3 2 2 4 2 5 3" xfId="47576"/>
    <cellStyle name="Comma 4 3 2 2 4 2 5 4" xfId="50592"/>
    <cellStyle name="Comma 4 3 2 2 4 2 5 5" xfId="18316"/>
    <cellStyle name="Comma 4 3 2 2 4 2 6" xfId="43873"/>
    <cellStyle name="Comma 4 3 2 2 4 2 7" xfId="46470"/>
    <cellStyle name="Comma 4 3 2 2 4 2 8" xfId="49486"/>
    <cellStyle name="Comma 4 3 2 2 4 2 9" xfId="15290"/>
    <cellStyle name="Comma 4 3 2 2 4 3" xfId="10975"/>
    <cellStyle name="Comma 4 3 2 2 4 3 2" xfId="18525"/>
    <cellStyle name="Comma 4 3 2 2 4 3 3" xfId="29308"/>
    <cellStyle name="Comma 4 3 2 2 4 3 4" xfId="47841"/>
    <cellStyle name="Comma 4 3 2 2 4 3 5" xfId="50857"/>
    <cellStyle name="Comma 4 3 2 2 4 3 6" xfId="15398"/>
    <cellStyle name="Comma 4 3 2 2 4 4" xfId="11460"/>
    <cellStyle name="Comma 4 3 2 2 4 4 2" xfId="19002"/>
    <cellStyle name="Comma 4 3 2 2 4 4 3" xfId="44147"/>
    <cellStyle name="Comma 4 3 2 2 4 4 4" xfId="48318"/>
    <cellStyle name="Comma 4 3 2 2 4 4 5" xfId="51334"/>
    <cellStyle name="Comma 4 3 2 2 4 4 6" xfId="15541"/>
    <cellStyle name="Comma 4 3 2 2 4 5" xfId="11947"/>
    <cellStyle name="Comma 4 3 2 2 4 5 2" xfId="19479"/>
    <cellStyle name="Comma 4 3 2 2 4 5 3" xfId="21179"/>
    <cellStyle name="Comma 4 3 2 2 4 5 4" xfId="48795"/>
    <cellStyle name="Comma 4 3 2 2 4 5 5" xfId="51811"/>
    <cellStyle name="Comma 4 3 2 2 4 5 6" xfId="15686"/>
    <cellStyle name="Comma 4 3 2 2 4 6" xfId="8935"/>
    <cellStyle name="Comma 4 3 2 2 4 6 2" xfId="43062"/>
    <cellStyle name="Comma 4 3 2 2 4 6 3" xfId="47364"/>
    <cellStyle name="Comma 4 3 2 2 4 6 4" xfId="50380"/>
    <cellStyle name="Comma 4 3 2 2 4 6 5" xfId="18256"/>
    <cellStyle name="Comma 4 3 2 2 4 7" xfId="43565"/>
    <cellStyle name="Comma 4 3 2 2 4 8" xfId="46258"/>
    <cellStyle name="Comma 4 3 2 2 4 9" xfId="49274"/>
    <cellStyle name="Comma 4 3 2 2 5" xfId="6375"/>
    <cellStyle name="Comma 4 3 2 2 5 2" xfId="11028"/>
    <cellStyle name="Comma 4 3 2 2 5 2 2" xfId="18578"/>
    <cellStyle name="Comma 4 3 2 2 5 2 3" xfId="43139"/>
    <cellStyle name="Comma 4 3 2 2 5 2 4" xfId="47894"/>
    <cellStyle name="Comma 4 3 2 2 5 2 5" xfId="50910"/>
    <cellStyle name="Comma 4 3 2 2 5 2 6" xfId="15413"/>
    <cellStyle name="Comma 4 3 2 2 5 3" xfId="11513"/>
    <cellStyle name="Comma 4 3 2 2 5 3 2" xfId="19055"/>
    <cellStyle name="Comma 4 3 2 2 5 3 3" xfId="28830"/>
    <cellStyle name="Comma 4 3 2 2 5 3 4" xfId="48371"/>
    <cellStyle name="Comma 4 3 2 2 5 3 5" xfId="51387"/>
    <cellStyle name="Comma 4 3 2 2 5 3 6" xfId="15556"/>
    <cellStyle name="Comma 4 3 2 2 5 4" xfId="12000"/>
    <cellStyle name="Comma 4 3 2 2 5 4 2" xfId="19532"/>
    <cellStyle name="Comma 4 3 2 2 5 4 3" xfId="44610"/>
    <cellStyle name="Comma 4 3 2 2 5 4 4" xfId="48848"/>
    <cellStyle name="Comma 4 3 2 2 5 4 5" xfId="51864"/>
    <cellStyle name="Comma 4 3 2 2 5 4 6" xfId="15701"/>
    <cellStyle name="Comma 4 3 2 2 5 5" xfId="9014"/>
    <cellStyle name="Comma 4 3 2 2 5 5 2" xfId="44483"/>
    <cellStyle name="Comma 4 3 2 2 5 5 3" xfId="47417"/>
    <cellStyle name="Comma 4 3 2 2 5 5 4" xfId="50433"/>
    <cellStyle name="Comma 4 3 2 2 5 5 5" xfId="18271"/>
    <cellStyle name="Comma 4 3 2 2 5 6" xfId="44375"/>
    <cellStyle name="Comma 4 3 2 2 5 7" xfId="46311"/>
    <cellStyle name="Comma 4 3 2 2 5 8" xfId="49327"/>
    <cellStyle name="Comma 4 3 2 2 5 9" xfId="15170"/>
    <cellStyle name="Comma 4 3 2 2 6" xfId="6695"/>
    <cellStyle name="Comma 4 3 2 2 6 2" xfId="11240"/>
    <cellStyle name="Comma 4 3 2 2 6 2 2" xfId="18790"/>
    <cellStyle name="Comma 4 3 2 2 6 2 3" xfId="43739"/>
    <cellStyle name="Comma 4 3 2 2 6 2 4" xfId="48106"/>
    <cellStyle name="Comma 4 3 2 2 6 2 5" xfId="51122"/>
    <cellStyle name="Comma 4 3 2 2 6 2 6" xfId="15473"/>
    <cellStyle name="Comma 4 3 2 2 6 3" xfId="11725"/>
    <cellStyle name="Comma 4 3 2 2 6 3 2" xfId="19267"/>
    <cellStyle name="Comma 4 3 2 2 6 3 3" xfId="28828"/>
    <cellStyle name="Comma 4 3 2 2 6 3 4" xfId="48583"/>
    <cellStyle name="Comma 4 3 2 2 6 3 5" xfId="51599"/>
    <cellStyle name="Comma 4 3 2 2 6 3 6" xfId="15616"/>
    <cellStyle name="Comma 4 3 2 2 6 4" xfId="12213"/>
    <cellStyle name="Comma 4 3 2 2 6 4 2" xfId="19744"/>
    <cellStyle name="Comma 4 3 2 2 6 4 3" xfId="42889"/>
    <cellStyle name="Comma 4 3 2 2 6 4 4" xfId="49060"/>
    <cellStyle name="Comma 4 3 2 2 6 4 5" xfId="52076"/>
    <cellStyle name="Comma 4 3 2 2 6 4 6" xfId="15762"/>
    <cellStyle name="Comma 4 3 2 2 6 5" xfId="9328"/>
    <cellStyle name="Comma 4 3 2 2 6 5 2" xfId="44110"/>
    <cellStyle name="Comma 4 3 2 2 6 5 3" xfId="47629"/>
    <cellStyle name="Comma 4 3 2 2 6 5 4" xfId="50645"/>
    <cellStyle name="Comma 4 3 2 2 6 5 5" xfId="18331"/>
    <cellStyle name="Comma 4 3 2 2 6 6" xfId="29468"/>
    <cellStyle name="Comma 4 3 2 2 6 7" xfId="46523"/>
    <cellStyle name="Comma 4 3 2 2 6 8" xfId="49539"/>
    <cellStyle name="Comma 4 3 2 2 6 9" xfId="15332"/>
    <cellStyle name="Comma 4 3 2 2 7" xfId="10816"/>
    <cellStyle name="Comma 4 3 2 2 7 2" xfId="18366"/>
    <cellStyle name="Comma 4 3 2 2 7 3" xfId="43520"/>
    <cellStyle name="Comma 4 3 2 2 7 4" xfId="47682"/>
    <cellStyle name="Comma 4 3 2 2 7 5" xfId="50698"/>
    <cellStyle name="Comma 4 3 2 2 7 6" xfId="15353"/>
    <cellStyle name="Comma 4 3 2 2 8" xfId="11300"/>
    <cellStyle name="Comma 4 3 2 2 8 2" xfId="18843"/>
    <cellStyle name="Comma 4 3 2 2 8 3" xfId="30305"/>
    <cellStyle name="Comma 4 3 2 2 8 4" xfId="48159"/>
    <cellStyle name="Comma 4 3 2 2 8 5" xfId="51175"/>
    <cellStyle name="Comma 4 3 2 2 8 6" xfId="15495"/>
    <cellStyle name="Comma 4 3 2 2 9" xfId="11787"/>
    <cellStyle name="Comma 4 3 2 2 9 2" xfId="19320"/>
    <cellStyle name="Comma 4 3 2 2 9 3" xfId="42980"/>
    <cellStyle name="Comma 4 3 2 2 9 4" xfId="48636"/>
    <cellStyle name="Comma 4 3 2 2 9 5" xfId="51652"/>
    <cellStyle name="Comma 4 3 2 2 9 6" xfId="15640"/>
    <cellStyle name="Comma 4 3 2 3" xfId="6134"/>
    <cellStyle name="Comma 4 3 2 3 10" xfId="15057"/>
    <cellStyle name="Comma 4 3 2 3 2" xfId="6454"/>
    <cellStyle name="Comma 4 3 2 3 2 2" xfId="11080"/>
    <cellStyle name="Comma 4 3 2 3 2 2 2" xfId="18630"/>
    <cellStyle name="Comma 4 3 2 3 2 2 3" xfId="43913"/>
    <cellStyle name="Comma 4 3 2 3 2 2 4" xfId="47946"/>
    <cellStyle name="Comma 4 3 2 3 2 2 5" xfId="50962"/>
    <cellStyle name="Comma 4 3 2 3 2 2 6" xfId="15427"/>
    <cellStyle name="Comma 4 3 2 3 2 3" xfId="11565"/>
    <cellStyle name="Comma 4 3 2 3 2 3 2" xfId="19107"/>
    <cellStyle name="Comma 4 3 2 3 2 3 3" xfId="44645"/>
    <cellStyle name="Comma 4 3 2 3 2 3 4" xfId="48423"/>
    <cellStyle name="Comma 4 3 2 3 2 3 5" xfId="51439"/>
    <cellStyle name="Comma 4 3 2 3 2 3 6" xfId="15570"/>
    <cellStyle name="Comma 4 3 2 3 2 4" xfId="12052"/>
    <cellStyle name="Comma 4 3 2 3 2 4 2" xfId="19584"/>
    <cellStyle name="Comma 4 3 2 3 2 4 3" xfId="44826"/>
    <cellStyle name="Comma 4 3 2 3 2 4 4" xfId="48900"/>
    <cellStyle name="Comma 4 3 2 3 2 4 5" xfId="51916"/>
    <cellStyle name="Comma 4 3 2 3 2 4 6" xfId="15715"/>
    <cellStyle name="Comma 4 3 2 3 2 5" xfId="9088"/>
    <cellStyle name="Comma 4 3 2 3 2 5 2" xfId="43608"/>
    <cellStyle name="Comma 4 3 2 3 2 5 3" xfId="47469"/>
    <cellStyle name="Comma 4 3 2 3 2 5 4" xfId="50485"/>
    <cellStyle name="Comma 4 3 2 3 2 5 5" xfId="18285"/>
    <cellStyle name="Comma 4 3 2 3 2 6" xfId="43271"/>
    <cellStyle name="Comma 4 3 2 3 2 7" xfId="46363"/>
    <cellStyle name="Comma 4 3 2 3 2 8" xfId="49379"/>
    <cellStyle name="Comma 4 3 2 3 2 9" xfId="15206"/>
    <cellStyle name="Comma 4 3 2 3 3" xfId="10868"/>
    <cellStyle name="Comma 4 3 2 3 3 2" xfId="18418"/>
    <cellStyle name="Comma 4 3 2 3 3 3" xfId="42683"/>
    <cellStyle name="Comma 4 3 2 3 3 4" xfId="47734"/>
    <cellStyle name="Comma 4 3 2 3 3 5" xfId="50750"/>
    <cellStyle name="Comma 4 3 2 3 3 6" xfId="15367"/>
    <cellStyle name="Comma 4 3 2 3 4" xfId="11352"/>
    <cellStyle name="Comma 4 3 2 3 4 2" xfId="18895"/>
    <cellStyle name="Comma 4 3 2 3 4 3" xfId="43160"/>
    <cellStyle name="Comma 4 3 2 3 4 4" xfId="48211"/>
    <cellStyle name="Comma 4 3 2 3 4 5" xfId="51227"/>
    <cellStyle name="Comma 4 3 2 3 4 6" xfId="15509"/>
    <cellStyle name="Comma 4 3 2 3 5" xfId="11839"/>
    <cellStyle name="Comma 4 3 2 3 5 2" xfId="19372"/>
    <cellStyle name="Comma 4 3 2 3 5 3" xfId="44073"/>
    <cellStyle name="Comma 4 3 2 3 5 4" xfId="48688"/>
    <cellStyle name="Comma 4 3 2 3 5 5" xfId="51704"/>
    <cellStyle name="Comma 4 3 2 3 5 6" xfId="15654"/>
    <cellStyle name="Comma 4 3 2 3 6" xfId="8787"/>
    <cellStyle name="Comma 4 3 2 3 6 2" xfId="43043"/>
    <cellStyle name="Comma 4 3 2 3 6 3" xfId="47257"/>
    <cellStyle name="Comma 4 3 2 3 6 4" xfId="50273"/>
    <cellStyle name="Comma 4 3 2 3 6 5" xfId="18224"/>
    <cellStyle name="Comma 4 3 2 3 7" xfId="28590"/>
    <cellStyle name="Comma 4 3 2 3 8" xfId="46151"/>
    <cellStyle name="Comma 4 3 2 3 9" xfId="49167"/>
    <cellStyle name="Comma 4 3 2 4" xfId="6214"/>
    <cellStyle name="Comma 4 3 2 4 10" xfId="15090"/>
    <cellStyle name="Comma 4 3 2 4 2" xfId="6534"/>
    <cellStyle name="Comma 4 3 2 4 2 2" xfId="11133"/>
    <cellStyle name="Comma 4 3 2 4 2 2 2" xfId="18683"/>
    <cellStyle name="Comma 4 3 2 4 2 2 3" xfId="43151"/>
    <cellStyle name="Comma 4 3 2 4 2 2 4" xfId="47999"/>
    <cellStyle name="Comma 4 3 2 4 2 2 5" xfId="51015"/>
    <cellStyle name="Comma 4 3 2 4 2 2 6" xfId="15442"/>
    <cellStyle name="Comma 4 3 2 4 2 3" xfId="11618"/>
    <cellStyle name="Comma 4 3 2 4 2 3 2" xfId="19160"/>
    <cellStyle name="Comma 4 3 2 4 2 3 3" xfId="44839"/>
    <cellStyle name="Comma 4 3 2 4 2 3 4" xfId="48476"/>
    <cellStyle name="Comma 4 3 2 4 2 3 5" xfId="51492"/>
    <cellStyle name="Comma 4 3 2 4 2 3 6" xfId="15585"/>
    <cellStyle name="Comma 4 3 2 4 2 4" xfId="12105"/>
    <cellStyle name="Comma 4 3 2 4 2 4 2" xfId="19637"/>
    <cellStyle name="Comma 4 3 2 4 2 4 3" xfId="43542"/>
    <cellStyle name="Comma 4 3 2 4 2 4 4" xfId="48953"/>
    <cellStyle name="Comma 4 3 2 4 2 4 5" xfId="51969"/>
    <cellStyle name="Comma 4 3 2 4 2 4 6" xfId="15730"/>
    <cellStyle name="Comma 4 3 2 4 2 5" xfId="9167"/>
    <cellStyle name="Comma 4 3 2 4 2 5 2" xfId="44427"/>
    <cellStyle name="Comma 4 3 2 4 2 5 3" xfId="47522"/>
    <cellStyle name="Comma 4 3 2 4 2 5 4" xfId="50538"/>
    <cellStyle name="Comma 4 3 2 4 2 5 5" xfId="18300"/>
    <cellStyle name="Comma 4 3 2 4 2 6" xfId="42398"/>
    <cellStyle name="Comma 4 3 2 4 2 7" xfId="46416"/>
    <cellStyle name="Comma 4 3 2 4 2 8" xfId="49432"/>
    <cellStyle name="Comma 4 3 2 4 2 9" xfId="15247"/>
    <cellStyle name="Comma 4 3 2 4 3" xfId="10921"/>
    <cellStyle name="Comma 4 3 2 4 3 2" xfId="18471"/>
    <cellStyle name="Comma 4 3 2 4 3 3" xfId="42694"/>
    <cellStyle name="Comma 4 3 2 4 3 4" xfId="47787"/>
    <cellStyle name="Comma 4 3 2 4 3 5" xfId="50803"/>
    <cellStyle name="Comma 4 3 2 4 3 6" xfId="15382"/>
    <cellStyle name="Comma 4 3 2 4 4" xfId="11406"/>
    <cellStyle name="Comma 4 3 2 4 4 2" xfId="18948"/>
    <cellStyle name="Comma 4 3 2 4 4 3" xfId="43828"/>
    <cellStyle name="Comma 4 3 2 4 4 4" xfId="48264"/>
    <cellStyle name="Comma 4 3 2 4 4 5" xfId="51280"/>
    <cellStyle name="Comma 4 3 2 4 4 6" xfId="15525"/>
    <cellStyle name="Comma 4 3 2 4 5" xfId="11893"/>
    <cellStyle name="Comma 4 3 2 4 5 2" xfId="19425"/>
    <cellStyle name="Comma 4 3 2 4 5 3" xfId="42981"/>
    <cellStyle name="Comma 4 3 2 4 5 4" xfId="48741"/>
    <cellStyle name="Comma 4 3 2 4 5 5" xfId="51757"/>
    <cellStyle name="Comma 4 3 2 4 5 6" xfId="15670"/>
    <cellStyle name="Comma 4 3 2 4 6" xfId="8858"/>
    <cellStyle name="Comma 4 3 2 4 6 2" xfId="44200"/>
    <cellStyle name="Comma 4 3 2 4 6 3" xfId="47310"/>
    <cellStyle name="Comma 4 3 2 4 6 4" xfId="50326"/>
    <cellStyle name="Comma 4 3 2 4 6 5" xfId="18240"/>
    <cellStyle name="Comma 4 3 2 4 7" xfId="42329"/>
    <cellStyle name="Comma 4 3 2 4 8" xfId="46204"/>
    <cellStyle name="Comma 4 3 2 4 9" xfId="49220"/>
    <cellStyle name="Comma 4 3 2 5" xfId="6294"/>
    <cellStyle name="Comma 4 3 2 5 10" xfId="15128"/>
    <cellStyle name="Comma 4 3 2 5 2" xfId="6614"/>
    <cellStyle name="Comma 4 3 2 5 2 2" xfId="11186"/>
    <cellStyle name="Comma 4 3 2 5 2 2 2" xfId="18736"/>
    <cellStyle name="Comma 4 3 2 5 2 2 3" xfId="43553"/>
    <cellStyle name="Comma 4 3 2 5 2 2 4" xfId="48052"/>
    <cellStyle name="Comma 4 3 2 5 2 2 5" xfId="51068"/>
    <cellStyle name="Comma 4 3 2 5 2 2 6" xfId="15457"/>
    <cellStyle name="Comma 4 3 2 5 2 3" xfId="11671"/>
    <cellStyle name="Comma 4 3 2 5 2 3 2" xfId="19213"/>
    <cellStyle name="Comma 4 3 2 5 2 3 3" xfId="44799"/>
    <cellStyle name="Comma 4 3 2 5 2 3 4" xfId="48529"/>
    <cellStyle name="Comma 4 3 2 5 2 3 5" xfId="51545"/>
    <cellStyle name="Comma 4 3 2 5 2 3 6" xfId="15600"/>
    <cellStyle name="Comma 4 3 2 5 2 4" xfId="12158"/>
    <cellStyle name="Comma 4 3 2 5 2 4 2" xfId="19690"/>
    <cellStyle name="Comma 4 3 2 5 2 4 3" xfId="44235"/>
    <cellStyle name="Comma 4 3 2 5 2 4 4" xfId="49006"/>
    <cellStyle name="Comma 4 3 2 5 2 4 5" xfId="52022"/>
    <cellStyle name="Comma 4 3 2 5 2 4 6" xfId="15745"/>
    <cellStyle name="Comma 4 3 2 5 2 5" xfId="9247"/>
    <cellStyle name="Comma 4 3 2 5 2 5 2" xfId="43337"/>
    <cellStyle name="Comma 4 3 2 5 2 5 3" xfId="47575"/>
    <cellStyle name="Comma 4 3 2 5 2 5 4" xfId="50591"/>
    <cellStyle name="Comma 4 3 2 5 2 5 5" xfId="18315"/>
    <cellStyle name="Comma 4 3 2 5 2 6" xfId="42418"/>
    <cellStyle name="Comma 4 3 2 5 2 7" xfId="46469"/>
    <cellStyle name="Comma 4 3 2 5 2 8" xfId="49485"/>
    <cellStyle name="Comma 4 3 2 5 2 9" xfId="15289"/>
    <cellStyle name="Comma 4 3 2 5 3" xfId="10974"/>
    <cellStyle name="Comma 4 3 2 5 3 2" xfId="18524"/>
    <cellStyle name="Comma 4 3 2 5 3 3" xfId="43463"/>
    <cellStyle name="Comma 4 3 2 5 3 4" xfId="47840"/>
    <cellStyle name="Comma 4 3 2 5 3 5" xfId="50856"/>
    <cellStyle name="Comma 4 3 2 5 3 6" xfId="15397"/>
    <cellStyle name="Comma 4 3 2 5 4" xfId="11459"/>
    <cellStyle name="Comma 4 3 2 5 4 2" xfId="19001"/>
    <cellStyle name="Comma 4 3 2 5 4 3" xfId="43672"/>
    <cellStyle name="Comma 4 3 2 5 4 4" xfId="48317"/>
    <cellStyle name="Comma 4 3 2 5 4 5" xfId="51333"/>
    <cellStyle name="Comma 4 3 2 5 4 6" xfId="15540"/>
    <cellStyle name="Comma 4 3 2 5 5" xfId="11946"/>
    <cellStyle name="Comma 4 3 2 5 5 2" xfId="19478"/>
    <cellStyle name="Comma 4 3 2 5 5 3" xfId="42848"/>
    <cellStyle name="Comma 4 3 2 5 5 4" xfId="48794"/>
    <cellStyle name="Comma 4 3 2 5 5 5" xfId="51810"/>
    <cellStyle name="Comma 4 3 2 5 5 6" xfId="15685"/>
    <cellStyle name="Comma 4 3 2 5 6" xfId="8934"/>
    <cellStyle name="Comma 4 3 2 5 6 2" xfId="43683"/>
    <cellStyle name="Comma 4 3 2 5 6 3" xfId="47363"/>
    <cellStyle name="Comma 4 3 2 5 6 4" xfId="50379"/>
    <cellStyle name="Comma 4 3 2 5 6 5" xfId="18255"/>
    <cellStyle name="Comma 4 3 2 5 7" xfId="44518"/>
    <cellStyle name="Comma 4 3 2 5 8" xfId="46257"/>
    <cellStyle name="Comma 4 3 2 5 9" xfId="49273"/>
    <cellStyle name="Comma 4 3 2 6" xfId="6374"/>
    <cellStyle name="Comma 4 3 2 6 2" xfId="11027"/>
    <cellStyle name="Comma 4 3 2 6 2 2" xfId="18577"/>
    <cellStyle name="Comma 4 3 2 6 2 3" xfId="44116"/>
    <cellStyle name="Comma 4 3 2 6 2 4" xfId="47893"/>
    <cellStyle name="Comma 4 3 2 6 2 5" xfId="50909"/>
    <cellStyle name="Comma 4 3 2 6 2 6" xfId="15412"/>
    <cellStyle name="Comma 4 3 2 6 3" xfId="11512"/>
    <cellStyle name="Comma 4 3 2 6 3 2" xfId="19054"/>
    <cellStyle name="Comma 4 3 2 6 3 3" xfId="44269"/>
    <cellStyle name="Comma 4 3 2 6 3 4" xfId="48370"/>
    <cellStyle name="Comma 4 3 2 6 3 5" xfId="51386"/>
    <cellStyle name="Comma 4 3 2 6 3 6" xfId="15555"/>
    <cellStyle name="Comma 4 3 2 6 4" xfId="11999"/>
    <cellStyle name="Comma 4 3 2 6 4 2" xfId="19531"/>
    <cellStyle name="Comma 4 3 2 6 4 3" xfId="42983"/>
    <cellStyle name="Comma 4 3 2 6 4 4" xfId="48847"/>
    <cellStyle name="Comma 4 3 2 6 4 5" xfId="51863"/>
    <cellStyle name="Comma 4 3 2 6 4 6" xfId="15700"/>
    <cellStyle name="Comma 4 3 2 6 5" xfId="9013"/>
    <cellStyle name="Comma 4 3 2 6 5 2" xfId="20972"/>
    <cellStyle name="Comma 4 3 2 6 5 3" xfId="47416"/>
    <cellStyle name="Comma 4 3 2 6 5 4" xfId="50432"/>
    <cellStyle name="Comma 4 3 2 6 5 5" xfId="18270"/>
    <cellStyle name="Comma 4 3 2 6 6" xfId="30854"/>
    <cellStyle name="Comma 4 3 2 6 7" xfId="46310"/>
    <cellStyle name="Comma 4 3 2 6 8" xfId="49326"/>
    <cellStyle name="Comma 4 3 2 6 9" xfId="15169"/>
    <cellStyle name="Comma 4 3 2 7" xfId="6694"/>
    <cellStyle name="Comma 4 3 2 7 2" xfId="11239"/>
    <cellStyle name="Comma 4 3 2 7 2 2" xfId="18789"/>
    <cellStyle name="Comma 4 3 2 7 2 3" xfId="42970"/>
    <cellStyle name="Comma 4 3 2 7 2 4" xfId="48105"/>
    <cellStyle name="Comma 4 3 2 7 2 5" xfId="51121"/>
    <cellStyle name="Comma 4 3 2 7 2 6" xfId="15472"/>
    <cellStyle name="Comma 4 3 2 7 3" xfId="11724"/>
    <cellStyle name="Comma 4 3 2 7 3 2" xfId="19266"/>
    <cellStyle name="Comma 4 3 2 7 3 3" xfId="44552"/>
    <cellStyle name="Comma 4 3 2 7 3 4" xfId="48582"/>
    <cellStyle name="Comma 4 3 2 7 3 5" xfId="51598"/>
    <cellStyle name="Comma 4 3 2 7 3 6" xfId="15615"/>
    <cellStyle name="Comma 4 3 2 7 4" xfId="12212"/>
    <cellStyle name="Comma 4 3 2 7 4 2" xfId="19743"/>
    <cellStyle name="Comma 4 3 2 7 4 3" xfId="43369"/>
    <cellStyle name="Comma 4 3 2 7 4 4" xfId="49059"/>
    <cellStyle name="Comma 4 3 2 7 4 5" xfId="52075"/>
    <cellStyle name="Comma 4 3 2 7 4 6" xfId="15761"/>
    <cellStyle name="Comma 4 3 2 7 5" xfId="9327"/>
    <cellStyle name="Comma 4 3 2 7 5 2" xfId="21309"/>
    <cellStyle name="Comma 4 3 2 7 5 3" xfId="47628"/>
    <cellStyle name="Comma 4 3 2 7 5 4" xfId="50644"/>
    <cellStyle name="Comma 4 3 2 7 5 5" xfId="18330"/>
    <cellStyle name="Comma 4 3 2 7 6" xfId="28666"/>
    <cellStyle name="Comma 4 3 2 7 7" xfId="46522"/>
    <cellStyle name="Comma 4 3 2 7 8" xfId="49538"/>
    <cellStyle name="Comma 4 3 2 7 9" xfId="15331"/>
    <cellStyle name="Comma 4 3 2 8" xfId="10666"/>
    <cellStyle name="Comma 4 3 2 9" xfId="10815"/>
    <cellStyle name="Comma 4 3 2 9 2" xfId="18365"/>
    <cellStyle name="Comma 4 3 2 9 3" xfId="21262"/>
    <cellStyle name="Comma 4 3 2 9 4" xfId="47681"/>
    <cellStyle name="Comma 4 3 2 9 5" xfId="50697"/>
    <cellStyle name="Comma 4 3 2 9 6" xfId="15352"/>
    <cellStyle name="Comma 4 3 3" xfId="4872"/>
    <cellStyle name="Comma 4 3 3 10" xfId="8482"/>
    <cellStyle name="Comma 4 3 3 10 2" xfId="43040"/>
    <cellStyle name="Comma 4 3 3 10 3" xfId="47220"/>
    <cellStyle name="Comma 4 3 3 10 4" xfId="50236"/>
    <cellStyle name="Comma 4 3 3 10 5" xfId="18210"/>
    <cellStyle name="Comma 4 3 3 11" xfId="20050"/>
    <cellStyle name="Comma 4 3 3 12" xfId="20288"/>
    <cellStyle name="Comma 4 3 3 13" xfId="44933"/>
    <cellStyle name="Comma 4 3 3 14" xfId="45841"/>
    <cellStyle name="Comma 4 3 3 15" xfId="46100"/>
    <cellStyle name="Comma 4 3 3 16" xfId="49115"/>
    <cellStyle name="Comma 4 3 3 17" xfId="14872"/>
    <cellStyle name="Comma 4 3 3 2" xfId="6136"/>
    <cellStyle name="Comma 4 3 3 2 10" xfId="15059"/>
    <cellStyle name="Comma 4 3 3 2 2" xfId="6456"/>
    <cellStyle name="Comma 4 3 3 2 2 2" xfId="11082"/>
    <cellStyle name="Comma 4 3 3 2 2 2 2" xfId="18632"/>
    <cellStyle name="Comma 4 3 3 2 2 2 3" xfId="44268"/>
    <cellStyle name="Comma 4 3 3 2 2 2 4" xfId="47948"/>
    <cellStyle name="Comma 4 3 3 2 2 2 5" xfId="50964"/>
    <cellStyle name="Comma 4 3 3 2 2 2 6" xfId="15429"/>
    <cellStyle name="Comma 4 3 3 2 2 3" xfId="11567"/>
    <cellStyle name="Comma 4 3 3 2 2 3 2" xfId="19109"/>
    <cellStyle name="Comma 4 3 3 2 2 3 3" xfId="42790"/>
    <cellStyle name="Comma 4 3 3 2 2 3 4" xfId="48425"/>
    <cellStyle name="Comma 4 3 3 2 2 3 5" xfId="51441"/>
    <cellStyle name="Comma 4 3 3 2 2 3 6" xfId="15572"/>
    <cellStyle name="Comma 4 3 3 2 2 4" xfId="12054"/>
    <cellStyle name="Comma 4 3 3 2 2 4 2" xfId="19586"/>
    <cellStyle name="Comma 4 3 3 2 2 4 3" xfId="43729"/>
    <cellStyle name="Comma 4 3 3 2 2 4 4" xfId="48902"/>
    <cellStyle name="Comma 4 3 3 2 2 4 5" xfId="51918"/>
    <cellStyle name="Comma 4 3 3 2 2 4 6" xfId="15717"/>
    <cellStyle name="Comma 4 3 3 2 2 5" xfId="9090"/>
    <cellStyle name="Comma 4 3 3 2 2 5 2" xfId="33397"/>
    <cellStyle name="Comma 4 3 3 2 2 5 3" xfId="47471"/>
    <cellStyle name="Comma 4 3 3 2 2 5 4" xfId="50487"/>
    <cellStyle name="Comma 4 3 3 2 2 5 5" xfId="18287"/>
    <cellStyle name="Comma 4 3 3 2 2 6" xfId="42909"/>
    <cellStyle name="Comma 4 3 3 2 2 7" xfId="46365"/>
    <cellStyle name="Comma 4 3 3 2 2 8" xfId="49381"/>
    <cellStyle name="Comma 4 3 3 2 2 9" xfId="15208"/>
    <cellStyle name="Comma 4 3 3 2 3" xfId="10870"/>
    <cellStyle name="Comma 4 3 3 2 3 2" xfId="18420"/>
    <cellStyle name="Comma 4 3 3 2 3 3" xfId="20740"/>
    <cellStyle name="Comma 4 3 3 2 3 4" xfId="47736"/>
    <cellStyle name="Comma 4 3 3 2 3 5" xfId="50752"/>
    <cellStyle name="Comma 4 3 3 2 3 6" xfId="15369"/>
    <cellStyle name="Comma 4 3 3 2 4" xfId="11354"/>
    <cellStyle name="Comma 4 3 3 2 4 2" xfId="18897"/>
    <cellStyle name="Comma 4 3 3 2 4 3" xfId="44865"/>
    <cellStyle name="Comma 4 3 3 2 4 4" xfId="48213"/>
    <cellStyle name="Comma 4 3 3 2 4 5" xfId="51229"/>
    <cellStyle name="Comma 4 3 3 2 4 6" xfId="15511"/>
    <cellStyle name="Comma 4 3 3 2 5" xfId="11841"/>
    <cellStyle name="Comma 4 3 3 2 5 2" xfId="19374"/>
    <cellStyle name="Comma 4 3 3 2 5 3" xfId="42832"/>
    <cellStyle name="Comma 4 3 3 2 5 4" xfId="48690"/>
    <cellStyle name="Comma 4 3 3 2 5 5" xfId="51706"/>
    <cellStyle name="Comma 4 3 3 2 5 6" xfId="15656"/>
    <cellStyle name="Comma 4 3 3 2 6" xfId="8789"/>
    <cellStyle name="Comma 4 3 3 2 6 2" xfId="20500"/>
    <cellStyle name="Comma 4 3 3 2 6 3" xfId="47259"/>
    <cellStyle name="Comma 4 3 3 2 6 4" xfId="50275"/>
    <cellStyle name="Comma 4 3 3 2 6 5" xfId="18226"/>
    <cellStyle name="Comma 4 3 3 2 7" xfId="42313"/>
    <cellStyle name="Comma 4 3 3 2 8" xfId="46153"/>
    <cellStyle name="Comma 4 3 3 2 9" xfId="49169"/>
    <cellStyle name="Comma 4 3 3 3" xfId="6216"/>
    <cellStyle name="Comma 4 3 3 3 10" xfId="15092"/>
    <cellStyle name="Comma 4 3 3 3 2" xfId="6536"/>
    <cellStyle name="Comma 4 3 3 3 2 2" xfId="11135"/>
    <cellStyle name="Comma 4 3 3 3 2 2 2" xfId="18685"/>
    <cellStyle name="Comma 4 3 3 3 2 2 3" xfId="44497"/>
    <cellStyle name="Comma 4 3 3 3 2 2 4" xfId="48001"/>
    <cellStyle name="Comma 4 3 3 3 2 2 5" xfId="51017"/>
    <cellStyle name="Comma 4 3 3 3 2 2 6" xfId="15444"/>
    <cellStyle name="Comma 4 3 3 3 2 3" xfId="11620"/>
    <cellStyle name="Comma 4 3 3 3 2 3 2" xfId="19162"/>
    <cellStyle name="Comma 4 3 3 3 2 3 3" xfId="44544"/>
    <cellStyle name="Comma 4 3 3 3 2 3 4" xfId="48478"/>
    <cellStyle name="Comma 4 3 3 3 2 3 5" xfId="51494"/>
    <cellStyle name="Comma 4 3 3 3 2 3 6" xfId="15587"/>
    <cellStyle name="Comma 4 3 3 3 2 4" xfId="12107"/>
    <cellStyle name="Comma 4 3 3 3 2 4 2" xfId="19639"/>
    <cellStyle name="Comma 4 3 3 3 2 4 3" xfId="43486"/>
    <cellStyle name="Comma 4 3 3 3 2 4 4" xfId="48955"/>
    <cellStyle name="Comma 4 3 3 3 2 4 5" xfId="51971"/>
    <cellStyle name="Comma 4 3 3 3 2 4 6" xfId="15732"/>
    <cellStyle name="Comma 4 3 3 3 2 5" xfId="9169"/>
    <cellStyle name="Comma 4 3 3 3 2 5 2" xfId="44526"/>
    <cellStyle name="Comma 4 3 3 3 2 5 3" xfId="47524"/>
    <cellStyle name="Comma 4 3 3 3 2 5 4" xfId="50540"/>
    <cellStyle name="Comma 4 3 3 3 2 5 5" xfId="18302"/>
    <cellStyle name="Comma 4 3 3 3 2 6" xfId="44742"/>
    <cellStyle name="Comma 4 3 3 3 2 7" xfId="46418"/>
    <cellStyle name="Comma 4 3 3 3 2 8" xfId="49434"/>
    <cellStyle name="Comma 4 3 3 3 2 9" xfId="15249"/>
    <cellStyle name="Comma 4 3 3 3 3" xfId="10923"/>
    <cellStyle name="Comma 4 3 3 3 3 2" xfId="18473"/>
    <cellStyle name="Comma 4 3 3 3 3 3" xfId="28614"/>
    <cellStyle name="Comma 4 3 3 3 3 4" xfId="47789"/>
    <cellStyle name="Comma 4 3 3 3 3 5" xfId="50805"/>
    <cellStyle name="Comma 4 3 3 3 3 6" xfId="15384"/>
    <cellStyle name="Comma 4 3 3 3 4" xfId="11408"/>
    <cellStyle name="Comma 4 3 3 3 4 2" xfId="18950"/>
    <cellStyle name="Comma 4 3 3 3 4 3" xfId="43472"/>
    <cellStyle name="Comma 4 3 3 3 4 4" xfId="48266"/>
    <cellStyle name="Comma 4 3 3 3 4 5" xfId="51282"/>
    <cellStyle name="Comma 4 3 3 3 4 6" xfId="15527"/>
    <cellStyle name="Comma 4 3 3 3 5" xfId="11895"/>
    <cellStyle name="Comma 4 3 3 3 5 2" xfId="19427"/>
    <cellStyle name="Comma 4 3 3 3 5 3" xfId="43556"/>
    <cellStyle name="Comma 4 3 3 3 5 4" xfId="48743"/>
    <cellStyle name="Comma 4 3 3 3 5 5" xfId="51759"/>
    <cellStyle name="Comma 4 3 3 3 5 6" xfId="15672"/>
    <cellStyle name="Comma 4 3 3 3 6" xfId="8860"/>
    <cellStyle name="Comma 4 3 3 3 6 2" xfId="30464"/>
    <cellStyle name="Comma 4 3 3 3 6 3" xfId="47312"/>
    <cellStyle name="Comma 4 3 3 3 6 4" xfId="50328"/>
    <cellStyle name="Comma 4 3 3 3 6 5" xfId="18242"/>
    <cellStyle name="Comma 4 3 3 3 7" xfId="42330"/>
    <cellStyle name="Comma 4 3 3 3 8" xfId="46206"/>
    <cellStyle name="Comma 4 3 3 3 9" xfId="49222"/>
    <cellStyle name="Comma 4 3 3 4" xfId="6296"/>
    <cellStyle name="Comma 4 3 3 4 10" xfId="15130"/>
    <cellStyle name="Comma 4 3 3 4 2" xfId="6616"/>
    <cellStyle name="Comma 4 3 3 4 2 2" xfId="11188"/>
    <cellStyle name="Comma 4 3 3 4 2 2 2" xfId="18738"/>
    <cellStyle name="Comma 4 3 3 4 2 2 3" xfId="21215"/>
    <cellStyle name="Comma 4 3 3 4 2 2 4" xfId="48054"/>
    <cellStyle name="Comma 4 3 3 4 2 2 5" xfId="51070"/>
    <cellStyle name="Comma 4 3 3 4 2 2 6" xfId="15459"/>
    <cellStyle name="Comma 4 3 3 4 2 3" xfId="11673"/>
    <cellStyle name="Comma 4 3 3 4 2 3 2" xfId="19215"/>
    <cellStyle name="Comma 4 3 3 4 2 3 3" xfId="33234"/>
    <cellStyle name="Comma 4 3 3 4 2 3 4" xfId="48531"/>
    <cellStyle name="Comma 4 3 3 4 2 3 5" xfId="51547"/>
    <cellStyle name="Comma 4 3 3 4 2 3 6" xfId="15602"/>
    <cellStyle name="Comma 4 3 3 4 2 4" xfId="12160"/>
    <cellStyle name="Comma 4 3 3 4 2 4 2" xfId="19692"/>
    <cellStyle name="Comma 4 3 3 4 2 4 3" xfId="44016"/>
    <cellStyle name="Comma 4 3 3 4 2 4 4" xfId="49008"/>
    <cellStyle name="Comma 4 3 3 4 2 4 5" xfId="52024"/>
    <cellStyle name="Comma 4 3 3 4 2 4 6" xfId="15747"/>
    <cellStyle name="Comma 4 3 3 4 2 5" xfId="9249"/>
    <cellStyle name="Comma 4 3 3 4 2 5 2" xfId="44052"/>
    <cellStyle name="Comma 4 3 3 4 2 5 3" xfId="47577"/>
    <cellStyle name="Comma 4 3 3 4 2 5 4" xfId="50593"/>
    <cellStyle name="Comma 4 3 3 4 2 5 5" xfId="18317"/>
    <cellStyle name="Comma 4 3 3 4 2 6" xfId="42419"/>
    <cellStyle name="Comma 4 3 3 4 2 7" xfId="46471"/>
    <cellStyle name="Comma 4 3 3 4 2 8" xfId="49487"/>
    <cellStyle name="Comma 4 3 3 4 2 9" xfId="15291"/>
    <cellStyle name="Comma 4 3 3 4 3" xfId="10976"/>
    <cellStyle name="Comma 4 3 3 4 3 2" xfId="18526"/>
    <cellStyle name="Comma 4 3 3 4 3 3" xfId="42700"/>
    <cellStyle name="Comma 4 3 3 4 3 4" xfId="47842"/>
    <cellStyle name="Comma 4 3 3 4 3 5" xfId="50858"/>
    <cellStyle name="Comma 4 3 3 4 3 6" xfId="15399"/>
    <cellStyle name="Comma 4 3 3 4 4" xfId="11461"/>
    <cellStyle name="Comma 4 3 3 4 4 2" xfId="19003"/>
    <cellStyle name="Comma 4 3 3 4 4 3" xfId="44252"/>
    <cellStyle name="Comma 4 3 3 4 4 4" xfId="48319"/>
    <cellStyle name="Comma 4 3 3 4 4 5" xfId="51335"/>
    <cellStyle name="Comma 4 3 3 4 4 6" xfId="15542"/>
    <cellStyle name="Comma 4 3 3 4 5" xfId="11948"/>
    <cellStyle name="Comma 4 3 3 4 5 2" xfId="19480"/>
    <cellStyle name="Comma 4 3 3 4 5 3" xfId="44131"/>
    <cellStyle name="Comma 4 3 3 4 5 4" xfId="48796"/>
    <cellStyle name="Comma 4 3 3 4 5 5" xfId="51812"/>
    <cellStyle name="Comma 4 3 3 4 5 6" xfId="15687"/>
    <cellStyle name="Comma 4 3 3 4 6" xfId="8936"/>
    <cellStyle name="Comma 4 3 3 4 6 2" xfId="44044"/>
    <cellStyle name="Comma 4 3 3 4 6 3" xfId="47365"/>
    <cellStyle name="Comma 4 3 3 4 6 4" xfId="50381"/>
    <cellStyle name="Comma 4 3 3 4 6 5" xfId="18257"/>
    <cellStyle name="Comma 4 3 3 4 7" xfId="42344"/>
    <cellStyle name="Comma 4 3 3 4 8" xfId="46259"/>
    <cellStyle name="Comma 4 3 3 4 9" xfId="49275"/>
    <cellStyle name="Comma 4 3 3 5" xfId="6376"/>
    <cellStyle name="Comma 4 3 3 5 2" xfId="11029"/>
    <cellStyle name="Comma 4 3 3 5 2 2" xfId="18579"/>
    <cellStyle name="Comma 4 3 3 5 2 3" xfId="43766"/>
    <cellStyle name="Comma 4 3 3 5 2 4" xfId="47895"/>
    <cellStyle name="Comma 4 3 3 5 2 5" xfId="50911"/>
    <cellStyle name="Comma 4 3 3 5 2 6" xfId="15414"/>
    <cellStyle name="Comma 4 3 3 5 3" xfId="11514"/>
    <cellStyle name="Comma 4 3 3 5 3 2" xfId="19056"/>
    <cellStyle name="Comma 4 3 3 5 3 3" xfId="43963"/>
    <cellStyle name="Comma 4 3 3 5 3 4" xfId="48372"/>
    <cellStyle name="Comma 4 3 3 5 3 5" xfId="51388"/>
    <cellStyle name="Comma 4 3 3 5 3 6" xfId="15557"/>
    <cellStyle name="Comma 4 3 3 5 4" xfId="12001"/>
    <cellStyle name="Comma 4 3 3 5 4 2" xfId="19533"/>
    <cellStyle name="Comma 4 3 3 5 4 3" xfId="44729"/>
    <cellStyle name="Comma 4 3 3 5 4 4" xfId="48849"/>
    <cellStyle name="Comma 4 3 3 5 4 5" xfId="51865"/>
    <cellStyle name="Comma 4 3 3 5 4 6" xfId="15702"/>
    <cellStyle name="Comma 4 3 3 5 5" xfId="9015"/>
    <cellStyle name="Comma 4 3 3 5 5 2" xfId="42630"/>
    <cellStyle name="Comma 4 3 3 5 5 3" xfId="47418"/>
    <cellStyle name="Comma 4 3 3 5 5 4" xfId="50434"/>
    <cellStyle name="Comma 4 3 3 5 5 5" xfId="18272"/>
    <cellStyle name="Comma 4 3 3 5 6" xfId="42907"/>
    <cellStyle name="Comma 4 3 3 5 7" xfId="46312"/>
    <cellStyle name="Comma 4 3 3 5 8" xfId="49328"/>
    <cellStyle name="Comma 4 3 3 5 9" xfId="15171"/>
    <cellStyle name="Comma 4 3 3 6" xfId="6696"/>
    <cellStyle name="Comma 4 3 3 6 2" xfId="11241"/>
    <cellStyle name="Comma 4 3 3 6 2 2" xfId="18791"/>
    <cellStyle name="Comma 4 3 3 6 2 3" xfId="43852"/>
    <cellStyle name="Comma 4 3 3 6 2 4" xfId="48107"/>
    <cellStyle name="Comma 4 3 3 6 2 5" xfId="51123"/>
    <cellStyle name="Comma 4 3 3 6 2 6" xfId="15474"/>
    <cellStyle name="Comma 4 3 3 6 3" xfId="11726"/>
    <cellStyle name="Comma 4 3 3 6 3 2" xfId="19268"/>
    <cellStyle name="Comma 4 3 3 6 3 3" xfId="44030"/>
    <cellStyle name="Comma 4 3 3 6 3 4" xfId="48584"/>
    <cellStyle name="Comma 4 3 3 6 3 5" xfId="51600"/>
    <cellStyle name="Comma 4 3 3 6 3 6" xfId="15617"/>
    <cellStyle name="Comma 4 3 3 6 4" xfId="12214"/>
    <cellStyle name="Comma 4 3 3 6 4 2" xfId="19745"/>
    <cellStyle name="Comma 4 3 3 6 4 3" xfId="42890"/>
    <cellStyle name="Comma 4 3 3 6 4 4" xfId="49061"/>
    <cellStyle name="Comma 4 3 3 6 4 5" xfId="52077"/>
    <cellStyle name="Comma 4 3 3 6 4 6" xfId="15763"/>
    <cellStyle name="Comma 4 3 3 6 5" xfId="9329"/>
    <cellStyle name="Comma 4 3 3 6 5 2" xfId="43107"/>
    <cellStyle name="Comma 4 3 3 6 5 3" xfId="47630"/>
    <cellStyle name="Comma 4 3 3 6 5 4" xfId="50646"/>
    <cellStyle name="Comma 4 3 3 6 5 5" xfId="18332"/>
    <cellStyle name="Comma 4 3 3 6 6" xfId="20280"/>
    <cellStyle name="Comma 4 3 3 6 7" xfId="46524"/>
    <cellStyle name="Comma 4 3 3 6 8" xfId="49540"/>
    <cellStyle name="Comma 4 3 3 6 9" xfId="15333"/>
    <cellStyle name="Comma 4 3 3 7" xfId="10817"/>
    <cellStyle name="Comma 4 3 3 7 2" xfId="18367"/>
    <cellStyle name="Comma 4 3 3 7 3" xfId="43116"/>
    <cellStyle name="Comma 4 3 3 7 4" xfId="47683"/>
    <cellStyle name="Comma 4 3 3 7 5" xfId="50699"/>
    <cellStyle name="Comma 4 3 3 7 6" xfId="15354"/>
    <cellStyle name="Comma 4 3 3 8" xfId="11301"/>
    <cellStyle name="Comma 4 3 3 8 2" xfId="18844"/>
    <cellStyle name="Comma 4 3 3 8 3" xfId="44122"/>
    <cellStyle name="Comma 4 3 3 8 4" xfId="48160"/>
    <cellStyle name="Comma 4 3 3 8 5" xfId="51176"/>
    <cellStyle name="Comma 4 3 3 8 6" xfId="15496"/>
    <cellStyle name="Comma 4 3 3 9" xfId="11788"/>
    <cellStyle name="Comma 4 3 3 9 2" xfId="19321"/>
    <cellStyle name="Comma 4 3 3 9 3" xfId="28661"/>
    <cellStyle name="Comma 4 3 3 9 4" xfId="48637"/>
    <cellStyle name="Comma 4 3 3 9 5" xfId="51653"/>
    <cellStyle name="Comma 4 3 3 9 6" xfId="15641"/>
    <cellStyle name="Comma 4 3 4" xfId="8509"/>
    <cellStyle name="Comma 4 3 5" xfId="7497"/>
    <cellStyle name="Comma 4 3 5 2" xfId="17999"/>
    <cellStyle name="Comma 4 3 5 3" xfId="20778"/>
    <cellStyle name="Comma 4 3 5 4" xfId="46994"/>
    <cellStyle name="Comma 4 3 5 5" xfId="50010"/>
    <cellStyle name="Comma 4 3 5 6" xfId="14360"/>
    <cellStyle name="Comma 4 3 6" xfId="15797"/>
    <cellStyle name="Comma 4 3 7" xfId="20047"/>
    <cellStyle name="Comma 4 3 8" xfId="44930"/>
    <cellStyle name="Comma 4 3 9" xfId="45838"/>
    <cellStyle name="Comma 4 4" xfId="4873"/>
    <cellStyle name="Comma 4 4 10" xfId="10818"/>
    <cellStyle name="Comma 4 4 10 2" xfId="18368"/>
    <cellStyle name="Comma 4 4 10 3" xfId="20950"/>
    <cellStyle name="Comma 4 4 10 4" xfId="47684"/>
    <cellStyle name="Comma 4 4 10 5" xfId="50700"/>
    <cellStyle name="Comma 4 4 11" xfId="11302"/>
    <cellStyle name="Comma 4 4 11 2" xfId="18845"/>
    <cellStyle name="Comma 4 4 11 3" xfId="28796"/>
    <cellStyle name="Comma 4 4 11 4" xfId="48161"/>
    <cellStyle name="Comma 4 4 11 5" xfId="51177"/>
    <cellStyle name="Comma 4 4 12" xfId="11789"/>
    <cellStyle name="Comma 4 4 12 2" xfId="19322"/>
    <cellStyle name="Comma 4 4 12 3" xfId="20594"/>
    <cellStyle name="Comma 4 4 12 4" xfId="48638"/>
    <cellStyle name="Comma 4 4 12 5" xfId="51654"/>
    <cellStyle name="Comma 4 4 13" xfId="7498"/>
    <cellStyle name="Comma 4 4 13 2" xfId="18000"/>
    <cellStyle name="Comma 4 4 13 3" xfId="43013"/>
    <cellStyle name="Comma 4 4 13 4" xfId="46995"/>
    <cellStyle name="Comma 4 4 13 5" xfId="50011"/>
    <cellStyle name="Comma 4 4 14" xfId="20051"/>
    <cellStyle name="Comma 4 4 15" xfId="44934"/>
    <cellStyle name="Comma 4 4 16" xfId="45842"/>
    <cellStyle name="Comma 4 4 17" xfId="46101"/>
    <cellStyle name="Comma 4 4 18" xfId="49116"/>
    <cellStyle name="Comma 4 4 2" xfId="4874"/>
    <cellStyle name="Comma 4 4 2 10" xfId="11790"/>
    <cellStyle name="Comma 4 4 2 10 2" xfId="19323"/>
    <cellStyle name="Comma 4 4 2 10 3" xfId="43659"/>
    <cellStyle name="Comma 4 4 2 10 4" xfId="48639"/>
    <cellStyle name="Comma 4 4 2 10 5" xfId="51655"/>
    <cellStyle name="Comma 4 4 2 11" xfId="7889"/>
    <cellStyle name="Comma 4 4 2 11 2" xfId="42940"/>
    <cellStyle name="Comma 4 4 2 11 3" xfId="47019"/>
    <cellStyle name="Comma 4 4 2 11 4" xfId="50035"/>
    <cellStyle name="Comma 4 4 2 12" xfId="20052"/>
    <cellStyle name="Comma 4 4 2 13" xfId="44935"/>
    <cellStyle name="Comma 4 4 2 14" xfId="45843"/>
    <cellStyle name="Comma 4 4 2 15" xfId="46102"/>
    <cellStyle name="Comma 4 4 2 16" xfId="49117"/>
    <cellStyle name="Comma 4 4 2 2" xfId="4875"/>
    <cellStyle name="Comma 4 4 2 2 10" xfId="8499"/>
    <cellStyle name="Comma 4 4 2 2 10 2" xfId="42946"/>
    <cellStyle name="Comma 4 4 2 2 10 3" xfId="47225"/>
    <cellStyle name="Comma 4 4 2 2 10 4" xfId="50241"/>
    <cellStyle name="Comma 4 4 2 2 11" xfId="20053"/>
    <cellStyle name="Comma 4 4 2 2 12" xfId="44936"/>
    <cellStyle name="Comma 4 4 2 2 13" xfId="45844"/>
    <cellStyle name="Comma 4 4 2 2 14" xfId="46103"/>
    <cellStyle name="Comma 4 4 2 2 15" xfId="49118"/>
    <cellStyle name="Comma 4 4 2 2 2" xfId="6139"/>
    <cellStyle name="Comma 4 4 2 2 2 2" xfId="6459"/>
    <cellStyle name="Comma 4 4 2 2 2 2 2" xfId="11085"/>
    <cellStyle name="Comma 4 4 2 2 2 2 2 2" xfId="18635"/>
    <cellStyle name="Comma 4 4 2 2 2 2 2 3" xfId="43988"/>
    <cellStyle name="Comma 4 4 2 2 2 2 2 4" xfId="47951"/>
    <cellStyle name="Comma 4 4 2 2 2 2 2 5" xfId="50967"/>
    <cellStyle name="Comma 4 4 2 2 2 2 3" xfId="11570"/>
    <cellStyle name="Comma 4 4 2 2 2 2 3 2" xfId="19112"/>
    <cellStyle name="Comma 4 4 2 2 2 2 3 3" xfId="43184"/>
    <cellStyle name="Comma 4 4 2 2 2 2 3 4" xfId="48428"/>
    <cellStyle name="Comma 4 4 2 2 2 2 3 5" xfId="51444"/>
    <cellStyle name="Comma 4 4 2 2 2 2 4" xfId="12057"/>
    <cellStyle name="Comma 4 4 2 2 2 2 4 2" xfId="19589"/>
    <cellStyle name="Comma 4 4 2 2 2 2 4 3" xfId="20926"/>
    <cellStyle name="Comma 4 4 2 2 2 2 4 4" xfId="48905"/>
    <cellStyle name="Comma 4 4 2 2 2 2 4 5" xfId="51921"/>
    <cellStyle name="Comma 4 4 2 2 2 2 5" xfId="9093"/>
    <cellStyle name="Comma 4 4 2 2 2 2 5 2" xfId="43756"/>
    <cellStyle name="Comma 4 4 2 2 2 2 5 3" xfId="47474"/>
    <cellStyle name="Comma 4 4 2 2 2 2 5 4" xfId="50490"/>
    <cellStyle name="Comma 4 4 2 2 2 2 6" xfId="44810"/>
    <cellStyle name="Comma 4 4 2 2 2 2 7" xfId="46368"/>
    <cellStyle name="Comma 4 4 2 2 2 2 8" xfId="49384"/>
    <cellStyle name="Comma 4 4 2 2 2 3" xfId="10873"/>
    <cellStyle name="Comma 4 4 2 2 2 3 2" xfId="18423"/>
    <cellStyle name="Comma 4 4 2 2 2 3 3" xfId="43614"/>
    <cellStyle name="Comma 4 4 2 2 2 3 4" xfId="47739"/>
    <cellStyle name="Comma 4 4 2 2 2 3 5" xfId="50755"/>
    <cellStyle name="Comma 4 4 2 2 2 4" xfId="11357"/>
    <cellStyle name="Comma 4 4 2 2 2 4 2" xfId="18900"/>
    <cellStyle name="Comma 4 4 2 2 2 4 3" xfId="42972"/>
    <cellStyle name="Comma 4 4 2 2 2 4 4" xfId="48216"/>
    <cellStyle name="Comma 4 4 2 2 2 4 5" xfId="51232"/>
    <cellStyle name="Comma 4 4 2 2 2 5" xfId="11844"/>
    <cellStyle name="Comma 4 4 2 2 2 5 2" xfId="19377"/>
    <cellStyle name="Comma 4 4 2 2 2 5 3" xfId="43217"/>
    <cellStyle name="Comma 4 4 2 2 2 5 4" xfId="48693"/>
    <cellStyle name="Comma 4 4 2 2 2 5 5" xfId="51709"/>
    <cellStyle name="Comma 4 4 2 2 2 6" xfId="8792"/>
    <cellStyle name="Comma 4 4 2 2 2 6 2" xfId="28621"/>
    <cellStyle name="Comma 4 4 2 2 2 6 3" xfId="47262"/>
    <cellStyle name="Comma 4 4 2 2 2 6 4" xfId="50278"/>
    <cellStyle name="Comma 4 4 2 2 2 7" xfId="43859"/>
    <cellStyle name="Comma 4 4 2 2 2 8" xfId="46156"/>
    <cellStyle name="Comma 4 4 2 2 2 9" xfId="49172"/>
    <cellStyle name="Comma 4 4 2 2 3" xfId="6219"/>
    <cellStyle name="Comma 4 4 2 2 3 2" xfId="6539"/>
    <cellStyle name="Comma 4 4 2 2 3 2 2" xfId="11138"/>
    <cellStyle name="Comma 4 4 2 2 3 2 2 2" xfId="18688"/>
    <cellStyle name="Comma 4 4 2 2 3 2 2 3" xfId="44404"/>
    <cellStyle name="Comma 4 4 2 2 3 2 2 4" xfId="48004"/>
    <cellStyle name="Comma 4 4 2 2 3 2 2 5" xfId="51020"/>
    <cellStyle name="Comma 4 4 2 2 3 2 3" xfId="11623"/>
    <cellStyle name="Comma 4 4 2 2 3 2 3 2" xfId="19165"/>
    <cellStyle name="Comma 4 4 2 2 3 2 3 3" xfId="42800"/>
    <cellStyle name="Comma 4 4 2 2 3 2 3 4" xfId="48481"/>
    <cellStyle name="Comma 4 4 2 2 3 2 3 5" xfId="51497"/>
    <cellStyle name="Comma 4 4 2 2 3 2 4" xfId="12110"/>
    <cellStyle name="Comma 4 4 2 2 3 2 4 2" xfId="19642"/>
    <cellStyle name="Comma 4 4 2 2 3 2 4 3" xfId="44540"/>
    <cellStyle name="Comma 4 4 2 2 3 2 4 4" xfId="48958"/>
    <cellStyle name="Comma 4 4 2 2 3 2 4 5" xfId="51974"/>
    <cellStyle name="Comma 4 4 2 2 3 2 5" xfId="9172"/>
    <cellStyle name="Comma 4 4 2 2 3 2 5 2" xfId="43516"/>
    <cellStyle name="Comma 4 4 2 2 3 2 5 3" xfId="47527"/>
    <cellStyle name="Comma 4 4 2 2 3 2 5 4" xfId="50543"/>
    <cellStyle name="Comma 4 4 2 2 3 2 6" xfId="42401"/>
    <cellStyle name="Comma 4 4 2 2 3 2 7" xfId="46421"/>
    <cellStyle name="Comma 4 4 2 2 3 2 8" xfId="49437"/>
    <cellStyle name="Comma 4 4 2 2 3 3" xfId="10926"/>
    <cellStyle name="Comma 4 4 2 2 3 3 2" xfId="18476"/>
    <cellStyle name="Comma 4 4 2 2 3 3 3" xfId="43615"/>
    <cellStyle name="Comma 4 4 2 2 3 3 4" xfId="47792"/>
    <cellStyle name="Comma 4 4 2 2 3 3 5" xfId="50808"/>
    <cellStyle name="Comma 4 4 2 2 3 4" xfId="11411"/>
    <cellStyle name="Comma 4 4 2 2 3 4 2" xfId="18953"/>
    <cellStyle name="Comma 4 4 2 2 3 4 3" xfId="43718"/>
    <cellStyle name="Comma 4 4 2 2 3 4 4" xfId="48269"/>
    <cellStyle name="Comma 4 4 2 2 3 4 5" xfId="51285"/>
    <cellStyle name="Comma 4 4 2 2 3 5" xfId="11898"/>
    <cellStyle name="Comma 4 4 2 2 3 5 2" xfId="19430"/>
    <cellStyle name="Comma 4 4 2 2 3 5 3" xfId="44308"/>
    <cellStyle name="Comma 4 4 2 2 3 5 4" xfId="48746"/>
    <cellStyle name="Comma 4 4 2 2 3 5 5" xfId="51762"/>
    <cellStyle name="Comma 4 4 2 2 3 6" xfId="8863"/>
    <cellStyle name="Comma 4 4 2 2 3 6 2" xfId="20977"/>
    <cellStyle name="Comma 4 4 2 2 3 6 3" xfId="47315"/>
    <cellStyle name="Comma 4 4 2 2 3 6 4" xfId="50331"/>
    <cellStyle name="Comma 4 4 2 2 3 7" xfId="42331"/>
    <cellStyle name="Comma 4 4 2 2 3 8" xfId="46209"/>
    <cellStyle name="Comma 4 4 2 2 3 9" xfId="49225"/>
    <cellStyle name="Comma 4 4 2 2 4" xfId="6299"/>
    <cellStyle name="Comma 4 4 2 2 4 2" xfId="6619"/>
    <cellStyle name="Comma 4 4 2 2 4 2 2" xfId="11191"/>
    <cellStyle name="Comma 4 4 2 2 4 2 2 2" xfId="18741"/>
    <cellStyle name="Comma 4 4 2 2 4 2 2 3" xfId="43469"/>
    <cellStyle name="Comma 4 4 2 2 4 2 2 4" xfId="48057"/>
    <cellStyle name="Comma 4 4 2 2 4 2 2 5" xfId="51073"/>
    <cellStyle name="Comma 4 4 2 2 4 2 3" xfId="11676"/>
    <cellStyle name="Comma 4 4 2 2 4 2 3 2" xfId="19218"/>
    <cellStyle name="Comma 4 4 2 2 4 2 3 3" xfId="32860"/>
    <cellStyle name="Comma 4 4 2 2 4 2 3 4" xfId="48534"/>
    <cellStyle name="Comma 4 4 2 2 4 2 3 5" xfId="51550"/>
    <cellStyle name="Comma 4 4 2 2 4 2 4" xfId="12163"/>
    <cellStyle name="Comma 4 4 2 2 4 2 4 2" xfId="19695"/>
    <cellStyle name="Comma 4 4 2 2 4 2 4 3" xfId="43789"/>
    <cellStyle name="Comma 4 4 2 2 4 2 4 4" xfId="49011"/>
    <cellStyle name="Comma 4 4 2 2 4 2 4 5" xfId="52027"/>
    <cellStyle name="Comma 4 4 2 2 4 2 5" xfId="9252"/>
    <cellStyle name="Comma 4 4 2 2 4 2 5 2" xfId="21315"/>
    <cellStyle name="Comma 4 4 2 2 4 2 5 3" xfId="47580"/>
    <cellStyle name="Comma 4 4 2 2 4 2 5 4" xfId="50596"/>
    <cellStyle name="Comma 4 4 2 2 4 2 6" xfId="43577"/>
    <cellStyle name="Comma 4 4 2 2 4 2 7" xfId="46474"/>
    <cellStyle name="Comma 4 4 2 2 4 2 8" xfId="49490"/>
    <cellStyle name="Comma 4 4 2 2 4 3" xfId="10979"/>
    <cellStyle name="Comma 4 4 2 2 4 3 2" xfId="18529"/>
    <cellStyle name="Comma 4 4 2 2 4 3 3" xfId="28815"/>
    <cellStyle name="Comma 4 4 2 2 4 3 4" xfId="47845"/>
    <cellStyle name="Comma 4 4 2 2 4 3 5" xfId="50861"/>
    <cellStyle name="Comma 4 4 2 2 4 4" xfId="11464"/>
    <cellStyle name="Comma 4 4 2 2 4 4 2" xfId="19006"/>
    <cellStyle name="Comma 4 4 2 2 4 4 3" xfId="43172"/>
    <cellStyle name="Comma 4 4 2 2 4 4 4" xfId="48322"/>
    <cellStyle name="Comma 4 4 2 2 4 4 5" xfId="51338"/>
    <cellStyle name="Comma 4 4 2 2 4 5" xfId="11951"/>
    <cellStyle name="Comma 4 4 2 2 4 5 2" xfId="19483"/>
    <cellStyle name="Comma 4 4 2 2 4 5 3" xfId="44512"/>
    <cellStyle name="Comma 4 4 2 2 4 5 4" xfId="48799"/>
    <cellStyle name="Comma 4 4 2 2 4 5 5" xfId="51815"/>
    <cellStyle name="Comma 4 4 2 2 4 6" xfId="8939"/>
    <cellStyle name="Comma 4 4 2 2 4 6 2" xfId="33408"/>
    <cellStyle name="Comma 4 4 2 2 4 6 3" xfId="47368"/>
    <cellStyle name="Comma 4 4 2 2 4 6 4" xfId="50384"/>
    <cellStyle name="Comma 4 4 2 2 4 7" xfId="43863"/>
    <cellStyle name="Comma 4 4 2 2 4 8" xfId="46262"/>
    <cellStyle name="Comma 4 4 2 2 4 9" xfId="49278"/>
    <cellStyle name="Comma 4 4 2 2 5" xfId="6379"/>
    <cellStyle name="Comma 4 4 2 2 5 2" xfId="11032"/>
    <cellStyle name="Comma 4 4 2 2 5 2 2" xfId="18582"/>
    <cellStyle name="Comma 4 4 2 2 5 2 3" xfId="30332"/>
    <cellStyle name="Comma 4 4 2 2 5 2 4" xfId="47898"/>
    <cellStyle name="Comma 4 4 2 2 5 2 5" xfId="50914"/>
    <cellStyle name="Comma 4 4 2 2 5 3" xfId="11517"/>
    <cellStyle name="Comma 4 4 2 2 5 3 2" xfId="19059"/>
    <cellStyle name="Comma 4 4 2 2 5 3 3" xfId="20119"/>
    <cellStyle name="Comma 4 4 2 2 5 3 4" xfId="48375"/>
    <cellStyle name="Comma 4 4 2 2 5 3 5" xfId="51391"/>
    <cellStyle name="Comma 4 4 2 2 5 4" xfId="12004"/>
    <cellStyle name="Comma 4 4 2 2 5 4 2" xfId="19536"/>
    <cellStyle name="Comma 4 4 2 2 5 4 3" xfId="21565"/>
    <cellStyle name="Comma 4 4 2 2 5 4 4" xfId="48852"/>
    <cellStyle name="Comma 4 4 2 2 5 4 5" xfId="51868"/>
    <cellStyle name="Comma 4 4 2 2 5 5" xfId="9018"/>
    <cellStyle name="Comma 4 4 2 2 5 5 2" xfId="43070"/>
    <cellStyle name="Comma 4 4 2 2 5 5 3" xfId="47421"/>
    <cellStyle name="Comma 4 4 2 2 5 5 4" xfId="50437"/>
    <cellStyle name="Comma 4 4 2 2 5 6" xfId="44519"/>
    <cellStyle name="Comma 4 4 2 2 5 7" xfId="46315"/>
    <cellStyle name="Comma 4 4 2 2 5 8" xfId="49331"/>
    <cellStyle name="Comma 4 4 2 2 6" xfId="6699"/>
    <cellStyle name="Comma 4 4 2 2 6 2" xfId="11244"/>
    <cellStyle name="Comma 4 4 2 2 6 2 2" xfId="18794"/>
    <cellStyle name="Comma 4 4 2 2 6 2 3" xfId="42742"/>
    <cellStyle name="Comma 4 4 2 2 6 2 4" xfId="48110"/>
    <cellStyle name="Comma 4 4 2 2 6 2 5" xfId="51126"/>
    <cellStyle name="Comma 4 4 2 2 6 3" xfId="11729"/>
    <cellStyle name="Comma 4 4 2 2 6 3 2" xfId="19271"/>
    <cellStyle name="Comma 4 4 2 2 6 3 3" xfId="42817"/>
    <cellStyle name="Comma 4 4 2 2 6 3 4" xfId="48587"/>
    <cellStyle name="Comma 4 4 2 2 6 3 5" xfId="51603"/>
    <cellStyle name="Comma 4 4 2 2 6 4" xfId="12217"/>
    <cellStyle name="Comma 4 4 2 2 6 4 2" xfId="19748"/>
    <cellStyle name="Comma 4 4 2 2 6 4 3" xfId="43268"/>
    <cellStyle name="Comma 4 4 2 2 6 4 4" xfId="49064"/>
    <cellStyle name="Comma 4 4 2 2 6 4 5" xfId="52080"/>
    <cellStyle name="Comma 4 4 2 2 6 5" xfId="9332"/>
    <cellStyle name="Comma 4 4 2 2 6 5 2" xfId="42669"/>
    <cellStyle name="Comma 4 4 2 2 6 5 3" xfId="47633"/>
    <cellStyle name="Comma 4 4 2 2 6 5 4" xfId="50649"/>
    <cellStyle name="Comma 4 4 2 2 6 6" xfId="42437"/>
    <cellStyle name="Comma 4 4 2 2 6 7" xfId="46527"/>
    <cellStyle name="Comma 4 4 2 2 6 8" xfId="49543"/>
    <cellStyle name="Comma 4 4 2 2 7" xfId="10820"/>
    <cellStyle name="Comma 4 4 2 2 7 2" xfId="18370"/>
    <cellStyle name="Comma 4 4 2 2 7 3" xfId="21264"/>
    <cellStyle name="Comma 4 4 2 2 7 4" xfId="47686"/>
    <cellStyle name="Comma 4 4 2 2 7 5" xfId="50702"/>
    <cellStyle name="Comma 4 4 2 2 8" xfId="11304"/>
    <cellStyle name="Comma 4 4 2 2 8 2" xfId="18847"/>
    <cellStyle name="Comma 4 4 2 2 8 3" xfId="43914"/>
    <cellStyle name="Comma 4 4 2 2 8 4" xfId="48163"/>
    <cellStyle name="Comma 4 4 2 2 8 5" xfId="51179"/>
    <cellStyle name="Comma 4 4 2 2 9" xfId="11791"/>
    <cellStyle name="Comma 4 4 2 2 9 2" xfId="19324"/>
    <cellStyle name="Comma 4 4 2 2 9 3" xfId="44254"/>
    <cellStyle name="Comma 4 4 2 2 9 4" xfId="48640"/>
    <cellStyle name="Comma 4 4 2 2 9 5" xfId="51656"/>
    <cellStyle name="Comma 4 4 2 3" xfId="6138"/>
    <cellStyle name="Comma 4 4 2 3 2" xfId="6458"/>
    <cellStyle name="Comma 4 4 2 3 2 2" xfId="11084"/>
    <cellStyle name="Comma 4 4 2 3 2 2 2" xfId="18634"/>
    <cellStyle name="Comma 4 4 2 3 2 2 3" xfId="21029"/>
    <cellStyle name="Comma 4 4 2 3 2 2 4" xfId="47950"/>
    <cellStyle name="Comma 4 4 2 3 2 2 5" xfId="50966"/>
    <cellStyle name="Comma 4 4 2 3 2 3" xfId="11569"/>
    <cellStyle name="Comma 4 4 2 3 2 3 2" xfId="19111"/>
    <cellStyle name="Comma 4 4 2 3 2 3 3" xfId="43533"/>
    <cellStyle name="Comma 4 4 2 3 2 3 4" xfId="48427"/>
    <cellStyle name="Comma 4 4 2 3 2 3 5" xfId="51443"/>
    <cellStyle name="Comma 4 4 2 3 2 4" xfId="12056"/>
    <cellStyle name="Comma 4 4 2 3 2 4 2" xfId="19588"/>
    <cellStyle name="Comma 4 4 2 3 2 4 3" xfId="43245"/>
    <cellStyle name="Comma 4 4 2 3 2 4 4" xfId="48904"/>
    <cellStyle name="Comma 4 4 2 3 2 4 5" xfId="51920"/>
    <cellStyle name="Comma 4 4 2 3 2 5" xfId="9092"/>
    <cellStyle name="Comma 4 4 2 3 2 5 2" xfId="43079"/>
    <cellStyle name="Comma 4 4 2 3 2 5 3" xfId="47473"/>
    <cellStyle name="Comma 4 4 2 3 2 5 4" xfId="50489"/>
    <cellStyle name="Comma 4 4 2 3 2 6" xfId="44139"/>
    <cellStyle name="Comma 4 4 2 3 2 7" xfId="46367"/>
    <cellStyle name="Comma 4 4 2 3 2 8" xfId="49383"/>
    <cellStyle name="Comma 4 4 2 3 3" xfId="10872"/>
    <cellStyle name="Comma 4 4 2 3 3 2" xfId="18422"/>
    <cellStyle name="Comma 4 4 2 3 3 3" xfId="44344"/>
    <cellStyle name="Comma 4 4 2 3 3 4" xfId="47738"/>
    <cellStyle name="Comma 4 4 2 3 3 5" xfId="50754"/>
    <cellStyle name="Comma 4 4 2 3 4" xfId="11356"/>
    <cellStyle name="Comma 4 4 2 3 4 2" xfId="18899"/>
    <cellStyle name="Comma 4 4 2 3 4 3" xfId="43798"/>
    <cellStyle name="Comma 4 4 2 3 4 4" xfId="48215"/>
    <cellStyle name="Comma 4 4 2 3 4 5" xfId="51231"/>
    <cellStyle name="Comma 4 4 2 3 5" xfId="11843"/>
    <cellStyle name="Comma 4 4 2 3 5 2" xfId="19376"/>
    <cellStyle name="Comma 4 4 2 3 5 3" xfId="44414"/>
    <cellStyle name="Comma 4 4 2 3 5 4" xfId="48692"/>
    <cellStyle name="Comma 4 4 2 3 5 5" xfId="51708"/>
    <cellStyle name="Comma 4 4 2 3 6" xfId="8791"/>
    <cellStyle name="Comma 4 4 2 3 6 2" xfId="21371"/>
    <cellStyle name="Comma 4 4 2 3 6 3" xfId="47261"/>
    <cellStyle name="Comma 4 4 2 3 6 4" xfId="50277"/>
    <cellStyle name="Comma 4 4 2 3 7" xfId="42315"/>
    <cellStyle name="Comma 4 4 2 3 8" xfId="46155"/>
    <cellStyle name="Comma 4 4 2 3 9" xfId="49171"/>
    <cellStyle name="Comma 4 4 2 4" xfId="6218"/>
    <cellStyle name="Comma 4 4 2 4 2" xfId="6538"/>
    <cellStyle name="Comma 4 4 2 4 2 2" xfId="11137"/>
    <cellStyle name="Comma 4 4 2 4 2 2 2" xfId="18687"/>
    <cellStyle name="Comma 4 4 2 4 2 2 3" xfId="21222"/>
    <cellStyle name="Comma 4 4 2 4 2 2 4" xfId="48003"/>
    <cellStyle name="Comma 4 4 2 4 2 2 5" xfId="51019"/>
    <cellStyle name="Comma 4 4 2 4 2 3" xfId="11622"/>
    <cellStyle name="Comma 4 4 2 4 2 3 2" xfId="19164"/>
    <cellStyle name="Comma 4 4 2 4 2 3 3" xfId="43658"/>
    <cellStyle name="Comma 4 4 2 4 2 3 4" xfId="48480"/>
    <cellStyle name="Comma 4 4 2 4 2 3 5" xfId="51496"/>
    <cellStyle name="Comma 4 4 2 4 2 4" xfId="12109"/>
    <cellStyle name="Comma 4 4 2 4 2 4 2" xfId="19641"/>
    <cellStyle name="Comma 4 4 2 4 2 4 3" xfId="42874"/>
    <cellStyle name="Comma 4 4 2 4 2 4 4" xfId="48957"/>
    <cellStyle name="Comma 4 4 2 4 2 4 5" xfId="51973"/>
    <cellStyle name="Comma 4 4 2 4 2 5" xfId="9171"/>
    <cellStyle name="Comma 4 4 2 4 2 5 2" xfId="21323"/>
    <cellStyle name="Comma 4 4 2 4 2 5 3" xfId="47526"/>
    <cellStyle name="Comma 4 4 2 4 2 5 4" xfId="50542"/>
    <cellStyle name="Comma 4 4 2 4 2 6" xfId="42400"/>
    <cellStyle name="Comma 4 4 2 4 2 7" xfId="46420"/>
    <cellStyle name="Comma 4 4 2 4 2 8" xfId="49436"/>
    <cellStyle name="Comma 4 4 2 4 3" xfId="10925"/>
    <cellStyle name="Comma 4 4 2 4 3 2" xfId="18475"/>
    <cellStyle name="Comma 4 4 2 4 3 3" xfId="44055"/>
    <cellStyle name="Comma 4 4 2 4 3 4" xfId="47791"/>
    <cellStyle name="Comma 4 4 2 4 3 5" xfId="50807"/>
    <cellStyle name="Comma 4 4 2 4 4" xfId="11410"/>
    <cellStyle name="Comma 4 4 2 4 4 2" xfId="18952"/>
    <cellStyle name="Comma 4 4 2 4 4 3" xfId="42765"/>
    <cellStyle name="Comma 4 4 2 4 4 4" xfId="48268"/>
    <cellStyle name="Comma 4 4 2 4 4 5" xfId="51284"/>
    <cellStyle name="Comma 4 4 2 4 5" xfId="11897"/>
    <cellStyle name="Comma 4 4 2 4 5 2" xfId="19429"/>
    <cellStyle name="Comma 4 4 2 4 5 3" xfId="42841"/>
    <cellStyle name="Comma 4 4 2 4 5 4" xfId="48745"/>
    <cellStyle name="Comma 4 4 2 4 5 5" xfId="51761"/>
    <cellStyle name="Comma 4 4 2 4 6" xfId="8862"/>
    <cellStyle name="Comma 4 4 2 4 6 2" xfId="28823"/>
    <cellStyle name="Comma 4 4 2 4 6 3" xfId="47314"/>
    <cellStyle name="Comma 4 4 2 4 6 4" xfId="50330"/>
    <cellStyle name="Comma 4 4 2 4 7" xfId="20560"/>
    <cellStyle name="Comma 4 4 2 4 8" xfId="46208"/>
    <cellStyle name="Comma 4 4 2 4 9" xfId="49224"/>
    <cellStyle name="Comma 4 4 2 5" xfId="6298"/>
    <cellStyle name="Comma 4 4 2 5 2" xfId="6618"/>
    <cellStyle name="Comma 4 4 2 5 2 2" xfId="11190"/>
    <cellStyle name="Comma 4 4 2 5 2 2 2" xfId="18740"/>
    <cellStyle name="Comma 4 4 2 5 2 2 3" xfId="28811"/>
    <cellStyle name="Comma 4 4 2 5 2 2 4" xfId="48056"/>
    <cellStyle name="Comma 4 4 2 5 2 2 5" xfId="51072"/>
    <cellStyle name="Comma 4 4 2 5 2 3" xfId="11675"/>
    <cellStyle name="Comma 4 4 2 5 2 3 2" xfId="19217"/>
    <cellStyle name="Comma 4 4 2 5 2 3 3" xfId="28787"/>
    <cellStyle name="Comma 4 4 2 5 2 3 4" xfId="48533"/>
    <cellStyle name="Comma 4 4 2 5 2 3 5" xfId="51549"/>
    <cellStyle name="Comma 4 4 2 5 2 4" xfId="12162"/>
    <cellStyle name="Comma 4 4 2 5 2 4 2" xfId="19694"/>
    <cellStyle name="Comma 4 4 2 5 2 4 3" xfId="43261"/>
    <cellStyle name="Comma 4 4 2 5 2 4 4" xfId="49010"/>
    <cellStyle name="Comma 4 4 2 5 2 4 5" xfId="52026"/>
    <cellStyle name="Comma 4 4 2 5 2 5" xfId="9251"/>
    <cellStyle name="Comma 4 4 2 5 2 5 2" xfId="42661"/>
    <cellStyle name="Comma 4 4 2 5 2 5 3" xfId="47579"/>
    <cellStyle name="Comma 4 4 2 5 2 5 4" xfId="50595"/>
    <cellStyle name="Comma 4 4 2 5 2 6" xfId="42420"/>
    <cellStyle name="Comma 4 4 2 5 2 7" xfId="46473"/>
    <cellStyle name="Comma 4 4 2 5 2 8" xfId="49489"/>
    <cellStyle name="Comma 4 4 2 5 3" xfId="10978"/>
    <cellStyle name="Comma 4 4 2 5 3 2" xfId="18528"/>
    <cellStyle name="Comma 4 4 2 5 3 3" xfId="32564"/>
    <cellStyle name="Comma 4 4 2 5 3 4" xfId="47844"/>
    <cellStyle name="Comma 4 4 2 5 3 5" xfId="50860"/>
    <cellStyle name="Comma 4 4 2 5 4" xfId="11463"/>
    <cellStyle name="Comma 4 4 2 5 4 2" xfId="19005"/>
    <cellStyle name="Comma 4 4 2 5 4 3" xfId="43981"/>
    <cellStyle name="Comma 4 4 2 5 4 4" xfId="48321"/>
    <cellStyle name="Comma 4 4 2 5 4 5" xfId="51337"/>
    <cellStyle name="Comma 4 4 2 5 5" xfId="11950"/>
    <cellStyle name="Comma 4 4 2 5 5 2" xfId="19482"/>
    <cellStyle name="Comma 4 4 2 5 5 3" xfId="29929"/>
    <cellStyle name="Comma 4 4 2 5 5 4" xfId="48798"/>
    <cellStyle name="Comma 4 4 2 5 5 5" xfId="51814"/>
    <cellStyle name="Comma 4 4 2 5 6" xfId="8938"/>
    <cellStyle name="Comma 4 4 2 5 6 2" xfId="42618"/>
    <cellStyle name="Comma 4 4 2 5 6 3" xfId="47367"/>
    <cellStyle name="Comma 4 4 2 5 6 4" xfId="50383"/>
    <cellStyle name="Comma 4 4 2 5 7" xfId="42346"/>
    <cellStyle name="Comma 4 4 2 5 8" xfId="46261"/>
    <cellStyle name="Comma 4 4 2 5 9" xfId="49277"/>
    <cellStyle name="Comma 4 4 2 6" xfId="6378"/>
    <cellStyle name="Comma 4 4 2 6 2" xfId="11031"/>
    <cellStyle name="Comma 4 4 2 6 2 2" xfId="18581"/>
    <cellStyle name="Comma 4 4 2 6 2 3" xfId="42709"/>
    <cellStyle name="Comma 4 4 2 6 2 4" xfId="47897"/>
    <cellStyle name="Comma 4 4 2 6 2 5" xfId="50913"/>
    <cellStyle name="Comma 4 4 2 6 3" xfId="11516"/>
    <cellStyle name="Comma 4 4 2 6 3 2" xfId="19058"/>
    <cellStyle name="Comma 4 4 2 6 3 3" xfId="44531"/>
    <cellStyle name="Comma 4 4 2 6 3 4" xfId="48374"/>
    <cellStyle name="Comma 4 4 2 6 3 5" xfId="51390"/>
    <cellStyle name="Comma 4 4 2 6 4" xfId="12003"/>
    <cellStyle name="Comma 4 4 2 6 4 2" xfId="19535"/>
    <cellStyle name="Comma 4 4 2 6 4 3" xfId="42858"/>
    <cellStyle name="Comma 4 4 2 6 4 4" xfId="48851"/>
    <cellStyle name="Comma 4 4 2 6 4 5" xfId="51867"/>
    <cellStyle name="Comma 4 4 2 6 5" xfId="9017"/>
    <cellStyle name="Comma 4 4 2 6 5 2" xfId="43336"/>
    <cellStyle name="Comma 4 4 2 6 5 3" xfId="47420"/>
    <cellStyle name="Comma 4 4 2 6 5 4" xfId="50436"/>
    <cellStyle name="Comma 4 4 2 6 6" xfId="44716"/>
    <cellStyle name="Comma 4 4 2 6 7" xfId="46314"/>
    <cellStyle name="Comma 4 4 2 6 8" xfId="49330"/>
    <cellStyle name="Comma 4 4 2 7" xfId="6698"/>
    <cellStyle name="Comma 4 4 2 7 2" xfId="11243"/>
    <cellStyle name="Comma 4 4 2 7 2 2" xfId="18793"/>
    <cellStyle name="Comma 4 4 2 7 2 3" xfId="44822"/>
    <cellStyle name="Comma 4 4 2 7 2 4" xfId="48109"/>
    <cellStyle name="Comma 4 4 2 7 2 5" xfId="51125"/>
    <cellStyle name="Comma 4 4 2 7 3" xfId="11728"/>
    <cellStyle name="Comma 4 4 2 7 3 2" xfId="19270"/>
    <cellStyle name="Comma 4 4 2 7 3 3" xfId="43955"/>
    <cellStyle name="Comma 4 4 2 7 3 4" xfId="48586"/>
    <cellStyle name="Comma 4 4 2 7 3 5" xfId="51602"/>
    <cellStyle name="Comma 4 4 2 7 4" xfId="12216"/>
    <cellStyle name="Comma 4 4 2 7 4 2" xfId="19747"/>
    <cellStyle name="Comma 4 4 2 7 4 3" xfId="44422"/>
    <cellStyle name="Comma 4 4 2 7 4 4" xfId="49063"/>
    <cellStyle name="Comma 4 4 2 7 4 5" xfId="52079"/>
    <cellStyle name="Comma 4 4 2 7 5" xfId="9331"/>
    <cellStyle name="Comma 4 4 2 7 5 2" xfId="44292"/>
    <cellStyle name="Comma 4 4 2 7 5 3" xfId="47632"/>
    <cellStyle name="Comma 4 4 2 7 5 4" xfId="50648"/>
    <cellStyle name="Comma 4 4 2 7 6" xfId="42436"/>
    <cellStyle name="Comma 4 4 2 7 7" xfId="46526"/>
    <cellStyle name="Comma 4 4 2 7 8" xfId="49542"/>
    <cellStyle name="Comma 4 4 2 8" xfId="10819"/>
    <cellStyle name="Comma 4 4 2 8 2" xfId="18369"/>
    <cellStyle name="Comma 4 4 2 8 3" xfId="44490"/>
    <cellStyle name="Comma 4 4 2 8 4" xfId="47685"/>
    <cellStyle name="Comma 4 4 2 8 5" xfId="50701"/>
    <cellStyle name="Comma 4 4 2 9" xfId="11303"/>
    <cellStyle name="Comma 4 4 2 9 2" xfId="18846"/>
    <cellStyle name="Comma 4 4 2 9 3" xfId="43773"/>
    <cellStyle name="Comma 4 4 2 9 4" xfId="48162"/>
    <cellStyle name="Comma 4 4 2 9 5" xfId="51178"/>
    <cellStyle name="Comma 4 4 3" xfId="4876"/>
    <cellStyle name="Comma 4 4 3 10" xfId="7424"/>
    <cellStyle name="Comma 4 4 3 10 2" xfId="43442"/>
    <cellStyle name="Comma 4 4 3 10 3" xfId="46975"/>
    <cellStyle name="Comma 4 4 3 10 4" xfId="49991"/>
    <cellStyle name="Comma 4 4 3 11" xfId="20054"/>
    <cellStyle name="Comma 4 4 3 12" xfId="44937"/>
    <cellStyle name="Comma 4 4 3 13" xfId="45845"/>
    <cellStyle name="Comma 4 4 3 14" xfId="46104"/>
    <cellStyle name="Comma 4 4 3 15" xfId="49119"/>
    <cellStyle name="Comma 4 4 3 2" xfId="6140"/>
    <cellStyle name="Comma 4 4 3 2 2" xfId="6460"/>
    <cellStyle name="Comma 4 4 3 2 2 2" xfId="11086"/>
    <cellStyle name="Comma 4 4 3 2 2 2 2" xfId="18636"/>
    <cellStyle name="Comma 4 4 3 2 2 2 3" xfId="44250"/>
    <cellStyle name="Comma 4 4 3 2 2 2 4" xfId="47952"/>
    <cellStyle name="Comma 4 4 3 2 2 2 5" xfId="50968"/>
    <cellStyle name="Comma 4 4 3 2 2 3" xfId="11571"/>
    <cellStyle name="Comma 4 4 3 2 2 3 2" xfId="19113"/>
    <cellStyle name="Comma 4 4 3 2 2 3 3" xfId="43776"/>
    <cellStyle name="Comma 4 4 3 2 2 3 4" xfId="48429"/>
    <cellStyle name="Comma 4 4 3 2 2 3 5" xfId="51445"/>
    <cellStyle name="Comma 4 4 3 2 2 4" xfId="12058"/>
    <cellStyle name="Comma 4 4 3 2 2 4 2" xfId="19590"/>
    <cellStyle name="Comma 4 4 3 2 2 4 3" xfId="44514"/>
    <cellStyle name="Comma 4 4 3 2 2 4 4" xfId="48906"/>
    <cellStyle name="Comma 4 4 3 2 2 4 5" xfId="51922"/>
    <cellStyle name="Comma 4 4 3 2 2 5" xfId="9094"/>
    <cellStyle name="Comma 4 4 3 2 2 5 2" xfId="44205"/>
    <cellStyle name="Comma 4 4 3 2 2 5 3" xfId="47475"/>
    <cellStyle name="Comma 4 4 3 2 2 5 4" xfId="50491"/>
    <cellStyle name="Comma 4 4 3 2 2 6" xfId="43938"/>
    <cellStyle name="Comma 4 4 3 2 2 7" xfId="46369"/>
    <cellStyle name="Comma 4 4 3 2 2 8" xfId="49385"/>
    <cellStyle name="Comma 4 4 3 2 3" xfId="10874"/>
    <cellStyle name="Comma 4 4 3 2 3 2" xfId="18424"/>
    <cellStyle name="Comma 4 4 3 2 3 3" xfId="42684"/>
    <cellStyle name="Comma 4 4 3 2 3 4" xfId="47740"/>
    <cellStyle name="Comma 4 4 3 2 3 5" xfId="50756"/>
    <cellStyle name="Comma 4 4 3 2 4" xfId="11358"/>
    <cellStyle name="Comma 4 4 3 2 4 2" xfId="18901"/>
    <cellStyle name="Comma 4 4 3 2 4 3" xfId="21028"/>
    <cellStyle name="Comma 4 4 3 2 4 4" xfId="48217"/>
    <cellStyle name="Comma 4 4 3 2 4 5" xfId="51233"/>
    <cellStyle name="Comma 4 4 3 2 5" xfId="11845"/>
    <cellStyle name="Comma 4 4 3 2 5 2" xfId="19378"/>
    <cellStyle name="Comma 4 4 3 2 5 3" xfId="44650"/>
    <cellStyle name="Comma 4 4 3 2 5 4" xfId="48694"/>
    <cellStyle name="Comma 4 4 3 2 5 5" xfId="51710"/>
    <cellStyle name="Comma 4 4 3 2 6" xfId="8793"/>
    <cellStyle name="Comma 4 4 3 2 6 2" xfId="43044"/>
    <cellStyle name="Comma 4 4 3 2 6 3" xfId="47263"/>
    <cellStyle name="Comma 4 4 3 2 6 4" xfId="50279"/>
    <cellStyle name="Comma 4 4 3 2 7" xfId="43858"/>
    <cellStyle name="Comma 4 4 3 2 8" xfId="46157"/>
    <cellStyle name="Comma 4 4 3 2 9" xfId="49173"/>
    <cellStyle name="Comma 4 4 3 3" xfId="6220"/>
    <cellStyle name="Comma 4 4 3 3 2" xfId="6540"/>
    <cellStyle name="Comma 4 4 3 3 2 2" xfId="11139"/>
    <cellStyle name="Comma 4 4 3 3 2 2 2" xfId="18689"/>
    <cellStyle name="Comma 4 4 3 3 2 2 3" xfId="43152"/>
    <cellStyle name="Comma 4 4 3 3 2 2 4" xfId="48005"/>
    <cellStyle name="Comma 4 4 3 3 2 2 5" xfId="51021"/>
    <cellStyle name="Comma 4 4 3 3 2 3" xfId="11624"/>
    <cellStyle name="Comma 4 4 3 3 2 3 2" xfId="19166"/>
    <cellStyle name="Comma 4 4 3 3 2 3 3" xfId="44002"/>
    <cellStyle name="Comma 4 4 3 3 2 3 4" xfId="48482"/>
    <cellStyle name="Comma 4 4 3 3 2 3 5" xfId="51498"/>
    <cellStyle name="Comma 4 4 3 3 2 4" xfId="12111"/>
    <cellStyle name="Comma 4 4 3 3 2 4 2" xfId="19643"/>
    <cellStyle name="Comma 4 4 3 3 2 4 3" xfId="44134"/>
    <cellStyle name="Comma 4 4 3 3 2 4 4" xfId="48959"/>
    <cellStyle name="Comma 4 4 3 3 2 4 5" xfId="51975"/>
    <cellStyle name="Comma 4 4 3 3 2 5" xfId="9173"/>
    <cellStyle name="Comma 4 4 3 3 2 5 2" xfId="43092"/>
    <cellStyle name="Comma 4 4 3 3 2 5 3" xfId="47528"/>
    <cellStyle name="Comma 4 4 3 3 2 5 4" xfId="50544"/>
    <cellStyle name="Comma 4 4 3 3 2 6" xfId="42402"/>
    <cellStyle name="Comma 4 4 3 3 2 7" xfId="46422"/>
    <cellStyle name="Comma 4 4 3 3 2 8" xfId="49438"/>
    <cellStyle name="Comma 4 4 3 3 3" xfId="10927"/>
    <cellStyle name="Comma 4 4 3 3 3 2" xfId="18477"/>
    <cellStyle name="Comma 4 4 3 3 3 3" xfId="42695"/>
    <cellStyle name="Comma 4 4 3 3 3 4" xfId="47793"/>
    <cellStyle name="Comma 4 4 3 3 3 5" xfId="50809"/>
    <cellStyle name="Comma 4 4 3 3 4" xfId="11412"/>
    <cellStyle name="Comma 4 4 3 3 4 2" xfId="18954"/>
    <cellStyle name="Comma 4 4 3 3 4 3" xfId="44409"/>
    <cellStyle name="Comma 4 4 3 3 4 4" xfId="48270"/>
    <cellStyle name="Comma 4 4 3 3 4 5" xfId="51286"/>
    <cellStyle name="Comma 4 4 3 3 5" xfId="11899"/>
    <cellStyle name="Comma 4 4 3 3 5 2" xfId="19431"/>
    <cellStyle name="Comma 4 4 3 3 5 3" xfId="43538"/>
    <cellStyle name="Comma 4 4 3 3 5 4" xfId="48747"/>
    <cellStyle name="Comma 4 4 3 3 5 5" xfId="51763"/>
    <cellStyle name="Comma 4 4 3 3 6" xfId="8864"/>
    <cellStyle name="Comma 4 4 3 3 6 2" xfId="44774"/>
    <cellStyle name="Comma 4 4 3 3 6 3" xfId="47316"/>
    <cellStyle name="Comma 4 4 3 3 6 4" xfId="50332"/>
    <cellStyle name="Comma 4 4 3 3 7" xfId="43561"/>
    <cellStyle name="Comma 4 4 3 3 8" xfId="46210"/>
    <cellStyle name="Comma 4 4 3 3 9" xfId="49226"/>
    <cellStyle name="Comma 4 4 3 4" xfId="6300"/>
    <cellStyle name="Comma 4 4 3 4 2" xfId="6620"/>
    <cellStyle name="Comma 4 4 3 4 2 2" xfId="11192"/>
    <cellStyle name="Comma 4 4 3 4 2 2 2" xfId="18742"/>
    <cellStyle name="Comma 4 4 3 4 2 2 3" xfId="20466"/>
    <cellStyle name="Comma 4 4 3 4 2 2 4" xfId="48058"/>
    <cellStyle name="Comma 4 4 3 4 2 2 5" xfId="51074"/>
    <cellStyle name="Comma 4 4 3 4 2 3" xfId="11677"/>
    <cellStyle name="Comma 4 4 3 4 2 3 2" xfId="19219"/>
    <cellStyle name="Comma 4 4 3 4 2 3 3" xfId="43924"/>
    <cellStyle name="Comma 4 4 3 4 2 3 4" xfId="48535"/>
    <cellStyle name="Comma 4 4 3 4 2 3 5" xfId="51551"/>
    <cellStyle name="Comma 4 4 3 4 2 4" xfId="12164"/>
    <cellStyle name="Comma 4 4 3 4 2 4 2" xfId="19696"/>
    <cellStyle name="Comma 4 4 3 4 2 4 3" xfId="44809"/>
    <cellStyle name="Comma 4 4 3 4 2 4 4" xfId="49012"/>
    <cellStyle name="Comma 4 4 3 4 2 4 5" xfId="52028"/>
    <cellStyle name="Comma 4 4 3 4 2 5" xfId="9253"/>
    <cellStyle name="Comma 4 4 3 4 2 5 2" xfId="43685"/>
    <cellStyle name="Comma 4 4 3 4 2 5 3" xfId="47581"/>
    <cellStyle name="Comma 4 4 3 4 2 5 4" xfId="50597"/>
    <cellStyle name="Comma 4 4 3 4 2 6" xfId="28586"/>
    <cellStyle name="Comma 4 4 3 4 2 7" xfId="46475"/>
    <cellStyle name="Comma 4 4 3 4 2 8" xfId="49491"/>
    <cellStyle name="Comma 4 4 3 4 3" xfId="10980"/>
    <cellStyle name="Comma 4 4 3 4 3 2" xfId="18530"/>
    <cellStyle name="Comma 4 4 3 4 3 3" xfId="44056"/>
    <cellStyle name="Comma 4 4 3 4 3 4" xfId="47846"/>
    <cellStyle name="Comma 4 4 3 4 3 5" xfId="50862"/>
    <cellStyle name="Comma 4 4 3 4 4" xfId="11465"/>
    <cellStyle name="Comma 4 4 3 4 4 2" xfId="19007"/>
    <cellStyle name="Comma 4 4 3 4 4 3" xfId="43676"/>
    <cellStyle name="Comma 4 4 3 4 4 4" xfId="48323"/>
    <cellStyle name="Comma 4 4 3 4 4 5" xfId="51339"/>
    <cellStyle name="Comma 4 4 3 4 5" xfId="11952"/>
    <cellStyle name="Comma 4 4 3 4 5 2" xfId="19484"/>
    <cellStyle name="Comma 4 4 3 4 5 3" xfId="42849"/>
    <cellStyle name="Comma 4 4 3 4 5 4" xfId="48800"/>
    <cellStyle name="Comma 4 4 3 4 5 5" xfId="51816"/>
    <cellStyle name="Comma 4 4 3 4 6" xfId="8940"/>
    <cellStyle name="Comma 4 4 3 4 6 2" xfId="44273"/>
    <cellStyle name="Comma 4 4 3 4 6 3" xfId="47369"/>
    <cellStyle name="Comma 4 4 3 4 6 4" xfId="50385"/>
    <cellStyle name="Comma 4 4 3 4 7" xfId="42347"/>
    <cellStyle name="Comma 4 4 3 4 8" xfId="46263"/>
    <cellStyle name="Comma 4 4 3 4 9" xfId="49279"/>
    <cellStyle name="Comma 4 4 3 5" xfId="6380"/>
    <cellStyle name="Comma 4 4 3 5 2" xfId="11033"/>
    <cellStyle name="Comma 4 4 3 5 2 2" xfId="18583"/>
    <cellStyle name="Comma 4 4 3 5 2 3" xfId="44692"/>
    <cellStyle name="Comma 4 4 3 5 2 4" xfId="47899"/>
    <cellStyle name="Comma 4 4 3 5 2 5" xfId="50915"/>
    <cellStyle name="Comma 4 4 3 5 3" xfId="11518"/>
    <cellStyle name="Comma 4 4 3 5 3 2" xfId="19060"/>
    <cellStyle name="Comma 4 4 3 5 3 3" xfId="42781"/>
    <cellStyle name="Comma 4 4 3 5 3 4" xfId="48376"/>
    <cellStyle name="Comma 4 4 3 5 3 5" xfId="51392"/>
    <cellStyle name="Comma 4 4 3 5 4" xfId="12005"/>
    <cellStyle name="Comma 4 4 3 5 4 2" xfId="19537"/>
    <cellStyle name="Comma 4 4 3 5 4 3" xfId="43680"/>
    <cellStyle name="Comma 4 4 3 5 4 4" xfId="48853"/>
    <cellStyle name="Comma 4 4 3 5 4 5" xfId="51869"/>
    <cellStyle name="Comma 4 4 3 5 5" xfId="9019"/>
    <cellStyle name="Comma 4 4 3 5 5 2" xfId="43453"/>
    <cellStyle name="Comma 4 4 3 5 5 3" xfId="47422"/>
    <cellStyle name="Comma 4 4 3 5 5 4" xfId="50438"/>
    <cellStyle name="Comma 4 4 3 5 6" xfId="28563"/>
    <cellStyle name="Comma 4 4 3 5 7" xfId="46316"/>
    <cellStyle name="Comma 4 4 3 5 8" xfId="49332"/>
    <cellStyle name="Comma 4 4 3 6" xfId="6700"/>
    <cellStyle name="Comma 4 4 3 6 2" xfId="11245"/>
    <cellStyle name="Comma 4 4 3 6 2 2" xfId="18795"/>
    <cellStyle name="Comma 4 4 3 6 2 3" xfId="43312"/>
    <cellStyle name="Comma 4 4 3 6 2 4" xfId="48111"/>
    <cellStyle name="Comma 4 4 3 6 2 5" xfId="51127"/>
    <cellStyle name="Comma 4 4 3 6 3" xfId="11730"/>
    <cellStyle name="Comma 4 4 3 6 3 2" xfId="19272"/>
    <cellStyle name="Comma 4 4 3 6 3 3" xfId="21568"/>
    <cellStyle name="Comma 4 4 3 6 3 4" xfId="48588"/>
    <cellStyle name="Comma 4 4 3 6 3 5" xfId="51604"/>
    <cellStyle name="Comma 4 4 3 6 4" xfId="12218"/>
    <cellStyle name="Comma 4 4 3 6 4 2" xfId="19749"/>
    <cellStyle name="Comma 4 4 3 6 4 3" xfId="44371"/>
    <cellStyle name="Comma 4 4 3 6 4 4" xfId="49065"/>
    <cellStyle name="Comma 4 4 3 6 4 5" xfId="52081"/>
    <cellStyle name="Comma 4 4 3 6 5" xfId="9333"/>
    <cellStyle name="Comma 4 4 3 6 5 2" xfId="30423"/>
    <cellStyle name="Comma 4 4 3 6 5 3" xfId="47634"/>
    <cellStyle name="Comma 4 4 3 6 5 4" xfId="50650"/>
    <cellStyle name="Comma 4 4 3 6 6" xfId="42438"/>
    <cellStyle name="Comma 4 4 3 6 7" xfId="46528"/>
    <cellStyle name="Comma 4 4 3 6 8" xfId="49544"/>
    <cellStyle name="Comma 4 4 3 7" xfId="10821"/>
    <cellStyle name="Comma 4 4 3 7 2" xfId="18371"/>
    <cellStyle name="Comma 4 4 3 7 3" xfId="44687"/>
    <cellStyle name="Comma 4 4 3 7 4" xfId="47687"/>
    <cellStyle name="Comma 4 4 3 7 5" xfId="50703"/>
    <cellStyle name="Comma 4 4 3 8" xfId="11305"/>
    <cellStyle name="Comma 4 4 3 8 2" xfId="18848"/>
    <cellStyle name="Comma 4 4 3 8 3" xfId="42749"/>
    <cellStyle name="Comma 4 4 3 8 4" xfId="48164"/>
    <cellStyle name="Comma 4 4 3 8 5" xfId="51180"/>
    <cellStyle name="Comma 4 4 3 9" xfId="11792"/>
    <cellStyle name="Comma 4 4 3 9 2" xfId="19325"/>
    <cellStyle name="Comma 4 4 3 9 3" xfId="42824"/>
    <cellStyle name="Comma 4 4 3 9 4" xfId="48641"/>
    <cellStyle name="Comma 4 4 3 9 5" xfId="51657"/>
    <cellStyle name="Comma 4 4 4" xfId="6137"/>
    <cellStyle name="Comma 4 4 4 2" xfId="6457"/>
    <cellStyle name="Comma 4 4 4 2 2" xfId="11083"/>
    <cellStyle name="Comma 4 4 4 2 2 2" xfId="18633"/>
    <cellStyle name="Comma 4 4 4 2 2 3" xfId="42965"/>
    <cellStyle name="Comma 4 4 4 2 2 4" xfId="47949"/>
    <cellStyle name="Comma 4 4 4 2 2 5" xfId="50965"/>
    <cellStyle name="Comma 4 4 4 2 3" xfId="11568"/>
    <cellStyle name="Comma 4 4 4 2 3 2" xfId="19110"/>
    <cellStyle name="Comma 4 4 4 2 3 3" xfId="44303"/>
    <cellStyle name="Comma 4 4 4 2 3 4" xfId="48426"/>
    <cellStyle name="Comma 4 4 4 2 3 5" xfId="51442"/>
    <cellStyle name="Comma 4 4 4 2 4" xfId="12055"/>
    <cellStyle name="Comma 4 4 4 2 4 2" xfId="19587"/>
    <cellStyle name="Comma 4 4 4 2 4 3" xfId="28608"/>
    <cellStyle name="Comma 4 4 4 2 4 4" xfId="48903"/>
    <cellStyle name="Comma 4 4 4 2 4 5" xfId="51919"/>
    <cellStyle name="Comma 4 4 4 2 5" xfId="9091"/>
    <cellStyle name="Comma 4 4 4 2 5 2" xfId="43811"/>
    <cellStyle name="Comma 4 4 4 2 5 3" xfId="47472"/>
    <cellStyle name="Comma 4 4 4 2 5 4" xfId="50488"/>
    <cellStyle name="Comma 4 4 4 2 6" xfId="44019"/>
    <cellStyle name="Comma 4 4 4 2 7" xfId="46366"/>
    <cellStyle name="Comma 4 4 4 2 8" xfId="49382"/>
    <cellStyle name="Comma 4 4 4 3" xfId="10871"/>
    <cellStyle name="Comma 4 4 4 3 2" xfId="18421"/>
    <cellStyle name="Comma 4 4 4 3 3" xfId="43121"/>
    <cellStyle name="Comma 4 4 4 3 4" xfId="47737"/>
    <cellStyle name="Comma 4 4 4 3 5" xfId="50753"/>
    <cellStyle name="Comma 4 4 4 4" xfId="11355"/>
    <cellStyle name="Comma 4 4 4 4 2" xfId="18898"/>
    <cellStyle name="Comma 4 4 4 4 3" xfId="28746"/>
    <cellStyle name="Comma 4 4 4 4 4" xfId="48214"/>
    <cellStyle name="Comma 4 4 4 4 5" xfId="51230"/>
    <cellStyle name="Comma 4 4 4 5" xfId="11842"/>
    <cellStyle name="Comma 4 4 4 5 2" xfId="19375"/>
    <cellStyle name="Comma 4 4 4 5 3" xfId="44591"/>
    <cellStyle name="Comma 4 4 4 5 4" xfId="48691"/>
    <cellStyle name="Comma 4 4 4 5 5" xfId="51707"/>
    <cellStyle name="Comma 4 4 4 6" xfId="8790"/>
    <cellStyle name="Comma 4 4 4 6 2" xfId="42597"/>
    <cellStyle name="Comma 4 4 4 6 3" xfId="47260"/>
    <cellStyle name="Comma 4 4 4 6 4" xfId="50276"/>
    <cellStyle name="Comma 4 4 4 7" xfId="42314"/>
    <cellStyle name="Comma 4 4 4 8" xfId="46154"/>
    <cellStyle name="Comma 4 4 4 9" xfId="49170"/>
    <cellStyle name="Comma 4 4 5" xfId="6217"/>
    <cellStyle name="Comma 4 4 5 2" xfId="6537"/>
    <cellStyle name="Comma 4 4 5 2 2" xfId="11136"/>
    <cellStyle name="Comma 4 4 5 2 2 2" xfId="18686"/>
    <cellStyle name="Comma 4 4 5 2 2 3" xfId="42726"/>
    <cellStyle name="Comma 4 4 5 2 2 4" xfId="48002"/>
    <cellStyle name="Comma 4 4 5 2 2 5" xfId="51018"/>
    <cellStyle name="Comma 4 4 5 2 3" xfId="11621"/>
    <cellStyle name="Comma 4 4 5 2 3 2" xfId="19163"/>
    <cellStyle name="Comma 4 4 5 2 3 3" xfId="20595"/>
    <cellStyle name="Comma 4 4 5 2 3 4" xfId="48479"/>
    <cellStyle name="Comma 4 4 5 2 3 5" xfId="51495"/>
    <cellStyle name="Comma 4 4 5 2 4" xfId="12108"/>
    <cellStyle name="Comma 4 4 5 2 4 2" xfId="19640"/>
    <cellStyle name="Comma 4 4 5 2 4 3" xfId="20437"/>
    <cellStyle name="Comma 4 4 5 2 4 4" xfId="48956"/>
    <cellStyle name="Comma 4 4 5 2 4 5" xfId="51972"/>
    <cellStyle name="Comma 4 4 5 2 5" xfId="9170"/>
    <cellStyle name="Comma 4 4 5 2 5 2" xfId="42649"/>
    <cellStyle name="Comma 4 4 5 2 5 3" xfId="47525"/>
    <cellStyle name="Comma 4 4 5 2 5 4" xfId="50541"/>
    <cellStyle name="Comma 4 4 5 2 6" xfId="42399"/>
    <cellStyle name="Comma 4 4 5 2 7" xfId="46419"/>
    <cellStyle name="Comma 4 4 5 2 8" xfId="49435"/>
    <cellStyle name="Comma 4 4 5 3" xfId="10924"/>
    <cellStyle name="Comma 4 4 5 3 2" xfId="18474"/>
    <cellStyle name="Comma 4 4 5 3 3" xfId="43127"/>
    <cellStyle name="Comma 4 4 5 3 4" xfId="47790"/>
    <cellStyle name="Comma 4 4 5 3 5" xfId="50806"/>
    <cellStyle name="Comma 4 4 5 4" xfId="11409"/>
    <cellStyle name="Comma 4 4 5 4 2" xfId="18951"/>
    <cellStyle name="Comma 4 4 5 4 3" xfId="20460"/>
    <cellStyle name="Comma 4 4 5 4 4" xfId="48267"/>
    <cellStyle name="Comma 4 4 5 4 5" xfId="51283"/>
    <cellStyle name="Comma 4 4 5 5" xfId="11896"/>
    <cellStyle name="Comma 4 4 5 5 2" xfId="19428"/>
    <cellStyle name="Comma 4 4 5 5 3" xfId="44825"/>
    <cellStyle name="Comma 4 4 5 5 4" xfId="48744"/>
    <cellStyle name="Comma 4 4 5 5 5" xfId="51760"/>
    <cellStyle name="Comma 4 4 5 6" xfId="8861"/>
    <cellStyle name="Comma 4 4 5 6 2" xfId="44843"/>
    <cellStyle name="Comma 4 4 5 6 3" xfId="47313"/>
    <cellStyle name="Comma 4 4 5 6 4" xfId="50329"/>
    <cellStyle name="Comma 4 4 5 7" xfId="44155"/>
    <cellStyle name="Comma 4 4 5 8" xfId="46207"/>
    <cellStyle name="Comma 4 4 5 9" xfId="49223"/>
    <cellStyle name="Comma 4 4 6" xfId="6297"/>
    <cellStyle name="Comma 4 4 6 2" xfId="6617"/>
    <cellStyle name="Comma 4 4 6 2 2" xfId="11189"/>
    <cellStyle name="Comma 4 4 6 2 2 2" xfId="18739"/>
    <cellStyle name="Comma 4 4 6 2 2 3" xfId="44405"/>
    <cellStyle name="Comma 4 4 6 2 2 4" xfId="48055"/>
    <cellStyle name="Comma 4 4 6 2 2 5" xfId="51071"/>
    <cellStyle name="Comma 4 4 6 2 3" xfId="11674"/>
    <cellStyle name="Comma 4 4 6 2 3 2" xfId="19216"/>
    <cellStyle name="Comma 4 4 6 2 3 3" xfId="43535"/>
    <cellStyle name="Comma 4 4 6 2 3 4" xfId="48532"/>
    <cellStyle name="Comma 4 4 6 2 3 5" xfId="51548"/>
    <cellStyle name="Comma 4 4 6 2 4" xfId="12161"/>
    <cellStyle name="Comma 4 4 6 2 4 2" xfId="19693"/>
    <cellStyle name="Comma 4 4 6 2 4 3" xfId="43840"/>
    <cellStyle name="Comma 4 4 6 2 4 4" xfId="49009"/>
    <cellStyle name="Comma 4 4 6 2 4 5" xfId="52025"/>
    <cellStyle name="Comma 4 4 6 2 5" xfId="9250"/>
    <cellStyle name="Comma 4 4 6 2 5 2" xfId="44204"/>
    <cellStyle name="Comma 4 4 6 2 5 3" xfId="47578"/>
    <cellStyle name="Comma 4 4 6 2 5 4" xfId="50594"/>
    <cellStyle name="Comma 4 4 6 2 6" xfId="44447"/>
    <cellStyle name="Comma 4 4 6 2 7" xfId="46472"/>
    <cellStyle name="Comma 4 4 6 2 8" xfId="49488"/>
    <cellStyle name="Comma 4 4 6 3" xfId="10977"/>
    <cellStyle name="Comma 4 4 6 3 2" xfId="18527"/>
    <cellStyle name="Comma 4 4 6 3 3" xfId="21246"/>
    <cellStyle name="Comma 4 4 6 3 4" xfId="47843"/>
    <cellStyle name="Comma 4 4 6 3 5" xfId="50859"/>
    <cellStyle name="Comma 4 4 6 4" xfId="11462"/>
    <cellStyle name="Comma 4 4 6 4 2" xfId="19004"/>
    <cellStyle name="Comma 4 4 6 4 3" xfId="44585"/>
    <cellStyle name="Comma 4 4 6 4 4" xfId="48320"/>
    <cellStyle name="Comma 4 4 6 4 5" xfId="51336"/>
    <cellStyle name="Comma 4 4 6 5" xfId="11949"/>
    <cellStyle name="Comma 4 4 6 5 2" xfId="19481"/>
    <cellStyle name="Comma 4 4 6 5 3" xfId="43232"/>
    <cellStyle name="Comma 4 4 6 5 4" xfId="48797"/>
    <cellStyle name="Comma 4 4 6 5 5" xfId="51813"/>
    <cellStyle name="Comma 4 4 6 6" xfId="8937"/>
    <cellStyle name="Comma 4 4 6 6 2" xfId="43604"/>
    <cellStyle name="Comma 4 4 6 6 3" xfId="47366"/>
    <cellStyle name="Comma 4 4 6 6 4" xfId="50382"/>
    <cellStyle name="Comma 4 4 6 7" xfId="42345"/>
    <cellStyle name="Comma 4 4 6 8" xfId="46260"/>
    <cellStyle name="Comma 4 4 6 9" xfId="49276"/>
    <cellStyle name="Comma 4 4 7" xfId="6377"/>
    <cellStyle name="Comma 4 4 7 2" xfId="11030"/>
    <cellStyle name="Comma 4 4 7 2 2" xfId="18580"/>
    <cellStyle name="Comma 4 4 7 2 3" xfId="44788"/>
    <cellStyle name="Comma 4 4 7 2 4" xfId="47896"/>
    <cellStyle name="Comma 4 4 7 2 5" xfId="50912"/>
    <cellStyle name="Comma 4 4 7 3" xfId="11515"/>
    <cellStyle name="Comma 4 4 7 3 2" xfId="19057"/>
    <cellStyle name="Comma 4 4 7 3 3" xfId="44430"/>
    <cellStyle name="Comma 4 4 7 3 4" xfId="48373"/>
    <cellStyle name="Comma 4 4 7 3 5" xfId="51389"/>
    <cellStyle name="Comma 4 4 7 4" xfId="12002"/>
    <cellStyle name="Comma 4 4 7 4 2" xfId="19534"/>
    <cellStyle name="Comma 4 4 7 4 3" xfId="20116"/>
    <cellStyle name="Comma 4 4 7 4 4" xfId="48850"/>
    <cellStyle name="Comma 4 4 7 4 5" xfId="51866"/>
    <cellStyle name="Comma 4 4 7 5" xfId="9016"/>
    <cellStyle name="Comma 4 4 7 5 2" xfId="43303"/>
    <cellStyle name="Comma 4 4 7 5 3" xfId="47419"/>
    <cellStyle name="Comma 4 4 7 5 4" xfId="50435"/>
    <cellStyle name="Comma 4 4 7 6" xfId="44599"/>
    <cellStyle name="Comma 4 4 7 7" xfId="46313"/>
    <cellStyle name="Comma 4 4 7 8" xfId="49329"/>
    <cellStyle name="Comma 4 4 8" xfId="6697"/>
    <cellStyle name="Comma 4 4 8 2" xfId="11242"/>
    <cellStyle name="Comma 4 4 8 2 2" xfId="18792"/>
    <cellStyle name="Comma 4 4 8 2 3" xfId="44251"/>
    <cellStyle name="Comma 4 4 8 2 4" xfId="48108"/>
    <cellStyle name="Comma 4 4 8 2 5" xfId="51124"/>
    <cellStyle name="Comma 4 4 8 3" xfId="11727"/>
    <cellStyle name="Comma 4 4 8 3 2" xfId="19269"/>
    <cellStyle name="Comma 4 4 8 3 3" xfId="44148"/>
    <cellStyle name="Comma 4 4 8 3 4" xfId="48585"/>
    <cellStyle name="Comma 4 4 8 3 5" xfId="51601"/>
    <cellStyle name="Comma 4 4 8 4" xfId="12215"/>
    <cellStyle name="Comma 4 4 8 4 2" xfId="19746"/>
    <cellStyle name="Comma 4 4 8 4 3" xfId="43727"/>
    <cellStyle name="Comma 4 4 8 4 4" xfId="49062"/>
    <cellStyle name="Comma 4 4 8 4 5" xfId="52078"/>
    <cellStyle name="Comma 4 4 8 5" xfId="9330"/>
    <cellStyle name="Comma 4 4 8 5 2" xfId="44338"/>
    <cellStyle name="Comma 4 4 8 5 3" xfId="47631"/>
    <cellStyle name="Comma 4 4 8 5 4" xfId="50647"/>
    <cellStyle name="Comma 4 4 8 6" xfId="43579"/>
    <cellStyle name="Comma 4 4 8 7" xfId="46525"/>
    <cellStyle name="Comma 4 4 8 8" xfId="49541"/>
    <cellStyle name="Comma 4 4 9" xfId="7449"/>
    <cellStyle name="Comma 4 5" xfId="4877"/>
    <cellStyle name="Comma 4 5 10" xfId="11306"/>
    <cellStyle name="Comma 4 5 10 2" xfId="18849"/>
    <cellStyle name="Comma 4 5 10 3" xfId="21205"/>
    <cellStyle name="Comma 4 5 10 4" xfId="48165"/>
    <cellStyle name="Comma 4 5 10 5" xfId="51181"/>
    <cellStyle name="Comma 4 5 11" xfId="11793"/>
    <cellStyle name="Comma 4 5 11 2" xfId="19326"/>
    <cellStyle name="Comma 4 5 11 3" xfId="43314"/>
    <cellStyle name="Comma 4 5 11 4" xfId="48642"/>
    <cellStyle name="Comma 4 5 11 5" xfId="51658"/>
    <cellStyle name="Comma 4 5 12" xfId="7887"/>
    <cellStyle name="Comma 4 5 12 2" xfId="18016"/>
    <cellStyle name="Comma 4 5 12 3" xfId="43278"/>
    <cellStyle name="Comma 4 5 12 4" xfId="47017"/>
    <cellStyle name="Comma 4 5 12 5" xfId="50033"/>
    <cellStyle name="Comma 4 5 13" xfId="17550"/>
    <cellStyle name="Comma 4 5 14" xfId="20055"/>
    <cellStyle name="Comma 4 5 15" xfId="44938"/>
    <cellStyle name="Comma 4 5 16" xfId="45846"/>
    <cellStyle name="Comma 4 5 17" xfId="46105"/>
    <cellStyle name="Comma 4 5 18" xfId="49120"/>
    <cellStyle name="Comma 4 5 19" xfId="13783"/>
    <cellStyle name="Comma 4 5 2" xfId="4878"/>
    <cellStyle name="Comma 4 5 2 10" xfId="8498"/>
    <cellStyle name="Comma 4 5 2 10 2" xfId="20818"/>
    <cellStyle name="Comma 4 5 2 10 3" xfId="47224"/>
    <cellStyle name="Comma 4 5 2 10 4" xfId="50240"/>
    <cellStyle name="Comma 4 5 2 11" xfId="20056"/>
    <cellStyle name="Comma 4 5 2 12" xfId="44939"/>
    <cellStyle name="Comma 4 5 2 13" xfId="45847"/>
    <cellStyle name="Comma 4 5 2 14" xfId="46106"/>
    <cellStyle name="Comma 4 5 2 15" xfId="49121"/>
    <cellStyle name="Comma 4 5 2 2" xfId="6142"/>
    <cellStyle name="Comma 4 5 2 2 2" xfId="6462"/>
    <cellStyle name="Comma 4 5 2 2 2 2" xfId="11088"/>
    <cellStyle name="Comma 4 5 2 2 2 2 2" xfId="18638"/>
    <cellStyle name="Comma 4 5 2 2 2 2 3" xfId="42718"/>
    <cellStyle name="Comma 4 5 2 2 2 2 4" xfId="47954"/>
    <cellStyle name="Comma 4 5 2 2 2 2 5" xfId="50970"/>
    <cellStyle name="Comma 4 5 2 2 2 3" xfId="11573"/>
    <cellStyle name="Comma 4 5 2 2 2 3 2" xfId="19115"/>
    <cellStyle name="Comma 4 5 2 2 2 3 3" xfId="42791"/>
    <cellStyle name="Comma 4 5 2 2 2 3 4" xfId="48431"/>
    <cellStyle name="Comma 4 5 2 2 2 3 5" xfId="51447"/>
    <cellStyle name="Comma 4 5 2 2 2 4" xfId="12060"/>
    <cellStyle name="Comma 4 5 2 2 2 4 2" xfId="19592"/>
    <cellStyle name="Comma 4 5 2 2 2 4 3" xfId="43972"/>
    <cellStyle name="Comma 4 5 2 2 2 4 4" xfId="48908"/>
    <cellStyle name="Comma 4 5 2 2 2 4 5" xfId="51924"/>
    <cellStyle name="Comma 4 5 2 2 2 5" xfId="9096"/>
    <cellStyle name="Comma 4 5 2 2 2 5 2" xfId="21335"/>
    <cellStyle name="Comma 4 5 2 2 2 5 3" xfId="47477"/>
    <cellStyle name="Comma 4 5 2 2 2 5 4" xfId="50493"/>
    <cellStyle name="Comma 4 5 2 2 2 6" xfId="44442"/>
    <cellStyle name="Comma 4 5 2 2 2 7" xfId="46371"/>
    <cellStyle name="Comma 4 5 2 2 2 8" xfId="49387"/>
    <cellStyle name="Comma 4 5 2 2 3" xfId="10876"/>
    <cellStyle name="Comma 4 5 2 2 3 2" xfId="18426"/>
    <cellStyle name="Comma 4 5 2 2 3 3" xfId="42686"/>
    <cellStyle name="Comma 4 5 2 2 3 4" xfId="47742"/>
    <cellStyle name="Comma 4 5 2 2 3 5" xfId="50758"/>
    <cellStyle name="Comma 4 5 2 2 4" xfId="11360"/>
    <cellStyle name="Comma 4 5 2 2 4 2" xfId="18903"/>
    <cellStyle name="Comma 4 5 2 2 4 3" xfId="44530"/>
    <cellStyle name="Comma 4 5 2 2 4 4" xfId="48219"/>
    <cellStyle name="Comma 4 5 2 2 4 5" xfId="51235"/>
    <cellStyle name="Comma 4 5 2 2 5" xfId="11847"/>
    <cellStyle name="Comma 4 5 2 2 5 2" xfId="19380"/>
    <cellStyle name="Comma 4 5 2 2 5 3" xfId="42833"/>
    <cellStyle name="Comma 4 5 2 2 5 4" xfId="48696"/>
    <cellStyle name="Comma 4 5 2 2 5 5" xfId="51712"/>
    <cellStyle name="Comma 4 5 2 2 6" xfId="8795"/>
    <cellStyle name="Comma 4 5 2 2 6 2" xfId="43601"/>
    <cellStyle name="Comma 4 5 2 2 6 3" xfId="47265"/>
    <cellStyle name="Comma 4 5 2 2 6 4" xfId="50281"/>
    <cellStyle name="Comma 4 5 2 2 7" xfId="44434"/>
    <cellStyle name="Comma 4 5 2 2 8" xfId="46159"/>
    <cellStyle name="Comma 4 5 2 2 9" xfId="49175"/>
    <cellStyle name="Comma 4 5 2 3" xfId="6222"/>
    <cellStyle name="Comma 4 5 2 3 2" xfId="6542"/>
    <cellStyle name="Comma 4 5 2 3 2 2" xfId="11141"/>
    <cellStyle name="Comma 4 5 2 3 2 2 2" xfId="18691"/>
    <cellStyle name="Comma 4 5 2 3 2 2 3" xfId="20467"/>
    <cellStyle name="Comma 4 5 2 3 2 2 4" xfId="48007"/>
    <cellStyle name="Comma 4 5 2 3 2 2 5" xfId="51023"/>
    <cellStyle name="Comma 4 5 2 3 2 3" xfId="11626"/>
    <cellStyle name="Comma 4 5 2 3 2 3 2" xfId="19168"/>
    <cellStyle name="Comma 4 5 2 3 2 3 3" xfId="43192"/>
    <cellStyle name="Comma 4 5 2 3 2 3 4" xfId="48484"/>
    <cellStyle name="Comma 4 5 2 3 2 3 5" xfId="51500"/>
    <cellStyle name="Comma 4 5 2 3 2 4" xfId="12113"/>
    <cellStyle name="Comma 4 5 2 3 2 4 2" xfId="19645"/>
    <cellStyle name="Comma 4 5 2 3 2 4 3" xfId="44079"/>
    <cellStyle name="Comma 4 5 2 3 2 4 4" xfId="48961"/>
    <cellStyle name="Comma 4 5 2 3 2 4 5" xfId="51977"/>
    <cellStyle name="Comma 4 5 2 3 2 5" xfId="9175"/>
    <cellStyle name="Comma 4 5 2 3 2 5 2" xfId="44488"/>
    <cellStyle name="Comma 4 5 2 3 2 5 3" xfId="47530"/>
    <cellStyle name="Comma 4 5 2 3 2 5 4" xfId="50546"/>
    <cellStyle name="Comma 4 5 2 3 2 6" xfId="43573"/>
    <cellStyle name="Comma 4 5 2 3 2 7" xfId="46424"/>
    <cellStyle name="Comma 4 5 2 3 2 8" xfId="49440"/>
    <cellStyle name="Comma 4 5 2 3 3" xfId="10929"/>
    <cellStyle name="Comma 4 5 2 3 3 2" xfId="18479"/>
    <cellStyle name="Comma 4 5 2 3 3 3" xfId="43522"/>
    <cellStyle name="Comma 4 5 2 3 3 4" xfId="47795"/>
    <cellStyle name="Comma 4 5 2 3 3 5" xfId="50811"/>
    <cellStyle name="Comma 4 5 2 3 4" xfId="11414"/>
    <cellStyle name="Comma 4 5 2 3 4 2" xfId="18956"/>
    <cellStyle name="Comma 4 5 2 3 4 3" xfId="44065"/>
    <cellStyle name="Comma 4 5 2 3 4 4" xfId="48272"/>
    <cellStyle name="Comma 4 5 2 3 4 5" xfId="51288"/>
    <cellStyle name="Comma 4 5 2 3 5" xfId="11901"/>
    <cellStyle name="Comma 4 5 2 3 5 2" xfId="19433"/>
    <cellStyle name="Comma 4 5 2 3 5 3" xfId="44364"/>
    <cellStyle name="Comma 4 5 2 3 5 4" xfId="48749"/>
    <cellStyle name="Comma 4 5 2 3 5 5" xfId="51765"/>
    <cellStyle name="Comma 4 5 2 3 6" xfId="8866"/>
    <cellStyle name="Comma 4 5 2 3 6 2" xfId="21359"/>
    <cellStyle name="Comma 4 5 2 3 6 3" xfId="47318"/>
    <cellStyle name="Comma 4 5 2 3 6 4" xfId="50334"/>
    <cellStyle name="Comma 4 5 2 3 7" xfId="42333"/>
    <cellStyle name="Comma 4 5 2 3 8" xfId="46212"/>
    <cellStyle name="Comma 4 5 2 3 9" xfId="49228"/>
    <cellStyle name="Comma 4 5 2 4" xfId="6302"/>
    <cellStyle name="Comma 4 5 2 4 2" xfId="6622"/>
    <cellStyle name="Comma 4 5 2 4 2 2" xfId="11194"/>
    <cellStyle name="Comma 4 5 2 4 2 2 2" xfId="18744"/>
    <cellStyle name="Comma 4 5 2 4 2 2 3" xfId="42736"/>
    <cellStyle name="Comma 4 5 2 4 2 2 4" xfId="48060"/>
    <cellStyle name="Comma 4 5 2 4 2 2 5" xfId="51076"/>
    <cellStyle name="Comma 4 5 2 4 2 3" xfId="11679"/>
    <cellStyle name="Comma 4 5 2 4 2 3 2" xfId="19221"/>
    <cellStyle name="Comma 4 5 2 4 2 3 3" xfId="43416"/>
    <cellStyle name="Comma 4 5 2 4 2 3 4" xfId="48537"/>
    <cellStyle name="Comma 4 5 2 4 2 3 5" xfId="51553"/>
    <cellStyle name="Comma 4 5 2 4 2 4" xfId="12166"/>
    <cellStyle name="Comma 4 5 2 4 2 4 2" xfId="19698"/>
    <cellStyle name="Comma 4 5 2 4 2 4 3" xfId="44553"/>
    <cellStyle name="Comma 4 5 2 4 2 4 4" xfId="49014"/>
    <cellStyle name="Comma 4 5 2 4 2 4 5" xfId="52030"/>
    <cellStyle name="Comma 4 5 2 4 2 5" xfId="9255"/>
    <cellStyle name="Comma 4 5 2 4 2 5 2" xfId="44630"/>
    <cellStyle name="Comma 4 5 2 4 2 5 3" xfId="47583"/>
    <cellStyle name="Comma 4 5 2 4 2 5 4" xfId="50599"/>
    <cellStyle name="Comma 4 5 2 4 2 6" xfId="20543"/>
    <cellStyle name="Comma 4 5 2 4 2 7" xfId="46477"/>
    <cellStyle name="Comma 4 5 2 4 2 8" xfId="49493"/>
    <cellStyle name="Comma 4 5 2 4 3" xfId="10982"/>
    <cellStyle name="Comma 4 5 2 4 3 2" xfId="18532"/>
    <cellStyle name="Comma 4 5 2 4 3 3" xfId="42701"/>
    <cellStyle name="Comma 4 5 2 4 3 4" xfId="47848"/>
    <cellStyle name="Comma 4 5 2 4 3 5" xfId="50864"/>
    <cellStyle name="Comma 4 5 2 4 4" xfId="11467"/>
    <cellStyle name="Comma 4 5 2 4 4 2" xfId="19009"/>
    <cellStyle name="Comma 4 5 2 4 4 3" xfId="42775"/>
    <cellStyle name="Comma 4 5 2 4 4 4" xfId="48325"/>
    <cellStyle name="Comma 4 5 2 4 4 5" xfId="51341"/>
    <cellStyle name="Comma 4 5 2 4 5" xfId="11954"/>
    <cellStyle name="Comma 4 5 2 4 5 2" xfId="19486"/>
    <cellStyle name="Comma 4 5 2 4 5 3" xfId="44707"/>
    <cellStyle name="Comma 4 5 2 4 5 4" xfId="48802"/>
    <cellStyle name="Comma 4 5 2 4 5 5" xfId="51818"/>
    <cellStyle name="Comma 4 5 2 4 6" xfId="8942"/>
    <cellStyle name="Comma 4 5 2 4 6 2" xfId="44622"/>
    <cellStyle name="Comma 4 5 2 4 6 3" xfId="47371"/>
    <cellStyle name="Comma 4 5 2 4 6 4" xfId="50387"/>
    <cellStyle name="Comma 4 5 2 4 7" xfId="42348"/>
    <cellStyle name="Comma 4 5 2 4 8" xfId="46265"/>
    <cellStyle name="Comma 4 5 2 4 9" xfId="49281"/>
    <cellStyle name="Comma 4 5 2 5" xfId="6382"/>
    <cellStyle name="Comma 4 5 2 5 2" xfId="11035"/>
    <cellStyle name="Comma 4 5 2 5 2 2" xfId="18585"/>
    <cellStyle name="Comma 4 5 2 5 2 3" xfId="44347"/>
    <cellStyle name="Comma 4 5 2 5 2 4" xfId="47901"/>
    <cellStyle name="Comma 4 5 2 5 2 5" xfId="50917"/>
    <cellStyle name="Comma 4 5 2 5 3" xfId="11520"/>
    <cellStyle name="Comma 4 5 2 5 3 2" xfId="19062"/>
    <cellStyle name="Comma 4 5 2 5 3 3" xfId="44410"/>
    <cellStyle name="Comma 4 5 2 5 3 4" xfId="48378"/>
    <cellStyle name="Comma 4 5 2 5 3 5" xfId="51394"/>
    <cellStyle name="Comma 4 5 2 5 4" xfId="12007"/>
    <cellStyle name="Comma 4 5 2 5 4 2" xfId="19539"/>
    <cellStyle name="Comma 4 5 2 5 4 3" xfId="43741"/>
    <cellStyle name="Comma 4 5 2 5 4 4" xfId="48855"/>
    <cellStyle name="Comma 4 5 2 5 4 5" xfId="51871"/>
    <cellStyle name="Comma 4 5 2 5 5" xfId="9021"/>
    <cellStyle name="Comma 4 5 2 5 5 2" xfId="33774"/>
    <cellStyle name="Comma 4 5 2 5 5 3" xfId="47424"/>
    <cellStyle name="Comma 4 5 2 5 5 4" xfId="50440"/>
    <cellStyle name="Comma 4 5 2 5 6" xfId="44737"/>
    <cellStyle name="Comma 4 5 2 5 7" xfId="46318"/>
    <cellStyle name="Comma 4 5 2 5 8" xfId="49334"/>
    <cellStyle name="Comma 4 5 2 6" xfId="6702"/>
    <cellStyle name="Comma 4 5 2 6 2" xfId="11247"/>
    <cellStyle name="Comma 4 5 2 6 2 2" xfId="18797"/>
    <cellStyle name="Comma 4 5 2 6 2 3" xfId="28805"/>
    <cellStyle name="Comma 4 5 2 6 2 4" xfId="48113"/>
    <cellStyle name="Comma 4 5 2 6 2 5" xfId="51129"/>
    <cellStyle name="Comma 4 5 2 6 3" xfId="11732"/>
    <cellStyle name="Comma 4 5 2 6 3 2" xfId="19274"/>
    <cellStyle name="Comma 4 5 2 6 3 3" xfId="42977"/>
    <cellStyle name="Comma 4 5 2 6 3 4" xfId="48590"/>
    <cellStyle name="Comma 4 5 2 6 3 5" xfId="51606"/>
    <cellStyle name="Comma 4 5 2 6 4" xfId="12220"/>
    <cellStyle name="Comma 4 5 2 6 4 2" xfId="19751"/>
    <cellStyle name="Comma 4 5 2 6 4 3" xfId="42891"/>
    <cellStyle name="Comma 4 5 2 6 4 4" xfId="49067"/>
    <cellStyle name="Comma 4 5 2 6 4 5" xfId="52083"/>
    <cellStyle name="Comma 4 5 2 6 5" xfId="9335"/>
    <cellStyle name="Comma 4 5 2 6 5 2" xfId="43108"/>
    <cellStyle name="Comma 4 5 2 6 5 3" xfId="47636"/>
    <cellStyle name="Comma 4 5 2 6 5 4" xfId="50652"/>
    <cellStyle name="Comma 4 5 2 6 6" xfId="42439"/>
    <cellStyle name="Comma 4 5 2 6 7" xfId="46530"/>
    <cellStyle name="Comma 4 5 2 6 8" xfId="49546"/>
    <cellStyle name="Comma 4 5 2 7" xfId="10823"/>
    <cellStyle name="Comma 4 5 2 7 2" xfId="18373"/>
    <cellStyle name="Comma 4 5 2 7 3" xfId="44053"/>
    <cellStyle name="Comma 4 5 2 7 4" xfId="47689"/>
    <cellStyle name="Comma 4 5 2 7 5" xfId="50705"/>
    <cellStyle name="Comma 4 5 2 8" xfId="11307"/>
    <cellStyle name="Comma 4 5 2 8 2" xfId="18850"/>
    <cellStyle name="Comma 4 5 2 8 3" xfId="44698"/>
    <cellStyle name="Comma 4 5 2 8 4" xfId="48166"/>
    <cellStyle name="Comma 4 5 2 8 5" xfId="51182"/>
    <cellStyle name="Comma 4 5 2 9" xfId="11794"/>
    <cellStyle name="Comma 4 5 2 9 2" xfId="19327"/>
    <cellStyle name="Comma 4 5 2 9 3" xfId="44280"/>
    <cellStyle name="Comma 4 5 2 9 4" xfId="48643"/>
    <cellStyle name="Comma 4 5 2 9 5" xfId="51659"/>
    <cellStyle name="Comma 4 5 3" xfId="6141"/>
    <cellStyle name="Comma 4 5 3 2" xfId="6461"/>
    <cellStyle name="Comma 4 5 3 2 2" xfId="11087"/>
    <cellStyle name="Comma 4 5 3 2 2 2" xfId="18637"/>
    <cellStyle name="Comma 4 5 3 2 2 3" xfId="44821"/>
    <cellStyle name="Comma 4 5 3 2 2 4" xfId="47953"/>
    <cellStyle name="Comma 4 5 3 2 2 5" xfId="50969"/>
    <cellStyle name="Comma 4 5 3 2 3" xfId="11572"/>
    <cellStyle name="Comma 4 5 3 2 3 2" xfId="19114"/>
    <cellStyle name="Comma 4 5 3 2 3 3" xfId="44797"/>
    <cellStyle name="Comma 4 5 3 2 3 4" xfId="48430"/>
    <cellStyle name="Comma 4 5 3 2 3 5" xfId="51446"/>
    <cellStyle name="Comma 4 5 3 2 4" xfId="12059"/>
    <cellStyle name="Comma 4 5 3 2 4 2" xfId="19591"/>
    <cellStyle name="Comma 4 5 3 2 4 3" xfId="43288"/>
    <cellStyle name="Comma 4 5 3 2 4 4" xfId="48907"/>
    <cellStyle name="Comma 4 5 3 2 4 5" xfId="51923"/>
    <cellStyle name="Comma 4 5 3 2 5" xfId="9095"/>
    <cellStyle name="Comma 4 5 3 2 5 2" xfId="42638"/>
    <cellStyle name="Comma 4 5 3 2 5 3" xfId="47476"/>
    <cellStyle name="Comma 4 5 3 2 5 4" xfId="50492"/>
    <cellStyle name="Comma 4 5 3 2 6" xfId="42375"/>
    <cellStyle name="Comma 4 5 3 2 7" xfId="46370"/>
    <cellStyle name="Comma 4 5 3 2 8" xfId="49386"/>
    <cellStyle name="Comma 4 5 3 3" xfId="10875"/>
    <cellStyle name="Comma 4 5 3 3 2" xfId="18425"/>
    <cellStyle name="Comma 4 5 3 3 3" xfId="42685"/>
    <cellStyle name="Comma 4 5 3 3 4" xfId="47741"/>
    <cellStyle name="Comma 4 5 3 3 5" xfId="50757"/>
    <cellStyle name="Comma 4 5 3 4" xfId="11359"/>
    <cellStyle name="Comma 4 5 3 4 2" xfId="18902"/>
    <cellStyle name="Comma 4 5 3 4 3" xfId="29453"/>
    <cellStyle name="Comma 4 5 3 4 4" xfId="48218"/>
    <cellStyle name="Comma 4 5 3 4 5" xfId="51234"/>
    <cellStyle name="Comma 4 5 3 5" xfId="11846"/>
    <cellStyle name="Comma 4 5 3 5 2" xfId="19379"/>
    <cellStyle name="Comma 4 5 3 5 3" xfId="44228"/>
    <cellStyle name="Comma 4 5 3 5 4" xfId="48695"/>
    <cellStyle name="Comma 4 5 3 5 5" xfId="51711"/>
    <cellStyle name="Comma 4 5 3 6" xfId="8794"/>
    <cellStyle name="Comma 4 5 3 6 2" xfId="44041"/>
    <cellStyle name="Comma 4 5 3 6 3" xfId="47264"/>
    <cellStyle name="Comma 4 5 3 6 4" xfId="50280"/>
    <cellStyle name="Comma 4 5 3 7" xfId="42316"/>
    <cellStyle name="Comma 4 5 3 8" xfId="46158"/>
    <cellStyle name="Comma 4 5 3 9" xfId="49174"/>
    <cellStyle name="Comma 4 5 4" xfId="6221"/>
    <cellStyle name="Comma 4 5 4 2" xfId="6541"/>
    <cellStyle name="Comma 4 5 4 2 2" xfId="11140"/>
    <cellStyle name="Comma 4 5 4 2 2 2" xfId="18690"/>
    <cellStyle name="Comma 4 5 4 2 2 3" xfId="43468"/>
    <cellStyle name="Comma 4 5 4 2 2 4" xfId="48006"/>
    <cellStyle name="Comma 4 5 4 2 2 5" xfId="51022"/>
    <cellStyle name="Comma 4 5 4 2 3" xfId="11625"/>
    <cellStyle name="Comma 4 5 4 2 3 2" xfId="19167"/>
    <cellStyle name="Comma 4 5 4 2 3 3" xfId="44126"/>
    <cellStyle name="Comma 4 5 4 2 3 4" xfId="48483"/>
    <cellStyle name="Comma 4 5 4 2 3 5" xfId="51499"/>
    <cellStyle name="Comma 4 5 4 2 4" xfId="12112"/>
    <cellStyle name="Comma 4 5 4 2 4 2" xfId="19644"/>
    <cellStyle name="Comma 4 5 4 2 4 3" xfId="43253"/>
    <cellStyle name="Comma 4 5 4 2 4 4" xfId="48960"/>
    <cellStyle name="Comma 4 5 4 2 4 5" xfId="51976"/>
    <cellStyle name="Comma 4 5 4 2 5" xfId="9174"/>
    <cellStyle name="Comma 4 5 4 2 5 2" xfId="20968"/>
    <cellStyle name="Comma 4 5 4 2 5 3" xfId="47529"/>
    <cellStyle name="Comma 4 5 4 2 5 4" xfId="50545"/>
    <cellStyle name="Comma 4 5 4 2 6" xfId="43574"/>
    <cellStyle name="Comma 4 5 4 2 7" xfId="46423"/>
    <cellStyle name="Comma 4 5 4 2 8" xfId="49439"/>
    <cellStyle name="Comma 4 5 4 3" xfId="10928"/>
    <cellStyle name="Comma 4 5 4 3 2" xfId="18478"/>
    <cellStyle name="Comma 4 5 4 3 3" xfId="21250"/>
    <cellStyle name="Comma 4 5 4 3 4" xfId="47794"/>
    <cellStyle name="Comma 4 5 4 3 5" xfId="50810"/>
    <cellStyle name="Comma 4 5 4 4" xfId="11413"/>
    <cellStyle name="Comma 4 5 4 4 2" xfId="18955"/>
    <cellStyle name="Comma 4 5 4 4 3" xfId="43166"/>
    <cellStyle name="Comma 4 5 4 4 4" xfId="48271"/>
    <cellStyle name="Comma 4 5 4 4 5" xfId="51287"/>
    <cellStyle name="Comma 4 5 4 5" xfId="11900"/>
    <cellStyle name="Comma 4 5 4 5 2" xfId="19432"/>
    <cellStyle name="Comma 4 5 4 5 3" xfId="43225"/>
    <cellStyle name="Comma 4 5 4 5 4" xfId="48748"/>
    <cellStyle name="Comma 4 5 4 5 5" xfId="51764"/>
    <cellStyle name="Comma 4 5 4 6" xfId="8865"/>
    <cellStyle name="Comma 4 5 4 6 2" xfId="43376"/>
    <cellStyle name="Comma 4 5 4 6 3" xfId="47317"/>
    <cellStyle name="Comma 4 5 4 6 4" xfId="50333"/>
    <cellStyle name="Comma 4 5 4 7" xfId="42332"/>
    <cellStyle name="Comma 4 5 4 8" xfId="46211"/>
    <cellStyle name="Comma 4 5 4 9" xfId="49227"/>
    <cellStyle name="Comma 4 5 5" xfId="6301"/>
    <cellStyle name="Comma 4 5 5 2" xfId="6621"/>
    <cellStyle name="Comma 4 5 5 2 2" xfId="11193"/>
    <cellStyle name="Comma 4 5 5 2 2 2" xfId="18743"/>
    <cellStyle name="Comma 4 5 5 2 2 3" xfId="42735"/>
    <cellStyle name="Comma 4 5 5 2 2 4" xfId="48059"/>
    <cellStyle name="Comma 4 5 5 2 2 5" xfId="51075"/>
    <cellStyle name="Comma 4 5 5 2 3" xfId="11678"/>
    <cellStyle name="Comma 4 5 5 2 3 2" xfId="19220"/>
    <cellStyle name="Comma 4 5 5 2 3 3" xfId="42807"/>
    <cellStyle name="Comma 4 5 5 2 3 4" xfId="48536"/>
    <cellStyle name="Comma 4 5 5 2 3 5" xfId="51552"/>
    <cellStyle name="Comma 4 5 5 2 4" xfId="12165"/>
    <cellStyle name="Comma 4 5 5 2 4 2" xfId="19697"/>
    <cellStyle name="Comma 4 5 5 2 4 3" xfId="33726"/>
    <cellStyle name="Comma 4 5 5 2 4 4" xfId="49013"/>
    <cellStyle name="Comma 4 5 5 2 4 5" xfId="52029"/>
    <cellStyle name="Comma 4 5 5 2 5" xfId="9254"/>
    <cellStyle name="Comma 4 5 5 2 5 2" xfId="43101"/>
    <cellStyle name="Comma 4 5 5 2 5 3" xfId="47582"/>
    <cellStyle name="Comma 4 5 5 2 5 4" xfId="50598"/>
    <cellStyle name="Comma 4 5 5 2 6" xfId="42421"/>
    <cellStyle name="Comma 4 5 5 2 7" xfId="46476"/>
    <cellStyle name="Comma 4 5 5 2 8" xfId="49492"/>
    <cellStyle name="Comma 4 5 5 3" xfId="10981"/>
    <cellStyle name="Comma 4 5 5 3 2" xfId="18531"/>
    <cellStyle name="Comma 4 5 5 3 3" xfId="43616"/>
    <cellStyle name="Comma 4 5 5 3 4" xfId="47847"/>
    <cellStyle name="Comma 4 5 5 3 5" xfId="50863"/>
    <cellStyle name="Comma 4 5 5 4" xfId="11466"/>
    <cellStyle name="Comma 4 5 5 4 2" xfId="19008"/>
    <cellStyle name="Comma 4 5 5 4 3" xfId="43625"/>
    <cellStyle name="Comma 4 5 5 4 4" xfId="48324"/>
    <cellStyle name="Comma 4 5 5 4 5" xfId="51340"/>
    <cellStyle name="Comma 4 5 5 5" xfId="11953"/>
    <cellStyle name="Comma 4 5 5 5 2" xfId="19485"/>
    <cellStyle name="Comma 4 5 5 5 3" xfId="21176"/>
    <cellStyle name="Comma 4 5 5 5 4" xfId="48801"/>
    <cellStyle name="Comma 4 5 5 5 5" xfId="51817"/>
    <cellStyle name="Comma 4 5 5 6" xfId="8941"/>
    <cellStyle name="Comma 4 5 5 6 2" xfId="43063"/>
    <cellStyle name="Comma 4 5 5 6 3" xfId="47370"/>
    <cellStyle name="Comma 4 5 5 6 4" xfId="50386"/>
    <cellStyle name="Comma 4 5 5 7" xfId="44439"/>
    <cellStyle name="Comma 4 5 5 8" xfId="46264"/>
    <cellStyle name="Comma 4 5 5 9" xfId="49280"/>
    <cellStyle name="Comma 4 5 6" xfId="6381"/>
    <cellStyle name="Comma 4 5 6 2" xfId="11034"/>
    <cellStyle name="Comma 4 5 6 2 2" xfId="18584"/>
    <cellStyle name="Comma 4 5 6 2 3" xfId="43140"/>
    <cellStyle name="Comma 4 5 6 2 4" xfId="47900"/>
    <cellStyle name="Comma 4 5 6 2 5" xfId="50916"/>
    <cellStyle name="Comma 4 5 6 3" xfId="11519"/>
    <cellStyle name="Comma 4 5 6 3 2" xfId="19061"/>
    <cellStyle name="Comma 4 5 6 3 3" xfId="44257"/>
    <cellStyle name="Comma 4 5 6 3 4" xfId="48377"/>
    <cellStyle name="Comma 4 5 6 3 5" xfId="51393"/>
    <cellStyle name="Comma 4 5 6 4" xfId="12006"/>
    <cellStyle name="Comma 4 5 6 4 2" xfId="19538"/>
    <cellStyle name="Comma 4 5 6 4 3" xfId="42984"/>
    <cellStyle name="Comma 4 5 6 4 4" xfId="48854"/>
    <cellStyle name="Comma 4 5 6 4 5" xfId="51870"/>
    <cellStyle name="Comma 4 5 6 5" xfId="9020"/>
    <cellStyle name="Comma 4 5 6 5 2" xfId="20494"/>
    <cellStyle name="Comma 4 5 6 5 3" xfId="47423"/>
    <cellStyle name="Comma 4 5 6 5 4" xfId="50439"/>
    <cellStyle name="Comma 4 5 6 6" xfId="42360"/>
    <cellStyle name="Comma 4 5 6 7" xfId="46317"/>
    <cellStyle name="Comma 4 5 6 8" xfId="49333"/>
    <cellStyle name="Comma 4 5 7" xfId="6701"/>
    <cellStyle name="Comma 4 5 7 2" xfId="11246"/>
    <cellStyle name="Comma 4 5 7 2 2" xfId="18796"/>
    <cellStyle name="Comma 4 5 7 2 3" xfId="44406"/>
    <cellStyle name="Comma 4 5 7 2 4" xfId="48112"/>
    <cellStyle name="Comma 4 5 7 2 5" xfId="51128"/>
    <cellStyle name="Comma 4 5 7 3" xfId="11731"/>
    <cellStyle name="Comma 4 5 7 3 2" xfId="19273"/>
    <cellStyle name="Comma 4 5 7 3 3" xfId="43502"/>
    <cellStyle name="Comma 4 5 7 3 4" xfId="48589"/>
    <cellStyle name="Comma 4 5 7 3 5" xfId="51605"/>
    <cellStyle name="Comma 4 5 7 4" xfId="12219"/>
    <cellStyle name="Comma 4 5 7 4 2" xfId="19750"/>
    <cellStyle name="Comma 4 5 7 4 3" xfId="44295"/>
    <cellStyle name="Comma 4 5 7 4 4" xfId="49066"/>
    <cellStyle name="Comma 4 5 7 4 5" xfId="52082"/>
    <cellStyle name="Comma 4 5 7 5" xfId="9334"/>
    <cellStyle name="Comma 4 5 7 5 2" xfId="44686"/>
    <cellStyle name="Comma 4 5 7 5 3" xfId="47635"/>
    <cellStyle name="Comma 4 5 7 5 4" xfId="50651"/>
    <cellStyle name="Comma 4 5 7 6" xfId="43876"/>
    <cellStyle name="Comma 4 5 7 7" xfId="46529"/>
    <cellStyle name="Comma 4 5 7 8" xfId="49545"/>
    <cellStyle name="Comma 4 5 8" xfId="9679"/>
    <cellStyle name="Comma 4 5 9" xfId="10822"/>
    <cellStyle name="Comma 4 5 9 2" xfId="18372"/>
    <cellStyle name="Comma 4 5 9 3" xfId="43114"/>
    <cellStyle name="Comma 4 5 9 4" xfId="47688"/>
    <cellStyle name="Comma 4 5 9 5" xfId="50704"/>
    <cellStyle name="Comma 4 6" xfId="4879"/>
    <cellStyle name="Comma 4 6 10" xfId="8003"/>
    <cellStyle name="Comma 4 6 10 2" xfId="44037"/>
    <cellStyle name="Comma 4 6 10 3" xfId="47032"/>
    <cellStyle name="Comma 4 6 10 4" xfId="50048"/>
    <cellStyle name="Comma 4 6 11" xfId="20057"/>
    <cellStyle name="Comma 4 6 12" xfId="44940"/>
    <cellStyle name="Comma 4 6 13" xfId="45848"/>
    <cellStyle name="Comma 4 6 14" xfId="46107"/>
    <cellStyle name="Comma 4 6 15" xfId="49122"/>
    <cellStyle name="Comma 4 6 2" xfId="6143"/>
    <cellStyle name="Comma 4 6 2 2" xfId="6463"/>
    <cellStyle name="Comma 4 6 2 2 2" xfId="11089"/>
    <cellStyle name="Comma 4 6 2 2 2 2" xfId="18639"/>
    <cellStyle name="Comma 4 6 2 2 2 3" xfId="21224"/>
    <cellStyle name="Comma 4 6 2 2 2 4" xfId="47955"/>
    <cellStyle name="Comma 4 6 2 2 2 5" xfId="50971"/>
    <cellStyle name="Comma 4 6 2 2 3" xfId="11574"/>
    <cellStyle name="Comma 4 6 2 2 3 2" xfId="19116"/>
    <cellStyle name="Comma 4 6 2 2 3 3" xfId="21188"/>
    <cellStyle name="Comma 4 6 2 2 3 4" xfId="48432"/>
    <cellStyle name="Comma 4 6 2 2 3 5" xfId="51448"/>
    <cellStyle name="Comma 4 6 2 2 4" xfId="12061"/>
    <cellStyle name="Comma 4 6 2 2 4 2" xfId="19593"/>
    <cellStyle name="Comma 4 6 2 2 4 3" xfId="42987"/>
    <cellStyle name="Comma 4 6 2 2 4 4" xfId="48909"/>
    <cellStyle name="Comma 4 6 2 2 4 5" xfId="51925"/>
    <cellStyle name="Comma 4 6 2 2 5" xfId="9097"/>
    <cellStyle name="Comma 4 6 2 2 5 2" xfId="44392"/>
    <cellStyle name="Comma 4 6 2 2 5 3" xfId="47478"/>
    <cellStyle name="Comma 4 6 2 2 5 4" xfId="50494"/>
    <cellStyle name="Comma 4 6 2 2 6" xfId="20551"/>
    <cellStyle name="Comma 4 6 2 2 7" xfId="46372"/>
    <cellStyle name="Comma 4 6 2 2 8" xfId="49388"/>
    <cellStyle name="Comma 4 6 2 3" xfId="10877"/>
    <cellStyle name="Comma 4 6 2 3 2" xfId="18427"/>
    <cellStyle name="Comma 4 6 2 3 3" xfId="42687"/>
    <cellStyle name="Comma 4 6 2 3 4" xfId="47743"/>
    <cellStyle name="Comma 4 6 2 3 5" xfId="50759"/>
    <cellStyle name="Comma 4 6 2 4" xfId="11361"/>
    <cellStyle name="Comma 4 6 2 4 2" xfId="18904"/>
    <cellStyle name="Comma 4 6 2 4 3" xfId="20142"/>
    <cellStyle name="Comma 4 6 2 4 4" xfId="48220"/>
    <cellStyle name="Comma 4 6 2 4 5" xfId="51236"/>
    <cellStyle name="Comma 4 6 2 5" xfId="11848"/>
    <cellStyle name="Comma 4 6 2 5 2" xfId="19381"/>
    <cellStyle name="Comma 4 6 2 5 3" xfId="43725"/>
    <cellStyle name="Comma 4 6 2 5 4" xfId="48697"/>
    <cellStyle name="Comma 4 6 2 5 5" xfId="51713"/>
    <cellStyle name="Comma 4 6 2 6" xfId="8796"/>
    <cellStyle name="Comma 4 6 2 6 2" xfId="42598"/>
    <cellStyle name="Comma 4 6 2 6 3" xfId="47266"/>
    <cellStyle name="Comma 4 6 2 6 4" xfId="50282"/>
    <cellStyle name="Comma 4 6 2 7" xfId="42317"/>
    <cellStyle name="Comma 4 6 2 8" xfId="46160"/>
    <cellStyle name="Comma 4 6 2 9" xfId="49176"/>
    <cellStyle name="Comma 4 6 3" xfId="6223"/>
    <cellStyle name="Comma 4 6 3 2" xfId="6543"/>
    <cellStyle name="Comma 4 6 3 2 2" xfId="11142"/>
    <cellStyle name="Comma 4 6 3 2 2 2" xfId="18692"/>
    <cellStyle name="Comma 4 6 3 2 2 3" xfId="42727"/>
    <cellStyle name="Comma 4 6 3 2 2 4" xfId="48008"/>
    <cellStyle name="Comma 4 6 3 2 2 5" xfId="51024"/>
    <cellStyle name="Comma 4 6 3 2 3" xfId="11627"/>
    <cellStyle name="Comma 4 6 3 2 3 2" xfId="19169"/>
    <cellStyle name="Comma 4 6 3 2 3 3" xfId="20938"/>
    <cellStyle name="Comma 4 6 3 2 3 4" xfId="48485"/>
    <cellStyle name="Comma 4 6 3 2 3 5" xfId="51501"/>
    <cellStyle name="Comma 4 6 3 2 4" xfId="12114"/>
    <cellStyle name="Comma 4 6 3 2 4 2" xfId="19646"/>
    <cellStyle name="Comma 4 6 3 2 4 3" xfId="43639"/>
    <cellStyle name="Comma 4 6 3 2 4 4" xfId="48962"/>
    <cellStyle name="Comma 4 6 3 2 4 5" xfId="51978"/>
    <cellStyle name="Comma 4 6 3 2 5" xfId="9176"/>
    <cellStyle name="Comma 4 6 3 2 5 2" xfId="28708"/>
    <cellStyle name="Comma 4 6 3 2 5 3" xfId="47531"/>
    <cellStyle name="Comma 4 6 3 2 5 4" xfId="50547"/>
    <cellStyle name="Comma 4 6 3 2 6" xfId="42403"/>
    <cellStyle name="Comma 4 6 3 2 7" xfId="46425"/>
    <cellStyle name="Comma 4 6 3 2 8" xfId="49441"/>
    <cellStyle name="Comma 4 6 3 3" xfId="10930"/>
    <cellStyle name="Comma 4 6 3 3 2" xfId="18480"/>
    <cellStyle name="Comma 4 6 3 3 3" xfId="43128"/>
    <cellStyle name="Comma 4 6 3 3 4" xfId="47796"/>
    <cellStyle name="Comma 4 6 3 3 5" xfId="50812"/>
    <cellStyle name="Comma 4 6 3 4" xfId="11415"/>
    <cellStyle name="Comma 4 6 3 4 2" xfId="18957"/>
    <cellStyle name="Comma 4 6 3 4 3" xfId="43367"/>
    <cellStyle name="Comma 4 6 3 4 4" xfId="48273"/>
    <cellStyle name="Comma 4 6 3 4 5" xfId="51289"/>
    <cellStyle name="Comma 4 6 3 5" xfId="11902"/>
    <cellStyle name="Comma 4 6 3 5 2" xfId="19434"/>
    <cellStyle name="Comma 4 6 3 5 3" xfId="43929"/>
    <cellStyle name="Comma 4 6 3 5 4" xfId="48750"/>
    <cellStyle name="Comma 4 6 3 5 5" xfId="51766"/>
    <cellStyle name="Comma 4 6 3 6" xfId="8867"/>
    <cellStyle name="Comma 4 6 3 6 2" xfId="43977"/>
    <cellStyle name="Comma 4 6 3 6 3" xfId="47319"/>
    <cellStyle name="Comma 4 6 3 6 4" xfId="50335"/>
    <cellStyle name="Comma 4 6 3 7" xfId="42334"/>
    <cellStyle name="Comma 4 6 3 8" xfId="46213"/>
    <cellStyle name="Comma 4 6 3 9" xfId="49229"/>
    <cellStyle name="Comma 4 6 4" xfId="6303"/>
    <cellStyle name="Comma 4 6 4 2" xfId="6623"/>
    <cellStyle name="Comma 4 6 4 2 2" xfId="11195"/>
    <cellStyle name="Comma 4 6 4 2 2 2" xfId="18745"/>
    <cellStyle name="Comma 4 6 4 2 2 3" xfId="42737"/>
    <cellStyle name="Comma 4 6 4 2 2 4" xfId="48061"/>
    <cellStyle name="Comma 4 6 4 2 2 5" xfId="51077"/>
    <cellStyle name="Comma 4 6 4 2 3" xfId="11680"/>
    <cellStyle name="Comma 4 6 4 2 3 2" xfId="19222"/>
    <cellStyle name="Comma 4 6 4 2 3 3" xfId="44127"/>
    <cellStyle name="Comma 4 6 4 2 3 4" xfId="48538"/>
    <cellStyle name="Comma 4 6 4 2 3 5" xfId="51554"/>
    <cellStyle name="Comma 4 6 4 2 4" xfId="12167"/>
    <cellStyle name="Comma 4 6 4 2 4 2" xfId="19699"/>
    <cellStyle name="Comma 4 6 4 2 4 3" xfId="42988"/>
    <cellStyle name="Comma 4 6 4 2 4 4" xfId="49015"/>
    <cellStyle name="Comma 4 6 4 2 4 5" xfId="52031"/>
    <cellStyle name="Comma 4 6 4 2 5" xfId="9256"/>
    <cellStyle name="Comma 4 6 4 2 5 2" xfId="44779"/>
    <cellStyle name="Comma 4 6 4 2 5 3" xfId="47584"/>
    <cellStyle name="Comma 4 6 4 2 5 4" xfId="50600"/>
    <cellStyle name="Comma 4 6 4 2 6" xfId="42422"/>
    <cellStyle name="Comma 4 6 4 2 7" xfId="46478"/>
    <cellStyle name="Comma 4 6 4 2 8" xfId="49494"/>
    <cellStyle name="Comma 4 6 4 3" xfId="10983"/>
    <cellStyle name="Comma 4 6 4 3 2" xfId="18533"/>
    <cellStyle name="Comma 4 6 4 3 3" xfId="21245"/>
    <cellStyle name="Comma 4 6 4 3 4" xfId="47849"/>
    <cellStyle name="Comma 4 6 4 3 5" xfId="50865"/>
    <cellStyle name="Comma 4 6 4 4" xfId="11468"/>
    <cellStyle name="Comma 4 6 4 4 2" xfId="19010"/>
    <cellStyle name="Comma 4 6 4 4 3" xfId="42776"/>
    <cellStyle name="Comma 4 6 4 4 4" xfId="48326"/>
    <cellStyle name="Comma 4 6 4 4 5" xfId="51342"/>
    <cellStyle name="Comma 4 6 4 5" xfId="11955"/>
    <cellStyle name="Comma 4 6 4 5 2" xfId="19487"/>
    <cellStyle name="Comma 4 6 4 5 3" xfId="43233"/>
    <cellStyle name="Comma 4 6 4 5 4" xfId="48803"/>
    <cellStyle name="Comma 4 6 4 5 5" xfId="51819"/>
    <cellStyle name="Comma 4 6 4 6" xfId="8943"/>
    <cellStyle name="Comma 4 6 4 6 2" xfId="44202"/>
    <cellStyle name="Comma 4 6 4 6 3" xfId="47372"/>
    <cellStyle name="Comma 4 6 4 6 4" xfId="50388"/>
    <cellStyle name="Comma 4 6 4 7" xfId="20559"/>
    <cellStyle name="Comma 4 6 4 8" xfId="46266"/>
    <cellStyle name="Comma 4 6 4 9" xfId="49282"/>
    <cellStyle name="Comma 4 6 5" xfId="6383"/>
    <cellStyle name="Comma 4 6 5 2" xfId="11036"/>
    <cellStyle name="Comma 4 6 5 2 2" xfId="18586"/>
    <cellStyle name="Comma 4 6 5 2 3" xfId="43912"/>
    <cellStyle name="Comma 4 6 5 2 4" xfId="47902"/>
    <cellStyle name="Comma 4 6 5 2 5" xfId="50918"/>
    <cellStyle name="Comma 4 6 5 3" xfId="11521"/>
    <cellStyle name="Comma 4 6 5 3 2" xfId="19063"/>
    <cellStyle name="Comma 4 6 5 3 3" xfId="43178"/>
    <cellStyle name="Comma 4 6 5 3 4" xfId="48379"/>
    <cellStyle name="Comma 4 6 5 3 5" xfId="51395"/>
    <cellStyle name="Comma 4 6 5 4" xfId="12008"/>
    <cellStyle name="Comma 4 6 5 4 2" xfId="19540"/>
    <cellStyle name="Comma 4 6 5 4 3" xfId="43855"/>
    <cellStyle name="Comma 4 6 5 4 4" xfId="48856"/>
    <cellStyle name="Comma 4 6 5 4 5" xfId="51872"/>
    <cellStyle name="Comma 4 6 5 5" xfId="9022"/>
    <cellStyle name="Comma 4 6 5 5 2" xfId="20812"/>
    <cellStyle name="Comma 4 6 5 5 3" xfId="47425"/>
    <cellStyle name="Comma 4 6 5 5 4" xfId="50441"/>
    <cellStyle name="Comma 4 6 5 6" xfId="43989"/>
    <cellStyle name="Comma 4 6 5 7" xfId="46319"/>
    <cellStyle name="Comma 4 6 5 8" xfId="49335"/>
    <cellStyle name="Comma 4 6 6" xfId="6703"/>
    <cellStyle name="Comma 4 6 6 2" xfId="11248"/>
    <cellStyle name="Comma 4 6 6 2 2" xfId="18798"/>
    <cellStyle name="Comma 4 6 6 2 3" xfId="43470"/>
    <cellStyle name="Comma 4 6 6 2 4" xfId="48114"/>
    <cellStyle name="Comma 4 6 6 2 5" xfId="51130"/>
    <cellStyle name="Comma 4 6 6 3" xfId="11733"/>
    <cellStyle name="Comma 4 6 6 3 2" xfId="19275"/>
    <cellStyle name="Comma 4 6 6 3 3" xfId="44609"/>
    <cellStyle name="Comma 4 6 6 3 4" xfId="48591"/>
    <cellStyle name="Comma 4 6 6 3 5" xfId="51607"/>
    <cellStyle name="Comma 4 6 6 4" xfId="12221"/>
    <cellStyle name="Comma 4 6 6 4 2" xfId="19752"/>
    <cellStyle name="Comma 4 6 6 4 3" xfId="44309"/>
    <cellStyle name="Comma 4 6 6 4 4" xfId="49068"/>
    <cellStyle name="Comma 4 6 6 4 5" xfId="52084"/>
    <cellStyle name="Comma 4 6 6 5" xfId="9336"/>
    <cellStyle name="Comma 4 6 6 5 2" xfId="20967"/>
    <cellStyle name="Comma 4 6 6 5 3" xfId="47637"/>
    <cellStyle name="Comma 4 6 6 5 4" xfId="50653"/>
    <cellStyle name="Comma 4 6 6 6" xfId="44451"/>
    <cellStyle name="Comma 4 6 6 7" xfId="46531"/>
    <cellStyle name="Comma 4 6 6 8" xfId="49547"/>
    <cellStyle name="Comma 4 6 7" xfId="10824"/>
    <cellStyle name="Comma 4 6 7 2" xfId="18374"/>
    <cellStyle name="Comma 4 6 7 3" xfId="43613"/>
    <cellStyle name="Comma 4 6 7 4" xfId="47690"/>
    <cellStyle name="Comma 4 6 7 5" xfId="50706"/>
    <cellStyle name="Comma 4 6 8" xfId="11308"/>
    <cellStyle name="Comma 4 6 8 2" xfId="18851"/>
    <cellStyle name="Comma 4 6 8 3" xfId="28795"/>
    <cellStyle name="Comma 4 6 8 4" xfId="48167"/>
    <cellStyle name="Comma 4 6 8 5" xfId="51183"/>
    <cellStyle name="Comma 4 6 9" xfId="11795"/>
    <cellStyle name="Comma 4 6 9 2" xfId="19328"/>
    <cellStyle name="Comma 4 6 9 3" xfId="43211"/>
    <cellStyle name="Comma 4 6 9 4" xfId="48644"/>
    <cellStyle name="Comma 4 6 9 5" xfId="51660"/>
    <cellStyle name="Comma 4 7" xfId="7494"/>
    <cellStyle name="Comma 4 7 2" xfId="17996"/>
    <cellStyle name="Comma 4 7 3" xfId="20058"/>
    <cellStyle name="Comma 4 7 4" xfId="43598"/>
    <cellStyle name="Comma 4 7 5" xfId="44941"/>
    <cellStyle name="Comma 4 7 6" xfId="45849"/>
    <cellStyle name="Comma 4 7 7" xfId="46991"/>
    <cellStyle name="Comma 4 7 8" xfId="50007"/>
    <cellStyle name="Comma 4 8" xfId="15793"/>
    <cellStyle name="Comma 4 8 2" xfId="20059"/>
    <cellStyle name="Comma 4 8 3" xfId="44942"/>
    <cellStyle name="Comma 4 8 4" xfId="45850"/>
    <cellStyle name="Comma 4 9" xfId="20060"/>
    <cellStyle name="Comma 5" xfId="2082"/>
    <cellStyle name="Comma 5 10" xfId="44943"/>
    <cellStyle name="Comma 5 11" xfId="45851"/>
    <cellStyle name="Comma 5 2" xfId="2076"/>
    <cellStyle name="Comma 5 2 10" xfId="11756"/>
    <cellStyle name="Comma 5 2 10 2" xfId="19294"/>
    <cellStyle name="Comma 5 2 10 3" xfId="37005"/>
    <cellStyle name="Comma 5 2 10 4" xfId="43724"/>
    <cellStyle name="Comma 5 2 10 5" xfId="48610"/>
    <cellStyle name="Comma 5 2 10 6" xfId="51626"/>
    <cellStyle name="Comma 5 2 11" xfId="7890"/>
    <cellStyle name="Comma 5 2 11 2" xfId="18018"/>
    <cellStyle name="Comma 5 2 11 3" xfId="43432"/>
    <cellStyle name="Comma 5 2 11 4" xfId="47020"/>
    <cellStyle name="Comma 5 2 11 5" xfId="50036"/>
    <cellStyle name="Comma 5 2 12" xfId="15799"/>
    <cellStyle name="Comma 5 2 13" xfId="20062"/>
    <cellStyle name="Comma 5 2 14" xfId="46073"/>
    <cellStyle name="Comma 5 2 15" xfId="49088"/>
    <cellStyle name="Comma 5 2 2" xfId="4880"/>
    <cellStyle name="Comma 5 2 2 10" xfId="7798"/>
    <cellStyle name="Comma 5 2 2 10 2" xfId="44245"/>
    <cellStyle name="Comma 5 2 2 10 3" xfId="47006"/>
    <cellStyle name="Comma 5 2 2 10 4" xfId="50022"/>
    <cellStyle name="Comma 5 2 2 11" xfId="20063"/>
    <cellStyle name="Comma 5 2 2 12" xfId="46108"/>
    <cellStyle name="Comma 5 2 2 13" xfId="49123"/>
    <cellStyle name="Comma 5 2 2 2" xfId="6144"/>
    <cellStyle name="Comma 5 2 2 2 10" xfId="46161"/>
    <cellStyle name="Comma 5 2 2 2 11" xfId="49177"/>
    <cellStyle name="Comma 5 2 2 2 2" xfId="6464"/>
    <cellStyle name="Comma 5 2 2 2 2 2" xfId="11090"/>
    <cellStyle name="Comma 5 2 2 2 2 2 2" xfId="18640"/>
    <cellStyle name="Comma 5 2 2 2 2 2 3" xfId="43526"/>
    <cellStyle name="Comma 5 2 2 2 2 2 4" xfId="47956"/>
    <cellStyle name="Comma 5 2 2 2 2 2 5" xfId="50972"/>
    <cellStyle name="Comma 5 2 2 2 2 3" xfId="11575"/>
    <cellStyle name="Comma 5 2 2 2 2 3 2" xfId="19117"/>
    <cellStyle name="Comma 5 2 2 2 2 3 3" xfId="44125"/>
    <cellStyle name="Comma 5 2 2 2 2 3 4" xfId="48433"/>
    <cellStyle name="Comma 5 2 2 2 2 3 5" xfId="51449"/>
    <cellStyle name="Comma 5 2 2 2 2 4" xfId="12062"/>
    <cellStyle name="Comma 5 2 2 2 2 4 2" xfId="19594"/>
    <cellStyle name="Comma 5 2 2 2 2 4 3" xfId="44027"/>
    <cellStyle name="Comma 5 2 2 2 2 4 4" xfId="48910"/>
    <cellStyle name="Comma 5 2 2 2 2 4 5" xfId="51926"/>
    <cellStyle name="Comma 5 2 2 2 2 5" xfId="9098"/>
    <cellStyle name="Comma 5 2 2 2 2 5 2" xfId="43080"/>
    <cellStyle name="Comma 5 2 2 2 2 5 3" xfId="47479"/>
    <cellStyle name="Comma 5 2 2 2 2 5 4" xfId="50495"/>
    <cellStyle name="Comma 5 2 2 2 2 6" xfId="42376"/>
    <cellStyle name="Comma 5 2 2 2 2 7" xfId="46373"/>
    <cellStyle name="Comma 5 2 2 2 2 8" xfId="49389"/>
    <cellStyle name="Comma 5 2 2 2 3" xfId="10878"/>
    <cellStyle name="Comma 5 2 2 2 3 2" xfId="18428"/>
    <cellStyle name="Comma 5 2 2 2 3 3" xfId="21257"/>
    <cellStyle name="Comma 5 2 2 2 3 4" xfId="47744"/>
    <cellStyle name="Comma 5 2 2 2 3 5" xfId="50760"/>
    <cellStyle name="Comma 5 2 2 2 4" xfId="11362"/>
    <cellStyle name="Comma 5 2 2 2 4 2" xfId="18905"/>
    <cellStyle name="Comma 5 2 2 2 4 3" xfId="42757"/>
    <cellStyle name="Comma 5 2 2 2 4 4" xfId="48221"/>
    <cellStyle name="Comma 5 2 2 2 4 5" xfId="51237"/>
    <cellStyle name="Comma 5 2 2 2 5" xfId="11849"/>
    <cellStyle name="Comma 5 2 2 2 5 2" xfId="19382"/>
    <cellStyle name="Comma 5 2 2 2 5 3" xfId="20720"/>
    <cellStyle name="Comma 5 2 2 2 5 4" xfId="48698"/>
    <cellStyle name="Comma 5 2 2 2 5 5" xfId="51714"/>
    <cellStyle name="Comma 5 2 2 2 6" xfId="8797"/>
    <cellStyle name="Comma 5 2 2 2 6 2" xfId="21368"/>
    <cellStyle name="Comma 5 2 2 2 6 3" xfId="47267"/>
    <cellStyle name="Comma 5 2 2 2 6 4" xfId="50283"/>
    <cellStyle name="Comma 5 2 2 2 7" xfId="20064"/>
    <cellStyle name="Comma 5 2 2 2 8" xfId="44944"/>
    <cellStyle name="Comma 5 2 2 2 9" xfId="45852"/>
    <cellStyle name="Comma 5 2 2 3" xfId="6224"/>
    <cellStyle name="Comma 5 2 2 3 10" xfId="49230"/>
    <cellStyle name="Comma 5 2 2 3 2" xfId="6544"/>
    <cellStyle name="Comma 5 2 2 3 2 2" xfId="11143"/>
    <cellStyle name="Comma 5 2 2 3 2 2 2" xfId="18693"/>
    <cellStyle name="Comma 5 2 2 3 2 2 3" xfId="21219"/>
    <cellStyle name="Comma 5 2 2 3 2 2 4" xfId="48009"/>
    <cellStyle name="Comma 5 2 2 3 2 2 5" xfId="51025"/>
    <cellStyle name="Comma 5 2 2 3 2 3" xfId="11628"/>
    <cellStyle name="Comma 5 2 2 3 2 3 2" xfId="19170"/>
    <cellStyle name="Comma 5 2 2 3 2 3 3" xfId="44505"/>
    <cellStyle name="Comma 5 2 2 3 2 3 4" xfId="48486"/>
    <cellStyle name="Comma 5 2 2 3 2 3 5" xfId="51502"/>
    <cellStyle name="Comma 5 2 2 3 2 4" xfId="12115"/>
    <cellStyle name="Comma 5 2 2 3 2 4 2" xfId="19647"/>
    <cellStyle name="Comma 5 2 2 3 2 4 3" xfId="42875"/>
    <cellStyle name="Comma 5 2 2 3 2 4 4" xfId="48963"/>
    <cellStyle name="Comma 5 2 2 3 2 4 5" xfId="51979"/>
    <cellStyle name="Comma 5 2 2 3 2 5" xfId="9177"/>
    <cellStyle name="Comma 5 2 2 3 2 5 2" xfId="44109"/>
    <cellStyle name="Comma 5 2 2 3 2 5 3" xfId="47532"/>
    <cellStyle name="Comma 5 2 2 3 2 5 4" xfId="50548"/>
    <cellStyle name="Comma 5 2 2 3 2 6" xfId="34355"/>
    <cellStyle name="Comma 5 2 2 3 2 7" xfId="44167"/>
    <cellStyle name="Comma 5 2 2 3 2 8" xfId="46426"/>
    <cellStyle name="Comma 5 2 2 3 2 9" xfId="49442"/>
    <cellStyle name="Comma 5 2 2 3 3" xfId="10931"/>
    <cellStyle name="Comma 5 2 2 3 3 2" xfId="18481"/>
    <cellStyle name="Comma 5 2 2 3 3 3" xfId="39657"/>
    <cellStyle name="Comma 5 2 2 3 3 4" xfId="44633"/>
    <cellStyle name="Comma 5 2 2 3 3 5" xfId="47797"/>
    <cellStyle name="Comma 5 2 2 3 3 6" xfId="50813"/>
    <cellStyle name="Comma 5 2 2 3 4" xfId="11416"/>
    <cellStyle name="Comma 5 2 2 3 4 2" xfId="18958"/>
    <cellStyle name="Comma 5 2 2 3 4 3" xfId="42766"/>
    <cellStyle name="Comma 5 2 2 3 4 4" xfId="48274"/>
    <cellStyle name="Comma 5 2 2 3 4 5" xfId="51290"/>
    <cellStyle name="Comma 5 2 2 3 5" xfId="11903"/>
    <cellStyle name="Comma 5 2 2 3 5 2" xfId="19435"/>
    <cellStyle name="Comma 5 2 2 3 5 3" xfId="21566"/>
    <cellStyle name="Comma 5 2 2 3 5 4" xfId="48751"/>
    <cellStyle name="Comma 5 2 2 3 5 5" xfId="51767"/>
    <cellStyle name="Comma 5 2 2 3 6" xfId="8868"/>
    <cellStyle name="Comma 5 2 2 3 6 2" xfId="28822"/>
    <cellStyle name="Comma 5 2 2 3 6 3" xfId="47320"/>
    <cellStyle name="Comma 5 2 2 3 6 4" xfId="50336"/>
    <cellStyle name="Comma 5 2 2 3 7" xfId="28981"/>
    <cellStyle name="Comma 5 2 2 3 8" xfId="44158"/>
    <cellStyle name="Comma 5 2 2 3 9" xfId="46214"/>
    <cellStyle name="Comma 5 2 2 4" xfId="6304"/>
    <cellStyle name="Comma 5 2 2 4 10" xfId="49283"/>
    <cellStyle name="Comma 5 2 2 4 2" xfId="6624"/>
    <cellStyle name="Comma 5 2 2 4 2 2" xfId="11196"/>
    <cellStyle name="Comma 5 2 2 4 2 2 2" xfId="18746"/>
    <cellStyle name="Comma 5 2 2 4 2 2 3" xfId="30312"/>
    <cellStyle name="Comma 5 2 2 4 2 2 4" xfId="48062"/>
    <cellStyle name="Comma 5 2 2 4 2 2 5" xfId="51078"/>
    <cellStyle name="Comma 5 2 2 4 2 3" xfId="11681"/>
    <cellStyle name="Comma 5 2 2 4 2 3 2" xfId="19223"/>
    <cellStyle name="Comma 5 2 2 4 2 3 3" xfId="43199"/>
    <cellStyle name="Comma 5 2 2 4 2 3 4" xfId="48539"/>
    <cellStyle name="Comma 5 2 2 4 2 3 5" xfId="51555"/>
    <cellStyle name="Comma 5 2 2 4 2 4" xfId="12168"/>
    <cellStyle name="Comma 5 2 2 4 2 4 2" xfId="19700"/>
    <cellStyle name="Comma 5 2 2 4 2 4 3" xfId="44606"/>
    <cellStyle name="Comma 5 2 2 4 2 4 4" xfId="49016"/>
    <cellStyle name="Comma 5 2 2 4 2 4 5" xfId="52032"/>
    <cellStyle name="Comma 5 2 2 4 2 5" xfId="9257"/>
    <cellStyle name="Comma 5 2 2 4 2 5 2" xfId="28750"/>
    <cellStyle name="Comma 5 2 2 4 2 5 3" xfId="47585"/>
    <cellStyle name="Comma 5 2 2 4 2 5 4" xfId="50601"/>
    <cellStyle name="Comma 5 2 2 4 2 6" xfId="42423"/>
    <cellStyle name="Comma 5 2 2 4 2 7" xfId="46479"/>
    <cellStyle name="Comma 5 2 2 4 2 8" xfId="49495"/>
    <cellStyle name="Comma 5 2 2 4 3" xfId="10984"/>
    <cellStyle name="Comma 5 2 2 4 3 2" xfId="18534"/>
    <cellStyle name="Comma 5 2 2 4 3 3" xfId="43523"/>
    <cellStyle name="Comma 5 2 2 4 3 4" xfId="47850"/>
    <cellStyle name="Comma 5 2 2 4 3 5" xfId="50866"/>
    <cellStyle name="Comma 5 2 2 4 4" xfId="11469"/>
    <cellStyle name="Comma 5 2 2 4 4 2" xfId="19011"/>
    <cellStyle name="Comma 5 2 2 4 4 3" xfId="42777"/>
    <cellStyle name="Comma 5 2 2 4 4 4" xfId="48327"/>
    <cellStyle name="Comma 5 2 2 4 4 5" xfId="51343"/>
    <cellStyle name="Comma 5 2 2 4 5" xfId="11956"/>
    <cellStyle name="Comma 5 2 2 4 5 2" xfId="19488"/>
    <cellStyle name="Comma 5 2 2 4 5 3" xfId="43483"/>
    <cellStyle name="Comma 5 2 2 4 5 4" xfId="48804"/>
    <cellStyle name="Comma 5 2 2 4 5 5" xfId="51820"/>
    <cellStyle name="Comma 5 2 2 4 6" xfId="8944"/>
    <cellStyle name="Comma 5 2 2 4 6 2" xfId="42619"/>
    <cellStyle name="Comma 5 2 2 4 6 3" xfId="47373"/>
    <cellStyle name="Comma 5 2 2 4 6 4" xfId="50389"/>
    <cellStyle name="Comma 5 2 2 4 7" xfId="31890"/>
    <cellStyle name="Comma 5 2 2 4 8" xfId="43270"/>
    <cellStyle name="Comma 5 2 2 4 9" xfId="46267"/>
    <cellStyle name="Comma 5 2 2 5" xfId="6384"/>
    <cellStyle name="Comma 5 2 2 5 2" xfId="11037"/>
    <cellStyle name="Comma 5 2 2 5 2 2" xfId="18587"/>
    <cellStyle name="Comma 5 2 2 5 2 3" xfId="42710"/>
    <cellStyle name="Comma 5 2 2 5 2 4" xfId="47903"/>
    <cellStyle name="Comma 5 2 2 5 2 5" xfId="50919"/>
    <cellStyle name="Comma 5 2 2 5 3" xfId="11522"/>
    <cellStyle name="Comma 5 2 2 5 3 2" xfId="19064"/>
    <cellStyle name="Comma 5 2 2 5 3 3" xfId="44066"/>
    <cellStyle name="Comma 5 2 2 5 3 4" xfId="48380"/>
    <cellStyle name="Comma 5 2 2 5 3 5" xfId="51396"/>
    <cellStyle name="Comma 5 2 2 5 4" xfId="12009"/>
    <cellStyle name="Comma 5 2 2 5 4 2" xfId="19541"/>
    <cellStyle name="Comma 5 2 2 5 4 3" xfId="43660"/>
    <cellStyle name="Comma 5 2 2 5 4 4" xfId="48857"/>
    <cellStyle name="Comma 5 2 2 5 4 5" xfId="51873"/>
    <cellStyle name="Comma 5 2 2 5 5" xfId="9023"/>
    <cellStyle name="Comma 5 2 2 5 5 2" xfId="42952"/>
    <cellStyle name="Comma 5 2 2 5 5 3" xfId="47426"/>
    <cellStyle name="Comma 5 2 2 5 5 4" xfId="50442"/>
    <cellStyle name="Comma 5 2 2 5 6" xfId="37006"/>
    <cellStyle name="Comma 5 2 2 5 7" xfId="42361"/>
    <cellStyle name="Comma 5 2 2 5 8" xfId="46320"/>
    <cellStyle name="Comma 5 2 2 5 9" xfId="49336"/>
    <cellStyle name="Comma 5 2 2 6" xfId="6704"/>
    <cellStyle name="Comma 5 2 2 6 2" xfId="11249"/>
    <cellStyle name="Comma 5 2 2 6 2 2" xfId="18799"/>
    <cellStyle name="Comma 5 2 2 6 2 3" xfId="20464"/>
    <cellStyle name="Comma 5 2 2 6 2 4" xfId="48115"/>
    <cellStyle name="Comma 5 2 2 6 2 5" xfId="51131"/>
    <cellStyle name="Comma 5 2 2 6 3" xfId="11734"/>
    <cellStyle name="Comma 5 2 2 6 3 2" xfId="19276"/>
    <cellStyle name="Comma 5 2 2 6 3 3" xfId="44728"/>
    <cellStyle name="Comma 5 2 2 6 3 4" xfId="48592"/>
    <cellStyle name="Comma 5 2 2 6 3 5" xfId="51608"/>
    <cellStyle name="Comma 5 2 2 6 4" xfId="12222"/>
    <cellStyle name="Comma 5 2 2 6 4 2" xfId="19753"/>
    <cellStyle name="Comma 5 2 2 6 4 3" xfId="29630"/>
    <cellStyle name="Comma 5 2 2 6 4 4" xfId="49069"/>
    <cellStyle name="Comma 5 2 2 6 4 5" xfId="52085"/>
    <cellStyle name="Comma 5 2 2 6 5" xfId="9337"/>
    <cellStyle name="Comma 5 2 2 6 5 2" xfId="44864"/>
    <cellStyle name="Comma 5 2 2 6 5 3" xfId="47638"/>
    <cellStyle name="Comma 5 2 2 6 5 4" xfId="50654"/>
    <cellStyle name="Comma 5 2 2 6 6" xfId="42440"/>
    <cellStyle name="Comma 5 2 2 6 7" xfId="46532"/>
    <cellStyle name="Comma 5 2 2 6 8" xfId="49548"/>
    <cellStyle name="Comma 5 2 2 7" xfId="10825"/>
    <cellStyle name="Comma 5 2 2 7 2" xfId="18375"/>
    <cellStyle name="Comma 5 2 2 7 3" xfId="42676"/>
    <cellStyle name="Comma 5 2 2 7 4" xfId="47691"/>
    <cellStyle name="Comma 5 2 2 7 5" xfId="50707"/>
    <cellStyle name="Comma 5 2 2 8" xfId="11309"/>
    <cellStyle name="Comma 5 2 2 8 2" xfId="18852"/>
    <cellStyle name="Comma 5 2 2 8 3" xfId="44354"/>
    <cellStyle name="Comma 5 2 2 8 4" xfId="48168"/>
    <cellStyle name="Comma 5 2 2 8 5" xfId="51184"/>
    <cellStyle name="Comma 5 2 2 9" xfId="11796"/>
    <cellStyle name="Comma 5 2 2 9 2" xfId="19329"/>
    <cellStyle name="Comma 5 2 2 9 3" xfId="43479"/>
    <cellStyle name="Comma 5 2 2 9 4" xfId="48645"/>
    <cellStyle name="Comma 5 2 2 9 5" xfId="51661"/>
    <cellStyle name="Comma 5 2 3" xfId="5693"/>
    <cellStyle name="Comma 5 2 3 10" xfId="49142"/>
    <cellStyle name="Comma 5 2 3 2" xfId="6408"/>
    <cellStyle name="Comma 5 2 3 2 2" xfId="11055"/>
    <cellStyle name="Comma 5 2 3 2 2 2" xfId="18605"/>
    <cellStyle name="Comma 5 2 3 2 2 3" xfId="34356"/>
    <cellStyle name="Comma 5 2 3 2 2 4" xfId="44058"/>
    <cellStyle name="Comma 5 2 3 2 2 5" xfId="47921"/>
    <cellStyle name="Comma 5 2 3 2 2 6" xfId="50937"/>
    <cellStyle name="Comma 5 2 3 2 3" xfId="11540"/>
    <cellStyle name="Comma 5 2 3 2 3 2" xfId="19082"/>
    <cellStyle name="Comma 5 2 3 2 3 3" xfId="39658"/>
    <cellStyle name="Comma 5 2 3 2 3 4" xfId="44356"/>
    <cellStyle name="Comma 5 2 3 2 3 5" xfId="48398"/>
    <cellStyle name="Comma 5 2 3 2 3 6" xfId="51414"/>
    <cellStyle name="Comma 5 2 3 2 4" xfId="12027"/>
    <cellStyle name="Comma 5 2 3 2 4 2" xfId="19559"/>
    <cellStyle name="Comma 5 2 3 2 4 3" xfId="44654"/>
    <cellStyle name="Comma 5 2 3 2 4 4" xfId="48875"/>
    <cellStyle name="Comma 5 2 3 2 4 5" xfId="51891"/>
    <cellStyle name="Comma 5 2 3 2 5" xfId="9047"/>
    <cellStyle name="Comma 5 2 3 2 5 2" xfId="42954"/>
    <cellStyle name="Comma 5 2 3 2 5 3" xfId="47444"/>
    <cellStyle name="Comma 5 2 3 2 5 4" xfId="50460"/>
    <cellStyle name="Comma 5 2 3 2 6" xfId="28982"/>
    <cellStyle name="Comma 5 2 3 2 7" xfId="44570"/>
    <cellStyle name="Comma 5 2 3 2 8" xfId="46338"/>
    <cellStyle name="Comma 5 2 3 2 9" xfId="49354"/>
    <cellStyle name="Comma 5 2 3 3" xfId="10843"/>
    <cellStyle name="Comma 5 2 3 3 2" xfId="18393"/>
    <cellStyle name="Comma 5 2 3 3 3" xfId="31891"/>
    <cellStyle name="Comma 5 2 3 3 4" xfId="43390"/>
    <cellStyle name="Comma 5 2 3 3 5" xfId="47709"/>
    <cellStyle name="Comma 5 2 3 3 6" xfId="50725"/>
    <cellStyle name="Comma 5 2 3 4" xfId="11327"/>
    <cellStyle name="Comma 5 2 3 4 2" xfId="18870"/>
    <cellStyle name="Comma 5 2 3 4 3" xfId="37007"/>
    <cellStyle name="Comma 5 2 3 4 4" xfId="20733"/>
    <cellStyle name="Comma 5 2 3 4 5" xfId="48186"/>
    <cellStyle name="Comma 5 2 3 4 6" xfId="51202"/>
    <cellStyle name="Comma 5 2 3 5" xfId="11814"/>
    <cellStyle name="Comma 5 2 3 5 2" xfId="19347"/>
    <cellStyle name="Comma 5 2 3 5 3" xfId="43781"/>
    <cellStyle name="Comma 5 2 3 5 4" xfId="48663"/>
    <cellStyle name="Comma 5 2 3 5 5" xfId="51679"/>
    <cellStyle name="Comma 5 2 3 6" xfId="8753"/>
    <cellStyle name="Comma 5 2 3 6 2" xfId="42593"/>
    <cellStyle name="Comma 5 2 3 6 3" xfId="47233"/>
    <cellStyle name="Comma 5 2 3 6 4" xfId="50249"/>
    <cellStyle name="Comma 5 2 3 7" xfId="20065"/>
    <cellStyle name="Comma 5 2 3 8" xfId="42300"/>
    <cellStyle name="Comma 5 2 3 9" xfId="46126"/>
    <cellStyle name="Comma 5 2 4" xfId="6168"/>
    <cellStyle name="Comma 5 2 4 10" xfId="46179"/>
    <cellStyle name="Comma 5 2 4 11" xfId="49195"/>
    <cellStyle name="Comma 5 2 4 2" xfId="6488"/>
    <cellStyle name="Comma 5 2 4 2 2" xfId="11108"/>
    <cellStyle name="Comma 5 2 4 2 2 2" xfId="18658"/>
    <cellStyle name="Comma 5 2 4 2 2 3" xfId="28814"/>
    <cellStyle name="Comma 5 2 4 2 2 4" xfId="47974"/>
    <cellStyle name="Comma 5 2 4 2 2 5" xfId="50990"/>
    <cellStyle name="Comma 5 2 4 2 3" xfId="11593"/>
    <cellStyle name="Comma 5 2 4 2 3 2" xfId="19135"/>
    <cellStyle name="Comma 5 2 4 2 3 3" xfId="42796"/>
    <cellStyle name="Comma 5 2 4 2 3 4" xfId="48451"/>
    <cellStyle name="Comma 5 2 4 2 3 5" xfId="51467"/>
    <cellStyle name="Comma 5 2 4 2 4" xfId="12080"/>
    <cellStyle name="Comma 5 2 4 2 4 2" xfId="19612"/>
    <cellStyle name="Comma 5 2 4 2 4 3" xfId="44709"/>
    <cellStyle name="Comma 5 2 4 2 4 4" xfId="48928"/>
    <cellStyle name="Comma 5 2 4 2 4 5" xfId="51944"/>
    <cellStyle name="Comma 5 2 4 2 5" xfId="9121"/>
    <cellStyle name="Comma 5 2 4 2 5 2" xfId="44683"/>
    <cellStyle name="Comma 5 2 4 2 5 3" xfId="47497"/>
    <cellStyle name="Comma 5 2 4 2 5 4" xfId="50513"/>
    <cellStyle name="Comma 5 2 4 2 6" xfId="20550"/>
    <cellStyle name="Comma 5 2 4 2 7" xfId="46391"/>
    <cellStyle name="Comma 5 2 4 2 8" xfId="49407"/>
    <cellStyle name="Comma 5 2 4 3" xfId="10896"/>
    <cellStyle name="Comma 5 2 4 3 2" xfId="18446"/>
    <cellStyle name="Comma 5 2 4 3 3" xfId="30344"/>
    <cellStyle name="Comma 5 2 4 3 4" xfId="47762"/>
    <cellStyle name="Comma 5 2 4 3 5" xfId="50778"/>
    <cellStyle name="Comma 5 2 4 4" xfId="11381"/>
    <cellStyle name="Comma 5 2 4 4 2" xfId="18923"/>
    <cellStyle name="Comma 5 2 4 4 3" xfId="43980"/>
    <cellStyle name="Comma 5 2 4 4 4" xfId="48239"/>
    <cellStyle name="Comma 5 2 4 4 5" xfId="51255"/>
    <cellStyle name="Comma 5 2 4 5" xfId="11868"/>
    <cellStyle name="Comma 5 2 4 5 2" xfId="19400"/>
    <cellStyle name="Comma 5 2 4 5 3" xfId="43419"/>
    <cellStyle name="Comma 5 2 4 5 4" xfId="48716"/>
    <cellStyle name="Comma 5 2 4 5 5" xfId="51732"/>
    <cellStyle name="Comma 5 2 4 6" xfId="8819"/>
    <cellStyle name="Comma 5 2 4 6 2" xfId="32908"/>
    <cellStyle name="Comma 5 2 4 6 3" xfId="47285"/>
    <cellStyle name="Comma 5 2 4 6 4" xfId="50301"/>
    <cellStyle name="Comma 5 2 4 7" xfId="20066"/>
    <cellStyle name="Comma 5 2 4 8" xfId="44945"/>
    <cellStyle name="Comma 5 2 4 9" xfId="45853"/>
    <cellStyle name="Comma 5 2 5" xfId="6248"/>
    <cellStyle name="Comma 5 2 5 10" xfId="49248"/>
    <cellStyle name="Comma 5 2 5 2" xfId="6568"/>
    <cellStyle name="Comma 5 2 5 2 2" xfId="11161"/>
    <cellStyle name="Comma 5 2 5 2 2 2" xfId="18711"/>
    <cellStyle name="Comma 5 2 5 2 2 3" xfId="34357"/>
    <cellStyle name="Comma 5 2 5 2 2 4" xfId="43770"/>
    <cellStyle name="Comma 5 2 5 2 2 5" xfId="48027"/>
    <cellStyle name="Comma 5 2 5 2 2 6" xfId="51043"/>
    <cellStyle name="Comma 5 2 5 2 3" xfId="11646"/>
    <cellStyle name="Comma 5 2 5 2 3 2" xfId="19188"/>
    <cellStyle name="Comma 5 2 5 2 3 3" xfId="39659"/>
    <cellStyle name="Comma 5 2 5 2 3 4" xfId="20456"/>
    <cellStyle name="Comma 5 2 5 2 3 5" xfId="48504"/>
    <cellStyle name="Comma 5 2 5 2 3 6" xfId="51520"/>
    <cellStyle name="Comma 5 2 5 2 4" xfId="12133"/>
    <cellStyle name="Comma 5 2 5 2 4 2" xfId="19665"/>
    <cellStyle name="Comma 5 2 5 2 4 3" xfId="42878"/>
    <cellStyle name="Comma 5 2 5 2 4 4" xfId="48981"/>
    <cellStyle name="Comma 5 2 5 2 4 5" xfId="51997"/>
    <cellStyle name="Comma 5 2 5 2 5" xfId="9201"/>
    <cellStyle name="Comma 5 2 5 2 5 2" xfId="43308"/>
    <cellStyle name="Comma 5 2 5 2 5 3" xfId="47550"/>
    <cellStyle name="Comma 5 2 5 2 5 4" xfId="50566"/>
    <cellStyle name="Comma 5 2 5 2 6" xfId="28983"/>
    <cellStyle name="Comma 5 2 5 2 7" xfId="42407"/>
    <cellStyle name="Comma 5 2 5 2 8" xfId="46444"/>
    <cellStyle name="Comma 5 2 5 2 9" xfId="49460"/>
    <cellStyle name="Comma 5 2 5 3" xfId="10949"/>
    <cellStyle name="Comma 5 2 5 3 2" xfId="18499"/>
    <cellStyle name="Comma 5 2 5 3 3" xfId="31892"/>
    <cellStyle name="Comma 5 2 5 3 4" xfId="44345"/>
    <cellStyle name="Comma 5 2 5 3 5" xfId="47815"/>
    <cellStyle name="Comma 5 2 5 3 6" xfId="50831"/>
    <cellStyle name="Comma 5 2 5 4" xfId="11434"/>
    <cellStyle name="Comma 5 2 5 4 2" xfId="18976"/>
    <cellStyle name="Comma 5 2 5 4 3" xfId="37008"/>
    <cellStyle name="Comma 5 2 5 4 4" xfId="43169"/>
    <cellStyle name="Comma 5 2 5 4 5" xfId="48292"/>
    <cellStyle name="Comma 5 2 5 4 6" xfId="51308"/>
    <cellStyle name="Comma 5 2 5 5" xfId="11921"/>
    <cellStyle name="Comma 5 2 5 5 2" xfId="19453"/>
    <cellStyle name="Comma 5 2 5 5 3" xfId="42843"/>
    <cellStyle name="Comma 5 2 5 5 4" xfId="48769"/>
    <cellStyle name="Comma 5 2 5 5 5" xfId="51785"/>
    <cellStyle name="Comma 5 2 5 6" xfId="8891"/>
    <cellStyle name="Comma 5 2 5 6 2" xfId="42950"/>
    <cellStyle name="Comma 5 2 5 6 3" xfId="47338"/>
    <cellStyle name="Comma 5 2 5 6 4" xfId="50354"/>
    <cellStyle name="Comma 5 2 5 7" xfId="20067"/>
    <cellStyle name="Comma 5 2 5 8" xfId="43563"/>
    <cellStyle name="Comma 5 2 5 9" xfId="46232"/>
    <cellStyle name="Comma 5 2 6" xfId="6328"/>
    <cellStyle name="Comma 5 2 6 2" xfId="11002"/>
    <cellStyle name="Comma 5 2 6 2 2" xfId="18552"/>
    <cellStyle name="Comma 5 2 6 2 2 2" xfId="34358"/>
    <cellStyle name="Comma 5 2 6 2 3" xfId="39660"/>
    <cellStyle name="Comma 5 2 6 2 4" xfId="28984"/>
    <cellStyle name="Comma 5 2 6 2 5" xfId="28694"/>
    <cellStyle name="Comma 5 2 6 2 6" xfId="47868"/>
    <cellStyle name="Comma 5 2 6 2 7" xfId="50884"/>
    <cellStyle name="Comma 5 2 6 3" xfId="11487"/>
    <cellStyle name="Comma 5 2 6 3 2" xfId="19029"/>
    <cellStyle name="Comma 5 2 6 3 3" xfId="31893"/>
    <cellStyle name="Comma 5 2 6 3 4" xfId="28745"/>
    <cellStyle name="Comma 5 2 6 3 5" xfId="48345"/>
    <cellStyle name="Comma 5 2 6 3 6" xfId="51361"/>
    <cellStyle name="Comma 5 2 6 4" xfId="11974"/>
    <cellStyle name="Comma 5 2 6 4 2" xfId="19506"/>
    <cellStyle name="Comma 5 2 6 4 3" xfId="37009"/>
    <cellStyle name="Comma 5 2 6 4 4" xfId="44013"/>
    <cellStyle name="Comma 5 2 6 4 5" xfId="48822"/>
    <cellStyle name="Comma 5 2 6 4 6" xfId="51838"/>
    <cellStyle name="Comma 5 2 6 5" xfId="8967"/>
    <cellStyle name="Comma 5 2 6 5 2" xfId="43513"/>
    <cellStyle name="Comma 5 2 6 5 3" xfId="47391"/>
    <cellStyle name="Comma 5 2 6 5 4" xfId="50407"/>
    <cellStyle name="Comma 5 2 6 6" xfId="20068"/>
    <cellStyle name="Comma 5 2 6 7" xfId="44161"/>
    <cellStyle name="Comma 5 2 6 8" xfId="46285"/>
    <cellStyle name="Comma 5 2 6 9" xfId="49301"/>
    <cellStyle name="Comma 5 2 7" xfId="6648"/>
    <cellStyle name="Comma 5 2 7 2" xfId="11214"/>
    <cellStyle name="Comma 5 2 7 2 2" xfId="18764"/>
    <cellStyle name="Comma 5 2 7 2 2 2" xfId="34359"/>
    <cellStyle name="Comma 5 2 7 2 3" xfId="39661"/>
    <cellStyle name="Comma 5 2 7 2 4" xfId="28985"/>
    <cellStyle name="Comma 5 2 7 2 5" xfId="44551"/>
    <cellStyle name="Comma 5 2 7 2 6" xfId="48080"/>
    <cellStyle name="Comma 5 2 7 2 7" xfId="51096"/>
    <cellStyle name="Comma 5 2 7 3" xfId="11699"/>
    <cellStyle name="Comma 5 2 7 3 2" xfId="19241"/>
    <cellStyle name="Comma 5 2 7 3 3" xfId="31894"/>
    <cellStyle name="Comma 5 2 7 3 4" xfId="42813"/>
    <cellStyle name="Comma 5 2 7 3 5" xfId="48557"/>
    <cellStyle name="Comma 5 2 7 3 6" xfId="51573"/>
    <cellStyle name="Comma 5 2 7 4" xfId="12186"/>
    <cellStyle name="Comma 5 2 7 4 2" xfId="19718"/>
    <cellStyle name="Comma 5 2 7 4 3" xfId="37010"/>
    <cellStyle name="Comma 5 2 7 4 4" xfId="43841"/>
    <cellStyle name="Comma 5 2 7 4 5" xfId="49034"/>
    <cellStyle name="Comma 5 2 7 4 6" xfId="52050"/>
    <cellStyle name="Comma 5 2 7 5" xfId="9281"/>
    <cellStyle name="Comma 5 2 7 5 2" xfId="44342"/>
    <cellStyle name="Comma 5 2 7 5 3" xfId="47603"/>
    <cellStyle name="Comma 5 2 7 5 4" xfId="50619"/>
    <cellStyle name="Comma 5 2 7 6" xfId="20069"/>
    <cellStyle name="Comma 5 2 7 7" xfId="43939"/>
    <cellStyle name="Comma 5 2 7 8" xfId="46497"/>
    <cellStyle name="Comma 5 2 7 9" xfId="49513"/>
    <cellStyle name="Comma 5 2 8" xfId="10790"/>
    <cellStyle name="Comma 5 2 8 2" xfId="18340"/>
    <cellStyle name="Comma 5 2 8 2 2" xfId="34354"/>
    <cellStyle name="Comma 5 2 8 3" xfId="39656"/>
    <cellStyle name="Comma 5 2 8 4" xfId="28980"/>
    <cellStyle name="Comma 5 2 8 5" xfId="28699"/>
    <cellStyle name="Comma 5 2 8 6" xfId="47656"/>
    <cellStyle name="Comma 5 2 8 7" xfId="50672"/>
    <cellStyle name="Comma 5 2 9" xfId="11270"/>
    <cellStyle name="Comma 5 2 9 2" xfId="18817"/>
    <cellStyle name="Comma 5 2 9 3" xfId="31889"/>
    <cellStyle name="Comma 5 2 9 4" xfId="44697"/>
    <cellStyle name="Comma 5 2 9 5" xfId="48133"/>
    <cellStyle name="Comma 5 2 9 6" xfId="51149"/>
    <cellStyle name="Comma 5 3" xfId="4198"/>
    <cellStyle name="Comma 5 3 2" xfId="5990"/>
    <cellStyle name="Comma 5 3 2 2" xfId="31351"/>
    <cellStyle name="Comma 5 3 2 2 2" xfId="36512"/>
    <cellStyle name="Comma 5 3 2 2 3" xfId="41814"/>
    <cellStyle name="Comma 5 3 2 3" xfId="33861"/>
    <cellStyle name="Comma 5 3 2 4" xfId="39163"/>
    <cellStyle name="Comma 5 3 3" xfId="8664"/>
    <cellStyle name="Comma 5 3 4" xfId="8004"/>
    <cellStyle name="Comma 5 3 4 2" xfId="18028"/>
    <cellStyle name="Comma 5 3 4 3" xfId="20507"/>
    <cellStyle name="Comma 5 3 4 4" xfId="47033"/>
    <cellStyle name="Comma 5 3 4 5" xfId="50049"/>
    <cellStyle name="Comma 5 3 5" xfId="15800"/>
    <cellStyle name="Comma 5 3 6" xfId="20070"/>
    <cellStyle name="Comma 5 3 7" xfId="44946"/>
    <cellStyle name="Comma 5 3 8" xfId="45854"/>
    <cellStyle name="Comma 5 4" xfId="3456"/>
    <cellStyle name="Comma 5 4 10" xfId="11765"/>
    <cellStyle name="Comma 5 4 10 2" xfId="19300"/>
    <cellStyle name="Comma 5 4 10 3" xfId="43854"/>
    <cellStyle name="Comma 5 4 10 4" xfId="48616"/>
    <cellStyle name="Comma 5 4 10 5" xfId="51632"/>
    <cellStyle name="Comma 5 4 10 6" xfId="15633"/>
    <cellStyle name="Comma 5 4 11" xfId="7499"/>
    <cellStyle name="Comma 5 4 11 2" xfId="18001"/>
    <cellStyle name="Comma 5 4 11 3" xfId="43443"/>
    <cellStyle name="Comma 5 4 11 4" xfId="46996"/>
    <cellStyle name="Comma 5 4 11 5" xfId="50012"/>
    <cellStyle name="Comma 5 4 12" xfId="15801"/>
    <cellStyle name="Comma 5 4 13" xfId="20071"/>
    <cellStyle name="Comma 5 4 14" xfId="43663"/>
    <cellStyle name="Comma 5 4 15" xfId="44947"/>
    <cellStyle name="Comma 5 4 16" xfId="45855"/>
    <cellStyle name="Comma 5 4 17" xfId="46079"/>
    <cellStyle name="Comma 5 4 18" xfId="49094"/>
    <cellStyle name="Comma 5 4 19" xfId="12250"/>
    <cellStyle name="Comma 5 4 2" xfId="5977"/>
    <cellStyle name="Comma 5 4 2 10" xfId="15045"/>
    <cellStyle name="Comma 5 4 2 2" xfId="6419"/>
    <cellStyle name="Comma 5 4 2 2 2" xfId="11061"/>
    <cellStyle name="Comma 5 4 2 2 2 2" xfId="18611"/>
    <cellStyle name="Comma 5 4 2 2 2 3" xfId="44636"/>
    <cellStyle name="Comma 5 4 2 2 2 4" xfId="47927"/>
    <cellStyle name="Comma 5 4 2 2 2 5" xfId="50943"/>
    <cellStyle name="Comma 5 4 2 2 2 6" xfId="15423"/>
    <cellStyle name="Comma 5 4 2 2 3" xfId="11546"/>
    <cellStyle name="Comma 5 4 2 2 3 2" xfId="19088"/>
    <cellStyle name="Comma 5 4 2 2 3 3" xfId="32864"/>
    <cellStyle name="Comma 5 4 2 2 3 4" xfId="48404"/>
    <cellStyle name="Comma 5 4 2 2 3 5" xfId="51420"/>
    <cellStyle name="Comma 5 4 2 2 3 6" xfId="15566"/>
    <cellStyle name="Comma 5 4 2 2 4" xfId="12033"/>
    <cellStyle name="Comma 5 4 2 2 4 2" xfId="19565"/>
    <cellStyle name="Comma 5 4 2 2 4 3" xfId="43786"/>
    <cellStyle name="Comma 5 4 2 2 4 4" xfId="48881"/>
    <cellStyle name="Comma 5 4 2 2 4 5" xfId="51897"/>
    <cellStyle name="Comma 5 4 2 2 4 6" xfId="15711"/>
    <cellStyle name="Comma 5 4 2 2 5" xfId="9057"/>
    <cellStyle name="Comma 5 4 2 2 5 2" xfId="44778"/>
    <cellStyle name="Comma 5 4 2 2 5 3" xfId="47450"/>
    <cellStyle name="Comma 5 4 2 2 5 4" xfId="50466"/>
    <cellStyle name="Comma 5 4 2 2 5 5" xfId="18281"/>
    <cellStyle name="Comma 5 4 2 2 6" xfId="43843"/>
    <cellStyle name="Comma 5 4 2 2 7" xfId="46344"/>
    <cellStyle name="Comma 5 4 2 2 8" xfId="49360"/>
    <cellStyle name="Comma 5 4 2 2 9" xfId="15190"/>
    <cellStyle name="Comma 5 4 2 3" xfId="10849"/>
    <cellStyle name="Comma 5 4 2 3 2" xfId="18399"/>
    <cellStyle name="Comma 5 4 2 3 3" xfId="20474"/>
    <cellStyle name="Comma 5 4 2 3 4" xfId="47715"/>
    <cellStyle name="Comma 5 4 2 3 5" xfId="50731"/>
    <cellStyle name="Comma 5 4 2 3 6" xfId="15363"/>
    <cellStyle name="Comma 5 4 2 4" xfId="11333"/>
    <cellStyle name="Comma 5 4 2 4 2" xfId="18876"/>
    <cellStyle name="Comma 5 4 2 4 3" xfId="43339"/>
    <cellStyle name="Comma 5 4 2 4 4" xfId="48192"/>
    <cellStyle name="Comma 5 4 2 4 5" xfId="51208"/>
    <cellStyle name="Comma 5 4 2 4 6" xfId="15505"/>
    <cellStyle name="Comma 5 4 2 5" xfId="11820"/>
    <cellStyle name="Comma 5 4 2 5 2" xfId="19353"/>
    <cellStyle name="Comma 5 4 2 5 3" xfId="44362"/>
    <cellStyle name="Comma 5 4 2 5 4" xfId="48669"/>
    <cellStyle name="Comma 5 4 2 5 5" xfId="51685"/>
    <cellStyle name="Comma 5 4 2 5 6" xfId="15650"/>
    <cellStyle name="Comma 5 4 2 6" xfId="8760"/>
    <cellStyle name="Comma 5 4 2 6 2" xfId="20817"/>
    <cellStyle name="Comma 5 4 2 6 3" xfId="47238"/>
    <cellStyle name="Comma 5 4 2 6 4" xfId="50254"/>
    <cellStyle name="Comma 5 4 2 6 5" xfId="18219"/>
    <cellStyle name="Comma 5 4 2 7" xfId="43706"/>
    <cellStyle name="Comma 5 4 2 8" xfId="46132"/>
    <cellStyle name="Comma 5 4 2 9" xfId="49148"/>
    <cellStyle name="Comma 5 4 3" xfId="6179"/>
    <cellStyle name="Comma 5 4 3 10" xfId="15076"/>
    <cellStyle name="Comma 5 4 3 2" xfId="6499"/>
    <cellStyle name="Comma 5 4 3 2 2" xfId="11114"/>
    <cellStyle name="Comma 5 4 3 2 2 2" xfId="18664"/>
    <cellStyle name="Comma 5 4 3 2 2 3" xfId="28813"/>
    <cellStyle name="Comma 5 4 3 2 2 4" xfId="47980"/>
    <cellStyle name="Comma 5 4 3 2 2 5" xfId="50996"/>
    <cellStyle name="Comma 5 4 3 2 2 6" xfId="15438"/>
    <cellStyle name="Comma 5 4 3 2 3" xfId="11599"/>
    <cellStyle name="Comma 5 4 3 2 3 2" xfId="19141"/>
    <cellStyle name="Comma 5 4 3 2 3 3" xfId="42797"/>
    <cellStyle name="Comma 5 4 3 2 3 4" xfId="48457"/>
    <cellStyle name="Comma 5 4 3 2 3 5" xfId="51473"/>
    <cellStyle name="Comma 5 4 3 2 3 6" xfId="15581"/>
    <cellStyle name="Comma 5 4 3 2 4" xfId="12086"/>
    <cellStyle name="Comma 5 4 3 2 4 2" xfId="19618"/>
    <cellStyle name="Comma 5 4 3 2 4 3" xfId="43838"/>
    <cellStyle name="Comma 5 4 3 2 4 4" xfId="48934"/>
    <cellStyle name="Comma 5 4 3 2 4 5" xfId="51950"/>
    <cellStyle name="Comma 5 4 3 2 4 6" xfId="15726"/>
    <cellStyle name="Comma 5 4 3 2 5" xfId="9132"/>
    <cellStyle name="Comma 5 4 3 2 5 2" xfId="44206"/>
    <cellStyle name="Comma 5 4 3 2 5 3" xfId="47503"/>
    <cellStyle name="Comma 5 4 3 2 5 4" xfId="50519"/>
    <cellStyle name="Comma 5 4 3 2 5 5" xfId="18296"/>
    <cellStyle name="Comma 5 4 3 2 6" xfId="43868"/>
    <cellStyle name="Comma 5 4 3 2 7" xfId="46397"/>
    <cellStyle name="Comma 5 4 3 2 8" xfId="49413"/>
    <cellStyle name="Comma 5 4 3 2 9" xfId="15227"/>
    <cellStyle name="Comma 5 4 3 3" xfId="10902"/>
    <cellStyle name="Comma 5 4 3 3 2" xfId="18452"/>
    <cellStyle name="Comma 5 4 3 3 3" xfId="43797"/>
    <cellStyle name="Comma 5 4 3 3 4" xfId="47768"/>
    <cellStyle name="Comma 5 4 3 3 5" xfId="50784"/>
    <cellStyle name="Comma 5 4 3 3 6" xfId="15378"/>
    <cellStyle name="Comma 5 4 3 4" xfId="11387"/>
    <cellStyle name="Comma 5 4 3 4 2" xfId="18929"/>
    <cellStyle name="Comma 5 4 3 4 3" xfId="44560"/>
    <cellStyle name="Comma 5 4 3 4 4" xfId="48245"/>
    <cellStyle name="Comma 5 4 3 4 5" xfId="51261"/>
    <cellStyle name="Comma 5 4 3 4 6" xfId="15521"/>
    <cellStyle name="Comma 5 4 3 5" xfId="11874"/>
    <cellStyle name="Comma 5 4 3 5 2" xfId="19406"/>
    <cellStyle name="Comma 5 4 3 5 3" xfId="44011"/>
    <cellStyle name="Comma 5 4 3 5 4" xfId="48722"/>
    <cellStyle name="Comma 5 4 3 5 5" xfId="51738"/>
    <cellStyle name="Comma 5 4 3 5 6" xfId="15666"/>
    <cellStyle name="Comma 5 4 3 6" xfId="8829"/>
    <cellStyle name="Comma 5 4 3 6 2" xfId="32597"/>
    <cellStyle name="Comma 5 4 3 6 3" xfId="47291"/>
    <cellStyle name="Comma 5 4 3 6 4" xfId="50307"/>
    <cellStyle name="Comma 5 4 3 6 5" xfId="18236"/>
    <cellStyle name="Comma 5 4 3 7" xfId="43490"/>
    <cellStyle name="Comma 5 4 3 8" xfId="46185"/>
    <cellStyle name="Comma 5 4 3 9" xfId="49201"/>
    <cellStyle name="Comma 5 4 4" xfId="6259"/>
    <cellStyle name="Comma 5 4 4 10" xfId="15110"/>
    <cellStyle name="Comma 5 4 4 2" xfId="6579"/>
    <cellStyle name="Comma 5 4 4 2 2" xfId="11167"/>
    <cellStyle name="Comma 5 4 4 2 2 2" xfId="18717"/>
    <cellStyle name="Comma 5 4 4 2 2 3" xfId="44351"/>
    <cellStyle name="Comma 5 4 4 2 2 4" xfId="48033"/>
    <cellStyle name="Comma 5 4 4 2 2 5" xfId="51049"/>
    <cellStyle name="Comma 5 4 4 2 2 6" xfId="15453"/>
    <cellStyle name="Comma 5 4 4 2 3" xfId="11652"/>
    <cellStyle name="Comma 5 4 4 2 3 2" xfId="19194"/>
    <cellStyle name="Comma 5 4 4 2 3 3" xfId="20453"/>
    <cellStyle name="Comma 5 4 4 2 3 4" xfId="48510"/>
    <cellStyle name="Comma 5 4 4 2 3 5" xfId="51526"/>
    <cellStyle name="Comma 5 4 4 2 3 6" xfId="15596"/>
    <cellStyle name="Comma 5 4 4 2 4" xfId="12139"/>
    <cellStyle name="Comma 5 4 4 2 4 2" xfId="19671"/>
    <cellStyle name="Comma 5 4 4 2 4 3" xfId="42879"/>
    <cellStyle name="Comma 5 4 4 2 4 4" xfId="48987"/>
    <cellStyle name="Comma 5 4 4 2 4 5" xfId="52003"/>
    <cellStyle name="Comma 5 4 4 2 4 6" xfId="15741"/>
    <cellStyle name="Comma 5 4 4 2 5" xfId="9212"/>
    <cellStyle name="Comma 5 4 4 2 5 2" xfId="42653"/>
    <cellStyle name="Comma 5 4 4 2 5 3" xfId="47556"/>
    <cellStyle name="Comma 5 4 4 2 5 4" xfId="50572"/>
    <cellStyle name="Comma 5 4 4 2 5 5" xfId="18311"/>
    <cellStyle name="Comma 5 4 4 2 6" xfId="44445"/>
    <cellStyle name="Comma 5 4 4 2 7" xfId="46450"/>
    <cellStyle name="Comma 5 4 4 2 8" xfId="49466"/>
    <cellStyle name="Comma 5 4 4 2 9" xfId="15269"/>
    <cellStyle name="Comma 5 4 4 3" xfId="10955"/>
    <cellStyle name="Comma 5 4 4 3 2" xfId="18505"/>
    <cellStyle name="Comma 5 4 4 3 3" xfId="43693"/>
    <cellStyle name="Comma 5 4 4 3 4" xfId="47821"/>
    <cellStyle name="Comma 5 4 4 3 5" xfId="50837"/>
    <cellStyle name="Comma 5 4 4 3 6" xfId="15393"/>
    <cellStyle name="Comma 5 4 4 4" xfId="11440"/>
    <cellStyle name="Comma 5 4 4 4 2" xfId="18982"/>
    <cellStyle name="Comma 5 4 4 4 3" xfId="43170"/>
    <cellStyle name="Comma 5 4 4 4 4" xfId="48298"/>
    <cellStyle name="Comma 5 4 4 4 5" xfId="51314"/>
    <cellStyle name="Comma 5 4 4 4 6" xfId="15536"/>
    <cellStyle name="Comma 5 4 4 5" xfId="11927"/>
    <cellStyle name="Comma 5 4 4 5 2" xfId="19459"/>
    <cellStyle name="Comma 5 4 4 5 3" xfId="42844"/>
    <cellStyle name="Comma 5 4 4 5 4" xfId="48775"/>
    <cellStyle name="Comma 5 4 4 5 5" xfId="51791"/>
    <cellStyle name="Comma 5 4 4 5 6" xfId="15681"/>
    <cellStyle name="Comma 5 4 4 6" xfId="8901"/>
    <cellStyle name="Comma 5 4 4 6 2" xfId="44482"/>
    <cellStyle name="Comma 5 4 4 6 3" xfId="47344"/>
    <cellStyle name="Comma 5 4 4 6 4" xfId="50360"/>
    <cellStyle name="Comma 5 4 4 6 5" xfId="18251"/>
    <cellStyle name="Comma 5 4 4 7" xfId="44157"/>
    <cellStyle name="Comma 5 4 4 8" xfId="46238"/>
    <cellStyle name="Comma 5 4 4 9" xfId="49254"/>
    <cellStyle name="Comma 5 4 5" xfId="6339"/>
    <cellStyle name="Comma 5 4 5 2" xfId="11008"/>
    <cellStyle name="Comma 5 4 5 2 2" xfId="18558"/>
    <cellStyle name="Comma 5 4 5 2 3" xfId="21243"/>
    <cellStyle name="Comma 5 4 5 2 4" xfId="47874"/>
    <cellStyle name="Comma 5 4 5 2 5" xfId="50890"/>
    <cellStyle name="Comma 5 4 5 2 6" xfId="15408"/>
    <cellStyle name="Comma 5 4 5 3" xfId="11493"/>
    <cellStyle name="Comma 5 4 5 3 2" xfId="19035"/>
    <cellStyle name="Comma 5 4 5 3 3" xfId="42779"/>
    <cellStyle name="Comma 5 4 5 3 4" xfId="48351"/>
    <cellStyle name="Comma 5 4 5 3 5" xfId="51367"/>
    <cellStyle name="Comma 5 4 5 3 6" xfId="15551"/>
    <cellStyle name="Comma 5 4 5 4" xfId="11980"/>
    <cellStyle name="Comma 5 4 5 4 2" xfId="19512"/>
    <cellStyle name="Comma 5 4 5 4 3" xfId="44594"/>
    <cellStyle name="Comma 5 4 5 4 4" xfId="48828"/>
    <cellStyle name="Comma 5 4 5 4 5" xfId="51844"/>
    <cellStyle name="Comma 5 4 5 4 6" xfId="15696"/>
    <cellStyle name="Comma 5 4 5 5" xfId="8978"/>
    <cellStyle name="Comma 5 4 5 5 2" xfId="28711"/>
    <cellStyle name="Comma 5 4 5 5 3" xfId="47397"/>
    <cellStyle name="Comma 5 4 5 5 4" xfId="50413"/>
    <cellStyle name="Comma 5 4 5 5 5" xfId="18266"/>
    <cellStyle name="Comma 5 4 5 6" xfId="42353"/>
    <cellStyle name="Comma 5 4 5 7" xfId="46291"/>
    <cellStyle name="Comma 5 4 5 8" xfId="49307"/>
    <cellStyle name="Comma 5 4 5 9" xfId="15149"/>
    <cellStyle name="Comma 5 4 6" xfId="6659"/>
    <cellStyle name="Comma 5 4 6 2" xfId="11220"/>
    <cellStyle name="Comma 5 4 6 2 2" xfId="18770"/>
    <cellStyle name="Comma 5 4 6 2 3" xfId="21213"/>
    <cellStyle name="Comma 5 4 6 2 4" xfId="48086"/>
    <cellStyle name="Comma 5 4 6 2 5" xfId="51102"/>
    <cellStyle name="Comma 5 4 6 2 6" xfId="15468"/>
    <cellStyle name="Comma 5 4 6 3" xfId="11705"/>
    <cellStyle name="Comma 5 4 6 3 2" xfId="19247"/>
    <cellStyle name="Comma 5 4 6 3 3" xfId="42814"/>
    <cellStyle name="Comma 5 4 6 3 4" xfId="48563"/>
    <cellStyle name="Comma 5 4 6 3 5" xfId="51579"/>
    <cellStyle name="Comma 5 4 6 3 6" xfId="15611"/>
    <cellStyle name="Comma 5 4 6 4" xfId="12193"/>
    <cellStyle name="Comma 5 4 6 4 2" xfId="19724"/>
    <cellStyle name="Comma 5 4 6 4 3" xfId="28642"/>
    <cellStyle name="Comma 5 4 6 4 4" xfId="49040"/>
    <cellStyle name="Comma 5 4 6 4 5" xfId="52056"/>
    <cellStyle name="Comma 5 4 6 4 6" xfId="15757"/>
    <cellStyle name="Comma 5 4 6 5" xfId="9292"/>
    <cellStyle name="Comma 5 4 6 5 2" xfId="43104"/>
    <cellStyle name="Comma 5 4 6 5 3" xfId="47609"/>
    <cellStyle name="Comma 5 4 6 5 4" xfId="50625"/>
    <cellStyle name="Comma 5 4 6 5 5" xfId="18326"/>
    <cellStyle name="Comma 5 4 6 6" xfId="42431"/>
    <cellStyle name="Comma 5 4 6 7" xfId="46503"/>
    <cellStyle name="Comma 5 4 6 8" xfId="49519"/>
    <cellStyle name="Comma 5 4 6 9" xfId="15311"/>
    <cellStyle name="Comma 5 4 7" xfId="8727"/>
    <cellStyle name="Comma 5 4 7 2" xfId="18215"/>
    <cellStyle name="Comma 5 4 7 3" xfId="42591"/>
    <cellStyle name="Comma 5 4 7 4" xfId="47231"/>
    <cellStyle name="Comma 5 4 7 5" xfId="50247"/>
    <cellStyle name="Comma 5 4 7 6" xfId="15037"/>
    <cellStyle name="Comma 5 4 8" xfId="10796"/>
    <cellStyle name="Comma 5 4 8 2" xfId="18346"/>
    <cellStyle name="Comma 5 4 8 3" xfId="44092"/>
    <cellStyle name="Comma 5 4 8 4" xfId="47662"/>
    <cellStyle name="Comma 5 4 8 5" xfId="50678"/>
    <cellStyle name="Comma 5 4 8 6" xfId="15348"/>
    <cellStyle name="Comma 5 4 9" xfId="11278"/>
    <cellStyle name="Comma 5 4 9 2" xfId="18823"/>
    <cellStyle name="Comma 5 4 9 3" xfId="28800"/>
    <cellStyle name="Comma 5 4 9 4" xfId="48139"/>
    <cellStyle name="Comma 5 4 9 5" xfId="51155"/>
    <cellStyle name="Comma 5 4 9 6" xfId="15488"/>
    <cellStyle name="Comma 5 5" xfId="5696"/>
    <cellStyle name="Comma 5 5 2" xfId="20072"/>
    <cellStyle name="Comma 5 5 3" xfId="44948"/>
    <cellStyle name="Comma 5 5 4" xfId="45856"/>
    <cellStyle name="Comma 5 6" xfId="7532"/>
    <cellStyle name="Comma 5 6 2" xfId="20073"/>
    <cellStyle name="Comma 5 7" xfId="6727"/>
    <cellStyle name="Comma 5 7 2" xfId="17555"/>
    <cellStyle name="Comma 5 7 3" xfId="44811"/>
    <cellStyle name="Comma 5 7 4" xfId="46551"/>
    <cellStyle name="Comma 5 7 5" xfId="49567"/>
    <cellStyle name="Comma 5 7 6" xfId="14023"/>
    <cellStyle name="Comma 5 8" xfId="15798"/>
    <cellStyle name="Comma 5 9" xfId="20061"/>
    <cellStyle name="Comma 6" xfId="39"/>
    <cellStyle name="Comma 6 10" xfId="45857"/>
    <cellStyle name="Comma 6 11" xfId="2090"/>
    <cellStyle name="Comma 6 2" xfId="4881"/>
    <cellStyle name="Comma 6 2 10" xfId="11310"/>
    <cellStyle name="Comma 6 2 10 2" xfId="18853"/>
    <cellStyle name="Comma 6 2 10 3" xfId="44496"/>
    <cellStyle name="Comma 6 2 10 4" xfId="48169"/>
    <cellStyle name="Comma 6 2 10 5" xfId="51185"/>
    <cellStyle name="Comma 6 2 11" xfId="11797"/>
    <cellStyle name="Comma 6 2 11 2" xfId="19330"/>
    <cellStyle name="Comma 6 2 11 3" xfId="20450"/>
    <cellStyle name="Comma 6 2 11 4" xfId="48646"/>
    <cellStyle name="Comma 6 2 11 5" xfId="51662"/>
    <cellStyle name="Comma 6 2 12" xfId="7891"/>
    <cellStyle name="Comma 6 2 12 2" xfId="18019"/>
    <cellStyle name="Comma 6 2 12 3" xfId="43848"/>
    <cellStyle name="Comma 6 2 12 4" xfId="47021"/>
    <cellStyle name="Comma 6 2 12 5" xfId="50037"/>
    <cellStyle name="Comma 6 2 13" xfId="20075"/>
    <cellStyle name="Comma 6 2 14" xfId="44950"/>
    <cellStyle name="Comma 6 2 15" xfId="45858"/>
    <cellStyle name="Comma 6 2 16" xfId="46109"/>
    <cellStyle name="Comma 6 2 17" xfId="49124"/>
    <cellStyle name="Comma 6 2 2" xfId="4882"/>
    <cellStyle name="Comma 6 2 2 10" xfId="7799"/>
    <cellStyle name="Comma 6 2 2 10 2" xfId="44816"/>
    <cellStyle name="Comma 6 2 2 10 3" xfId="47007"/>
    <cellStyle name="Comma 6 2 2 10 4" xfId="50023"/>
    <cellStyle name="Comma 6 2 2 11" xfId="20076"/>
    <cellStyle name="Comma 6 2 2 12" xfId="44951"/>
    <cellStyle name="Comma 6 2 2 13" xfId="45859"/>
    <cellStyle name="Comma 6 2 2 14" xfId="46110"/>
    <cellStyle name="Comma 6 2 2 15" xfId="49125"/>
    <cellStyle name="Comma 6 2 2 2" xfId="6146"/>
    <cellStyle name="Comma 6 2 2 2 2" xfId="6466"/>
    <cellStyle name="Comma 6 2 2 2 2 2" xfId="11092"/>
    <cellStyle name="Comma 6 2 2 2 2 2 2" xfId="18642"/>
    <cellStyle name="Comma 6 2 2 2 2 2 3" xfId="43768"/>
    <cellStyle name="Comma 6 2 2 2 2 2 4" xfId="47958"/>
    <cellStyle name="Comma 6 2 2 2 2 2 5" xfId="50974"/>
    <cellStyle name="Comma 6 2 2 2 2 3" xfId="11577"/>
    <cellStyle name="Comma 6 2 2 2 2 3 2" xfId="19119"/>
    <cellStyle name="Comma 6 2 2 2 2 3 3" xfId="44357"/>
    <cellStyle name="Comma 6 2 2 2 2 3 4" xfId="48435"/>
    <cellStyle name="Comma 6 2 2 2 2 3 5" xfId="51451"/>
    <cellStyle name="Comma 6 2 2 2 2 4" xfId="12064"/>
    <cellStyle name="Comma 6 2 2 2 2 4 2" xfId="19596"/>
    <cellStyle name="Comma 6 2 2 2 2 4 3" xfId="43957"/>
    <cellStyle name="Comma 6 2 2 2 2 4 4" xfId="48912"/>
    <cellStyle name="Comma 6 2 2 2 2 4 5" xfId="51928"/>
    <cellStyle name="Comma 6 2 2 2 2 5" xfId="9100"/>
    <cellStyle name="Comma 6 2 2 2 2 5 2" xfId="44780"/>
    <cellStyle name="Comma 6 2 2 2 2 5 3" xfId="47481"/>
    <cellStyle name="Comma 6 2 2 2 2 5 4" xfId="50497"/>
    <cellStyle name="Comma 6 2 2 2 2 6" xfId="42377"/>
    <cellStyle name="Comma 6 2 2 2 2 7" xfId="46375"/>
    <cellStyle name="Comma 6 2 2 2 2 8" xfId="49391"/>
    <cellStyle name="Comma 6 2 2 2 3" xfId="10880"/>
    <cellStyle name="Comma 6 2 2 2 3 2" xfId="18430"/>
    <cellStyle name="Comma 6 2 2 2 3 3" xfId="43122"/>
    <cellStyle name="Comma 6 2 2 2 3 4" xfId="47746"/>
    <cellStyle name="Comma 6 2 2 2 3 5" xfId="50762"/>
    <cellStyle name="Comma 6 2 2 2 4" xfId="11364"/>
    <cellStyle name="Comma 6 2 2 2 4 2" xfId="18907"/>
    <cellStyle name="Comma 6 2 2 2 4 3" xfId="43531"/>
    <cellStyle name="Comma 6 2 2 2 4 4" xfId="48223"/>
    <cellStyle name="Comma 6 2 2 2 4 5" xfId="51239"/>
    <cellStyle name="Comma 6 2 2 2 5" xfId="11851"/>
    <cellStyle name="Comma 6 2 2 2 5 2" xfId="19384"/>
    <cellStyle name="Comma 6 2 2 2 5 3" xfId="43782"/>
    <cellStyle name="Comma 6 2 2 2 5 4" xfId="48700"/>
    <cellStyle name="Comma 6 2 2 2 5 5" xfId="51716"/>
    <cellStyle name="Comma 6 2 2 2 6" xfId="8799"/>
    <cellStyle name="Comma 6 2 2 2 6 2" xfId="43045"/>
    <cellStyle name="Comma 6 2 2 2 6 3" xfId="47269"/>
    <cellStyle name="Comma 6 2 2 2 6 4" xfId="50285"/>
    <cellStyle name="Comma 6 2 2 2 7" xfId="43559"/>
    <cellStyle name="Comma 6 2 2 2 8" xfId="46163"/>
    <cellStyle name="Comma 6 2 2 2 9" xfId="49179"/>
    <cellStyle name="Comma 6 2 2 3" xfId="6226"/>
    <cellStyle name="Comma 6 2 2 3 2" xfId="6546"/>
    <cellStyle name="Comma 6 2 2 3 2 2" xfId="11145"/>
    <cellStyle name="Comma 6 2 2 3 2 2 2" xfId="18695"/>
    <cellStyle name="Comma 6 2 2 3 2 2 3" xfId="43153"/>
    <cellStyle name="Comma 6 2 2 3 2 2 4" xfId="48011"/>
    <cellStyle name="Comma 6 2 2 3 2 2 5" xfId="51027"/>
    <cellStyle name="Comma 6 2 2 3 2 3" xfId="11630"/>
    <cellStyle name="Comma 6 2 2 3 2 3 2" xfId="19172"/>
    <cellStyle name="Comma 6 2 2 3 2 3 3" xfId="43971"/>
    <cellStyle name="Comma 6 2 2 3 2 3 4" xfId="48488"/>
    <cellStyle name="Comma 6 2 2 3 2 3 5" xfId="51504"/>
    <cellStyle name="Comma 6 2 2 3 2 4" xfId="12117"/>
    <cellStyle name="Comma 6 2 2 3 2 4 2" xfId="19649"/>
    <cellStyle name="Comma 6 2 2 3 2 4 3" xfId="44710"/>
    <cellStyle name="Comma 6 2 2 3 2 4 4" xfId="48965"/>
    <cellStyle name="Comma 6 2 2 3 2 4 5" xfId="51981"/>
    <cellStyle name="Comma 6 2 2 3 2 5" xfId="9179"/>
    <cellStyle name="Comma 6 2 2 3 2 5 2" xfId="44050"/>
    <cellStyle name="Comma 6 2 2 3 2 5 3" xfId="47534"/>
    <cellStyle name="Comma 6 2 2 3 2 5 4" xfId="50550"/>
    <cellStyle name="Comma 6 2 2 3 2 6" xfId="44743"/>
    <cellStyle name="Comma 6 2 2 3 2 7" xfId="46428"/>
    <cellStyle name="Comma 6 2 2 3 2 8" xfId="49444"/>
    <cellStyle name="Comma 6 2 2 3 3" xfId="10933"/>
    <cellStyle name="Comma 6 2 2 3 3 2" xfId="18483"/>
    <cellStyle name="Comma 6 2 2 3 3 3" xfId="42696"/>
    <cellStyle name="Comma 6 2 2 3 3 4" xfId="47799"/>
    <cellStyle name="Comma 6 2 2 3 3 5" xfId="50815"/>
    <cellStyle name="Comma 6 2 2 3 4" xfId="11418"/>
    <cellStyle name="Comma 6 2 2 3 4 2" xfId="18960"/>
    <cellStyle name="Comma 6 2 2 3 4 3" xfId="20729"/>
    <cellStyle name="Comma 6 2 2 3 4 4" xfId="48276"/>
    <cellStyle name="Comma 6 2 2 3 4 5" xfId="51292"/>
    <cellStyle name="Comma 6 2 2 3 5" xfId="11905"/>
    <cellStyle name="Comma 6 2 2 3 5 2" xfId="19437"/>
    <cellStyle name="Comma 6 2 2 3 5 3" xfId="42982"/>
    <cellStyle name="Comma 6 2 2 3 5 4" xfId="48753"/>
    <cellStyle name="Comma 6 2 2 3 5 5" xfId="51769"/>
    <cellStyle name="Comma 6 2 2 3 6" xfId="8870"/>
    <cellStyle name="Comma 6 2 2 3 6 2" xfId="43899"/>
    <cellStyle name="Comma 6 2 2 3 6 3" xfId="47322"/>
    <cellStyle name="Comma 6 2 2 3 6 4" xfId="50338"/>
    <cellStyle name="Comma 6 2 2 3 7" xfId="42335"/>
    <cellStyle name="Comma 6 2 2 3 8" xfId="46216"/>
    <cellStyle name="Comma 6 2 2 3 9" xfId="49232"/>
    <cellStyle name="Comma 6 2 2 4" xfId="6306"/>
    <cellStyle name="Comma 6 2 2 4 2" xfId="6626"/>
    <cellStyle name="Comma 6 2 2 4 2 2" xfId="11198"/>
    <cellStyle name="Comma 6 2 2 4 2 2 2" xfId="18748"/>
    <cellStyle name="Comma 6 2 2 4 2 2 3" xfId="28810"/>
    <cellStyle name="Comma 6 2 2 4 2 2 4" xfId="48064"/>
    <cellStyle name="Comma 6 2 2 4 2 2 5" xfId="51080"/>
    <cellStyle name="Comma 6 2 2 4 2 3" xfId="11683"/>
    <cellStyle name="Comma 6 2 2 4 2 3 2" xfId="19225"/>
    <cellStyle name="Comma 6 2 2 4 2 3 3" xfId="44506"/>
    <cellStyle name="Comma 6 2 2 4 2 3 4" xfId="48541"/>
    <cellStyle name="Comma 6 2 2 4 2 3 5" xfId="51557"/>
    <cellStyle name="Comma 6 2 2 4 2 4" xfId="12170"/>
    <cellStyle name="Comma 6 2 2 4 2 4 2" xfId="19702"/>
    <cellStyle name="Comma 6 2 2 4 2 4 3" xfId="20115"/>
    <cellStyle name="Comma 6 2 2 4 2 4 4" xfId="49018"/>
    <cellStyle name="Comma 6 2 2 4 2 4 5" xfId="52034"/>
    <cellStyle name="Comma 6 2 2 4 2 5" xfId="9259"/>
    <cellStyle name="Comma 6 2 2 4 2 5 2" xfId="42957"/>
    <cellStyle name="Comma 6 2 2 4 2 5 3" xfId="47587"/>
    <cellStyle name="Comma 6 2 2 4 2 5 4" xfId="50603"/>
    <cellStyle name="Comma 6 2 2 4 2 6" xfId="44172"/>
    <cellStyle name="Comma 6 2 2 4 2 7" xfId="46481"/>
    <cellStyle name="Comma 6 2 2 4 2 8" xfId="49497"/>
    <cellStyle name="Comma 6 2 2 4 3" xfId="10986"/>
    <cellStyle name="Comma 6 2 2 4 3 2" xfId="18536"/>
    <cellStyle name="Comma 6 2 2 4 3 3" xfId="44634"/>
    <cellStyle name="Comma 6 2 2 4 3 4" xfId="47852"/>
    <cellStyle name="Comma 6 2 2 4 3 5" xfId="50868"/>
    <cellStyle name="Comma 6 2 2 4 4" xfId="11471"/>
    <cellStyle name="Comma 6 2 2 4 4 2" xfId="19013"/>
    <cellStyle name="Comma 6 2 2 4 4 3" xfId="44561"/>
    <cellStyle name="Comma 6 2 2 4 4 4" xfId="48329"/>
    <cellStyle name="Comma 6 2 2 4 4 5" xfId="51345"/>
    <cellStyle name="Comma 6 2 2 4 5" xfId="11958"/>
    <cellStyle name="Comma 6 2 2 4 5 2" xfId="19490"/>
    <cellStyle name="Comma 6 2 2 4 5 3" xfId="42850"/>
    <cellStyle name="Comma 6 2 2 4 5 4" xfId="48806"/>
    <cellStyle name="Comma 6 2 2 4 5 5" xfId="51822"/>
    <cellStyle name="Comma 6 2 2 4 6" xfId="8946"/>
    <cellStyle name="Comma 6 2 2 4 6 2" xfId="44844"/>
    <cellStyle name="Comma 6 2 2 4 6 3" xfId="47375"/>
    <cellStyle name="Comma 6 2 2 4 6 4" xfId="50391"/>
    <cellStyle name="Comma 6 2 2 4 7" xfId="42904"/>
    <cellStyle name="Comma 6 2 2 4 8" xfId="46269"/>
    <cellStyle name="Comma 6 2 2 4 9" xfId="49285"/>
    <cellStyle name="Comma 6 2 2 5" xfId="6386"/>
    <cellStyle name="Comma 6 2 2 5 2" xfId="11039"/>
    <cellStyle name="Comma 6 2 2 5 2 2" xfId="18589"/>
    <cellStyle name="Comma 6 2 2 5 2 3" xfId="43821"/>
    <cellStyle name="Comma 6 2 2 5 2 4" xfId="47905"/>
    <cellStyle name="Comma 6 2 2 5 2 5" xfId="50921"/>
    <cellStyle name="Comma 6 2 2 5 3" xfId="11524"/>
    <cellStyle name="Comma 6 2 2 5 3 2" xfId="19066"/>
    <cellStyle name="Comma 6 2 2 5 3 3" xfId="42782"/>
    <cellStyle name="Comma 6 2 2 5 3 4" xfId="48382"/>
    <cellStyle name="Comma 6 2 2 5 3 5" xfId="51398"/>
    <cellStyle name="Comma 6 2 2 5 4" xfId="12011"/>
    <cellStyle name="Comma 6 2 2 5 4 2" xfId="19543"/>
    <cellStyle name="Comma 6 2 2 5 4 3" xfId="43540"/>
    <cellStyle name="Comma 6 2 2 5 4 4" xfId="48859"/>
    <cellStyle name="Comma 6 2 2 5 4 5" xfId="51875"/>
    <cellStyle name="Comma 6 2 2 5 5" xfId="9025"/>
    <cellStyle name="Comma 6 2 2 5 5 2" xfId="43552"/>
    <cellStyle name="Comma 6 2 2 5 5 3" xfId="47428"/>
    <cellStyle name="Comma 6 2 2 5 5 4" xfId="50444"/>
    <cellStyle name="Comma 6 2 2 5 6" xfId="42362"/>
    <cellStyle name="Comma 6 2 2 5 7" xfId="46322"/>
    <cellStyle name="Comma 6 2 2 5 8" xfId="49338"/>
    <cellStyle name="Comma 6 2 2 6" xfId="6706"/>
    <cellStyle name="Comma 6 2 2 6 2" xfId="11251"/>
    <cellStyle name="Comma 6 2 2 6 2 2" xfId="18801"/>
    <cellStyle name="Comma 6 2 2 6 2 3" xfId="21207"/>
    <cellStyle name="Comma 6 2 2 6 2 4" xfId="48117"/>
    <cellStyle name="Comma 6 2 2 6 2 5" xfId="51133"/>
    <cellStyle name="Comma 6 2 2 6 3" xfId="11736"/>
    <cellStyle name="Comma 6 2 2 6 3 2" xfId="19278"/>
    <cellStyle name="Comma 6 2 2 6 3 3" xfId="43417"/>
    <cellStyle name="Comma 6 2 2 6 3 4" xfId="48594"/>
    <cellStyle name="Comma 6 2 2 6 3 5" xfId="51610"/>
    <cellStyle name="Comma 6 2 2 6 4" xfId="12224"/>
    <cellStyle name="Comma 6 2 2 6 4 2" xfId="19755"/>
    <cellStyle name="Comma 6 2 2 6 4 3" xfId="20924"/>
    <cellStyle name="Comma 6 2 2 6 4 4" xfId="49071"/>
    <cellStyle name="Comma 6 2 2 6 4 5" xfId="52087"/>
    <cellStyle name="Comma 6 2 2 6 5" xfId="9339"/>
    <cellStyle name="Comma 6 2 2 6 5 2" xfId="43311"/>
    <cellStyle name="Comma 6 2 2 6 5 3" xfId="47640"/>
    <cellStyle name="Comma 6 2 2 6 5 4" xfId="50656"/>
    <cellStyle name="Comma 6 2 2 6 6" xfId="28757"/>
    <cellStyle name="Comma 6 2 2 6 7" xfId="46534"/>
    <cellStyle name="Comma 6 2 2 6 8" xfId="49550"/>
    <cellStyle name="Comma 6 2 2 7" xfId="10827"/>
    <cellStyle name="Comma 6 2 2 7 2" xfId="18377"/>
    <cellStyle name="Comma 6 2 2 7 3" xfId="43816"/>
    <cellStyle name="Comma 6 2 2 7 4" xfId="47693"/>
    <cellStyle name="Comma 6 2 2 7 5" xfId="50709"/>
    <cellStyle name="Comma 6 2 2 8" xfId="11311"/>
    <cellStyle name="Comma 6 2 2 8 2" xfId="18854"/>
    <cellStyle name="Comma 6 2 2 8 3" xfId="42750"/>
    <cellStyle name="Comma 6 2 2 8 4" xfId="48170"/>
    <cellStyle name="Comma 6 2 2 8 5" xfId="51186"/>
    <cellStyle name="Comma 6 2 2 9" xfId="11798"/>
    <cellStyle name="Comma 6 2 2 9 2" xfId="19331"/>
    <cellStyle name="Comma 6 2 2 9 3" xfId="42825"/>
    <cellStyle name="Comma 6 2 2 9 4" xfId="48647"/>
    <cellStyle name="Comma 6 2 2 9 5" xfId="51663"/>
    <cellStyle name="Comma 6 2 3" xfId="6145"/>
    <cellStyle name="Comma 6 2 3 10" xfId="45860"/>
    <cellStyle name="Comma 6 2 3 11" xfId="46162"/>
    <cellStyle name="Comma 6 2 3 12" xfId="49178"/>
    <cellStyle name="Comma 6 2 3 2" xfId="6465"/>
    <cellStyle name="Comma 6 2 3 2 2" xfId="11091"/>
    <cellStyle name="Comma 6 2 3 2 2 2" xfId="18641"/>
    <cellStyle name="Comma 6 2 3 2 2 3" xfId="43149"/>
    <cellStyle name="Comma 6 2 3 2 2 4" xfId="47957"/>
    <cellStyle name="Comma 6 2 3 2 2 5" xfId="50973"/>
    <cellStyle name="Comma 6 2 3 2 3" xfId="11576"/>
    <cellStyle name="Comma 6 2 3 2 3 2" xfId="19118"/>
    <cellStyle name="Comma 6 2 3 2 3 3" xfId="43185"/>
    <cellStyle name="Comma 6 2 3 2 3 4" xfId="48434"/>
    <cellStyle name="Comma 6 2 3 2 3 5" xfId="51450"/>
    <cellStyle name="Comma 6 2 3 2 4" xfId="12063"/>
    <cellStyle name="Comma 6 2 3 2 4 2" xfId="19595"/>
    <cellStyle name="Comma 6 2 3 2 4 3" xfId="20589"/>
    <cellStyle name="Comma 6 2 3 2 4 4" xfId="48911"/>
    <cellStyle name="Comma 6 2 3 2 4 5" xfId="51927"/>
    <cellStyle name="Comma 6 2 3 2 5" xfId="9099"/>
    <cellStyle name="Comma 6 2 3 2 5 2" xfId="44337"/>
    <cellStyle name="Comma 6 2 3 2 5 3" xfId="47480"/>
    <cellStyle name="Comma 6 2 3 2 5 4" xfId="50496"/>
    <cellStyle name="Comma 6 2 3 2 6" xfId="43569"/>
    <cellStyle name="Comma 6 2 3 2 7" xfId="46374"/>
    <cellStyle name="Comma 6 2 3 2 8" xfId="49390"/>
    <cellStyle name="Comma 6 2 3 3" xfId="10879"/>
    <cellStyle name="Comma 6 2 3 3 2" xfId="18429"/>
    <cellStyle name="Comma 6 2 3 3 3" xfId="43521"/>
    <cellStyle name="Comma 6 2 3 3 4" xfId="47745"/>
    <cellStyle name="Comma 6 2 3 3 5" xfId="50761"/>
    <cellStyle name="Comma 6 2 3 4" xfId="11363"/>
    <cellStyle name="Comma 6 2 3 4 2" xfId="18906"/>
    <cellStyle name="Comma 6 2 3 4 3" xfId="21194"/>
    <cellStyle name="Comma 6 2 3 4 4" xfId="48222"/>
    <cellStyle name="Comma 6 2 3 4 5" xfId="51238"/>
    <cellStyle name="Comma 6 2 3 5" xfId="11850"/>
    <cellStyle name="Comma 6 2 3 5 2" xfId="19383"/>
    <cellStyle name="Comma 6 2 3 5 3" xfId="43218"/>
    <cellStyle name="Comma 6 2 3 5 4" xfId="48699"/>
    <cellStyle name="Comma 6 2 3 5 5" xfId="51715"/>
    <cellStyle name="Comma 6 2 3 6" xfId="8798"/>
    <cellStyle name="Comma 6 2 3 6 2" xfId="43511"/>
    <cellStyle name="Comma 6 2 3 6 3" xfId="47268"/>
    <cellStyle name="Comma 6 2 3 6 4" xfId="50284"/>
    <cellStyle name="Comma 6 2 3 7" xfId="20077"/>
    <cellStyle name="Comma 6 2 3 8" xfId="42318"/>
    <cellStyle name="Comma 6 2 3 9" xfId="44952"/>
    <cellStyle name="Comma 6 2 4" xfId="6225"/>
    <cellStyle name="Comma 6 2 4 10" xfId="46215"/>
    <cellStyle name="Comma 6 2 4 11" xfId="49231"/>
    <cellStyle name="Comma 6 2 4 2" xfId="6545"/>
    <cellStyle name="Comma 6 2 4 2 2" xfId="11144"/>
    <cellStyle name="Comma 6 2 4 2 2 2" xfId="18694"/>
    <cellStyle name="Comma 6 2 4 2 2 3" xfId="20735"/>
    <cellStyle name="Comma 6 2 4 2 2 4" xfId="48010"/>
    <cellStyle name="Comma 6 2 4 2 2 5" xfId="51026"/>
    <cellStyle name="Comma 6 2 4 2 3" xfId="11629"/>
    <cellStyle name="Comma 6 2 4 2 3 2" xfId="19171"/>
    <cellStyle name="Comma 6 2 4 2 3 3" xfId="30760"/>
    <cellStyle name="Comma 6 2 4 2 3 4" xfId="48487"/>
    <cellStyle name="Comma 6 2 4 2 3 5" xfId="51503"/>
    <cellStyle name="Comma 6 2 4 2 4" xfId="12116"/>
    <cellStyle name="Comma 6 2 4 2 4 2" xfId="19648"/>
    <cellStyle name="Comma 6 2 4 2 4 3" xfId="43423"/>
    <cellStyle name="Comma 6 2 4 2 4 4" xfId="48964"/>
    <cellStyle name="Comma 6 2 4 2 4 5" xfId="51980"/>
    <cellStyle name="Comma 6 2 4 2 5" xfId="9178"/>
    <cellStyle name="Comma 6 2 4 2 5 2" xfId="43088"/>
    <cellStyle name="Comma 6 2 4 2 5 3" xfId="47533"/>
    <cellStyle name="Comma 6 2 4 2 5 4" xfId="50549"/>
    <cellStyle name="Comma 6 2 4 2 6" xfId="42404"/>
    <cellStyle name="Comma 6 2 4 2 7" xfId="46427"/>
    <cellStyle name="Comma 6 2 4 2 8" xfId="49443"/>
    <cellStyle name="Comma 6 2 4 3" xfId="10932"/>
    <cellStyle name="Comma 6 2 4 3 2" xfId="18482"/>
    <cellStyle name="Comma 6 2 4 3 3" xfId="44211"/>
    <cellStyle name="Comma 6 2 4 3 4" xfId="47798"/>
    <cellStyle name="Comma 6 2 4 3 5" xfId="50814"/>
    <cellStyle name="Comma 6 2 4 4" xfId="11417"/>
    <cellStyle name="Comma 6 2 4 4 2" xfId="18959"/>
    <cellStyle name="Comma 6 2 4 4 3" xfId="44301"/>
    <cellStyle name="Comma 6 2 4 4 4" xfId="48275"/>
    <cellStyle name="Comma 6 2 4 4 5" xfId="51291"/>
    <cellStyle name="Comma 6 2 4 5" xfId="11904"/>
    <cellStyle name="Comma 6 2 4 5 2" xfId="19436"/>
    <cellStyle name="Comma 6 2 4 5 3" xfId="20807"/>
    <cellStyle name="Comma 6 2 4 5 4" xfId="48752"/>
    <cellStyle name="Comma 6 2 4 5 5" xfId="51768"/>
    <cellStyle name="Comma 6 2 4 6" xfId="8869"/>
    <cellStyle name="Comma 6 2 4 6 2" xfId="28652"/>
    <cellStyle name="Comma 6 2 4 6 3" xfId="47321"/>
    <cellStyle name="Comma 6 2 4 6 4" xfId="50337"/>
    <cellStyle name="Comma 6 2 4 7" xfId="20078"/>
    <cellStyle name="Comma 6 2 4 8" xfId="44953"/>
    <cellStyle name="Comma 6 2 4 9" xfId="45861"/>
    <cellStyle name="Comma 6 2 5" xfId="6305"/>
    <cellStyle name="Comma 6 2 5 2" xfId="6625"/>
    <cellStyle name="Comma 6 2 5 2 2" xfId="11197"/>
    <cellStyle name="Comma 6 2 5 2 2 2" xfId="18747"/>
    <cellStyle name="Comma 6 2 5 2 2 3" xfId="28612"/>
    <cellStyle name="Comma 6 2 5 2 2 4" xfId="48063"/>
    <cellStyle name="Comma 6 2 5 2 2 5" xfId="51079"/>
    <cellStyle name="Comma 6 2 5 2 3" xfId="11682"/>
    <cellStyle name="Comma 6 2 5 2 3 2" xfId="19224"/>
    <cellStyle name="Comma 6 2 5 2 3 3" xfId="29931"/>
    <cellStyle name="Comma 6 2 5 2 3 4" xfId="48540"/>
    <cellStyle name="Comma 6 2 5 2 3 5" xfId="51556"/>
    <cellStyle name="Comma 6 2 5 2 4" xfId="12169"/>
    <cellStyle name="Comma 6 2 5 2 4 2" xfId="19701"/>
    <cellStyle name="Comma 6 2 5 2 4 3" xfId="32343"/>
    <cellStyle name="Comma 6 2 5 2 4 4" xfId="49017"/>
    <cellStyle name="Comma 6 2 5 2 4 5" xfId="52033"/>
    <cellStyle name="Comma 6 2 5 2 5" xfId="9258"/>
    <cellStyle name="Comma 6 2 5 2 5 2" xfId="44379"/>
    <cellStyle name="Comma 6 2 5 2 5 3" xfId="47586"/>
    <cellStyle name="Comma 6 2 5 2 5 4" xfId="50602"/>
    <cellStyle name="Comma 6 2 5 2 6" xfId="42424"/>
    <cellStyle name="Comma 6 2 5 2 7" xfId="46480"/>
    <cellStyle name="Comma 6 2 5 2 8" xfId="49496"/>
    <cellStyle name="Comma 6 2 5 3" xfId="10985"/>
    <cellStyle name="Comma 6 2 5 3 2" xfId="18535"/>
    <cellStyle name="Comma 6 2 5 3 3" xfId="43132"/>
    <cellStyle name="Comma 6 2 5 3 4" xfId="47851"/>
    <cellStyle name="Comma 6 2 5 3 5" xfId="50867"/>
    <cellStyle name="Comma 6 2 5 4" xfId="11470"/>
    <cellStyle name="Comma 6 2 5 4 2" xfId="19012"/>
    <cellStyle name="Comma 6 2 5 4 3" xfId="43719"/>
    <cellStyle name="Comma 6 2 5 4 4" xfId="48328"/>
    <cellStyle name="Comma 6 2 5 4 5" xfId="51344"/>
    <cellStyle name="Comma 6 2 5 5" xfId="11957"/>
    <cellStyle name="Comma 6 2 5 5 2" xfId="19489"/>
    <cellStyle name="Comma 6 2 5 5 3" xfId="28566"/>
    <cellStyle name="Comma 6 2 5 5 4" xfId="48805"/>
    <cellStyle name="Comma 6 2 5 5 5" xfId="51821"/>
    <cellStyle name="Comma 6 2 5 6" xfId="8945"/>
    <cellStyle name="Comma 6 2 5 6 2" xfId="43302"/>
    <cellStyle name="Comma 6 2 5 6 3" xfId="47374"/>
    <cellStyle name="Comma 6 2 5 6 4" xfId="50390"/>
    <cellStyle name="Comma 6 2 5 7" xfId="43491"/>
    <cellStyle name="Comma 6 2 5 8" xfId="46268"/>
    <cellStyle name="Comma 6 2 5 9" xfId="49284"/>
    <cellStyle name="Comma 6 2 6" xfId="6385"/>
    <cellStyle name="Comma 6 2 6 2" xfId="11038"/>
    <cellStyle name="Comma 6 2 6 2 2" xfId="18588"/>
    <cellStyle name="Comma 6 2 6 2 3" xfId="21237"/>
    <cellStyle name="Comma 6 2 6 2 4" xfId="47904"/>
    <cellStyle name="Comma 6 2 6 2 5" xfId="50920"/>
    <cellStyle name="Comma 6 2 6 3" xfId="11523"/>
    <cellStyle name="Comma 6 2 6 3 2" xfId="19065"/>
    <cellStyle name="Comma 6 2 6 3 3" xfId="43626"/>
    <cellStyle name="Comma 6 2 6 3 4" xfId="48381"/>
    <cellStyle name="Comma 6 2 6 3 5" xfId="51397"/>
    <cellStyle name="Comma 6 2 6 4" xfId="12010"/>
    <cellStyle name="Comma 6 2 6 4 2" xfId="19542"/>
    <cellStyle name="Comma 6 2 6 4 3" xfId="30279"/>
    <cellStyle name="Comma 6 2 6 4 4" xfId="48858"/>
    <cellStyle name="Comma 6 2 6 4 5" xfId="51874"/>
    <cellStyle name="Comma 6 2 6 5" xfId="9024"/>
    <cellStyle name="Comma 6 2 6 5 2" xfId="43431"/>
    <cellStyle name="Comma 6 2 6 5 3" xfId="47427"/>
    <cellStyle name="Comma 6 2 6 5 4" xfId="50443"/>
    <cellStyle name="Comma 6 2 6 6" xfId="44569"/>
    <cellStyle name="Comma 6 2 6 7" xfId="46321"/>
    <cellStyle name="Comma 6 2 6 8" xfId="49337"/>
    <cellStyle name="Comma 6 2 7" xfId="6705"/>
    <cellStyle name="Comma 6 2 7 2" xfId="11250"/>
    <cellStyle name="Comma 6 2 7 2 2" xfId="18800"/>
    <cellStyle name="Comma 6 2 7 2 3" xfId="42743"/>
    <cellStyle name="Comma 6 2 7 2 4" xfId="48116"/>
    <cellStyle name="Comma 6 2 7 2 5" xfId="51132"/>
    <cellStyle name="Comma 6 2 7 3" xfId="11735"/>
    <cellStyle name="Comma 6 2 7 3 2" xfId="19277"/>
    <cellStyle name="Comma 6 2 7 3 3" xfId="44532"/>
    <cellStyle name="Comma 6 2 7 3 4" xfId="48593"/>
    <cellStyle name="Comma 6 2 7 3 5" xfId="51609"/>
    <cellStyle name="Comma 6 2 7 4" xfId="12223"/>
    <cellStyle name="Comma 6 2 7 4 2" xfId="19754"/>
    <cellStyle name="Comma 6 2 7 4 3" xfId="28784"/>
    <cellStyle name="Comma 6 2 7 4 4" xfId="49070"/>
    <cellStyle name="Comma 6 2 7 4 5" xfId="52086"/>
    <cellStyle name="Comma 6 2 7 5" xfId="9338"/>
    <cellStyle name="Comma 6 2 7 5 2" xfId="43389"/>
    <cellStyle name="Comma 6 2 7 5 3" xfId="47639"/>
    <cellStyle name="Comma 6 2 7 5 4" xfId="50655"/>
    <cellStyle name="Comma 6 2 7 6" xfId="20538"/>
    <cellStyle name="Comma 6 2 7 7" xfId="46533"/>
    <cellStyle name="Comma 6 2 7 8" xfId="49549"/>
    <cellStyle name="Comma 6 2 8" xfId="7473"/>
    <cellStyle name="Comma 6 2 9" xfId="10826"/>
    <cellStyle name="Comma 6 2 9 2" xfId="18376"/>
    <cellStyle name="Comma 6 2 9 3" xfId="33302"/>
    <cellStyle name="Comma 6 2 9 4" xfId="47692"/>
    <cellStyle name="Comma 6 2 9 5" xfId="50708"/>
    <cellStyle name="Comma 6 3" xfId="4883"/>
    <cellStyle name="Comma 6 3 10" xfId="11799"/>
    <cellStyle name="Comma 6 3 10 2" xfId="19332"/>
    <cellStyle name="Comma 6 3 10 3" xfId="43669"/>
    <cellStyle name="Comma 6 3 10 4" xfId="48648"/>
    <cellStyle name="Comma 6 3 10 5" xfId="51664"/>
    <cellStyle name="Comma 6 3 11" xfId="8005"/>
    <cellStyle name="Comma 6 3 11 2" xfId="42568"/>
    <cellStyle name="Comma 6 3 11 3" xfId="47034"/>
    <cellStyle name="Comma 6 3 11 4" xfId="50050"/>
    <cellStyle name="Comma 6 3 12" xfId="20079"/>
    <cellStyle name="Comma 6 3 13" xfId="44954"/>
    <cellStyle name="Comma 6 3 14" xfId="45862"/>
    <cellStyle name="Comma 6 3 15" xfId="46111"/>
    <cellStyle name="Comma 6 3 16" xfId="49126"/>
    <cellStyle name="Comma 6 3 2" xfId="6147"/>
    <cellStyle name="Comma 6 3 2 2" xfId="6467"/>
    <cellStyle name="Comma 6 3 2 2 2" xfId="11093"/>
    <cellStyle name="Comma 6 3 2 2 2 2" xfId="18643"/>
    <cellStyle name="Comma 6 3 2 2 2 3" xfId="44216"/>
    <cellStyle name="Comma 6 3 2 2 2 4" xfId="47959"/>
    <cellStyle name="Comma 6 3 2 2 2 5" xfId="50975"/>
    <cellStyle name="Comma 6 3 2 2 3" xfId="11578"/>
    <cellStyle name="Comma 6 3 2 2 3 2" xfId="19120"/>
    <cellStyle name="Comma 6 3 2 2 3 3" xfId="43922"/>
    <cellStyle name="Comma 6 3 2 2 3 4" xfId="48436"/>
    <cellStyle name="Comma 6 3 2 2 3 5" xfId="51452"/>
    <cellStyle name="Comma 6 3 2 2 4" xfId="12065"/>
    <cellStyle name="Comma 6 3 2 2 4 2" xfId="19597"/>
    <cellStyle name="Comma 6 3 2 2 4 3" xfId="44534"/>
    <cellStyle name="Comma 6 3 2 2 4 4" xfId="48913"/>
    <cellStyle name="Comma 6 3 2 2 4 5" xfId="51929"/>
    <cellStyle name="Comma 6 3 2 2 5" xfId="9101"/>
    <cellStyle name="Comma 6 3 2 2 5 2" xfId="42639"/>
    <cellStyle name="Comma 6 3 2 2 5 3" xfId="47482"/>
    <cellStyle name="Comma 6 3 2 2 5 4" xfId="50498"/>
    <cellStyle name="Comma 6 3 2 2 6" xfId="44163"/>
    <cellStyle name="Comma 6 3 2 2 7" xfId="46376"/>
    <cellStyle name="Comma 6 3 2 2 8" xfId="49392"/>
    <cellStyle name="Comma 6 3 2 3" xfId="10881"/>
    <cellStyle name="Comma 6 3 2 3 2" xfId="18431"/>
    <cellStyle name="Comma 6 3 2 3 3" xfId="32875"/>
    <cellStyle name="Comma 6 3 2 3 4" xfId="47747"/>
    <cellStyle name="Comma 6 3 2 3 5" xfId="50763"/>
    <cellStyle name="Comma 6 3 2 4" xfId="11365"/>
    <cellStyle name="Comma 6 3 2 4 2" xfId="18908"/>
    <cellStyle name="Comma 6 3 2 4 3" xfId="43164"/>
    <cellStyle name="Comma 6 3 2 4 4" xfId="48224"/>
    <cellStyle name="Comma 6 3 2 4 5" xfId="51240"/>
    <cellStyle name="Comma 6 3 2 5" xfId="11852"/>
    <cellStyle name="Comma 6 3 2 5 2" xfId="19385"/>
    <cellStyle name="Comma 6 3 2 5 3" xfId="44802"/>
    <cellStyle name="Comma 6 3 2 5 4" xfId="48701"/>
    <cellStyle name="Comma 6 3 2 5 5" xfId="51717"/>
    <cellStyle name="Comma 6 3 2 6" xfId="8800"/>
    <cellStyle name="Comma 6 3 2 6 2" xfId="44619"/>
    <cellStyle name="Comma 6 3 2 6 3" xfId="47270"/>
    <cellStyle name="Comma 6 3 2 6 4" xfId="50286"/>
    <cellStyle name="Comma 6 3 2 7" xfId="42896"/>
    <cellStyle name="Comma 6 3 2 8" xfId="46164"/>
    <cellStyle name="Comma 6 3 2 9" xfId="49180"/>
    <cellStyle name="Comma 6 3 3" xfId="6227"/>
    <cellStyle name="Comma 6 3 3 2" xfId="6547"/>
    <cellStyle name="Comma 6 3 3 2 2" xfId="11146"/>
    <cellStyle name="Comma 6 3 3 2 2 2" xfId="18696"/>
    <cellStyle name="Comma 6 3 3 2 2 3" xfId="44061"/>
    <cellStyle name="Comma 6 3 3 2 2 4" xfId="48012"/>
    <cellStyle name="Comma 6 3 3 2 2 5" xfId="51028"/>
    <cellStyle name="Comma 6 3 3 2 3" xfId="11631"/>
    <cellStyle name="Comma 6 3 3 2 3 2" xfId="19173"/>
    <cellStyle name="Comma 6 3 3 2 3 3" xfId="28829"/>
    <cellStyle name="Comma 6 3 3 2 3 4" xfId="48489"/>
    <cellStyle name="Comma 6 3 3 2 3 5" xfId="51505"/>
    <cellStyle name="Comma 6 3 3 2 4" xfId="12118"/>
    <cellStyle name="Comma 6 3 3 2 4 2" xfId="19650"/>
    <cellStyle name="Comma 6 3 3 2 4 3" xfId="43254"/>
    <cellStyle name="Comma 6 3 3 2 4 4" xfId="48966"/>
    <cellStyle name="Comma 6 3 3 2 4 5" xfId="51982"/>
    <cellStyle name="Comma 6 3 3 2 5" xfId="9180"/>
    <cellStyle name="Comma 6 3 3 2 5 2" xfId="43610"/>
    <cellStyle name="Comma 6 3 3 2 5 3" xfId="47535"/>
    <cellStyle name="Comma 6 3 3 2 5 4" xfId="50551"/>
    <cellStyle name="Comma 6 3 3 2 6" xfId="42405"/>
    <cellStyle name="Comma 6 3 3 2 7" xfId="46429"/>
    <cellStyle name="Comma 6 3 3 2 8" xfId="49445"/>
    <cellStyle name="Comma 6 3 3 3" xfId="10934"/>
    <cellStyle name="Comma 6 3 3 3 2" xfId="18484"/>
    <cellStyle name="Comma 6 3 3 3 3" xfId="28696"/>
    <cellStyle name="Comma 6 3 3 3 4" xfId="47800"/>
    <cellStyle name="Comma 6 3 3 3 5" xfId="50816"/>
    <cellStyle name="Comma 6 3 3 4" xfId="11419"/>
    <cellStyle name="Comma 6 3 3 4 2" xfId="18961"/>
    <cellStyle name="Comma 6 3 3 4 3" xfId="43167"/>
    <cellStyle name="Comma 6 3 3 4 4" xfId="48277"/>
    <cellStyle name="Comma 6 3 3 4 5" xfId="51293"/>
    <cellStyle name="Comma 6 3 3 5" xfId="11906"/>
    <cellStyle name="Comma 6 3 3 5 2" xfId="19438"/>
    <cellStyle name="Comma 6 3 3 5 3" xfId="44031"/>
    <cellStyle name="Comma 6 3 3 5 4" xfId="48754"/>
    <cellStyle name="Comma 6 3 3 5 5" xfId="51770"/>
    <cellStyle name="Comma 6 3 3 6" xfId="8871"/>
    <cellStyle name="Comma 6 3 3 6 2" xfId="42610"/>
    <cellStyle name="Comma 6 3 3 6 3" xfId="47323"/>
    <cellStyle name="Comma 6 3 3 6 4" xfId="50339"/>
    <cellStyle name="Comma 6 3 3 7" xfId="44437"/>
    <cellStyle name="Comma 6 3 3 8" xfId="46217"/>
    <cellStyle name="Comma 6 3 3 9" xfId="49233"/>
    <cellStyle name="Comma 6 3 4" xfId="6307"/>
    <cellStyle name="Comma 6 3 4 2" xfId="6627"/>
    <cellStyle name="Comma 6 3 4 2 2" xfId="11199"/>
    <cellStyle name="Comma 6 3 4 2 2 2" xfId="18749"/>
    <cellStyle name="Comma 6 3 4 2 2 3" xfId="44062"/>
    <cellStyle name="Comma 6 3 4 2 2 4" xfId="48065"/>
    <cellStyle name="Comma 6 3 4 2 2 5" xfId="51081"/>
    <cellStyle name="Comma 6 3 4 2 3" xfId="11684"/>
    <cellStyle name="Comma 6 3 4 2 3 2" xfId="19226"/>
    <cellStyle name="Comma 6 3 4 2 3 3" xfId="42808"/>
    <cellStyle name="Comma 6 3 4 2 3 4" xfId="48542"/>
    <cellStyle name="Comma 6 3 4 2 3 5" xfId="51558"/>
    <cellStyle name="Comma 6 3 4 2 4" xfId="12171"/>
    <cellStyle name="Comma 6 3 4 2 4 2" xfId="19703"/>
    <cellStyle name="Comma 6 3 4 2 4 3" xfId="42884"/>
    <cellStyle name="Comma 6 3 4 2 4 4" xfId="49019"/>
    <cellStyle name="Comma 6 3 4 2 4 5" xfId="52035"/>
    <cellStyle name="Comma 6 3 4 2 5" xfId="9260"/>
    <cellStyle name="Comma 6 3 4 2 5 2" xfId="32993"/>
    <cellStyle name="Comma 6 3 4 2 5 3" xfId="47588"/>
    <cellStyle name="Comma 6 3 4 2 5 4" xfId="50604"/>
    <cellStyle name="Comma 6 3 4 2 6" xfId="44747"/>
    <cellStyle name="Comma 6 3 4 2 7" xfId="46482"/>
    <cellStyle name="Comma 6 3 4 2 8" xfId="49498"/>
    <cellStyle name="Comma 6 3 4 3" xfId="10987"/>
    <cellStyle name="Comma 6 3 4 3 2" xfId="18537"/>
    <cellStyle name="Comma 6 3 4 3 3" xfId="44212"/>
    <cellStyle name="Comma 6 3 4 3 4" xfId="47853"/>
    <cellStyle name="Comma 6 3 4 3 5" xfId="50869"/>
    <cellStyle name="Comma 6 3 4 4" xfId="11472"/>
    <cellStyle name="Comma 6 3 4 4 2" xfId="19014"/>
    <cellStyle name="Comma 6 3 4 4 3" xfId="43173"/>
    <cellStyle name="Comma 6 3 4 4 4" xfId="48330"/>
    <cellStyle name="Comma 6 3 4 4 5" xfId="51346"/>
    <cellStyle name="Comma 6 3 4 5" xfId="11959"/>
    <cellStyle name="Comma 6 3 4 5 2" xfId="19491"/>
    <cellStyle name="Comma 6 3 4 5 3" xfId="33228"/>
    <cellStyle name="Comma 6 3 4 5 4" xfId="48807"/>
    <cellStyle name="Comma 6 3 4 5 5" xfId="51823"/>
    <cellStyle name="Comma 6 3 4 6" xfId="8947"/>
    <cellStyle name="Comma 6 3 4 6 2" xfId="43064"/>
    <cellStyle name="Comma 6 3 4 6 3" xfId="47376"/>
    <cellStyle name="Comma 6 3 4 6 4" xfId="50392"/>
    <cellStyle name="Comma 6 3 4 7" xfId="43961"/>
    <cellStyle name="Comma 6 3 4 8" xfId="46270"/>
    <cellStyle name="Comma 6 3 4 9" xfId="49286"/>
    <cellStyle name="Comma 6 3 5" xfId="6387"/>
    <cellStyle name="Comma 6 3 5 2" xfId="11040"/>
    <cellStyle name="Comma 6 3 5 2 2" xfId="18590"/>
    <cellStyle name="Comma 6 3 5 2 3" xfId="43141"/>
    <cellStyle name="Comma 6 3 5 2 4" xfId="47906"/>
    <cellStyle name="Comma 6 3 5 2 5" xfId="50922"/>
    <cellStyle name="Comma 6 3 5 3" xfId="11525"/>
    <cellStyle name="Comma 6 3 5 3 2" xfId="19067"/>
    <cellStyle name="Comma 6 3 5 3 3" xfId="44827"/>
    <cellStyle name="Comma 6 3 5 3 4" xfId="48383"/>
    <cellStyle name="Comma 6 3 5 3 5" xfId="51399"/>
    <cellStyle name="Comma 6 3 5 4" xfId="12012"/>
    <cellStyle name="Comma 6 3 5 4 2" xfId="19544"/>
    <cellStyle name="Comma 6 3 5 4 3" xfId="43240"/>
    <cellStyle name="Comma 6 3 5 4 4" xfId="48860"/>
    <cellStyle name="Comma 6 3 5 4 5" xfId="51876"/>
    <cellStyle name="Comma 6 3 5 5" xfId="9026"/>
    <cellStyle name="Comma 6 3 5 5 2" xfId="44525"/>
    <cellStyle name="Comma 6 3 5 5 3" xfId="47429"/>
    <cellStyle name="Comma 6 3 5 5 4" xfId="50445"/>
    <cellStyle name="Comma 6 3 5 6" xfId="43567"/>
    <cellStyle name="Comma 6 3 5 7" xfId="46323"/>
    <cellStyle name="Comma 6 3 5 8" xfId="49339"/>
    <cellStyle name="Comma 6 3 6" xfId="6707"/>
    <cellStyle name="Comma 6 3 6 2" xfId="11252"/>
    <cellStyle name="Comma 6 3 6 2 2" xfId="18802"/>
    <cellStyle name="Comma 6 3 6 2 3" xfId="20734"/>
    <cellStyle name="Comma 6 3 6 2 4" xfId="48118"/>
    <cellStyle name="Comma 6 3 6 2 5" xfId="51134"/>
    <cellStyle name="Comma 6 3 6 3" xfId="11737"/>
    <cellStyle name="Comma 6 3 6 3 2" xfId="19279"/>
    <cellStyle name="Comma 6 3 6 3 3" xfId="44850"/>
    <cellStyle name="Comma 6 3 6 3 4" xfId="48595"/>
    <cellStyle name="Comma 6 3 6 3 5" xfId="51611"/>
    <cellStyle name="Comma 6 3 6 4" xfId="12225"/>
    <cellStyle name="Comma 6 3 6 4 2" xfId="19756"/>
    <cellStyle name="Comma 6 3 6 4 3" xfId="44867"/>
    <cellStyle name="Comma 6 3 6 4 4" xfId="49072"/>
    <cellStyle name="Comma 6 3 6 4 5" xfId="52088"/>
    <cellStyle name="Comma 6 3 6 5" xfId="9340"/>
    <cellStyle name="Comma 6 3 6 5 2" xfId="43815"/>
    <cellStyle name="Comma 6 3 6 5 3" xfId="47641"/>
    <cellStyle name="Comma 6 3 6 5 4" xfId="50657"/>
    <cellStyle name="Comma 6 3 6 6" xfId="44373"/>
    <cellStyle name="Comma 6 3 6 7" xfId="46535"/>
    <cellStyle name="Comma 6 3 6 8" xfId="49551"/>
    <cellStyle name="Comma 6 3 7" xfId="9680"/>
    <cellStyle name="Comma 6 3 8" xfId="10828"/>
    <cellStyle name="Comma 6 3 8 2" xfId="18378"/>
    <cellStyle name="Comma 6 3 8 3" xfId="28818"/>
    <cellStyle name="Comma 6 3 8 4" xfId="47694"/>
    <cellStyle name="Comma 6 3 8 5" xfId="50710"/>
    <cellStyle name="Comma 6 3 9" xfId="11312"/>
    <cellStyle name="Comma 6 3 9 2" xfId="18855"/>
    <cellStyle name="Comma 6 3 9 3" xfId="21202"/>
    <cellStyle name="Comma 6 3 9 4" xfId="48171"/>
    <cellStyle name="Comma 6 3 9 5" xfId="51187"/>
    <cellStyle name="Comma 6 4" xfId="7500"/>
    <cellStyle name="Comma 6 4 2" xfId="18002"/>
    <cellStyle name="Comma 6 4 3" xfId="20080"/>
    <cellStyle name="Comma 6 4 4" xfId="44955"/>
    <cellStyle name="Comma 6 4 5" xfId="45863"/>
    <cellStyle name="Comma 6 4 6" xfId="46997"/>
    <cellStyle name="Comma 6 4 7" xfId="50013"/>
    <cellStyle name="Comma 6 5" xfId="8572"/>
    <cellStyle name="Comma 6 5 2" xfId="20081"/>
    <cellStyle name="Comma 6 6" xfId="14051"/>
    <cellStyle name="Comma 6 6 2" xfId="17559"/>
    <cellStyle name="Comma 6 7" xfId="15802"/>
    <cellStyle name="Comma 6 8" xfId="20074"/>
    <cellStyle name="Comma 6 9" xfId="44949"/>
    <cellStyle name="Comma 7" xfId="3952"/>
    <cellStyle name="Comma 7 2" xfId="4884"/>
    <cellStyle name="Comma 7 2 10" xfId="11313"/>
    <cellStyle name="Comma 7 2 10 2" xfId="18856"/>
    <cellStyle name="Comma 7 2 10 3" xfId="43827"/>
    <cellStyle name="Comma 7 2 10 4" xfId="48172"/>
    <cellStyle name="Comma 7 2 10 5" xfId="51188"/>
    <cellStyle name="Comma 7 2 10 6" xfId="15497"/>
    <cellStyle name="Comma 7 2 11" xfId="11800"/>
    <cellStyle name="Comma 7 2 11 2" xfId="19333"/>
    <cellStyle name="Comma 7 2 11 3" xfId="44851"/>
    <cellStyle name="Comma 7 2 11 4" xfId="48649"/>
    <cellStyle name="Comma 7 2 11 5" xfId="51665"/>
    <cellStyle name="Comma 7 2 11 6" xfId="15642"/>
    <cellStyle name="Comma 7 2 12" xfId="7979"/>
    <cellStyle name="Comma 7 2 12 2" xfId="18021"/>
    <cellStyle name="Comma 7 2 12 3" xfId="44192"/>
    <cellStyle name="Comma 7 2 12 4" xfId="47024"/>
    <cellStyle name="Comma 7 2 12 5" xfId="50040"/>
    <cellStyle name="Comma 7 2 12 6" xfId="14605"/>
    <cellStyle name="Comma 7 2 13" xfId="20083"/>
    <cellStyle name="Comma 7 2 14" xfId="44299"/>
    <cellStyle name="Comma 7 2 15" xfId="44956"/>
    <cellStyle name="Comma 7 2 16" xfId="45864"/>
    <cellStyle name="Comma 7 2 17" xfId="46112"/>
    <cellStyle name="Comma 7 2 18" xfId="49127"/>
    <cellStyle name="Comma 7 2 2" xfId="4885"/>
    <cellStyle name="Comma 7 2 2 10" xfId="7816"/>
    <cellStyle name="Comma 7 2 2 10 2" xfId="44471"/>
    <cellStyle name="Comma 7 2 2 10 3" xfId="47010"/>
    <cellStyle name="Comma 7 2 2 10 4" xfId="50026"/>
    <cellStyle name="Comma 7 2 2 10 5" xfId="18009"/>
    <cellStyle name="Comma 7 2 2 11" xfId="20084"/>
    <cellStyle name="Comma 7 2 2 12" xfId="44714"/>
    <cellStyle name="Comma 7 2 2 13" xfId="44957"/>
    <cellStyle name="Comma 7 2 2 14" xfId="45865"/>
    <cellStyle name="Comma 7 2 2 15" xfId="46113"/>
    <cellStyle name="Comma 7 2 2 16" xfId="49128"/>
    <cellStyle name="Comma 7 2 2 17" xfId="14455"/>
    <cellStyle name="Comma 7 2 2 2" xfId="6149"/>
    <cellStyle name="Comma 7 2 2 2 10" xfId="15061"/>
    <cellStyle name="Comma 7 2 2 2 2" xfId="6469"/>
    <cellStyle name="Comma 7 2 2 2 2 2" xfId="11095"/>
    <cellStyle name="Comma 7 2 2 2 2 2 2" xfId="18645"/>
    <cellStyle name="Comma 7 2 2 2 2 2 3" xfId="43822"/>
    <cellStyle name="Comma 7 2 2 2 2 2 4" xfId="47961"/>
    <cellStyle name="Comma 7 2 2 2 2 2 5" xfId="50977"/>
    <cellStyle name="Comma 7 2 2 2 2 2 6" xfId="15431"/>
    <cellStyle name="Comma 7 2 2 2 2 3" xfId="11580"/>
    <cellStyle name="Comma 7 2 2 2 2 3 2" xfId="19122"/>
    <cellStyle name="Comma 7 2 2 2 2 3 3" xfId="43414"/>
    <cellStyle name="Comma 7 2 2 2 2 3 4" xfId="48438"/>
    <cellStyle name="Comma 7 2 2 2 2 3 5" xfId="51454"/>
    <cellStyle name="Comma 7 2 2 2 2 3 6" xfId="15574"/>
    <cellStyle name="Comma 7 2 2 2 2 4" xfId="12067"/>
    <cellStyle name="Comma 7 2 2 2 2 4 2" xfId="19599"/>
    <cellStyle name="Comma 7 2 2 2 2 4 3" xfId="44311"/>
    <cellStyle name="Comma 7 2 2 2 2 4 4" xfId="48915"/>
    <cellStyle name="Comma 7 2 2 2 2 4 5" xfId="51931"/>
    <cellStyle name="Comma 7 2 2 2 2 4 6" xfId="15719"/>
    <cellStyle name="Comma 7 2 2 2 2 5" xfId="9103"/>
    <cellStyle name="Comma 7 2 2 2 2 5 2" xfId="20760"/>
    <cellStyle name="Comma 7 2 2 2 2 5 3" xfId="47484"/>
    <cellStyle name="Comma 7 2 2 2 2 5 4" xfId="50500"/>
    <cellStyle name="Comma 7 2 2 2 2 5 5" xfId="18289"/>
    <cellStyle name="Comma 7 2 2 2 2 6" xfId="44739"/>
    <cellStyle name="Comma 7 2 2 2 2 7" xfId="46378"/>
    <cellStyle name="Comma 7 2 2 2 2 8" xfId="49394"/>
    <cellStyle name="Comma 7 2 2 2 2 9" xfId="15210"/>
    <cellStyle name="Comma 7 2 2 2 3" xfId="10883"/>
    <cellStyle name="Comma 7 2 2 2 3 2" xfId="18433"/>
    <cellStyle name="Comma 7 2 2 2 3 3" xfId="42688"/>
    <cellStyle name="Comma 7 2 2 2 3 4" xfId="47749"/>
    <cellStyle name="Comma 7 2 2 2 3 5" xfId="50765"/>
    <cellStyle name="Comma 7 2 2 2 3 6" xfId="15371"/>
    <cellStyle name="Comma 7 2 2 2 4" xfId="11367"/>
    <cellStyle name="Comma 7 2 2 2 4 2" xfId="18910"/>
    <cellStyle name="Comma 7 2 2 2 4 3" xfId="44794"/>
    <cellStyle name="Comma 7 2 2 2 4 4" xfId="48226"/>
    <cellStyle name="Comma 7 2 2 2 4 5" xfId="51242"/>
    <cellStyle name="Comma 7 2 2 2 4 6" xfId="15513"/>
    <cellStyle name="Comma 7 2 2 2 5" xfId="11854"/>
    <cellStyle name="Comma 7 2 2 2 5 2" xfId="19387"/>
    <cellStyle name="Comma 7 2 2 2 5 3" xfId="44307"/>
    <cellStyle name="Comma 7 2 2 2 5 4" xfId="48703"/>
    <cellStyle name="Comma 7 2 2 2 5 5" xfId="51719"/>
    <cellStyle name="Comma 7 2 2 2 5 6" xfId="15658"/>
    <cellStyle name="Comma 7 2 2 2 6" xfId="8802"/>
    <cellStyle name="Comma 7 2 2 2 6 2" xfId="42599"/>
    <cellStyle name="Comma 7 2 2 2 6 3" xfId="47272"/>
    <cellStyle name="Comma 7 2 2 2 6 4" xfId="50288"/>
    <cellStyle name="Comma 7 2 2 2 6 5" xfId="18228"/>
    <cellStyle name="Comma 7 2 2 2 7" xfId="42899"/>
    <cellStyle name="Comma 7 2 2 2 8" xfId="46166"/>
    <cellStyle name="Comma 7 2 2 2 9" xfId="49182"/>
    <cellStyle name="Comma 7 2 2 3" xfId="6229"/>
    <cellStyle name="Comma 7 2 2 3 10" xfId="15094"/>
    <cellStyle name="Comma 7 2 2 3 2" xfId="6549"/>
    <cellStyle name="Comma 7 2 2 3 2 2" xfId="11148"/>
    <cellStyle name="Comma 7 2 2 3 2 2 2" xfId="18698"/>
    <cellStyle name="Comma 7 2 2 3 2 2 3" xfId="42728"/>
    <cellStyle name="Comma 7 2 2 3 2 2 4" xfId="48014"/>
    <cellStyle name="Comma 7 2 2 3 2 2 5" xfId="51030"/>
    <cellStyle name="Comma 7 2 2 3 2 2 6" xfId="15446"/>
    <cellStyle name="Comma 7 2 2 3 2 3" xfId="11633"/>
    <cellStyle name="Comma 7 2 2 3 2 3 2" xfId="19175"/>
    <cellStyle name="Comma 7 2 2 3 2 3 3" xfId="43555"/>
    <cellStyle name="Comma 7 2 2 3 2 3 4" xfId="48491"/>
    <cellStyle name="Comma 7 2 2 3 2 3 5" xfId="51507"/>
    <cellStyle name="Comma 7 2 2 3 2 3 6" xfId="15589"/>
    <cellStyle name="Comma 7 2 2 3 2 4" xfId="12120"/>
    <cellStyle name="Comma 7 2 2 3 2 4 2" xfId="19652"/>
    <cellStyle name="Comma 7 2 2 3 2 4 3" xfId="44234"/>
    <cellStyle name="Comma 7 2 2 3 2 4 4" xfId="48968"/>
    <cellStyle name="Comma 7 2 2 3 2 4 5" xfId="51984"/>
    <cellStyle name="Comma 7 2 2 3 2 4 6" xfId="15734"/>
    <cellStyle name="Comma 7 2 2 3 2 5" xfId="9182"/>
    <cellStyle name="Comma 7 2 2 3 2 5 2" xfId="33391"/>
    <cellStyle name="Comma 7 2 2 3 2 5 3" xfId="47537"/>
    <cellStyle name="Comma 7 2 2 3 2 5 4" xfId="50553"/>
    <cellStyle name="Comma 7 2 2 3 2 5 5" xfId="18304"/>
    <cellStyle name="Comma 7 2 2 3 2 6" xfId="30852"/>
    <cellStyle name="Comma 7 2 2 3 2 7" xfId="46431"/>
    <cellStyle name="Comma 7 2 2 3 2 8" xfId="49447"/>
    <cellStyle name="Comma 7 2 2 3 2 9" xfId="15251"/>
    <cellStyle name="Comma 7 2 2 3 3" xfId="10936"/>
    <cellStyle name="Comma 7 2 2 3 3 2" xfId="18486"/>
    <cellStyle name="Comma 7 2 2 3 3 3" xfId="43129"/>
    <cellStyle name="Comma 7 2 2 3 3 4" xfId="47802"/>
    <cellStyle name="Comma 7 2 2 3 3 5" xfId="50818"/>
    <cellStyle name="Comma 7 2 2 3 3 6" xfId="15386"/>
    <cellStyle name="Comma 7 2 2 3 4" xfId="11421"/>
    <cellStyle name="Comma 7 2 2 3 4 2" xfId="18963"/>
    <cellStyle name="Comma 7 2 2 3 4 3" xfId="43703"/>
    <cellStyle name="Comma 7 2 2 3 4 4" xfId="48279"/>
    <cellStyle name="Comma 7 2 2 3 4 5" xfId="51295"/>
    <cellStyle name="Comma 7 2 2 3 4 6" xfId="15529"/>
    <cellStyle name="Comma 7 2 2 3 5" xfId="11908"/>
    <cellStyle name="Comma 7 2 2 3 5 2" xfId="19440"/>
    <cellStyle name="Comma 7 2 2 3 5 3" xfId="43956"/>
    <cellStyle name="Comma 7 2 2 3 5 4" xfId="48756"/>
    <cellStyle name="Comma 7 2 2 3 5 5" xfId="51772"/>
    <cellStyle name="Comma 7 2 2 3 5 6" xfId="15674"/>
    <cellStyle name="Comma 7 2 2 3 6" xfId="8873"/>
    <cellStyle name="Comma 7 2 2 3 6 2" xfId="44556"/>
    <cellStyle name="Comma 7 2 2 3 6 3" xfId="47325"/>
    <cellStyle name="Comma 7 2 2 3 6 4" xfId="50341"/>
    <cellStyle name="Comma 7 2 2 3 6 5" xfId="18244"/>
    <cellStyle name="Comma 7 2 2 3 7" xfId="28589"/>
    <cellStyle name="Comma 7 2 2 3 8" xfId="46219"/>
    <cellStyle name="Comma 7 2 2 3 9" xfId="49235"/>
    <cellStyle name="Comma 7 2 2 4" xfId="6309"/>
    <cellStyle name="Comma 7 2 2 4 10" xfId="15132"/>
    <cellStyle name="Comma 7 2 2 4 2" xfId="6629"/>
    <cellStyle name="Comma 7 2 2 4 2 2" xfId="11201"/>
    <cellStyle name="Comma 7 2 2 4 2 2 2" xfId="18751"/>
    <cellStyle name="Comma 7 2 2 4 2 2 3" xfId="42738"/>
    <cellStyle name="Comma 7 2 2 4 2 2 4" xfId="48067"/>
    <cellStyle name="Comma 7 2 2 4 2 2 5" xfId="51083"/>
    <cellStyle name="Comma 7 2 2 4 2 2 6" xfId="15461"/>
    <cellStyle name="Comma 7 2 2 4 2 3" xfId="11686"/>
    <cellStyle name="Comma 7 2 2 4 2 3 2" xfId="19228"/>
    <cellStyle name="Comma 7 2 2 4 2 3 3" xfId="44703"/>
    <cellStyle name="Comma 7 2 2 4 2 3 4" xfId="48544"/>
    <cellStyle name="Comma 7 2 2 4 2 3 5" xfId="51560"/>
    <cellStyle name="Comma 7 2 2 4 2 3 6" xfId="15604"/>
    <cellStyle name="Comma 7 2 2 4 2 4" xfId="12173"/>
    <cellStyle name="Comma 7 2 2 4 2 4 2" xfId="19705"/>
    <cellStyle name="Comma 7 2 2 4 2 4 3" xfId="44421"/>
    <cellStyle name="Comma 7 2 2 4 2 4 4" xfId="49021"/>
    <cellStyle name="Comma 7 2 2 4 2 4 5" xfId="52037"/>
    <cellStyle name="Comma 7 2 2 4 2 4 6" xfId="15749"/>
    <cellStyle name="Comma 7 2 2 4 2 5" xfId="9262"/>
    <cellStyle name="Comma 7 2 2 4 2 5 2" xfId="20267"/>
    <cellStyle name="Comma 7 2 2 4 2 5 3" xfId="47590"/>
    <cellStyle name="Comma 7 2 2 4 2 5 4" xfId="50606"/>
    <cellStyle name="Comma 7 2 2 4 2 5 5" xfId="18319"/>
    <cellStyle name="Comma 7 2 2 4 2 6" xfId="43874"/>
    <cellStyle name="Comma 7 2 2 4 2 7" xfId="46484"/>
    <cellStyle name="Comma 7 2 2 4 2 8" xfId="49500"/>
    <cellStyle name="Comma 7 2 2 4 2 9" xfId="15293"/>
    <cellStyle name="Comma 7 2 2 4 3" xfId="10989"/>
    <cellStyle name="Comma 7 2 2 4 3 2" xfId="18539"/>
    <cellStyle name="Comma 7 2 2 4 3 3" xfId="28695"/>
    <cellStyle name="Comma 7 2 2 4 3 4" xfId="47855"/>
    <cellStyle name="Comma 7 2 2 4 3 5" xfId="50871"/>
    <cellStyle name="Comma 7 2 2 4 3 6" xfId="15401"/>
    <cellStyle name="Comma 7 2 2 4 4" xfId="11474"/>
    <cellStyle name="Comma 7 2 2 4 4 2" xfId="19016"/>
    <cellStyle name="Comma 7 2 2 4 4 3" xfId="44221"/>
    <cellStyle name="Comma 7 2 2 4 4 4" xfId="48332"/>
    <cellStyle name="Comma 7 2 2 4 4 5" xfId="51348"/>
    <cellStyle name="Comma 7 2 2 4 4 6" xfId="15544"/>
    <cellStyle name="Comma 7 2 2 4 5" xfId="11961"/>
    <cellStyle name="Comma 7 2 2 4 5 2" xfId="19493"/>
    <cellStyle name="Comma 7 2 2 4 5 3" xfId="43234"/>
    <cellStyle name="Comma 7 2 2 4 5 4" xfId="48809"/>
    <cellStyle name="Comma 7 2 2 4 5 5" xfId="51825"/>
    <cellStyle name="Comma 7 2 2 4 5 6" xfId="15689"/>
    <cellStyle name="Comma 7 2 2 4 6" xfId="8949"/>
    <cellStyle name="Comma 7 2 2 4 6 2" xfId="44776"/>
    <cellStyle name="Comma 7 2 2 4 6 3" xfId="47378"/>
    <cellStyle name="Comma 7 2 2 4 6 4" xfId="50394"/>
    <cellStyle name="Comma 7 2 2 4 6 5" xfId="18259"/>
    <cellStyle name="Comma 7 2 2 4 7" xfId="20284"/>
    <cellStyle name="Comma 7 2 2 4 8" xfId="46272"/>
    <cellStyle name="Comma 7 2 2 4 9" xfId="49288"/>
    <cellStyle name="Comma 7 2 2 5" xfId="6389"/>
    <cellStyle name="Comma 7 2 2 5 2" xfId="11042"/>
    <cellStyle name="Comma 7 2 2 5 2 2" xfId="18592"/>
    <cellStyle name="Comma 7 2 2 5 2 3" xfId="44494"/>
    <cellStyle name="Comma 7 2 2 5 2 4" xfId="47908"/>
    <cellStyle name="Comma 7 2 2 5 2 5" xfId="50924"/>
    <cellStyle name="Comma 7 2 2 5 2 6" xfId="15416"/>
    <cellStyle name="Comma 7 2 2 5 3" xfId="11527"/>
    <cellStyle name="Comma 7 2 2 5 3 2" xfId="19069"/>
    <cellStyle name="Comma 7 2 2 5 3 3" xfId="43179"/>
    <cellStyle name="Comma 7 2 2 5 3 4" xfId="48385"/>
    <cellStyle name="Comma 7 2 2 5 3 5" xfId="51401"/>
    <cellStyle name="Comma 7 2 2 5 3 6" xfId="15559"/>
    <cellStyle name="Comma 7 2 2 5 4" xfId="12014"/>
    <cellStyle name="Comma 7 2 2 5 4 2" xfId="19546"/>
    <cellStyle name="Comma 7 2 2 5 4 3" xfId="20442"/>
    <cellStyle name="Comma 7 2 2 5 4 4" xfId="48862"/>
    <cellStyle name="Comma 7 2 2 5 4 5" xfId="51878"/>
    <cellStyle name="Comma 7 2 2 5 4 6" xfId="15704"/>
    <cellStyle name="Comma 7 2 2 5 5" xfId="9028"/>
    <cellStyle name="Comma 7 2 2 5 5 2" xfId="43304"/>
    <cellStyle name="Comma 7 2 2 5 5 3" xfId="47431"/>
    <cellStyle name="Comma 7 2 2 5 5 4" xfId="50447"/>
    <cellStyle name="Comma 7 2 2 5 5 5" xfId="18274"/>
    <cellStyle name="Comma 7 2 2 5 6" xfId="44162"/>
    <cellStyle name="Comma 7 2 2 5 7" xfId="46325"/>
    <cellStyle name="Comma 7 2 2 5 8" xfId="49341"/>
    <cellStyle name="Comma 7 2 2 5 9" xfId="15173"/>
    <cellStyle name="Comma 7 2 2 6" xfId="6709"/>
    <cellStyle name="Comma 7 2 2 6 2" xfId="11254"/>
    <cellStyle name="Comma 7 2 2 6 2 2" xfId="18804"/>
    <cellStyle name="Comma 7 2 2 6 2 3" xfId="44063"/>
    <cellStyle name="Comma 7 2 2 6 2 4" xfId="48120"/>
    <cellStyle name="Comma 7 2 2 6 2 5" xfId="51136"/>
    <cellStyle name="Comma 7 2 2 6 2 6" xfId="15476"/>
    <cellStyle name="Comma 7 2 2 6 3" xfId="11739"/>
    <cellStyle name="Comma 7 2 2 6 3 2" xfId="19281"/>
    <cellStyle name="Comma 7 2 2 6 3 3" xfId="43478"/>
    <cellStyle name="Comma 7 2 2 6 3 4" xfId="48597"/>
    <cellStyle name="Comma 7 2 2 6 3 5" xfId="51613"/>
    <cellStyle name="Comma 7 2 2 6 3 6" xfId="15619"/>
    <cellStyle name="Comma 7 2 2 6 4" xfId="12227"/>
    <cellStyle name="Comma 7 2 2 6 4 2" xfId="19758"/>
    <cellStyle name="Comma 7 2 2 6 4 3" xfId="30275"/>
    <cellStyle name="Comma 7 2 2 6 4 4" xfId="49074"/>
    <cellStyle name="Comma 7 2 2 6 4 5" xfId="52090"/>
    <cellStyle name="Comma 7 2 2 6 4 6" xfId="15765"/>
    <cellStyle name="Comma 7 2 2 6 5" xfId="9342"/>
    <cellStyle name="Comma 7 2 2 6 5 2" xfId="43320"/>
    <cellStyle name="Comma 7 2 2 6 5 3" xfId="47643"/>
    <cellStyle name="Comma 7 2 2 6 5 4" xfId="50659"/>
    <cellStyle name="Comma 7 2 2 6 5 5" xfId="18334"/>
    <cellStyle name="Comma 7 2 2 6 6" xfId="21045"/>
    <cellStyle name="Comma 7 2 2 6 7" xfId="46537"/>
    <cellStyle name="Comma 7 2 2 6 8" xfId="49553"/>
    <cellStyle name="Comma 7 2 2 6 9" xfId="15335"/>
    <cellStyle name="Comma 7 2 2 7" xfId="10830"/>
    <cellStyle name="Comma 7 2 2 7 2" xfId="18380"/>
    <cellStyle name="Comma 7 2 2 7 3" xfId="44209"/>
    <cellStyle name="Comma 7 2 2 7 4" xfId="47696"/>
    <cellStyle name="Comma 7 2 2 7 5" xfId="50712"/>
    <cellStyle name="Comma 7 2 2 7 6" xfId="15356"/>
    <cellStyle name="Comma 7 2 2 8" xfId="11314"/>
    <cellStyle name="Comma 7 2 2 8 2" xfId="18857"/>
    <cellStyle name="Comma 7 2 2 8 3" xfId="28794"/>
    <cellStyle name="Comma 7 2 2 8 4" xfId="48173"/>
    <cellStyle name="Comma 7 2 2 8 5" xfId="51189"/>
    <cellStyle name="Comma 7 2 2 8 6" xfId="15498"/>
    <cellStyle name="Comma 7 2 2 9" xfId="11801"/>
    <cellStyle name="Comma 7 2 2 9 2" xfId="19334"/>
    <cellStyle name="Comma 7 2 2 9 3" xfId="43212"/>
    <cellStyle name="Comma 7 2 2 9 4" xfId="48650"/>
    <cellStyle name="Comma 7 2 2 9 5" xfId="51666"/>
    <cellStyle name="Comma 7 2 2 9 6" xfId="15643"/>
    <cellStyle name="Comma 7 2 3" xfId="6148"/>
    <cellStyle name="Comma 7 2 3 10" xfId="45866"/>
    <cellStyle name="Comma 7 2 3 11" xfId="46165"/>
    <cellStyle name="Comma 7 2 3 12" xfId="49181"/>
    <cellStyle name="Comma 7 2 3 13" xfId="15060"/>
    <cellStyle name="Comma 7 2 3 2" xfId="6468"/>
    <cellStyle name="Comma 7 2 3 2 2" xfId="11094"/>
    <cellStyle name="Comma 7 2 3 2 2 2" xfId="18644"/>
    <cellStyle name="Comma 7 2 3 2 2 3" xfId="21229"/>
    <cellStyle name="Comma 7 2 3 2 2 4" xfId="47960"/>
    <cellStyle name="Comma 7 2 3 2 2 5" xfId="50976"/>
    <cellStyle name="Comma 7 2 3 2 2 6" xfId="15430"/>
    <cellStyle name="Comma 7 2 3 2 3" xfId="11579"/>
    <cellStyle name="Comma 7 2 3 2 3 2" xfId="19121"/>
    <cellStyle name="Comma 7 2 3 2 3 3" xfId="42792"/>
    <cellStyle name="Comma 7 2 3 2 3 4" xfId="48437"/>
    <cellStyle name="Comma 7 2 3 2 3 5" xfId="51453"/>
    <cellStyle name="Comma 7 2 3 2 3 6" xfId="15573"/>
    <cellStyle name="Comma 7 2 3 2 4" xfId="12066"/>
    <cellStyle name="Comma 7 2 3 2 4 2" xfId="19598"/>
    <cellStyle name="Comma 7 2 3 2 4 3" xfId="42866"/>
    <cellStyle name="Comma 7 2 3 2 4 4" xfId="48914"/>
    <cellStyle name="Comma 7 2 3 2 4 5" xfId="51930"/>
    <cellStyle name="Comma 7 2 3 2 4 6" xfId="15718"/>
    <cellStyle name="Comma 7 2 3 2 5" xfId="9102"/>
    <cellStyle name="Comma 7 2 3 2 5 2" xfId="21334"/>
    <cellStyle name="Comma 7 2 3 2 5 3" xfId="47483"/>
    <cellStyle name="Comma 7 2 3 2 5 4" xfId="50499"/>
    <cellStyle name="Comma 7 2 3 2 5 5" xfId="18288"/>
    <cellStyle name="Comma 7 2 3 2 6" xfId="42378"/>
    <cellStyle name="Comma 7 2 3 2 7" xfId="46377"/>
    <cellStyle name="Comma 7 2 3 2 8" xfId="49393"/>
    <cellStyle name="Comma 7 2 3 2 9" xfId="15209"/>
    <cellStyle name="Comma 7 2 3 3" xfId="10882"/>
    <cellStyle name="Comma 7 2 3 3 2" xfId="18432"/>
    <cellStyle name="Comma 7 2 3 3 3" xfId="44210"/>
    <cellStyle name="Comma 7 2 3 3 4" xfId="47748"/>
    <cellStyle name="Comma 7 2 3 3 5" xfId="50764"/>
    <cellStyle name="Comma 7 2 3 3 6" xfId="15370"/>
    <cellStyle name="Comma 7 2 3 4" xfId="11366"/>
    <cellStyle name="Comma 7 2 3 4 2" xfId="18909"/>
    <cellStyle name="Comma 7 2 3 4 3" xfId="44834"/>
    <cellStyle name="Comma 7 2 3 4 4" xfId="48225"/>
    <cellStyle name="Comma 7 2 3 4 5" xfId="51241"/>
    <cellStyle name="Comma 7 2 3 4 6" xfId="15512"/>
    <cellStyle name="Comma 7 2 3 5" xfId="11853"/>
    <cellStyle name="Comma 7 2 3 5 2" xfId="19386"/>
    <cellStyle name="Comma 7 2 3 5 3" xfId="42834"/>
    <cellStyle name="Comma 7 2 3 5 4" xfId="48702"/>
    <cellStyle name="Comma 7 2 3 5 5" xfId="51718"/>
    <cellStyle name="Comma 7 2 3 5 6" xfId="15657"/>
    <cellStyle name="Comma 7 2 3 6" xfId="8801"/>
    <cellStyle name="Comma 7 2 3 6 2" xfId="44199"/>
    <cellStyle name="Comma 7 2 3 6 3" xfId="47271"/>
    <cellStyle name="Comma 7 2 3 6 4" xfId="50287"/>
    <cellStyle name="Comma 7 2 3 6 5" xfId="18227"/>
    <cellStyle name="Comma 7 2 3 7" xfId="20085"/>
    <cellStyle name="Comma 7 2 3 8" xfId="44372"/>
    <cellStyle name="Comma 7 2 3 9" xfId="44958"/>
    <cellStyle name="Comma 7 2 4" xfId="6228"/>
    <cellStyle name="Comma 7 2 4 10" xfId="15093"/>
    <cellStyle name="Comma 7 2 4 2" xfId="6548"/>
    <cellStyle name="Comma 7 2 4 2 2" xfId="11147"/>
    <cellStyle name="Comma 7 2 4 2 2 2" xfId="18697"/>
    <cellStyle name="Comma 7 2 4 2 2 3" xfId="43621"/>
    <cellStyle name="Comma 7 2 4 2 2 4" xfId="48013"/>
    <cellStyle name="Comma 7 2 4 2 2 5" xfId="51029"/>
    <cellStyle name="Comma 7 2 4 2 2 6" xfId="15445"/>
    <cellStyle name="Comma 7 2 4 2 3" xfId="11632"/>
    <cellStyle name="Comma 7 2 4 2 3 2" xfId="19174"/>
    <cellStyle name="Comma 7 2 4 2 3 3" xfId="43438"/>
    <cellStyle name="Comma 7 2 4 2 3 4" xfId="48490"/>
    <cellStyle name="Comma 7 2 4 2 3 5" xfId="51506"/>
    <cellStyle name="Comma 7 2 4 2 3 6" xfId="15588"/>
    <cellStyle name="Comma 7 2 4 2 4" xfId="12119"/>
    <cellStyle name="Comma 7 2 4 2 4 2" xfId="19651"/>
    <cellStyle name="Comma 7 2 4 2 4 3" xfId="44656"/>
    <cellStyle name="Comma 7 2 4 2 4 4" xfId="48967"/>
    <cellStyle name="Comma 7 2 4 2 4 5" xfId="51983"/>
    <cellStyle name="Comma 7 2 4 2 4 6" xfId="15733"/>
    <cellStyle name="Comma 7 2 4 2 5" xfId="9181"/>
    <cellStyle name="Comma 7 2 4 2 5 2" xfId="42650"/>
    <cellStyle name="Comma 7 2 4 2 5 3" xfId="47536"/>
    <cellStyle name="Comma 7 2 4 2 5 4" xfId="50552"/>
    <cellStyle name="Comma 7 2 4 2 5 5" xfId="18303"/>
    <cellStyle name="Comma 7 2 4 2 6" xfId="43870"/>
    <cellStyle name="Comma 7 2 4 2 7" xfId="46430"/>
    <cellStyle name="Comma 7 2 4 2 8" xfId="49446"/>
    <cellStyle name="Comma 7 2 4 2 9" xfId="15250"/>
    <cellStyle name="Comma 7 2 4 3" xfId="10935"/>
    <cellStyle name="Comma 7 2 4 3 2" xfId="18485"/>
    <cellStyle name="Comma 7 2 4 3 3" xfId="44114"/>
    <cellStyle name="Comma 7 2 4 3 4" xfId="47801"/>
    <cellStyle name="Comma 7 2 4 3 5" xfId="50817"/>
    <cellStyle name="Comma 7 2 4 3 6" xfId="15385"/>
    <cellStyle name="Comma 7 2 4 4" xfId="11420"/>
    <cellStyle name="Comma 7 2 4 4 2" xfId="18962"/>
    <cellStyle name="Comma 7 2 4 4 3" xfId="44643"/>
    <cellStyle name="Comma 7 2 4 4 4" xfId="48278"/>
    <cellStyle name="Comma 7 2 4 4 5" xfId="51294"/>
    <cellStyle name="Comma 7 2 4 4 6" xfId="15528"/>
    <cellStyle name="Comma 7 2 4 5" xfId="11907"/>
    <cellStyle name="Comma 7 2 4 5 2" xfId="19439"/>
    <cellStyle name="Comma 7 2 4 5 3" xfId="44149"/>
    <cellStyle name="Comma 7 2 4 5 4" xfId="48755"/>
    <cellStyle name="Comma 7 2 4 5 5" xfId="51771"/>
    <cellStyle name="Comma 7 2 4 5 6" xfId="15673"/>
    <cellStyle name="Comma 7 2 4 6" xfId="8872"/>
    <cellStyle name="Comma 7 2 4 6 2" xfId="21355"/>
    <cellStyle name="Comma 7 2 4 6 3" xfId="47324"/>
    <cellStyle name="Comma 7 2 4 6 4" xfId="50340"/>
    <cellStyle name="Comma 7 2 4 6 5" xfId="18243"/>
    <cellStyle name="Comma 7 2 4 7" xfId="42336"/>
    <cellStyle name="Comma 7 2 4 8" xfId="46218"/>
    <cellStyle name="Comma 7 2 4 9" xfId="49234"/>
    <cellStyle name="Comma 7 2 5" xfId="6308"/>
    <cellStyle name="Comma 7 2 5 10" xfId="15131"/>
    <cellStyle name="Comma 7 2 5 2" xfId="6628"/>
    <cellStyle name="Comma 7 2 5 2 2" xfId="11200"/>
    <cellStyle name="Comma 7 2 5 2 2 2" xfId="18750"/>
    <cellStyle name="Comma 7 2 5 2 2 3" xfId="43622"/>
    <cellStyle name="Comma 7 2 5 2 2 4" xfId="48066"/>
    <cellStyle name="Comma 7 2 5 2 2 5" xfId="51082"/>
    <cellStyle name="Comma 7 2 5 2 2 6" xfId="15460"/>
    <cellStyle name="Comma 7 2 5 2 3" xfId="11685"/>
    <cellStyle name="Comma 7 2 5 2 3 2" xfId="19227"/>
    <cellStyle name="Comma 7 2 5 2 3 3" xfId="44008"/>
    <cellStyle name="Comma 7 2 5 2 3 4" xfId="48543"/>
    <cellStyle name="Comma 7 2 5 2 3 5" xfId="51559"/>
    <cellStyle name="Comma 7 2 5 2 3 6" xfId="15603"/>
    <cellStyle name="Comma 7 2 5 2 4" xfId="12172"/>
    <cellStyle name="Comma 7 2 5 2 4 2" xfId="19704"/>
    <cellStyle name="Comma 7 2 5 2 4 3" xfId="44597"/>
    <cellStyle name="Comma 7 2 5 2 4 4" xfId="49020"/>
    <cellStyle name="Comma 7 2 5 2 4 5" xfId="52036"/>
    <cellStyle name="Comma 7 2 5 2 4 6" xfId="15748"/>
    <cellStyle name="Comma 7 2 5 2 5" xfId="9261"/>
    <cellStyle name="Comma 7 2 5 2 5 2" xfId="28595"/>
    <cellStyle name="Comma 7 2 5 2 5 3" xfId="47589"/>
    <cellStyle name="Comma 7 2 5 2 5 4" xfId="50605"/>
    <cellStyle name="Comma 7 2 5 2 5 5" xfId="18318"/>
    <cellStyle name="Comma 7 2 5 2 6" xfId="42425"/>
    <cellStyle name="Comma 7 2 5 2 7" xfId="46483"/>
    <cellStyle name="Comma 7 2 5 2 8" xfId="49499"/>
    <cellStyle name="Comma 7 2 5 2 9" xfId="15292"/>
    <cellStyle name="Comma 7 2 5 3" xfId="10988"/>
    <cellStyle name="Comma 7 2 5 3 2" xfId="18538"/>
    <cellStyle name="Comma 7 2 5 3 3" xfId="42702"/>
    <cellStyle name="Comma 7 2 5 3 4" xfId="47854"/>
    <cellStyle name="Comma 7 2 5 3 5" xfId="50870"/>
    <cellStyle name="Comma 7 2 5 3 6" xfId="15400"/>
    <cellStyle name="Comma 7 2 5 4" xfId="11473"/>
    <cellStyle name="Comma 7 2 5 4 2" xfId="19015"/>
    <cellStyle name="Comma 7 2 5 4 3" xfId="44265"/>
    <cellStyle name="Comma 7 2 5 4 4" xfId="48331"/>
    <cellStyle name="Comma 7 2 5 4 5" xfId="51347"/>
    <cellStyle name="Comma 7 2 5 4 6" xfId="15543"/>
    <cellStyle name="Comma 7 2 5 5" xfId="11960"/>
    <cellStyle name="Comma 7 2 5 5 2" xfId="19492"/>
    <cellStyle name="Comma 7 2 5 5 3" xfId="43836"/>
    <cellStyle name="Comma 7 2 5 5 4" xfId="48808"/>
    <cellStyle name="Comma 7 2 5 5 5" xfId="51824"/>
    <cellStyle name="Comma 7 2 5 5 6" xfId="15688"/>
    <cellStyle name="Comma 7 2 5 6" xfId="8948"/>
    <cellStyle name="Comma 7 2 5 6 2" xfId="43753"/>
    <cellStyle name="Comma 7 2 5 6 3" xfId="47377"/>
    <cellStyle name="Comma 7 2 5 6 4" xfId="50393"/>
    <cellStyle name="Comma 7 2 5 6 5" xfId="18258"/>
    <cellStyle name="Comma 7 2 5 7" xfId="43985"/>
    <cellStyle name="Comma 7 2 5 8" xfId="46271"/>
    <cellStyle name="Comma 7 2 5 9" xfId="49287"/>
    <cellStyle name="Comma 7 2 6" xfId="6388"/>
    <cellStyle name="Comma 7 2 6 2" xfId="11041"/>
    <cellStyle name="Comma 7 2 6 2 2" xfId="18591"/>
    <cellStyle name="Comma 7 2 6 2 3" xfId="20947"/>
    <cellStyle name="Comma 7 2 6 2 4" xfId="47907"/>
    <cellStyle name="Comma 7 2 6 2 5" xfId="50923"/>
    <cellStyle name="Comma 7 2 6 2 6" xfId="15415"/>
    <cellStyle name="Comma 7 2 6 3" xfId="11526"/>
    <cellStyle name="Comma 7 2 6 3 2" xfId="19068"/>
    <cellStyle name="Comma 7 2 6 3 3" xfId="29646"/>
    <cellStyle name="Comma 7 2 6 3 4" xfId="48384"/>
    <cellStyle name="Comma 7 2 6 3 5" xfId="51400"/>
    <cellStyle name="Comma 7 2 6 3 6" xfId="15558"/>
    <cellStyle name="Comma 7 2 6 4" xfId="12013"/>
    <cellStyle name="Comma 7 2 6 4 2" xfId="19545"/>
    <cellStyle name="Comma 7 2 6 4 3" xfId="43484"/>
    <cellStyle name="Comma 7 2 6 4 4" xfId="48861"/>
    <cellStyle name="Comma 7 2 6 4 5" xfId="51877"/>
    <cellStyle name="Comma 7 2 6 4 6" xfId="15703"/>
    <cellStyle name="Comma 7 2 6 5" xfId="9027"/>
    <cellStyle name="Comma 7 2 6 5 2" xfId="42631"/>
    <cellStyle name="Comma 7 2 6 5 3" xfId="47430"/>
    <cellStyle name="Comma 7 2 6 5 4" xfId="50446"/>
    <cellStyle name="Comma 7 2 6 5 5" xfId="18273"/>
    <cellStyle name="Comma 7 2 6 6" xfId="42363"/>
    <cellStyle name="Comma 7 2 6 7" xfId="46324"/>
    <cellStyle name="Comma 7 2 6 8" xfId="49340"/>
    <cellStyle name="Comma 7 2 6 9" xfId="15172"/>
    <cellStyle name="Comma 7 2 7" xfId="6708"/>
    <cellStyle name="Comma 7 2 7 2" xfId="11253"/>
    <cellStyle name="Comma 7 2 7 2 2" xfId="18803"/>
    <cellStyle name="Comma 7 2 7 2 3" xfId="28804"/>
    <cellStyle name="Comma 7 2 7 2 4" xfId="48119"/>
    <cellStyle name="Comma 7 2 7 2 5" xfId="51135"/>
    <cellStyle name="Comma 7 2 7 2 6" xfId="15475"/>
    <cellStyle name="Comma 7 2 7 3" xfId="11738"/>
    <cellStyle name="Comma 7 2 7 3 2" xfId="19280"/>
    <cellStyle name="Comma 7 2 7 3 3" xfId="43206"/>
    <cellStyle name="Comma 7 2 7 3 4" xfId="48596"/>
    <cellStyle name="Comma 7 2 7 3 5" xfId="51612"/>
    <cellStyle name="Comma 7 2 7 3 6" xfId="15618"/>
    <cellStyle name="Comma 7 2 7 4" xfId="12226"/>
    <cellStyle name="Comma 7 2 7 4 2" xfId="19757"/>
    <cellStyle name="Comma 7 2 7 4 3" xfId="42892"/>
    <cellStyle name="Comma 7 2 7 4 4" xfId="49073"/>
    <cellStyle name="Comma 7 2 7 4 5" xfId="52089"/>
    <cellStyle name="Comma 7 2 7 4 6" xfId="15764"/>
    <cellStyle name="Comma 7 2 7 5" xfId="9341"/>
    <cellStyle name="Comma 7 2 7 5 2" xfId="43109"/>
    <cellStyle name="Comma 7 2 7 5 3" xfId="47642"/>
    <cellStyle name="Comma 7 2 7 5 4" xfId="50658"/>
    <cellStyle name="Comma 7 2 7 5 5" xfId="18333"/>
    <cellStyle name="Comma 7 2 7 6" xfId="42917"/>
    <cellStyle name="Comma 7 2 7 7" xfId="46536"/>
    <cellStyle name="Comma 7 2 7 8" xfId="49552"/>
    <cellStyle name="Comma 7 2 7 9" xfId="15334"/>
    <cellStyle name="Comma 7 2 8" xfId="10483"/>
    <cellStyle name="Comma 7 2 9" xfId="10829"/>
    <cellStyle name="Comma 7 2 9 2" xfId="18379"/>
    <cellStyle name="Comma 7 2 9 3" xfId="44631"/>
    <cellStyle name="Comma 7 2 9 4" xfId="47695"/>
    <cellStyle name="Comma 7 2 9 5" xfId="50711"/>
    <cellStyle name="Comma 7 2 9 6" xfId="15355"/>
    <cellStyle name="Comma 7 3" xfId="4886"/>
    <cellStyle name="Comma 7 3 10" xfId="8483"/>
    <cellStyle name="Comma 7 3 10 2" xfId="44329"/>
    <cellStyle name="Comma 7 3 10 3" xfId="47221"/>
    <cellStyle name="Comma 7 3 10 4" xfId="50237"/>
    <cellStyle name="Comma 7 3 10 5" xfId="18211"/>
    <cellStyle name="Comma 7 3 11" xfId="20086"/>
    <cellStyle name="Comma 7 3 12" xfId="43641"/>
    <cellStyle name="Comma 7 3 13" xfId="44959"/>
    <cellStyle name="Comma 7 3 14" xfId="45867"/>
    <cellStyle name="Comma 7 3 15" xfId="46114"/>
    <cellStyle name="Comma 7 3 16" xfId="49129"/>
    <cellStyle name="Comma 7 3 17" xfId="14873"/>
    <cellStyle name="Comma 7 3 2" xfId="6150"/>
    <cellStyle name="Comma 7 3 2 10" xfId="15062"/>
    <cellStyle name="Comma 7 3 2 2" xfId="6470"/>
    <cellStyle name="Comma 7 3 2 2 2" xfId="11096"/>
    <cellStyle name="Comma 7 3 2 2 2 2" xfId="18646"/>
    <cellStyle name="Comma 7 3 2 2 2 3" xfId="43147"/>
    <cellStyle name="Comma 7 3 2 2 2 4" xfId="47962"/>
    <cellStyle name="Comma 7 3 2 2 2 5" xfId="50978"/>
    <cellStyle name="Comma 7 3 2 2 2 6" xfId="15432"/>
    <cellStyle name="Comma 7 3 2 2 3" xfId="11581"/>
    <cellStyle name="Comma 7 3 2 2 3 2" xfId="19123"/>
    <cellStyle name="Comma 7 3 2 2 3 3" xfId="44701"/>
    <cellStyle name="Comma 7 3 2 2 3 4" xfId="48439"/>
    <cellStyle name="Comma 7 3 2 2 3 5" xfId="51455"/>
    <cellStyle name="Comma 7 3 2 2 3 6" xfId="15575"/>
    <cellStyle name="Comma 7 3 2 2 4" xfId="12068"/>
    <cellStyle name="Comma 7 3 2 2 4 2" xfId="19600"/>
    <cellStyle name="Comma 7 3 2 2 4 3" xfId="43541"/>
    <cellStyle name="Comma 7 3 2 2 4 4" xfId="48916"/>
    <cellStyle name="Comma 7 3 2 2 4 5" xfId="51932"/>
    <cellStyle name="Comma 7 3 2 2 4 6" xfId="15720"/>
    <cellStyle name="Comma 7 3 2 2 5" xfId="9104"/>
    <cellStyle name="Comma 7 3 2 2 5 2" xfId="43081"/>
    <cellStyle name="Comma 7 3 2 2 5 3" xfId="47485"/>
    <cellStyle name="Comma 7 3 2 2 5 4" xfId="50501"/>
    <cellStyle name="Comma 7 3 2 2 5 5" xfId="18290"/>
    <cellStyle name="Comma 7 3 2 2 6" xfId="42379"/>
    <cellStyle name="Comma 7 3 2 2 7" xfId="46379"/>
    <cellStyle name="Comma 7 3 2 2 8" xfId="49395"/>
    <cellStyle name="Comma 7 3 2 2 9" xfId="15211"/>
    <cellStyle name="Comma 7 3 2 3" xfId="10884"/>
    <cellStyle name="Comma 7 3 2 3 2" xfId="18434"/>
    <cellStyle name="Comma 7 3 2 3 3" xfId="21252"/>
    <cellStyle name="Comma 7 3 2 3 4" xfId="47750"/>
    <cellStyle name="Comma 7 3 2 3 5" xfId="50766"/>
    <cellStyle name="Comma 7 3 2 3 6" xfId="15372"/>
    <cellStyle name="Comma 7 3 2 4" xfId="11368"/>
    <cellStyle name="Comma 7 3 2 4 2" xfId="18911"/>
    <cellStyle name="Comma 7 3 2 4 3" xfId="28684"/>
    <cellStyle name="Comma 7 3 2 4 4" xfId="48227"/>
    <cellStyle name="Comma 7 3 2 4 5" xfId="51243"/>
    <cellStyle name="Comma 7 3 2 4 6" xfId="15514"/>
    <cellStyle name="Comma 7 3 2 5" xfId="11855"/>
    <cellStyle name="Comma 7 3 2 5 2" xfId="19388"/>
    <cellStyle name="Comma 7 3 2 5 3" xfId="43537"/>
    <cellStyle name="Comma 7 3 2 5 4" xfId="48704"/>
    <cellStyle name="Comma 7 3 2 5 5" xfId="51720"/>
    <cellStyle name="Comma 7 3 2 5 6" xfId="15659"/>
    <cellStyle name="Comma 7 3 2 6" xfId="8803"/>
    <cellStyle name="Comma 7 3 2 6 2" xfId="21367"/>
    <cellStyle name="Comma 7 3 2 6 3" xfId="47273"/>
    <cellStyle name="Comma 7 3 2 6 4" xfId="50289"/>
    <cellStyle name="Comma 7 3 2 6 5" xfId="18229"/>
    <cellStyle name="Comma 7 3 2 7" xfId="44017"/>
    <cellStyle name="Comma 7 3 2 8" xfId="46167"/>
    <cellStyle name="Comma 7 3 2 9" xfId="49183"/>
    <cellStyle name="Comma 7 3 3" xfId="6230"/>
    <cellStyle name="Comma 7 3 3 10" xfId="15095"/>
    <cellStyle name="Comma 7 3 3 2" xfId="6550"/>
    <cellStyle name="Comma 7 3 3 2 2" xfId="11149"/>
    <cellStyle name="Comma 7 3 3 2 2 2" xfId="18699"/>
    <cellStyle name="Comma 7 3 3 2 2 3" xfId="42729"/>
    <cellStyle name="Comma 7 3 3 2 2 4" xfId="48015"/>
    <cellStyle name="Comma 7 3 3 2 2 5" xfId="51031"/>
    <cellStyle name="Comma 7 3 3 2 2 6" xfId="15447"/>
    <cellStyle name="Comma 7 3 3 2 3" xfId="11634"/>
    <cellStyle name="Comma 7 3 3 2 3 2" xfId="19176"/>
    <cellStyle name="Comma 7 3 3 2 3 3" xfId="44253"/>
    <cellStyle name="Comma 7 3 3 2 3 4" xfId="48492"/>
    <cellStyle name="Comma 7 3 3 2 3 5" xfId="51508"/>
    <cellStyle name="Comma 7 3 3 2 3 6" xfId="15590"/>
    <cellStyle name="Comma 7 3 3 2 4" xfId="12121"/>
    <cellStyle name="Comma 7 3 3 2 4 2" xfId="19653"/>
    <cellStyle name="Comma 7 3 3 2 4 3" xfId="42876"/>
    <cellStyle name="Comma 7 3 3 2 4 4" xfId="48969"/>
    <cellStyle name="Comma 7 3 3 2 4 5" xfId="51985"/>
    <cellStyle name="Comma 7 3 3 2 4 6" xfId="15735"/>
    <cellStyle name="Comma 7 3 3 2 5" xfId="9183"/>
    <cellStyle name="Comma 7 3 3 2 5 2" xfId="44685"/>
    <cellStyle name="Comma 7 3 3 2 5 3" xfId="47538"/>
    <cellStyle name="Comma 7 3 3 2 5 4" xfId="50554"/>
    <cellStyle name="Comma 7 3 3 2 5 5" xfId="18305"/>
    <cellStyle name="Comma 7 3 3 2 6" xfId="43492"/>
    <cellStyle name="Comma 7 3 3 2 7" xfId="46432"/>
    <cellStyle name="Comma 7 3 3 2 8" xfId="49448"/>
    <cellStyle name="Comma 7 3 3 2 9" xfId="15252"/>
    <cellStyle name="Comma 7 3 3 3" xfId="10937"/>
    <cellStyle name="Comma 7 3 3 3 2" xfId="18487"/>
    <cellStyle name="Comma 7 3 3 3 3" xfId="43764"/>
    <cellStyle name="Comma 7 3 3 3 4" xfId="47803"/>
    <cellStyle name="Comma 7 3 3 3 5" xfId="50819"/>
    <cellStyle name="Comma 7 3 3 3 6" xfId="15387"/>
    <cellStyle name="Comma 7 3 3 4" xfId="11422"/>
    <cellStyle name="Comma 7 3 3 4 2" xfId="18964"/>
    <cellStyle name="Comma 7 3 3 4 3" xfId="42767"/>
    <cellStyle name="Comma 7 3 3 4 4" xfId="48280"/>
    <cellStyle name="Comma 7 3 3 4 5" xfId="51296"/>
    <cellStyle name="Comma 7 3 3 4 6" xfId="15530"/>
    <cellStyle name="Comma 7 3 3 5" xfId="11909"/>
    <cellStyle name="Comma 7 3 3 5 2" xfId="19441"/>
    <cellStyle name="Comma 7 3 3 5 3" xfId="44533"/>
    <cellStyle name="Comma 7 3 3 5 4" xfId="48757"/>
    <cellStyle name="Comma 7 3 3 5 5" xfId="51773"/>
    <cellStyle name="Comma 7 3 3 5 6" xfId="15675"/>
    <cellStyle name="Comma 7 3 3 6" xfId="8874"/>
    <cellStyle name="Comma 7 3 3 6 2" xfId="43054"/>
    <cellStyle name="Comma 7 3 3 6 3" xfId="47326"/>
    <cellStyle name="Comma 7 3 3 6 4" xfId="50342"/>
    <cellStyle name="Comma 7 3 3 6 5" xfId="18245"/>
    <cellStyle name="Comma 7 3 3 7" xfId="42337"/>
    <cellStyle name="Comma 7 3 3 8" xfId="46220"/>
    <cellStyle name="Comma 7 3 3 9" xfId="49236"/>
    <cellStyle name="Comma 7 3 4" xfId="6310"/>
    <cellStyle name="Comma 7 3 4 10" xfId="15133"/>
    <cellStyle name="Comma 7 3 4 2" xfId="6630"/>
    <cellStyle name="Comma 7 3 4 2 2" xfId="11202"/>
    <cellStyle name="Comma 7 3 4 2 2 2" xfId="18752"/>
    <cellStyle name="Comma 7 3 4 2 2 3" xfId="21214"/>
    <cellStyle name="Comma 7 3 4 2 2 4" xfId="48068"/>
    <cellStyle name="Comma 7 3 4 2 2 5" xfId="51084"/>
    <cellStyle name="Comma 7 3 4 2 2 6" xfId="15462"/>
    <cellStyle name="Comma 7 3 4 2 3" xfId="11687"/>
    <cellStyle name="Comma 7 3 4 2 3 2" xfId="19229"/>
    <cellStyle name="Comma 7 3 4 2 3 3" xfId="43200"/>
    <cellStyle name="Comma 7 3 4 2 3 4" xfId="48545"/>
    <cellStyle name="Comma 7 3 4 2 3 5" xfId="51561"/>
    <cellStyle name="Comma 7 3 4 2 3 6" xfId="15605"/>
    <cellStyle name="Comma 7 3 4 2 4" xfId="12174"/>
    <cellStyle name="Comma 7 3 4 2 4 2" xfId="19706"/>
    <cellStyle name="Comma 7 3 4 2 4 3" xfId="43262"/>
    <cellStyle name="Comma 7 3 4 2 4 4" xfId="49022"/>
    <cellStyle name="Comma 7 3 4 2 4 5" xfId="52038"/>
    <cellStyle name="Comma 7 3 4 2 4 6" xfId="15750"/>
    <cellStyle name="Comma 7 3 4 2 5" xfId="9263"/>
    <cellStyle name="Comma 7 3 4 2 5 2" xfId="42662"/>
    <cellStyle name="Comma 7 3 4 2 5 3" xfId="47591"/>
    <cellStyle name="Comma 7 3 4 2 5 4" xfId="50607"/>
    <cellStyle name="Comma 7 3 4 2 5 5" xfId="18320"/>
    <cellStyle name="Comma 7 3 4 2 6" xfId="42426"/>
    <cellStyle name="Comma 7 3 4 2 7" xfId="46485"/>
    <cellStyle name="Comma 7 3 4 2 8" xfId="49501"/>
    <cellStyle name="Comma 7 3 4 2 9" xfId="15294"/>
    <cellStyle name="Comma 7 3 4 3" xfId="10990"/>
    <cellStyle name="Comma 7 3 4 3 2" xfId="18540"/>
    <cellStyle name="Comma 7 3 4 3 3" xfId="44115"/>
    <cellStyle name="Comma 7 3 4 3 4" xfId="47856"/>
    <cellStyle name="Comma 7 3 4 3 5" xfId="50872"/>
    <cellStyle name="Comma 7 3 4 3 6" xfId="15402"/>
    <cellStyle name="Comma 7 3 4 4" xfId="11475"/>
    <cellStyle name="Comma 7 3 4 4 2" xfId="19017"/>
    <cellStyle name="Comma 7 3 4 4 3" xfId="42778"/>
    <cellStyle name="Comma 7 3 4 4 4" xfId="48333"/>
    <cellStyle name="Comma 7 3 4 4 5" xfId="51349"/>
    <cellStyle name="Comma 7 3 4 4 6" xfId="15545"/>
    <cellStyle name="Comma 7 3 4 5" xfId="11962"/>
    <cellStyle name="Comma 7 3 4 5 2" xfId="19494"/>
    <cellStyle name="Comma 7 3 4 5 3" xfId="44076"/>
    <cellStyle name="Comma 7 3 4 5 4" xfId="48810"/>
    <cellStyle name="Comma 7 3 4 5 5" xfId="51826"/>
    <cellStyle name="Comma 7 3 4 5 6" xfId="15690"/>
    <cellStyle name="Comma 7 3 4 6" xfId="8950"/>
    <cellStyle name="Comma 7 3 4 6 2" xfId="42620"/>
    <cellStyle name="Comma 7 3 4 6 3" xfId="47379"/>
    <cellStyle name="Comma 7 3 4 6 4" xfId="50395"/>
    <cellStyle name="Comma 7 3 4 6 5" xfId="18260"/>
    <cellStyle name="Comma 7 3 4 7" xfId="42349"/>
    <cellStyle name="Comma 7 3 4 8" xfId="46273"/>
    <cellStyle name="Comma 7 3 4 9" xfId="49289"/>
    <cellStyle name="Comma 7 3 5" xfId="6390"/>
    <cellStyle name="Comma 7 3 5 2" xfId="11043"/>
    <cellStyle name="Comma 7 3 5 2 2" xfId="18593"/>
    <cellStyle name="Comma 7 3 5 2 3" xfId="42711"/>
    <cellStyle name="Comma 7 3 5 2 4" xfId="47909"/>
    <cellStyle name="Comma 7 3 5 2 5" xfId="50925"/>
    <cellStyle name="Comma 7 3 5 2 6" xfId="15417"/>
    <cellStyle name="Comma 7 3 5 3" xfId="11528"/>
    <cellStyle name="Comma 7 3 5 3 2" xfId="19070"/>
    <cellStyle name="Comma 7 3 5 3 3" xfId="44644"/>
    <cellStyle name="Comma 7 3 5 3 4" xfId="48386"/>
    <cellStyle name="Comma 7 3 5 3 5" xfId="51402"/>
    <cellStyle name="Comma 7 3 5 3 6" xfId="15560"/>
    <cellStyle name="Comma 7 3 5 4" xfId="12015"/>
    <cellStyle name="Comma 7 3 5 4 2" xfId="19547"/>
    <cellStyle name="Comma 7 3 5 4 3" xfId="42859"/>
    <cellStyle name="Comma 7 3 5 4 4" xfId="48863"/>
    <cellStyle name="Comma 7 3 5 4 5" xfId="51879"/>
    <cellStyle name="Comma 7 3 5 4 6" xfId="15705"/>
    <cellStyle name="Comma 7 3 5 5" xfId="9029"/>
    <cellStyle name="Comma 7 3 5 5 2" xfId="43684"/>
    <cellStyle name="Comma 7 3 5 5 3" xfId="47432"/>
    <cellStyle name="Comma 7 3 5 5 4" xfId="50448"/>
    <cellStyle name="Comma 7 3 5 5 5" xfId="18275"/>
    <cellStyle name="Comma 7 3 5 6" xfId="42364"/>
    <cellStyle name="Comma 7 3 5 7" xfId="46326"/>
    <cellStyle name="Comma 7 3 5 8" xfId="49342"/>
    <cellStyle name="Comma 7 3 5 9" xfId="15174"/>
    <cellStyle name="Comma 7 3 6" xfId="6710"/>
    <cellStyle name="Comma 7 3 6 2" xfId="11255"/>
    <cellStyle name="Comma 7 3 6 2 2" xfId="18805"/>
    <cellStyle name="Comma 7 3 6 2 3" xfId="43623"/>
    <cellStyle name="Comma 7 3 6 2 4" xfId="48121"/>
    <cellStyle name="Comma 7 3 6 2 5" xfId="51137"/>
    <cellStyle name="Comma 7 3 6 2 6" xfId="15477"/>
    <cellStyle name="Comma 7 3 6 3" xfId="11740"/>
    <cellStyle name="Comma 7 3 6 3 2" xfId="19282"/>
    <cellStyle name="Comma 7 3 6 3 3" xfId="20451"/>
    <cellStyle name="Comma 7 3 6 3 4" xfId="48598"/>
    <cellStyle name="Comma 7 3 6 3 5" xfId="51614"/>
    <cellStyle name="Comma 7 3 6 3 6" xfId="15620"/>
    <cellStyle name="Comma 7 3 6 4" xfId="12228"/>
    <cellStyle name="Comma 7 3 6 4 2" xfId="19759"/>
    <cellStyle name="Comma 7 3 6 4 3" xfId="20709"/>
    <cellStyle name="Comma 7 3 6 4 4" xfId="49075"/>
    <cellStyle name="Comma 7 3 6 4 5" xfId="52091"/>
    <cellStyle name="Comma 7 3 6 4 6" xfId="15766"/>
    <cellStyle name="Comma 7 3 6 5" xfId="9343"/>
    <cellStyle name="Comma 7 3 6 5 2" xfId="43996"/>
    <cellStyle name="Comma 7 3 6 5 3" xfId="47644"/>
    <cellStyle name="Comma 7 3 6 5 4" xfId="50660"/>
    <cellStyle name="Comma 7 3 6 5 5" xfId="18335"/>
    <cellStyle name="Comma 7 3 6 6" xfId="20607"/>
    <cellStyle name="Comma 7 3 6 7" xfId="46538"/>
    <cellStyle name="Comma 7 3 6 8" xfId="49554"/>
    <cellStyle name="Comma 7 3 6 9" xfId="15336"/>
    <cellStyle name="Comma 7 3 7" xfId="10831"/>
    <cellStyle name="Comma 7 3 7 2" xfId="18381"/>
    <cellStyle name="Comma 7 3 7 3" xfId="42677"/>
    <cellStyle name="Comma 7 3 7 4" xfId="47697"/>
    <cellStyle name="Comma 7 3 7 5" xfId="50713"/>
    <cellStyle name="Comma 7 3 7 6" xfId="15357"/>
    <cellStyle name="Comma 7 3 8" xfId="11315"/>
    <cellStyle name="Comma 7 3 8 2" xfId="18858"/>
    <cellStyle name="Comma 7 3 8 3" xfId="43467"/>
    <cellStyle name="Comma 7 3 8 4" xfId="48174"/>
    <cellStyle name="Comma 7 3 8 5" xfId="51190"/>
    <cellStyle name="Comma 7 3 8 6" xfId="15499"/>
    <cellStyle name="Comma 7 3 9" xfId="11802"/>
    <cellStyle name="Comma 7 3 9 2" xfId="19335"/>
    <cellStyle name="Comma 7 3 9 3" xfId="44072"/>
    <cellStyle name="Comma 7 3 9 4" xfId="48651"/>
    <cellStyle name="Comma 7 3 9 5" xfId="51667"/>
    <cellStyle name="Comma 7 3 9 6" xfId="15644"/>
    <cellStyle name="Comma 7 4" xfId="7965"/>
    <cellStyle name="Comma 7 4 2" xfId="20087"/>
    <cellStyle name="Comma 7 4 3" xfId="44960"/>
    <cellStyle name="Comma 7 4 4" xfId="45868"/>
    <cellStyle name="Comma 7 5" xfId="7881"/>
    <cellStyle name="Comma 7 5 2" xfId="18010"/>
    <cellStyle name="Comma 7 5 3" xfId="20088"/>
    <cellStyle name="Comma 7 5 4" xfId="42565"/>
    <cellStyle name="Comma 7 5 5" xfId="44961"/>
    <cellStyle name="Comma 7 5 6" xfId="45869"/>
    <cellStyle name="Comma 7 5 7" xfId="47011"/>
    <cellStyle name="Comma 7 5 8" xfId="50027"/>
    <cellStyle name="Comma 7 5 9" xfId="14466"/>
    <cellStyle name="Comma 7 6" xfId="15803"/>
    <cellStyle name="Comma 7 7" xfId="20082"/>
    <cellStyle name="Comma 7 8" xfId="12251"/>
    <cellStyle name="Comma 8" xfId="3454"/>
    <cellStyle name="Comma 8 10" xfId="7403"/>
    <cellStyle name="Comma 8 10 2" xfId="17980"/>
    <cellStyle name="Comma 8 10 3" xfId="42938"/>
    <cellStyle name="Comma 8 10 4" xfId="46973"/>
    <cellStyle name="Comma 8 10 5" xfId="49989"/>
    <cellStyle name="Comma 8 10 6" xfId="14318"/>
    <cellStyle name="Comma 8 11" xfId="15804"/>
    <cellStyle name="Comma 8 12" xfId="20089"/>
    <cellStyle name="Comma 8 13" xfId="44537"/>
    <cellStyle name="Comma 8 14" xfId="44962"/>
    <cellStyle name="Comma 8 15" xfId="45870"/>
    <cellStyle name="Comma 8 16" xfId="46078"/>
    <cellStyle name="Comma 8 17" xfId="49093"/>
    <cellStyle name="Comma 8 18" xfId="12252"/>
    <cellStyle name="Comma 8 2" xfId="5976"/>
    <cellStyle name="Comma 8 2 10" xfId="45871"/>
    <cellStyle name="Comma 8 2 11" xfId="46131"/>
    <cellStyle name="Comma 8 2 12" xfId="49147"/>
    <cellStyle name="Comma 8 2 13" xfId="15044"/>
    <cellStyle name="Comma 8 2 2" xfId="6418"/>
    <cellStyle name="Comma 8 2 2 2" xfId="11060"/>
    <cellStyle name="Comma 8 2 2 2 2" xfId="18610"/>
    <cellStyle name="Comma 8 2 2 2 3" xfId="43144"/>
    <cellStyle name="Comma 8 2 2 2 4" xfId="47926"/>
    <cellStyle name="Comma 8 2 2 2 5" xfId="50942"/>
    <cellStyle name="Comma 8 2 2 2 6" xfId="15422"/>
    <cellStyle name="Comma 8 2 2 3" xfId="11545"/>
    <cellStyle name="Comma 8 2 2 3 2" xfId="19087"/>
    <cellStyle name="Comma 8 2 2 3 3" xfId="28789"/>
    <cellStyle name="Comma 8 2 2 3 4" xfId="48403"/>
    <cellStyle name="Comma 8 2 2 3 5" xfId="51419"/>
    <cellStyle name="Comma 8 2 2 3 6" xfId="15565"/>
    <cellStyle name="Comma 8 2 2 4" xfId="12032"/>
    <cellStyle name="Comma 8 2 2 4 2" xfId="19564"/>
    <cellStyle name="Comma 8 2 2 4 3" xfId="43243"/>
    <cellStyle name="Comma 8 2 2 4 4" xfId="48880"/>
    <cellStyle name="Comma 8 2 2 4 5" xfId="51896"/>
    <cellStyle name="Comma 8 2 2 4 6" xfId="15710"/>
    <cellStyle name="Comma 8 2 2 5" xfId="9056"/>
    <cellStyle name="Comma 8 2 2 5 2" xfId="43755"/>
    <cellStyle name="Comma 8 2 2 5 3" xfId="47449"/>
    <cellStyle name="Comma 8 2 2 5 4" xfId="50465"/>
    <cellStyle name="Comma 8 2 2 5 5" xfId="18280"/>
    <cellStyle name="Comma 8 2 2 6" xfId="43731"/>
    <cellStyle name="Comma 8 2 2 7" xfId="46343"/>
    <cellStyle name="Comma 8 2 2 8" xfId="49359"/>
    <cellStyle name="Comma 8 2 2 9" xfId="15189"/>
    <cellStyle name="Comma 8 2 3" xfId="10848"/>
    <cellStyle name="Comma 8 2 3 2" xfId="18398"/>
    <cellStyle name="Comma 8 2 3 3" xfId="43461"/>
    <cellStyle name="Comma 8 2 3 4" xfId="47714"/>
    <cellStyle name="Comma 8 2 3 5" xfId="50730"/>
    <cellStyle name="Comma 8 2 3 6" xfId="15362"/>
    <cellStyle name="Comma 8 2 4" xfId="11332"/>
    <cellStyle name="Comma 8 2 4 2" xfId="18875"/>
    <cellStyle name="Comma 8 2 4 3" xfId="21200"/>
    <cellStyle name="Comma 8 2 4 4" xfId="48191"/>
    <cellStyle name="Comma 8 2 4 5" xfId="51207"/>
    <cellStyle name="Comma 8 2 4 6" xfId="15504"/>
    <cellStyle name="Comma 8 2 5" xfId="11819"/>
    <cellStyle name="Comma 8 2 5 2" xfId="19352"/>
    <cellStyle name="Comma 8 2 5 3" xfId="43214"/>
    <cellStyle name="Comma 8 2 5 4" xfId="48668"/>
    <cellStyle name="Comma 8 2 5 5" xfId="51684"/>
    <cellStyle name="Comma 8 2 5 6" xfId="15649"/>
    <cellStyle name="Comma 8 2 6" xfId="8759"/>
    <cellStyle name="Comma 8 2 6 2" xfId="43279"/>
    <cellStyle name="Comma 8 2 6 3" xfId="47237"/>
    <cellStyle name="Comma 8 2 6 4" xfId="50253"/>
    <cellStyle name="Comma 8 2 6 5" xfId="18218"/>
    <cellStyle name="Comma 8 2 7" xfId="20090"/>
    <cellStyle name="Comma 8 2 8" xfId="32368"/>
    <cellStyle name="Comma 8 2 9" xfId="44963"/>
    <cellStyle name="Comma 8 3" xfId="6178"/>
    <cellStyle name="Comma 8 3 10" xfId="15075"/>
    <cellStyle name="Comma 8 3 2" xfId="6498"/>
    <cellStyle name="Comma 8 3 2 2" xfId="11113"/>
    <cellStyle name="Comma 8 3 2 2 2" xfId="18663"/>
    <cellStyle name="Comma 8 3 2 2 3" xfId="28613"/>
    <cellStyle name="Comma 8 3 2 2 4" xfId="47979"/>
    <cellStyle name="Comma 8 3 2 2 5" xfId="50995"/>
    <cellStyle name="Comma 8 3 2 2 6" xfId="15437"/>
    <cellStyle name="Comma 8 3 2 3" xfId="11598"/>
    <cellStyle name="Comma 8 3 2 3 2" xfId="19140"/>
    <cellStyle name="Comma 8 3 2 3 3" xfId="43628"/>
    <cellStyle name="Comma 8 3 2 3 4" xfId="48456"/>
    <cellStyle name="Comma 8 3 2 3 5" xfId="51472"/>
    <cellStyle name="Comma 8 3 2 3 6" xfId="15580"/>
    <cellStyle name="Comma 8 3 2 4" xfId="12085"/>
    <cellStyle name="Comma 8 3 2 4 2" xfId="19617"/>
    <cellStyle name="Comma 8 3 2 4 3" xfId="43670"/>
    <cellStyle name="Comma 8 3 2 4 4" xfId="48933"/>
    <cellStyle name="Comma 8 3 2 4 5" xfId="51949"/>
    <cellStyle name="Comma 8 3 2 4 6" xfId="15725"/>
    <cellStyle name="Comma 8 3 2 5" xfId="9131"/>
    <cellStyle name="Comma 8 3 2 5 2" xfId="44627"/>
    <cellStyle name="Comma 8 3 2 5 3" xfId="47502"/>
    <cellStyle name="Comma 8 3 2 5 4" xfId="50518"/>
    <cellStyle name="Comma 8 3 2 5 5" xfId="18295"/>
    <cellStyle name="Comma 8 3 2 6" xfId="42389"/>
    <cellStyle name="Comma 8 3 2 7" xfId="46396"/>
    <cellStyle name="Comma 8 3 2 8" xfId="49412"/>
    <cellStyle name="Comma 8 3 2 9" xfId="15226"/>
    <cellStyle name="Comma 8 3 3" xfId="10901"/>
    <cellStyle name="Comma 8 3 3 2" xfId="18451"/>
    <cellStyle name="Comma 8 3 3 3" xfId="21588"/>
    <cellStyle name="Comma 8 3 3 4" xfId="47767"/>
    <cellStyle name="Comma 8 3 3 5" xfId="50783"/>
    <cellStyle name="Comma 8 3 3 6" xfId="15377"/>
    <cellStyle name="Comma 8 3 4" xfId="11386"/>
    <cellStyle name="Comma 8 3 4 2" xfId="18928"/>
    <cellStyle name="Comma 8 3 4 3" xfId="30295"/>
    <cellStyle name="Comma 8 3 4 4" xfId="48244"/>
    <cellStyle name="Comma 8 3 4 5" xfId="51260"/>
    <cellStyle name="Comma 8 3 4 6" xfId="15520"/>
    <cellStyle name="Comma 8 3 5" xfId="11873"/>
    <cellStyle name="Comma 8 3 5 2" xfId="19405"/>
    <cellStyle name="Comma 8 3 5 3" xfId="42838"/>
    <cellStyle name="Comma 8 3 5 4" xfId="48721"/>
    <cellStyle name="Comma 8 3 5 5" xfId="51737"/>
    <cellStyle name="Comma 8 3 5 6" xfId="15665"/>
    <cellStyle name="Comma 8 3 6" xfId="8828"/>
    <cellStyle name="Comma 8 3 6 2" xfId="43299"/>
    <cellStyle name="Comma 8 3 6 3" xfId="47290"/>
    <cellStyle name="Comma 8 3 6 4" xfId="50306"/>
    <cellStyle name="Comma 8 3 6 5" xfId="18235"/>
    <cellStyle name="Comma 8 3 7" xfId="21662"/>
    <cellStyle name="Comma 8 3 8" xfId="46184"/>
    <cellStyle name="Comma 8 3 9" xfId="49200"/>
    <cellStyle name="Comma 8 4" xfId="6258"/>
    <cellStyle name="Comma 8 4 10" xfId="15109"/>
    <cellStyle name="Comma 8 4 2" xfId="6578"/>
    <cellStyle name="Comma 8 4 2 2" xfId="11166"/>
    <cellStyle name="Comma 8 4 2 2 2" xfId="18716"/>
    <cellStyle name="Comma 8 4 2 2 3" xfId="43156"/>
    <cellStyle name="Comma 8 4 2 2 4" xfId="48032"/>
    <cellStyle name="Comma 8 4 2 2 5" xfId="51048"/>
    <cellStyle name="Comma 8 4 2 2 6" xfId="15452"/>
    <cellStyle name="Comma 8 4 2 3" xfId="11651"/>
    <cellStyle name="Comma 8 4 2 3 2" xfId="19193"/>
    <cellStyle name="Comma 8 4 2 3 3" xfId="44069"/>
    <cellStyle name="Comma 8 4 2 3 4" xfId="48509"/>
    <cellStyle name="Comma 8 4 2 3 5" xfId="51525"/>
    <cellStyle name="Comma 8 4 2 3 6" xfId="15595"/>
    <cellStyle name="Comma 8 4 2 4" xfId="12138"/>
    <cellStyle name="Comma 8 4 2 4 2" xfId="19670"/>
    <cellStyle name="Comma 8 4 2 4 3" xfId="44516"/>
    <cellStyle name="Comma 8 4 2 4 4" xfId="48986"/>
    <cellStyle name="Comma 8 4 2 4 5" xfId="52002"/>
    <cellStyle name="Comma 8 4 2 4 6" xfId="15740"/>
    <cellStyle name="Comma 8 4 2 5" xfId="9211"/>
    <cellStyle name="Comma 8 4 2 5 2" xfId="43611"/>
    <cellStyle name="Comma 8 4 2 5 3" xfId="47555"/>
    <cellStyle name="Comma 8 4 2 5 4" xfId="50571"/>
    <cellStyle name="Comma 8 4 2 5 5" xfId="18310"/>
    <cellStyle name="Comma 8 4 2 6" xfId="42409"/>
    <cellStyle name="Comma 8 4 2 7" xfId="46449"/>
    <cellStyle name="Comma 8 4 2 8" xfId="49465"/>
    <cellStyle name="Comma 8 4 2 9" xfId="15268"/>
    <cellStyle name="Comma 8 4 3" xfId="10954"/>
    <cellStyle name="Comma 8 4 3 2" xfId="18504"/>
    <cellStyle name="Comma 8 4 3 3" xfId="44607"/>
    <cellStyle name="Comma 8 4 3 4" xfId="47820"/>
    <cellStyle name="Comma 8 4 3 5" xfId="50836"/>
    <cellStyle name="Comma 8 4 3 6" xfId="15392"/>
    <cellStyle name="Comma 8 4 4" xfId="11439"/>
    <cellStyle name="Comma 8 4 4 2" xfId="18981"/>
    <cellStyle name="Comma 8 4 4 3" xfId="44277"/>
    <cellStyle name="Comma 8 4 4 4" xfId="48297"/>
    <cellStyle name="Comma 8 4 4 5" xfId="51313"/>
    <cellStyle name="Comma 8 4 4 6" xfId="15535"/>
    <cellStyle name="Comma 8 4 5" xfId="11926"/>
    <cellStyle name="Comma 8 4 5 2" xfId="19458"/>
    <cellStyle name="Comma 8 4 5 3" xfId="20444"/>
    <cellStyle name="Comma 8 4 5 4" xfId="48774"/>
    <cellStyle name="Comma 8 4 5 5" xfId="51790"/>
    <cellStyle name="Comma 8 4 5 6" xfId="15680"/>
    <cellStyle name="Comma 8 4 6" xfId="8900"/>
    <cellStyle name="Comma 8 4 6 2" xfId="28651"/>
    <cellStyle name="Comma 8 4 6 3" xfId="47343"/>
    <cellStyle name="Comma 8 4 6 4" xfId="50359"/>
    <cellStyle name="Comma 8 4 6 5" xfId="18250"/>
    <cellStyle name="Comma 8 4 7" xfId="43564"/>
    <cellStyle name="Comma 8 4 8" xfId="46237"/>
    <cellStyle name="Comma 8 4 9" xfId="49253"/>
    <cellStyle name="Comma 8 5" xfId="6338"/>
    <cellStyle name="Comma 8 5 2" xfId="11007"/>
    <cellStyle name="Comma 8 5 2 2" xfId="18557"/>
    <cellStyle name="Comma 8 5 2 3" xfId="42705"/>
    <cellStyle name="Comma 8 5 2 4" xfId="47873"/>
    <cellStyle name="Comma 8 5 2 5" xfId="50889"/>
    <cellStyle name="Comma 8 5 2 6" xfId="15407"/>
    <cellStyle name="Comma 8 5 3" xfId="11492"/>
    <cellStyle name="Comma 8 5 3 2" xfId="19034"/>
    <cellStyle name="Comma 8 5 3 3" xfId="44823"/>
    <cellStyle name="Comma 8 5 3 4" xfId="48350"/>
    <cellStyle name="Comma 8 5 3 5" xfId="51366"/>
    <cellStyle name="Comma 8 5 3 6" xfId="15550"/>
    <cellStyle name="Comma 8 5 4" xfId="11979"/>
    <cellStyle name="Comma 8 5 4 2" xfId="19511"/>
    <cellStyle name="Comma 8 5 4 3" xfId="42855"/>
    <cellStyle name="Comma 8 5 4 4" xfId="48827"/>
    <cellStyle name="Comma 8 5 4 5" xfId="51843"/>
    <cellStyle name="Comma 8 5 4 6" xfId="15695"/>
    <cellStyle name="Comma 8 5 5" xfId="8977"/>
    <cellStyle name="Comma 8 5 5 2" xfId="42625"/>
    <cellStyle name="Comma 8 5 5 3" xfId="47396"/>
    <cellStyle name="Comma 8 5 5 4" xfId="50412"/>
    <cellStyle name="Comma 8 5 5 5" xfId="18265"/>
    <cellStyle name="Comma 8 5 6" xfId="42352"/>
    <cellStyle name="Comma 8 5 7" xfId="46290"/>
    <cellStyle name="Comma 8 5 8" xfId="49306"/>
    <cellStyle name="Comma 8 5 9" xfId="15148"/>
    <cellStyle name="Comma 8 6" xfId="6658"/>
    <cellStyle name="Comma 8 6 2" xfId="11219"/>
    <cellStyle name="Comma 8 6 2 2" xfId="18769"/>
    <cellStyle name="Comma 8 6 2 3" xfId="42740"/>
    <cellStyle name="Comma 8 6 2 4" xfId="48085"/>
    <cellStyle name="Comma 8 6 2 5" xfId="51101"/>
    <cellStyle name="Comma 8 6 2 6" xfId="15467"/>
    <cellStyle name="Comma 8 6 3" xfId="11704"/>
    <cellStyle name="Comma 8 6 3 2" xfId="19246"/>
    <cellStyle name="Comma 8 6 3 3" xfId="44226"/>
    <cellStyle name="Comma 8 6 3 4" xfId="48562"/>
    <cellStyle name="Comma 8 6 3 5" xfId="51578"/>
    <cellStyle name="Comma 8 6 3 6" xfId="15610"/>
    <cellStyle name="Comma 8 6 4" xfId="12192"/>
    <cellStyle name="Comma 8 6 4 2" xfId="19723"/>
    <cellStyle name="Comma 8 6 4 3" xfId="43263"/>
    <cellStyle name="Comma 8 6 4 4" xfId="49039"/>
    <cellStyle name="Comma 8 6 4 5" xfId="52055"/>
    <cellStyle name="Comma 8 6 4 6" xfId="15756"/>
    <cellStyle name="Comma 8 6 5" xfId="9291"/>
    <cellStyle name="Comma 8 6 5 2" xfId="44559"/>
    <cellStyle name="Comma 8 6 5 3" xfId="47608"/>
    <cellStyle name="Comma 8 6 5 4" xfId="50624"/>
    <cellStyle name="Comma 8 6 5 5" xfId="18325"/>
    <cellStyle name="Comma 8 6 6" xfId="42430"/>
    <cellStyle name="Comma 8 6 7" xfId="46502"/>
    <cellStyle name="Comma 8 6 8" xfId="49518"/>
    <cellStyle name="Comma 8 6 9" xfId="15310"/>
    <cellStyle name="Comma 8 7" xfId="10795"/>
    <cellStyle name="Comma 8 7 2" xfId="18345"/>
    <cellStyle name="Comma 8 7 3" xfId="43282"/>
    <cellStyle name="Comma 8 7 4" xfId="47661"/>
    <cellStyle name="Comma 8 7 5" xfId="50677"/>
    <cellStyle name="Comma 8 7 6" xfId="15347"/>
    <cellStyle name="Comma 8 8" xfId="11277"/>
    <cellStyle name="Comma 8 8 2" xfId="18822"/>
    <cellStyle name="Comma 8 8 3" xfId="43826"/>
    <cellStyle name="Comma 8 8 4" xfId="48138"/>
    <cellStyle name="Comma 8 8 5" xfId="51154"/>
    <cellStyle name="Comma 8 8 6" xfId="15487"/>
    <cellStyle name="Comma 8 9" xfId="11764"/>
    <cellStyle name="Comma 8 9 2" xfId="19299"/>
    <cellStyle name="Comma 8 9 3" xfId="43740"/>
    <cellStyle name="Comma 8 9 4" xfId="48615"/>
    <cellStyle name="Comma 8 9 5" xfId="51631"/>
    <cellStyle name="Comma 8 9 6" xfId="15632"/>
    <cellStyle name="Comma 9" xfId="8535"/>
    <cellStyle name="Comma 9 10" xfId="44964"/>
    <cellStyle name="Comma 9 11" xfId="45872"/>
    <cellStyle name="Comma 9 12" xfId="12253"/>
    <cellStyle name="Comma 9 2" xfId="14930"/>
    <cellStyle name="Comma 9 2 2" xfId="20093"/>
    <cellStyle name="Comma 9 2 2 2" xfId="20094"/>
    <cellStyle name="Comma 9 2 2 2 2" xfId="44967"/>
    <cellStyle name="Comma 9 2 2 2 3" xfId="45875"/>
    <cellStyle name="Comma 9 2 2 3" xfId="44966"/>
    <cellStyle name="Comma 9 2 2 4" xfId="45874"/>
    <cellStyle name="Comma 9 2 3" xfId="20095"/>
    <cellStyle name="Comma 9 2 3 2" xfId="20096"/>
    <cellStyle name="Comma 9 2 3 2 2" xfId="44969"/>
    <cellStyle name="Comma 9 2 3 2 3" xfId="45877"/>
    <cellStyle name="Comma 9 2 3 3" xfId="44968"/>
    <cellStyle name="Comma 9 2 3 4" xfId="45876"/>
    <cellStyle name="Comma 9 2 4" xfId="20097"/>
    <cellStyle name="Comma 9 2 4 2" xfId="44970"/>
    <cellStyle name="Comma 9 2 4 3" xfId="45878"/>
    <cellStyle name="Comma 9 2 5" xfId="20092"/>
    <cellStyle name="Comma 9 2 6" xfId="44965"/>
    <cellStyle name="Comma 9 2 7" xfId="45873"/>
    <cellStyle name="Comma 9 3" xfId="15805"/>
    <cellStyle name="Comma 9 3 2" xfId="20099"/>
    <cellStyle name="Comma 9 3 2 2" xfId="44972"/>
    <cellStyle name="Comma 9 3 2 3" xfId="45880"/>
    <cellStyle name="Comma 9 3 3" xfId="20098"/>
    <cellStyle name="Comma 9 3 4" xfId="44971"/>
    <cellStyle name="Comma 9 3 5" xfId="45879"/>
    <cellStyle name="Comma 9 4" xfId="20100"/>
    <cellStyle name="Comma 9 4 2" xfId="20101"/>
    <cellStyle name="Comma 9 4 2 2" xfId="44974"/>
    <cellStyle name="Comma 9 4 2 3" xfId="45882"/>
    <cellStyle name="Comma 9 4 3" xfId="44973"/>
    <cellStyle name="Comma 9 4 4" xfId="45881"/>
    <cellStyle name="Comma 9 5" xfId="20102"/>
    <cellStyle name="Comma 9 5 2" xfId="20103"/>
    <cellStyle name="Comma 9 5 2 2" xfId="44976"/>
    <cellStyle name="Comma 9 5 2 3" xfId="45884"/>
    <cellStyle name="Comma 9 5 3" xfId="44975"/>
    <cellStyle name="Comma 9 5 4" xfId="45883"/>
    <cellStyle name="Comma 9 6" xfId="20104"/>
    <cellStyle name="Comma 9 6 2" xfId="44977"/>
    <cellStyle name="Comma 9 6 3" xfId="45885"/>
    <cellStyle name="Comma 9 7" xfId="20105"/>
    <cellStyle name="Comma 9 7 2" xfId="44978"/>
    <cellStyle name="Comma 9 7 3" xfId="45886"/>
    <cellStyle name="Comma 9 8" xfId="20106"/>
    <cellStyle name="Comma 9 8 2" xfId="28986"/>
    <cellStyle name="Comma 9 8 3" xfId="44979"/>
    <cellStyle name="Comma 9 8 4" xfId="45887"/>
    <cellStyle name="Comma 9 9" xfId="20091"/>
    <cellStyle name="Comma0" xfId="28548"/>
    <cellStyle name="Comma0 - Type3" xfId="40"/>
    <cellStyle name="Comma0 - Typografi1" xfId="28549"/>
    <cellStyle name="Comma0 - Typografi1 2" xfId="28550"/>
    <cellStyle name="Comma0 - Typografi1 2 2" xfId="28551"/>
    <cellStyle name="Comma0 - Typografi1 3" xfId="28552"/>
    <cellStyle name="Comma0 - Typografi1 4" xfId="28553"/>
    <cellStyle name="Comma1 - Typografi1" xfId="28554"/>
    <cellStyle name="Constants" xfId="26514"/>
    <cellStyle name="Currency0" xfId="28555"/>
    <cellStyle name="CustomizationCells" xfId="41"/>
    <cellStyle name="CustomizationCells 2" xfId="3457"/>
    <cellStyle name="CustomizationCells 2 2" xfId="13786"/>
    <cellStyle name="CustomizationCells 2 2 2" xfId="17551"/>
    <cellStyle name="CustomizationCells 2 3" xfId="14009"/>
    <cellStyle name="CustomizationCells 2 3 2" xfId="31352"/>
    <cellStyle name="CustomizationCells 2 4" xfId="28988"/>
    <cellStyle name="CustomizationCells 3" xfId="4887"/>
    <cellStyle name="CustomizationCells 3 2" xfId="14015"/>
    <cellStyle name="CustomizationCells 3 2 2" xfId="31353"/>
    <cellStyle name="CustomizationCells 3 3" xfId="28989"/>
    <cellStyle name="CustomizationCells 4" xfId="4888"/>
    <cellStyle name="CustomizationCells 4 2" xfId="28904"/>
    <cellStyle name="CustomizationCells 4 2 2" xfId="31853"/>
    <cellStyle name="CustomizationCells 4 3" xfId="28990"/>
    <cellStyle name="CustomizationCells 5" xfId="4889"/>
    <cellStyle name="CustomizationCells 5 2" xfId="28905"/>
    <cellStyle name="CustomizationCells 5 2 2" xfId="31854"/>
    <cellStyle name="CustomizationCells 5 3" xfId="28991"/>
    <cellStyle name="CustomizationCells 6" xfId="4890"/>
    <cellStyle name="CustomizationCells 6 2" xfId="28906"/>
    <cellStyle name="CustomizationCells 6 2 2" xfId="31855"/>
    <cellStyle name="CustomizationCells 6 3" xfId="28992"/>
    <cellStyle name="CustomizationCells 7" xfId="28907"/>
    <cellStyle name="CustomizationCells 7 2" xfId="31856"/>
    <cellStyle name="CustomizationCells 8" xfId="28987"/>
    <cellStyle name="Date" xfId="28556"/>
    <cellStyle name="Date - Typografi3" xfId="28557"/>
    <cellStyle name="DocBox_EmptyRow" xfId="26515"/>
    <cellStyle name="Eingabe" xfId="1609"/>
    <cellStyle name="Emphasis 1" xfId="1610"/>
    <cellStyle name="Emphasis 2" xfId="1611"/>
    <cellStyle name="Emphasis 3" xfId="1612"/>
    <cellStyle name="Empty_B_border" xfId="26516"/>
    <cellStyle name="Ergebnis" xfId="1613"/>
    <cellStyle name="Erklärender Text" xfId="1614"/>
    <cellStyle name="Euro" xfId="42"/>
    <cellStyle name="Euro 10" xfId="43"/>
    <cellStyle name="Euro 10 2" xfId="44"/>
    <cellStyle name="Euro 10 2 2" xfId="2094"/>
    <cellStyle name="Euro 10 2 2 2" xfId="9682"/>
    <cellStyle name="Euro 10 2 3" xfId="9362"/>
    <cellStyle name="Euro 10 3" xfId="45"/>
    <cellStyle name="Euro 10 3 2" xfId="46"/>
    <cellStyle name="Euro 10 3 2 2" xfId="4200"/>
    <cellStyle name="Euro 10 3 2 3" xfId="3458"/>
    <cellStyle name="Euro 10 3 2 3 2" xfId="10144"/>
    <cellStyle name="Euro 10 3 3" xfId="2095"/>
    <cellStyle name="Euro 10 3 3 2" xfId="4891"/>
    <cellStyle name="Euro 10 3 4" xfId="2075"/>
    <cellStyle name="Euro 10 3 4 2" xfId="9676"/>
    <cellStyle name="Euro 10 3 5" xfId="8460"/>
    <cellStyle name="Euro 10 3 6" xfId="1681"/>
    <cellStyle name="Euro 10 4" xfId="47"/>
    <cellStyle name="Euro 10 4 2" xfId="4892"/>
    <cellStyle name="Euro 10 4 2 2" xfId="4893"/>
    <cellStyle name="Euro 10 4 2 3" xfId="14052"/>
    <cellStyle name="Euro 10 4 2 4" xfId="13782"/>
    <cellStyle name="Euro 10 4 3" xfId="4894"/>
    <cellStyle name="Euro 10 4 4" xfId="2096"/>
    <cellStyle name="Euro 10 5" xfId="48"/>
    <cellStyle name="Euro 10 6" xfId="2093"/>
    <cellStyle name="Euro 10 6 2" xfId="5700"/>
    <cellStyle name="Euro 11" xfId="49"/>
    <cellStyle name="Euro 11 2" xfId="50"/>
    <cellStyle name="Euro 11 2 2" xfId="2098"/>
    <cellStyle name="Euro 11 2 2 2" xfId="9683"/>
    <cellStyle name="Euro 11 2 3" xfId="9363"/>
    <cellStyle name="Euro 11 3" xfId="51"/>
    <cellStyle name="Euro 11 3 2" xfId="52"/>
    <cellStyle name="Euro 11 3 2 2" xfId="4201"/>
    <cellStyle name="Euro 11 3 2 3" xfId="3459"/>
    <cellStyle name="Euro 11 3 2 3 2" xfId="10145"/>
    <cellStyle name="Euro 11 3 3" xfId="2099"/>
    <cellStyle name="Euro 11 3 3 2" xfId="4895"/>
    <cellStyle name="Euro 11 3 4" xfId="2073"/>
    <cellStyle name="Euro 11 3 4 2" xfId="9674"/>
    <cellStyle name="Euro 11 3 5" xfId="7804"/>
    <cellStyle name="Euro 11 3 6" xfId="1682"/>
    <cellStyle name="Euro 11 4" xfId="53"/>
    <cellStyle name="Euro 11 4 2" xfId="4896"/>
    <cellStyle name="Euro 11 4 2 2" xfId="4897"/>
    <cellStyle name="Euro 11 4 2 3" xfId="14053"/>
    <cellStyle name="Euro 11 4 2 4" xfId="13781"/>
    <cellStyle name="Euro 11 4 3" xfId="4898"/>
    <cellStyle name="Euro 11 4 4" xfId="2100"/>
    <cellStyle name="Euro 11 5" xfId="54"/>
    <cellStyle name="Euro 11 6" xfId="2097"/>
    <cellStyle name="Euro 11 6 2" xfId="5701"/>
    <cellStyle name="Euro 12" xfId="55"/>
    <cellStyle name="Euro 12 2" xfId="56"/>
    <cellStyle name="Euro 12 2 2" xfId="2102"/>
    <cellStyle name="Euro 12 2 2 2" xfId="9684"/>
    <cellStyle name="Euro 12 2 3" xfId="9364"/>
    <cellStyle name="Euro 12 3" xfId="57"/>
    <cellStyle name="Euro 12 3 2" xfId="58"/>
    <cellStyle name="Euro 12 3 2 2" xfId="4202"/>
    <cellStyle name="Euro 12 3 2 3" xfId="3460"/>
    <cellStyle name="Euro 12 3 2 3 2" xfId="10146"/>
    <cellStyle name="Euro 12 3 3" xfId="2103"/>
    <cellStyle name="Euro 12 3 3 2" xfId="4899"/>
    <cellStyle name="Euro 12 3 4" xfId="2072"/>
    <cellStyle name="Euro 12 3 4 2" xfId="9673"/>
    <cellStyle name="Euro 12 3 5" xfId="8472"/>
    <cellStyle name="Euro 12 3 6" xfId="1683"/>
    <cellStyle name="Euro 12 4" xfId="59"/>
    <cellStyle name="Euro 12 4 2" xfId="4900"/>
    <cellStyle name="Euro 12 4 2 2" xfId="4901"/>
    <cellStyle name="Euro 12 4 2 3" xfId="14054"/>
    <cellStyle name="Euro 12 4 2 4" xfId="13780"/>
    <cellStyle name="Euro 12 4 3" xfId="4902"/>
    <cellStyle name="Euro 12 4 4" xfId="2104"/>
    <cellStyle name="Euro 12 5" xfId="60"/>
    <cellStyle name="Euro 12 6" xfId="2101"/>
    <cellStyle name="Euro 12 6 2" xfId="5702"/>
    <cellStyle name="Euro 13" xfId="61"/>
    <cellStyle name="Euro 13 2" xfId="62"/>
    <cellStyle name="Euro 13 2 2" xfId="2106"/>
    <cellStyle name="Euro 13 2 2 2" xfId="9685"/>
    <cellStyle name="Euro 13 2 3" xfId="9365"/>
    <cellStyle name="Euro 13 3" xfId="63"/>
    <cellStyle name="Euro 13 3 2" xfId="64"/>
    <cellStyle name="Euro 13 3 2 2" xfId="4203"/>
    <cellStyle name="Euro 13 3 2 3" xfId="3461"/>
    <cellStyle name="Euro 13 3 2 3 2" xfId="10147"/>
    <cellStyle name="Euro 13 3 3" xfId="2107"/>
    <cellStyle name="Euro 13 3 3 2" xfId="4903"/>
    <cellStyle name="Euro 13 3 4" xfId="3221"/>
    <cellStyle name="Euro 13 3 4 2" xfId="9935"/>
    <cellStyle name="Euro 13 3 5" xfId="8729"/>
    <cellStyle name="Euro 13 3 6" xfId="1684"/>
    <cellStyle name="Euro 13 4" xfId="65"/>
    <cellStyle name="Euro 13 4 2" xfId="4904"/>
    <cellStyle name="Euro 13 4 2 2" xfId="4905"/>
    <cellStyle name="Euro 13 4 2 3" xfId="14055"/>
    <cellStyle name="Euro 13 4 2 4" xfId="13779"/>
    <cellStyle name="Euro 13 4 3" xfId="4906"/>
    <cellStyle name="Euro 13 4 4" xfId="2108"/>
    <cellStyle name="Euro 13 5" xfId="66"/>
    <cellStyle name="Euro 13 6" xfId="2105"/>
    <cellStyle name="Euro 13 6 2" xfId="5703"/>
    <cellStyle name="Euro 14" xfId="67"/>
    <cellStyle name="Euro 14 2" xfId="68"/>
    <cellStyle name="Euro 14 2 2" xfId="2110"/>
    <cellStyle name="Euro 14 2 2 2" xfId="9686"/>
    <cellStyle name="Euro 14 2 3" xfId="9366"/>
    <cellStyle name="Euro 14 3" xfId="69"/>
    <cellStyle name="Euro 14 3 2" xfId="70"/>
    <cellStyle name="Euro 14 3 2 2" xfId="4204"/>
    <cellStyle name="Euro 14 3 2 3" xfId="3462"/>
    <cellStyle name="Euro 14 3 2 3 2" xfId="10148"/>
    <cellStyle name="Euro 14 3 3" xfId="2111"/>
    <cellStyle name="Euro 14 3 3 2" xfId="4907"/>
    <cellStyle name="Euro 14 3 4" xfId="3222"/>
    <cellStyle name="Euro 14 3 4 2" xfId="9936"/>
    <cellStyle name="Euro 14 3 5" xfId="7803"/>
    <cellStyle name="Euro 14 3 6" xfId="1685"/>
    <cellStyle name="Euro 14 4" xfId="71"/>
    <cellStyle name="Euro 14 4 2" xfId="4908"/>
    <cellStyle name="Euro 14 4 2 2" xfId="4909"/>
    <cellStyle name="Euro 14 4 2 3" xfId="14056"/>
    <cellStyle name="Euro 14 4 2 4" xfId="13778"/>
    <cellStyle name="Euro 14 4 3" xfId="4910"/>
    <cellStyle name="Euro 14 4 4" xfId="2112"/>
    <cellStyle name="Euro 14 5" xfId="72"/>
    <cellStyle name="Euro 14 6" xfId="2109"/>
    <cellStyle name="Euro 14 6 2" xfId="5704"/>
    <cellStyle name="Euro 15" xfId="73"/>
    <cellStyle name="Euro 15 2" xfId="74"/>
    <cellStyle name="Euro 15 2 2" xfId="2114"/>
    <cellStyle name="Euro 15 2 2 2" xfId="9687"/>
    <cellStyle name="Euro 15 2 3" xfId="9367"/>
    <cellStyle name="Euro 15 3" xfId="75"/>
    <cellStyle name="Euro 15 3 2" xfId="76"/>
    <cellStyle name="Euro 15 3 2 2" xfId="4205"/>
    <cellStyle name="Euro 15 3 2 3" xfId="3463"/>
    <cellStyle name="Euro 15 3 2 3 2" xfId="10149"/>
    <cellStyle name="Euro 15 3 3" xfId="2115"/>
    <cellStyle name="Euro 15 3 3 2" xfId="4911"/>
    <cellStyle name="Euro 15 3 4" xfId="3223"/>
    <cellStyle name="Euro 15 3 4 2" xfId="9937"/>
    <cellStyle name="Euro 15 3 5" xfId="7842"/>
    <cellStyle name="Euro 15 3 6" xfId="1686"/>
    <cellStyle name="Euro 15 4" xfId="77"/>
    <cellStyle name="Euro 15 4 2" xfId="4912"/>
    <cellStyle name="Euro 15 4 2 2" xfId="4913"/>
    <cellStyle name="Euro 15 4 2 3" xfId="14057"/>
    <cellStyle name="Euro 15 4 2 4" xfId="13777"/>
    <cellStyle name="Euro 15 4 3" xfId="4914"/>
    <cellStyle name="Euro 15 4 4" xfId="2116"/>
    <cellStyle name="Euro 15 5" xfId="78"/>
    <cellStyle name="Euro 15 6" xfId="2113"/>
    <cellStyle name="Euro 15 6 2" xfId="5705"/>
    <cellStyle name="Euro 16" xfId="79"/>
    <cellStyle name="Euro 16 2" xfId="80"/>
    <cellStyle name="Euro 16 2 2" xfId="2118"/>
    <cellStyle name="Euro 16 2 2 2" xfId="9688"/>
    <cellStyle name="Euro 16 2 3" xfId="9368"/>
    <cellStyle name="Euro 16 3" xfId="81"/>
    <cellStyle name="Euro 16 3 2" xfId="82"/>
    <cellStyle name="Euro 16 3 2 2" xfId="4206"/>
    <cellStyle name="Euro 16 3 2 3" xfId="3464"/>
    <cellStyle name="Euro 16 3 2 3 2" xfId="10150"/>
    <cellStyle name="Euro 16 3 3" xfId="2119"/>
    <cellStyle name="Euro 16 3 3 2" xfId="4915"/>
    <cellStyle name="Euro 16 3 4" xfId="3224"/>
    <cellStyle name="Euro 16 3 4 2" xfId="9938"/>
    <cellStyle name="Euro 16 3 5" xfId="7427"/>
    <cellStyle name="Euro 16 3 6" xfId="1687"/>
    <cellStyle name="Euro 16 4" xfId="83"/>
    <cellStyle name="Euro 16 4 2" xfId="4916"/>
    <cellStyle name="Euro 16 4 2 2" xfId="4917"/>
    <cellStyle name="Euro 16 4 2 3" xfId="14058"/>
    <cellStyle name="Euro 16 4 2 4" xfId="13776"/>
    <cellStyle name="Euro 16 4 3" xfId="4918"/>
    <cellStyle name="Euro 16 4 4" xfId="2120"/>
    <cellStyle name="Euro 16 5" xfId="84"/>
    <cellStyle name="Euro 16 6" xfId="2117"/>
    <cellStyle name="Euro 16 6 2" xfId="5706"/>
    <cellStyle name="Euro 17" xfId="85"/>
    <cellStyle name="Euro 17 2" xfId="86"/>
    <cellStyle name="Euro 17 2 2" xfId="2122"/>
    <cellStyle name="Euro 17 2 2 2" xfId="9689"/>
    <cellStyle name="Euro 17 2 3" xfId="9369"/>
    <cellStyle name="Euro 17 3" xfId="87"/>
    <cellStyle name="Euro 17 3 2" xfId="88"/>
    <cellStyle name="Euro 17 3 2 2" xfId="4207"/>
    <cellStyle name="Euro 17 3 2 3" xfId="3465"/>
    <cellStyle name="Euro 17 3 2 3 2" xfId="10151"/>
    <cellStyle name="Euro 17 3 3" xfId="2123"/>
    <cellStyle name="Euro 17 3 3 2" xfId="4919"/>
    <cellStyle name="Euro 17 3 4" xfId="3225"/>
    <cellStyle name="Euro 17 3 4 2" xfId="9939"/>
    <cellStyle name="Euro 17 3 5" xfId="8536"/>
    <cellStyle name="Euro 17 3 6" xfId="1688"/>
    <cellStyle name="Euro 17 4" xfId="89"/>
    <cellStyle name="Euro 17 4 2" xfId="4920"/>
    <cellStyle name="Euro 17 4 2 2" xfId="4921"/>
    <cellStyle name="Euro 17 4 2 3" xfId="14059"/>
    <cellStyle name="Euro 17 4 2 4" xfId="13775"/>
    <cellStyle name="Euro 17 4 3" xfId="4922"/>
    <cellStyle name="Euro 17 4 4" xfId="2124"/>
    <cellStyle name="Euro 17 5" xfId="90"/>
    <cellStyle name="Euro 17 6" xfId="2121"/>
    <cellStyle name="Euro 17 6 2" xfId="5707"/>
    <cellStyle name="Euro 18" xfId="91"/>
    <cellStyle name="Euro 18 2" xfId="92"/>
    <cellStyle name="Euro 18 2 2" xfId="2126"/>
    <cellStyle name="Euro 18 2 2 2" xfId="9690"/>
    <cellStyle name="Euro 18 2 3" xfId="9370"/>
    <cellStyle name="Euro 18 3" xfId="93"/>
    <cellStyle name="Euro 18 3 2" xfId="94"/>
    <cellStyle name="Euro 18 3 2 2" xfId="4208"/>
    <cellStyle name="Euro 18 3 2 3" xfId="3466"/>
    <cellStyle name="Euro 18 3 2 3 2" xfId="10152"/>
    <cellStyle name="Euro 18 3 3" xfId="2127"/>
    <cellStyle name="Euro 18 3 3 2" xfId="4923"/>
    <cellStyle name="Euro 18 3 4" xfId="3226"/>
    <cellStyle name="Euro 18 3 4 2" xfId="9940"/>
    <cellStyle name="Euro 18 3 5" xfId="8576"/>
    <cellStyle name="Euro 18 3 6" xfId="1689"/>
    <cellStyle name="Euro 18 4" xfId="95"/>
    <cellStyle name="Euro 18 4 2" xfId="4924"/>
    <cellStyle name="Euro 18 4 2 2" xfId="4925"/>
    <cellStyle name="Euro 18 4 2 3" xfId="14060"/>
    <cellStyle name="Euro 18 4 2 4" xfId="13773"/>
    <cellStyle name="Euro 18 4 3" xfId="4926"/>
    <cellStyle name="Euro 18 4 4" xfId="2128"/>
    <cellStyle name="Euro 18 5" xfId="96"/>
    <cellStyle name="Euro 18 6" xfId="2125"/>
    <cellStyle name="Euro 18 6 2" xfId="5708"/>
    <cellStyle name="Euro 19" xfId="97"/>
    <cellStyle name="Euro 19 2" xfId="98"/>
    <cellStyle name="Euro 19 2 2" xfId="2130"/>
    <cellStyle name="Euro 19 2 2 2" xfId="9691"/>
    <cellStyle name="Euro 19 2 3" xfId="9371"/>
    <cellStyle name="Euro 19 3" xfId="99"/>
    <cellStyle name="Euro 19 3 2" xfId="100"/>
    <cellStyle name="Euro 19 3 2 2" xfId="4209"/>
    <cellStyle name="Euro 19 3 2 3" xfId="3467"/>
    <cellStyle name="Euro 19 3 2 3 2" xfId="10153"/>
    <cellStyle name="Euro 19 3 3" xfId="2131"/>
    <cellStyle name="Euro 19 3 3 2" xfId="4927"/>
    <cellStyle name="Euro 19 3 4" xfId="3227"/>
    <cellStyle name="Euro 19 3 4 2" xfId="9941"/>
    <cellStyle name="Euro 19 3 5" xfId="8537"/>
    <cellStyle name="Euro 19 3 6" xfId="1690"/>
    <cellStyle name="Euro 19 4" xfId="101"/>
    <cellStyle name="Euro 19 4 2" xfId="4928"/>
    <cellStyle name="Euro 19 4 2 2" xfId="4929"/>
    <cellStyle name="Euro 19 4 2 3" xfId="14061"/>
    <cellStyle name="Euro 19 4 2 4" xfId="13772"/>
    <cellStyle name="Euro 19 4 3" xfId="4930"/>
    <cellStyle name="Euro 19 4 4" xfId="2132"/>
    <cellStyle name="Euro 19 5" xfId="102"/>
    <cellStyle name="Euro 19 6" xfId="2129"/>
    <cellStyle name="Euro 19 6 2" xfId="5709"/>
    <cellStyle name="Euro 2" xfId="103"/>
    <cellStyle name="Euro 2 2" xfId="104"/>
    <cellStyle name="Euro 2 2 2" xfId="2134"/>
    <cellStyle name="Euro 2 2 2 2" xfId="9692"/>
    <cellStyle name="Euro 2 2 3" xfId="9372"/>
    <cellStyle name="Euro 2 3" xfId="105"/>
    <cellStyle name="Euro 2 3 2" xfId="106"/>
    <cellStyle name="Euro 2 3 2 2" xfId="4210"/>
    <cellStyle name="Euro 2 3 2 3" xfId="3468"/>
    <cellStyle name="Euro 2 3 2 3 2" xfId="10154"/>
    <cellStyle name="Euro 2 3 3" xfId="2135"/>
    <cellStyle name="Euro 2 3 3 2" xfId="4931"/>
    <cellStyle name="Euro 2 3 4" xfId="3228"/>
    <cellStyle name="Euro 2 3 4 2" xfId="9942"/>
    <cellStyle name="Euro 2 3 5" xfId="8575"/>
    <cellStyle name="Euro 2 3 6" xfId="1691"/>
    <cellStyle name="Euro 2 4" xfId="107"/>
    <cellStyle name="Euro 2 4 2" xfId="4932"/>
    <cellStyle name="Euro 2 4 2 2" xfId="4933"/>
    <cellStyle name="Euro 2 4 2 3" xfId="14062"/>
    <cellStyle name="Euro 2 4 2 4" xfId="13771"/>
    <cellStyle name="Euro 2 4 3" xfId="4934"/>
    <cellStyle name="Euro 2 4 4" xfId="2136"/>
    <cellStyle name="Euro 2 5" xfId="108"/>
    <cellStyle name="Euro 2 6" xfId="2133"/>
    <cellStyle name="Euro 2 6 2" xfId="5710"/>
    <cellStyle name="Euro 20" xfId="109"/>
    <cellStyle name="Euro 20 2" xfId="110"/>
    <cellStyle name="Euro 20 2 2" xfId="2138"/>
    <cellStyle name="Euro 20 2 2 2" xfId="9693"/>
    <cellStyle name="Euro 20 2 3" xfId="9373"/>
    <cellStyle name="Euro 20 3" xfId="111"/>
    <cellStyle name="Euro 20 3 2" xfId="112"/>
    <cellStyle name="Euro 20 3 2 2" xfId="4211"/>
    <cellStyle name="Euro 20 3 2 3" xfId="3469"/>
    <cellStyle name="Euro 20 3 2 3 2" xfId="10155"/>
    <cellStyle name="Euro 20 3 3" xfId="2139"/>
    <cellStyle name="Euro 20 3 3 2" xfId="4935"/>
    <cellStyle name="Euro 20 3 4" xfId="3229"/>
    <cellStyle name="Euro 20 3 4 2" xfId="9943"/>
    <cellStyle name="Euro 20 3 5" xfId="7455"/>
    <cellStyle name="Euro 20 3 6" xfId="1692"/>
    <cellStyle name="Euro 20 4" xfId="113"/>
    <cellStyle name="Euro 20 4 2" xfId="4936"/>
    <cellStyle name="Euro 20 4 2 2" xfId="4937"/>
    <cellStyle name="Euro 20 4 2 3" xfId="14063"/>
    <cellStyle name="Euro 20 4 2 4" xfId="13770"/>
    <cellStyle name="Euro 20 4 3" xfId="4938"/>
    <cellStyle name="Euro 20 4 4" xfId="2140"/>
    <cellStyle name="Euro 20 5" xfId="114"/>
    <cellStyle name="Euro 20 6" xfId="2137"/>
    <cellStyle name="Euro 20 6 2" xfId="5711"/>
    <cellStyle name="Euro 21" xfId="115"/>
    <cellStyle name="Euro 21 2" xfId="116"/>
    <cellStyle name="Euro 21 2 2" xfId="2142"/>
    <cellStyle name="Euro 21 2 2 2" xfId="9694"/>
    <cellStyle name="Euro 21 2 3" xfId="9374"/>
    <cellStyle name="Euro 21 3" xfId="117"/>
    <cellStyle name="Euro 21 3 2" xfId="118"/>
    <cellStyle name="Euro 21 3 2 2" xfId="4212"/>
    <cellStyle name="Euro 21 3 2 3" xfId="3470"/>
    <cellStyle name="Euro 21 3 2 3 2" xfId="10156"/>
    <cellStyle name="Euro 21 3 3" xfId="2143"/>
    <cellStyle name="Euro 21 3 3 2" xfId="4939"/>
    <cellStyle name="Euro 21 3 4" xfId="3230"/>
    <cellStyle name="Euro 21 3 4 2" xfId="9944"/>
    <cellStyle name="Euro 21 3 5" xfId="7396"/>
    <cellStyle name="Euro 21 3 6" xfId="1693"/>
    <cellStyle name="Euro 21 4" xfId="119"/>
    <cellStyle name="Euro 21 4 2" xfId="4940"/>
    <cellStyle name="Euro 21 4 2 2" xfId="4941"/>
    <cellStyle name="Euro 21 4 2 3" xfId="14064"/>
    <cellStyle name="Euro 21 4 2 4" xfId="13769"/>
    <cellStyle name="Euro 21 4 3" xfId="4942"/>
    <cellStyle name="Euro 21 4 4" xfId="2144"/>
    <cellStyle name="Euro 21 5" xfId="120"/>
    <cellStyle name="Euro 21 6" xfId="2141"/>
    <cellStyle name="Euro 21 6 2" xfId="5712"/>
    <cellStyle name="Euro 22" xfId="121"/>
    <cellStyle name="Euro 22 2" xfId="122"/>
    <cellStyle name="Euro 22 2 2" xfId="2146"/>
    <cellStyle name="Euro 22 2 2 2" xfId="9695"/>
    <cellStyle name="Euro 22 2 3" xfId="9375"/>
    <cellStyle name="Euro 22 3" xfId="123"/>
    <cellStyle name="Euro 22 3 2" xfId="124"/>
    <cellStyle name="Euro 22 3 2 2" xfId="4213"/>
    <cellStyle name="Euro 22 3 2 3" xfId="3471"/>
    <cellStyle name="Euro 22 3 2 3 2" xfId="10157"/>
    <cellStyle name="Euro 22 3 3" xfId="2147"/>
    <cellStyle name="Euro 22 3 3 2" xfId="4943"/>
    <cellStyle name="Euro 22 3 4" xfId="3231"/>
    <cellStyle name="Euro 22 3 4 2" xfId="9945"/>
    <cellStyle name="Euro 22 3 5" xfId="8540"/>
    <cellStyle name="Euro 22 3 6" xfId="1694"/>
    <cellStyle name="Euro 22 4" xfId="125"/>
    <cellStyle name="Euro 22 4 2" xfId="4944"/>
    <cellStyle name="Euro 22 4 2 2" xfId="4945"/>
    <cellStyle name="Euro 22 4 2 3" xfId="14065"/>
    <cellStyle name="Euro 22 4 2 4" xfId="13767"/>
    <cellStyle name="Euro 22 4 3" xfId="4946"/>
    <cellStyle name="Euro 22 4 4" xfId="2148"/>
    <cellStyle name="Euro 22 5" xfId="126"/>
    <cellStyle name="Euro 22 6" xfId="2145"/>
    <cellStyle name="Euro 22 6 2" xfId="5713"/>
    <cellStyle name="Euro 23" xfId="127"/>
    <cellStyle name="Euro 23 2" xfId="128"/>
    <cellStyle name="Euro 23 2 2" xfId="2150"/>
    <cellStyle name="Euro 23 2 2 2" xfId="9696"/>
    <cellStyle name="Euro 23 2 3" xfId="9376"/>
    <cellStyle name="Euro 23 3" xfId="129"/>
    <cellStyle name="Euro 23 3 2" xfId="130"/>
    <cellStyle name="Euro 23 3 2 2" xfId="4214"/>
    <cellStyle name="Euro 23 3 2 3" xfId="3472"/>
    <cellStyle name="Euro 23 3 2 3 2" xfId="10158"/>
    <cellStyle name="Euro 23 3 3" xfId="2151"/>
    <cellStyle name="Euro 23 3 3 2" xfId="4947"/>
    <cellStyle name="Euro 23 3 4" xfId="3232"/>
    <cellStyle name="Euro 23 3 4 2" xfId="9946"/>
    <cellStyle name="Euro 23 3 5" xfId="7802"/>
    <cellStyle name="Euro 23 3 6" xfId="1695"/>
    <cellStyle name="Euro 23 4" xfId="131"/>
    <cellStyle name="Euro 23 4 2" xfId="4948"/>
    <cellStyle name="Euro 23 4 2 2" xfId="4949"/>
    <cellStyle name="Euro 23 4 2 3" xfId="14066"/>
    <cellStyle name="Euro 23 4 2 4" xfId="13766"/>
    <cellStyle name="Euro 23 4 3" xfId="4950"/>
    <cellStyle name="Euro 23 4 4" xfId="2152"/>
    <cellStyle name="Euro 23 5" xfId="132"/>
    <cellStyle name="Euro 23 6" xfId="2149"/>
    <cellStyle name="Euro 23 6 2" xfId="5714"/>
    <cellStyle name="Euro 24" xfId="133"/>
    <cellStyle name="Euro 24 2" xfId="134"/>
    <cellStyle name="Euro 24 2 2" xfId="2154"/>
    <cellStyle name="Euro 24 2 2 2" xfId="9697"/>
    <cellStyle name="Euro 24 2 3" xfId="9377"/>
    <cellStyle name="Euro 24 3" xfId="135"/>
    <cellStyle name="Euro 24 3 2" xfId="136"/>
    <cellStyle name="Euro 24 3 2 2" xfId="4215"/>
    <cellStyle name="Euro 24 3 2 3" xfId="3473"/>
    <cellStyle name="Euro 24 3 2 3 2" xfId="10159"/>
    <cellStyle name="Euro 24 3 3" xfId="2155"/>
    <cellStyle name="Euro 24 3 3 2" xfId="4951"/>
    <cellStyle name="Euro 24 3 4" xfId="3233"/>
    <cellStyle name="Euro 24 3 4 2" xfId="9947"/>
    <cellStyle name="Euro 24 3 5" xfId="7472"/>
    <cellStyle name="Euro 24 3 6" xfId="1696"/>
    <cellStyle name="Euro 24 4" xfId="137"/>
    <cellStyle name="Euro 24 4 2" xfId="4952"/>
    <cellStyle name="Euro 24 4 2 2" xfId="4953"/>
    <cellStyle name="Euro 24 4 2 3" xfId="14067"/>
    <cellStyle name="Euro 24 4 2 4" xfId="13765"/>
    <cellStyle name="Euro 24 4 3" xfId="4954"/>
    <cellStyle name="Euro 24 4 4" xfId="2156"/>
    <cellStyle name="Euro 24 5" xfId="138"/>
    <cellStyle name="Euro 24 6" xfId="2153"/>
    <cellStyle name="Euro 24 6 2" xfId="5715"/>
    <cellStyle name="Euro 25" xfId="139"/>
    <cellStyle name="Euro 25 2" xfId="140"/>
    <cellStyle name="Euro 25 2 2" xfId="2158"/>
    <cellStyle name="Euro 25 2 2 2" xfId="9698"/>
    <cellStyle name="Euro 25 2 3" xfId="9378"/>
    <cellStyle name="Euro 25 3" xfId="141"/>
    <cellStyle name="Euro 25 3 2" xfId="142"/>
    <cellStyle name="Euro 25 3 2 2" xfId="4216"/>
    <cellStyle name="Euro 25 3 2 3" xfId="3474"/>
    <cellStyle name="Euro 25 3 2 3 2" xfId="10160"/>
    <cellStyle name="Euro 25 3 3" xfId="2159"/>
    <cellStyle name="Euro 25 3 3 2" xfId="4955"/>
    <cellStyle name="Euro 25 3 4" xfId="3234"/>
    <cellStyle name="Euro 25 3 4 2" xfId="9948"/>
    <cellStyle name="Euro 25 3 5" xfId="8494"/>
    <cellStyle name="Euro 25 3 6" xfId="1697"/>
    <cellStyle name="Euro 25 4" xfId="143"/>
    <cellStyle name="Euro 25 4 2" xfId="4956"/>
    <cellStyle name="Euro 25 4 2 2" xfId="4957"/>
    <cellStyle name="Euro 25 4 2 3" xfId="14068"/>
    <cellStyle name="Euro 25 4 2 4" xfId="13764"/>
    <cellStyle name="Euro 25 4 3" xfId="4958"/>
    <cellStyle name="Euro 25 4 4" xfId="2160"/>
    <cellStyle name="Euro 25 5" xfId="144"/>
    <cellStyle name="Euro 25 6" xfId="2157"/>
    <cellStyle name="Euro 25 6 2" xfId="5716"/>
    <cellStyle name="Euro 26" xfId="145"/>
    <cellStyle name="Euro 26 2" xfId="146"/>
    <cellStyle name="Euro 26 2 2" xfId="2162"/>
    <cellStyle name="Euro 26 2 2 2" xfId="9699"/>
    <cellStyle name="Euro 26 2 3" xfId="9379"/>
    <cellStyle name="Euro 26 3" xfId="147"/>
    <cellStyle name="Euro 26 3 2" xfId="148"/>
    <cellStyle name="Euro 26 3 2 2" xfId="4217"/>
    <cellStyle name="Euro 26 3 2 3" xfId="3475"/>
    <cellStyle name="Euro 26 3 2 3 2" xfId="10161"/>
    <cellStyle name="Euro 26 3 3" xfId="2163"/>
    <cellStyle name="Euro 26 3 3 2" xfId="4959"/>
    <cellStyle name="Euro 26 3 4" xfId="3235"/>
    <cellStyle name="Euro 26 3 4 2" xfId="9949"/>
    <cellStyle name="Euro 26 3 5" xfId="8617"/>
    <cellStyle name="Euro 26 3 6" xfId="1698"/>
    <cellStyle name="Euro 26 4" xfId="149"/>
    <cellStyle name="Euro 26 4 2" xfId="4960"/>
    <cellStyle name="Euro 26 4 2 2" xfId="4961"/>
    <cellStyle name="Euro 26 4 2 3" xfId="14069"/>
    <cellStyle name="Euro 26 4 2 4" xfId="13763"/>
    <cellStyle name="Euro 26 4 3" xfId="4962"/>
    <cellStyle name="Euro 26 4 4" xfId="2164"/>
    <cellStyle name="Euro 26 5" xfId="150"/>
    <cellStyle name="Euro 26 6" xfId="2161"/>
    <cellStyle name="Euro 26 6 2" xfId="5717"/>
    <cellStyle name="Euro 27" xfId="151"/>
    <cellStyle name="Euro 27 2" xfId="152"/>
    <cellStyle name="Euro 27 2 2" xfId="2166"/>
    <cellStyle name="Euro 27 2 2 2" xfId="9700"/>
    <cellStyle name="Euro 27 2 3" xfId="9380"/>
    <cellStyle name="Euro 27 3" xfId="153"/>
    <cellStyle name="Euro 27 3 2" xfId="154"/>
    <cellStyle name="Euro 27 3 2 2" xfId="4218"/>
    <cellStyle name="Euro 27 3 2 3" xfId="3476"/>
    <cellStyle name="Euro 27 3 2 3 2" xfId="10162"/>
    <cellStyle name="Euro 27 3 3" xfId="2167"/>
    <cellStyle name="Euro 27 3 3 2" xfId="4963"/>
    <cellStyle name="Euro 27 3 4" xfId="3236"/>
    <cellStyle name="Euro 27 3 4 2" xfId="9950"/>
    <cellStyle name="Euro 27 3 5" xfId="7993"/>
    <cellStyle name="Euro 27 3 6" xfId="1699"/>
    <cellStyle name="Euro 27 4" xfId="155"/>
    <cellStyle name="Euro 27 4 2" xfId="4964"/>
    <cellStyle name="Euro 27 4 2 2" xfId="4965"/>
    <cellStyle name="Euro 27 4 2 3" xfId="14070"/>
    <cellStyle name="Euro 27 4 2 4" xfId="13762"/>
    <cellStyle name="Euro 27 4 3" xfId="4966"/>
    <cellStyle name="Euro 27 4 4" xfId="2168"/>
    <cellStyle name="Euro 27 5" xfId="156"/>
    <cellStyle name="Euro 27 6" xfId="2165"/>
    <cellStyle name="Euro 27 6 2" xfId="5718"/>
    <cellStyle name="Euro 28" xfId="157"/>
    <cellStyle name="Euro 28 2" xfId="158"/>
    <cellStyle name="Euro 28 2 2" xfId="2170"/>
    <cellStyle name="Euro 28 2 2 2" xfId="9701"/>
    <cellStyle name="Euro 28 2 3" xfId="9381"/>
    <cellStyle name="Euro 28 3" xfId="159"/>
    <cellStyle name="Euro 28 3 2" xfId="160"/>
    <cellStyle name="Euro 28 3 2 2" xfId="4219"/>
    <cellStyle name="Euro 28 3 2 3" xfId="3477"/>
    <cellStyle name="Euro 28 3 2 3 2" xfId="10163"/>
    <cellStyle name="Euro 28 3 3" xfId="2171"/>
    <cellStyle name="Euro 28 3 3 2" xfId="4967"/>
    <cellStyle name="Euro 28 3 4" xfId="3237"/>
    <cellStyle name="Euro 28 3 4 2" xfId="9951"/>
    <cellStyle name="Euro 28 3 5" xfId="8538"/>
    <cellStyle name="Euro 28 3 6" xfId="1700"/>
    <cellStyle name="Euro 28 4" xfId="161"/>
    <cellStyle name="Euro 28 4 2" xfId="4968"/>
    <cellStyle name="Euro 28 4 2 2" xfId="4969"/>
    <cellStyle name="Euro 28 4 2 3" xfId="14071"/>
    <cellStyle name="Euro 28 4 2 4" xfId="13761"/>
    <cellStyle name="Euro 28 4 3" xfId="4970"/>
    <cellStyle name="Euro 28 4 4" xfId="2172"/>
    <cellStyle name="Euro 28 5" xfId="162"/>
    <cellStyle name="Euro 28 6" xfId="2169"/>
    <cellStyle name="Euro 28 6 2" xfId="5719"/>
    <cellStyle name="Euro 29" xfId="163"/>
    <cellStyle name="Euro 29 2" xfId="164"/>
    <cellStyle name="Euro 29 2 2" xfId="2174"/>
    <cellStyle name="Euro 29 2 2 2" xfId="9702"/>
    <cellStyle name="Euro 29 2 3" xfId="9382"/>
    <cellStyle name="Euro 29 3" xfId="165"/>
    <cellStyle name="Euro 29 3 2" xfId="166"/>
    <cellStyle name="Euro 29 3 2 2" xfId="4220"/>
    <cellStyle name="Euro 29 3 2 3" xfId="3478"/>
    <cellStyle name="Euro 29 3 2 3 2" xfId="10164"/>
    <cellStyle name="Euro 29 3 3" xfId="2175"/>
    <cellStyle name="Euro 29 3 3 2" xfId="4971"/>
    <cellStyle name="Euro 29 3 4" xfId="3238"/>
    <cellStyle name="Euro 29 3 4 2" xfId="9952"/>
    <cellStyle name="Euro 29 3 5" xfId="7844"/>
    <cellStyle name="Euro 29 3 6" xfId="1701"/>
    <cellStyle name="Euro 29 4" xfId="167"/>
    <cellStyle name="Euro 29 4 2" xfId="4972"/>
    <cellStyle name="Euro 29 4 2 2" xfId="4973"/>
    <cellStyle name="Euro 29 4 2 3" xfId="14072"/>
    <cellStyle name="Euro 29 4 2 4" xfId="13760"/>
    <cellStyle name="Euro 29 4 3" xfId="4974"/>
    <cellStyle name="Euro 29 4 4" xfId="2176"/>
    <cellStyle name="Euro 29 5" xfId="168"/>
    <cellStyle name="Euro 29 6" xfId="2173"/>
    <cellStyle name="Euro 29 6 2" xfId="5720"/>
    <cellStyle name="Euro 3" xfId="169"/>
    <cellStyle name="Euro 3 2" xfId="170"/>
    <cellStyle name="Euro 3 2 2" xfId="2178"/>
    <cellStyle name="Euro 3 2 2 2" xfId="9703"/>
    <cellStyle name="Euro 3 2 3" xfId="9383"/>
    <cellStyle name="Euro 3 3" xfId="171"/>
    <cellStyle name="Euro 3 3 2" xfId="172"/>
    <cellStyle name="Euro 3 3 2 2" xfId="4221"/>
    <cellStyle name="Euro 3 3 2 3" xfId="3479"/>
    <cellStyle name="Euro 3 3 2 3 2" xfId="10165"/>
    <cellStyle name="Euro 3 3 3" xfId="2179"/>
    <cellStyle name="Euro 3 3 3 2" xfId="4975"/>
    <cellStyle name="Euro 3 3 4" xfId="3239"/>
    <cellStyle name="Euro 3 3 4 2" xfId="9953"/>
    <cellStyle name="Euro 3 3 5" xfId="8618"/>
    <cellStyle name="Euro 3 3 6" xfId="1702"/>
    <cellStyle name="Euro 3 4" xfId="173"/>
    <cellStyle name="Euro 3 4 2" xfId="4976"/>
    <cellStyle name="Euro 3 4 2 2" xfId="4977"/>
    <cellStyle name="Euro 3 4 2 3" xfId="14073"/>
    <cellStyle name="Euro 3 4 2 4" xfId="13759"/>
    <cellStyle name="Euro 3 4 3" xfId="4978"/>
    <cellStyle name="Euro 3 4 4" xfId="2180"/>
    <cellStyle name="Euro 3 5" xfId="174"/>
    <cellStyle name="Euro 3 6" xfId="2177"/>
    <cellStyle name="Euro 3 6 2" xfId="5721"/>
    <cellStyle name="Euro 30" xfId="175"/>
    <cellStyle name="Euro 30 2" xfId="176"/>
    <cellStyle name="Euro 30 2 2" xfId="2182"/>
    <cellStyle name="Euro 30 2 2 2" xfId="9704"/>
    <cellStyle name="Euro 30 2 3" xfId="9384"/>
    <cellStyle name="Euro 30 3" xfId="177"/>
    <cellStyle name="Euro 30 3 2" xfId="178"/>
    <cellStyle name="Euro 30 3 2 2" xfId="4222"/>
    <cellStyle name="Euro 30 3 2 3" xfId="3480"/>
    <cellStyle name="Euro 30 3 2 3 2" xfId="10166"/>
    <cellStyle name="Euro 30 3 3" xfId="2183"/>
    <cellStyle name="Euro 30 3 3 2" xfId="4979"/>
    <cellStyle name="Euro 30 3 4" xfId="3240"/>
    <cellStyle name="Euro 30 3 4 2" xfId="9954"/>
    <cellStyle name="Euro 30 3 5" xfId="8539"/>
    <cellStyle name="Euro 30 3 6" xfId="1703"/>
    <cellStyle name="Euro 30 4" xfId="179"/>
    <cellStyle name="Euro 30 4 2" xfId="4980"/>
    <cellStyle name="Euro 30 4 2 2" xfId="4981"/>
    <cellStyle name="Euro 30 4 2 3" xfId="14074"/>
    <cellStyle name="Euro 30 4 2 4" xfId="13758"/>
    <cellStyle name="Euro 30 4 3" xfId="4982"/>
    <cellStyle name="Euro 30 4 4" xfId="2184"/>
    <cellStyle name="Euro 30 5" xfId="180"/>
    <cellStyle name="Euro 30 6" xfId="2181"/>
    <cellStyle name="Euro 30 6 2" xfId="5722"/>
    <cellStyle name="Euro 31" xfId="181"/>
    <cellStyle name="Euro 31 2" xfId="182"/>
    <cellStyle name="Euro 31 2 2" xfId="2186"/>
    <cellStyle name="Euro 31 2 2 2" xfId="9705"/>
    <cellStyle name="Euro 31 2 3" xfId="9385"/>
    <cellStyle name="Euro 31 3" xfId="183"/>
    <cellStyle name="Euro 31 3 2" xfId="184"/>
    <cellStyle name="Euro 31 3 2 2" xfId="4223"/>
    <cellStyle name="Euro 31 3 2 3" xfId="3481"/>
    <cellStyle name="Euro 31 3 2 3 2" xfId="10167"/>
    <cellStyle name="Euro 31 3 3" xfId="2187"/>
    <cellStyle name="Euro 31 3 3 2" xfId="4983"/>
    <cellStyle name="Euro 31 3 4" xfId="3241"/>
    <cellStyle name="Euro 31 3 4 2" xfId="9955"/>
    <cellStyle name="Euro 31 3 5" xfId="7411"/>
    <cellStyle name="Euro 31 3 6" xfId="1704"/>
    <cellStyle name="Euro 31 4" xfId="185"/>
    <cellStyle name="Euro 31 4 2" xfId="4984"/>
    <cellStyle name="Euro 31 4 2 2" xfId="4985"/>
    <cellStyle name="Euro 31 4 2 3" xfId="14075"/>
    <cellStyle name="Euro 31 4 2 4" xfId="13757"/>
    <cellStyle name="Euro 31 4 3" xfId="4986"/>
    <cellStyle name="Euro 31 4 4" xfId="2188"/>
    <cellStyle name="Euro 31 5" xfId="186"/>
    <cellStyle name="Euro 31 6" xfId="2185"/>
    <cellStyle name="Euro 31 6 2" xfId="5723"/>
    <cellStyle name="Euro 32" xfId="187"/>
    <cellStyle name="Euro 32 2" xfId="188"/>
    <cellStyle name="Euro 32 2 2" xfId="2190"/>
    <cellStyle name="Euro 32 2 2 2" xfId="9706"/>
    <cellStyle name="Euro 32 2 3" xfId="9386"/>
    <cellStyle name="Euro 32 3" xfId="189"/>
    <cellStyle name="Euro 32 3 2" xfId="190"/>
    <cellStyle name="Euro 32 3 2 2" xfId="4224"/>
    <cellStyle name="Euro 32 3 2 3" xfId="3482"/>
    <cellStyle name="Euro 32 3 2 3 2" xfId="10168"/>
    <cellStyle name="Euro 32 3 3" xfId="2191"/>
    <cellStyle name="Euro 32 3 3 2" xfId="4987"/>
    <cellStyle name="Euro 32 3 4" xfId="3242"/>
    <cellStyle name="Euro 32 3 4 2" xfId="9956"/>
    <cellStyle name="Euro 32 3 5" xfId="8504"/>
    <cellStyle name="Euro 32 3 6" xfId="1705"/>
    <cellStyle name="Euro 32 4" xfId="191"/>
    <cellStyle name="Euro 32 4 2" xfId="4988"/>
    <cellStyle name="Euro 32 4 2 2" xfId="4989"/>
    <cellStyle name="Euro 32 4 2 3" xfId="14076"/>
    <cellStyle name="Euro 32 4 2 4" xfId="13756"/>
    <cellStyle name="Euro 32 4 3" xfId="4990"/>
    <cellStyle name="Euro 32 4 4" xfId="2192"/>
    <cellStyle name="Euro 32 5" xfId="192"/>
    <cellStyle name="Euro 32 6" xfId="2189"/>
    <cellStyle name="Euro 32 6 2" xfId="5724"/>
    <cellStyle name="Euro 33" xfId="193"/>
    <cellStyle name="Euro 33 2" xfId="194"/>
    <cellStyle name="Euro 33 2 2" xfId="2194"/>
    <cellStyle name="Euro 33 2 2 2" xfId="9707"/>
    <cellStyle name="Euro 33 2 3" xfId="9387"/>
    <cellStyle name="Euro 33 3" xfId="195"/>
    <cellStyle name="Euro 33 3 2" xfId="196"/>
    <cellStyle name="Euro 33 3 2 2" xfId="4225"/>
    <cellStyle name="Euro 33 3 2 3" xfId="3483"/>
    <cellStyle name="Euro 33 3 2 3 2" xfId="10169"/>
    <cellStyle name="Euro 33 3 3" xfId="2195"/>
    <cellStyle name="Euro 33 3 3 2" xfId="4991"/>
    <cellStyle name="Euro 33 3 4" xfId="3243"/>
    <cellStyle name="Euro 33 3 4 2" xfId="9957"/>
    <cellStyle name="Euro 33 3 5" xfId="7431"/>
    <cellStyle name="Euro 33 3 6" xfId="1706"/>
    <cellStyle name="Euro 33 4" xfId="197"/>
    <cellStyle name="Euro 33 4 2" xfId="4992"/>
    <cellStyle name="Euro 33 4 2 2" xfId="4993"/>
    <cellStyle name="Euro 33 4 2 3" xfId="14077"/>
    <cellStyle name="Euro 33 4 2 4" xfId="13755"/>
    <cellStyle name="Euro 33 4 3" xfId="4994"/>
    <cellStyle name="Euro 33 4 4" xfId="2196"/>
    <cellStyle name="Euro 33 5" xfId="198"/>
    <cellStyle name="Euro 33 6" xfId="2193"/>
    <cellStyle name="Euro 33 6 2" xfId="5725"/>
    <cellStyle name="Euro 34" xfId="199"/>
    <cellStyle name="Euro 34 2" xfId="200"/>
    <cellStyle name="Euro 34 2 2" xfId="2198"/>
    <cellStyle name="Euro 34 2 2 2" xfId="9708"/>
    <cellStyle name="Euro 34 2 3" xfId="9388"/>
    <cellStyle name="Euro 34 3" xfId="201"/>
    <cellStyle name="Euro 34 3 2" xfId="202"/>
    <cellStyle name="Euro 34 3 2 2" xfId="4226"/>
    <cellStyle name="Euro 34 3 2 3" xfId="3484"/>
    <cellStyle name="Euro 34 3 2 3 2" xfId="10170"/>
    <cellStyle name="Euro 34 3 3" xfId="2199"/>
    <cellStyle name="Euro 34 3 3 2" xfId="4995"/>
    <cellStyle name="Euro 34 3 4" xfId="3244"/>
    <cellStyle name="Euro 34 3 4 2" xfId="9958"/>
    <cellStyle name="Euro 34 3 5" xfId="8578"/>
    <cellStyle name="Euro 34 3 6" xfId="1707"/>
    <cellStyle name="Euro 34 4" xfId="203"/>
    <cellStyle name="Euro 34 4 2" xfId="4996"/>
    <cellStyle name="Euro 34 4 2 2" xfId="4997"/>
    <cellStyle name="Euro 34 4 2 3" xfId="14078"/>
    <cellStyle name="Euro 34 4 2 4" xfId="13753"/>
    <cellStyle name="Euro 34 4 3" xfId="4998"/>
    <cellStyle name="Euro 34 4 4" xfId="2200"/>
    <cellStyle name="Euro 34 5" xfId="204"/>
    <cellStyle name="Euro 34 6" xfId="2197"/>
    <cellStyle name="Euro 34 6 2" xfId="5726"/>
    <cellStyle name="Euro 35" xfId="205"/>
    <cellStyle name="Euro 35 2" xfId="206"/>
    <cellStyle name="Euro 35 2 2" xfId="2202"/>
    <cellStyle name="Euro 35 2 2 2" xfId="9709"/>
    <cellStyle name="Euro 35 2 3" xfId="9389"/>
    <cellStyle name="Euro 35 3" xfId="207"/>
    <cellStyle name="Euro 35 3 2" xfId="208"/>
    <cellStyle name="Euro 35 3 2 2" xfId="4227"/>
    <cellStyle name="Euro 35 3 2 3" xfId="3485"/>
    <cellStyle name="Euro 35 3 2 3 2" xfId="10171"/>
    <cellStyle name="Euro 35 3 3" xfId="2203"/>
    <cellStyle name="Euro 35 3 3 2" xfId="4999"/>
    <cellStyle name="Euro 35 3 4" xfId="3245"/>
    <cellStyle name="Euro 35 3 4 2" xfId="9959"/>
    <cellStyle name="Euro 35 3 5" xfId="7841"/>
    <cellStyle name="Euro 35 3 6" xfId="1708"/>
    <cellStyle name="Euro 35 4" xfId="209"/>
    <cellStyle name="Euro 35 4 2" xfId="5000"/>
    <cellStyle name="Euro 35 4 2 2" xfId="5001"/>
    <cellStyle name="Euro 35 4 2 3" xfId="14079"/>
    <cellStyle name="Euro 35 4 2 4" xfId="13750"/>
    <cellStyle name="Euro 35 4 3" xfId="5002"/>
    <cellStyle name="Euro 35 4 4" xfId="2204"/>
    <cellStyle name="Euro 35 5" xfId="210"/>
    <cellStyle name="Euro 35 6" xfId="2201"/>
    <cellStyle name="Euro 35 6 2" xfId="5727"/>
    <cellStyle name="Euro 36" xfId="211"/>
    <cellStyle name="Euro 36 2" xfId="212"/>
    <cellStyle name="Euro 36 2 2" xfId="2206"/>
    <cellStyle name="Euro 36 2 2 2" xfId="9710"/>
    <cellStyle name="Euro 36 2 3" xfId="9390"/>
    <cellStyle name="Euro 36 3" xfId="213"/>
    <cellStyle name="Euro 36 3 2" xfId="214"/>
    <cellStyle name="Euro 36 3 2 2" xfId="4228"/>
    <cellStyle name="Euro 36 3 2 3" xfId="3486"/>
    <cellStyle name="Euro 36 3 2 3 2" xfId="10172"/>
    <cellStyle name="Euro 36 3 3" xfId="2207"/>
    <cellStyle name="Euro 36 3 3 2" xfId="5003"/>
    <cellStyle name="Euro 36 3 4" xfId="3246"/>
    <cellStyle name="Euro 36 3 4 2" xfId="9960"/>
    <cellStyle name="Euro 36 3 5" xfId="8577"/>
    <cellStyle name="Euro 36 3 6" xfId="1709"/>
    <cellStyle name="Euro 36 4" xfId="215"/>
    <cellStyle name="Euro 36 4 2" xfId="5004"/>
    <cellStyle name="Euro 36 4 2 2" xfId="5005"/>
    <cellStyle name="Euro 36 4 2 3" xfId="14080"/>
    <cellStyle name="Euro 36 4 2 4" xfId="13748"/>
    <cellStyle name="Euro 36 4 3" xfId="5006"/>
    <cellStyle name="Euro 36 4 4" xfId="2208"/>
    <cellStyle name="Euro 36 5" xfId="216"/>
    <cellStyle name="Euro 36 6" xfId="2205"/>
    <cellStyle name="Euro 36 6 2" xfId="5728"/>
    <cellStyle name="Euro 37" xfId="217"/>
    <cellStyle name="Euro 37 2" xfId="218"/>
    <cellStyle name="Euro 37 2 2" xfId="2210"/>
    <cellStyle name="Euro 37 2 2 2" xfId="9711"/>
    <cellStyle name="Euro 37 2 3" xfId="9391"/>
    <cellStyle name="Euro 37 3" xfId="219"/>
    <cellStyle name="Euro 37 3 2" xfId="220"/>
    <cellStyle name="Euro 37 3 2 2" xfId="4229"/>
    <cellStyle name="Euro 37 3 2 3" xfId="3487"/>
    <cellStyle name="Euro 37 3 2 3 2" xfId="10173"/>
    <cellStyle name="Euro 37 3 3" xfId="2211"/>
    <cellStyle name="Euro 37 3 3 2" xfId="5007"/>
    <cellStyle name="Euro 37 3 4" xfId="3247"/>
    <cellStyle name="Euro 37 3 4 2" xfId="9961"/>
    <cellStyle name="Euro 37 3 5" xfId="7527"/>
    <cellStyle name="Euro 37 3 6" xfId="1710"/>
    <cellStyle name="Euro 37 4" xfId="221"/>
    <cellStyle name="Euro 37 4 2" xfId="5008"/>
    <cellStyle name="Euro 37 4 2 2" xfId="5009"/>
    <cellStyle name="Euro 37 4 2 3" xfId="14081"/>
    <cellStyle name="Euro 37 4 2 4" xfId="13746"/>
    <cellStyle name="Euro 37 4 3" xfId="5010"/>
    <cellStyle name="Euro 37 4 4" xfId="2212"/>
    <cellStyle name="Euro 37 5" xfId="222"/>
    <cellStyle name="Euro 37 6" xfId="2209"/>
    <cellStyle name="Euro 37 6 2" xfId="5729"/>
    <cellStyle name="Euro 38" xfId="223"/>
    <cellStyle name="Euro 38 2" xfId="224"/>
    <cellStyle name="Euro 38 2 2" xfId="2214"/>
    <cellStyle name="Euro 38 2 2 2" xfId="9712"/>
    <cellStyle name="Euro 38 2 3" xfId="9392"/>
    <cellStyle name="Euro 38 3" xfId="225"/>
    <cellStyle name="Euro 38 3 2" xfId="226"/>
    <cellStyle name="Euro 38 3 2 2" xfId="4230"/>
    <cellStyle name="Euro 38 3 2 3" xfId="3488"/>
    <cellStyle name="Euro 38 3 2 3 2" xfId="10174"/>
    <cellStyle name="Euro 38 3 3" xfId="2215"/>
    <cellStyle name="Euro 38 3 3 2" xfId="5011"/>
    <cellStyle name="Euro 38 3 4" xfId="3248"/>
    <cellStyle name="Euro 38 3 4 2" xfId="9962"/>
    <cellStyle name="Euro 38 3 5" xfId="7821"/>
    <cellStyle name="Euro 38 3 6" xfId="1711"/>
    <cellStyle name="Euro 38 4" xfId="227"/>
    <cellStyle name="Euro 38 4 2" xfId="5012"/>
    <cellStyle name="Euro 38 4 2 2" xfId="5013"/>
    <cellStyle name="Euro 38 4 2 3" xfId="14082"/>
    <cellStyle name="Euro 38 4 2 4" xfId="13745"/>
    <cellStyle name="Euro 38 4 3" xfId="5014"/>
    <cellStyle name="Euro 38 4 4" xfId="2216"/>
    <cellStyle name="Euro 38 5" xfId="228"/>
    <cellStyle name="Euro 38 6" xfId="2213"/>
    <cellStyle name="Euro 38 6 2" xfId="5730"/>
    <cellStyle name="Euro 39" xfId="229"/>
    <cellStyle name="Euro 39 2" xfId="230"/>
    <cellStyle name="Euro 39 2 2" xfId="2218"/>
    <cellStyle name="Euro 39 2 2 2" xfId="9713"/>
    <cellStyle name="Euro 39 2 3" xfId="9393"/>
    <cellStyle name="Euro 39 3" xfId="231"/>
    <cellStyle name="Euro 39 3 2" xfId="232"/>
    <cellStyle name="Euro 39 3 2 2" xfId="4231"/>
    <cellStyle name="Euro 39 3 2 3" xfId="3489"/>
    <cellStyle name="Euro 39 3 2 3 2" xfId="10175"/>
    <cellStyle name="Euro 39 3 3" xfId="2219"/>
    <cellStyle name="Euro 39 3 3 2" xfId="5015"/>
    <cellStyle name="Euro 39 3 4" xfId="3249"/>
    <cellStyle name="Euro 39 3 4 2" xfId="9963"/>
    <cellStyle name="Euro 39 3 5" xfId="7809"/>
    <cellStyle name="Euro 39 3 6" xfId="1712"/>
    <cellStyle name="Euro 39 4" xfId="233"/>
    <cellStyle name="Euro 39 4 2" xfId="5016"/>
    <cellStyle name="Euro 39 4 2 2" xfId="5017"/>
    <cellStyle name="Euro 39 4 2 3" xfId="14083"/>
    <cellStyle name="Euro 39 4 2 4" xfId="13744"/>
    <cellStyle name="Euro 39 4 3" xfId="5018"/>
    <cellStyle name="Euro 39 4 4" xfId="2220"/>
    <cellStyle name="Euro 39 5" xfId="234"/>
    <cellStyle name="Euro 39 6" xfId="2217"/>
    <cellStyle name="Euro 39 6 2" xfId="5731"/>
    <cellStyle name="Euro 4" xfId="235"/>
    <cellStyle name="Euro 4 2" xfId="236"/>
    <cellStyle name="Euro 4 2 2" xfId="2222"/>
    <cellStyle name="Euro 4 2 2 2" xfId="9714"/>
    <cellStyle name="Euro 4 2 3" xfId="9394"/>
    <cellStyle name="Euro 4 3" xfId="237"/>
    <cellStyle name="Euro 4 3 2" xfId="238"/>
    <cellStyle name="Euro 4 3 2 2" xfId="4232"/>
    <cellStyle name="Euro 4 3 2 3" xfId="3490"/>
    <cellStyle name="Euro 4 3 2 3 2" xfId="10176"/>
    <cellStyle name="Euro 4 3 3" xfId="2223"/>
    <cellStyle name="Euro 4 3 3 2" xfId="5019"/>
    <cellStyle name="Euro 4 3 4" xfId="3250"/>
    <cellStyle name="Euro 4 3 4 2" xfId="9964"/>
    <cellStyle name="Euro 4 3 5" xfId="7839"/>
    <cellStyle name="Euro 4 3 6" xfId="1713"/>
    <cellStyle name="Euro 4 4" xfId="239"/>
    <cellStyle name="Euro 4 4 2" xfId="5020"/>
    <cellStyle name="Euro 4 4 2 2" xfId="5021"/>
    <cellStyle name="Euro 4 4 2 3" xfId="14084"/>
    <cellStyle name="Euro 4 4 2 4" xfId="13743"/>
    <cellStyle name="Euro 4 4 3" xfId="5022"/>
    <cellStyle name="Euro 4 4 4" xfId="2224"/>
    <cellStyle name="Euro 4 5" xfId="240"/>
    <cellStyle name="Euro 4 6" xfId="2221"/>
    <cellStyle name="Euro 4 6 2" xfId="5732"/>
    <cellStyle name="Euro 40" xfId="241"/>
    <cellStyle name="Euro 40 2" xfId="242"/>
    <cellStyle name="Euro 40 2 2" xfId="2226"/>
    <cellStyle name="Euro 40 2 2 2" xfId="9715"/>
    <cellStyle name="Euro 40 2 3" xfId="9395"/>
    <cellStyle name="Euro 40 3" xfId="243"/>
    <cellStyle name="Euro 40 3 2" xfId="244"/>
    <cellStyle name="Euro 40 3 2 2" xfId="4233"/>
    <cellStyle name="Euro 40 3 2 3" xfId="3491"/>
    <cellStyle name="Euro 40 3 2 3 2" xfId="10177"/>
    <cellStyle name="Euro 40 3 3" xfId="2227"/>
    <cellStyle name="Euro 40 3 3 2" xfId="5023"/>
    <cellStyle name="Euro 40 3 4" xfId="3251"/>
    <cellStyle name="Euro 40 3 4 2" xfId="9965"/>
    <cellStyle name="Euro 40 3 5" xfId="7840"/>
    <cellStyle name="Euro 40 3 6" xfId="1714"/>
    <cellStyle name="Euro 40 4" xfId="245"/>
    <cellStyle name="Euro 40 4 2" xfId="5024"/>
    <cellStyle name="Euro 40 4 2 2" xfId="5025"/>
    <cellStyle name="Euro 40 4 2 3" xfId="14085"/>
    <cellStyle name="Euro 40 4 2 4" xfId="13742"/>
    <cellStyle name="Euro 40 4 3" xfId="5026"/>
    <cellStyle name="Euro 40 4 4" xfId="2228"/>
    <cellStyle name="Euro 40 5" xfId="246"/>
    <cellStyle name="Euro 40 6" xfId="2225"/>
    <cellStyle name="Euro 40 6 2" xfId="5733"/>
    <cellStyle name="Euro 41" xfId="247"/>
    <cellStyle name="Euro 41 2" xfId="248"/>
    <cellStyle name="Euro 41 2 2" xfId="2230"/>
    <cellStyle name="Euro 41 2 2 2" xfId="9716"/>
    <cellStyle name="Euro 41 2 3" xfId="9396"/>
    <cellStyle name="Euro 41 3" xfId="249"/>
    <cellStyle name="Euro 41 3 2" xfId="250"/>
    <cellStyle name="Euro 41 3 2 2" xfId="4234"/>
    <cellStyle name="Euro 41 3 2 3" xfId="3492"/>
    <cellStyle name="Euro 41 3 2 3 2" xfId="10178"/>
    <cellStyle name="Euro 41 3 3" xfId="2231"/>
    <cellStyle name="Euro 41 3 3 2" xfId="5027"/>
    <cellStyle name="Euro 41 3 4" xfId="3252"/>
    <cellStyle name="Euro 41 3 4 2" xfId="9966"/>
    <cellStyle name="Euro 41 3 5" xfId="8579"/>
    <cellStyle name="Euro 41 3 6" xfId="1715"/>
    <cellStyle name="Euro 41 4" xfId="251"/>
    <cellStyle name="Euro 41 4 2" xfId="5028"/>
    <cellStyle name="Euro 41 4 2 2" xfId="5029"/>
    <cellStyle name="Euro 41 4 2 3" xfId="14086"/>
    <cellStyle name="Euro 41 4 2 4" xfId="13741"/>
    <cellStyle name="Euro 41 4 3" xfId="5030"/>
    <cellStyle name="Euro 41 4 4" xfId="2232"/>
    <cellStyle name="Euro 41 5" xfId="252"/>
    <cellStyle name="Euro 41 6" xfId="2229"/>
    <cellStyle name="Euro 41 6 2" xfId="5734"/>
    <cellStyle name="Euro 42" xfId="253"/>
    <cellStyle name="Euro 42 2" xfId="254"/>
    <cellStyle name="Euro 42 2 2" xfId="2234"/>
    <cellStyle name="Euro 42 2 2 2" xfId="9717"/>
    <cellStyle name="Euro 42 2 3" xfId="9397"/>
    <cellStyle name="Euro 42 3" xfId="255"/>
    <cellStyle name="Euro 42 3 2" xfId="256"/>
    <cellStyle name="Euro 42 3 2 2" xfId="4235"/>
    <cellStyle name="Euro 42 3 2 3" xfId="3493"/>
    <cellStyle name="Euro 42 3 2 3 2" xfId="10179"/>
    <cellStyle name="Euro 42 3 3" xfId="2235"/>
    <cellStyle name="Euro 42 3 3 2" xfId="5031"/>
    <cellStyle name="Euro 42 3 4" xfId="3253"/>
    <cellStyle name="Euro 42 3 4 2" xfId="9967"/>
    <cellStyle name="Euro 42 3 5" xfId="8541"/>
    <cellStyle name="Euro 42 3 6" xfId="1716"/>
    <cellStyle name="Euro 42 4" xfId="257"/>
    <cellStyle name="Euro 42 4 2" xfId="5032"/>
    <cellStyle name="Euro 42 4 2 2" xfId="5033"/>
    <cellStyle name="Euro 42 4 2 3" xfId="14087"/>
    <cellStyle name="Euro 42 4 2 4" xfId="13740"/>
    <cellStyle name="Euro 42 4 3" xfId="5034"/>
    <cellStyle name="Euro 42 4 4" xfId="2236"/>
    <cellStyle name="Euro 42 5" xfId="258"/>
    <cellStyle name="Euro 42 6" xfId="2233"/>
    <cellStyle name="Euro 42 6 2" xfId="5735"/>
    <cellStyle name="Euro 43" xfId="259"/>
    <cellStyle name="Euro 43 2" xfId="260"/>
    <cellStyle name="Euro 43 2 2" xfId="2238"/>
    <cellStyle name="Euro 43 2 2 2" xfId="9718"/>
    <cellStyle name="Euro 43 2 3" xfId="9398"/>
    <cellStyle name="Euro 43 3" xfId="261"/>
    <cellStyle name="Euro 43 3 2" xfId="262"/>
    <cellStyle name="Euro 43 3 2 2" xfId="4236"/>
    <cellStyle name="Euro 43 3 2 3" xfId="3494"/>
    <cellStyle name="Euro 43 3 2 3 2" xfId="10180"/>
    <cellStyle name="Euro 43 3 3" xfId="2239"/>
    <cellStyle name="Euro 43 3 3 2" xfId="5035"/>
    <cellStyle name="Euro 43 3 4" xfId="3254"/>
    <cellStyle name="Euro 43 3 4 2" xfId="9968"/>
    <cellStyle name="Euro 43 3 5" xfId="7526"/>
    <cellStyle name="Euro 43 3 6" xfId="1717"/>
    <cellStyle name="Euro 43 4" xfId="263"/>
    <cellStyle name="Euro 43 4 2" xfId="5036"/>
    <cellStyle name="Euro 43 4 2 2" xfId="5037"/>
    <cellStyle name="Euro 43 4 2 3" xfId="14088"/>
    <cellStyle name="Euro 43 4 2 4" xfId="13739"/>
    <cellStyle name="Euro 43 4 3" xfId="5038"/>
    <cellStyle name="Euro 43 4 4" xfId="2240"/>
    <cellStyle name="Euro 43 5" xfId="264"/>
    <cellStyle name="Euro 43 6" xfId="2237"/>
    <cellStyle name="Euro 43 6 2" xfId="5736"/>
    <cellStyle name="Euro 44" xfId="265"/>
    <cellStyle name="Euro 44 2" xfId="266"/>
    <cellStyle name="Euro 44 2 2" xfId="2242"/>
    <cellStyle name="Euro 44 2 2 2" xfId="9719"/>
    <cellStyle name="Euro 44 2 3" xfId="9399"/>
    <cellStyle name="Euro 44 3" xfId="267"/>
    <cellStyle name="Euro 44 3 2" xfId="268"/>
    <cellStyle name="Euro 44 3 2 2" xfId="4237"/>
    <cellStyle name="Euro 44 3 2 3" xfId="3495"/>
    <cellStyle name="Euro 44 3 2 3 2" xfId="10181"/>
    <cellStyle name="Euro 44 3 3" xfId="2243"/>
    <cellStyle name="Euro 44 3 3 2" xfId="5039"/>
    <cellStyle name="Euro 44 3 4" xfId="3255"/>
    <cellStyle name="Euro 44 3 4 2" xfId="9969"/>
    <cellStyle name="Euro 44 3 5" xfId="7525"/>
    <cellStyle name="Euro 44 3 6" xfId="1718"/>
    <cellStyle name="Euro 44 4" xfId="269"/>
    <cellStyle name="Euro 44 4 2" xfId="5040"/>
    <cellStyle name="Euro 44 4 2 2" xfId="5041"/>
    <cellStyle name="Euro 44 4 2 3" xfId="14089"/>
    <cellStyle name="Euro 44 4 2 4" xfId="13738"/>
    <cellStyle name="Euro 44 4 3" xfId="5042"/>
    <cellStyle name="Euro 44 4 4" xfId="2244"/>
    <cellStyle name="Euro 44 5" xfId="270"/>
    <cellStyle name="Euro 44 6" xfId="2241"/>
    <cellStyle name="Euro 44 6 2" xfId="5737"/>
    <cellStyle name="Euro 45" xfId="271"/>
    <cellStyle name="Euro 45 2" xfId="2245"/>
    <cellStyle name="Euro 45 2 2" xfId="5043"/>
    <cellStyle name="Euro 45 2 2 2" xfId="9720"/>
    <cellStyle name="Euro 45 2 3" xfId="8011"/>
    <cellStyle name="Euro 45 2 4" xfId="7530"/>
    <cellStyle name="Euro 45 3" xfId="5044"/>
    <cellStyle name="Euro 45 4" xfId="7529"/>
    <cellStyle name="Euro 45 4 2" xfId="14361"/>
    <cellStyle name="Euro 45 4 3" xfId="13870"/>
    <cellStyle name="Euro 45 5" xfId="8012"/>
    <cellStyle name="Euro 45 6" xfId="7448"/>
    <cellStyle name="Euro 45 7" xfId="20107"/>
    <cellStyle name="Euro 46" xfId="272"/>
    <cellStyle name="Euro 46 2" xfId="2246"/>
    <cellStyle name="Euro 46 2 2" xfId="9721"/>
    <cellStyle name="Euro 46 3" xfId="9400"/>
    <cellStyle name="Euro 47" xfId="273"/>
    <cellStyle name="Euro 47 2" xfId="274"/>
    <cellStyle name="Euro 47 2 2" xfId="4238"/>
    <cellStyle name="Euro 47 2 3" xfId="3496"/>
    <cellStyle name="Euro 47 2 3 2" xfId="10182"/>
    <cellStyle name="Euro 47 3" xfId="2247"/>
    <cellStyle name="Euro 47 3 2" xfId="5045"/>
    <cellStyle name="Euro 47 4" xfId="3256"/>
    <cellStyle name="Euro 47 4 2" xfId="9970"/>
    <cellStyle name="Euro 47 5" xfId="8742"/>
    <cellStyle name="Euro 47 6" xfId="1719"/>
    <cellStyle name="Euro 48" xfId="275"/>
    <cellStyle name="Euro 48 2" xfId="2248"/>
    <cellStyle name="Euro 48 2 2" xfId="9722"/>
    <cellStyle name="Euro 48 3" xfId="9401"/>
    <cellStyle name="Euro 49" xfId="276"/>
    <cellStyle name="Euro 49 2" xfId="5046"/>
    <cellStyle name="Euro 49 2 2" xfId="5047"/>
    <cellStyle name="Euro 49 2 3" xfId="14090"/>
    <cellStyle name="Euro 49 2 4" xfId="13737"/>
    <cellStyle name="Euro 49 3" xfId="5048"/>
    <cellStyle name="Euro 49 4" xfId="2249"/>
    <cellStyle name="Euro 5" xfId="277"/>
    <cellStyle name="Euro 5 2" xfId="278"/>
    <cellStyle name="Euro 5 2 2" xfId="2251"/>
    <cellStyle name="Euro 5 2 2 2" xfId="9723"/>
    <cellStyle name="Euro 5 2 3" xfId="9402"/>
    <cellStyle name="Euro 5 3" xfId="279"/>
    <cellStyle name="Euro 5 3 2" xfId="280"/>
    <cellStyle name="Euro 5 3 2 2" xfId="4239"/>
    <cellStyle name="Euro 5 3 2 3" xfId="3497"/>
    <cellStyle name="Euro 5 3 2 3 2" xfId="10183"/>
    <cellStyle name="Euro 5 3 3" xfId="2252"/>
    <cellStyle name="Euro 5 3 3 2" xfId="5049"/>
    <cellStyle name="Euro 5 3 4" xfId="3257"/>
    <cellStyle name="Euro 5 3 4 2" xfId="9971"/>
    <cellStyle name="Euro 5 3 5" xfId="8543"/>
    <cellStyle name="Euro 5 3 6" xfId="1720"/>
    <cellStyle name="Euro 5 4" xfId="281"/>
    <cellStyle name="Euro 5 4 2" xfId="5050"/>
    <cellStyle name="Euro 5 4 2 2" xfId="5051"/>
    <cellStyle name="Euro 5 4 2 3" xfId="14091"/>
    <cellStyle name="Euro 5 4 2 4" xfId="13736"/>
    <cellStyle name="Euro 5 4 3" xfId="5052"/>
    <cellStyle name="Euro 5 4 4" xfId="2253"/>
    <cellStyle name="Euro 5 5" xfId="282"/>
    <cellStyle name="Euro 5 6" xfId="2250"/>
    <cellStyle name="Euro 5 6 2" xfId="5738"/>
    <cellStyle name="Euro 50" xfId="283"/>
    <cellStyle name="Euro 51" xfId="2092"/>
    <cellStyle name="Euro 51 2" xfId="5053"/>
    <cellStyle name="Euro 51 2 2" xfId="9681"/>
    <cellStyle name="Euro 51 2 3" xfId="14469"/>
    <cellStyle name="Euro 51 3" xfId="5699"/>
    <cellStyle name="Euro 51 4" xfId="7533"/>
    <cellStyle name="Euro 51 5" xfId="14362"/>
    <cellStyle name="Euro 6" xfId="284"/>
    <cellStyle name="Euro 6 2" xfId="285"/>
    <cellStyle name="Euro 6 2 2" xfId="2255"/>
    <cellStyle name="Euro 6 2 2 2" xfId="9724"/>
    <cellStyle name="Euro 6 2 3" xfId="9403"/>
    <cellStyle name="Euro 6 3" xfId="286"/>
    <cellStyle name="Euro 6 3 2" xfId="287"/>
    <cellStyle name="Euro 6 3 2 2" xfId="4240"/>
    <cellStyle name="Euro 6 3 2 3" xfId="3498"/>
    <cellStyle name="Euro 6 3 2 3 2" xfId="10184"/>
    <cellStyle name="Euro 6 3 3" xfId="2256"/>
    <cellStyle name="Euro 6 3 3 2" xfId="5054"/>
    <cellStyle name="Euro 6 3 4" xfId="3258"/>
    <cellStyle name="Euro 6 3 4 2" xfId="9972"/>
    <cellStyle name="Euro 6 3 5" xfId="8542"/>
    <cellStyle name="Euro 6 3 6" xfId="1721"/>
    <cellStyle name="Euro 6 4" xfId="288"/>
    <cellStyle name="Euro 6 4 2" xfId="5055"/>
    <cellStyle name="Euro 6 4 2 2" xfId="5056"/>
    <cellStyle name="Euro 6 4 2 3" xfId="14092"/>
    <cellStyle name="Euro 6 4 2 4" xfId="13735"/>
    <cellStyle name="Euro 6 4 3" xfId="5057"/>
    <cellStyle name="Euro 6 4 4" xfId="2257"/>
    <cellStyle name="Euro 6 5" xfId="289"/>
    <cellStyle name="Euro 6 6" xfId="2254"/>
    <cellStyle name="Euro 6 6 2" xfId="5739"/>
    <cellStyle name="Euro 7" xfId="290"/>
    <cellStyle name="Euro 7 2" xfId="291"/>
    <cellStyle name="Euro 7 2 2" xfId="2259"/>
    <cellStyle name="Euro 7 2 2 2" xfId="9725"/>
    <cellStyle name="Euro 7 2 3" xfId="9404"/>
    <cellStyle name="Euro 7 3" xfId="292"/>
    <cellStyle name="Euro 7 3 2" xfId="293"/>
    <cellStyle name="Euro 7 3 2 2" xfId="4241"/>
    <cellStyle name="Euro 7 3 2 3" xfId="3499"/>
    <cellStyle name="Euro 7 3 2 3 2" xfId="10185"/>
    <cellStyle name="Euro 7 3 3" xfId="2260"/>
    <cellStyle name="Euro 7 3 3 2" xfId="5058"/>
    <cellStyle name="Euro 7 3 4" xfId="3259"/>
    <cellStyle name="Euro 7 3 4 2" xfId="9973"/>
    <cellStyle name="Euro 7 3 5" xfId="8010"/>
    <cellStyle name="Euro 7 3 6" xfId="1722"/>
    <cellStyle name="Euro 7 4" xfId="294"/>
    <cellStyle name="Euro 7 4 2" xfId="5059"/>
    <cellStyle name="Euro 7 4 2 2" xfId="5060"/>
    <cellStyle name="Euro 7 4 2 3" xfId="14093"/>
    <cellStyle name="Euro 7 4 2 4" xfId="13734"/>
    <cellStyle name="Euro 7 4 3" xfId="5061"/>
    <cellStyle name="Euro 7 4 4" xfId="2261"/>
    <cellStyle name="Euro 7 5" xfId="295"/>
    <cellStyle name="Euro 7 6" xfId="2258"/>
    <cellStyle name="Euro 7 6 2" xfId="5740"/>
    <cellStyle name="Euro 8" xfId="296"/>
    <cellStyle name="Euro 8 2" xfId="297"/>
    <cellStyle name="Euro 8 2 2" xfId="2263"/>
    <cellStyle name="Euro 8 2 2 2" xfId="9726"/>
    <cellStyle name="Euro 8 2 3" xfId="9405"/>
    <cellStyle name="Euro 8 3" xfId="298"/>
    <cellStyle name="Euro 8 3 2" xfId="299"/>
    <cellStyle name="Euro 8 3 2 2" xfId="4242"/>
    <cellStyle name="Euro 8 3 2 3" xfId="3500"/>
    <cellStyle name="Euro 8 3 2 3 2" xfId="10186"/>
    <cellStyle name="Euro 8 3 3" xfId="2264"/>
    <cellStyle name="Euro 8 3 3 2" xfId="5062"/>
    <cellStyle name="Euro 8 3 4" xfId="3260"/>
    <cellStyle name="Euro 8 3 4 2" xfId="9974"/>
    <cellStyle name="Euro 8 3 5" xfId="8471"/>
    <cellStyle name="Euro 8 3 6" xfId="1723"/>
    <cellStyle name="Euro 8 4" xfId="300"/>
    <cellStyle name="Euro 8 4 2" xfId="5063"/>
    <cellStyle name="Euro 8 4 2 2" xfId="5064"/>
    <cellStyle name="Euro 8 4 2 3" xfId="14094"/>
    <cellStyle name="Euro 8 4 2 4" xfId="13733"/>
    <cellStyle name="Euro 8 4 3" xfId="5065"/>
    <cellStyle name="Euro 8 4 4" xfId="2265"/>
    <cellStyle name="Euro 8 5" xfId="301"/>
    <cellStyle name="Euro 8 6" xfId="2262"/>
    <cellStyle name="Euro 8 6 2" xfId="5741"/>
    <cellStyle name="Euro 9" xfId="302"/>
    <cellStyle name="Euro 9 2" xfId="303"/>
    <cellStyle name="Euro 9 2 2" xfId="2267"/>
    <cellStyle name="Euro 9 2 2 2" xfId="9727"/>
    <cellStyle name="Euro 9 2 3" xfId="9406"/>
    <cellStyle name="Euro 9 3" xfId="304"/>
    <cellStyle name="Euro 9 3 2" xfId="305"/>
    <cellStyle name="Euro 9 3 2 2" xfId="4243"/>
    <cellStyle name="Euro 9 3 2 3" xfId="3501"/>
    <cellStyle name="Euro 9 3 2 3 2" xfId="10187"/>
    <cellStyle name="Euro 9 3 3" xfId="2268"/>
    <cellStyle name="Euro 9 3 3 2" xfId="5066"/>
    <cellStyle name="Euro 9 3 4" xfId="3261"/>
    <cellStyle name="Euro 9 3 4 2" xfId="9975"/>
    <cellStyle name="Euro 9 3 5" xfId="8581"/>
    <cellStyle name="Euro 9 3 6" xfId="1724"/>
    <cellStyle name="Euro 9 4" xfId="306"/>
    <cellStyle name="Euro 9 4 2" xfId="5067"/>
    <cellStyle name="Euro 9 4 2 2" xfId="5068"/>
    <cellStyle name="Euro 9 4 2 3" xfId="14095"/>
    <cellStyle name="Euro 9 4 2 4" xfId="13732"/>
    <cellStyle name="Euro 9 4 3" xfId="5069"/>
    <cellStyle name="Euro 9 4 4" xfId="2269"/>
    <cellStyle name="Euro 9 5" xfId="307"/>
    <cellStyle name="Euro 9 6" xfId="2266"/>
    <cellStyle name="Euro 9 6 2" xfId="5742"/>
    <cellStyle name="Explanatory Text 2" xfId="1615"/>
    <cellStyle name="Explanatory Text 2 2" xfId="20108"/>
    <cellStyle name="Explanatory Text 2 3" xfId="6739"/>
    <cellStyle name="Fixed" xfId="28558"/>
    <cellStyle name="Fixed2 - Type2" xfId="308"/>
    <cellStyle name="Good 2" xfId="1616"/>
    <cellStyle name="Good 2 2" xfId="20109"/>
    <cellStyle name="Good 2 3" xfId="6776"/>
    <cellStyle name="Gut" xfId="1617"/>
    <cellStyle name="Heading 1 2" xfId="1618"/>
    <cellStyle name="Heading 1 2 2" xfId="20110"/>
    <cellStyle name="Heading 1 2 3" xfId="6740"/>
    <cellStyle name="Heading 1 3" xfId="6741"/>
    <cellStyle name="Heading 2 2" xfId="1619"/>
    <cellStyle name="Heading 2 2 2" xfId="20111"/>
    <cellStyle name="Heading 2 2 3" xfId="6742"/>
    <cellStyle name="Heading 3 2" xfId="1620"/>
    <cellStyle name="Heading 4 2" xfId="1621"/>
    <cellStyle name="Headline" xfId="26517"/>
    <cellStyle name="Hyperlink 2" xfId="1622"/>
    <cellStyle name="Hyperlink 2 2" xfId="8013"/>
    <cellStyle name="Hyperlink 2 2 2" xfId="20112"/>
    <cellStyle name="Hyperlink 2 3" xfId="7534"/>
    <cellStyle name="Hyperlink 2 4" xfId="8497"/>
    <cellStyle name="Hyperlink 2 5" xfId="6777"/>
    <cellStyle name="Hyperlink 3" xfId="20113"/>
    <cellStyle name="Hyperlänk 2" xfId="1623"/>
    <cellStyle name="Input 2" xfId="309"/>
    <cellStyle name="Input 2 10" xfId="28993"/>
    <cellStyle name="Input 2 2" xfId="3502"/>
    <cellStyle name="Input 2 2 2" xfId="6778"/>
    <cellStyle name="Input 2 2 2 2" xfId="14096"/>
    <cellStyle name="Input 2 2 2 2 2" xfId="31857"/>
    <cellStyle name="Input 2 2 2 3" xfId="28995"/>
    <cellStyle name="Input 2 2 3" xfId="14014"/>
    <cellStyle name="Input 2 2 3 2" xfId="31342"/>
    <cellStyle name="Input 2 2 4" xfId="26525"/>
    <cellStyle name="Input 2 2 4 2" xfId="31343"/>
    <cellStyle name="Input 2 2 5" xfId="26526"/>
    <cellStyle name="Input 2 2 5 2" xfId="31344"/>
    <cellStyle name="Input 2 2 6" xfId="28994"/>
    <cellStyle name="Input 2 3" xfId="5070"/>
    <cellStyle name="Input 2 3 2" xfId="14008"/>
    <cellStyle name="Input 2 3 2 2" xfId="31354"/>
    <cellStyle name="Input 2 3 3" xfId="28996"/>
    <cellStyle name="Input 2 4" xfId="5071"/>
    <cellStyle name="Input 2 4 2" xfId="28908"/>
    <cellStyle name="Input 2 4 2 2" xfId="31858"/>
    <cellStyle name="Input 2 4 3" xfId="28997"/>
    <cellStyle name="Input 2 5" xfId="5072"/>
    <cellStyle name="Input 2 5 2" xfId="28909"/>
    <cellStyle name="Input 2 5 2 2" xfId="31859"/>
    <cellStyle name="Input 2 5 3" xfId="28998"/>
    <cellStyle name="Input 2 6" xfId="5073"/>
    <cellStyle name="Input 2 6 2" xfId="28910"/>
    <cellStyle name="Input 2 6 2 2" xfId="31860"/>
    <cellStyle name="Input 2 6 3" xfId="28999"/>
    <cellStyle name="Input 2 7" xfId="5074"/>
    <cellStyle name="Input 2 7 2" xfId="28911"/>
    <cellStyle name="Input 2 7 2 2" xfId="31861"/>
    <cellStyle name="Input 2 7 3" xfId="29000"/>
    <cellStyle name="Input 2 8" xfId="20114"/>
    <cellStyle name="Input 2 8 2" xfId="28912"/>
    <cellStyle name="Input 2 8 2 2" xfId="31862"/>
    <cellStyle name="Input 2 8 3" xfId="29001"/>
    <cellStyle name="Input 2 9" xfId="28913"/>
    <cellStyle name="Input 2 9 2" xfId="31863"/>
    <cellStyle name="Input 3" xfId="3262"/>
    <cellStyle name="Input 3 2" xfId="4774"/>
    <cellStyle name="Input 3 2 2" xfId="7876"/>
    <cellStyle name="Input 3 2 2 2" xfId="31864"/>
    <cellStyle name="Input 3 2 2 3" xfId="28914"/>
    <cellStyle name="Input 3 2 3" xfId="6779"/>
    <cellStyle name="Input 3 3" xfId="3503"/>
    <cellStyle name="Input 3 3 2" xfId="8465"/>
    <cellStyle name="Input 3 3 3" xfId="8014"/>
    <cellStyle name="Input 3 4" xfId="5075"/>
    <cellStyle name="Input 3 4 2" xfId="7800"/>
    <cellStyle name="Input 3 4 2 2" xfId="31865"/>
    <cellStyle name="Input 3 4 3" xfId="7535"/>
    <cellStyle name="Input 3 4 3 2" xfId="29003"/>
    <cellStyle name="Input 3 5" xfId="5076"/>
    <cellStyle name="Input 3 5 2" xfId="28915"/>
    <cellStyle name="Input 3 5 2 2" xfId="31866"/>
    <cellStyle name="Input 3 5 3" xfId="29004"/>
    <cellStyle name="Input 3 6" xfId="5077"/>
    <cellStyle name="Input 3 6 2" xfId="28916"/>
    <cellStyle name="Input 3 6 2 2" xfId="31867"/>
    <cellStyle name="Input 3 6 3" xfId="29005"/>
    <cellStyle name="Input 3 7" xfId="20117"/>
    <cellStyle name="Input 3 8" xfId="28917"/>
    <cellStyle name="Input 3 8 2" xfId="31868"/>
    <cellStyle name="Input 3 9" xfId="29002"/>
    <cellStyle name="Input 4" xfId="5078"/>
    <cellStyle name="Input 4 2" xfId="14343"/>
    <cellStyle name="Input 4 2 2" xfId="31869"/>
    <cellStyle name="Input 4 3" xfId="29006"/>
    <cellStyle name="InputCells" xfId="310"/>
    <cellStyle name="InputCells12_BBorder" xfId="26518"/>
    <cellStyle name="Komma 10" xfId="20120"/>
    <cellStyle name="Komma 10 2" xfId="20121"/>
    <cellStyle name="Komma 10 2 2" xfId="44981"/>
    <cellStyle name="Komma 10 2 3" xfId="45889"/>
    <cellStyle name="Komma 10 3" xfId="44980"/>
    <cellStyle name="Komma 10 4" xfId="45888"/>
    <cellStyle name="Komma 11" xfId="20122"/>
    <cellStyle name="Komma 11 2" xfId="44982"/>
    <cellStyle name="Komma 11 3" xfId="45890"/>
    <cellStyle name="Komma 2" xfId="3263"/>
    <cellStyle name="Komma 2 10" xfId="11276"/>
    <cellStyle name="Komma 2 10 2" xfId="18821"/>
    <cellStyle name="Komma 2 10 3" xfId="28688"/>
    <cellStyle name="Komma 2 10 4" xfId="48137"/>
    <cellStyle name="Komma 2 10 5" xfId="51153"/>
    <cellStyle name="Komma 2 11" xfId="11763"/>
    <cellStyle name="Komma 2 11 2" xfId="19298"/>
    <cellStyle name="Komma 2 11 3" xfId="42978"/>
    <cellStyle name="Komma 2 11 4" xfId="48614"/>
    <cellStyle name="Komma 2 11 5" xfId="51630"/>
    <cellStyle name="Komma 2 12" xfId="6780"/>
    <cellStyle name="Komma 2 12 2" xfId="17560"/>
    <cellStyle name="Komma 2 12 3" xfId="43845"/>
    <cellStyle name="Komma 2 12 4" xfId="46553"/>
    <cellStyle name="Komma 2 12 5" xfId="49569"/>
    <cellStyle name="Komma 2 13" xfId="15806"/>
    <cellStyle name="Komma 2 14" xfId="20123"/>
    <cellStyle name="Komma 2 15" xfId="44983"/>
    <cellStyle name="Komma 2 16" xfId="45891"/>
    <cellStyle name="Komma 2 17" xfId="46077"/>
    <cellStyle name="Komma 2 18" xfId="49092"/>
    <cellStyle name="Komma 2 2" xfId="5079"/>
    <cellStyle name="Komma 2 2 10" xfId="11803"/>
    <cellStyle name="Komma 2 2 10 2" xfId="19336"/>
    <cellStyle name="Komma 2 2 10 3" xfId="43632"/>
    <cellStyle name="Komma 2 2 10 4" xfId="48652"/>
    <cellStyle name="Komma 2 2 10 5" xfId="51668"/>
    <cellStyle name="Komma 2 2 11" xfId="7537"/>
    <cellStyle name="Komma 2 2 11 2" xfId="42564"/>
    <cellStyle name="Komma 2 2 11 3" xfId="47000"/>
    <cellStyle name="Komma 2 2 11 4" xfId="50016"/>
    <cellStyle name="Komma 2 2 12" xfId="20124"/>
    <cellStyle name="Komma 2 2 13" xfId="44984"/>
    <cellStyle name="Komma 2 2 14" xfId="45892"/>
    <cellStyle name="Komma 2 2 15" xfId="46115"/>
    <cellStyle name="Komma 2 2 16" xfId="49130"/>
    <cellStyle name="Komma 2 2 2" xfId="5080"/>
    <cellStyle name="Komma 2 2 2 10" xfId="8467"/>
    <cellStyle name="Komma 2 2 2 10 2" xfId="42590"/>
    <cellStyle name="Komma 2 2 2 10 3" xfId="47218"/>
    <cellStyle name="Komma 2 2 2 10 4" xfId="50234"/>
    <cellStyle name="Komma 2 2 2 11" xfId="20125"/>
    <cellStyle name="Komma 2 2 2 12" xfId="44985"/>
    <cellStyle name="Komma 2 2 2 13" xfId="45893"/>
    <cellStyle name="Komma 2 2 2 14" xfId="46116"/>
    <cellStyle name="Komma 2 2 2 15" xfId="49131"/>
    <cellStyle name="Komma 2 2 2 2" xfId="6152"/>
    <cellStyle name="Komma 2 2 2 2 2" xfId="6472"/>
    <cellStyle name="Komma 2 2 2 2 2 2" xfId="11098"/>
    <cellStyle name="Komma 2 2 2 2 2 2 2" xfId="18648"/>
    <cellStyle name="Komma 2 2 2 2 2 2 3" xfId="44495"/>
    <cellStyle name="Komma 2 2 2 2 2 2 4" xfId="47964"/>
    <cellStyle name="Komma 2 2 2 2 2 2 5" xfId="50980"/>
    <cellStyle name="Komma 2 2 2 2 2 3" xfId="11583"/>
    <cellStyle name="Komma 2 2 2 2 2 3 2" xfId="19125"/>
    <cellStyle name="Komma 2 2 2 2 2 3 3" xfId="20939"/>
    <cellStyle name="Komma 2 2 2 2 2 3 4" xfId="48441"/>
    <cellStyle name="Komma 2 2 2 2 2 3 5" xfId="51457"/>
    <cellStyle name="Komma 2 2 2 2 2 4" xfId="12070"/>
    <cellStyle name="Komma 2 2 2 2 2 4 2" xfId="19602"/>
    <cellStyle name="Komma 2 2 2 2 2 4 3" xfId="43485"/>
    <cellStyle name="Komma 2 2 2 2 2 4 4" xfId="48918"/>
    <cellStyle name="Komma 2 2 2 2 2 4 5" xfId="51934"/>
    <cellStyle name="Komma 2 2 2 2 2 5" xfId="9106"/>
    <cellStyle name="Komma 2 2 2 2 2 5 2" xfId="43905"/>
    <cellStyle name="Komma 2 2 2 2 2 5 3" xfId="47487"/>
    <cellStyle name="Komma 2 2 2 2 2 5 4" xfId="50503"/>
    <cellStyle name="Komma 2 2 2 2 2 6" xfId="42380"/>
    <cellStyle name="Komma 2 2 2 2 2 7" xfId="46381"/>
    <cellStyle name="Komma 2 2 2 2 2 8" xfId="49397"/>
    <cellStyle name="Komma 2 2 2 2 3" xfId="10886"/>
    <cellStyle name="Komma 2 2 2 2 3 2" xfId="18436"/>
    <cellStyle name="Komma 2 2 2 2 3 3" xfId="43123"/>
    <cellStyle name="Komma 2 2 2 2 3 4" xfId="47752"/>
    <cellStyle name="Komma 2 2 2 2 3 5" xfId="50768"/>
    <cellStyle name="Komma 2 2 2 2 4" xfId="11370"/>
    <cellStyle name="Komma 2 2 2 2 4 2" xfId="18913"/>
    <cellStyle name="Komma 2 2 2 2 4 3" xfId="43161"/>
    <cellStyle name="Komma 2 2 2 2 4 4" xfId="48229"/>
    <cellStyle name="Komma 2 2 2 2 4 5" xfId="51245"/>
    <cellStyle name="Komma 2 2 2 2 5" xfId="11857"/>
    <cellStyle name="Komma 2 2 2 2 5 2" xfId="19390"/>
    <cellStyle name="Komma 2 2 2 2 5 3" xfId="44363"/>
    <cellStyle name="Komma 2 2 2 2 5 4" xfId="48706"/>
    <cellStyle name="Komma 2 2 2 2 5 5" xfId="51722"/>
    <cellStyle name="Komma 2 2 2 2 6" xfId="8805"/>
    <cellStyle name="Komma 2 2 2 2 6 2" xfId="43046"/>
    <cellStyle name="Komma 2 2 2 2 6 3" xfId="47275"/>
    <cellStyle name="Komma 2 2 2 2 6 4" xfId="50291"/>
    <cellStyle name="Komma 2 2 2 2 7" xfId="43642"/>
    <cellStyle name="Komma 2 2 2 2 8" xfId="46169"/>
    <cellStyle name="Komma 2 2 2 2 9" xfId="49185"/>
    <cellStyle name="Komma 2 2 2 3" xfId="6232"/>
    <cellStyle name="Komma 2 2 2 3 2" xfId="6552"/>
    <cellStyle name="Komma 2 2 2 3 2 2" xfId="11151"/>
    <cellStyle name="Komma 2 2 2 3 2 2 2" xfId="18701"/>
    <cellStyle name="Komma 2 2 2 3 2 2 3" xfId="43392"/>
    <cellStyle name="Komma 2 2 2 3 2 2 4" xfId="48017"/>
    <cellStyle name="Komma 2 2 2 3 2 2 5" xfId="51033"/>
    <cellStyle name="Komma 2 2 2 3 2 3" xfId="11636"/>
    <cellStyle name="Komma 2 2 2 3 2 3 2" xfId="19178"/>
    <cellStyle name="Komma 2 2 2 3 2 3 3" xfId="42801"/>
    <cellStyle name="Komma 2 2 2 3 2 3 4" xfId="48494"/>
    <cellStyle name="Komma 2 2 2 3 2 3 5" xfId="51510"/>
    <cellStyle name="Komma 2 2 2 3 2 4" xfId="12123"/>
    <cellStyle name="Komma 2 2 2 3 2 4 2" xfId="19655"/>
    <cellStyle name="Komma 2 2 2 3 2 4 3" xfId="43839"/>
    <cellStyle name="Komma 2 2 2 3 2 4 4" xfId="48971"/>
    <cellStyle name="Komma 2 2 2 3 2 4 5" xfId="51987"/>
    <cellStyle name="Komma 2 2 2 3 2 5" xfId="9185"/>
    <cellStyle name="Komma 2 2 2 3 2 5 2" xfId="44628"/>
    <cellStyle name="Komma 2 2 2 3 2 5 3" xfId="47540"/>
    <cellStyle name="Komma 2 2 2 3 2 5 4" xfId="50556"/>
    <cellStyle name="Komma 2 2 2 3 2 6" xfId="44315"/>
    <cellStyle name="Komma 2 2 2 3 2 7" xfId="46434"/>
    <cellStyle name="Komma 2 2 2 3 2 8" xfId="49450"/>
    <cellStyle name="Komma 2 2 2 3 3" xfId="10939"/>
    <cellStyle name="Komma 2 2 2 3 3 2" xfId="18489"/>
    <cellStyle name="Komma 2 2 2 3 3 3" xfId="21583"/>
    <cellStyle name="Komma 2 2 2 3 3 4" xfId="47805"/>
    <cellStyle name="Komma 2 2 2 3 3 5" xfId="50821"/>
    <cellStyle name="Komma 2 2 2 3 4" xfId="11424"/>
    <cellStyle name="Komma 2 2 2 3 4 2" xfId="18966"/>
    <cellStyle name="Komma 2 2 2 3 4 3" xfId="42769"/>
    <cellStyle name="Komma 2 2 2 3 4 4" xfId="48282"/>
    <cellStyle name="Komma 2 2 2 3 4 5" xfId="51298"/>
    <cellStyle name="Komma 2 2 2 3 5" xfId="11911"/>
    <cellStyle name="Komma 2 2 2 3 5 2" xfId="19443"/>
    <cellStyle name="Komma 2 2 2 3 5 3" xfId="44305"/>
    <cellStyle name="Komma 2 2 2 3 5 4" xfId="48759"/>
    <cellStyle name="Komma 2 2 2 3 5 5" xfId="51775"/>
    <cellStyle name="Komma 2 2 2 3 6" xfId="8876"/>
    <cellStyle name="Komma 2 2 2 3 6 2" xfId="44481"/>
    <cellStyle name="Komma 2 2 2 3 6 3" xfId="47328"/>
    <cellStyle name="Komma 2 2 2 3 6 4" xfId="50344"/>
    <cellStyle name="Komma 2 2 2 3 7" xfId="30859"/>
    <cellStyle name="Komma 2 2 2 3 8" xfId="46222"/>
    <cellStyle name="Komma 2 2 2 3 9" xfId="49238"/>
    <cellStyle name="Komma 2 2 2 4" xfId="6312"/>
    <cellStyle name="Komma 2 2 2 4 2" xfId="6632"/>
    <cellStyle name="Komma 2 2 2 4 2 2" xfId="11204"/>
    <cellStyle name="Komma 2 2 2 4 2 2 2" xfId="18754"/>
    <cellStyle name="Komma 2 2 2 4 2 2 3" xfId="28809"/>
    <cellStyle name="Komma 2 2 2 4 2 2 4" xfId="48070"/>
    <cellStyle name="Komma 2 2 2 4 2 2 5" xfId="51086"/>
    <cellStyle name="Komma 2 2 2 4 2 3" xfId="11689"/>
    <cellStyle name="Komma 2 2 2 4 2 3 2" xfId="19231"/>
    <cellStyle name="Komma 2 2 2 4 2 3 3" xfId="28567"/>
    <cellStyle name="Komma 2 2 2 4 2 3 4" xfId="48547"/>
    <cellStyle name="Komma 2 2 2 4 2 3 5" xfId="51563"/>
    <cellStyle name="Komma 2 2 2 4 2 4" xfId="12176"/>
    <cellStyle name="Komma 2 2 2 4 2 4 2" xfId="19708"/>
    <cellStyle name="Komma 2 2 2 4 2 4 3" xfId="43935"/>
    <cellStyle name="Komma 2 2 2 4 2 4 4" xfId="49024"/>
    <cellStyle name="Komma 2 2 2 4 2 4 5" xfId="52040"/>
    <cellStyle name="Komma 2 2 2 4 2 5" xfId="9265"/>
    <cellStyle name="Komma 2 2 2 4 2 5 2" xfId="32664"/>
    <cellStyle name="Komma 2 2 2 4 2 5 3" xfId="47593"/>
    <cellStyle name="Komma 2 2 2 4 2 5 4" xfId="50609"/>
    <cellStyle name="Komma 2 2 2 4 2 6" xfId="42427"/>
    <cellStyle name="Komma 2 2 2 4 2 7" xfId="46487"/>
    <cellStyle name="Komma 2 2 2 4 2 8" xfId="49503"/>
    <cellStyle name="Komma 2 2 2 4 3" xfId="10992"/>
    <cellStyle name="Komma 2 2 2 4 3 2" xfId="18542"/>
    <cellStyle name="Komma 2 2 2 4 3 3" xfId="43765"/>
    <cellStyle name="Komma 2 2 2 4 3 4" xfId="47858"/>
    <cellStyle name="Komma 2 2 2 4 3 5" xfId="50874"/>
    <cellStyle name="Komma 2 2 2 4 4" xfId="11477"/>
    <cellStyle name="Komma 2 2 2 4 4 2" xfId="19019"/>
    <cellStyle name="Komma 2 2 2 4 4 3" xfId="43532"/>
    <cellStyle name="Komma 2 2 2 4 4 4" xfId="48335"/>
    <cellStyle name="Komma 2 2 2 4 4 5" xfId="51351"/>
    <cellStyle name="Komma 2 2 2 4 5" xfId="11964"/>
    <cellStyle name="Komma 2 2 2 4 5 2" xfId="19496"/>
    <cellStyle name="Komma 2 2 2 4 5 3" xfId="42851"/>
    <cellStyle name="Komma 2 2 2 4 5 4" xfId="48812"/>
    <cellStyle name="Komma 2 2 2 4 5 5" xfId="51828"/>
    <cellStyle name="Komma 2 2 2 4 6" xfId="8952"/>
    <cellStyle name="Komma 2 2 2 4 6 2" xfId="43978"/>
    <cellStyle name="Komma 2 2 2 4 6 3" xfId="47381"/>
    <cellStyle name="Komma 2 2 2 4 6 4" xfId="50397"/>
    <cellStyle name="Komma 2 2 2 4 7" xfId="21658"/>
    <cellStyle name="Komma 2 2 2 4 8" xfId="46275"/>
    <cellStyle name="Komma 2 2 2 4 9" xfId="49291"/>
    <cellStyle name="Komma 2 2 2 5" xfId="6392"/>
    <cellStyle name="Komma 2 2 2 5 2" xfId="11045"/>
    <cellStyle name="Komma 2 2 2 5 2 2" xfId="18595"/>
    <cellStyle name="Komma 2 2 2 5 2 3" xfId="42713"/>
    <cellStyle name="Komma 2 2 2 5 2 4" xfId="47911"/>
    <cellStyle name="Komma 2 2 2 5 2 5" xfId="50927"/>
    <cellStyle name="Komma 2 2 2 5 3" xfId="11530"/>
    <cellStyle name="Komma 2 2 2 5 3 2" xfId="19072"/>
    <cellStyle name="Komma 2 2 2 5 3 3" xfId="42783"/>
    <cellStyle name="Komma 2 2 2 5 3 4" xfId="48388"/>
    <cellStyle name="Komma 2 2 2 5 3 5" xfId="51404"/>
    <cellStyle name="Komma 2 2 2 5 4" xfId="12017"/>
    <cellStyle name="Komma 2 2 2 5 4 2" xfId="19549"/>
    <cellStyle name="Komma 2 2 2 5 4 3" xfId="42861"/>
    <cellStyle name="Komma 2 2 2 5 4 4" xfId="48865"/>
    <cellStyle name="Komma 2 2 2 5 4 5" xfId="51881"/>
    <cellStyle name="Komma 2 2 2 5 5" xfId="9031"/>
    <cellStyle name="Komma 2 2 2 5 5 2" xfId="44046"/>
    <cellStyle name="Komma 2 2 2 5 5 3" xfId="47434"/>
    <cellStyle name="Komma 2 2 2 5 5 4" xfId="50450"/>
    <cellStyle name="Komma 2 2 2 5 6" xfId="44857"/>
    <cellStyle name="Komma 2 2 2 5 7" xfId="46328"/>
    <cellStyle name="Komma 2 2 2 5 8" xfId="49344"/>
    <cellStyle name="Komma 2 2 2 6" xfId="6712"/>
    <cellStyle name="Komma 2 2 2 6 2" xfId="11257"/>
    <cellStyle name="Komma 2 2 2 6 2 2" xfId="18807"/>
    <cellStyle name="Komma 2 2 2 6 2 3" xfId="33256"/>
    <cellStyle name="Komma 2 2 2 6 2 4" xfId="48123"/>
    <cellStyle name="Komma 2 2 2 6 2 5" xfId="51139"/>
    <cellStyle name="Komma 2 2 2 6 3" xfId="11742"/>
    <cellStyle name="Komma 2 2 2 6 3 2" xfId="19284"/>
    <cellStyle name="Komma 2 2 2 6 3 3" xfId="42819"/>
    <cellStyle name="Komma 2 2 2 6 3 4" xfId="48600"/>
    <cellStyle name="Komma 2 2 2 6 3 5" xfId="51616"/>
    <cellStyle name="Komma 2 2 2 6 4" xfId="12230"/>
    <cellStyle name="Komma 2 2 2 6 4 2" xfId="19761"/>
    <cellStyle name="Komma 2 2 2 6 4 3" xfId="43325"/>
    <cellStyle name="Komma 2 2 2 6 4 4" xfId="49077"/>
    <cellStyle name="Komma 2 2 2 6 4 5" xfId="52093"/>
    <cellStyle name="Komma 2 2 2 6 5" xfId="9345"/>
    <cellStyle name="Komma 2 2 2 6 5 2" xfId="21308"/>
    <cellStyle name="Komma 2 2 2 6 5 3" xfId="47646"/>
    <cellStyle name="Komma 2 2 2 6 5 4" xfId="50662"/>
    <cellStyle name="Komma 2 2 2 6 6" xfId="42441"/>
    <cellStyle name="Komma 2 2 2 6 7" xfId="46540"/>
    <cellStyle name="Komma 2 2 2 6 8" xfId="49556"/>
    <cellStyle name="Komma 2 2 2 7" xfId="10833"/>
    <cellStyle name="Komma 2 2 2 7 2" xfId="18383"/>
    <cellStyle name="Komma 2 2 2 7 3" xfId="44397"/>
    <cellStyle name="Komma 2 2 2 7 4" xfId="47699"/>
    <cellStyle name="Komma 2 2 2 7 5" xfId="50715"/>
    <cellStyle name="Komma 2 2 2 8" xfId="11317"/>
    <cellStyle name="Komma 2 2 2 8 2" xfId="18860"/>
    <cellStyle name="Komma 2 2 2 8 3" xfId="42751"/>
    <cellStyle name="Komma 2 2 2 8 4" xfId="48176"/>
    <cellStyle name="Komma 2 2 2 8 5" xfId="51192"/>
    <cellStyle name="Komma 2 2 2 9" xfId="11804"/>
    <cellStyle name="Komma 2 2 2 9 2" xfId="19337"/>
    <cellStyle name="Komma 2 2 2 9 3" xfId="42826"/>
    <cellStyle name="Komma 2 2 2 9 4" xfId="48653"/>
    <cellStyle name="Komma 2 2 2 9 5" xfId="51669"/>
    <cellStyle name="Komma 2 2 3" xfId="6151"/>
    <cellStyle name="Komma 2 2 3 10" xfId="45894"/>
    <cellStyle name="Komma 2 2 3 11" xfId="46168"/>
    <cellStyle name="Komma 2 2 3 12" xfId="49184"/>
    <cellStyle name="Komma 2 2 3 2" xfId="6471"/>
    <cellStyle name="Komma 2 2 3 2 2" xfId="11097"/>
    <cellStyle name="Komma 2 2 3 2 2 2" xfId="18647"/>
    <cellStyle name="Komma 2 2 3 2 2 3" xfId="20944"/>
    <cellStyle name="Komma 2 2 3 2 2 4" xfId="47963"/>
    <cellStyle name="Komma 2 2 3 2 2 5" xfId="50979"/>
    <cellStyle name="Komma 2 2 3 2 3" xfId="11582"/>
    <cellStyle name="Komma 2 2 3 2 3 2" xfId="19124"/>
    <cellStyle name="Komma 2 2 3 2 3 3" xfId="43186"/>
    <cellStyle name="Komma 2 2 3 2 3 4" xfId="48440"/>
    <cellStyle name="Komma 2 2 3 2 3 5" xfId="51456"/>
    <cellStyle name="Komma 2 2 3 2 4" xfId="12069"/>
    <cellStyle name="Komma 2 2 3 2 4 2" xfId="19601"/>
    <cellStyle name="Komma 2 2 3 2 4 3" xfId="43246"/>
    <cellStyle name="Komma 2 2 3 2 4 4" xfId="48917"/>
    <cellStyle name="Komma 2 2 3 2 4 5" xfId="51933"/>
    <cellStyle name="Komma 2 2 3 2 5" xfId="9105"/>
    <cellStyle name="Komma 2 2 3 2 5 2" xfId="29973"/>
    <cellStyle name="Komma 2 2 3 2 5 3" xfId="47486"/>
    <cellStyle name="Komma 2 2 3 2 5 4" xfId="50502"/>
    <cellStyle name="Komma 2 2 3 2 6" xfId="43867"/>
    <cellStyle name="Komma 2 2 3 2 7" xfId="46380"/>
    <cellStyle name="Komma 2 2 3 2 8" xfId="49396"/>
    <cellStyle name="Komma 2 2 3 3" xfId="10885"/>
    <cellStyle name="Komma 2 2 3 3 2" xfId="18435"/>
    <cellStyle name="Komma 2 2 3 3 3" xfId="44113"/>
    <cellStyle name="Komma 2 2 3 3 4" xfId="47751"/>
    <cellStyle name="Komma 2 2 3 3 5" xfId="50767"/>
    <cellStyle name="Komma 2 2 3 4" xfId="11369"/>
    <cellStyle name="Komma 2 2 3 4 2" xfId="18912"/>
    <cellStyle name="Komma 2 2 3 4 3" xfId="44276"/>
    <cellStyle name="Komma 2 2 3 4 4" xfId="48228"/>
    <cellStyle name="Komma 2 2 3 4 5" xfId="51244"/>
    <cellStyle name="Komma 2 2 3 5" xfId="11856"/>
    <cellStyle name="Komma 2 2 3 5 2" xfId="19389"/>
    <cellStyle name="Komma 2 2 3 5 3" xfId="43219"/>
    <cellStyle name="Komma 2 2 3 5 4" xfId="48705"/>
    <cellStyle name="Komma 2 2 3 5 5" xfId="51721"/>
    <cellStyle name="Komma 2 2 3 6" xfId="8804"/>
    <cellStyle name="Komma 2 2 3 6 2" xfId="44104"/>
    <cellStyle name="Komma 2 2 3 6 3" xfId="47274"/>
    <cellStyle name="Komma 2 2 3 6 4" xfId="50290"/>
    <cellStyle name="Komma 2 2 3 7" xfId="20126"/>
    <cellStyle name="Komma 2 2 3 8" xfId="44137"/>
    <cellStyle name="Komma 2 2 3 9" xfId="44986"/>
    <cellStyle name="Komma 2 2 4" xfId="6231"/>
    <cellStyle name="Komma 2 2 4 2" xfId="6551"/>
    <cellStyle name="Komma 2 2 4 2 2" xfId="11150"/>
    <cellStyle name="Komma 2 2 4 2 2 2" xfId="18700"/>
    <cellStyle name="Komma 2 2 4 2 2 3" xfId="42730"/>
    <cellStyle name="Komma 2 2 4 2 2 4" xfId="48016"/>
    <cellStyle name="Komma 2 2 4 2 2 5" xfId="51032"/>
    <cellStyle name="Komma 2 2 4 2 3" xfId="11635"/>
    <cellStyle name="Komma 2 2 4 2 3 2" xfId="19177"/>
    <cellStyle name="Komma 2 2 4 2 3 3" xfId="44824"/>
    <cellStyle name="Komma 2 2 4 2 3 4" xfId="48493"/>
    <cellStyle name="Komma 2 2 4 2 3 5" xfId="51509"/>
    <cellStyle name="Komma 2 2 4 2 4" xfId="12122"/>
    <cellStyle name="Komma 2 2 4 2 4 2" xfId="19654"/>
    <cellStyle name="Komma 2 2 4 2 4 3" xfId="44015"/>
    <cellStyle name="Komma 2 2 4 2 4 4" xfId="48970"/>
    <cellStyle name="Komma 2 2 4 2 4 5" xfId="51986"/>
    <cellStyle name="Komma 2 2 4 2 5" xfId="9184"/>
    <cellStyle name="Komma 2 2 4 2 5 2" xfId="43089"/>
    <cellStyle name="Komma 2 2 4 2 5 3" xfId="47539"/>
    <cellStyle name="Komma 2 2 4 2 5 4" xfId="50555"/>
    <cellStyle name="Komma 2 2 4 2 6" xfId="42911"/>
    <cellStyle name="Komma 2 2 4 2 7" xfId="46433"/>
    <cellStyle name="Komma 2 2 4 2 8" xfId="49449"/>
    <cellStyle name="Komma 2 2 4 3" xfId="10938"/>
    <cellStyle name="Komma 2 2 4 3 2" xfId="18488"/>
    <cellStyle name="Komma 2 2 4 3 3" xfId="44786"/>
    <cellStyle name="Komma 2 2 4 3 4" xfId="47804"/>
    <cellStyle name="Komma 2 2 4 3 5" xfId="50820"/>
    <cellStyle name="Komma 2 2 4 4" xfId="11423"/>
    <cellStyle name="Komma 2 2 4 4 2" xfId="18965"/>
    <cellStyle name="Komma 2 2 4 4 3" xfId="42768"/>
    <cellStyle name="Komma 2 2 4 4 4" xfId="48281"/>
    <cellStyle name="Komma 2 2 4 4 5" xfId="51297"/>
    <cellStyle name="Komma 2 2 4 5" xfId="11910"/>
    <cellStyle name="Komma 2 2 4 5 2" xfId="19442"/>
    <cellStyle name="Komma 2 2 4 5 3" xfId="42842"/>
    <cellStyle name="Komma 2 2 4 5 4" xfId="48758"/>
    <cellStyle name="Komma 2 2 4 5 5" xfId="51774"/>
    <cellStyle name="Komma 2 2 4 6" xfId="8875"/>
    <cellStyle name="Komma 2 2 4 6 2" xfId="20976"/>
    <cellStyle name="Komma 2 2 4 6 3" xfId="47327"/>
    <cellStyle name="Komma 2 2 4 6 4" xfId="50343"/>
    <cellStyle name="Komma 2 2 4 7" xfId="43562"/>
    <cellStyle name="Komma 2 2 4 8" xfId="46221"/>
    <cellStyle name="Komma 2 2 4 9" xfId="49237"/>
    <cellStyle name="Komma 2 2 5" xfId="6311"/>
    <cellStyle name="Komma 2 2 5 2" xfId="6631"/>
    <cellStyle name="Komma 2 2 5 2 2" xfId="11203"/>
    <cellStyle name="Komma 2 2 5 2 2 2" xfId="18753"/>
    <cellStyle name="Komma 2 2 5 2 2 3" xfId="43528"/>
    <cellStyle name="Komma 2 2 5 2 2 4" xfId="48069"/>
    <cellStyle name="Komma 2 2 5 2 2 5" xfId="51085"/>
    <cellStyle name="Komma 2 2 5 2 3" xfId="11688"/>
    <cellStyle name="Komma 2 2 5 2 3 2" xfId="19230"/>
    <cellStyle name="Komma 2 2 5 2 3 3" xfId="43477"/>
    <cellStyle name="Komma 2 2 5 2 3 4" xfId="48546"/>
    <cellStyle name="Komma 2 2 5 2 3 5" xfId="51562"/>
    <cellStyle name="Komma 2 2 5 2 4" xfId="12175"/>
    <cellStyle name="Komma 2 2 5 2 4 2" xfId="19707"/>
    <cellStyle name="Komma 2 2 5 2 4 3" xfId="44370"/>
    <cellStyle name="Komma 2 2 5 2 4 4" xfId="49023"/>
    <cellStyle name="Komma 2 2 5 2 4 5" xfId="52039"/>
    <cellStyle name="Komma 2 2 5 2 5" xfId="9264"/>
    <cellStyle name="Komma 2 2 5 2 5 2" xfId="21603"/>
    <cellStyle name="Komma 2 2 5 2 5 3" xfId="47592"/>
    <cellStyle name="Komma 2 2 5 2 5 4" xfId="50608"/>
    <cellStyle name="Komma 2 2 5 2 6" xfId="44448"/>
    <cellStyle name="Komma 2 2 5 2 7" xfId="46486"/>
    <cellStyle name="Komma 2 2 5 2 8" xfId="49502"/>
    <cellStyle name="Komma 2 2 5 3" xfId="10991"/>
    <cellStyle name="Komma 2 2 5 3 2" xfId="18541"/>
    <cellStyle name="Komma 2 2 5 3 3" xfId="43133"/>
    <cellStyle name="Komma 2 2 5 3 4" xfId="47857"/>
    <cellStyle name="Komma 2 2 5 3 5" xfId="50873"/>
    <cellStyle name="Komma 2 2 5 4" xfId="11476"/>
    <cellStyle name="Komma 2 2 5 4 2" xfId="19018"/>
    <cellStyle name="Komma 2 2 5 4 3" xfId="44302"/>
    <cellStyle name="Komma 2 2 5 4 4" xfId="48334"/>
    <cellStyle name="Komma 2 2 5 4 5" xfId="51350"/>
    <cellStyle name="Komma 2 2 5 5" xfId="11963"/>
    <cellStyle name="Komma 2 2 5 5 2" xfId="19495"/>
    <cellStyle name="Komma 2 2 5 5 3" xfId="20443"/>
    <cellStyle name="Komma 2 2 5 5 4" xfId="48811"/>
    <cellStyle name="Komma 2 2 5 5 5" xfId="51827"/>
    <cellStyle name="Komma 2 2 5 6" xfId="8951"/>
    <cellStyle name="Komma 2 2 5 6 2" xfId="30454"/>
    <cellStyle name="Komma 2 2 5 6 3" xfId="47380"/>
    <cellStyle name="Komma 2 2 5 6 4" xfId="50396"/>
    <cellStyle name="Komma 2 2 5 7" xfId="43566"/>
    <cellStyle name="Komma 2 2 5 8" xfId="46274"/>
    <cellStyle name="Komma 2 2 5 9" xfId="49290"/>
    <cellStyle name="Komma 2 2 6" xfId="6391"/>
    <cellStyle name="Komma 2 2 6 2" xfId="11044"/>
    <cellStyle name="Komma 2 2 6 2 2" xfId="18594"/>
    <cellStyle name="Komma 2 2 6 2 3" xfId="42712"/>
    <cellStyle name="Komma 2 2 6 2 4" xfId="47910"/>
    <cellStyle name="Komma 2 2 6 2 5" xfId="50926"/>
    <cellStyle name="Komma 2 2 6 3" xfId="11529"/>
    <cellStyle name="Komma 2 2 6 3 2" xfId="19071"/>
    <cellStyle name="Komma 2 2 6 3 3" xfId="44222"/>
    <cellStyle name="Komma 2 2 6 3 4" xfId="48387"/>
    <cellStyle name="Komma 2 2 6 3 5" xfId="51403"/>
    <cellStyle name="Komma 2 2 6 4" xfId="12016"/>
    <cellStyle name="Komma 2 2 6 4 2" xfId="19548"/>
    <cellStyle name="Komma 2 2 6 4 3" xfId="42860"/>
    <cellStyle name="Komma 2 2 6 4 4" xfId="48864"/>
    <cellStyle name="Komma 2 2 6 4 5" xfId="51880"/>
    <cellStyle name="Komma 2 2 6 5" xfId="9030"/>
    <cellStyle name="Komma 2 2 6 5 2" xfId="43071"/>
    <cellStyle name="Komma 2 2 6 5 3" xfId="47433"/>
    <cellStyle name="Komma 2 2 6 5 4" xfId="50449"/>
    <cellStyle name="Komma 2 2 6 6" xfId="42365"/>
    <cellStyle name="Komma 2 2 6 7" xfId="46327"/>
    <cellStyle name="Komma 2 2 6 8" xfId="49343"/>
    <cellStyle name="Komma 2 2 7" xfId="6711"/>
    <cellStyle name="Komma 2 2 7 2" xfId="11256"/>
    <cellStyle name="Komma 2 2 7 2 2" xfId="18806"/>
    <cellStyle name="Komma 2 2 7 2 3" xfId="42744"/>
    <cellStyle name="Komma 2 2 7 2 4" xfId="48122"/>
    <cellStyle name="Komma 2 2 7 2 5" xfId="51138"/>
    <cellStyle name="Komma 2 2 7 3" xfId="11741"/>
    <cellStyle name="Komma 2 2 7 3 2" xfId="19283"/>
    <cellStyle name="Komma 2 2 7 3 3" xfId="42818"/>
    <cellStyle name="Komma 2 2 7 3 4" xfId="48599"/>
    <cellStyle name="Komma 2 2 7 3 5" xfId="51615"/>
    <cellStyle name="Komma 2 2 7 4" xfId="12229"/>
    <cellStyle name="Komma 2 2 7 4 2" xfId="19760"/>
    <cellStyle name="Komma 2 2 7 4 3" xfId="28783"/>
    <cellStyle name="Komma 2 2 7 4 4" xfId="49076"/>
    <cellStyle name="Komma 2 2 7 4 5" xfId="52092"/>
    <cellStyle name="Komma 2 2 7 5" xfId="9344"/>
    <cellStyle name="Komma 2 2 7 5 2" xfId="42670"/>
    <cellStyle name="Komma 2 2 7 5 3" xfId="47645"/>
    <cellStyle name="Komma 2 2 7 5 4" xfId="50661"/>
    <cellStyle name="Komma 2 2 7 6" xfId="43646"/>
    <cellStyle name="Komma 2 2 7 7" xfId="46539"/>
    <cellStyle name="Komma 2 2 7 8" xfId="49555"/>
    <cellStyle name="Komma 2 2 8" xfId="10832"/>
    <cellStyle name="Komma 2 2 8 2" xfId="18382"/>
    <cellStyle name="Komma 2 2 8 3" xfId="30353"/>
    <cellStyle name="Komma 2 2 8 4" xfId="47698"/>
    <cellStyle name="Komma 2 2 8 5" xfId="50714"/>
    <cellStyle name="Komma 2 2 9" xfId="11316"/>
    <cellStyle name="Komma 2 2 9 2" xfId="18859"/>
    <cellStyle name="Komma 2 2 9 3" xfId="20461"/>
    <cellStyle name="Komma 2 2 9 4" xfId="48175"/>
    <cellStyle name="Komma 2 2 9 5" xfId="51191"/>
    <cellStyle name="Komma 2 3" xfId="5081"/>
    <cellStyle name="Komma 2 3 10" xfId="7536"/>
    <cellStyle name="Komma 2 3 10 2" xfId="44470"/>
    <cellStyle name="Komma 2 3 10 3" xfId="46999"/>
    <cellStyle name="Komma 2 3 10 4" xfId="50015"/>
    <cellStyle name="Komma 2 3 11" xfId="20127"/>
    <cellStyle name="Komma 2 3 12" xfId="42298"/>
    <cellStyle name="Komma 2 3 13" xfId="46117"/>
    <cellStyle name="Komma 2 3 14" xfId="49132"/>
    <cellStyle name="Komma 2 3 2" xfId="6153"/>
    <cellStyle name="Komma 2 3 2 10" xfId="45895"/>
    <cellStyle name="Komma 2 3 2 11" xfId="46170"/>
    <cellStyle name="Komma 2 3 2 12" xfId="49186"/>
    <cellStyle name="Komma 2 3 2 2" xfId="6473"/>
    <cellStyle name="Komma 2 3 2 2 2" xfId="11099"/>
    <cellStyle name="Komma 2 3 2 2 2 2" xfId="18649"/>
    <cellStyle name="Komma 2 3 2 2 2 3" xfId="42719"/>
    <cellStyle name="Komma 2 3 2 2 2 4" xfId="47965"/>
    <cellStyle name="Komma 2 3 2 2 2 5" xfId="50981"/>
    <cellStyle name="Komma 2 3 2 2 3" xfId="11584"/>
    <cellStyle name="Komma 2 3 2 2 3 2" xfId="19126"/>
    <cellStyle name="Komma 2 3 2 2 3 3" xfId="44504"/>
    <cellStyle name="Komma 2 3 2 2 3 4" xfId="48442"/>
    <cellStyle name="Komma 2 3 2 2 3 5" xfId="51458"/>
    <cellStyle name="Komma 2 3 2 2 4" xfId="12071"/>
    <cellStyle name="Komma 2 3 2 2 4 2" xfId="19603"/>
    <cellStyle name="Komma 2 3 2 2 4 3" xfId="20440"/>
    <cellStyle name="Komma 2 3 2 2 4 4" xfId="48919"/>
    <cellStyle name="Komma 2 3 2 2 4 5" xfId="51935"/>
    <cellStyle name="Komma 2 3 2 2 5" xfId="9107"/>
    <cellStyle name="Komma 2 3 2 2 5 2" xfId="42640"/>
    <cellStyle name="Komma 2 3 2 2 5 3" xfId="47488"/>
    <cellStyle name="Komma 2 3 2 2 5 4" xfId="50504"/>
    <cellStyle name="Komma 2 3 2 2 6" xfId="42381"/>
    <cellStyle name="Komma 2 3 2 2 7" xfId="46382"/>
    <cellStyle name="Komma 2 3 2 2 8" xfId="49398"/>
    <cellStyle name="Komma 2 3 2 3" xfId="10887"/>
    <cellStyle name="Komma 2 3 2 3 2" xfId="18437"/>
    <cellStyle name="Komma 2 3 2 3 3" xfId="29946"/>
    <cellStyle name="Komma 2 3 2 3 4" xfId="47753"/>
    <cellStyle name="Komma 2 3 2 3 5" xfId="50769"/>
    <cellStyle name="Komma 2 3 2 4" xfId="11371"/>
    <cellStyle name="Komma 2 3 2 4 2" xfId="18914"/>
    <cellStyle name="Komma 2 3 2 4 3" xfId="43322"/>
    <cellStyle name="Komma 2 3 2 4 4" xfId="48230"/>
    <cellStyle name="Komma 2 3 2 4 5" xfId="51246"/>
    <cellStyle name="Komma 2 3 2 5" xfId="11858"/>
    <cellStyle name="Komma 2 3 2 5 2" xfId="19391"/>
    <cellStyle name="Komma 2 3 2 5 3" xfId="43928"/>
    <cellStyle name="Komma 2 3 2 5 4" xfId="48707"/>
    <cellStyle name="Komma 2 3 2 5 5" xfId="51723"/>
    <cellStyle name="Komma 2 3 2 6" xfId="8806"/>
    <cellStyle name="Komma 2 3 2 6 2" xfId="43750"/>
    <cellStyle name="Komma 2 3 2 6 3" xfId="47276"/>
    <cellStyle name="Komma 2 3 2 6 4" xfId="50292"/>
    <cellStyle name="Komma 2 3 2 7" xfId="20128"/>
    <cellStyle name="Komma 2 3 2 8" xfId="42319"/>
    <cellStyle name="Komma 2 3 2 9" xfId="44987"/>
    <cellStyle name="Komma 2 3 3" xfId="6233"/>
    <cellStyle name="Komma 2 3 3 10" xfId="49239"/>
    <cellStyle name="Komma 2 3 3 2" xfId="6553"/>
    <cellStyle name="Komma 2 3 3 2 2" xfId="11152"/>
    <cellStyle name="Komma 2 3 3 2 2 2" xfId="18702"/>
    <cellStyle name="Komma 2 3 3 2 2 3" xfId="33265"/>
    <cellStyle name="Komma 2 3 3 2 2 4" xfId="48018"/>
    <cellStyle name="Komma 2 3 3 2 2 5" xfId="51034"/>
    <cellStyle name="Komma 2 3 3 2 3" xfId="11637"/>
    <cellStyle name="Komma 2 3 3 2 3 2" xfId="19179"/>
    <cellStyle name="Komma 2 3 3 2 3 3" xfId="21186"/>
    <cellStyle name="Komma 2 3 3 2 3 4" xfId="48495"/>
    <cellStyle name="Komma 2 3 3 2 3 5" xfId="51511"/>
    <cellStyle name="Komma 2 3 3 2 4" xfId="12124"/>
    <cellStyle name="Komma 2 3 3 2 4 2" xfId="19656"/>
    <cellStyle name="Komma 2 3 3 2 4 3" xfId="43255"/>
    <cellStyle name="Komma 2 3 3 2 4 4" xfId="48972"/>
    <cellStyle name="Komma 2 3 3 2 4 5" xfId="51988"/>
    <cellStyle name="Komma 2 3 3 2 5" xfId="9186"/>
    <cellStyle name="Komma 2 3 3 2 5 2" xfId="44207"/>
    <cellStyle name="Komma 2 3 3 2 5 3" xfId="47541"/>
    <cellStyle name="Komma 2 3 3 2 5 4" xfId="50557"/>
    <cellStyle name="Komma 2 3 3 2 6" xfId="34360"/>
    <cellStyle name="Komma 2 3 3 2 7" xfId="44423"/>
    <cellStyle name="Komma 2 3 3 2 8" xfId="46435"/>
    <cellStyle name="Komma 2 3 3 2 9" xfId="49451"/>
    <cellStyle name="Komma 2 3 3 3" xfId="10940"/>
    <cellStyle name="Komma 2 3 3 3 2" xfId="18490"/>
    <cellStyle name="Komma 2 3 3 3 3" xfId="39662"/>
    <cellStyle name="Komma 2 3 3 3 4" xfId="20811"/>
    <cellStyle name="Komma 2 3 3 3 5" xfId="47806"/>
    <cellStyle name="Komma 2 3 3 3 6" xfId="50822"/>
    <cellStyle name="Komma 2 3 3 4" xfId="11425"/>
    <cellStyle name="Komma 2 3 3 4 2" xfId="18967"/>
    <cellStyle name="Komma 2 3 3 4 3" xfId="42770"/>
    <cellStyle name="Komma 2 3 3 4 4" xfId="48283"/>
    <cellStyle name="Komma 2 3 3 4 5" xfId="51299"/>
    <cellStyle name="Komma 2 3 3 5" xfId="11912"/>
    <cellStyle name="Komma 2 3 3 5 2" xfId="19444"/>
    <cellStyle name="Komma 2 3 3 5 3" xfId="32545"/>
    <cellStyle name="Komma 2 3 3 5 4" xfId="48760"/>
    <cellStyle name="Komma 2 3 3 5 5" xfId="51776"/>
    <cellStyle name="Komma 2 3 3 6" xfId="8877"/>
    <cellStyle name="Komma 2 3 3 6 2" xfId="21611"/>
    <cellStyle name="Komma 2 3 3 6 3" xfId="47329"/>
    <cellStyle name="Komma 2 3 3 6 4" xfId="50345"/>
    <cellStyle name="Komma 2 3 3 7" xfId="29007"/>
    <cellStyle name="Komma 2 3 3 8" xfId="44660"/>
    <cellStyle name="Komma 2 3 3 9" xfId="46223"/>
    <cellStyle name="Komma 2 3 4" xfId="6313"/>
    <cellStyle name="Komma 2 3 4 10" xfId="49292"/>
    <cellStyle name="Komma 2 3 4 2" xfId="6633"/>
    <cellStyle name="Komma 2 3 4 2 2" xfId="11205"/>
    <cellStyle name="Komma 2 3 4 2 2 2" xfId="18755"/>
    <cellStyle name="Komma 2 3 4 2 2 3" xfId="44640"/>
    <cellStyle name="Komma 2 3 4 2 2 4" xfId="48071"/>
    <cellStyle name="Komma 2 3 4 2 2 5" xfId="51087"/>
    <cellStyle name="Komma 2 3 4 2 3" xfId="11690"/>
    <cellStyle name="Komma 2 3 4 2 3 2" xfId="19232"/>
    <cellStyle name="Komma 2 3 4 2 3 3" xfId="42809"/>
    <cellStyle name="Komma 2 3 4 2 3 4" xfId="48548"/>
    <cellStyle name="Komma 2 3 4 2 3 5" xfId="51564"/>
    <cellStyle name="Komma 2 3 4 2 4" xfId="12177"/>
    <cellStyle name="Komma 2 3 4 2 4 2" xfId="19709"/>
    <cellStyle name="Komma 2 3 4 2 4 3" xfId="30751"/>
    <cellStyle name="Komma 2 3 4 2 4 4" xfId="49025"/>
    <cellStyle name="Komma 2 3 4 2 4 5" xfId="52041"/>
    <cellStyle name="Komma 2 3 4 2 5" xfId="9266"/>
    <cellStyle name="Komma 2 3 4 2 5 2" xfId="42958"/>
    <cellStyle name="Komma 2 3 4 2 5 3" xfId="47594"/>
    <cellStyle name="Komma 2 3 4 2 5 4" xfId="50610"/>
    <cellStyle name="Komma 2 3 4 2 6" xfId="20540"/>
    <cellStyle name="Komma 2 3 4 2 7" xfId="46488"/>
    <cellStyle name="Komma 2 3 4 2 8" xfId="49504"/>
    <cellStyle name="Komma 2 3 4 3" xfId="10993"/>
    <cellStyle name="Komma 2 3 4 3 2" xfId="18543"/>
    <cellStyle name="Komma 2 3 4 3 3" xfId="44787"/>
    <cellStyle name="Komma 2 3 4 3 4" xfId="47859"/>
    <cellStyle name="Komma 2 3 4 3 5" xfId="50875"/>
    <cellStyle name="Komma 2 3 4 4" xfId="11478"/>
    <cellStyle name="Komma 2 3 4 4 2" xfId="19020"/>
    <cellStyle name="Komma 2 3 4 4 3" xfId="43174"/>
    <cellStyle name="Komma 2 3 4 4 4" xfId="48336"/>
    <cellStyle name="Komma 2 3 4 4 5" xfId="51352"/>
    <cellStyle name="Komma 2 3 4 5" xfId="11965"/>
    <cellStyle name="Komma 2 3 4 5 2" xfId="19497"/>
    <cellStyle name="Komma 2 3 4 5 3" xfId="43421"/>
    <cellStyle name="Komma 2 3 4 5 4" xfId="48813"/>
    <cellStyle name="Komma 2 3 4 5 5" xfId="51829"/>
    <cellStyle name="Komma 2 3 4 6" xfId="8953"/>
    <cellStyle name="Komma 2 3 4 6 2" xfId="43065"/>
    <cellStyle name="Komma 2 3 4 6 3" xfId="47382"/>
    <cellStyle name="Komma 2 3 4 6 4" xfId="50398"/>
    <cellStyle name="Komma 2 3 4 7" xfId="31895"/>
    <cellStyle name="Komma 2 3 4 8" xfId="44082"/>
    <cellStyle name="Komma 2 3 4 9" xfId="46276"/>
    <cellStyle name="Komma 2 3 5" xfId="6393"/>
    <cellStyle name="Komma 2 3 5 2" xfId="11046"/>
    <cellStyle name="Komma 2 3 5 2 2" xfId="18596"/>
    <cellStyle name="Komma 2 3 5 2 3" xfId="21233"/>
    <cellStyle name="Komma 2 3 5 2 4" xfId="47912"/>
    <cellStyle name="Komma 2 3 5 2 5" xfId="50928"/>
    <cellStyle name="Komma 2 3 5 3" xfId="11531"/>
    <cellStyle name="Komma 2 3 5 3 2" xfId="19073"/>
    <cellStyle name="Komma 2 3 5 3 3" xfId="43958"/>
    <cellStyle name="Komma 2 3 5 3 4" xfId="48389"/>
    <cellStyle name="Komma 2 3 5 3 5" xfId="51405"/>
    <cellStyle name="Komma 2 3 5 4" xfId="12018"/>
    <cellStyle name="Komma 2 3 5 4 2" xfId="19550"/>
    <cellStyle name="Komma 2 3 5 4 3" xfId="21175"/>
    <cellStyle name="Komma 2 3 5 4 4" xfId="48866"/>
    <cellStyle name="Komma 2 3 5 4 5" xfId="51882"/>
    <cellStyle name="Komma 2 3 5 5" xfId="9032"/>
    <cellStyle name="Komma 2 3 5 5 2" xfId="43606"/>
    <cellStyle name="Komma 2 3 5 5 3" xfId="47435"/>
    <cellStyle name="Komma 2 3 5 5 4" xfId="50451"/>
    <cellStyle name="Komma 2 3 5 6" xfId="37011"/>
    <cellStyle name="Komma 2 3 5 7" xfId="43865"/>
    <cellStyle name="Komma 2 3 5 8" xfId="46329"/>
    <cellStyle name="Komma 2 3 5 9" xfId="49345"/>
    <cellStyle name="Komma 2 3 6" xfId="6713"/>
    <cellStyle name="Komma 2 3 6 2" xfId="11258"/>
    <cellStyle name="Komma 2 3 6 2 2" xfId="18808"/>
    <cellStyle name="Komma 2 3 6 2 3" xfId="43529"/>
    <cellStyle name="Komma 2 3 6 2 4" xfId="48124"/>
    <cellStyle name="Komma 2 3 6 2 5" xfId="51140"/>
    <cellStyle name="Komma 2 3 6 3" xfId="11743"/>
    <cellStyle name="Komma 2 3 6 3 2" xfId="19285"/>
    <cellStyle name="Komma 2 3 6 3 3" xfId="42820"/>
    <cellStyle name="Komma 2 3 6 3 4" xfId="48601"/>
    <cellStyle name="Komma 2 3 6 3 5" xfId="51617"/>
    <cellStyle name="Komma 2 3 6 4" xfId="12231"/>
    <cellStyle name="Komma 2 3 6 4 2" xfId="19762"/>
    <cellStyle name="Komma 2 3 6 4 3" xfId="43999"/>
    <cellStyle name="Komma 2 3 6 4 4" xfId="49078"/>
    <cellStyle name="Komma 2 3 6 4 5" xfId="52094"/>
    <cellStyle name="Komma 2 3 6 5" xfId="9346"/>
    <cellStyle name="Komma 2 3 6 5 2" xfId="44396"/>
    <cellStyle name="Komma 2 3 6 5 3" xfId="47647"/>
    <cellStyle name="Komma 2 3 6 5 4" xfId="50663"/>
    <cellStyle name="Komma 2 3 6 6" xfId="43353"/>
    <cellStyle name="Komma 2 3 6 7" xfId="46541"/>
    <cellStyle name="Komma 2 3 6 8" xfId="49557"/>
    <cellStyle name="Komma 2 3 7" xfId="10834"/>
    <cellStyle name="Komma 2 3 7 2" xfId="18384"/>
    <cellStyle name="Komma 2 3 7 3" xfId="28817"/>
    <cellStyle name="Komma 2 3 7 4" xfId="47700"/>
    <cellStyle name="Komma 2 3 7 5" xfId="50716"/>
    <cellStyle name="Komma 2 3 8" xfId="11318"/>
    <cellStyle name="Komma 2 3 8 2" xfId="18861"/>
    <cellStyle name="Komma 2 3 8 3" xfId="42752"/>
    <cellStyle name="Komma 2 3 8 4" xfId="48177"/>
    <cellStyle name="Komma 2 3 8 5" xfId="51193"/>
    <cellStyle name="Komma 2 3 9" xfId="11805"/>
    <cellStyle name="Komma 2 3 9 2" xfId="19338"/>
    <cellStyle name="Komma 2 3 9 3" xfId="44258"/>
    <cellStyle name="Komma 2 3 9 4" xfId="48654"/>
    <cellStyle name="Komma 2 3 9 5" xfId="51670"/>
    <cellStyle name="Komma 2 4" xfId="5974"/>
    <cellStyle name="Komma 2 4 10" xfId="46130"/>
    <cellStyle name="Komma 2 4 11" xfId="49146"/>
    <cellStyle name="Komma 2 4 12" xfId="14608"/>
    <cellStyle name="Komma 2 4 2" xfId="6416"/>
    <cellStyle name="Komma 2 4 2 10" xfId="49358"/>
    <cellStyle name="Komma 2 4 2 2" xfId="11059"/>
    <cellStyle name="Komma 2 4 2 2 2" xfId="18609"/>
    <cellStyle name="Komma 2 4 2 2 3" xfId="43525"/>
    <cellStyle name="Komma 2 4 2 2 4" xfId="47925"/>
    <cellStyle name="Komma 2 4 2 2 5" xfId="50941"/>
    <cellStyle name="Komma 2 4 2 3" xfId="11544"/>
    <cellStyle name="Komma 2 4 2 3 2" xfId="19086"/>
    <cellStyle name="Komma 2 4 2 3 3" xfId="44278"/>
    <cellStyle name="Komma 2 4 2 3 4" xfId="48402"/>
    <cellStyle name="Komma 2 4 2 3 5" xfId="51418"/>
    <cellStyle name="Komma 2 4 2 4" xfId="12031"/>
    <cellStyle name="Komma 2 4 2 4 2" xfId="19563"/>
    <cellStyle name="Komma 2 4 2 4 3" xfId="43837"/>
    <cellStyle name="Komma 2 4 2 4 4" xfId="48879"/>
    <cellStyle name="Komma 2 4 2 4 5" xfId="51895"/>
    <cellStyle name="Komma 2 4 2 5" xfId="9054"/>
    <cellStyle name="Komma 2 4 2 5 2" xfId="44845"/>
    <cellStyle name="Komma 2 4 2 5 3" xfId="47448"/>
    <cellStyle name="Komma 2 4 2 5 4" xfId="50464"/>
    <cellStyle name="Komma 2 4 2 6" xfId="20130"/>
    <cellStyle name="Komma 2 4 2 7" xfId="44989"/>
    <cellStyle name="Komma 2 4 2 8" xfId="45897"/>
    <cellStyle name="Komma 2 4 2 9" xfId="46342"/>
    <cellStyle name="Komma 2 4 3" xfId="8757"/>
    <cellStyle name="Komma 2 4 3 2" xfId="18217"/>
    <cellStyle name="Komma 2 4 3 3" xfId="20131"/>
    <cellStyle name="Komma 2 4 3 4" xfId="44990"/>
    <cellStyle name="Komma 2 4 3 5" xfId="45898"/>
    <cellStyle name="Komma 2 4 3 6" xfId="47236"/>
    <cellStyle name="Komma 2 4 3 7" xfId="50252"/>
    <cellStyle name="Komma 2 4 4" xfId="10847"/>
    <cellStyle name="Komma 2 4 4 2" xfId="18397"/>
    <cellStyle name="Komma 2 4 4 3" xfId="43117"/>
    <cellStyle name="Komma 2 4 4 4" xfId="47713"/>
    <cellStyle name="Komma 2 4 4 5" xfId="50729"/>
    <cellStyle name="Komma 2 4 5" xfId="11331"/>
    <cellStyle name="Komma 2 4 5 2" xfId="18874"/>
    <cellStyle name="Komma 2 4 5 3" xfId="42754"/>
    <cellStyle name="Komma 2 4 5 4" xfId="48190"/>
    <cellStyle name="Komma 2 4 5 5" xfId="51206"/>
    <cellStyle name="Komma 2 4 6" xfId="11818"/>
    <cellStyle name="Komma 2 4 6 2" xfId="19351"/>
    <cellStyle name="Komma 2 4 6 3" xfId="43536"/>
    <cellStyle name="Komma 2 4 6 4" xfId="48667"/>
    <cellStyle name="Komma 2 4 6 5" xfId="51683"/>
    <cellStyle name="Komma 2 4 7" xfId="8015"/>
    <cellStyle name="Komma 2 4 7 2" xfId="43746"/>
    <cellStyle name="Komma 2 4 7 3" xfId="20129"/>
    <cellStyle name="Komma 2 4 8" xfId="44988"/>
    <cellStyle name="Komma 2 4 9" xfId="45896"/>
    <cellStyle name="Komma 2 5" xfId="6176"/>
    <cellStyle name="Komma 2 5 10" xfId="45899"/>
    <cellStyle name="Komma 2 5 11" xfId="46183"/>
    <cellStyle name="Komma 2 5 12" xfId="49199"/>
    <cellStyle name="Komma 2 5 13" xfId="14350"/>
    <cellStyle name="Komma 2 5 2" xfId="6496"/>
    <cellStyle name="Komma 2 5 2 2" xfId="11112"/>
    <cellStyle name="Komma 2 5 2 2 2" xfId="18662"/>
    <cellStyle name="Komma 2 5 2 2 3" xfId="30322"/>
    <cellStyle name="Komma 2 5 2 2 4" xfId="47978"/>
    <cellStyle name="Komma 2 5 2 2 5" xfId="50994"/>
    <cellStyle name="Komma 2 5 2 3" xfId="11597"/>
    <cellStyle name="Komma 2 5 2 3 2" xfId="19139"/>
    <cellStyle name="Komma 2 5 2 3 3" xfId="44068"/>
    <cellStyle name="Komma 2 5 2 3 4" xfId="48455"/>
    <cellStyle name="Komma 2 5 2 3 5" xfId="51471"/>
    <cellStyle name="Komma 2 5 2 4" xfId="12084"/>
    <cellStyle name="Komma 2 5 2 4 2" xfId="19616"/>
    <cellStyle name="Komma 2 5 2 4 3" xfId="42869"/>
    <cellStyle name="Komma 2 5 2 4 4" xfId="48932"/>
    <cellStyle name="Komma 2 5 2 4 5" xfId="51948"/>
    <cellStyle name="Komma 2 5 2 5" xfId="9129"/>
    <cellStyle name="Komma 2 5 2 5 2" xfId="43812"/>
    <cellStyle name="Komma 2 5 2 5 3" xfId="47501"/>
    <cellStyle name="Komma 2 5 2 5 4" xfId="50517"/>
    <cellStyle name="Komma 2 5 2 6" xfId="28559"/>
    <cellStyle name="Komma 2 5 2 7" xfId="42388"/>
    <cellStyle name="Komma 2 5 2 8" xfId="46395"/>
    <cellStyle name="Komma 2 5 2 9" xfId="49411"/>
    <cellStyle name="Komma 2 5 3" xfId="8826"/>
    <cellStyle name="Komma 2 5 3 2" xfId="18234"/>
    <cellStyle name="Komma 2 5 3 3" xfId="28560"/>
    <cellStyle name="Komma 2 5 3 4" xfId="28577"/>
    <cellStyle name="Komma 2 5 3 5" xfId="47289"/>
    <cellStyle name="Komma 2 5 3 6" xfId="50305"/>
    <cellStyle name="Komma 2 5 4" xfId="10900"/>
    <cellStyle name="Komma 2 5 4 2" xfId="18450"/>
    <cellStyle name="Komma 2 5 4 3" xfId="44491"/>
    <cellStyle name="Komma 2 5 4 4" xfId="47766"/>
    <cellStyle name="Komma 2 5 4 5" xfId="50782"/>
    <cellStyle name="Komma 2 5 5" xfId="11385"/>
    <cellStyle name="Komma 2 5 5 2" xfId="18927"/>
    <cellStyle name="Komma 2 5 5 3" xfId="42760"/>
    <cellStyle name="Komma 2 5 5 4" xfId="48243"/>
    <cellStyle name="Komma 2 5 5 5" xfId="51259"/>
    <cellStyle name="Komma 2 5 6" xfId="11872"/>
    <cellStyle name="Komma 2 5 6 2" xfId="19404"/>
    <cellStyle name="Komma 2 5 6 3" xfId="20445"/>
    <cellStyle name="Komma 2 5 6 4" xfId="48720"/>
    <cellStyle name="Komma 2 5 6 5" xfId="51736"/>
    <cellStyle name="Komma 2 5 7" xfId="7445"/>
    <cellStyle name="Komma 2 5 7 2" xfId="42558"/>
    <cellStyle name="Komma 2 5 7 3" xfId="20132"/>
    <cellStyle name="Komma 2 5 8" xfId="42320"/>
    <cellStyle name="Komma 2 5 9" xfId="44991"/>
    <cellStyle name="Komma 2 6" xfId="6256"/>
    <cellStyle name="Komma 2 6 10" xfId="46236"/>
    <cellStyle name="Komma 2 6 11" xfId="49252"/>
    <cellStyle name="Komma 2 6 2" xfId="6576"/>
    <cellStyle name="Komma 2 6 2 2" xfId="11165"/>
    <cellStyle name="Komma 2 6 2 2 2" xfId="18715"/>
    <cellStyle name="Komma 2 6 2 2 3" xfId="44695"/>
    <cellStyle name="Komma 2 6 2 2 4" xfId="48031"/>
    <cellStyle name="Komma 2 6 2 2 5" xfId="51047"/>
    <cellStyle name="Komma 2 6 2 3" xfId="11650"/>
    <cellStyle name="Komma 2 6 2 3 2" xfId="19192"/>
    <cellStyle name="Komma 2 6 2 3 3" xfId="43194"/>
    <cellStyle name="Komma 2 6 2 3 4" xfId="48508"/>
    <cellStyle name="Komma 2 6 2 3 5" xfId="51524"/>
    <cellStyle name="Komma 2 6 2 4" xfId="12137"/>
    <cellStyle name="Komma 2 6 2 4 2" xfId="19669"/>
    <cellStyle name="Komma 2 6 2 4 3" xfId="20925"/>
    <cellStyle name="Komma 2 6 2 4 4" xfId="48985"/>
    <cellStyle name="Komma 2 6 2 4 5" xfId="52001"/>
    <cellStyle name="Komma 2 6 2 5" xfId="9209"/>
    <cellStyle name="Komma 2 6 2 5 2" xfId="43094"/>
    <cellStyle name="Komma 2 6 2 5 3" xfId="47554"/>
    <cellStyle name="Komma 2 6 2 5 4" xfId="50570"/>
    <cellStyle name="Komma 2 6 2 6" xfId="43547"/>
    <cellStyle name="Komma 2 6 2 7" xfId="46448"/>
    <cellStyle name="Komma 2 6 2 8" xfId="49464"/>
    <cellStyle name="Komma 2 6 3" xfId="10953"/>
    <cellStyle name="Komma 2 6 3 2" xfId="18503"/>
    <cellStyle name="Komma 2 6 3 3" xfId="42963"/>
    <cellStyle name="Komma 2 6 3 4" xfId="47819"/>
    <cellStyle name="Komma 2 6 3 5" xfId="50835"/>
    <cellStyle name="Komma 2 6 4" xfId="11438"/>
    <cellStyle name="Komma 2 6 4 2" xfId="18980"/>
    <cellStyle name="Komma 2 6 4 3" xfId="43412"/>
    <cellStyle name="Komma 2 6 4 4" xfId="48296"/>
    <cellStyle name="Komma 2 6 4 5" xfId="51312"/>
    <cellStyle name="Komma 2 6 5" xfId="11925"/>
    <cellStyle name="Komma 2 6 5 2" xfId="19457"/>
    <cellStyle name="Komma 2 6 5 3" xfId="43482"/>
    <cellStyle name="Komma 2 6 5 4" xfId="48773"/>
    <cellStyle name="Komma 2 6 5 5" xfId="51789"/>
    <cellStyle name="Komma 2 6 6" xfId="8898"/>
    <cellStyle name="Komma 2 6 6 2" xfId="29686"/>
    <cellStyle name="Komma 2 6 6 3" xfId="47342"/>
    <cellStyle name="Komma 2 6 6 4" xfId="50358"/>
    <cellStyle name="Komma 2 6 7" xfId="20133"/>
    <cellStyle name="Komma 2 6 8" xfId="44992"/>
    <cellStyle name="Komma 2 6 9" xfId="45900"/>
    <cellStyle name="Komma 2 7" xfId="6336"/>
    <cellStyle name="Komma 2 7 10" xfId="49305"/>
    <cellStyle name="Komma 2 7 2" xfId="11006"/>
    <cellStyle name="Komma 2 7 2 2" xfId="18556"/>
    <cellStyle name="Komma 2 7 2 3" xfId="44493"/>
    <cellStyle name="Komma 2 7 2 4" xfId="47872"/>
    <cellStyle name="Komma 2 7 2 5" xfId="50888"/>
    <cellStyle name="Komma 2 7 3" xfId="11491"/>
    <cellStyle name="Komma 2 7 3 2" xfId="19033"/>
    <cellStyle name="Komma 2 7 3 3" xfId="44727"/>
    <cellStyle name="Komma 2 7 3 4" xfId="48349"/>
    <cellStyle name="Komma 2 7 3 5" xfId="51365"/>
    <cellStyle name="Komma 2 7 4" xfId="11978"/>
    <cellStyle name="Komma 2 7 4 2" xfId="19510"/>
    <cellStyle name="Komma 2 7 4 3" xfId="44231"/>
    <cellStyle name="Komma 2 7 4 4" xfId="48826"/>
    <cellStyle name="Komma 2 7 4 5" xfId="51842"/>
    <cellStyle name="Komma 2 7 5" xfId="8975"/>
    <cellStyle name="Komma 2 7 5 2" xfId="44045"/>
    <cellStyle name="Komma 2 7 5 3" xfId="47395"/>
    <cellStyle name="Komma 2 7 5 4" xfId="50411"/>
    <cellStyle name="Komma 2 7 6" xfId="20134"/>
    <cellStyle name="Komma 2 7 7" xfId="44993"/>
    <cellStyle name="Komma 2 7 8" xfId="45901"/>
    <cellStyle name="Komma 2 7 9" xfId="46289"/>
    <cellStyle name="Komma 2 8" xfId="6656"/>
    <cellStyle name="Komma 2 8 10" xfId="49517"/>
    <cellStyle name="Komma 2 8 2" xfId="11218"/>
    <cellStyle name="Komma 2 8 2 2" xfId="18768"/>
    <cellStyle name="Komma 2 8 2 3" xfId="29008"/>
    <cellStyle name="Komma 2 8 2 4" xfId="48084"/>
    <cellStyle name="Komma 2 8 2 5" xfId="51100"/>
    <cellStyle name="Komma 2 8 3" xfId="11703"/>
    <cellStyle name="Komma 2 8 3 2" xfId="19245"/>
    <cellStyle name="Komma 2 8 3 3" xfId="44648"/>
    <cellStyle name="Komma 2 8 3 4" xfId="48561"/>
    <cellStyle name="Komma 2 8 3 5" xfId="51577"/>
    <cellStyle name="Komma 2 8 4" xfId="12191"/>
    <cellStyle name="Komma 2 8 4 2" xfId="19722"/>
    <cellStyle name="Komma 2 8 4 3" xfId="32539"/>
    <cellStyle name="Komma 2 8 4 4" xfId="49038"/>
    <cellStyle name="Komma 2 8 4 5" xfId="52054"/>
    <cellStyle name="Komma 2 8 5" xfId="9289"/>
    <cellStyle name="Komma 2 8 5 2" xfId="42665"/>
    <cellStyle name="Komma 2 8 5 3" xfId="47607"/>
    <cellStyle name="Komma 2 8 5 4" xfId="50623"/>
    <cellStyle name="Komma 2 8 6" xfId="20135"/>
    <cellStyle name="Komma 2 8 7" xfId="44994"/>
    <cellStyle name="Komma 2 8 8" xfId="45902"/>
    <cellStyle name="Komma 2 8 9" xfId="46501"/>
    <cellStyle name="Komma 2 9" xfId="10794"/>
    <cellStyle name="Komma 2 9 2" xfId="18344"/>
    <cellStyle name="Komma 2 9 3" xfId="20136"/>
    <cellStyle name="Komma 2 9 4" xfId="47660"/>
    <cellStyle name="Komma 2 9 5" xfId="50676"/>
    <cellStyle name="Komma 3" xfId="3264"/>
    <cellStyle name="Komma 3 10" xfId="20138"/>
    <cellStyle name="Komma 3 10 2" xfId="44996"/>
    <cellStyle name="Komma 3 10 3" xfId="45904"/>
    <cellStyle name="Komma 3 11" xfId="20139"/>
    <cellStyle name="Komma 3 11 2" xfId="29009"/>
    <cellStyle name="Komma 3 11 2 2" xfId="34361"/>
    <cellStyle name="Komma 3 11 2 3" xfId="39663"/>
    <cellStyle name="Komma 3 11 3" xfId="31896"/>
    <cellStyle name="Komma 3 11 4" xfId="37012"/>
    <cellStyle name="Komma 3 12" xfId="20140"/>
    <cellStyle name="Komma 3 12 2" xfId="44997"/>
    <cellStyle name="Komma 3 12 3" xfId="45905"/>
    <cellStyle name="Komma 3 13" xfId="20141"/>
    <cellStyle name="Komma 3 13 2" xfId="29010"/>
    <cellStyle name="Komma 3 13 3" xfId="44998"/>
    <cellStyle name="Komma 3 13 4" xfId="45906"/>
    <cellStyle name="Komma 3 14" xfId="20137"/>
    <cellStyle name="Komma 3 15" xfId="44995"/>
    <cellStyle name="Komma 3 16" xfId="45903"/>
    <cellStyle name="Komma 3 17" xfId="12254"/>
    <cellStyle name="Komma 3 2" xfId="4775"/>
    <cellStyle name="Komma 3 2 10" xfId="12255"/>
    <cellStyle name="Komma 3 2 2" xfId="14363"/>
    <cellStyle name="Komma 3 2 2 2" xfId="20144"/>
    <cellStyle name="Komma 3 2 2 2 2" xfId="20145"/>
    <cellStyle name="Komma 3 2 2 2 2 2" xfId="45001"/>
    <cellStyle name="Komma 3 2 2 2 2 3" xfId="45909"/>
    <cellStyle name="Komma 3 2 2 2 3" xfId="45000"/>
    <cellStyle name="Komma 3 2 2 2 4" xfId="45908"/>
    <cellStyle name="Komma 3 2 2 3" xfId="20146"/>
    <cellStyle name="Komma 3 2 2 3 2" xfId="45002"/>
    <cellStyle name="Komma 3 2 2 3 3" xfId="45910"/>
    <cellStyle name="Komma 3 2 2 4" xfId="20143"/>
    <cellStyle name="Komma 3 2 2 5" xfId="44999"/>
    <cellStyle name="Komma 3 2 2 6" xfId="45907"/>
    <cellStyle name="Komma 3 2 3" xfId="15808"/>
    <cellStyle name="Komma 3 2 3 2" xfId="20148"/>
    <cellStyle name="Komma 3 2 3 2 2" xfId="20149"/>
    <cellStyle name="Komma 3 2 3 2 2 2" xfId="45005"/>
    <cellStyle name="Komma 3 2 3 2 2 3" xfId="45913"/>
    <cellStyle name="Komma 3 2 3 2 3" xfId="45004"/>
    <cellStyle name="Komma 3 2 3 2 4" xfId="45912"/>
    <cellStyle name="Komma 3 2 3 3" xfId="20150"/>
    <cellStyle name="Komma 3 2 3 3 2" xfId="45006"/>
    <cellStyle name="Komma 3 2 3 3 3" xfId="45914"/>
    <cellStyle name="Komma 3 2 3 4" xfId="20147"/>
    <cellStyle name="Komma 3 2 3 5" xfId="45003"/>
    <cellStyle name="Komma 3 2 3 6" xfId="45911"/>
    <cellStyle name="Komma 3 2 4" xfId="20151"/>
    <cellStyle name="Komma 3 2 4 2" xfId="20152"/>
    <cellStyle name="Komma 3 2 4 2 2" xfId="45008"/>
    <cellStyle name="Komma 3 2 4 2 3" xfId="45916"/>
    <cellStyle name="Komma 3 2 4 3" xfId="45007"/>
    <cellStyle name="Komma 3 2 4 4" xfId="45915"/>
    <cellStyle name="Komma 3 2 5" xfId="20153"/>
    <cellStyle name="Komma 3 2 5 2" xfId="45009"/>
    <cellStyle name="Komma 3 2 5 3" xfId="45917"/>
    <cellStyle name="Komma 3 2 6" xfId="20154"/>
    <cellStyle name="Komma 3 2 6 2" xfId="45010"/>
    <cellStyle name="Komma 3 2 6 3" xfId="45918"/>
    <cellStyle name="Komma 3 2 7" xfId="29011"/>
    <cellStyle name="Komma 3 2 7 2" xfId="34362"/>
    <cellStyle name="Komma 3 2 7 3" xfId="39664"/>
    <cellStyle name="Komma 3 2 8" xfId="31897"/>
    <cellStyle name="Komma 3 2 9" xfId="37013"/>
    <cellStyle name="Komma 3 3" xfId="7538"/>
    <cellStyle name="Komma 3 3 2" xfId="20156"/>
    <cellStyle name="Komma 3 3 2 2" xfId="20157"/>
    <cellStyle name="Komma 3 3 2 2 2" xfId="45013"/>
    <cellStyle name="Komma 3 3 2 2 3" xfId="45921"/>
    <cellStyle name="Komma 3 3 2 3" xfId="45012"/>
    <cellStyle name="Komma 3 3 2 4" xfId="45920"/>
    <cellStyle name="Komma 3 3 3" xfId="20158"/>
    <cellStyle name="Komma 3 3 3 2" xfId="45014"/>
    <cellStyle name="Komma 3 3 3 3" xfId="45922"/>
    <cellStyle name="Komma 3 3 4" xfId="20155"/>
    <cellStyle name="Komma 3 3 5" xfId="45011"/>
    <cellStyle name="Komma 3 3 6" xfId="45919"/>
    <cellStyle name="Komma 3 4" xfId="7531"/>
    <cellStyle name="Komma 3 4 2" xfId="18003"/>
    <cellStyle name="Komma 3 4 2 2" xfId="20161"/>
    <cellStyle name="Komma 3 4 2 2 2" xfId="45017"/>
    <cellStyle name="Komma 3 4 2 2 3" xfId="45925"/>
    <cellStyle name="Komma 3 4 2 3" xfId="20160"/>
    <cellStyle name="Komma 3 4 2 4" xfId="45016"/>
    <cellStyle name="Komma 3 4 2 5" xfId="45924"/>
    <cellStyle name="Komma 3 4 3" xfId="20162"/>
    <cellStyle name="Komma 3 4 3 2" xfId="45018"/>
    <cellStyle name="Komma 3 4 3 3" xfId="45926"/>
    <cellStyle name="Komma 3 4 4" xfId="20159"/>
    <cellStyle name="Komma 3 4 5" xfId="44766"/>
    <cellStyle name="Komma 3 4 6" xfId="45015"/>
    <cellStyle name="Komma 3 4 7" xfId="45923"/>
    <cellStyle name="Komma 3 4 8" xfId="46998"/>
    <cellStyle name="Komma 3 4 9" xfId="50014"/>
    <cellStyle name="Komma 3 5" xfId="7446"/>
    <cellStyle name="Komma 3 5 2" xfId="17983"/>
    <cellStyle name="Komma 3 5 2 2" xfId="20164"/>
    <cellStyle name="Komma 3 5 2 3" xfId="45020"/>
    <cellStyle name="Komma 3 5 2 4" xfId="45928"/>
    <cellStyle name="Komma 3 5 3" xfId="20163"/>
    <cellStyle name="Komma 3 5 4" xfId="21444"/>
    <cellStyle name="Komma 3 5 5" xfId="45019"/>
    <cellStyle name="Komma 3 5 6" xfId="45927"/>
    <cellStyle name="Komma 3 5 7" xfId="46977"/>
    <cellStyle name="Komma 3 5 8" xfId="49993"/>
    <cellStyle name="Komma 3 6" xfId="15807"/>
    <cellStyle name="Komma 3 6 2" xfId="20165"/>
    <cellStyle name="Komma 3 6 3" xfId="45021"/>
    <cellStyle name="Komma 3 6 4" xfId="45929"/>
    <cellStyle name="Komma 3 7" xfId="20166"/>
    <cellStyle name="Komma 3 7 2" xfId="20167"/>
    <cellStyle name="Komma 3 7 2 2" xfId="45023"/>
    <cellStyle name="Komma 3 7 2 3" xfId="45931"/>
    <cellStyle name="Komma 3 7 3" xfId="45022"/>
    <cellStyle name="Komma 3 7 4" xfId="45930"/>
    <cellStyle name="Komma 3 8" xfId="20168"/>
    <cellStyle name="Komma 3 8 2" xfId="45024"/>
    <cellStyle name="Komma 3 8 3" xfId="45932"/>
    <cellStyle name="Komma 3 9" xfId="20169"/>
    <cellStyle name="Komma 3 9 2" xfId="45025"/>
    <cellStyle name="Komma 3 9 3" xfId="45933"/>
    <cellStyle name="Komma 4" xfId="5082"/>
    <cellStyle name="Komma 4 10" xfId="10835"/>
    <cellStyle name="Komma 4 10 2" xfId="18385"/>
    <cellStyle name="Komma 4 10 2 2" xfId="34364"/>
    <cellStyle name="Komma 4 10 2 3" xfId="39666"/>
    <cellStyle name="Komma 4 10 2 4" xfId="29013"/>
    <cellStyle name="Komma 4 10 3" xfId="31899"/>
    <cellStyle name="Komma 4 10 4" xfId="37015"/>
    <cellStyle name="Komma 4 10 5" xfId="20171"/>
    <cellStyle name="Komma 4 10 6" xfId="43762"/>
    <cellStyle name="Komma 4 10 7" xfId="47701"/>
    <cellStyle name="Komma 4 10 8" xfId="50717"/>
    <cellStyle name="Komma 4 10 9" xfId="15358"/>
    <cellStyle name="Komma 4 11" xfId="11319"/>
    <cellStyle name="Komma 4 11 10" xfId="15500"/>
    <cellStyle name="Komma 4 11 2" xfId="18862"/>
    <cellStyle name="Komma 4 11 2 2" xfId="34365"/>
    <cellStyle name="Komma 4 11 2 3" xfId="39667"/>
    <cellStyle name="Komma 4 11 2 4" xfId="29014"/>
    <cellStyle name="Komma 4 11 3" xfId="31900"/>
    <cellStyle name="Komma 4 11 4" xfId="37016"/>
    <cellStyle name="Komma 4 11 5" xfId="20172"/>
    <cellStyle name="Komma 4 11 6" xfId="43393"/>
    <cellStyle name="Komma 4 11 7" xfId="45026"/>
    <cellStyle name="Komma 4 11 8" xfId="48178"/>
    <cellStyle name="Komma 4 11 9" xfId="51194"/>
    <cellStyle name="Komma 4 12" xfId="11806"/>
    <cellStyle name="Komma 4 12 10" xfId="15645"/>
    <cellStyle name="Komma 4 12 2" xfId="19339"/>
    <cellStyle name="Komma 4 12 2 2" xfId="34366"/>
    <cellStyle name="Komma 4 12 2 3" xfId="39668"/>
    <cellStyle name="Komma 4 12 2 4" xfId="29015"/>
    <cellStyle name="Komma 4 12 3" xfId="31901"/>
    <cellStyle name="Komma 4 12 4" xfId="37017"/>
    <cellStyle name="Komma 4 12 5" xfId="20173"/>
    <cellStyle name="Komma 4 12 6" xfId="43984"/>
    <cellStyle name="Komma 4 12 7" xfId="45027"/>
    <cellStyle name="Komma 4 12 8" xfId="48655"/>
    <cellStyle name="Komma 4 12 9" xfId="51671"/>
    <cellStyle name="Komma 4 13" xfId="7539"/>
    <cellStyle name="Komma 4 13 2" xfId="34363"/>
    <cellStyle name="Komma 4 13 3" xfId="39665"/>
    <cellStyle name="Komma 4 13 4" xfId="29012"/>
    <cellStyle name="Komma 4 13 5" xfId="44674"/>
    <cellStyle name="Komma 4 13 6" xfId="47001"/>
    <cellStyle name="Komma 4 13 7" xfId="50017"/>
    <cellStyle name="Komma 4 13 8" xfId="18004"/>
    <cellStyle name="Komma 4 14" xfId="31898"/>
    <cellStyle name="Komma 4 15" xfId="37014"/>
    <cellStyle name="Komma 4 16" xfId="20170"/>
    <cellStyle name="Komma 4 17" xfId="43666"/>
    <cellStyle name="Komma 4 18" xfId="46118"/>
    <cellStyle name="Komma 4 19" xfId="49133"/>
    <cellStyle name="Komma 4 2" xfId="5083"/>
    <cellStyle name="Komma 4 2 10" xfId="11807"/>
    <cellStyle name="Komma 4 2 10 2" xfId="19340"/>
    <cellStyle name="Komma 4 2 10 3" xfId="37018"/>
    <cellStyle name="Komma 4 2 10 4" xfId="43213"/>
    <cellStyle name="Komma 4 2 10 5" xfId="48656"/>
    <cellStyle name="Komma 4 2 10 6" xfId="51672"/>
    <cellStyle name="Komma 4 2 10 7" xfId="15646"/>
    <cellStyle name="Komma 4 2 11" xfId="7892"/>
    <cellStyle name="Komma 4 2 11 2" xfId="43946"/>
    <cellStyle name="Komma 4 2 11 3" xfId="47022"/>
    <cellStyle name="Komma 4 2 11 4" xfId="50038"/>
    <cellStyle name="Komma 4 2 11 5" xfId="18020"/>
    <cellStyle name="Komma 4 2 12" xfId="20174"/>
    <cellStyle name="Komma 4 2 13" xfId="42299"/>
    <cellStyle name="Komma 4 2 14" xfId="46119"/>
    <cellStyle name="Komma 4 2 15" xfId="49134"/>
    <cellStyle name="Komma 4 2 16" xfId="14470"/>
    <cellStyle name="Komma 4 2 2" xfId="5084"/>
    <cellStyle name="Komma 4 2 2 10" xfId="8496"/>
    <cellStyle name="Komma 4 2 2 10 2" xfId="44478"/>
    <cellStyle name="Komma 4 2 2 10 3" xfId="47223"/>
    <cellStyle name="Komma 4 2 2 10 4" xfId="50239"/>
    <cellStyle name="Komma 4 2 2 10 5" xfId="18212"/>
    <cellStyle name="Komma 4 2 2 11" xfId="20175"/>
    <cellStyle name="Komma 4 2 2 12" xfId="43667"/>
    <cellStyle name="Komma 4 2 2 13" xfId="45028"/>
    <cellStyle name="Komma 4 2 2 14" xfId="45934"/>
    <cellStyle name="Komma 4 2 2 15" xfId="46120"/>
    <cellStyle name="Komma 4 2 2 16" xfId="49135"/>
    <cellStyle name="Komma 4 2 2 17" xfId="14876"/>
    <cellStyle name="Komma 4 2 2 2" xfId="6156"/>
    <cellStyle name="Komma 4 2 2 2 10" xfId="45935"/>
    <cellStyle name="Komma 4 2 2 2 11" xfId="46173"/>
    <cellStyle name="Komma 4 2 2 2 12" xfId="49189"/>
    <cellStyle name="Komma 4 2 2 2 13" xfId="15065"/>
    <cellStyle name="Komma 4 2 2 2 2" xfId="6476"/>
    <cellStyle name="Komma 4 2 2 2 2 2" xfId="11102"/>
    <cellStyle name="Komma 4 2 2 2 2 2 2" xfId="18652"/>
    <cellStyle name="Komma 4 2 2 2 2 2 3" xfId="43148"/>
    <cellStyle name="Komma 4 2 2 2 2 2 4" xfId="47968"/>
    <cellStyle name="Komma 4 2 2 2 2 2 5" xfId="50984"/>
    <cellStyle name="Komma 4 2 2 2 2 2 6" xfId="15435"/>
    <cellStyle name="Komma 4 2 2 2 2 3" xfId="11587"/>
    <cellStyle name="Komma 4 2 2 2 2 3 2" xfId="19129"/>
    <cellStyle name="Komma 4 2 2 2 2 3 3" xfId="43830"/>
    <cellStyle name="Komma 4 2 2 2 2 3 4" xfId="48445"/>
    <cellStyle name="Komma 4 2 2 2 2 3 5" xfId="51461"/>
    <cellStyle name="Komma 4 2 2 2 2 3 6" xfId="15578"/>
    <cellStyle name="Komma 4 2 2 2 2 4" xfId="12074"/>
    <cellStyle name="Komma 4 2 2 2 2 4 2" xfId="19606"/>
    <cellStyle name="Komma 4 2 2 2 2 4 3" xfId="44133"/>
    <cellStyle name="Komma 4 2 2 2 2 4 4" xfId="48922"/>
    <cellStyle name="Komma 4 2 2 2 2 4 5" xfId="51938"/>
    <cellStyle name="Komma 4 2 2 2 2 4 6" xfId="15723"/>
    <cellStyle name="Komma 4 2 2 2 2 5" xfId="9110"/>
    <cellStyle name="Komma 4 2 2 2 2 5 2" xfId="43082"/>
    <cellStyle name="Komma 4 2 2 2 2 5 3" xfId="47491"/>
    <cellStyle name="Komma 4 2 2 2 2 5 4" xfId="50507"/>
    <cellStyle name="Komma 4 2 2 2 2 5 5" xfId="18293"/>
    <cellStyle name="Komma 4 2 2 2 2 6" xfId="42382"/>
    <cellStyle name="Komma 4 2 2 2 2 7" xfId="46385"/>
    <cellStyle name="Komma 4 2 2 2 2 8" xfId="49401"/>
    <cellStyle name="Komma 4 2 2 2 2 9" xfId="15214"/>
    <cellStyle name="Komma 4 2 2 2 3" xfId="10890"/>
    <cellStyle name="Komma 4 2 2 2 3 2" xfId="18440"/>
    <cellStyle name="Komma 4 2 2 2 3 3" xfId="33293"/>
    <cellStyle name="Komma 4 2 2 2 3 4" xfId="47756"/>
    <cellStyle name="Komma 4 2 2 2 3 5" xfId="50772"/>
    <cellStyle name="Komma 4 2 2 2 3 6" xfId="15375"/>
    <cellStyle name="Komma 4 2 2 2 4" xfId="11374"/>
    <cellStyle name="Komma 4 2 2 2 4 2" xfId="18917"/>
    <cellStyle name="Komma 4 2 2 2 4 3" xfId="21198"/>
    <cellStyle name="Komma 4 2 2 2 4 4" xfId="48233"/>
    <cellStyle name="Komma 4 2 2 2 4 5" xfId="51249"/>
    <cellStyle name="Komma 4 2 2 2 4 6" xfId="15517"/>
    <cellStyle name="Komma 4 2 2 2 5" xfId="11861"/>
    <cellStyle name="Komma 4 2 2 2 5 2" xfId="19394"/>
    <cellStyle name="Komma 4 2 2 2 5 3" xfId="44129"/>
    <cellStyle name="Komma 4 2 2 2 5 4" xfId="48710"/>
    <cellStyle name="Komma 4 2 2 2 5 5" xfId="51726"/>
    <cellStyle name="Komma 4 2 2 2 5 6" xfId="15662"/>
    <cellStyle name="Komma 4 2 2 2 6" xfId="8809"/>
    <cellStyle name="Komma 4 2 2 2 6 2" xfId="42601"/>
    <cellStyle name="Komma 4 2 2 2 6 3" xfId="47279"/>
    <cellStyle name="Komma 4 2 2 2 6 4" xfId="50295"/>
    <cellStyle name="Komma 4 2 2 2 6 5" xfId="18232"/>
    <cellStyle name="Komma 4 2 2 2 7" xfId="20176"/>
    <cellStyle name="Komma 4 2 2 2 8" xfId="20824"/>
    <cellStyle name="Komma 4 2 2 2 9" xfId="45029"/>
    <cellStyle name="Komma 4 2 2 3" xfId="6236"/>
    <cellStyle name="Komma 4 2 2 3 10" xfId="45936"/>
    <cellStyle name="Komma 4 2 2 3 11" xfId="46226"/>
    <cellStyle name="Komma 4 2 2 3 12" xfId="49242"/>
    <cellStyle name="Komma 4 2 2 3 13" xfId="15098"/>
    <cellStyle name="Komma 4 2 2 3 2" xfId="6556"/>
    <cellStyle name="Komma 4 2 2 3 2 2" xfId="11155"/>
    <cellStyle name="Komma 4 2 2 3 2 2 2" xfId="18705"/>
    <cellStyle name="Komma 4 2 2 3 2 2 3" xfId="44639"/>
    <cellStyle name="Komma 4 2 2 3 2 2 4" xfId="48021"/>
    <cellStyle name="Komma 4 2 2 3 2 2 5" xfId="51037"/>
    <cellStyle name="Komma 4 2 2 3 2 2 6" xfId="15450"/>
    <cellStyle name="Komma 4 2 2 3 2 3" xfId="11640"/>
    <cellStyle name="Komma 4 2 2 3 2 3 2" xfId="19182"/>
    <cellStyle name="Komma 4 2 2 3 2 3 3" xfId="44359"/>
    <cellStyle name="Komma 4 2 2 3 2 3 4" xfId="48498"/>
    <cellStyle name="Komma 4 2 2 3 2 3 5" xfId="51514"/>
    <cellStyle name="Komma 4 2 2 3 2 3 6" xfId="15593"/>
    <cellStyle name="Komma 4 2 2 3 2 4" xfId="12127"/>
    <cellStyle name="Komma 4 2 2 3 2 4 2" xfId="19659"/>
    <cellStyle name="Komma 4 2 2 3 2 4 3" xfId="42877"/>
    <cellStyle name="Komma 4 2 2 3 2 4 4" xfId="48975"/>
    <cellStyle name="Komma 4 2 2 3 2 4 5" xfId="51991"/>
    <cellStyle name="Komma 4 2 2 3 2 4 6" xfId="15738"/>
    <cellStyle name="Komma 4 2 2 3 2 5" xfId="9189"/>
    <cellStyle name="Komma 4 2 2 3 2 5 2" xfId="43814"/>
    <cellStyle name="Komma 4 2 2 3 2 5 3" xfId="47544"/>
    <cellStyle name="Komma 4 2 2 3 2 5 4" xfId="50560"/>
    <cellStyle name="Komma 4 2 2 3 2 5 5" xfId="18308"/>
    <cellStyle name="Komma 4 2 2 3 2 6" xfId="20544"/>
    <cellStyle name="Komma 4 2 2 3 2 7" xfId="46438"/>
    <cellStyle name="Komma 4 2 2 3 2 8" xfId="49454"/>
    <cellStyle name="Komma 4 2 2 3 2 9" xfId="15255"/>
    <cellStyle name="Komma 4 2 2 3 3" xfId="10943"/>
    <cellStyle name="Komma 4 2 2 3 3 2" xfId="18493"/>
    <cellStyle name="Komma 4 2 2 3 3 3" xfId="43349"/>
    <cellStyle name="Komma 4 2 2 3 3 4" xfId="47809"/>
    <cellStyle name="Komma 4 2 2 3 3 5" xfId="50825"/>
    <cellStyle name="Komma 4 2 2 3 3 6" xfId="15390"/>
    <cellStyle name="Komma 4 2 2 3 4" xfId="11428"/>
    <cellStyle name="Komma 4 2 2 3 4 2" xfId="18970"/>
    <cellStyle name="Komma 4 2 2 3 4 3" xfId="43168"/>
    <cellStyle name="Komma 4 2 2 3 4 4" xfId="48286"/>
    <cellStyle name="Komma 4 2 2 3 4 5" xfId="51302"/>
    <cellStyle name="Komma 4 2 2 3 4 6" xfId="15533"/>
    <cellStyle name="Komma 4 2 2 3 5" xfId="11915"/>
    <cellStyle name="Komma 4 2 2 3 5 2" xfId="19447"/>
    <cellStyle name="Komma 4 2 2 3 5 3" xfId="44804"/>
    <cellStyle name="Komma 4 2 2 3 5 4" xfId="48763"/>
    <cellStyle name="Komma 4 2 2 3 5 5" xfId="51779"/>
    <cellStyle name="Komma 4 2 2 3 5 6" xfId="15678"/>
    <cellStyle name="Komma 4 2 2 3 6" xfId="8880"/>
    <cellStyle name="Komma 4 2 2 3 6 2" xfId="44026"/>
    <cellStyle name="Komma 4 2 2 3 6 3" xfId="47332"/>
    <cellStyle name="Komma 4 2 2 3 6 4" xfId="50348"/>
    <cellStyle name="Komma 4 2 2 3 6 5" xfId="18248"/>
    <cellStyle name="Komma 4 2 2 3 7" xfId="20177"/>
    <cellStyle name="Komma 4 2 2 3 8" xfId="43346"/>
    <cellStyle name="Komma 4 2 2 3 9" xfId="45030"/>
    <cellStyle name="Komma 4 2 2 4" xfId="6316"/>
    <cellStyle name="Komma 4 2 2 4 10" xfId="15136"/>
    <cellStyle name="Komma 4 2 2 4 2" xfId="6636"/>
    <cellStyle name="Komma 4 2 2 4 2 2" xfId="11208"/>
    <cellStyle name="Komma 4 2 2 4 2 2 2" xfId="18758"/>
    <cellStyle name="Komma 4 2 2 4 2 2 3" xfId="33260"/>
    <cellStyle name="Komma 4 2 2 4 2 2 4" xfId="48074"/>
    <cellStyle name="Komma 4 2 2 4 2 2 5" xfId="51090"/>
    <cellStyle name="Komma 4 2 2 4 2 2 6" xfId="15465"/>
    <cellStyle name="Komma 4 2 2 4 2 3" xfId="11693"/>
    <cellStyle name="Komma 4 2 2 4 2 3 2" xfId="19235"/>
    <cellStyle name="Komma 4 2 2 4 2 3 3" xfId="43201"/>
    <cellStyle name="Komma 4 2 2 4 2 3 4" xfId="48551"/>
    <cellStyle name="Komma 4 2 2 4 2 3 5" xfId="51567"/>
    <cellStyle name="Komma 4 2 2 4 2 3 6" xfId="15608"/>
    <cellStyle name="Komma 4 2 2 4 2 4" xfId="12180"/>
    <cellStyle name="Komma 4 2 2 4 2 4 2" xfId="19712"/>
    <cellStyle name="Komma 4 2 2 4 2 4 3" xfId="43737"/>
    <cellStyle name="Komma 4 2 2 4 2 4 4" xfId="49028"/>
    <cellStyle name="Komma 4 2 2 4 2 4 5" xfId="52044"/>
    <cellStyle name="Komma 4 2 2 4 2 4 6" xfId="15753"/>
    <cellStyle name="Komma 4 2 2 4 2 5" xfId="9269"/>
    <cellStyle name="Komma 4 2 2 4 2 5 2" xfId="43653"/>
    <cellStyle name="Komma 4 2 2 4 2 5 3" xfId="47597"/>
    <cellStyle name="Komma 4 2 2 4 2 5 4" xfId="50613"/>
    <cellStyle name="Komma 4 2 2 4 2 5 5" xfId="18323"/>
    <cellStyle name="Komma 4 2 2 4 2 6" xfId="42914"/>
    <cellStyle name="Komma 4 2 2 4 2 7" xfId="46491"/>
    <cellStyle name="Komma 4 2 2 4 2 8" xfId="49507"/>
    <cellStyle name="Komma 4 2 2 4 2 9" xfId="15297"/>
    <cellStyle name="Komma 4 2 2 4 3" xfId="10996"/>
    <cellStyle name="Komma 4 2 2 4 3 2" xfId="18546"/>
    <cellStyle name="Komma 4 2 2 4 3 3" xfId="44691"/>
    <cellStyle name="Komma 4 2 2 4 3 4" xfId="47862"/>
    <cellStyle name="Komma 4 2 2 4 3 5" xfId="50878"/>
    <cellStyle name="Komma 4 2 2 4 3 6" xfId="15405"/>
    <cellStyle name="Komma 4 2 2 4 4" xfId="11481"/>
    <cellStyle name="Komma 4 2 2 4 4 2" xfId="19023"/>
    <cellStyle name="Komma 4 2 2 4 4 3" xfId="43394"/>
    <cellStyle name="Komma 4 2 2 4 4 4" xfId="48339"/>
    <cellStyle name="Komma 4 2 2 4 4 5" xfId="51355"/>
    <cellStyle name="Komma 4 2 2 4 4 6" xfId="15548"/>
    <cellStyle name="Komma 4 2 2 4 5" xfId="11968"/>
    <cellStyle name="Komma 4 2 2 4 5 2" xfId="19500"/>
    <cellStyle name="Komma 4 2 2 4 5 3" xfId="44653"/>
    <cellStyle name="Komma 4 2 2 4 5 4" xfId="48816"/>
    <cellStyle name="Komma 4 2 2 4 5 5" xfId="51832"/>
    <cellStyle name="Komma 4 2 2 4 5 6" xfId="15693"/>
    <cellStyle name="Komma 4 2 2 4 6" xfId="8956"/>
    <cellStyle name="Komma 4 2 2 4 6 2" xfId="42621"/>
    <cellStyle name="Komma 4 2 2 4 6 3" xfId="47385"/>
    <cellStyle name="Komma 4 2 2 4 6 4" xfId="50401"/>
    <cellStyle name="Komma 4 2 2 4 6 5" xfId="18263"/>
    <cellStyle name="Komma 4 2 2 4 7" xfId="44565"/>
    <cellStyle name="Komma 4 2 2 4 8" xfId="46279"/>
    <cellStyle name="Komma 4 2 2 4 9" xfId="49295"/>
    <cellStyle name="Komma 4 2 2 5" xfId="6396"/>
    <cellStyle name="Komma 4 2 2 5 2" xfId="11049"/>
    <cellStyle name="Komma 4 2 2 5 2 2" xfId="18599"/>
    <cellStyle name="Komma 4 2 2 5 2 3" xfId="43465"/>
    <cellStyle name="Komma 4 2 2 5 2 4" xfId="47915"/>
    <cellStyle name="Komma 4 2 2 5 2 5" xfId="50931"/>
    <cellStyle name="Komma 4 2 2 5 2 6" xfId="15420"/>
    <cellStyle name="Komma 4 2 2 5 3" xfId="11534"/>
    <cellStyle name="Komma 4 2 2 5 3 2" xfId="19076"/>
    <cellStyle name="Komma 4 2 2 5 3 3" xfId="43775"/>
    <cellStyle name="Komma 4 2 2 5 3 4" xfId="48392"/>
    <cellStyle name="Komma 4 2 2 5 3 5" xfId="51408"/>
    <cellStyle name="Komma 4 2 2 5 3 6" xfId="15563"/>
    <cellStyle name="Komma 4 2 2 5 4" xfId="12021"/>
    <cellStyle name="Komma 4 2 2 5 4 2" xfId="19553"/>
    <cellStyle name="Komma 4 2 2 5 4 3" xfId="44077"/>
    <cellStyle name="Komma 4 2 2 5 4 4" xfId="48869"/>
    <cellStyle name="Komma 4 2 2 5 4 5" xfId="51885"/>
    <cellStyle name="Komma 4 2 2 5 4 6" xfId="15708"/>
    <cellStyle name="Komma 4 2 2 5 5" xfId="9035"/>
    <cellStyle name="Komma 4 2 2 5 5 2" xfId="42953"/>
    <cellStyle name="Komma 4 2 2 5 5 3" xfId="47438"/>
    <cellStyle name="Komma 4 2 2 5 5 4" xfId="50454"/>
    <cellStyle name="Komma 4 2 2 5 5 5" xfId="18278"/>
    <cellStyle name="Komma 4 2 2 5 6" xfId="42367"/>
    <cellStyle name="Komma 4 2 2 5 7" xfId="46332"/>
    <cellStyle name="Komma 4 2 2 5 8" xfId="49348"/>
    <cellStyle name="Komma 4 2 2 5 9" xfId="15177"/>
    <cellStyle name="Komma 4 2 2 6" xfId="6716"/>
    <cellStyle name="Komma 4 2 2 6 2" xfId="11261"/>
    <cellStyle name="Komma 4 2 2 6 2 2" xfId="18811"/>
    <cellStyle name="Komma 4 2 2 6 2 3" xfId="44219"/>
    <cellStyle name="Komma 4 2 2 6 2 4" xfId="48127"/>
    <cellStyle name="Komma 4 2 2 6 2 5" xfId="51143"/>
    <cellStyle name="Komma 4 2 2 6 2 6" xfId="15480"/>
    <cellStyle name="Komma 4 2 2 6 3" xfId="11746"/>
    <cellStyle name="Komma 4 2 2 6 3 2" xfId="19288"/>
    <cellStyle name="Komma 4 2 2 6 3 3" xfId="43207"/>
    <cellStyle name="Komma 4 2 2 6 3 4" xfId="48604"/>
    <cellStyle name="Komma 4 2 2 6 3 5" xfId="51620"/>
    <cellStyle name="Komma 4 2 2 6 3 6" xfId="15623"/>
    <cellStyle name="Komma 4 2 2 6 4" xfId="12234"/>
    <cellStyle name="Komma 4 2 2 6 4 2" xfId="19765"/>
    <cellStyle name="Komma 4 2 2 6 4 3" xfId="43545"/>
    <cellStyle name="Komma 4 2 2 6 4 4" xfId="49081"/>
    <cellStyle name="Komma 4 2 2 6 4 5" xfId="52097"/>
    <cellStyle name="Komma 4 2 2 6 4 6" xfId="15769"/>
    <cellStyle name="Komma 4 2 2 6 5" xfId="9349"/>
    <cellStyle name="Komma 4 2 2 6 5 2" xfId="44577"/>
    <cellStyle name="Komma 4 2 2 6 5 3" xfId="47650"/>
    <cellStyle name="Komma 4 2 2 6 5 4" xfId="50666"/>
    <cellStyle name="Komma 4 2 2 6 5 5" xfId="18338"/>
    <cellStyle name="Komma 4 2 2 6 6" xfId="42918"/>
    <cellStyle name="Komma 4 2 2 6 7" xfId="46544"/>
    <cellStyle name="Komma 4 2 2 6 8" xfId="49560"/>
    <cellStyle name="Komma 4 2 2 6 9" xfId="15339"/>
    <cellStyle name="Komma 4 2 2 7" xfId="10837"/>
    <cellStyle name="Komma 4 2 2 7 2" xfId="18387"/>
    <cellStyle name="Komma 4 2 2 7 3" xfId="42678"/>
    <cellStyle name="Komma 4 2 2 7 4" xfId="47703"/>
    <cellStyle name="Komma 4 2 2 7 5" xfId="50719"/>
    <cellStyle name="Komma 4 2 2 7 6" xfId="15360"/>
    <cellStyle name="Komma 4 2 2 8" xfId="11321"/>
    <cellStyle name="Komma 4 2 2 8 2" xfId="18864"/>
    <cellStyle name="Komma 4 2 2 8 3" xfId="44408"/>
    <cellStyle name="Komma 4 2 2 8 4" xfId="48180"/>
    <cellStyle name="Komma 4 2 2 8 5" xfId="51196"/>
    <cellStyle name="Komma 4 2 2 8 6" xfId="15502"/>
    <cellStyle name="Komma 4 2 2 9" xfId="11808"/>
    <cellStyle name="Komma 4 2 2 9 2" xfId="19341"/>
    <cellStyle name="Komma 4 2 2 9 3" xfId="44649"/>
    <cellStyle name="Komma 4 2 2 9 4" xfId="48657"/>
    <cellStyle name="Komma 4 2 2 9 5" xfId="51673"/>
    <cellStyle name="Komma 4 2 2 9 6" xfId="15647"/>
    <cellStyle name="Komma 4 2 3" xfId="6155"/>
    <cellStyle name="Komma 4 2 3 10" xfId="45937"/>
    <cellStyle name="Komma 4 2 3 11" xfId="46172"/>
    <cellStyle name="Komma 4 2 3 12" xfId="49188"/>
    <cellStyle name="Komma 4 2 3 13" xfId="15064"/>
    <cellStyle name="Komma 4 2 3 2" xfId="6475"/>
    <cellStyle name="Komma 4 2 3 2 10" xfId="46384"/>
    <cellStyle name="Komma 4 2 3 2 11" xfId="49400"/>
    <cellStyle name="Komma 4 2 3 2 12" xfId="15213"/>
    <cellStyle name="Komma 4 2 3 2 2" xfId="11101"/>
    <cellStyle name="Komma 4 2 3 2 2 2" xfId="18651"/>
    <cellStyle name="Komma 4 2 3 2 2 3" xfId="44403"/>
    <cellStyle name="Komma 4 2 3 2 2 4" xfId="47967"/>
    <cellStyle name="Komma 4 2 3 2 2 5" xfId="50983"/>
    <cellStyle name="Komma 4 2 3 2 2 6" xfId="15434"/>
    <cellStyle name="Komma 4 2 3 2 3" xfId="11586"/>
    <cellStyle name="Komma 4 2 3 2 3 2" xfId="19128"/>
    <cellStyle name="Komma 4 2 3 2 3 3" xfId="44006"/>
    <cellStyle name="Komma 4 2 3 2 3 4" xfId="48444"/>
    <cellStyle name="Komma 4 2 3 2 3 5" xfId="51460"/>
    <cellStyle name="Komma 4 2 3 2 3 6" xfId="15577"/>
    <cellStyle name="Komma 4 2 3 2 4" xfId="12073"/>
    <cellStyle name="Komma 4 2 3 2 4 2" xfId="19605"/>
    <cellStyle name="Komma 4 2 3 2 4 3" xfId="21174"/>
    <cellStyle name="Komma 4 2 3 2 4 4" xfId="48921"/>
    <cellStyle name="Komma 4 2 3 2 4 5" xfId="51937"/>
    <cellStyle name="Komma 4 2 3 2 4 6" xfId="15722"/>
    <cellStyle name="Komma 4 2 3 2 5" xfId="9109"/>
    <cellStyle name="Komma 4 2 3 2 5 2" xfId="43515"/>
    <cellStyle name="Komma 4 2 3 2 5 3" xfId="47490"/>
    <cellStyle name="Komma 4 2 3 2 5 4" xfId="50506"/>
    <cellStyle name="Komma 4 2 3 2 5 5" xfId="18292"/>
    <cellStyle name="Komma 4 2 3 2 6" xfId="20179"/>
    <cellStyle name="Komma 4 2 3 2 7" xfId="29392"/>
    <cellStyle name="Komma 4 2 3 2 8" xfId="45032"/>
    <cellStyle name="Komma 4 2 3 2 9" xfId="45938"/>
    <cellStyle name="Komma 4 2 3 3" xfId="10889"/>
    <cellStyle name="Komma 4 2 3 3 2" xfId="18439"/>
    <cellStyle name="Komma 4 2 3 3 3" xfId="42689"/>
    <cellStyle name="Komma 4 2 3 3 4" xfId="47755"/>
    <cellStyle name="Komma 4 2 3 3 5" xfId="50771"/>
    <cellStyle name="Komma 4 2 3 3 6" xfId="15374"/>
    <cellStyle name="Komma 4 2 3 4" xfId="11373"/>
    <cellStyle name="Komma 4 2 3 4 2" xfId="18916"/>
    <cellStyle name="Komma 4 2 3 4 3" xfId="42758"/>
    <cellStyle name="Komma 4 2 3 4 4" xfId="48232"/>
    <cellStyle name="Komma 4 2 3 4 5" xfId="51248"/>
    <cellStyle name="Komma 4 2 3 4 6" xfId="15516"/>
    <cellStyle name="Komma 4 2 3 5" xfId="11860"/>
    <cellStyle name="Komma 4 2 3 5 2" xfId="19393"/>
    <cellStyle name="Komma 4 2 3 5 3" xfId="21180"/>
    <cellStyle name="Komma 4 2 3 5 4" xfId="48709"/>
    <cellStyle name="Komma 4 2 3 5 5" xfId="51725"/>
    <cellStyle name="Komma 4 2 3 5 6" xfId="15661"/>
    <cellStyle name="Komma 4 2 3 6" xfId="8808"/>
    <cellStyle name="Komma 4 2 3 6 2" xfId="42600"/>
    <cellStyle name="Komma 4 2 3 6 3" xfId="47278"/>
    <cellStyle name="Komma 4 2 3 6 4" xfId="50294"/>
    <cellStyle name="Komma 4 2 3 6 5" xfId="18231"/>
    <cellStyle name="Komma 4 2 3 7" xfId="20178"/>
    <cellStyle name="Komma 4 2 3 8" xfId="42897"/>
    <cellStyle name="Komma 4 2 3 9" xfId="45031"/>
    <cellStyle name="Komma 4 2 4" xfId="6235"/>
    <cellStyle name="Komma 4 2 4 10" xfId="45939"/>
    <cellStyle name="Komma 4 2 4 11" xfId="46225"/>
    <cellStyle name="Komma 4 2 4 12" xfId="49241"/>
    <cellStyle name="Komma 4 2 4 13" xfId="15097"/>
    <cellStyle name="Komma 4 2 4 2" xfId="6555"/>
    <cellStyle name="Komma 4 2 4 2 10" xfId="46437"/>
    <cellStyle name="Komma 4 2 4 2 11" xfId="49453"/>
    <cellStyle name="Komma 4 2 4 2 12" xfId="15254"/>
    <cellStyle name="Komma 4 2 4 2 2" xfId="11154"/>
    <cellStyle name="Komma 4 2 4 2 2 2" xfId="18704"/>
    <cellStyle name="Komma 4 2 4 2 2 3" xfId="43154"/>
    <cellStyle name="Komma 4 2 4 2 2 4" xfId="48020"/>
    <cellStyle name="Komma 4 2 4 2 2 5" xfId="51036"/>
    <cellStyle name="Komma 4 2 4 2 2 6" xfId="15449"/>
    <cellStyle name="Komma 4 2 4 2 3" xfId="11639"/>
    <cellStyle name="Komma 4 2 4 2 3 2" xfId="19181"/>
    <cellStyle name="Komma 4 2 4 2 3 3" xfId="43197"/>
    <cellStyle name="Komma 4 2 4 2 3 4" xfId="48497"/>
    <cellStyle name="Komma 4 2 4 2 3 5" xfId="51513"/>
    <cellStyle name="Komma 4 2 4 2 3 6" xfId="15592"/>
    <cellStyle name="Komma 4 2 4 2 4" xfId="12126"/>
    <cellStyle name="Komma 4 2 4 2 4 2" xfId="19658"/>
    <cellStyle name="Komma 4 2 4 2 4 3" xfId="44808"/>
    <cellStyle name="Komma 4 2 4 2 4 4" xfId="48974"/>
    <cellStyle name="Komma 4 2 4 2 4 5" xfId="51990"/>
    <cellStyle name="Komma 4 2 4 2 4 6" xfId="15737"/>
    <cellStyle name="Komma 4 2 4 2 5" xfId="9188"/>
    <cellStyle name="Komma 4 2 4 2 5 2" xfId="30438"/>
    <cellStyle name="Komma 4 2 4 2 5 3" xfId="47543"/>
    <cellStyle name="Komma 4 2 4 2 5 4" xfId="50559"/>
    <cellStyle name="Komma 4 2 4 2 5 5" xfId="18307"/>
    <cellStyle name="Komma 4 2 4 2 6" xfId="20181"/>
    <cellStyle name="Komma 4 2 4 2 7" xfId="42406"/>
    <cellStyle name="Komma 4 2 4 2 8" xfId="45034"/>
    <cellStyle name="Komma 4 2 4 2 9" xfId="45940"/>
    <cellStyle name="Komma 4 2 4 3" xfId="10942"/>
    <cellStyle name="Komma 4 2 4 3 2" xfId="18492"/>
    <cellStyle name="Komma 4 2 4 3 3" xfId="44028"/>
    <cellStyle name="Komma 4 2 4 3 4" xfId="47808"/>
    <cellStyle name="Komma 4 2 4 3 5" xfId="50824"/>
    <cellStyle name="Komma 4 2 4 3 6" xfId="15389"/>
    <cellStyle name="Komma 4 2 4 4" xfId="11427"/>
    <cellStyle name="Komma 4 2 4 4 2" xfId="18969"/>
    <cellStyle name="Komma 4 2 4 4 3" xfId="43341"/>
    <cellStyle name="Komma 4 2 4 4 4" xfId="48285"/>
    <cellStyle name="Komma 4 2 4 4 5" xfId="51301"/>
    <cellStyle name="Komma 4 2 4 4 6" xfId="15532"/>
    <cellStyle name="Komma 4 2 4 5" xfId="11914"/>
    <cellStyle name="Komma 4 2 4 5 2" xfId="19446"/>
    <cellStyle name="Komma 4 2 4 5 3" xfId="43784"/>
    <cellStyle name="Komma 4 2 4 5 4" xfId="48762"/>
    <cellStyle name="Komma 4 2 4 5 5" xfId="51778"/>
    <cellStyle name="Komma 4 2 4 5 6" xfId="15677"/>
    <cellStyle name="Komma 4 2 4 6" xfId="8879"/>
    <cellStyle name="Komma 4 2 4 6 2" xfId="42949"/>
    <cellStyle name="Komma 4 2 4 6 3" xfId="47331"/>
    <cellStyle name="Komma 4 2 4 6 4" xfId="50347"/>
    <cellStyle name="Komma 4 2 4 6 5" xfId="18247"/>
    <cellStyle name="Komma 4 2 4 7" xfId="20180"/>
    <cellStyle name="Komma 4 2 4 8" xfId="43316"/>
    <cellStyle name="Komma 4 2 4 9" xfId="45033"/>
    <cellStyle name="Komma 4 2 5" xfId="6315"/>
    <cellStyle name="Komma 4 2 5 10" xfId="45941"/>
    <cellStyle name="Komma 4 2 5 11" xfId="46278"/>
    <cellStyle name="Komma 4 2 5 12" xfId="49294"/>
    <cellStyle name="Komma 4 2 5 13" xfId="15135"/>
    <cellStyle name="Komma 4 2 5 2" xfId="6635"/>
    <cellStyle name="Komma 4 2 5 2 2" xfId="11207"/>
    <cellStyle name="Komma 4 2 5 2 2 2" xfId="18757"/>
    <cellStyle name="Komma 4 2 5 2 2 3" xfId="42739"/>
    <cellStyle name="Komma 4 2 5 2 2 4" xfId="48073"/>
    <cellStyle name="Komma 4 2 5 2 2 5" xfId="51089"/>
    <cellStyle name="Komma 4 2 5 2 2 6" xfId="15464"/>
    <cellStyle name="Komma 4 2 5 2 3" xfId="11692"/>
    <cellStyle name="Komma 4 2 5 2 3 2" xfId="19234"/>
    <cellStyle name="Komma 4 2 5 2 3 3" xfId="43832"/>
    <cellStyle name="Komma 4 2 5 2 3 4" xfId="48550"/>
    <cellStyle name="Komma 4 2 5 2 3 5" xfId="51566"/>
    <cellStyle name="Komma 4 2 5 2 3 6" xfId="15607"/>
    <cellStyle name="Komma 4 2 5 2 4" xfId="12179"/>
    <cellStyle name="Komma 4 2 5 2 4 2" xfId="19711"/>
    <cellStyle name="Komma 4 2 5 2 4 3" xfId="42989"/>
    <cellStyle name="Komma 4 2 5 2 4 4" xfId="49027"/>
    <cellStyle name="Komma 4 2 5 2 4 5" xfId="52043"/>
    <cellStyle name="Komma 4 2 5 2 4 6" xfId="15752"/>
    <cellStyle name="Komma 4 2 5 2 5" xfId="9268"/>
    <cellStyle name="Komma 4 2 5 2 5 2" xfId="20603"/>
    <cellStyle name="Komma 4 2 5 2 5 3" xfId="47596"/>
    <cellStyle name="Komma 4 2 5 2 5 4" xfId="50612"/>
    <cellStyle name="Komma 4 2 5 2 5 5" xfId="18322"/>
    <cellStyle name="Komma 4 2 5 2 6" xfId="43489"/>
    <cellStyle name="Komma 4 2 5 2 7" xfId="46490"/>
    <cellStyle name="Komma 4 2 5 2 8" xfId="49506"/>
    <cellStyle name="Komma 4 2 5 2 9" xfId="15296"/>
    <cellStyle name="Komma 4 2 5 3" xfId="10995"/>
    <cellStyle name="Komma 4 2 5 3 2" xfId="18545"/>
    <cellStyle name="Komma 4 2 5 3 3" xfId="21244"/>
    <cellStyle name="Komma 4 2 5 3 4" xfId="47861"/>
    <cellStyle name="Komma 4 2 5 3 5" xfId="50877"/>
    <cellStyle name="Komma 4 2 5 3 6" xfId="15404"/>
    <cellStyle name="Komma 4 2 5 4" xfId="11480"/>
    <cellStyle name="Komma 4 2 5 4 2" xfId="19022"/>
    <cellStyle name="Komma 4 2 5 4 3" xfId="44795"/>
    <cellStyle name="Komma 4 2 5 4 4" xfId="48338"/>
    <cellStyle name="Komma 4 2 5 4 5" xfId="51354"/>
    <cellStyle name="Komma 4 2 5 4 6" xfId="15547"/>
    <cellStyle name="Komma 4 2 5 5" xfId="11967"/>
    <cellStyle name="Komma 4 2 5 5 2" xfId="19499"/>
    <cellStyle name="Komma 4 2 5 5 3" xfId="43235"/>
    <cellStyle name="Komma 4 2 5 5 4" xfId="48815"/>
    <cellStyle name="Komma 4 2 5 5 5" xfId="51831"/>
    <cellStyle name="Komma 4 2 5 5 6" xfId="15692"/>
    <cellStyle name="Komma 4 2 5 6" xfId="8955"/>
    <cellStyle name="Komma 4 2 5 6 2" xfId="43901"/>
    <cellStyle name="Komma 4 2 5 6 3" xfId="47384"/>
    <cellStyle name="Komma 4 2 5 6 4" xfId="50400"/>
    <cellStyle name="Komma 4 2 5 6 5" xfId="18262"/>
    <cellStyle name="Komma 4 2 5 7" xfId="20182"/>
    <cellStyle name="Komma 4 2 5 8" xfId="44541"/>
    <cellStyle name="Komma 4 2 5 9" xfId="45035"/>
    <cellStyle name="Komma 4 2 6" xfId="6395"/>
    <cellStyle name="Komma 4 2 6 10" xfId="46331"/>
    <cellStyle name="Komma 4 2 6 11" xfId="49347"/>
    <cellStyle name="Komma 4 2 6 12" xfId="15176"/>
    <cellStyle name="Komma 4 2 6 2" xfId="11048"/>
    <cellStyle name="Komma 4 2 6 2 2" xfId="18598"/>
    <cellStyle name="Komma 4 2 6 2 3" xfId="43142"/>
    <cellStyle name="Komma 4 2 6 2 4" xfId="47914"/>
    <cellStyle name="Komma 4 2 6 2 5" xfId="50930"/>
    <cellStyle name="Komma 4 2 6 2 6" xfId="15419"/>
    <cellStyle name="Komma 4 2 6 3" xfId="11533"/>
    <cellStyle name="Komma 4 2 6 3 2" xfId="19075"/>
    <cellStyle name="Komma 4 2 6 3 3" xfId="43180"/>
    <cellStyle name="Komma 4 2 6 3 4" xfId="48391"/>
    <cellStyle name="Komma 4 2 6 3 5" xfId="51407"/>
    <cellStyle name="Komma 4 2 6 3 6" xfId="15562"/>
    <cellStyle name="Komma 4 2 6 4" xfId="12020"/>
    <cellStyle name="Komma 4 2 6 4 2" xfId="19552"/>
    <cellStyle name="Komma 4 2 6 4 3" xfId="43241"/>
    <cellStyle name="Komma 4 2 6 4 4" xfId="48868"/>
    <cellStyle name="Komma 4 2 6 4 5" xfId="51884"/>
    <cellStyle name="Komma 4 2 6 4 6" xfId="15707"/>
    <cellStyle name="Komma 4 2 6 5" xfId="9034"/>
    <cellStyle name="Komma 4 2 6 5 2" xfId="43499"/>
    <cellStyle name="Komma 4 2 6 5 3" xfId="47437"/>
    <cellStyle name="Komma 4 2 6 5 4" xfId="50453"/>
    <cellStyle name="Komma 4 2 6 5 5" xfId="18277"/>
    <cellStyle name="Komma 4 2 6 6" xfId="20183"/>
    <cellStyle name="Komma 4 2 6 7" xfId="44440"/>
    <cellStyle name="Komma 4 2 6 8" xfId="45036"/>
    <cellStyle name="Komma 4 2 6 9" xfId="45942"/>
    <cellStyle name="Komma 4 2 7" xfId="6715"/>
    <cellStyle name="Komma 4 2 7 10" xfId="46543"/>
    <cellStyle name="Komma 4 2 7 11" xfId="49559"/>
    <cellStyle name="Komma 4 2 7 12" xfId="15338"/>
    <cellStyle name="Komma 4 2 7 2" xfId="11260"/>
    <cellStyle name="Komma 4 2 7 2 2" xfId="18810"/>
    <cellStyle name="Komma 4 2 7 2 3" xfId="44641"/>
    <cellStyle name="Komma 4 2 7 2 4" xfId="48126"/>
    <cellStyle name="Komma 4 2 7 2 5" xfId="51142"/>
    <cellStyle name="Komma 4 2 7 2 6" xfId="15479"/>
    <cellStyle name="Komma 4 2 7 3" xfId="11745"/>
    <cellStyle name="Komma 4 2 7 3 2" xfId="19287"/>
    <cellStyle name="Komma 4 2 7 3 3" xfId="43983"/>
    <cellStyle name="Komma 4 2 7 3 4" xfId="48603"/>
    <cellStyle name="Komma 4 2 7 3 5" xfId="51619"/>
    <cellStyle name="Komma 4 2 7 3 6" xfId="15622"/>
    <cellStyle name="Komma 4 2 7 4" xfId="12233"/>
    <cellStyle name="Komma 4 2 7 4 2" xfId="19764"/>
    <cellStyle name="Komma 4 2 7 4 3" xfId="21171"/>
    <cellStyle name="Komma 4 2 7 4 4" xfId="49080"/>
    <cellStyle name="Komma 4 2 7 4 5" xfId="52096"/>
    <cellStyle name="Komma 4 2 7 4 6" xfId="15768"/>
    <cellStyle name="Komma 4 2 7 5" xfId="9348"/>
    <cellStyle name="Komma 4 2 7 5 2" xfId="43321"/>
    <cellStyle name="Komma 4 2 7 5 3" xfId="47649"/>
    <cellStyle name="Komma 4 2 7 5 4" xfId="50665"/>
    <cellStyle name="Komma 4 2 7 5 5" xfId="18337"/>
    <cellStyle name="Komma 4 2 7 6" xfId="20184"/>
    <cellStyle name="Komma 4 2 7 7" xfId="20820"/>
    <cellStyle name="Komma 4 2 7 8" xfId="45037"/>
    <cellStyle name="Komma 4 2 7 9" xfId="45943"/>
    <cellStyle name="Komma 4 2 8" xfId="10836"/>
    <cellStyle name="Komma 4 2 8 2" xfId="18386"/>
    <cellStyle name="Komma 4 2 8 2 2" xfId="34367"/>
    <cellStyle name="Komma 4 2 8 3" xfId="39669"/>
    <cellStyle name="Komma 4 2 8 4" xfId="29016"/>
    <cellStyle name="Komma 4 2 8 5" xfId="44784"/>
    <cellStyle name="Komma 4 2 8 6" xfId="47702"/>
    <cellStyle name="Komma 4 2 8 7" xfId="50718"/>
    <cellStyle name="Komma 4 2 8 8" xfId="15359"/>
    <cellStyle name="Komma 4 2 9" xfId="11320"/>
    <cellStyle name="Komma 4 2 9 2" xfId="18863"/>
    <cellStyle name="Komma 4 2 9 3" xfId="31902"/>
    <cellStyle name="Komma 4 2 9 4" xfId="21201"/>
    <cellStyle name="Komma 4 2 9 5" xfId="48179"/>
    <cellStyle name="Komma 4 2 9 6" xfId="51195"/>
    <cellStyle name="Komma 4 2 9 7" xfId="15501"/>
    <cellStyle name="Komma 4 20" xfId="14364"/>
    <cellStyle name="Komma 4 3" xfId="5085"/>
    <cellStyle name="Komma 4 3 10" xfId="7801"/>
    <cellStyle name="Komma 4 3 10 2" xfId="43294"/>
    <cellStyle name="Komma 4 3 10 3" xfId="47008"/>
    <cellStyle name="Komma 4 3 10 4" xfId="50024"/>
    <cellStyle name="Komma 4 3 10 5" xfId="18007"/>
    <cellStyle name="Komma 4 3 11" xfId="20185"/>
    <cellStyle name="Komma 4 3 12" xfId="43665"/>
    <cellStyle name="Komma 4 3 13" xfId="45038"/>
    <cellStyle name="Komma 4 3 14" xfId="45944"/>
    <cellStyle name="Komma 4 3 15" xfId="46121"/>
    <cellStyle name="Komma 4 3 16" xfId="49136"/>
    <cellStyle name="Komma 4 3 17" xfId="14447"/>
    <cellStyle name="Komma 4 3 2" xfId="6157"/>
    <cellStyle name="Komma 4 3 2 10" xfId="45945"/>
    <cellStyle name="Komma 4 3 2 11" xfId="46174"/>
    <cellStyle name="Komma 4 3 2 12" xfId="49190"/>
    <cellStyle name="Komma 4 3 2 13" xfId="15066"/>
    <cellStyle name="Komma 4 3 2 2" xfId="6477"/>
    <cellStyle name="Komma 4 3 2 2 10" xfId="46386"/>
    <cellStyle name="Komma 4 3 2 2 11" xfId="49402"/>
    <cellStyle name="Komma 4 3 2 2 12" xfId="15215"/>
    <cellStyle name="Komma 4 3 2 2 2" xfId="11103"/>
    <cellStyle name="Komma 4 3 2 2 2 2" xfId="18653"/>
    <cellStyle name="Komma 4 3 2 2 2 3" xfId="43466"/>
    <cellStyle name="Komma 4 3 2 2 2 4" xfId="47969"/>
    <cellStyle name="Komma 4 3 2 2 2 5" xfId="50985"/>
    <cellStyle name="Komma 4 3 2 2 2 6" xfId="15436"/>
    <cellStyle name="Komma 4 3 2 2 3" xfId="11588"/>
    <cellStyle name="Komma 4 3 2 2 3 2" xfId="19130"/>
    <cellStyle name="Komma 4 3 2 2 3 3" xfId="43187"/>
    <cellStyle name="Komma 4 3 2 2 3 4" xfId="48446"/>
    <cellStyle name="Komma 4 3 2 2 3 5" xfId="51462"/>
    <cellStyle name="Komma 4 3 2 2 3 6" xfId="15579"/>
    <cellStyle name="Komma 4 3 2 2 4" xfId="12075"/>
    <cellStyle name="Komma 4 3 2 2 4 2" xfId="19607"/>
    <cellStyle name="Komma 4 3 2 2 4 3" xfId="43247"/>
    <cellStyle name="Komma 4 3 2 2 4 4" xfId="48923"/>
    <cellStyle name="Komma 4 3 2 2 4 5" xfId="51939"/>
    <cellStyle name="Komma 4 3 2 2 4 6" xfId="15724"/>
    <cellStyle name="Komma 4 3 2 2 5" xfId="9111"/>
    <cellStyle name="Komma 4 3 2 2 5 2" xfId="20971"/>
    <cellStyle name="Komma 4 3 2 2 5 3" xfId="47492"/>
    <cellStyle name="Komma 4 3 2 2 5 4" xfId="50508"/>
    <cellStyle name="Komma 4 3 2 2 5 5" xfId="18294"/>
    <cellStyle name="Komma 4 3 2 2 6" xfId="20187"/>
    <cellStyle name="Komma 4 3 2 2 7" xfId="43570"/>
    <cellStyle name="Komma 4 3 2 2 8" xfId="45040"/>
    <cellStyle name="Komma 4 3 2 2 9" xfId="45946"/>
    <cellStyle name="Komma 4 3 2 3" xfId="10891"/>
    <cellStyle name="Komma 4 3 2 3 2" xfId="18441"/>
    <cellStyle name="Komma 4 3 2 3 3" xfId="44689"/>
    <cellStyle name="Komma 4 3 2 3 4" xfId="47757"/>
    <cellStyle name="Komma 4 3 2 3 5" xfId="50773"/>
    <cellStyle name="Komma 4 3 2 3 6" xfId="15376"/>
    <cellStyle name="Komma 4 3 2 4" xfId="11375"/>
    <cellStyle name="Komma 4 3 2 4 2" xfId="18918"/>
    <cellStyle name="Komma 4 3 2 4 3" xfId="44847"/>
    <cellStyle name="Komma 4 3 2 4 4" xfId="48234"/>
    <cellStyle name="Komma 4 3 2 4 5" xfId="51250"/>
    <cellStyle name="Komma 4 3 2 4 6" xfId="15518"/>
    <cellStyle name="Komma 4 3 2 5" xfId="11862"/>
    <cellStyle name="Komma 4 3 2 5 2" xfId="19395"/>
    <cellStyle name="Komma 4 3 2 5 3" xfId="43220"/>
    <cellStyle name="Komma 4 3 2 5 4" xfId="48711"/>
    <cellStyle name="Komma 4 3 2 5 5" xfId="51727"/>
    <cellStyle name="Komma 4 3 2 5 6" xfId="15663"/>
    <cellStyle name="Komma 4 3 2 6" xfId="8810"/>
    <cellStyle name="Komma 4 3 2 6 2" xfId="28715"/>
    <cellStyle name="Komma 4 3 2 6 3" xfId="47280"/>
    <cellStyle name="Komma 4 3 2 6 4" xfId="50296"/>
    <cellStyle name="Komma 4 3 2 6 5" xfId="18233"/>
    <cellStyle name="Komma 4 3 2 7" xfId="20186"/>
    <cellStyle name="Komma 4 3 2 8" xfId="42900"/>
    <cellStyle name="Komma 4 3 2 9" xfId="45039"/>
    <cellStyle name="Komma 4 3 3" xfId="6237"/>
    <cellStyle name="Komma 4 3 3 10" xfId="45947"/>
    <cellStyle name="Komma 4 3 3 11" xfId="46227"/>
    <cellStyle name="Komma 4 3 3 12" xfId="49243"/>
    <cellStyle name="Komma 4 3 3 13" xfId="15099"/>
    <cellStyle name="Komma 4 3 3 2" xfId="6557"/>
    <cellStyle name="Komma 4 3 3 2 10" xfId="46439"/>
    <cellStyle name="Komma 4 3 3 2 11" xfId="49455"/>
    <cellStyle name="Komma 4 3 3 2 12" xfId="15256"/>
    <cellStyle name="Komma 4 3 3 2 2" xfId="11156"/>
    <cellStyle name="Komma 4 3 3 2 2 2" xfId="18706"/>
    <cellStyle name="Komma 4 3 3 2 2 3" xfId="44217"/>
    <cellStyle name="Komma 4 3 3 2 2 4" xfId="48022"/>
    <cellStyle name="Komma 4 3 3 2 2 5" xfId="51038"/>
    <cellStyle name="Komma 4 3 3 2 2 6" xfId="15451"/>
    <cellStyle name="Komma 4 3 3 2 3" xfId="11641"/>
    <cellStyle name="Komma 4 3 3 2 3 2" xfId="19183"/>
    <cellStyle name="Komma 4 3 3 2 3 3" xfId="44225"/>
    <cellStyle name="Komma 4 3 3 2 3 4" xfId="48499"/>
    <cellStyle name="Komma 4 3 3 2 3 5" xfId="51515"/>
    <cellStyle name="Komma 4 3 3 2 3 6" xfId="15594"/>
    <cellStyle name="Komma 4 3 3 2 4" xfId="12128"/>
    <cellStyle name="Komma 4 3 3 2 4 2" xfId="19660"/>
    <cellStyle name="Komma 4 3 3 2 4 3" xfId="44596"/>
    <cellStyle name="Komma 4 3 3 2 4 4" xfId="48976"/>
    <cellStyle name="Komma 4 3 3 2 4 5" xfId="51992"/>
    <cellStyle name="Komma 4 3 3 2 4 6" xfId="15739"/>
    <cellStyle name="Komma 4 3 3 2 5" xfId="9190"/>
    <cellStyle name="Komma 4 3 3 2 5 2" xfId="43090"/>
    <cellStyle name="Komma 4 3 3 2 5 3" xfId="47545"/>
    <cellStyle name="Komma 4 3 3 2 5 4" xfId="50561"/>
    <cellStyle name="Komma 4 3 3 2 5 5" xfId="18309"/>
    <cellStyle name="Komma 4 3 3 2 6" xfId="20189"/>
    <cellStyle name="Komma 4 3 3 2 7" xfId="21651"/>
    <cellStyle name="Komma 4 3 3 2 8" xfId="45042"/>
    <cellStyle name="Komma 4 3 3 2 9" xfId="45948"/>
    <cellStyle name="Komma 4 3 3 3" xfId="10944"/>
    <cellStyle name="Komma 4 3 3 3 2" xfId="18494"/>
    <cellStyle name="Komma 4 3 3 3 3" xfId="44820"/>
    <cellStyle name="Komma 4 3 3 3 4" xfId="47810"/>
    <cellStyle name="Komma 4 3 3 3 5" xfId="50826"/>
    <cellStyle name="Komma 4 3 3 3 6" xfId="15391"/>
    <cellStyle name="Komma 4 3 3 4" xfId="11429"/>
    <cellStyle name="Komma 4 3 3 4 2" xfId="18971"/>
    <cellStyle name="Komma 4 3 3 4 3" xfId="43774"/>
    <cellStyle name="Komma 4 3 3 4 4" xfId="48287"/>
    <cellStyle name="Komma 4 3 3 4 5" xfId="51303"/>
    <cellStyle name="Komma 4 3 3 4 6" xfId="15534"/>
    <cellStyle name="Komma 4 3 3 5" xfId="11916"/>
    <cellStyle name="Komma 4 3 3 5 2" xfId="19448"/>
    <cellStyle name="Komma 4 3 3 5 3" xfId="43415"/>
    <cellStyle name="Komma 4 3 3 5 4" xfId="48764"/>
    <cellStyle name="Komma 4 3 3 5 5" xfId="51780"/>
    <cellStyle name="Komma 4 3 3 5 6" xfId="15679"/>
    <cellStyle name="Komma 4 3 3 6" xfId="8881"/>
    <cellStyle name="Komma 4 3 3 6 2" xfId="44722"/>
    <cellStyle name="Komma 4 3 3 6 3" xfId="47333"/>
    <cellStyle name="Komma 4 3 3 6 4" xfId="50349"/>
    <cellStyle name="Komma 4 3 3 6 5" xfId="18249"/>
    <cellStyle name="Komma 4 3 3 7" xfId="20188"/>
    <cellStyle name="Komma 4 3 3 8" xfId="43643"/>
    <cellStyle name="Komma 4 3 3 9" xfId="45041"/>
    <cellStyle name="Komma 4 3 4" xfId="6317"/>
    <cellStyle name="Komma 4 3 4 10" xfId="45949"/>
    <cellStyle name="Komma 4 3 4 11" xfId="46280"/>
    <cellStyle name="Komma 4 3 4 12" xfId="49296"/>
    <cellStyle name="Komma 4 3 4 13" xfId="15137"/>
    <cellStyle name="Komma 4 3 4 2" xfId="6637"/>
    <cellStyle name="Komma 4 3 4 2 2" xfId="11209"/>
    <cellStyle name="Komma 4 3 4 2 2 2" xfId="18759"/>
    <cellStyle name="Komma 4 3 4 2 2 3" xfId="44120"/>
    <cellStyle name="Komma 4 3 4 2 2 4" xfId="48075"/>
    <cellStyle name="Komma 4 3 4 2 2 5" xfId="51091"/>
    <cellStyle name="Komma 4 3 4 2 2 6" xfId="15466"/>
    <cellStyle name="Komma 4 3 4 2 3" xfId="11694"/>
    <cellStyle name="Komma 4 3 4 2 3 2" xfId="19236"/>
    <cellStyle name="Komma 4 3 4 2 3 3" xfId="44070"/>
    <cellStyle name="Komma 4 3 4 2 3 4" xfId="48552"/>
    <cellStyle name="Komma 4 3 4 2 3 5" xfId="51568"/>
    <cellStyle name="Komma 4 3 4 2 3 6" xfId="15609"/>
    <cellStyle name="Komma 4 3 4 2 4" xfId="12181"/>
    <cellStyle name="Komma 4 3 4 2 4 2" xfId="19713"/>
    <cellStyle name="Komma 4 3 4 2 4 3" xfId="43557"/>
    <cellStyle name="Komma 4 3 4 2 4 4" xfId="49029"/>
    <cellStyle name="Komma 4 3 4 2 4 5" xfId="52045"/>
    <cellStyle name="Komma 4 3 4 2 4 6" xfId="15754"/>
    <cellStyle name="Komma 4 3 4 2 5" xfId="9270"/>
    <cellStyle name="Komma 4 3 4 2 5 2" xfId="43309"/>
    <cellStyle name="Komma 4 3 4 2 5 3" xfId="47598"/>
    <cellStyle name="Komma 4 3 4 2 5 4" xfId="50614"/>
    <cellStyle name="Komma 4 3 4 2 5 5" xfId="18324"/>
    <cellStyle name="Komma 4 3 4 2 6" xfId="44314"/>
    <cellStyle name="Komma 4 3 4 2 7" xfId="46492"/>
    <cellStyle name="Komma 4 3 4 2 8" xfId="49508"/>
    <cellStyle name="Komma 4 3 4 2 9" xfId="15298"/>
    <cellStyle name="Komma 4 3 4 3" xfId="10997"/>
    <cellStyle name="Komma 4 3 4 3 2" xfId="18547"/>
    <cellStyle name="Komma 4 3 4 3 3" xfId="43134"/>
    <cellStyle name="Komma 4 3 4 3 4" xfId="47863"/>
    <cellStyle name="Komma 4 3 4 3 5" xfId="50879"/>
    <cellStyle name="Komma 4 3 4 3 6" xfId="15406"/>
    <cellStyle name="Komma 4 3 4 4" xfId="11482"/>
    <cellStyle name="Komma 4 3 4 4 2" xfId="19024"/>
    <cellStyle name="Komma 4 3 4 4 3" xfId="30290"/>
    <cellStyle name="Komma 4 3 4 4 4" xfId="48340"/>
    <cellStyle name="Komma 4 3 4 4 5" xfId="51356"/>
    <cellStyle name="Komma 4 3 4 4 6" xfId="15549"/>
    <cellStyle name="Komma 4 3 4 5" xfId="11969"/>
    <cellStyle name="Komma 4 3 4 5 2" xfId="19501"/>
    <cellStyle name="Komma 4 3 4 5 3" xfId="43636"/>
    <cellStyle name="Komma 4 3 4 5 4" xfId="48817"/>
    <cellStyle name="Komma 4 3 4 5 5" xfId="51833"/>
    <cellStyle name="Komma 4 3 4 5 6" xfId="15694"/>
    <cellStyle name="Komma 4 3 4 6" xfId="8957"/>
    <cellStyle name="Komma 4 3 4 6 2" xfId="42622"/>
    <cellStyle name="Komma 4 3 4 6 3" xfId="47386"/>
    <cellStyle name="Komma 4 3 4 6 4" xfId="50402"/>
    <cellStyle name="Komma 4 3 4 6 5" xfId="18264"/>
    <cellStyle name="Komma 4 3 4 7" xfId="20190"/>
    <cellStyle name="Komma 4 3 4 8" xfId="43644"/>
    <cellStyle name="Komma 4 3 4 9" xfId="45043"/>
    <cellStyle name="Komma 4 3 5" xfId="6397"/>
    <cellStyle name="Komma 4 3 5 10" xfId="46333"/>
    <cellStyle name="Komma 4 3 5 11" xfId="49349"/>
    <cellStyle name="Komma 4 3 5 12" xfId="15178"/>
    <cellStyle name="Komma 4 3 5 2" xfId="11050"/>
    <cellStyle name="Komma 4 3 5 2 2" xfId="18600"/>
    <cellStyle name="Komma 4 3 5 2 3" xfId="20469"/>
    <cellStyle name="Komma 4 3 5 2 4" xfId="47916"/>
    <cellStyle name="Komma 4 3 5 2 5" xfId="50932"/>
    <cellStyle name="Komma 4 3 5 2 6" xfId="15421"/>
    <cellStyle name="Komma 4 3 5 3" xfId="11535"/>
    <cellStyle name="Komma 4 3 5 3 2" xfId="19077"/>
    <cellStyle name="Komma 4 3 5 3 3" xfId="44796"/>
    <cellStyle name="Komma 4 3 5 3 4" xfId="48393"/>
    <cellStyle name="Komma 4 3 5 3 5" xfId="51409"/>
    <cellStyle name="Komma 4 3 5 3 6" xfId="15564"/>
    <cellStyle name="Komma 4 3 5 4" xfId="12022"/>
    <cellStyle name="Komma 4 3 5 4 2" xfId="19554"/>
    <cellStyle name="Komma 4 3 5 4 3" xfId="43637"/>
    <cellStyle name="Komma 4 3 5 4 4" xfId="48870"/>
    <cellStyle name="Komma 4 3 5 4 5" xfId="51886"/>
    <cellStyle name="Komma 4 3 5 4 6" xfId="15709"/>
    <cellStyle name="Komma 4 3 5 5" xfId="9036"/>
    <cellStyle name="Komma 4 3 5 5 2" xfId="44024"/>
    <cellStyle name="Komma 4 3 5 5 3" xfId="47439"/>
    <cellStyle name="Komma 4 3 5 5 4" xfId="50455"/>
    <cellStyle name="Komma 4 3 5 5 5" xfId="18279"/>
    <cellStyle name="Komma 4 3 5 6" xfId="20191"/>
    <cellStyle name="Komma 4 3 5 7" xfId="20555"/>
    <cellStyle name="Komma 4 3 5 8" xfId="45044"/>
    <cellStyle name="Komma 4 3 5 9" xfId="45950"/>
    <cellStyle name="Komma 4 3 6" xfId="6717"/>
    <cellStyle name="Komma 4 3 6 2" xfId="11262"/>
    <cellStyle name="Komma 4 3 6 2 2" xfId="18812"/>
    <cellStyle name="Komma 4 3 6 2 3" xfId="42745"/>
    <cellStyle name="Komma 4 3 6 2 4" xfId="48128"/>
    <cellStyle name="Komma 4 3 6 2 5" xfId="51144"/>
    <cellStyle name="Komma 4 3 6 2 6" xfId="15481"/>
    <cellStyle name="Komma 4 3 6 3" xfId="11747"/>
    <cellStyle name="Komma 4 3 6 3 2" xfId="19289"/>
    <cellStyle name="Komma 4 3 6 3 3" xfId="44071"/>
    <cellStyle name="Komma 4 3 6 3 4" xfId="48605"/>
    <cellStyle name="Komma 4 3 6 3 5" xfId="51621"/>
    <cellStyle name="Komma 4 3 6 3 6" xfId="15624"/>
    <cellStyle name="Komma 4 3 6 4" xfId="12235"/>
    <cellStyle name="Komma 4 3 6 4 2" xfId="19766"/>
    <cellStyle name="Komma 4 3 6 4 3" xfId="43269"/>
    <cellStyle name="Komma 4 3 6 4 4" xfId="49082"/>
    <cellStyle name="Komma 4 3 6 4 5" xfId="52098"/>
    <cellStyle name="Komma 4 3 6 4 6" xfId="15770"/>
    <cellStyle name="Komma 4 3 6 5" xfId="9350"/>
    <cellStyle name="Komma 4 3 6 5 2" xfId="42671"/>
    <cellStyle name="Komma 4 3 6 5 3" xfId="47651"/>
    <cellStyle name="Komma 4 3 6 5 4" xfId="50667"/>
    <cellStyle name="Komma 4 3 6 5 5" xfId="18339"/>
    <cellStyle name="Komma 4 3 6 6" xfId="43427"/>
    <cellStyle name="Komma 4 3 6 7" xfId="46545"/>
    <cellStyle name="Komma 4 3 6 8" xfId="49561"/>
    <cellStyle name="Komma 4 3 6 9" xfId="15340"/>
    <cellStyle name="Komma 4 3 7" xfId="10838"/>
    <cellStyle name="Komma 4 3 7 2" xfId="18388"/>
    <cellStyle name="Komma 4 3 7 3" xfId="21263"/>
    <cellStyle name="Komma 4 3 7 4" xfId="47704"/>
    <cellStyle name="Komma 4 3 7 5" xfId="50720"/>
    <cellStyle name="Komma 4 3 7 6" xfId="15361"/>
    <cellStyle name="Komma 4 3 8" xfId="11322"/>
    <cellStyle name="Komma 4 3 8 2" xfId="18865"/>
    <cellStyle name="Komma 4 3 8 3" xfId="42895"/>
    <cellStyle name="Komma 4 3 8 4" xfId="48181"/>
    <cellStyle name="Komma 4 3 8 5" xfId="51197"/>
    <cellStyle name="Komma 4 3 8 6" xfId="15503"/>
    <cellStyle name="Komma 4 3 9" xfId="11809"/>
    <cellStyle name="Komma 4 3 9 2" xfId="19342"/>
    <cellStyle name="Komma 4 3 9 3" xfId="44227"/>
    <cellStyle name="Komma 4 3 9 4" xfId="48658"/>
    <cellStyle name="Komma 4 3 9 5" xfId="51674"/>
    <cellStyle name="Komma 4 3 9 6" xfId="15648"/>
    <cellStyle name="Komma 4 4" xfId="6154"/>
    <cellStyle name="Komma 4 4 10" xfId="45951"/>
    <cellStyle name="Komma 4 4 11" xfId="46171"/>
    <cellStyle name="Komma 4 4 12" xfId="49187"/>
    <cellStyle name="Komma 4 4 13" xfId="15063"/>
    <cellStyle name="Komma 4 4 2" xfId="6474"/>
    <cellStyle name="Komma 4 4 2 10" xfId="46383"/>
    <cellStyle name="Komma 4 4 2 11" xfId="49399"/>
    <cellStyle name="Komma 4 4 2 12" xfId="15212"/>
    <cellStyle name="Komma 4 4 2 2" xfId="11100"/>
    <cellStyle name="Komma 4 4 2 2 2" xfId="18650"/>
    <cellStyle name="Komma 4 4 2 2 3" xfId="21225"/>
    <cellStyle name="Komma 4 4 2 2 4" xfId="47966"/>
    <cellStyle name="Komma 4 4 2 2 5" xfId="50982"/>
    <cellStyle name="Komma 4 4 2 2 6" xfId="15433"/>
    <cellStyle name="Komma 4 4 2 3" xfId="11585"/>
    <cellStyle name="Komma 4 4 2 3 2" xfId="19127"/>
    <cellStyle name="Komma 4 4 2 3 3" xfId="42793"/>
    <cellStyle name="Komma 4 4 2 3 4" xfId="48443"/>
    <cellStyle name="Komma 4 4 2 3 5" xfId="51459"/>
    <cellStyle name="Komma 4 4 2 3 6" xfId="15576"/>
    <cellStyle name="Komma 4 4 2 4" xfId="12072"/>
    <cellStyle name="Komma 4 4 2 4 2" xfId="19604"/>
    <cellStyle name="Komma 4 4 2 4 3" xfId="42867"/>
    <cellStyle name="Komma 4 4 2 4 4" xfId="48920"/>
    <cellStyle name="Komma 4 4 2 4 5" xfId="51936"/>
    <cellStyle name="Komma 4 4 2 4 6" xfId="15721"/>
    <cellStyle name="Komma 4 4 2 5" xfId="9108"/>
    <cellStyle name="Komma 4 4 2 5 2" xfId="21329"/>
    <cellStyle name="Komma 4 4 2 5 3" xfId="47489"/>
    <cellStyle name="Komma 4 4 2 5 4" xfId="50505"/>
    <cellStyle name="Komma 4 4 2 5 5" xfId="18291"/>
    <cellStyle name="Komma 4 4 2 6" xfId="20193"/>
    <cellStyle name="Komma 4 4 2 7" xfId="20549"/>
    <cellStyle name="Komma 4 4 2 8" xfId="45046"/>
    <cellStyle name="Komma 4 4 2 9" xfId="45952"/>
    <cellStyle name="Komma 4 4 3" xfId="10888"/>
    <cellStyle name="Komma 4 4 3 2" xfId="18438"/>
    <cellStyle name="Komma 4 4 3 3" xfId="44785"/>
    <cellStyle name="Komma 4 4 3 4" xfId="47754"/>
    <cellStyle name="Komma 4 4 3 5" xfId="50770"/>
    <cellStyle name="Komma 4 4 3 6" xfId="15373"/>
    <cellStyle name="Komma 4 4 4" xfId="11372"/>
    <cellStyle name="Komma 4 4 4 2" xfId="18915"/>
    <cellStyle name="Komma 4 4 4 3" xfId="43997"/>
    <cellStyle name="Komma 4 4 4 4" xfId="48231"/>
    <cellStyle name="Komma 4 4 4 5" xfId="51247"/>
    <cellStyle name="Komma 4 4 4 6" xfId="15515"/>
    <cellStyle name="Komma 4 4 5" xfId="11859"/>
    <cellStyle name="Komma 4 4 5 2" xfId="19392"/>
    <cellStyle name="Komma 4 4 5 3" xfId="42835"/>
    <cellStyle name="Komma 4 4 5 4" xfId="48708"/>
    <cellStyle name="Komma 4 4 5 5" xfId="51724"/>
    <cellStyle name="Komma 4 4 5 6" xfId="15660"/>
    <cellStyle name="Komma 4 4 6" xfId="8807"/>
    <cellStyle name="Komma 4 4 6 2" xfId="44773"/>
    <cellStyle name="Komma 4 4 6 3" xfId="47277"/>
    <cellStyle name="Komma 4 4 6 4" xfId="50293"/>
    <cellStyle name="Komma 4 4 6 5" xfId="18230"/>
    <cellStyle name="Komma 4 4 7" xfId="20192"/>
    <cellStyle name="Komma 4 4 8" xfId="44731"/>
    <cellStyle name="Komma 4 4 9" xfId="45045"/>
    <cellStyle name="Komma 4 5" xfId="6234"/>
    <cellStyle name="Komma 4 5 10" xfId="45953"/>
    <cellStyle name="Komma 4 5 11" xfId="46224"/>
    <cellStyle name="Komma 4 5 12" xfId="49240"/>
    <cellStyle name="Komma 4 5 13" xfId="15096"/>
    <cellStyle name="Komma 4 5 2" xfId="6554"/>
    <cellStyle name="Komma 4 5 2 10" xfId="46436"/>
    <cellStyle name="Komma 4 5 2 11" xfId="49452"/>
    <cellStyle name="Komma 4 5 2 12" xfId="15253"/>
    <cellStyle name="Komma 4 5 2 2" xfId="11153"/>
    <cellStyle name="Komma 4 5 2 2 2" xfId="18703"/>
    <cellStyle name="Komma 4 5 2 2 3" xfId="43527"/>
    <cellStyle name="Komma 4 5 2 2 4" xfId="48019"/>
    <cellStyle name="Komma 4 5 2 2 5" xfId="51035"/>
    <cellStyle name="Komma 4 5 2 2 6" xfId="15448"/>
    <cellStyle name="Komma 4 5 2 3" xfId="11638"/>
    <cellStyle name="Komma 4 5 2 3 2" xfId="19180"/>
    <cellStyle name="Komma 4 5 2 3 3" xfId="29641"/>
    <cellStyle name="Komma 4 5 2 3 4" xfId="48496"/>
    <cellStyle name="Komma 4 5 2 3 5" xfId="51512"/>
    <cellStyle name="Komma 4 5 2 3 6" xfId="15591"/>
    <cellStyle name="Komma 4 5 2 4" xfId="12125"/>
    <cellStyle name="Komma 4 5 2 4 2" xfId="19657"/>
    <cellStyle name="Komma 4 5 2 4 3" xfId="43788"/>
    <cellStyle name="Komma 4 5 2 4 4" xfId="48973"/>
    <cellStyle name="Komma 4 5 2 4 5" xfId="51989"/>
    <cellStyle name="Komma 4 5 2 4 6" xfId="15736"/>
    <cellStyle name="Komma 4 5 2 5" xfId="9187"/>
    <cellStyle name="Komma 4 5 2 5 2" xfId="43384"/>
    <cellStyle name="Komma 4 5 2 5 3" xfId="47542"/>
    <cellStyle name="Komma 4 5 2 5 4" xfId="50558"/>
    <cellStyle name="Komma 4 5 2 5 5" xfId="18306"/>
    <cellStyle name="Komma 4 5 2 6" xfId="20195"/>
    <cellStyle name="Komma 4 5 2 7" xfId="44238"/>
    <cellStyle name="Komma 4 5 2 8" xfId="45048"/>
    <cellStyle name="Komma 4 5 2 9" xfId="45954"/>
    <cellStyle name="Komma 4 5 3" xfId="10941"/>
    <cellStyle name="Komma 4 5 3 2" xfId="18491"/>
    <cellStyle name="Komma 4 5 3 3" xfId="42962"/>
    <cellStyle name="Komma 4 5 3 4" xfId="47807"/>
    <cellStyle name="Komma 4 5 3 5" xfId="50823"/>
    <cellStyle name="Komma 4 5 3 6" xfId="15388"/>
    <cellStyle name="Komma 4 5 4" xfId="11426"/>
    <cellStyle name="Komma 4 5 4 2" xfId="18968"/>
    <cellStyle name="Komma 4 5 4 3" xfId="21190"/>
    <cellStyle name="Komma 4 5 4 4" xfId="48284"/>
    <cellStyle name="Komma 4 5 4 5" xfId="51300"/>
    <cellStyle name="Komma 4 5 4 6" xfId="15531"/>
    <cellStyle name="Komma 4 5 5" xfId="11913"/>
    <cellStyle name="Komma 4 5 5 2" xfId="19445"/>
    <cellStyle name="Komma 4 5 5 3" xfId="43230"/>
    <cellStyle name="Komma 4 5 5 4" xfId="48761"/>
    <cellStyle name="Komma 4 5 5 5" xfId="51777"/>
    <cellStyle name="Komma 4 5 5 6" xfId="15676"/>
    <cellStyle name="Komma 4 5 6" xfId="8878"/>
    <cellStyle name="Komma 4 5 6 2" xfId="44090"/>
    <cellStyle name="Komma 4 5 6 3" xfId="47330"/>
    <cellStyle name="Komma 4 5 6 4" xfId="50346"/>
    <cellStyle name="Komma 4 5 6 5" xfId="18246"/>
    <cellStyle name="Komma 4 5 7" xfId="20194"/>
    <cellStyle name="Komma 4 5 8" xfId="42901"/>
    <cellStyle name="Komma 4 5 9" xfId="45047"/>
    <cellStyle name="Komma 4 6" xfId="6314"/>
    <cellStyle name="Komma 4 6 10" xfId="45955"/>
    <cellStyle name="Komma 4 6 11" xfId="46277"/>
    <cellStyle name="Komma 4 6 12" xfId="49293"/>
    <cellStyle name="Komma 4 6 13" xfId="15134"/>
    <cellStyle name="Komma 4 6 2" xfId="6634"/>
    <cellStyle name="Komma 4 6 2 10" xfId="46489"/>
    <cellStyle name="Komma 4 6 2 11" xfId="49505"/>
    <cellStyle name="Komma 4 6 2 12" xfId="15295"/>
    <cellStyle name="Komma 4 6 2 2" xfId="11206"/>
    <cellStyle name="Komma 4 6 2 2 2" xfId="18756"/>
    <cellStyle name="Komma 4 6 2 2 3" xfId="44218"/>
    <cellStyle name="Komma 4 6 2 2 4" xfId="48072"/>
    <cellStyle name="Komma 4 6 2 2 5" xfId="51088"/>
    <cellStyle name="Komma 4 6 2 2 6" xfId="15463"/>
    <cellStyle name="Komma 4 6 2 3" xfId="11691"/>
    <cellStyle name="Komma 4 6 2 3 2" xfId="19233"/>
    <cellStyle name="Komma 4 6 2 3 3" xfId="44589"/>
    <cellStyle name="Komma 4 6 2 3 4" xfId="48549"/>
    <cellStyle name="Komma 4 6 2 3 5" xfId="51565"/>
    <cellStyle name="Komma 4 6 2 3 6" xfId="15606"/>
    <cellStyle name="Komma 4 6 2 4" xfId="12178"/>
    <cellStyle name="Komma 4 6 2 4 2" xfId="19710"/>
    <cellStyle name="Komma 4 6 2 4 3" xfId="43503"/>
    <cellStyle name="Komma 4 6 2 4 4" xfId="49026"/>
    <cellStyle name="Komma 4 6 2 4 5" xfId="52042"/>
    <cellStyle name="Komma 4 6 2 4 6" xfId="15751"/>
    <cellStyle name="Komma 4 6 2 5" xfId="9267"/>
    <cellStyle name="Komma 4 6 2 5 2" xfId="30059"/>
    <cellStyle name="Komma 4 6 2 5 3" xfId="47595"/>
    <cellStyle name="Komma 4 6 2 5 4" xfId="50611"/>
    <cellStyle name="Komma 4 6 2 5 5" xfId="18321"/>
    <cellStyle name="Komma 4 6 2 6" xfId="20197"/>
    <cellStyle name="Komma 4 6 2 7" xfId="43272"/>
    <cellStyle name="Komma 4 6 2 8" xfId="45050"/>
    <cellStyle name="Komma 4 6 2 9" xfId="45956"/>
    <cellStyle name="Komma 4 6 3" xfId="10994"/>
    <cellStyle name="Komma 4 6 3 2" xfId="18544"/>
    <cellStyle name="Komma 4 6 3 3" xfId="42703"/>
    <cellStyle name="Komma 4 6 3 4" xfId="47860"/>
    <cellStyle name="Komma 4 6 3 5" xfId="50876"/>
    <cellStyle name="Komma 4 6 3 6" xfId="15403"/>
    <cellStyle name="Komma 4 6 4" xfId="11479"/>
    <cellStyle name="Komma 4 6 4 2" xfId="19021"/>
    <cellStyle name="Komma 4 6 4 3" xfId="44835"/>
    <cellStyle name="Komma 4 6 4 4" xfId="48337"/>
    <cellStyle name="Komma 4 6 4 5" xfId="51353"/>
    <cellStyle name="Komma 4 6 4 6" xfId="15546"/>
    <cellStyle name="Komma 4 6 5" xfId="11966"/>
    <cellStyle name="Komma 4 6 5 2" xfId="19498"/>
    <cellStyle name="Komma 4 6 5 3" xfId="44417"/>
    <cellStyle name="Komma 4 6 5 4" xfId="48814"/>
    <cellStyle name="Komma 4 6 5 5" xfId="51830"/>
    <cellStyle name="Komma 4 6 5 6" xfId="15691"/>
    <cellStyle name="Komma 4 6 6" xfId="8954"/>
    <cellStyle name="Komma 4 6 6 2" xfId="44334"/>
    <cellStyle name="Komma 4 6 6 3" xfId="47383"/>
    <cellStyle name="Komma 4 6 6 4" xfId="50399"/>
    <cellStyle name="Komma 4 6 6 5" xfId="18261"/>
    <cellStyle name="Komma 4 6 7" xfId="20196"/>
    <cellStyle name="Komma 4 6 8" xfId="42905"/>
    <cellStyle name="Komma 4 6 9" xfId="45049"/>
    <cellStyle name="Komma 4 7" xfId="6394"/>
    <cellStyle name="Komma 4 7 10" xfId="46330"/>
    <cellStyle name="Komma 4 7 11" xfId="49346"/>
    <cellStyle name="Komma 4 7 12" xfId="15175"/>
    <cellStyle name="Komma 4 7 2" xfId="11047"/>
    <cellStyle name="Komma 4 7 2 2" xfId="18597"/>
    <cellStyle name="Komma 4 7 2 3" xfId="44402"/>
    <cellStyle name="Komma 4 7 2 4" xfId="47913"/>
    <cellStyle name="Komma 4 7 2 5" xfId="50929"/>
    <cellStyle name="Komma 4 7 2 6" xfId="15418"/>
    <cellStyle name="Komma 4 7 3" xfId="11532"/>
    <cellStyle name="Komma 4 7 3 2" xfId="19074"/>
    <cellStyle name="Komma 4 7 3 3" xfId="43342"/>
    <cellStyle name="Komma 4 7 3 4" xfId="48390"/>
    <cellStyle name="Komma 4 7 3 5" xfId="51406"/>
    <cellStyle name="Komma 4 7 3 6" xfId="15561"/>
    <cellStyle name="Komma 4 7 4" xfId="12019"/>
    <cellStyle name="Komma 4 7 4 2" xfId="19551"/>
    <cellStyle name="Komma 4 7 4 3" xfId="44132"/>
    <cellStyle name="Komma 4 7 4 4" xfId="48867"/>
    <cellStyle name="Komma 4 7 4 5" xfId="51883"/>
    <cellStyle name="Komma 4 7 4 6" xfId="15706"/>
    <cellStyle name="Komma 4 7 5" xfId="9033"/>
    <cellStyle name="Komma 4 7 5 2" xfId="30799"/>
    <cellStyle name="Komma 4 7 5 3" xfId="47436"/>
    <cellStyle name="Komma 4 7 5 4" xfId="50452"/>
    <cellStyle name="Komma 4 7 5 5" xfId="18276"/>
    <cellStyle name="Komma 4 7 6" xfId="20198"/>
    <cellStyle name="Komma 4 7 7" xfId="42366"/>
    <cellStyle name="Komma 4 7 8" xfId="45051"/>
    <cellStyle name="Komma 4 7 9" xfId="45957"/>
    <cellStyle name="Komma 4 8" xfId="6714"/>
    <cellStyle name="Komma 4 8 10" xfId="46542"/>
    <cellStyle name="Komma 4 8 11" xfId="49558"/>
    <cellStyle name="Komma 4 8 12" xfId="15337"/>
    <cellStyle name="Komma 4 8 2" xfId="11259"/>
    <cellStyle name="Komma 4 8 2 2" xfId="18809"/>
    <cellStyle name="Komma 4 8 2 3" xfId="28803"/>
    <cellStyle name="Komma 4 8 2 4" xfId="48125"/>
    <cellStyle name="Komma 4 8 2 5" xfId="51141"/>
    <cellStyle name="Komma 4 8 2 6" xfId="15478"/>
    <cellStyle name="Komma 4 8 3" xfId="11744"/>
    <cellStyle name="Komma 4 8 3 2" xfId="19286"/>
    <cellStyle name="Komma 4 8 3 3" xfId="44009"/>
    <cellStyle name="Komma 4 8 3 4" xfId="48602"/>
    <cellStyle name="Komma 4 8 3 5" xfId="51618"/>
    <cellStyle name="Komma 4 8 3 6" xfId="15621"/>
    <cellStyle name="Komma 4 8 4" xfId="12232"/>
    <cellStyle name="Komma 4 8 4 2" xfId="19763"/>
    <cellStyle name="Komma 4 8 4 3" xfId="42893"/>
    <cellStyle name="Komma 4 8 4 4" xfId="49079"/>
    <cellStyle name="Komma 4 8 4 5" xfId="52095"/>
    <cellStyle name="Komma 4 8 4 6" xfId="15767"/>
    <cellStyle name="Komma 4 8 5" xfId="9347"/>
    <cellStyle name="Komma 4 8 5 2" xfId="43110"/>
    <cellStyle name="Komma 4 8 5 3" xfId="47648"/>
    <cellStyle name="Komma 4 8 5 4" xfId="50664"/>
    <cellStyle name="Komma 4 8 5 5" xfId="18336"/>
    <cellStyle name="Komma 4 8 6" xfId="20199"/>
    <cellStyle name="Komma 4 8 7" xfId="21647"/>
    <cellStyle name="Komma 4 8 8" xfId="45052"/>
    <cellStyle name="Komma 4 8 9" xfId="45958"/>
    <cellStyle name="Komma 4 9" xfId="9359"/>
    <cellStyle name="Komma 4 9 2" xfId="20200"/>
    <cellStyle name="Komma 4 9 3" xfId="45053"/>
    <cellStyle name="Komma 4 9 4" xfId="45959"/>
    <cellStyle name="Komma 5" xfId="5086"/>
    <cellStyle name="Komma 5 10" xfId="11323"/>
    <cellStyle name="Komma 5 10 2" xfId="18866"/>
    <cellStyle name="Komma 5 10 3" xfId="44060"/>
    <cellStyle name="Komma 5 10 4" xfId="48182"/>
    <cellStyle name="Komma 5 10 5" xfId="51198"/>
    <cellStyle name="Komma 5 11" xfId="11810"/>
    <cellStyle name="Komma 5 11 2" xfId="19343"/>
    <cellStyle name="Komma 5 11 3" xfId="42827"/>
    <cellStyle name="Komma 5 11 4" xfId="48659"/>
    <cellStyle name="Komma 5 11 5" xfId="51675"/>
    <cellStyle name="Komma 5 12" xfId="7540"/>
    <cellStyle name="Komma 5 12 2" xfId="43014"/>
    <cellStyle name="Komma 5 12 3" xfId="47002"/>
    <cellStyle name="Komma 5 12 4" xfId="50018"/>
    <cellStyle name="Komma 5 13" xfId="20201"/>
    <cellStyle name="Komma 5 14" xfId="45054"/>
    <cellStyle name="Komma 5 15" xfId="45960"/>
    <cellStyle name="Komma 5 16" xfId="46122"/>
    <cellStyle name="Komma 5 17" xfId="49137"/>
    <cellStyle name="Komma 5 2" xfId="5087"/>
    <cellStyle name="Komma 5 2 10" xfId="11811"/>
    <cellStyle name="Komma 5 2 10 2" xfId="19344"/>
    <cellStyle name="Komma 5 2 10 3" xfId="44828"/>
    <cellStyle name="Komma 5 2 10 4" xfId="48660"/>
    <cellStyle name="Komma 5 2 10 5" xfId="51676"/>
    <cellStyle name="Komma 5 2 11" xfId="7893"/>
    <cellStyle name="Komma 5 2 11 2" xfId="42566"/>
    <cellStyle name="Komma 5 2 11 3" xfId="47023"/>
    <cellStyle name="Komma 5 2 11 4" xfId="50039"/>
    <cellStyle name="Komma 5 2 12" xfId="20202"/>
    <cellStyle name="Komma 5 2 13" xfId="45055"/>
    <cellStyle name="Komma 5 2 14" xfId="45961"/>
    <cellStyle name="Komma 5 2 15" xfId="46123"/>
    <cellStyle name="Komma 5 2 16" xfId="49138"/>
    <cellStyle name="Komma 5 2 2" xfId="5088"/>
    <cellStyle name="Komma 5 2 2 10" xfId="8495"/>
    <cellStyle name="Komma 5 2 2 10 2" xfId="20982"/>
    <cellStyle name="Komma 5 2 2 10 3" xfId="47222"/>
    <cellStyle name="Komma 5 2 2 10 4" xfId="50238"/>
    <cellStyle name="Komma 5 2 2 11" xfId="20203"/>
    <cellStyle name="Komma 5 2 2 12" xfId="45056"/>
    <cellStyle name="Komma 5 2 2 13" xfId="45962"/>
    <cellStyle name="Komma 5 2 2 14" xfId="46124"/>
    <cellStyle name="Komma 5 2 2 15" xfId="49139"/>
    <cellStyle name="Komma 5 2 2 2" xfId="6160"/>
    <cellStyle name="Komma 5 2 2 2 10" xfId="45963"/>
    <cellStyle name="Komma 5 2 2 2 11" xfId="46177"/>
    <cellStyle name="Komma 5 2 2 2 12" xfId="49193"/>
    <cellStyle name="Komma 5 2 2 2 2" xfId="6480"/>
    <cellStyle name="Komma 5 2 2 2 2 2" xfId="11106"/>
    <cellStyle name="Komma 5 2 2 2 2 2 2" xfId="18656"/>
    <cellStyle name="Komma 5 2 2 2 2 2 3" xfId="33271"/>
    <cellStyle name="Komma 5 2 2 2 2 2 4" xfId="47972"/>
    <cellStyle name="Komma 5 2 2 2 2 2 5" xfId="50988"/>
    <cellStyle name="Komma 5 2 2 2 2 3" xfId="11591"/>
    <cellStyle name="Komma 5 2 2 2 2 3 2" xfId="19133"/>
    <cellStyle name="Komma 5 2 2 2 2 3 3" xfId="42794"/>
    <cellStyle name="Komma 5 2 2 2 2 3 4" xfId="48449"/>
    <cellStyle name="Komma 5 2 2 2 2 3 5" xfId="51465"/>
    <cellStyle name="Komma 5 2 2 2 2 4" xfId="12078"/>
    <cellStyle name="Komma 5 2 2 2 2 4 2" xfId="19610"/>
    <cellStyle name="Komma 5 2 2 2 2 4 3" xfId="42868"/>
    <cellStyle name="Komma 5 2 2 2 2 4 4" xfId="48926"/>
    <cellStyle name="Komma 5 2 2 2 2 4 5" xfId="51942"/>
    <cellStyle name="Komma 5 2 2 2 2 5" xfId="9114"/>
    <cellStyle name="Komma 5 2 2 2 2 5 2" xfId="33393"/>
    <cellStyle name="Komma 5 2 2 2 2 5 3" xfId="47495"/>
    <cellStyle name="Komma 5 2 2 2 2 5 4" xfId="50511"/>
    <cellStyle name="Komma 5 2 2 2 2 6" xfId="42384"/>
    <cellStyle name="Komma 5 2 2 2 2 7" xfId="46389"/>
    <cellStyle name="Komma 5 2 2 2 2 8" xfId="49405"/>
    <cellStyle name="Komma 5 2 2 2 3" xfId="10894"/>
    <cellStyle name="Komma 5 2 2 2 3 2" xfId="18444"/>
    <cellStyle name="Komma 5 2 2 2 3 3" xfId="43909"/>
    <cellStyle name="Komma 5 2 2 2 3 4" xfId="47760"/>
    <cellStyle name="Komma 5 2 2 2 3 5" xfId="50776"/>
    <cellStyle name="Komma 5 2 2 2 4" xfId="11378"/>
    <cellStyle name="Komma 5 2 2 2 4 2" xfId="18921"/>
    <cellStyle name="Komma 5 2 2 2 4 3" xfId="44578"/>
    <cellStyle name="Komma 5 2 2 2 4 4" xfId="48237"/>
    <cellStyle name="Komma 5 2 2 2 4 5" xfId="51253"/>
    <cellStyle name="Komma 5 2 2 2 5" xfId="11865"/>
    <cellStyle name="Komma 5 2 2 2 5 2" xfId="19398"/>
    <cellStyle name="Komma 5 2 2 2 5 3" xfId="42836"/>
    <cellStyle name="Komma 5 2 2 2 5 4" xfId="48714"/>
    <cellStyle name="Komma 5 2 2 2 5 5" xfId="51730"/>
    <cellStyle name="Komma 5 2 2 2 6" xfId="8813"/>
    <cellStyle name="Komma 5 2 2 2 6 2" xfId="44331"/>
    <cellStyle name="Komma 5 2 2 2 6 3" xfId="47283"/>
    <cellStyle name="Komma 5 2 2 2 6 4" xfId="50299"/>
    <cellStyle name="Komma 5 2 2 2 7" xfId="20204"/>
    <cellStyle name="Komma 5 2 2 2 8" xfId="44236"/>
    <cellStyle name="Komma 5 2 2 2 9" xfId="45057"/>
    <cellStyle name="Komma 5 2 2 3" xfId="6240"/>
    <cellStyle name="Komma 5 2 2 3 10" xfId="45964"/>
    <cellStyle name="Komma 5 2 2 3 11" xfId="46230"/>
    <cellStyle name="Komma 5 2 2 3 12" xfId="49246"/>
    <cellStyle name="Komma 5 2 2 3 2" xfId="6560"/>
    <cellStyle name="Komma 5 2 2 3 2 2" xfId="11159"/>
    <cellStyle name="Komma 5 2 2 3 2 2 2" xfId="18709"/>
    <cellStyle name="Komma 5 2 2 3 2 2 3" xfId="44119"/>
    <cellStyle name="Komma 5 2 2 3 2 2 4" xfId="48025"/>
    <cellStyle name="Komma 5 2 2 3 2 2 5" xfId="51041"/>
    <cellStyle name="Komma 5 2 2 3 2 3" xfId="11644"/>
    <cellStyle name="Komma 5 2 2 3 2 3 2" xfId="19186"/>
    <cellStyle name="Komma 5 2 2 3 2 3 3" xfId="43193"/>
    <cellStyle name="Komma 5 2 2 3 2 3 4" xfId="48502"/>
    <cellStyle name="Komma 5 2 2 3 2 3 5" xfId="51518"/>
    <cellStyle name="Komma 5 2 2 3 2 4" xfId="12131"/>
    <cellStyle name="Komma 5 2 2 3 2 4 2" xfId="19663"/>
    <cellStyle name="Komma 5 2 2 3 2 4 3" xfId="44369"/>
    <cellStyle name="Komma 5 2 2 3 2 4 4" xfId="48979"/>
    <cellStyle name="Komma 5 2 2 3 2 4 5" xfId="51995"/>
    <cellStyle name="Komma 5 2 2 3 2 5" xfId="9193"/>
    <cellStyle name="Komma 5 2 2 3 2 5 2" xfId="43385"/>
    <cellStyle name="Komma 5 2 2 3 2 5 3" xfId="47548"/>
    <cellStyle name="Komma 5 2 2 3 2 5 4" xfId="50564"/>
    <cellStyle name="Komma 5 2 2 3 2 6" xfId="43425"/>
    <cellStyle name="Komma 5 2 2 3 2 7" xfId="46442"/>
    <cellStyle name="Komma 5 2 2 3 2 8" xfId="49458"/>
    <cellStyle name="Komma 5 2 2 3 3" xfId="10947"/>
    <cellStyle name="Komma 5 2 2 3 3 2" xfId="18497"/>
    <cellStyle name="Komma 5 2 2 3 3 3" xfId="44690"/>
    <cellStyle name="Komma 5 2 2 3 3 4" xfId="47813"/>
    <cellStyle name="Komma 5 2 2 3 3 5" xfId="50829"/>
    <cellStyle name="Komma 5 2 2 3 4" xfId="11432"/>
    <cellStyle name="Komma 5 2 2 3 4 2" xfId="18974"/>
    <cellStyle name="Komma 5 2 2 3 4 3" xfId="21189"/>
    <cellStyle name="Komma 5 2 2 3 4 4" xfId="48290"/>
    <cellStyle name="Komma 5 2 2 3 4 5" xfId="51306"/>
    <cellStyle name="Komma 5 2 2 3 5" xfId="11919"/>
    <cellStyle name="Komma 5 2 2 3 5 2" xfId="19451"/>
    <cellStyle name="Komma 5 2 2 3 5 3" xfId="32858"/>
    <cellStyle name="Komma 5 2 2 3 5 4" xfId="48767"/>
    <cellStyle name="Komma 5 2 2 3 5 5" xfId="51783"/>
    <cellStyle name="Komma 5 2 2 3 6" xfId="8884"/>
    <cellStyle name="Komma 5 2 2 3 6 2" xfId="21354"/>
    <cellStyle name="Komma 5 2 2 3 6 3" xfId="47336"/>
    <cellStyle name="Komma 5 2 2 3 6 4" xfId="50352"/>
    <cellStyle name="Komma 5 2 2 3 7" xfId="20205"/>
    <cellStyle name="Komma 5 2 2 3 8" xfId="21660"/>
    <cellStyle name="Komma 5 2 2 3 9" xfId="45058"/>
    <cellStyle name="Komma 5 2 2 4" xfId="6320"/>
    <cellStyle name="Komma 5 2 2 4 2" xfId="6640"/>
    <cellStyle name="Komma 5 2 2 4 2 2" xfId="11212"/>
    <cellStyle name="Komma 5 2 2 4 2 2 2" xfId="18762"/>
    <cellStyle name="Komma 5 2 2 4 2 2 3" xfId="44793"/>
    <cellStyle name="Komma 5 2 2 4 2 2 4" xfId="48078"/>
    <cellStyle name="Komma 5 2 2 4 2 2 5" xfId="51094"/>
    <cellStyle name="Komma 5 2 2 4 2 3" xfId="11697"/>
    <cellStyle name="Komma 5 2 2 4 2 3 2" xfId="19239"/>
    <cellStyle name="Komma 5 2 2 4 2 3 3" xfId="42811"/>
    <cellStyle name="Komma 5 2 2 4 2 3 4" xfId="48555"/>
    <cellStyle name="Komma 5 2 2 4 2 3 5" xfId="51571"/>
    <cellStyle name="Komma 5 2 2 4 2 4" xfId="12184"/>
    <cellStyle name="Komma 5 2 2 4 2 4 2" xfId="19716"/>
    <cellStyle name="Komma 5 2 2 4 2 4 3" xfId="42885"/>
    <cellStyle name="Komma 5 2 2 4 2 4 4" xfId="49032"/>
    <cellStyle name="Komma 5 2 2 4 2 4 5" xfId="52048"/>
    <cellStyle name="Komma 5 2 2 4 2 5" xfId="9273"/>
    <cellStyle name="Komma 5 2 2 4 2 5 2" xfId="43761"/>
    <cellStyle name="Komma 5 2 2 4 2 5 3" xfId="47601"/>
    <cellStyle name="Komma 5 2 2 4 2 5 4" xfId="50617"/>
    <cellStyle name="Komma 5 2 2 4 2 6" xfId="42428"/>
    <cellStyle name="Komma 5 2 2 4 2 7" xfId="46495"/>
    <cellStyle name="Komma 5 2 2 4 2 8" xfId="49511"/>
    <cellStyle name="Komma 5 2 2 4 3" xfId="11000"/>
    <cellStyle name="Komma 5 2 2 4 3 2" xfId="18550"/>
    <cellStyle name="Komma 5 2 2 4 3 3" xfId="42704"/>
    <cellStyle name="Komma 5 2 2 4 3 4" xfId="47866"/>
    <cellStyle name="Komma 5 2 2 4 3 5" xfId="50882"/>
    <cellStyle name="Komma 5 2 2 4 4" xfId="11485"/>
    <cellStyle name="Komma 5 2 2 4 4 2" xfId="19027"/>
    <cellStyle name="Komma 5 2 2 4 4 3" xfId="43967"/>
    <cellStyle name="Komma 5 2 2 4 4 4" xfId="48343"/>
    <cellStyle name="Komma 5 2 2 4 4 5" xfId="51359"/>
    <cellStyle name="Komma 5 2 2 4 5" xfId="11972"/>
    <cellStyle name="Komma 5 2 2 4 5 2" xfId="19504"/>
    <cellStyle name="Komma 5 2 2 4 5 3" xfId="42854"/>
    <cellStyle name="Komma 5 2 2 4 5 4" xfId="48820"/>
    <cellStyle name="Komma 5 2 2 4 5 5" xfId="51836"/>
    <cellStyle name="Komma 5 2 2 4 6" xfId="8960"/>
    <cellStyle name="Komma 5 2 2 4 6 2" xfId="21346"/>
    <cellStyle name="Komma 5 2 2 4 6 3" xfId="47389"/>
    <cellStyle name="Komma 5 2 2 4 6 4" xfId="50405"/>
    <cellStyle name="Komma 5 2 2 4 7" xfId="21653"/>
    <cellStyle name="Komma 5 2 2 4 8" xfId="46283"/>
    <cellStyle name="Komma 5 2 2 4 9" xfId="49299"/>
    <cellStyle name="Komma 5 2 2 5" xfId="6400"/>
    <cellStyle name="Komma 5 2 2 5 2" xfId="11053"/>
    <cellStyle name="Komma 5 2 2 5 2 2" xfId="18603"/>
    <cellStyle name="Komma 5 2 2 5 2 3" xfId="20739"/>
    <cellStyle name="Komma 5 2 2 5 2 4" xfId="47919"/>
    <cellStyle name="Komma 5 2 2 5 2 5" xfId="50935"/>
    <cellStyle name="Komma 5 2 2 5 3" xfId="11538"/>
    <cellStyle name="Komma 5 2 2 5 3 2" xfId="19080"/>
    <cellStyle name="Komma 5 2 2 5 3 3" xfId="43688"/>
    <cellStyle name="Komma 5 2 2 5 3 4" xfId="48396"/>
    <cellStyle name="Komma 5 2 2 5 3 5" xfId="51412"/>
    <cellStyle name="Komma 5 2 2 5 4" xfId="12025"/>
    <cellStyle name="Komma 5 2 2 5 4 2" xfId="19557"/>
    <cellStyle name="Komma 5 2 2 5 4 3" xfId="44708"/>
    <cellStyle name="Komma 5 2 2 5 4 4" xfId="48873"/>
    <cellStyle name="Komma 5 2 2 5 4 5" xfId="51889"/>
    <cellStyle name="Komma 5 2 2 5 5" xfId="9039"/>
    <cellStyle name="Komma 5 2 2 5 5 2" xfId="42632"/>
    <cellStyle name="Komma 5 2 2 5 5 3" xfId="47442"/>
    <cellStyle name="Komma 5 2 2 5 5 4" xfId="50458"/>
    <cellStyle name="Komma 5 2 2 5 6" xfId="42369"/>
    <cellStyle name="Komma 5 2 2 5 7" xfId="46336"/>
    <cellStyle name="Komma 5 2 2 5 8" xfId="49352"/>
    <cellStyle name="Komma 5 2 2 6" xfId="6720"/>
    <cellStyle name="Komma 5 2 2 6 2" xfId="11265"/>
    <cellStyle name="Komma 5 2 2 6 2 2" xfId="18815"/>
    <cellStyle name="Komma 5 2 2 6 2 3" xfId="28802"/>
    <cellStyle name="Komma 5 2 2 6 2 4" xfId="48131"/>
    <cellStyle name="Komma 5 2 2 6 2 5" xfId="51147"/>
    <cellStyle name="Komma 5 2 2 6 3" xfId="11750"/>
    <cellStyle name="Komma 5 2 2 6 3 2" xfId="19292"/>
    <cellStyle name="Komma 5 2 2 6 3 3" xfId="44590"/>
    <cellStyle name="Komma 5 2 2 6 3 4" xfId="48608"/>
    <cellStyle name="Komma 5 2 2 6 3 5" xfId="51624"/>
    <cellStyle name="Komma 5 2 2 6 4" xfId="12238"/>
    <cellStyle name="Komma 5 2 2 6 4 2" xfId="19769"/>
    <cellStyle name="Komma 5 2 2 6 4 3" xfId="42894"/>
    <cellStyle name="Komma 5 2 2 6 4 4" xfId="49085"/>
    <cellStyle name="Komma 5 2 2 6 4 5" xfId="52101"/>
    <cellStyle name="Komma 5 2 2 6 5" xfId="9353"/>
    <cellStyle name="Komma 5 2 2 6 5 2" xfId="43111"/>
    <cellStyle name="Komma 5 2 2 6 5 3" xfId="47654"/>
    <cellStyle name="Komma 5 2 2 6 5 4" xfId="50670"/>
    <cellStyle name="Komma 5 2 2 6 6" xfId="42442"/>
    <cellStyle name="Komma 5 2 2 6 7" xfId="46548"/>
    <cellStyle name="Komma 5 2 2 6 8" xfId="49564"/>
    <cellStyle name="Komma 5 2 2 7" xfId="10841"/>
    <cellStyle name="Komma 5 2 2 7 2" xfId="18391"/>
    <cellStyle name="Komma 5 2 2 7 3" xfId="44343"/>
    <cellStyle name="Komma 5 2 2 7 4" xfId="47707"/>
    <cellStyle name="Komma 5 2 2 7 5" xfId="50723"/>
    <cellStyle name="Komma 5 2 2 8" xfId="11325"/>
    <cellStyle name="Komma 5 2 2 8 2" xfId="18868"/>
    <cellStyle name="Komma 5 2 2 8 3" xfId="42753"/>
    <cellStyle name="Komma 5 2 2 8 4" xfId="48184"/>
    <cellStyle name="Komma 5 2 2 8 5" xfId="51200"/>
    <cellStyle name="Komma 5 2 2 9" xfId="11812"/>
    <cellStyle name="Komma 5 2 2 9 2" xfId="19345"/>
    <cellStyle name="Komma 5 2 2 9 3" xfId="44564"/>
    <cellStyle name="Komma 5 2 2 9 4" xfId="48661"/>
    <cellStyle name="Komma 5 2 2 9 5" xfId="51677"/>
    <cellStyle name="Komma 5 2 3" xfId="6159"/>
    <cellStyle name="Komma 5 2 3 10" xfId="45965"/>
    <cellStyle name="Komma 5 2 3 11" xfId="46176"/>
    <cellStyle name="Komma 5 2 3 12" xfId="49192"/>
    <cellStyle name="Komma 5 2 3 2" xfId="6479"/>
    <cellStyle name="Komma 5 2 3 2 10" xfId="46388"/>
    <cellStyle name="Komma 5 2 3 2 11" xfId="49404"/>
    <cellStyle name="Komma 5 2 3 2 2" xfId="11105"/>
    <cellStyle name="Komma 5 2 3 2 2 2" xfId="18655"/>
    <cellStyle name="Komma 5 2 3 2 2 3" xfId="42720"/>
    <cellStyle name="Komma 5 2 3 2 2 4" xfId="47971"/>
    <cellStyle name="Komma 5 2 3 2 2 5" xfId="50987"/>
    <cellStyle name="Komma 5 2 3 2 3" xfId="11590"/>
    <cellStyle name="Komma 5 2 3 2 3 2" xfId="19132"/>
    <cellStyle name="Komma 5 2 3 2 3 3" xfId="20458"/>
    <cellStyle name="Komma 5 2 3 2 3 4" xfId="48448"/>
    <cellStyle name="Komma 5 2 3 2 3 5" xfId="51464"/>
    <cellStyle name="Komma 5 2 3 2 4" xfId="12077"/>
    <cellStyle name="Komma 5 2 3 2 4 2" xfId="19609"/>
    <cellStyle name="Komma 5 2 3 2 4 3" xfId="43638"/>
    <cellStyle name="Komma 5 2 3 2 4 4" xfId="48925"/>
    <cellStyle name="Komma 5 2 3 2 4 5" xfId="51941"/>
    <cellStyle name="Komma 5 2 3 2 5" xfId="9113"/>
    <cellStyle name="Komma 5 2 3 2 5 2" xfId="42641"/>
    <cellStyle name="Komma 5 2 3 2 5 3" xfId="47494"/>
    <cellStyle name="Komma 5 2 3 2 5 4" xfId="50510"/>
    <cellStyle name="Komma 5 2 3 2 6" xfId="20207"/>
    <cellStyle name="Komma 5 2 3 2 7" xfId="44164"/>
    <cellStyle name="Komma 5 2 3 2 8" xfId="45060"/>
    <cellStyle name="Komma 5 2 3 2 9" xfId="45966"/>
    <cellStyle name="Komma 5 2 3 3" xfId="10893"/>
    <cellStyle name="Komma 5 2 3 3 2" xfId="18443"/>
    <cellStyle name="Komma 5 2 3 3 3" xfId="20949"/>
    <cellStyle name="Komma 5 2 3 3 4" xfId="47759"/>
    <cellStyle name="Komma 5 2 3 3 5" xfId="50775"/>
    <cellStyle name="Komma 5 2 3 4" xfId="11377"/>
    <cellStyle name="Komma 5 2 3 4 2" xfId="18920"/>
    <cellStyle name="Komma 5 2 3 4 3" xfId="43323"/>
    <cellStyle name="Komma 5 2 3 4 4" xfId="48236"/>
    <cellStyle name="Komma 5 2 3 4 5" xfId="51252"/>
    <cellStyle name="Komma 5 2 3 5" xfId="11864"/>
    <cellStyle name="Komma 5 2 3 5 2" xfId="19397"/>
    <cellStyle name="Komma 5 2 3 5 3" xfId="44510"/>
    <cellStyle name="Komma 5 2 3 5 4" xfId="48713"/>
    <cellStyle name="Komma 5 2 3 5 5" xfId="51729"/>
    <cellStyle name="Komma 5 2 3 6" xfId="8812"/>
    <cellStyle name="Komma 5 2 3 6 2" xfId="43047"/>
    <cellStyle name="Komma 5 2 3 6 3" xfId="47282"/>
    <cellStyle name="Komma 5 2 3 6 4" xfId="50298"/>
    <cellStyle name="Komma 5 2 3 7" xfId="20206"/>
    <cellStyle name="Komma 5 2 3 8" xfId="44715"/>
    <cellStyle name="Komma 5 2 3 9" xfId="45059"/>
    <cellStyle name="Komma 5 2 4" xfId="6239"/>
    <cellStyle name="Komma 5 2 4 10" xfId="45967"/>
    <cellStyle name="Komma 5 2 4 11" xfId="46229"/>
    <cellStyle name="Komma 5 2 4 12" xfId="49245"/>
    <cellStyle name="Komma 5 2 4 2" xfId="6559"/>
    <cellStyle name="Komma 5 2 4 2 2" xfId="11158"/>
    <cellStyle name="Komma 5 2 4 2 2 2" xfId="18708"/>
    <cellStyle name="Komma 5 2 4 2 2 3" xfId="30316"/>
    <cellStyle name="Komma 5 2 4 2 2 4" xfId="48024"/>
    <cellStyle name="Komma 5 2 4 2 2 5" xfId="51040"/>
    <cellStyle name="Komma 5 2 4 2 3" xfId="11643"/>
    <cellStyle name="Komma 5 2 4 2 3 2" xfId="19185"/>
    <cellStyle name="Komma 5 2 4 2 3 3" xfId="44702"/>
    <cellStyle name="Komma 5 2 4 2 3 4" xfId="48501"/>
    <cellStyle name="Komma 5 2 4 2 3 5" xfId="51517"/>
    <cellStyle name="Komma 5 2 4 2 4" xfId="12130"/>
    <cellStyle name="Komma 5 2 4 2 4 2" xfId="19662"/>
    <cellStyle name="Komma 5 2 4 2 4 3" xfId="43256"/>
    <cellStyle name="Komma 5 2 4 2 4 4" xfId="48978"/>
    <cellStyle name="Komma 5 2 4 2 4 5" xfId="51994"/>
    <cellStyle name="Komma 5 2 4 2 5" xfId="9192"/>
    <cellStyle name="Komma 5 2 4 2 5 2" xfId="44782"/>
    <cellStyle name="Komma 5 2 4 2 5 3" xfId="47547"/>
    <cellStyle name="Komma 5 2 4 2 5 4" xfId="50563"/>
    <cellStyle name="Komma 5 2 4 2 6" xfId="42912"/>
    <cellStyle name="Komma 5 2 4 2 7" xfId="46441"/>
    <cellStyle name="Komma 5 2 4 2 8" xfId="49457"/>
    <cellStyle name="Komma 5 2 4 3" xfId="10946"/>
    <cellStyle name="Komma 5 2 4 3 2" xfId="18496"/>
    <cellStyle name="Komma 5 2 4 3 3" xfId="33291"/>
    <cellStyle name="Komma 5 2 4 3 4" xfId="47812"/>
    <cellStyle name="Komma 5 2 4 3 5" xfId="50828"/>
    <cellStyle name="Komma 5 2 4 4" xfId="11431"/>
    <cellStyle name="Komma 5 2 4 4 2" xfId="18973"/>
    <cellStyle name="Komma 5 2 4 4 3" xfId="42771"/>
    <cellStyle name="Komma 5 2 4 4 4" xfId="48289"/>
    <cellStyle name="Komma 5 2 4 4 5" xfId="51305"/>
    <cellStyle name="Komma 5 2 4 5" xfId="11918"/>
    <cellStyle name="Komma 5 2 4 5 2" xfId="19450"/>
    <cellStyle name="Komma 5 2 4 5 3" xfId="43226"/>
    <cellStyle name="Komma 5 2 4 5 4" xfId="48766"/>
    <cellStyle name="Komma 5 2 4 5 5" xfId="51782"/>
    <cellStyle name="Komma 5 2 4 6" xfId="8883"/>
    <cellStyle name="Komma 5 2 4 6 2" xfId="42611"/>
    <cellStyle name="Komma 5 2 4 6 3" xfId="47335"/>
    <cellStyle name="Komma 5 2 4 6 4" xfId="50351"/>
    <cellStyle name="Komma 5 2 4 7" xfId="20208"/>
    <cellStyle name="Komma 5 2 4 8" xfId="44156"/>
    <cellStyle name="Komma 5 2 4 9" xfId="45061"/>
    <cellStyle name="Komma 5 2 5" xfId="6319"/>
    <cellStyle name="Komma 5 2 5 10" xfId="45968"/>
    <cellStyle name="Komma 5 2 5 11" xfId="46282"/>
    <cellStyle name="Komma 5 2 5 12" xfId="49298"/>
    <cellStyle name="Komma 5 2 5 2" xfId="6639"/>
    <cellStyle name="Komma 5 2 5 2 2" xfId="11211"/>
    <cellStyle name="Komma 5 2 5 2 2 2" xfId="18761"/>
    <cellStyle name="Komma 5 2 5 2 2 3" xfId="43771"/>
    <cellStyle name="Komma 5 2 5 2 2 4" xfId="48077"/>
    <cellStyle name="Komma 5 2 5 2 2 5" xfId="51093"/>
    <cellStyle name="Komma 5 2 5 2 3" xfId="11696"/>
    <cellStyle name="Komma 5 2 5 2 3 2" xfId="19238"/>
    <cellStyle name="Komma 5 2 5 2 3 3" xfId="42810"/>
    <cellStyle name="Komma 5 2 5 2 3 4" xfId="48554"/>
    <cellStyle name="Komma 5 2 5 2 3 5" xfId="51570"/>
    <cellStyle name="Komma 5 2 5 2 4" xfId="12183"/>
    <cellStyle name="Komma 5 2 5 2 4 2" xfId="19715"/>
    <cellStyle name="Komma 5 2 5 2 4 3" xfId="44256"/>
    <cellStyle name="Komma 5 2 5 2 4 4" xfId="49031"/>
    <cellStyle name="Komma 5 2 5 2 4 5" xfId="52047"/>
    <cellStyle name="Komma 5 2 5 2 5" xfId="9272"/>
    <cellStyle name="Komma 5 2 5 2 5 2" xfId="43102"/>
    <cellStyle name="Komma 5 2 5 2 5 3" xfId="47600"/>
    <cellStyle name="Komma 5 2 5 2 5 4" xfId="50616"/>
    <cellStyle name="Komma 5 2 5 2 6" xfId="44239"/>
    <cellStyle name="Komma 5 2 5 2 7" xfId="46494"/>
    <cellStyle name="Komma 5 2 5 2 8" xfId="49510"/>
    <cellStyle name="Komma 5 2 5 3" xfId="10999"/>
    <cellStyle name="Komma 5 2 5 3 2" xfId="18549"/>
    <cellStyle name="Komma 5 2 5 3 3" xfId="43911"/>
    <cellStyle name="Komma 5 2 5 3 4" xfId="47865"/>
    <cellStyle name="Komma 5 2 5 3 5" xfId="50881"/>
    <cellStyle name="Komma 5 2 5 4" xfId="11484"/>
    <cellStyle name="Komma 5 2 5 4 2" xfId="19026"/>
    <cellStyle name="Komma 5 2 5 4 3" xfId="43175"/>
    <cellStyle name="Komma 5 2 5 4 4" xfId="48342"/>
    <cellStyle name="Komma 5 2 5 4 5" xfId="51358"/>
    <cellStyle name="Komma 5 2 5 5" xfId="11971"/>
    <cellStyle name="Komma 5 2 5 5 2" xfId="19503"/>
    <cellStyle name="Komma 5 2 5 5 3" xfId="42853"/>
    <cellStyle name="Komma 5 2 5 5 4" xfId="48819"/>
    <cellStyle name="Komma 5 2 5 5 5" xfId="51835"/>
    <cellStyle name="Komma 5 2 5 6" xfId="8959"/>
    <cellStyle name="Komma 5 2 5 6 2" xfId="43378"/>
    <cellStyle name="Komma 5 2 5 6 3" xfId="47388"/>
    <cellStyle name="Komma 5 2 5 6 4" xfId="50404"/>
    <cellStyle name="Komma 5 2 5 7" xfId="20209"/>
    <cellStyle name="Komma 5 2 5 8" xfId="44160"/>
    <cellStyle name="Komma 5 2 5 9" xfId="45062"/>
    <cellStyle name="Komma 5 2 6" xfId="6399"/>
    <cellStyle name="Komma 5 2 6 2" xfId="11052"/>
    <cellStyle name="Komma 5 2 6 2 2" xfId="18602"/>
    <cellStyle name="Komma 5 2 6 2 3" xfId="21232"/>
    <cellStyle name="Komma 5 2 6 2 4" xfId="47918"/>
    <cellStyle name="Komma 5 2 6 2 5" xfId="50934"/>
    <cellStyle name="Komma 5 2 6 3" xfId="11537"/>
    <cellStyle name="Komma 5 2 6 3 2" xfId="19079"/>
    <cellStyle name="Komma 5 2 6 3 3" xfId="44538"/>
    <cellStyle name="Komma 5 2 6 3 4" xfId="48395"/>
    <cellStyle name="Komma 5 2 6 3 5" xfId="51411"/>
    <cellStyle name="Komma 5 2 6 4" xfId="12024"/>
    <cellStyle name="Komma 5 2 6 4 2" xfId="19556"/>
    <cellStyle name="Komma 5 2 6 4 3" xfId="43422"/>
    <cellStyle name="Komma 5 2 6 4 4" xfId="48872"/>
    <cellStyle name="Komma 5 2 6 4 5" xfId="51888"/>
    <cellStyle name="Komma 5 2 6 5" xfId="9038"/>
    <cellStyle name="Komma 5 2 6 5 2" xfId="28562"/>
    <cellStyle name="Komma 5 2 6 5 3" xfId="47441"/>
    <cellStyle name="Komma 5 2 6 5 4" xfId="50457"/>
    <cellStyle name="Komma 5 2 6 6" xfId="43352"/>
    <cellStyle name="Komma 5 2 6 7" xfId="46335"/>
    <cellStyle name="Komma 5 2 6 8" xfId="49351"/>
    <cellStyle name="Komma 5 2 7" xfId="6719"/>
    <cellStyle name="Komma 5 2 7 2" xfId="11264"/>
    <cellStyle name="Komma 5 2 7 2 2" xfId="18814"/>
    <cellStyle name="Komma 5 2 7 2 3" xfId="44121"/>
    <cellStyle name="Komma 5 2 7 2 4" xfId="48130"/>
    <cellStyle name="Komma 5 2 7 2 5" xfId="51146"/>
    <cellStyle name="Komma 5 2 7 3" xfId="11749"/>
    <cellStyle name="Komma 5 2 7 3 2" xfId="19291"/>
    <cellStyle name="Komma 5 2 7 3 3" xfId="42821"/>
    <cellStyle name="Komma 5 2 7 3 4" xfId="48607"/>
    <cellStyle name="Komma 5 2 7 3 5" xfId="51623"/>
    <cellStyle name="Komma 5 2 7 4" xfId="12237"/>
    <cellStyle name="Komma 5 2 7 4 2" xfId="19768"/>
    <cellStyle name="Komma 5 2 7 4 3" xfId="44580"/>
    <cellStyle name="Komma 5 2 7 4 4" xfId="49084"/>
    <cellStyle name="Komma 5 2 7 4 5" xfId="52100"/>
    <cellStyle name="Komma 5 2 7 5" xfId="9352"/>
    <cellStyle name="Komma 5 2 7 5 2" xfId="43338"/>
    <cellStyle name="Komma 5 2 7 5 3" xfId="47653"/>
    <cellStyle name="Komma 5 2 7 5 4" xfId="50669"/>
    <cellStyle name="Komma 5 2 7 6" xfId="44240"/>
    <cellStyle name="Komma 5 2 7 7" xfId="46547"/>
    <cellStyle name="Komma 5 2 7 8" xfId="49563"/>
    <cellStyle name="Komma 5 2 8" xfId="10840"/>
    <cellStyle name="Komma 5 2 8 2" xfId="18390"/>
    <cellStyle name="Komma 5 2 8 3" xfId="43115"/>
    <cellStyle name="Komma 5 2 8 4" xfId="47706"/>
    <cellStyle name="Komma 5 2 8 5" xfId="50722"/>
    <cellStyle name="Komma 5 2 9" xfId="11324"/>
    <cellStyle name="Komma 5 2 9 2" xfId="18867"/>
    <cellStyle name="Komma 5 2 9 3" xfId="43365"/>
    <cellStyle name="Komma 5 2 9 4" xfId="48183"/>
    <cellStyle name="Komma 5 2 9 5" xfId="51199"/>
    <cellStyle name="Komma 5 3" xfId="5089"/>
    <cellStyle name="Komma 5 3 10" xfId="8459"/>
    <cellStyle name="Komma 5 3 10 2" xfId="44039"/>
    <cellStyle name="Komma 5 3 10 3" xfId="47216"/>
    <cellStyle name="Komma 5 3 10 4" xfId="50232"/>
    <cellStyle name="Komma 5 3 11" xfId="20210"/>
    <cellStyle name="Komma 5 3 12" xfId="45063"/>
    <cellStyle name="Komma 5 3 13" xfId="45969"/>
    <cellStyle name="Komma 5 3 14" xfId="46125"/>
    <cellStyle name="Komma 5 3 15" xfId="49140"/>
    <cellStyle name="Komma 5 3 2" xfId="6161"/>
    <cellStyle name="Komma 5 3 2 10" xfId="45970"/>
    <cellStyle name="Komma 5 3 2 11" xfId="46178"/>
    <cellStyle name="Komma 5 3 2 12" xfId="49194"/>
    <cellStyle name="Komma 5 3 2 2" xfId="6481"/>
    <cellStyle name="Komma 5 3 2 2 2" xfId="11107"/>
    <cellStyle name="Komma 5 3 2 2 2 2" xfId="18657"/>
    <cellStyle name="Komma 5 3 2 2 2 3" xfId="20736"/>
    <cellStyle name="Komma 5 3 2 2 2 4" xfId="47973"/>
    <cellStyle name="Komma 5 3 2 2 2 5" xfId="50989"/>
    <cellStyle name="Komma 5 3 2 2 3" xfId="11592"/>
    <cellStyle name="Komma 5 3 2 2 3 2" xfId="19134"/>
    <cellStyle name="Komma 5 3 2 2 3 3" xfId="42795"/>
    <cellStyle name="Komma 5 3 2 2 3 4" xfId="48450"/>
    <cellStyle name="Komma 5 3 2 2 3 5" xfId="51466"/>
    <cellStyle name="Komma 5 3 2 2 4" xfId="12079"/>
    <cellStyle name="Komma 5 3 2 2 4 2" xfId="19611"/>
    <cellStyle name="Komma 5 3 2 2 4 3" xfId="43315"/>
    <cellStyle name="Komma 5 3 2 2 4 4" xfId="48927"/>
    <cellStyle name="Komma 5 3 2 2 4 5" xfId="51943"/>
    <cellStyle name="Komma 5 3 2 2 5" xfId="9115"/>
    <cellStyle name="Komma 5 3 2 2 5 2" xfId="44107"/>
    <cellStyle name="Komma 5 3 2 2 5 3" xfId="47496"/>
    <cellStyle name="Komma 5 3 2 2 5 4" xfId="50512"/>
    <cellStyle name="Komma 5 3 2 2 6" xfId="44740"/>
    <cellStyle name="Komma 5 3 2 2 7" xfId="46390"/>
    <cellStyle name="Komma 5 3 2 2 8" xfId="49406"/>
    <cellStyle name="Komma 5 3 2 3" xfId="10895"/>
    <cellStyle name="Komma 5 3 2 3 2" xfId="18445"/>
    <cellStyle name="Komma 5 3 2 3 3" xfId="42690"/>
    <cellStyle name="Komma 5 3 2 3 4" xfId="47761"/>
    <cellStyle name="Komma 5 3 2 3 5" xfId="50777"/>
    <cellStyle name="Komma 5 3 2 4" xfId="11379"/>
    <cellStyle name="Komma 5 3 2 4 2" xfId="18922"/>
    <cellStyle name="Komma 5 3 2 4 3" xfId="42759"/>
    <cellStyle name="Komma 5 3 2 4 4" xfId="48238"/>
    <cellStyle name="Komma 5 3 2 4 5" xfId="51254"/>
    <cellStyle name="Komma 5 3 2 5" xfId="11866"/>
    <cellStyle name="Komma 5 3 2 5 2" xfId="19399"/>
    <cellStyle name="Komma 5 3 2 5 3" xfId="42837"/>
    <cellStyle name="Komma 5 3 2 5 4" xfId="48715"/>
    <cellStyle name="Komma 5 3 2 5 5" xfId="51731"/>
    <cellStyle name="Komma 5 3 2 6" xfId="8814"/>
    <cellStyle name="Komma 5 3 2 6 2" xfId="43898"/>
    <cellStyle name="Komma 5 3 2 6 3" xfId="47284"/>
    <cellStyle name="Komma 5 3 2 6 4" xfId="50300"/>
    <cellStyle name="Komma 5 3 2 7" xfId="20211"/>
    <cellStyle name="Komma 5 3 2 8" xfId="44152"/>
    <cellStyle name="Komma 5 3 2 9" xfId="45064"/>
    <cellStyle name="Komma 5 3 3" xfId="6241"/>
    <cellStyle name="Komma 5 3 3 10" xfId="45971"/>
    <cellStyle name="Komma 5 3 3 11" xfId="46231"/>
    <cellStyle name="Komma 5 3 3 12" xfId="49247"/>
    <cellStyle name="Komma 5 3 3 2" xfId="6561"/>
    <cellStyle name="Komma 5 3 3 2 2" xfId="11160"/>
    <cellStyle name="Komma 5 3 3 2 2 2" xfId="18710"/>
    <cellStyle name="Komma 5 3 3 2 2 3" xfId="43155"/>
    <cellStyle name="Komma 5 3 3 2 2 4" xfId="48026"/>
    <cellStyle name="Komma 5 3 3 2 2 5" xfId="51042"/>
    <cellStyle name="Komma 5 3 3 2 3" xfId="11645"/>
    <cellStyle name="Komma 5 3 3 2 3 2" xfId="19187"/>
    <cellStyle name="Komma 5 3 3 2 3 3" xfId="43476"/>
    <cellStyle name="Komma 5 3 3 2 3 4" xfId="48503"/>
    <cellStyle name="Komma 5 3 3 2 3 5" xfId="51519"/>
    <cellStyle name="Komma 5 3 3 2 4" xfId="12132"/>
    <cellStyle name="Komma 5 3 3 2 4 2" xfId="19664"/>
    <cellStyle name="Komma 5 3 3 2 4 3" xfId="43934"/>
    <cellStyle name="Komma 5 3 3 2 4 4" xfId="48980"/>
    <cellStyle name="Komma 5 3 3 2 4 5" xfId="51996"/>
    <cellStyle name="Komma 5 3 3 2 5" xfId="9194"/>
    <cellStyle name="Komma 5 3 3 2 5 2" xfId="21326"/>
    <cellStyle name="Komma 5 3 3 2 5 3" xfId="47549"/>
    <cellStyle name="Komma 5 3 3 2 5 4" xfId="50565"/>
    <cellStyle name="Komma 5 3 3 2 6" xfId="20608"/>
    <cellStyle name="Komma 5 3 3 2 7" xfId="46443"/>
    <cellStyle name="Komma 5 3 3 2 8" xfId="49459"/>
    <cellStyle name="Komma 5 3 3 3" xfId="10948"/>
    <cellStyle name="Komma 5 3 3 3 2" xfId="18498"/>
    <cellStyle name="Komma 5 3 3 3 3" xfId="43130"/>
    <cellStyle name="Komma 5 3 3 3 4" xfId="47814"/>
    <cellStyle name="Komma 5 3 3 3 5" xfId="50830"/>
    <cellStyle name="Komma 5 3 3 4" xfId="11433"/>
    <cellStyle name="Komma 5 3 3 4 2" xfId="18975"/>
    <cellStyle name="Komma 5 3 3 4 3" xfId="43687"/>
    <cellStyle name="Komma 5 3 3 4 4" xfId="48291"/>
    <cellStyle name="Komma 5 3 3 4 5" xfId="51307"/>
    <cellStyle name="Komma 5 3 3 5" xfId="11920"/>
    <cellStyle name="Komma 5 3 3 5 2" xfId="19452"/>
    <cellStyle name="Komma 5 3 3 5 3" xfId="44511"/>
    <cellStyle name="Komma 5 3 3 5 4" xfId="48768"/>
    <cellStyle name="Komma 5 3 3 5 5" xfId="51784"/>
    <cellStyle name="Komma 5 3 3 6" xfId="8885"/>
    <cellStyle name="Komma 5 3 3 6 2" xfId="43512"/>
    <cellStyle name="Komma 5 3 3 6 3" xfId="47337"/>
    <cellStyle name="Komma 5 3 3 6 4" xfId="50353"/>
    <cellStyle name="Komma 5 3 3 7" xfId="20212"/>
    <cellStyle name="Komma 5 3 3 8" xfId="43792"/>
    <cellStyle name="Komma 5 3 3 9" xfId="45065"/>
    <cellStyle name="Komma 5 3 4" xfId="6321"/>
    <cellStyle name="Komma 5 3 4 2" xfId="6641"/>
    <cellStyle name="Komma 5 3 4 2 2" xfId="11213"/>
    <cellStyle name="Komma 5 3 4 2 2 2" xfId="18763"/>
    <cellStyle name="Komma 5 3 4 2 2 3" xfId="21576"/>
    <cellStyle name="Komma 5 3 4 2 2 4" xfId="48079"/>
    <cellStyle name="Komma 5 3 4 2 2 5" xfId="51095"/>
    <cellStyle name="Komma 5 3 4 2 3" xfId="11698"/>
    <cellStyle name="Komma 5 3 4 2 3 2" xfId="19240"/>
    <cellStyle name="Komma 5 3 4 2 3 3" xfId="42812"/>
    <cellStyle name="Komma 5 3 4 2 3 4" xfId="48556"/>
    <cellStyle name="Komma 5 3 4 2 3 5" xfId="51572"/>
    <cellStyle name="Komma 5 3 4 2 4" xfId="12185"/>
    <cellStyle name="Komma 5 3 4 2 4 2" xfId="19717"/>
    <cellStyle name="Komma 5 3 4 2 4 3" xfId="44593"/>
    <cellStyle name="Komma 5 3 4 2 4 4" xfId="49033"/>
    <cellStyle name="Komma 5 3 4 2 4 5" xfId="52049"/>
    <cellStyle name="Komma 5 3 4 2 5" xfId="9274"/>
    <cellStyle name="Komma 5 3 4 2 5 2" xfId="43904"/>
    <cellStyle name="Komma 5 3 4 2 5 3" xfId="47602"/>
    <cellStyle name="Komma 5 3 4 2 5 4" xfId="50618"/>
    <cellStyle name="Komma 5 3 4 2 6" xfId="43578"/>
    <cellStyle name="Komma 5 3 4 2 7" xfId="46496"/>
    <cellStyle name="Komma 5 3 4 2 8" xfId="49512"/>
    <cellStyle name="Komma 5 3 4 3" xfId="11001"/>
    <cellStyle name="Komma 5 3 4 3 2" xfId="18551"/>
    <cellStyle name="Komma 5 3 4 3 3" xfId="43391"/>
    <cellStyle name="Komma 5 3 4 3 4" xfId="47867"/>
    <cellStyle name="Komma 5 3 4 3 5" xfId="50883"/>
    <cellStyle name="Komma 5 3 4 4" xfId="11486"/>
    <cellStyle name="Komma 5 3 4 4 2" xfId="19028"/>
    <cellStyle name="Komma 5 3 4 4 3" xfId="43920"/>
    <cellStyle name="Komma 5 3 4 4 4" xfId="48344"/>
    <cellStyle name="Komma 5 3 4 4 5" xfId="51360"/>
    <cellStyle name="Komma 5 3 4 5" xfId="11973"/>
    <cellStyle name="Komma 5 3 4 5 2" xfId="19505"/>
    <cellStyle name="Komma 5 3 4 5 3" xfId="43397"/>
    <cellStyle name="Komma 5 3 4 5 4" xfId="48821"/>
    <cellStyle name="Komma 5 3 4 5 5" xfId="51837"/>
    <cellStyle name="Komma 5 3 4 6" xfId="8961"/>
    <cellStyle name="Komma 5 3 4 6 2" xfId="44557"/>
    <cellStyle name="Komma 5 3 4 6 3" xfId="47390"/>
    <cellStyle name="Komma 5 3 4 6 4" xfId="50406"/>
    <cellStyle name="Komma 5 3 4 7" xfId="44661"/>
    <cellStyle name="Komma 5 3 4 8" xfId="46284"/>
    <cellStyle name="Komma 5 3 4 9" xfId="49300"/>
    <cellStyle name="Komma 5 3 5" xfId="6401"/>
    <cellStyle name="Komma 5 3 5 2" xfId="11054"/>
    <cellStyle name="Komma 5 3 5 2 2" xfId="18604"/>
    <cellStyle name="Komma 5 3 5 2 3" xfId="43143"/>
    <cellStyle name="Komma 5 3 5 2 4" xfId="47920"/>
    <cellStyle name="Komma 5 3 5 2 5" xfId="50936"/>
    <cellStyle name="Komma 5 3 5 3" xfId="11539"/>
    <cellStyle name="Komma 5 3 5 3 2" xfId="19081"/>
    <cellStyle name="Komma 5 3 5 3 3" xfId="43181"/>
    <cellStyle name="Komma 5 3 5 3 4" xfId="48397"/>
    <cellStyle name="Komma 5 3 5 3 5" xfId="51413"/>
    <cellStyle name="Komma 5 3 5 4" xfId="12026"/>
    <cellStyle name="Komma 5 3 5 4 2" xfId="19558"/>
    <cellStyle name="Komma 5 3 5 4 3" xfId="43242"/>
    <cellStyle name="Komma 5 3 5 4 4" xfId="48874"/>
    <cellStyle name="Komma 5 3 5 4 5" xfId="51890"/>
    <cellStyle name="Komma 5 3 5 5" xfId="9040"/>
    <cellStyle name="Komma 5 3 5 5 2" xfId="30448"/>
    <cellStyle name="Komma 5 3 5 5 3" xfId="47443"/>
    <cellStyle name="Komma 5 3 5 5 4" xfId="50459"/>
    <cellStyle name="Komma 5 3 5 6" xfId="44286"/>
    <cellStyle name="Komma 5 3 5 7" xfId="46337"/>
    <cellStyle name="Komma 5 3 5 8" xfId="49353"/>
    <cellStyle name="Komma 5 3 6" xfId="6721"/>
    <cellStyle name="Komma 5 3 6 2" xfId="11266"/>
    <cellStyle name="Komma 5 3 6 2 2" xfId="18816"/>
    <cellStyle name="Komma 5 3 6 2 3" xfId="43772"/>
    <cellStyle name="Komma 5 3 6 2 4" xfId="48132"/>
    <cellStyle name="Komma 5 3 6 2 5" xfId="51148"/>
    <cellStyle name="Komma 5 3 6 3" xfId="11751"/>
    <cellStyle name="Komma 5 3 6 3 2" xfId="19293"/>
    <cellStyle name="Komma 5 3 6 3 3" xfId="44563"/>
    <cellStyle name="Komma 5 3 6 3 4" xfId="48609"/>
    <cellStyle name="Komma 5 3 6 3 5" xfId="51625"/>
    <cellStyle name="Komma 5 3 6 4" xfId="12239"/>
    <cellStyle name="Komma 5 3 6 4 2" xfId="19770"/>
    <cellStyle name="Komma 5 3 6 4 3" xfId="33223"/>
    <cellStyle name="Komma 5 3 6 4 4" xfId="49086"/>
    <cellStyle name="Komma 5 3 6 4 5" xfId="52102"/>
    <cellStyle name="Komma 5 3 6 5" xfId="9354"/>
    <cellStyle name="Komma 5 3 6 5 2" xfId="43674"/>
    <cellStyle name="Komma 5 3 6 5 3" xfId="47655"/>
    <cellStyle name="Komma 5 3 6 5 4" xfId="50671"/>
    <cellStyle name="Komma 5 3 6 6" xfId="43354"/>
    <cellStyle name="Komma 5 3 6 7" xfId="46549"/>
    <cellStyle name="Komma 5 3 6 8" xfId="49565"/>
    <cellStyle name="Komma 5 3 7" xfId="10842"/>
    <cellStyle name="Komma 5 3 7 2" xfId="18392"/>
    <cellStyle name="Komma 5 3 7 3" xfId="43908"/>
    <cellStyle name="Komma 5 3 7 4" xfId="47708"/>
    <cellStyle name="Komma 5 3 7 5" xfId="50724"/>
    <cellStyle name="Komma 5 3 8" xfId="11326"/>
    <cellStyle name="Komma 5 3 8 2" xfId="18869"/>
    <cellStyle name="Komma 5 3 8 3" xfId="28686"/>
    <cellStyle name="Komma 5 3 8 4" xfId="48185"/>
    <cellStyle name="Komma 5 3 8 5" xfId="51201"/>
    <cellStyle name="Komma 5 3 9" xfId="11813"/>
    <cellStyle name="Komma 5 3 9 2" xfId="19346"/>
    <cellStyle name="Komma 5 3 9 3" xfId="28786"/>
    <cellStyle name="Komma 5 3 9 4" xfId="48662"/>
    <cellStyle name="Komma 5 3 9 5" xfId="51678"/>
    <cellStyle name="Komma 5 4" xfId="6158"/>
    <cellStyle name="Komma 5 4 10" xfId="45972"/>
    <cellStyle name="Komma 5 4 11" xfId="46175"/>
    <cellStyle name="Komma 5 4 12" xfId="49191"/>
    <cellStyle name="Komma 5 4 2" xfId="6478"/>
    <cellStyle name="Komma 5 4 2 10" xfId="46387"/>
    <cellStyle name="Komma 5 4 2 11" xfId="49403"/>
    <cellStyle name="Komma 5 4 2 2" xfId="11104"/>
    <cellStyle name="Komma 5 4 2 2 2" xfId="18654"/>
    <cellStyle name="Komma 5 4 2 2 3" xfId="20468"/>
    <cellStyle name="Komma 5 4 2 2 4" xfId="47970"/>
    <cellStyle name="Komma 5 4 2 2 5" xfId="50986"/>
    <cellStyle name="Komma 5 4 2 3" xfId="11589"/>
    <cellStyle name="Komma 5 4 2 3 2" xfId="19131"/>
    <cellStyle name="Komma 5 4 2 3 3" xfId="43475"/>
    <cellStyle name="Komma 5 4 2 3 4" xfId="48447"/>
    <cellStyle name="Komma 5 4 2 3 5" xfId="51463"/>
    <cellStyle name="Komma 5 4 2 4" xfId="12076"/>
    <cellStyle name="Komma 5 4 2 4 2" xfId="19608"/>
    <cellStyle name="Komma 5 4 2 4 3" xfId="44078"/>
    <cellStyle name="Komma 5 4 2 4 4" xfId="48924"/>
    <cellStyle name="Komma 5 4 2 4 5" xfId="51940"/>
    <cellStyle name="Komma 5 4 2 5" xfId="9112"/>
    <cellStyle name="Komma 5 4 2 5 2" xfId="44486"/>
    <cellStyle name="Komma 5 4 2 5 3" xfId="47493"/>
    <cellStyle name="Komma 5 4 2 5 4" xfId="50509"/>
    <cellStyle name="Komma 5 4 2 6" xfId="20214"/>
    <cellStyle name="Komma 5 4 2 7" xfId="42383"/>
    <cellStyle name="Komma 5 4 2 8" xfId="45067"/>
    <cellStyle name="Komma 5 4 2 9" xfId="45973"/>
    <cellStyle name="Komma 5 4 3" xfId="10892"/>
    <cellStyle name="Komma 5 4 3 2" xfId="18442"/>
    <cellStyle name="Komma 5 4 3 3" xfId="43124"/>
    <cellStyle name="Komma 5 4 3 4" xfId="47758"/>
    <cellStyle name="Komma 5 4 3 5" xfId="50774"/>
    <cellStyle name="Komma 5 4 4" xfId="11376"/>
    <cellStyle name="Komma 5 4 4 2" xfId="18919"/>
    <cellStyle name="Komma 5 4 4 3" xfId="43162"/>
    <cellStyle name="Komma 5 4 4 4" xfId="48235"/>
    <cellStyle name="Komma 5 4 4 5" xfId="51251"/>
    <cellStyle name="Komma 5 4 5" xfId="11863"/>
    <cellStyle name="Komma 5 4 5 2" xfId="19396"/>
    <cellStyle name="Komma 5 4 5 3" xfId="28644"/>
    <cellStyle name="Komma 5 4 5 4" xfId="48712"/>
    <cellStyle name="Komma 5 4 5 5" xfId="51728"/>
    <cellStyle name="Komma 5 4 6" xfId="8811"/>
    <cellStyle name="Komma 5 4 6 2" xfId="44679"/>
    <cellStyle name="Komma 5 4 6 3" xfId="47281"/>
    <cellStyle name="Komma 5 4 6 4" xfId="50297"/>
    <cellStyle name="Komma 5 4 7" xfId="20213"/>
    <cellStyle name="Komma 5 4 8" xfId="44598"/>
    <cellStyle name="Komma 5 4 9" xfId="45066"/>
    <cellStyle name="Komma 5 5" xfId="6238"/>
    <cellStyle name="Komma 5 5 10" xfId="45974"/>
    <cellStyle name="Komma 5 5 11" xfId="46228"/>
    <cellStyle name="Komma 5 5 12" xfId="49244"/>
    <cellStyle name="Komma 5 5 2" xfId="6558"/>
    <cellStyle name="Komma 5 5 2 10" xfId="46440"/>
    <cellStyle name="Komma 5 5 2 11" xfId="49456"/>
    <cellStyle name="Komma 5 5 2 2" xfId="11157"/>
    <cellStyle name="Komma 5 5 2 2 2" xfId="18707"/>
    <cellStyle name="Komma 5 5 2 2 3" xfId="42731"/>
    <cellStyle name="Komma 5 5 2 2 4" xfId="48023"/>
    <cellStyle name="Komma 5 5 2 2 5" xfId="51039"/>
    <cellStyle name="Komma 5 5 2 3" xfId="11642"/>
    <cellStyle name="Komma 5 5 2 3 2" xfId="19184"/>
    <cellStyle name="Komma 5 5 2 3 3" xfId="44583"/>
    <cellStyle name="Komma 5 5 2 3 4" xfId="48500"/>
    <cellStyle name="Komma 5 5 2 3 5" xfId="51516"/>
    <cellStyle name="Komma 5 5 2 4" xfId="12129"/>
    <cellStyle name="Komma 5 5 2 4 2" xfId="19661"/>
    <cellStyle name="Komma 5 5 2 4 3" xfId="44420"/>
    <cellStyle name="Komma 5 5 2 4 4" xfId="48977"/>
    <cellStyle name="Komma 5 5 2 4 5" xfId="51993"/>
    <cellStyle name="Komma 5 5 2 5" xfId="9191"/>
    <cellStyle name="Komma 5 5 2 5 2" xfId="43759"/>
    <cellStyle name="Komma 5 5 2 5 3" xfId="47546"/>
    <cellStyle name="Komma 5 5 2 5 4" xfId="50562"/>
    <cellStyle name="Komma 5 5 2 6" xfId="20216"/>
    <cellStyle name="Komma 5 5 2 7" xfId="44084"/>
    <cellStyle name="Komma 5 5 2 8" xfId="45069"/>
    <cellStyle name="Komma 5 5 2 9" xfId="45975"/>
    <cellStyle name="Komma 5 5 3" xfId="10945"/>
    <cellStyle name="Komma 5 5 3 2" xfId="18495"/>
    <cellStyle name="Komma 5 5 3 3" xfId="42697"/>
    <cellStyle name="Komma 5 5 3 4" xfId="47811"/>
    <cellStyle name="Komma 5 5 3 5" xfId="50827"/>
    <cellStyle name="Komma 5 5 4" xfId="11430"/>
    <cellStyle name="Komma 5 5 4 2" xfId="18972"/>
    <cellStyle name="Komma 5 5 4 3" xfId="44294"/>
    <cellStyle name="Komma 5 5 4 4" xfId="48288"/>
    <cellStyle name="Komma 5 5 4 5" xfId="51304"/>
    <cellStyle name="Komma 5 5 5" xfId="11917"/>
    <cellStyle name="Komma 5 5 5 2" xfId="19449"/>
    <cellStyle name="Komma 5 5 5 3" xfId="44130"/>
    <cellStyle name="Komma 5 5 5 4" xfId="48765"/>
    <cellStyle name="Komma 5 5 5 5" xfId="51781"/>
    <cellStyle name="Komma 5 5 6" xfId="8882"/>
    <cellStyle name="Komma 5 5 6 2" xfId="44582"/>
    <cellStyle name="Komma 5 5 6 3" xfId="47334"/>
    <cellStyle name="Komma 5 5 6 4" xfId="50350"/>
    <cellStyle name="Komma 5 5 7" xfId="20215"/>
    <cellStyle name="Komma 5 5 8" xfId="42338"/>
    <cellStyle name="Komma 5 5 9" xfId="45068"/>
    <cellStyle name="Komma 5 6" xfId="6318"/>
    <cellStyle name="Komma 5 6 10" xfId="45976"/>
    <cellStyle name="Komma 5 6 11" xfId="46281"/>
    <cellStyle name="Komma 5 6 12" xfId="49297"/>
    <cellStyle name="Komma 5 6 2" xfId="6638"/>
    <cellStyle name="Komma 5 6 2 2" xfId="11210"/>
    <cellStyle name="Komma 5 6 2 2 2" xfId="18760"/>
    <cellStyle name="Komma 5 6 2 2 3" xfId="28808"/>
    <cellStyle name="Komma 5 6 2 2 4" xfId="48076"/>
    <cellStyle name="Komma 5 6 2 2 5" xfId="51092"/>
    <cellStyle name="Komma 5 6 2 3" xfId="11695"/>
    <cellStyle name="Komma 5 6 2 3 2" xfId="19237"/>
    <cellStyle name="Komma 5 6 2 3 3" xfId="43630"/>
    <cellStyle name="Komma 5 6 2 3 4" xfId="48553"/>
    <cellStyle name="Komma 5 6 2 3 5" xfId="51569"/>
    <cellStyle name="Komma 5 6 2 4" xfId="12182"/>
    <cellStyle name="Komma 5 6 2 4 2" xfId="19714"/>
    <cellStyle name="Komma 5 6 2 4 3" xfId="43661"/>
    <cellStyle name="Komma 5 6 2 4 4" xfId="49030"/>
    <cellStyle name="Komma 5 6 2 4 5" xfId="52046"/>
    <cellStyle name="Komma 5 6 2 5" xfId="9271"/>
    <cellStyle name="Komma 5 6 2 5 2" xfId="44275"/>
    <cellStyle name="Komma 5 6 2 5 3" xfId="47599"/>
    <cellStyle name="Komma 5 6 2 5 4" xfId="50615"/>
    <cellStyle name="Komma 5 6 2 6" xfId="43844"/>
    <cellStyle name="Komma 5 6 2 7" xfId="46493"/>
    <cellStyle name="Komma 5 6 2 8" xfId="49509"/>
    <cellStyle name="Komma 5 6 3" xfId="10998"/>
    <cellStyle name="Komma 5 6 3 2" xfId="18548"/>
    <cellStyle name="Komma 5 6 3 3" xfId="44346"/>
    <cellStyle name="Komma 5 6 3 4" xfId="47864"/>
    <cellStyle name="Komma 5 6 3 5" xfId="50880"/>
    <cellStyle name="Komma 5 6 4" xfId="11483"/>
    <cellStyle name="Komma 5 6 4 2" xfId="19025"/>
    <cellStyle name="Komma 5 6 4 3" xfId="44124"/>
    <cellStyle name="Komma 5 6 4 4" xfId="48341"/>
    <cellStyle name="Komma 5 6 4 5" xfId="51357"/>
    <cellStyle name="Komma 5 6 5" xfId="11970"/>
    <cellStyle name="Komma 5 6 5 2" xfId="19502"/>
    <cellStyle name="Komma 5 6 5 3" xfId="42852"/>
    <cellStyle name="Komma 5 6 5 4" xfId="48818"/>
    <cellStyle name="Komma 5 6 5 5" xfId="51834"/>
    <cellStyle name="Komma 5 6 6" xfId="8958"/>
    <cellStyle name="Komma 5 6 6 2" xfId="42623"/>
    <cellStyle name="Komma 5 6 6 3" xfId="47387"/>
    <cellStyle name="Komma 5 6 6 4" xfId="50403"/>
    <cellStyle name="Komma 5 6 7" xfId="20217"/>
    <cellStyle name="Komma 5 6 8" xfId="42350"/>
    <cellStyle name="Komma 5 6 9" xfId="45070"/>
    <cellStyle name="Komma 5 7" xfId="6398"/>
    <cellStyle name="Komma 5 7 10" xfId="46334"/>
    <cellStyle name="Komma 5 7 11" xfId="49350"/>
    <cellStyle name="Komma 5 7 2" xfId="11051"/>
    <cellStyle name="Komma 5 7 2 2" xfId="18601"/>
    <cellStyle name="Komma 5 7 2 3" xfId="42714"/>
    <cellStyle name="Komma 5 7 2 4" xfId="47917"/>
    <cellStyle name="Komma 5 7 2 5" xfId="50933"/>
    <cellStyle name="Komma 5 7 3" xfId="11536"/>
    <cellStyle name="Komma 5 7 3 2" xfId="19078"/>
    <cellStyle name="Komma 5 7 3 3" xfId="42784"/>
    <cellStyle name="Komma 5 7 3 4" xfId="48394"/>
    <cellStyle name="Komma 5 7 3 5" xfId="51410"/>
    <cellStyle name="Komma 5 7 4" xfId="12023"/>
    <cellStyle name="Komma 5 7 4 2" xfId="19555"/>
    <cellStyle name="Komma 5 7 4 3" xfId="42862"/>
    <cellStyle name="Komma 5 7 4 4" xfId="48871"/>
    <cellStyle name="Komma 5 7 4 5" xfId="51887"/>
    <cellStyle name="Komma 5 7 5" xfId="9037"/>
    <cellStyle name="Komma 5 7 5 2" xfId="44144"/>
    <cellStyle name="Komma 5 7 5 3" xfId="47440"/>
    <cellStyle name="Komma 5 7 5 4" xfId="50456"/>
    <cellStyle name="Komma 5 7 6" xfId="20218"/>
    <cellStyle name="Komma 5 7 7" xfId="42368"/>
    <cellStyle name="Komma 5 7 8" xfId="45071"/>
    <cellStyle name="Komma 5 7 9" xfId="45977"/>
    <cellStyle name="Komma 5 8" xfId="6718"/>
    <cellStyle name="Komma 5 8 2" xfId="11263"/>
    <cellStyle name="Komma 5 8 2 2" xfId="18813"/>
    <cellStyle name="Komma 5 8 2 3" xfId="30307"/>
    <cellStyle name="Komma 5 8 2 4" xfId="48129"/>
    <cellStyle name="Komma 5 8 2 5" xfId="51145"/>
    <cellStyle name="Komma 5 8 3" xfId="11748"/>
    <cellStyle name="Komma 5 8 3 2" xfId="19290"/>
    <cellStyle name="Komma 5 8 3 3" xfId="43631"/>
    <cellStyle name="Komma 5 8 3 4" xfId="48606"/>
    <cellStyle name="Komma 5 8 3 5" xfId="51622"/>
    <cellStyle name="Komma 5 8 4" xfId="12236"/>
    <cellStyle name="Komma 5 8 4 2" xfId="19767"/>
    <cellStyle name="Komma 5 8 4 3" xfId="43326"/>
    <cellStyle name="Komma 5 8 4 4" xfId="49083"/>
    <cellStyle name="Komma 5 8 4 5" xfId="52099"/>
    <cellStyle name="Komma 5 8 5" xfId="9351"/>
    <cellStyle name="Komma 5 8 5 2" xfId="21307"/>
    <cellStyle name="Komma 5 8 5 3" xfId="47652"/>
    <cellStyle name="Komma 5 8 5 4" xfId="50668"/>
    <cellStyle name="Komma 5 8 6" xfId="43548"/>
    <cellStyle name="Komma 5 8 7" xfId="46546"/>
    <cellStyle name="Komma 5 8 8" xfId="49562"/>
    <cellStyle name="Komma 5 9" xfId="10839"/>
    <cellStyle name="Komma 5 9 2" xfId="18389"/>
    <cellStyle name="Komma 5 9 3" xfId="28615"/>
    <cellStyle name="Komma 5 9 4" xfId="47705"/>
    <cellStyle name="Komma 5 9 5" xfId="50721"/>
    <cellStyle name="Komma 6" xfId="20219"/>
    <cellStyle name="Komma 6 2" xfId="20220"/>
    <cellStyle name="Komma 6 2 2" xfId="20221"/>
    <cellStyle name="Komma 6 2 2 2" xfId="20222"/>
    <cellStyle name="Komma 6 2 2 2 2" xfId="45075"/>
    <cellStyle name="Komma 6 2 2 2 3" xfId="45981"/>
    <cellStyle name="Komma 6 2 2 3" xfId="45074"/>
    <cellStyle name="Komma 6 2 2 4" xfId="45980"/>
    <cellStyle name="Komma 6 2 3" xfId="20223"/>
    <cellStyle name="Komma 6 2 3 2" xfId="20224"/>
    <cellStyle name="Komma 6 2 3 2 2" xfId="45077"/>
    <cellStyle name="Komma 6 2 3 2 3" xfId="45983"/>
    <cellStyle name="Komma 6 2 3 3" xfId="45076"/>
    <cellStyle name="Komma 6 2 3 4" xfId="45982"/>
    <cellStyle name="Komma 6 2 4" xfId="20225"/>
    <cellStyle name="Komma 6 2 4 2" xfId="45078"/>
    <cellStyle name="Komma 6 2 4 3" xfId="45984"/>
    <cellStyle name="Komma 6 2 5" xfId="45073"/>
    <cellStyle name="Komma 6 2 6" xfId="45979"/>
    <cellStyle name="Komma 6 3" xfId="20226"/>
    <cellStyle name="Komma 6 3 2" xfId="20227"/>
    <cellStyle name="Komma 6 3 2 2" xfId="45080"/>
    <cellStyle name="Komma 6 3 2 3" xfId="45986"/>
    <cellStyle name="Komma 6 3 3" xfId="45079"/>
    <cellStyle name="Komma 6 3 4" xfId="45985"/>
    <cellStyle name="Komma 6 4" xfId="20228"/>
    <cellStyle name="Komma 6 4 2" xfId="20229"/>
    <cellStyle name="Komma 6 4 2 2" xfId="45082"/>
    <cellStyle name="Komma 6 4 2 3" xfId="45988"/>
    <cellStyle name="Komma 6 4 3" xfId="45081"/>
    <cellStyle name="Komma 6 4 4" xfId="45987"/>
    <cellStyle name="Komma 6 5" xfId="20230"/>
    <cellStyle name="Komma 6 5 2" xfId="20231"/>
    <cellStyle name="Komma 6 5 2 2" xfId="45084"/>
    <cellStyle name="Komma 6 5 2 3" xfId="45990"/>
    <cellStyle name="Komma 6 5 3" xfId="45083"/>
    <cellStyle name="Komma 6 5 4" xfId="45989"/>
    <cellStyle name="Komma 6 6" xfId="20232"/>
    <cellStyle name="Komma 6 6 2" xfId="45085"/>
    <cellStyle name="Komma 6 6 3" xfId="45991"/>
    <cellStyle name="Komma 6 7" xfId="45072"/>
    <cellStyle name="Komma 6 8" xfId="45978"/>
    <cellStyle name="Komma 7" xfId="20233"/>
    <cellStyle name="Komma 7 2" xfId="20234"/>
    <cellStyle name="Komma 7 2 2" xfId="20235"/>
    <cellStyle name="Komma 7 2 2 2" xfId="20236"/>
    <cellStyle name="Komma 7 2 2 2 2" xfId="45089"/>
    <cellStyle name="Komma 7 2 2 2 3" xfId="45995"/>
    <cellStyle name="Komma 7 2 2 3" xfId="45088"/>
    <cellStyle name="Komma 7 2 2 4" xfId="45994"/>
    <cellStyle name="Komma 7 2 3" xfId="20237"/>
    <cellStyle name="Komma 7 2 3 2" xfId="20238"/>
    <cellStyle name="Komma 7 2 3 2 2" xfId="45091"/>
    <cellStyle name="Komma 7 2 3 2 3" xfId="45997"/>
    <cellStyle name="Komma 7 2 3 3" xfId="45090"/>
    <cellStyle name="Komma 7 2 3 4" xfId="45996"/>
    <cellStyle name="Komma 7 2 4" xfId="20239"/>
    <cellStyle name="Komma 7 2 4 2" xfId="45092"/>
    <cellStyle name="Komma 7 2 4 3" xfId="45998"/>
    <cellStyle name="Komma 7 2 5" xfId="45087"/>
    <cellStyle name="Komma 7 2 6" xfId="45993"/>
    <cellStyle name="Komma 7 3" xfId="20240"/>
    <cellStyle name="Komma 7 3 2" xfId="20241"/>
    <cellStyle name="Komma 7 3 2 2" xfId="45094"/>
    <cellStyle name="Komma 7 3 2 3" xfId="46000"/>
    <cellStyle name="Komma 7 3 3" xfId="45093"/>
    <cellStyle name="Komma 7 3 4" xfId="45999"/>
    <cellStyle name="Komma 7 4" xfId="20242"/>
    <cellStyle name="Komma 7 4 2" xfId="20243"/>
    <cellStyle name="Komma 7 4 2 2" xfId="45096"/>
    <cellStyle name="Komma 7 4 2 3" xfId="46002"/>
    <cellStyle name="Komma 7 4 3" xfId="45095"/>
    <cellStyle name="Komma 7 4 4" xfId="46001"/>
    <cellStyle name="Komma 7 5" xfId="20244"/>
    <cellStyle name="Komma 7 5 2" xfId="45097"/>
    <cellStyle name="Komma 7 5 3" xfId="46003"/>
    <cellStyle name="Komma 7 6" xfId="45086"/>
    <cellStyle name="Komma 7 7" xfId="45992"/>
    <cellStyle name="Komma 8" xfId="20245"/>
    <cellStyle name="Komma 8 2" xfId="20246"/>
    <cellStyle name="Komma 8 2 2" xfId="20247"/>
    <cellStyle name="Komma 8 2 2 2" xfId="45100"/>
    <cellStyle name="Komma 8 2 2 3" xfId="46006"/>
    <cellStyle name="Komma 8 2 3" xfId="45099"/>
    <cellStyle name="Komma 8 2 4" xfId="46005"/>
    <cellStyle name="Komma 8 3" xfId="20248"/>
    <cellStyle name="Komma 8 3 2" xfId="20249"/>
    <cellStyle name="Komma 8 3 2 2" xfId="45102"/>
    <cellStyle name="Komma 8 3 2 3" xfId="46008"/>
    <cellStyle name="Komma 8 3 3" xfId="45101"/>
    <cellStyle name="Komma 8 3 4" xfId="46007"/>
    <cellStyle name="Komma 8 4" xfId="20250"/>
    <cellStyle name="Komma 8 4 2" xfId="45103"/>
    <cellStyle name="Komma 8 4 3" xfId="46009"/>
    <cellStyle name="Komma 8 5" xfId="45098"/>
    <cellStyle name="Komma 8 6" xfId="46004"/>
    <cellStyle name="Komma 9" xfId="20251"/>
    <cellStyle name="Komma 9 2" xfId="20252"/>
    <cellStyle name="Komma 9 2 2" xfId="45105"/>
    <cellStyle name="Komma 9 2 3" xfId="46011"/>
    <cellStyle name="Komma 9 3" xfId="45104"/>
    <cellStyle name="Komma 9 4" xfId="46010"/>
    <cellStyle name="Kontroller celle" xfId="6781"/>
    <cellStyle name="Link" xfId="13784" builtinId="8"/>
    <cellStyle name="Link 2" xfId="3265"/>
    <cellStyle name="Link 2 2" xfId="20254"/>
    <cellStyle name="Link 2 3" xfId="20255"/>
    <cellStyle name="Link 2 4" xfId="20256"/>
    <cellStyle name="Link 2 5" xfId="20257"/>
    <cellStyle name="Link 3" xfId="5090"/>
    <cellStyle name="Link 3 2" xfId="20259"/>
    <cellStyle name="Link 4" xfId="20260"/>
    <cellStyle name="Link 5" xfId="20261"/>
    <cellStyle name="Link 6" xfId="20262"/>
    <cellStyle name="Linked Cell 2" xfId="1624"/>
    <cellStyle name="Markeringsfarve1" xfId="6782"/>
    <cellStyle name="Markeringsfarve2" xfId="6783"/>
    <cellStyle name="Markeringsfarve3" xfId="6784"/>
    <cellStyle name="Markeringsfarve4" xfId="6785"/>
    <cellStyle name="Markeringsfarve5" xfId="6786"/>
    <cellStyle name="Markeringsfarve6" xfId="6787"/>
    <cellStyle name="Migliaia [0] 10" xfId="311"/>
    <cellStyle name="Migliaia [0] 10 2" xfId="2270"/>
    <cellStyle name="Migliaia [0] 10 2 2" xfId="4244"/>
    <cellStyle name="Migliaia [0] 10 2 2 2" xfId="8016"/>
    <cellStyle name="Migliaia [0] 10 2 2 2 2" xfId="18029"/>
    <cellStyle name="Migliaia [0] 10 2 2 2 3" xfId="44193"/>
    <cellStyle name="Migliaia [0] 10 2 2 2 4" xfId="47035"/>
    <cellStyle name="Migliaia [0] 10 2 2 2 5" xfId="50051"/>
    <cellStyle name="Migliaia [0] 10 2 2 3" xfId="8663"/>
    <cellStyle name="Migliaia [0] 10 2 2 4" xfId="6788"/>
    <cellStyle name="Migliaia [0] 10 2 2 4 2" xfId="17561"/>
    <cellStyle name="Migliaia [0] 10 2 2 4 3" xfId="42446"/>
    <cellStyle name="Migliaia [0] 10 2 2 4 4" xfId="46554"/>
    <cellStyle name="Migliaia [0] 10 2 2 4 5" xfId="49570"/>
    <cellStyle name="Migliaia [0] 10 2 2 5" xfId="15811"/>
    <cellStyle name="Migliaia [0] 10 2 2 6" xfId="20265"/>
    <cellStyle name="Migliaia [0] 10 2 2 7" xfId="45106"/>
    <cellStyle name="Migliaia [0] 10 2 2 8" xfId="46012"/>
    <cellStyle name="Migliaia [0] 10 2 3" xfId="8017"/>
    <cellStyle name="Migliaia [0] 10 2 3 2" xfId="29018"/>
    <cellStyle name="Migliaia [0] 10 2 3 2 2" xfId="34369"/>
    <cellStyle name="Migliaia [0] 10 2 3 2 3" xfId="39671"/>
    <cellStyle name="Migliaia [0] 10 2 3 3" xfId="31904"/>
    <cellStyle name="Migliaia [0] 10 2 3 4" xfId="37020"/>
    <cellStyle name="Migliaia [0] 10 2 4" xfId="15810"/>
    <cellStyle name="Migliaia [0] 10 2 5" xfId="20264"/>
    <cellStyle name="Migliaia [0] 10 3" xfId="3957"/>
    <cellStyle name="Migliaia [0] 10 3 2" xfId="8018"/>
    <cellStyle name="Migliaia [0] 10 3 2 2" xfId="14609"/>
    <cellStyle name="Migliaia [0] 10 3 2 2 2" xfId="18030"/>
    <cellStyle name="Migliaia [0] 10 3 2 2 2 2" xfId="34370"/>
    <cellStyle name="Migliaia [0] 10 3 2 2 3" xfId="39672"/>
    <cellStyle name="Migliaia [0] 10 3 2 2 4" xfId="29019"/>
    <cellStyle name="Migliaia [0] 10 3 2 3" xfId="31905"/>
    <cellStyle name="Migliaia [0] 10 3 2 4" xfId="37021"/>
    <cellStyle name="Migliaia [0] 10 3 2 5" xfId="21418"/>
    <cellStyle name="Migliaia [0] 10 3 2 6" xfId="47036"/>
    <cellStyle name="Migliaia [0] 10 3 2 7" xfId="50052"/>
    <cellStyle name="Migliaia [0] 10 3 2 8" xfId="13885"/>
    <cellStyle name="Migliaia [0] 10 3 3" xfId="8692"/>
    <cellStyle name="Migliaia [0] 10 3 4" xfId="6789"/>
    <cellStyle name="Migliaia [0] 10 3 4 2" xfId="17562"/>
    <cellStyle name="Migliaia [0] 10 3 4 3" xfId="29379"/>
    <cellStyle name="Migliaia [0] 10 3 4 4" xfId="46555"/>
    <cellStyle name="Migliaia [0] 10 3 4 5" xfId="49571"/>
    <cellStyle name="Migliaia [0] 10 3 5" xfId="15812"/>
    <cellStyle name="Migliaia [0] 10 3 6" xfId="20266"/>
    <cellStyle name="Migliaia [0] 10 4" xfId="3504"/>
    <cellStyle name="Migliaia [0] 10 4 2" xfId="13314"/>
    <cellStyle name="Migliaia [0] 10 4 2 2" xfId="31355"/>
    <cellStyle name="Migliaia [0] 10 4 2 2 2" xfId="36513"/>
    <cellStyle name="Migliaia [0] 10 4 2 2 3" xfId="41815"/>
    <cellStyle name="Migliaia [0] 10 4 2 3" xfId="33862"/>
    <cellStyle name="Migliaia [0] 10 4 2 4" xfId="39164"/>
    <cellStyle name="Migliaia [0] 10 4 3" xfId="15813"/>
    <cellStyle name="Migliaia [0] 10 4 3 2" xfId="34371"/>
    <cellStyle name="Migliaia [0] 10 4 3 3" xfId="39673"/>
    <cellStyle name="Migliaia [0] 10 4 3 4" xfId="29020"/>
    <cellStyle name="Migliaia [0] 10 4 4" xfId="31906"/>
    <cellStyle name="Migliaia [0] 10 4 5" xfId="37022"/>
    <cellStyle name="Migliaia [0] 10 4 6" xfId="12256"/>
    <cellStyle name="Migliaia [0] 10 5" xfId="13383"/>
    <cellStyle name="Migliaia [0] 10 5 2" xfId="29021"/>
    <cellStyle name="Migliaia [0] 10 5 2 2" xfId="34372"/>
    <cellStyle name="Migliaia [0] 10 5 2 3" xfId="39674"/>
    <cellStyle name="Migliaia [0] 10 5 3" xfId="31907"/>
    <cellStyle name="Migliaia [0] 10 5 4" xfId="37023"/>
    <cellStyle name="Migliaia [0] 10 6" xfId="15809"/>
    <cellStyle name="Migliaia [0] 10 6 2" xfId="34368"/>
    <cellStyle name="Migliaia [0] 10 6 3" xfId="39670"/>
    <cellStyle name="Migliaia [0] 10 6 4" xfId="29017"/>
    <cellStyle name="Migliaia [0] 10 7" xfId="31903"/>
    <cellStyle name="Migliaia [0] 10 8" xfId="37019"/>
    <cellStyle name="Migliaia [0] 10 9" xfId="1725"/>
    <cellStyle name="Migliaia [0] 11" xfId="312"/>
    <cellStyle name="Migliaia [0] 11 2" xfId="2271"/>
    <cellStyle name="Migliaia [0] 11 2 2" xfId="4245"/>
    <cellStyle name="Migliaia [0] 11 2 2 2" xfId="8019"/>
    <cellStyle name="Migliaia [0] 11 2 2 2 2" xfId="18031"/>
    <cellStyle name="Migliaia [0] 11 2 2 2 3" xfId="44097"/>
    <cellStyle name="Migliaia [0] 11 2 2 2 4" xfId="47037"/>
    <cellStyle name="Migliaia [0] 11 2 2 2 5" xfId="50053"/>
    <cellStyle name="Migliaia [0] 11 2 2 3" xfId="8491"/>
    <cellStyle name="Migliaia [0] 11 2 2 4" xfId="6790"/>
    <cellStyle name="Migliaia [0] 11 2 2 4 2" xfId="17563"/>
    <cellStyle name="Migliaia [0] 11 2 2 4 3" xfId="42447"/>
    <cellStyle name="Migliaia [0] 11 2 2 4 4" xfId="46556"/>
    <cellStyle name="Migliaia [0] 11 2 2 4 5" xfId="49572"/>
    <cellStyle name="Migliaia [0] 11 2 2 5" xfId="15816"/>
    <cellStyle name="Migliaia [0] 11 2 2 6" xfId="20270"/>
    <cellStyle name="Migliaia [0] 11 2 2 7" xfId="45107"/>
    <cellStyle name="Migliaia [0] 11 2 2 8" xfId="46013"/>
    <cellStyle name="Migliaia [0] 11 2 3" xfId="8020"/>
    <cellStyle name="Migliaia [0] 11 2 3 2" xfId="29023"/>
    <cellStyle name="Migliaia [0] 11 2 3 2 2" xfId="34374"/>
    <cellStyle name="Migliaia [0] 11 2 3 2 3" xfId="39676"/>
    <cellStyle name="Migliaia [0] 11 2 3 3" xfId="31909"/>
    <cellStyle name="Migliaia [0] 11 2 3 4" xfId="37025"/>
    <cellStyle name="Migliaia [0] 11 2 4" xfId="15815"/>
    <cellStyle name="Migliaia [0] 11 2 5" xfId="20269"/>
    <cellStyle name="Migliaia [0] 11 3" xfId="3958"/>
    <cellStyle name="Migliaia [0] 11 3 2" xfId="8021"/>
    <cellStyle name="Migliaia [0] 11 3 2 2" xfId="14610"/>
    <cellStyle name="Migliaia [0] 11 3 2 2 2" xfId="18032"/>
    <cellStyle name="Migliaia [0] 11 3 2 2 2 2" xfId="34375"/>
    <cellStyle name="Migliaia [0] 11 3 2 2 3" xfId="39677"/>
    <cellStyle name="Migliaia [0] 11 3 2 2 4" xfId="29024"/>
    <cellStyle name="Migliaia [0] 11 3 2 3" xfId="31910"/>
    <cellStyle name="Migliaia [0] 11 3 2 4" xfId="37026"/>
    <cellStyle name="Migliaia [0] 11 3 2 5" xfId="44326"/>
    <cellStyle name="Migliaia [0] 11 3 2 6" xfId="47038"/>
    <cellStyle name="Migliaia [0] 11 3 2 7" xfId="50054"/>
    <cellStyle name="Migliaia [0] 11 3 2 8" xfId="13886"/>
    <cellStyle name="Migliaia [0] 11 3 3" xfId="8691"/>
    <cellStyle name="Migliaia [0] 11 3 4" xfId="6791"/>
    <cellStyle name="Migliaia [0] 11 3 4 2" xfId="17564"/>
    <cellStyle name="Migliaia [0] 11 3 4 3" xfId="43355"/>
    <cellStyle name="Migliaia [0] 11 3 4 4" xfId="46557"/>
    <cellStyle name="Migliaia [0] 11 3 4 5" xfId="49573"/>
    <cellStyle name="Migliaia [0] 11 3 5" xfId="15817"/>
    <cellStyle name="Migliaia [0] 11 3 6" xfId="20271"/>
    <cellStyle name="Migliaia [0] 11 4" xfId="3505"/>
    <cellStyle name="Migliaia [0] 11 4 2" xfId="13315"/>
    <cellStyle name="Migliaia [0] 11 4 2 2" xfId="31356"/>
    <cellStyle name="Migliaia [0] 11 4 2 2 2" xfId="36514"/>
    <cellStyle name="Migliaia [0] 11 4 2 2 3" xfId="41816"/>
    <cellStyle name="Migliaia [0] 11 4 2 3" xfId="33863"/>
    <cellStyle name="Migliaia [0] 11 4 2 4" xfId="39165"/>
    <cellStyle name="Migliaia [0] 11 4 3" xfId="15818"/>
    <cellStyle name="Migliaia [0] 11 4 3 2" xfId="34376"/>
    <cellStyle name="Migliaia [0] 11 4 3 3" xfId="39678"/>
    <cellStyle name="Migliaia [0] 11 4 3 4" xfId="29025"/>
    <cellStyle name="Migliaia [0] 11 4 4" xfId="31911"/>
    <cellStyle name="Migliaia [0] 11 4 5" xfId="37027"/>
    <cellStyle name="Migliaia [0] 11 4 6" xfId="12257"/>
    <cellStyle name="Migliaia [0] 11 5" xfId="13384"/>
    <cellStyle name="Migliaia [0] 11 5 2" xfId="29026"/>
    <cellStyle name="Migliaia [0] 11 5 2 2" xfId="34377"/>
    <cellStyle name="Migliaia [0] 11 5 2 3" xfId="39679"/>
    <cellStyle name="Migliaia [0] 11 5 3" xfId="31912"/>
    <cellStyle name="Migliaia [0] 11 5 4" xfId="37028"/>
    <cellStyle name="Migliaia [0] 11 6" xfId="15814"/>
    <cellStyle name="Migliaia [0] 11 6 2" xfId="34373"/>
    <cellStyle name="Migliaia [0] 11 6 3" xfId="39675"/>
    <cellStyle name="Migliaia [0] 11 6 4" xfId="29022"/>
    <cellStyle name="Migliaia [0] 11 7" xfId="31908"/>
    <cellStyle name="Migliaia [0] 11 8" xfId="37024"/>
    <cellStyle name="Migliaia [0] 11 9" xfId="1726"/>
    <cellStyle name="Migliaia [0] 12" xfId="313"/>
    <cellStyle name="Migliaia [0] 12 2" xfId="2272"/>
    <cellStyle name="Migliaia [0] 12 2 2" xfId="4246"/>
    <cellStyle name="Migliaia [0] 12 2 2 2" xfId="8022"/>
    <cellStyle name="Migliaia [0] 12 2 2 2 2" xfId="18033"/>
    <cellStyle name="Migliaia [0] 12 2 2 2 3" xfId="44767"/>
    <cellStyle name="Migliaia [0] 12 2 2 2 4" xfId="47039"/>
    <cellStyle name="Migliaia [0] 12 2 2 2 5" xfId="50055"/>
    <cellStyle name="Migliaia [0] 12 2 2 3" xfId="7851"/>
    <cellStyle name="Migliaia [0] 12 2 2 4" xfId="6792"/>
    <cellStyle name="Migliaia [0] 12 2 2 4 2" xfId="17565"/>
    <cellStyle name="Migliaia [0] 12 2 2 4 3" xfId="42448"/>
    <cellStyle name="Migliaia [0] 12 2 2 4 4" xfId="46558"/>
    <cellStyle name="Migliaia [0] 12 2 2 4 5" xfId="49574"/>
    <cellStyle name="Migliaia [0] 12 2 2 5" xfId="15821"/>
    <cellStyle name="Migliaia [0] 12 2 2 6" xfId="20275"/>
    <cellStyle name="Migliaia [0] 12 2 2 7" xfId="45108"/>
    <cellStyle name="Migliaia [0] 12 2 2 8" xfId="46014"/>
    <cellStyle name="Migliaia [0] 12 2 3" xfId="8023"/>
    <cellStyle name="Migliaia [0] 12 2 3 2" xfId="29028"/>
    <cellStyle name="Migliaia [0] 12 2 3 2 2" xfId="34379"/>
    <cellStyle name="Migliaia [0] 12 2 3 2 3" xfId="39681"/>
    <cellStyle name="Migliaia [0] 12 2 3 3" xfId="31914"/>
    <cellStyle name="Migliaia [0] 12 2 3 4" xfId="37030"/>
    <cellStyle name="Migliaia [0] 12 2 4" xfId="15820"/>
    <cellStyle name="Migliaia [0] 12 2 5" xfId="20274"/>
    <cellStyle name="Migliaia [0] 12 3" xfId="3959"/>
    <cellStyle name="Migliaia [0] 12 3 2" xfId="8024"/>
    <cellStyle name="Migliaia [0] 12 3 2 2" xfId="14611"/>
    <cellStyle name="Migliaia [0] 12 3 2 2 2" xfId="18034"/>
    <cellStyle name="Migliaia [0] 12 3 2 2 2 2" xfId="34380"/>
    <cellStyle name="Migliaia [0] 12 3 2 2 3" xfId="39682"/>
    <cellStyle name="Migliaia [0] 12 3 2 2 4" xfId="29029"/>
    <cellStyle name="Migliaia [0] 12 3 2 3" xfId="31915"/>
    <cellStyle name="Migliaia [0] 12 3 2 4" xfId="37031"/>
    <cellStyle name="Migliaia [0] 12 3 2 5" xfId="28724"/>
    <cellStyle name="Migliaia [0] 12 3 2 6" xfId="47040"/>
    <cellStyle name="Migliaia [0] 12 3 2 7" xfId="50056"/>
    <cellStyle name="Migliaia [0] 12 3 2 8" xfId="13887"/>
    <cellStyle name="Migliaia [0] 12 3 3" xfId="7966"/>
    <cellStyle name="Migliaia [0] 12 3 4" xfId="6793"/>
    <cellStyle name="Migliaia [0] 12 3 4 2" xfId="17566"/>
    <cellStyle name="Migliaia [0] 12 3 4 3" xfId="42449"/>
    <cellStyle name="Migliaia [0] 12 3 4 4" xfId="46559"/>
    <cellStyle name="Migliaia [0] 12 3 4 5" xfId="49575"/>
    <cellStyle name="Migliaia [0] 12 3 5" xfId="15822"/>
    <cellStyle name="Migliaia [0] 12 3 6" xfId="20277"/>
    <cellStyle name="Migliaia [0] 12 4" xfId="3506"/>
    <cellStyle name="Migliaia [0] 12 4 2" xfId="13316"/>
    <cellStyle name="Migliaia [0] 12 4 2 2" xfId="31357"/>
    <cellStyle name="Migliaia [0] 12 4 2 2 2" xfId="36515"/>
    <cellStyle name="Migliaia [0] 12 4 2 2 3" xfId="41817"/>
    <cellStyle name="Migliaia [0] 12 4 2 3" xfId="33864"/>
    <cellStyle name="Migliaia [0] 12 4 2 4" xfId="39166"/>
    <cellStyle name="Migliaia [0] 12 4 3" xfId="15823"/>
    <cellStyle name="Migliaia [0] 12 4 3 2" xfId="34381"/>
    <cellStyle name="Migliaia [0] 12 4 3 3" xfId="39683"/>
    <cellStyle name="Migliaia [0] 12 4 3 4" xfId="29030"/>
    <cellStyle name="Migliaia [0] 12 4 4" xfId="31916"/>
    <cellStyle name="Migliaia [0] 12 4 5" xfId="37032"/>
    <cellStyle name="Migliaia [0] 12 4 6" xfId="12258"/>
    <cellStyle name="Migliaia [0] 12 5" xfId="13385"/>
    <cellStyle name="Migliaia [0] 12 5 2" xfId="29031"/>
    <cellStyle name="Migliaia [0] 12 5 2 2" xfId="34382"/>
    <cellStyle name="Migliaia [0] 12 5 2 3" xfId="39684"/>
    <cellStyle name="Migliaia [0] 12 5 3" xfId="31917"/>
    <cellStyle name="Migliaia [0] 12 5 4" xfId="37033"/>
    <cellStyle name="Migliaia [0] 12 6" xfId="15819"/>
    <cellStyle name="Migliaia [0] 12 6 2" xfId="34378"/>
    <cellStyle name="Migliaia [0] 12 6 3" xfId="39680"/>
    <cellStyle name="Migliaia [0] 12 6 4" xfId="29027"/>
    <cellStyle name="Migliaia [0] 12 7" xfId="31913"/>
    <cellStyle name="Migliaia [0] 12 8" xfId="37029"/>
    <cellStyle name="Migliaia [0] 12 9" xfId="1727"/>
    <cellStyle name="Migliaia [0] 13" xfId="314"/>
    <cellStyle name="Migliaia [0] 13 2" xfId="2273"/>
    <cellStyle name="Migliaia [0] 13 2 2" xfId="4247"/>
    <cellStyle name="Migliaia [0] 13 2 2 2" xfId="8025"/>
    <cellStyle name="Migliaia [0] 13 2 2 2 2" xfId="18035"/>
    <cellStyle name="Migliaia [0] 13 2 2 2 3" xfId="44676"/>
    <cellStyle name="Migliaia [0] 13 2 2 2 4" xfId="47041"/>
    <cellStyle name="Migliaia [0] 13 2 2 2 5" xfId="50057"/>
    <cellStyle name="Migliaia [0] 13 2 2 3" xfId="8662"/>
    <cellStyle name="Migliaia [0] 13 2 2 4" xfId="6794"/>
    <cellStyle name="Migliaia [0] 13 2 2 4 2" xfId="17567"/>
    <cellStyle name="Migliaia [0] 13 2 2 4 3" xfId="44749"/>
    <cellStyle name="Migliaia [0] 13 2 2 4 4" xfId="46560"/>
    <cellStyle name="Migliaia [0] 13 2 2 4 5" xfId="49576"/>
    <cellStyle name="Migliaia [0] 13 2 2 5" xfId="15826"/>
    <cellStyle name="Migliaia [0] 13 2 2 6" xfId="20282"/>
    <cellStyle name="Migliaia [0] 13 2 2 7" xfId="45109"/>
    <cellStyle name="Migliaia [0] 13 2 2 8" xfId="46015"/>
    <cellStyle name="Migliaia [0] 13 2 3" xfId="8026"/>
    <cellStyle name="Migliaia [0] 13 2 3 2" xfId="29033"/>
    <cellStyle name="Migliaia [0] 13 2 3 2 2" xfId="34384"/>
    <cellStyle name="Migliaia [0] 13 2 3 2 3" xfId="39686"/>
    <cellStyle name="Migliaia [0] 13 2 3 3" xfId="31919"/>
    <cellStyle name="Migliaia [0] 13 2 3 4" xfId="37035"/>
    <cellStyle name="Migliaia [0] 13 2 4" xfId="15825"/>
    <cellStyle name="Migliaia [0] 13 2 5" xfId="20281"/>
    <cellStyle name="Migliaia [0] 13 3" xfId="3960"/>
    <cellStyle name="Migliaia [0] 13 3 2" xfId="8027"/>
    <cellStyle name="Migliaia [0] 13 3 2 2" xfId="14612"/>
    <cellStyle name="Migliaia [0] 13 3 2 2 2" xfId="18036"/>
    <cellStyle name="Migliaia [0] 13 3 2 2 2 2" xfId="34385"/>
    <cellStyle name="Migliaia [0] 13 3 2 2 3" xfId="39687"/>
    <cellStyle name="Migliaia [0] 13 3 2 2 4" xfId="29034"/>
    <cellStyle name="Migliaia [0] 13 3 2 3" xfId="31920"/>
    <cellStyle name="Migliaia [0] 13 3 2 4" xfId="37036"/>
    <cellStyle name="Migliaia [0] 13 3 2 5" xfId="20989"/>
    <cellStyle name="Migliaia [0] 13 3 2 6" xfId="47042"/>
    <cellStyle name="Migliaia [0] 13 3 2 7" xfId="50058"/>
    <cellStyle name="Migliaia [0] 13 3 2 8" xfId="13888"/>
    <cellStyle name="Migliaia [0] 13 3 3" xfId="7413"/>
    <cellStyle name="Migliaia [0] 13 3 4" xfId="6795"/>
    <cellStyle name="Migliaia [0] 13 3 4 2" xfId="17568"/>
    <cellStyle name="Migliaia [0] 13 3 4 3" xfId="44287"/>
    <cellStyle name="Migliaia [0] 13 3 4 4" xfId="46561"/>
    <cellStyle name="Migliaia [0] 13 3 4 5" xfId="49577"/>
    <cellStyle name="Migliaia [0] 13 3 5" xfId="15827"/>
    <cellStyle name="Migliaia [0] 13 3 6" xfId="20283"/>
    <cellStyle name="Migliaia [0] 13 4" xfId="3507"/>
    <cellStyle name="Migliaia [0] 13 4 2" xfId="13317"/>
    <cellStyle name="Migliaia [0] 13 4 2 2" xfId="31358"/>
    <cellStyle name="Migliaia [0] 13 4 2 2 2" xfId="36516"/>
    <cellStyle name="Migliaia [0] 13 4 2 2 3" xfId="41818"/>
    <cellStyle name="Migliaia [0] 13 4 2 3" xfId="33865"/>
    <cellStyle name="Migliaia [0] 13 4 2 4" xfId="39167"/>
    <cellStyle name="Migliaia [0] 13 4 3" xfId="15828"/>
    <cellStyle name="Migliaia [0] 13 4 3 2" xfId="34386"/>
    <cellStyle name="Migliaia [0] 13 4 3 3" xfId="39688"/>
    <cellStyle name="Migliaia [0] 13 4 3 4" xfId="29035"/>
    <cellStyle name="Migliaia [0] 13 4 4" xfId="31921"/>
    <cellStyle name="Migliaia [0] 13 4 5" xfId="37037"/>
    <cellStyle name="Migliaia [0] 13 4 6" xfId="12259"/>
    <cellStyle name="Migliaia [0] 13 5" xfId="13386"/>
    <cellStyle name="Migliaia [0] 13 5 2" xfId="29036"/>
    <cellStyle name="Migliaia [0] 13 5 2 2" xfId="34387"/>
    <cellStyle name="Migliaia [0] 13 5 2 3" xfId="39689"/>
    <cellStyle name="Migliaia [0] 13 5 3" xfId="31922"/>
    <cellStyle name="Migliaia [0] 13 5 4" xfId="37038"/>
    <cellStyle name="Migliaia [0] 13 6" xfId="15824"/>
    <cellStyle name="Migliaia [0] 13 6 2" xfId="34383"/>
    <cellStyle name="Migliaia [0] 13 6 3" xfId="39685"/>
    <cellStyle name="Migliaia [0] 13 6 4" xfId="29032"/>
    <cellStyle name="Migliaia [0] 13 7" xfId="31918"/>
    <cellStyle name="Migliaia [0] 13 8" xfId="37034"/>
    <cellStyle name="Migliaia [0] 13 9" xfId="1728"/>
    <cellStyle name="Migliaia [0] 14" xfId="315"/>
    <cellStyle name="Migliaia [0] 14 2" xfId="2274"/>
    <cellStyle name="Migliaia [0] 14 2 2" xfId="4248"/>
    <cellStyle name="Migliaia [0] 14 2 2 2" xfId="8028"/>
    <cellStyle name="Migliaia [0] 14 2 2 2 2" xfId="18037"/>
    <cellStyle name="Migliaia [0] 14 2 2 2 3" xfId="43892"/>
    <cellStyle name="Migliaia [0] 14 2 2 2 4" xfId="47043"/>
    <cellStyle name="Migliaia [0] 14 2 2 2 5" xfId="50059"/>
    <cellStyle name="Migliaia [0] 14 2 2 3" xfId="8661"/>
    <cellStyle name="Migliaia [0] 14 2 2 4" xfId="6796"/>
    <cellStyle name="Migliaia [0] 14 2 2 4 2" xfId="17569"/>
    <cellStyle name="Migliaia [0] 14 2 2 4 3" xfId="42450"/>
    <cellStyle name="Migliaia [0] 14 2 2 4 4" xfId="46562"/>
    <cellStyle name="Migliaia [0] 14 2 2 4 5" xfId="49578"/>
    <cellStyle name="Migliaia [0] 14 2 2 5" xfId="15831"/>
    <cellStyle name="Migliaia [0] 14 2 2 6" xfId="20286"/>
    <cellStyle name="Migliaia [0] 14 2 2 7" xfId="45110"/>
    <cellStyle name="Migliaia [0] 14 2 2 8" xfId="46016"/>
    <cellStyle name="Migliaia [0] 14 2 3" xfId="8029"/>
    <cellStyle name="Migliaia [0] 14 2 3 2" xfId="29038"/>
    <cellStyle name="Migliaia [0] 14 2 3 2 2" xfId="34389"/>
    <cellStyle name="Migliaia [0] 14 2 3 2 3" xfId="39691"/>
    <cellStyle name="Migliaia [0] 14 2 3 3" xfId="31924"/>
    <cellStyle name="Migliaia [0] 14 2 3 4" xfId="37040"/>
    <cellStyle name="Migliaia [0] 14 2 4" xfId="15830"/>
    <cellStyle name="Migliaia [0] 14 2 5" xfId="20285"/>
    <cellStyle name="Migliaia [0] 14 3" xfId="3961"/>
    <cellStyle name="Migliaia [0] 14 3 2" xfId="8030"/>
    <cellStyle name="Migliaia [0] 14 3 2 2" xfId="14613"/>
    <cellStyle name="Migliaia [0] 14 3 2 2 2" xfId="18038"/>
    <cellStyle name="Migliaia [0] 14 3 2 2 2 2" xfId="34390"/>
    <cellStyle name="Migliaia [0] 14 3 2 2 3" xfId="39692"/>
    <cellStyle name="Migliaia [0] 14 3 2 2 4" xfId="29039"/>
    <cellStyle name="Migliaia [0] 14 3 2 3" xfId="31925"/>
    <cellStyle name="Migliaia [0] 14 3 2 4" xfId="37041"/>
    <cellStyle name="Migliaia [0] 14 3 2 5" xfId="42569"/>
    <cellStyle name="Migliaia [0] 14 3 2 6" xfId="47044"/>
    <cellStyle name="Migliaia [0] 14 3 2 7" xfId="50060"/>
    <cellStyle name="Migliaia [0] 14 3 2 8" xfId="13889"/>
    <cellStyle name="Migliaia [0] 14 3 3" xfId="8690"/>
    <cellStyle name="Migliaia [0] 14 3 4" xfId="6797"/>
    <cellStyle name="Migliaia [0] 14 3 4 2" xfId="17570"/>
    <cellStyle name="Migliaia [0] 14 3 4 3" xfId="44858"/>
    <cellStyle name="Migliaia [0] 14 3 4 4" xfId="46563"/>
    <cellStyle name="Migliaia [0] 14 3 4 5" xfId="49579"/>
    <cellStyle name="Migliaia [0] 14 3 5" xfId="15832"/>
    <cellStyle name="Migliaia [0] 14 3 6" xfId="20287"/>
    <cellStyle name="Migliaia [0] 14 4" xfId="3508"/>
    <cellStyle name="Migliaia [0] 14 4 2" xfId="13318"/>
    <cellStyle name="Migliaia [0] 14 4 2 2" xfId="31359"/>
    <cellStyle name="Migliaia [0] 14 4 2 2 2" xfId="36517"/>
    <cellStyle name="Migliaia [0] 14 4 2 2 3" xfId="41819"/>
    <cellStyle name="Migliaia [0] 14 4 2 3" xfId="33866"/>
    <cellStyle name="Migliaia [0] 14 4 2 4" xfId="39168"/>
    <cellStyle name="Migliaia [0] 14 4 3" xfId="15833"/>
    <cellStyle name="Migliaia [0] 14 4 3 2" xfId="34391"/>
    <cellStyle name="Migliaia [0] 14 4 3 3" xfId="39693"/>
    <cellStyle name="Migliaia [0] 14 4 3 4" xfId="29040"/>
    <cellStyle name="Migliaia [0] 14 4 4" xfId="31926"/>
    <cellStyle name="Migliaia [0] 14 4 5" xfId="37042"/>
    <cellStyle name="Migliaia [0] 14 4 6" xfId="12260"/>
    <cellStyle name="Migliaia [0] 14 5" xfId="13387"/>
    <cellStyle name="Migliaia [0] 14 5 2" xfId="29041"/>
    <cellStyle name="Migliaia [0] 14 5 2 2" xfId="34392"/>
    <cellStyle name="Migliaia [0] 14 5 2 3" xfId="39694"/>
    <cellStyle name="Migliaia [0] 14 5 3" xfId="31927"/>
    <cellStyle name="Migliaia [0] 14 5 4" xfId="37043"/>
    <cellStyle name="Migliaia [0] 14 6" xfId="15829"/>
    <cellStyle name="Migliaia [0] 14 6 2" xfId="34388"/>
    <cellStyle name="Migliaia [0] 14 6 3" xfId="39690"/>
    <cellStyle name="Migliaia [0] 14 6 4" xfId="29037"/>
    <cellStyle name="Migliaia [0] 14 7" xfId="31923"/>
    <cellStyle name="Migliaia [0] 14 8" xfId="37039"/>
    <cellStyle name="Migliaia [0] 14 9" xfId="1729"/>
    <cellStyle name="Migliaia [0] 15" xfId="316"/>
    <cellStyle name="Migliaia [0] 15 2" xfId="2275"/>
    <cellStyle name="Migliaia [0] 15 2 2" xfId="4249"/>
    <cellStyle name="Migliaia [0] 15 2 2 2" xfId="8031"/>
    <cellStyle name="Migliaia [0] 15 2 2 2 2" xfId="18039"/>
    <cellStyle name="Migliaia [0] 15 2 2 2 3" xfId="42570"/>
    <cellStyle name="Migliaia [0] 15 2 2 2 4" xfId="47045"/>
    <cellStyle name="Migliaia [0] 15 2 2 2 5" xfId="50061"/>
    <cellStyle name="Migliaia [0] 15 2 2 3" xfId="8660"/>
    <cellStyle name="Migliaia [0] 15 2 2 4" xfId="6798"/>
    <cellStyle name="Migliaia [0] 15 2 2 4 2" xfId="17571"/>
    <cellStyle name="Migliaia [0] 15 2 2 4 3" xfId="42451"/>
    <cellStyle name="Migliaia [0] 15 2 2 4 4" xfId="46564"/>
    <cellStyle name="Migliaia [0] 15 2 2 4 5" xfId="49580"/>
    <cellStyle name="Migliaia [0] 15 2 2 5" xfId="15836"/>
    <cellStyle name="Migliaia [0] 15 2 2 6" xfId="20290"/>
    <cellStyle name="Migliaia [0] 15 2 2 7" xfId="45111"/>
    <cellStyle name="Migliaia [0] 15 2 2 8" xfId="46017"/>
    <cellStyle name="Migliaia [0] 15 2 3" xfId="8032"/>
    <cellStyle name="Migliaia [0] 15 2 3 2" xfId="29043"/>
    <cellStyle name="Migliaia [0] 15 2 3 2 2" xfId="34394"/>
    <cellStyle name="Migliaia [0] 15 2 3 2 3" xfId="39696"/>
    <cellStyle name="Migliaia [0] 15 2 3 3" xfId="31929"/>
    <cellStyle name="Migliaia [0] 15 2 3 4" xfId="37045"/>
    <cellStyle name="Migliaia [0] 15 2 4" xfId="15835"/>
    <cellStyle name="Migliaia [0] 15 2 5" xfId="20289"/>
    <cellStyle name="Migliaia [0] 15 3" xfId="3962"/>
    <cellStyle name="Migliaia [0] 15 3 2" xfId="8033"/>
    <cellStyle name="Migliaia [0] 15 3 2 2" xfId="14614"/>
    <cellStyle name="Migliaia [0] 15 3 2 2 2" xfId="18040"/>
    <cellStyle name="Migliaia [0] 15 3 2 2 2 2" xfId="34395"/>
    <cellStyle name="Migliaia [0] 15 3 2 2 3" xfId="39697"/>
    <cellStyle name="Migliaia [0] 15 3 2 2 4" xfId="29044"/>
    <cellStyle name="Migliaia [0] 15 3 2 3" xfId="31930"/>
    <cellStyle name="Migliaia [0] 15 3 2 4" xfId="37046"/>
    <cellStyle name="Migliaia [0] 15 3 2 5" xfId="43803"/>
    <cellStyle name="Migliaia [0] 15 3 2 6" xfId="47046"/>
    <cellStyle name="Migliaia [0] 15 3 2 7" xfId="50062"/>
    <cellStyle name="Migliaia [0] 15 3 2 8" xfId="13890"/>
    <cellStyle name="Migliaia [0] 15 3 3" xfId="8689"/>
    <cellStyle name="Migliaia [0] 15 3 4" xfId="6799"/>
    <cellStyle name="Migliaia [0] 15 3 4 2" xfId="17572"/>
    <cellStyle name="Migliaia [0] 15 3 4 3" xfId="43992"/>
    <cellStyle name="Migliaia [0] 15 3 4 4" xfId="46565"/>
    <cellStyle name="Migliaia [0] 15 3 4 5" xfId="49581"/>
    <cellStyle name="Migliaia [0] 15 3 5" xfId="15837"/>
    <cellStyle name="Migliaia [0] 15 3 6" xfId="20291"/>
    <cellStyle name="Migliaia [0] 15 4" xfId="3509"/>
    <cellStyle name="Migliaia [0] 15 4 2" xfId="13319"/>
    <cellStyle name="Migliaia [0] 15 4 2 2" xfId="31360"/>
    <cellStyle name="Migliaia [0] 15 4 2 2 2" xfId="36518"/>
    <cellStyle name="Migliaia [0] 15 4 2 2 3" xfId="41820"/>
    <cellStyle name="Migliaia [0] 15 4 2 3" xfId="33867"/>
    <cellStyle name="Migliaia [0] 15 4 2 4" xfId="39169"/>
    <cellStyle name="Migliaia [0] 15 4 3" xfId="15838"/>
    <cellStyle name="Migliaia [0] 15 4 3 2" xfId="34396"/>
    <cellStyle name="Migliaia [0] 15 4 3 3" xfId="39698"/>
    <cellStyle name="Migliaia [0] 15 4 3 4" xfId="29045"/>
    <cellStyle name="Migliaia [0] 15 4 4" xfId="31931"/>
    <cellStyle name="Migliaia [0] 15 4 5" xfId="37047"/>
    <cellStyle name="Migliaia [0] 15 4 6" xfId="12261"/>
    <cellStyle name="Migliaia [0] 15 5" xfId="13388"/>
    <cellStyle name="Migliaia [0] 15 5 2" xfId="29046"/>
    <cellStyle name="Migliaia [0] 15 5 2 2" xfId="34397"/>
    <cellStyle name="Migliaia [0] 15 5 2 3" xfId="39699"/>
    <cellStyle name="Migliaia [0] 15 5 3" xfId="31932"/>
    <cellStyle name="Migliaia [0] 15 5 4" xfId="37048"/>
    <cellStyle name="Migliaia [0] 15 6" xfId="15834"/>
    <cellStyle name="Migliaia [0] 15 6 2" xfId="34393"/>
    <cellStyle name="Migliaia [0] 15 6 3" xfId="39695"/>
    <cellStyle name="Migliaia [0] 15 6 4" xfId="29042"/>
    <cellStyle name="Migliaia [0] 15 7" xfId="31928"/>
    <cellStyle name="Migliaia [0] 15 8" xfId="37044"/>
    <cellStyle name="Migliaia [0] 15 9" xfId="1730"/>
    <cellStyle name="Migliaia [0] 16" xfId="317"/>
    <cellStyle name="Migliaia [0] 16 2" xfId="2276"/>
    <cellStyle name="Migliaia [0] 16 2 2" xfId="4250"/>
    <cellStyle name="Migliaia [0] 16 2 2 2" xfId="8034"/>
    <cellStyle name="Migliaia [0] 16 2 2 2 2" xfId="18041"/>
    <cellStyle name="Migliaia [0] 16 2 2 2 3" xfId="43019"/>
    <cellStyle name="Migliaia [0] 16 2 2 2 4" xfId="47047"/>
    <cellStyle name="Migliaia [0] 16 2 2 2 5" xfId="50063"/>
    <cellStyle name="Migliaia [0] 16 2 2 3" xfId="8659"/>
    <cellStyle name="Migliaia [0] 16 2 2 4" xfId="6800"/>
    <cellStyle name="Migliaia [0] 16 2 2 4 2" xfId="17573"/>
    <cellStyle name="Migliaia [0] 16 2 2 4 3" xfId="42452"/>
    <cellStyle name="Migliaia [0] 16 2 2 4 4" xfId="46566"/>
    <cellStyle name="Migliaia [0] 16 2 2 4 5" xfId="49582"/>
    <cellStyle name="Migliaia [0] 16 2 2 5" xfId="15841"/>
    <cellStyle name="Migliaia [0] 16 2 2 6" xfId="20293"/>
    <cellStyle name="Migliaia [0] 16 2 2 7" xfId="45112"/>
    <cellStyle name="Migliaia [0] 16 2 2 8" xfId="46018"/>
    <cellStyle name="Migliaia [0] 16 2 3" xfId="8035"/>
    <cellStyle name="Migliaia [0] 16 2 3 2" xfId="29048"/>
    <cellStyle name="Migliaia [0] 16 2 3 2 2" xfId="34399"/>
    <cellStyle name="Migliaia [0] 16 2 3 2 3" xfId="39701"/>
    <cellStyle name="Migliaia [0] 16 2 3 3" xfId="31934"/>
    <cellStyle name="Migliaia [0] 16 2 3 4" xfId="37050"/>
    <cellStyle name="Migliaia [0] 16 2 4" xfId="15840"/>
    <cellStyle name="Migliaia [0] 16 2 5" xfId="20292"/>
    <cellStyle name="Migliaia [0] 16 3" xfId="3963"/>
    <cellStyle name="Migliaia [0] 16 3 2" xfId="8036"/>
    <cellStyle name="Migliaia [0] 16 3 2 2" xfId="14615"/>
    <cellStyle name="Migliaia [0] 16 3 2 2 2" xfId="18042"/>
    <cellStyle name="Migliaia [0] 16 3 2 2 2 2" xfId="34400"/>
    <cellStyle name="Migliaia [0] 16 3 2 2 3" xfId="39702"/>
    <cellStyle name="Migliaia [0] 16 3 2 2 4" xfId="29049"/>
    <cellStyle name="Migliaia [0] 16 3 2 3" xfId="31935"/>
    <cellStyle name="Migliaia [0] 16 3 2 4" xfId="37051"/>
    <cellStyle name="Migliaia [0] 16 3 2 5" xfId="44474"/>
    <cellStyle name="Migliaia [0] 16 3 2 6" xfId="47048"/>
    <cellStyle name="Migliaia [0] 16 3 2 7" xfId="50064"/>
    <cellStyle name="Migliaia [0] 16 3 2 8" xfId="13891"/>
    <cellStyle name="Migliaia [0] 16 3 3" xfId="8519"/>
    <cellStyle name="Migliaia [0] 16 3 4" xfId="6801"/>
    <cellStyle name="Migliaia [0] 16 3 4 2" xfId="17574"/>
    <cellStyle name="Migliaia [0] 16 3 4 3" xfId="44571"/>
    <cellStyle name="Migliaia [0] 16 3 4 4" xfId="46567"/>
    <cellStyle name="Migliaia [0] 16 3 4 5" xfId="49583"/>
    <cellStyle name="Migliaia [0] 16 3 5" xfId="15842"/>
    <cellStyle name="Migliaia [0] 16 3 6" xfId="20294"/>
    <cellStyle name="Migliaia [0] 16 4" xfId="3510"/>
    <cellStyle name="Migliaia [0] 16 4 2" xfId="13320"/>
    <cellStyle name="Migliaia [0] 16 4 2 2" xfId="31361"/>
    <cellStyle name="Migliaia [0] 16 4 2 2 2" xfId="36519"/>
    <cellStyle name="Migliaia [0] 16 4 2 2 3" xfId="41821"/>
    <cellStyle name="Migliaia [0] 16 4 2 3" xfId="33868"/>
    <cellStyle name="Migliaia [0] 16 4 2 4" xfId="39170"/>
    <cellStyle name="Migliaia [0] 16 4 3" xfId="15843"/>
    <cellStyle name="Migliaia [0] 16 4 3 2" xfId="34401"/>
    <cellStyle name="Migliaia [0] 16 4 3 3" xfId="39703"/>
    <cellStyle name="Migliaia [0] 16 4 3 4" xfId="29050"/>
    <cellStyle name="Migliaia [0] 16 4 4" xfId="31936"/>
    <cellStyle name="Migliaia [0] 16 4 5" xfId="37052"/>
    <cellStyle name="Migliaia [0] 16 4 6" xfId="12262"/>
    <cellStyle name="Migliaia [0] 16 5" xfId="13389"/>
    <cellStyle name="Migliaia [0] 16 5 2" xfId="29051"/>
    <cellStyle name="Migliaia [0] 16 5 2 2" xfId="34402"/>
    <cellStyle name="Migliaia [0] 16 5 2 3" xfId="39704"/>
    <cellStyle name="Migliaia [0] 16 5 3" xfId="31937"/>
    <cellStyle name="Migliaia [0] 16 5 4" xfId="37053"/>
    <cellStyle name="Migliaia [0] 16 6" xfId="15839"/>
    <cellStyle name="Migliaia [0] 16 6 2" xfId="34398"/>
    <cellStyle name="Migliaia [0] 16 6 3" xfId="39700"/>
    <cellStyle name="Migliaia [0] 16 6 4" xfId="29047"/>
    <cellStyle name="Migliaia [0] 16 7" xfId="31933"/>
    <cellStyle name="Migliaia [0] 16 8" xfId="37049"/>
    <cellStyle name="Migliaia [0] 16 9" xfId="1731"/>
    <cellStyle name="Migliaia [0] 17" xfId="318"/>
    <cellStyle name="Migliaia [0] 17 2" xfId="2277"/>
    <cellStyle name="Migliaia [0] 17 2 2" xfId="4251"/>
    <cellStyle name="Migliaia [0] 17 2 2 2" xfId="8037"/>
    <cellStyle name="Migliaia [0] 17 2 2 2 2" xfId="18043"/>
    <cellStyle name="Migliaia [0] 17 2 2 2 3" xfId="42571"/>
    <cellStyle name="Migliaia [0] 17 2 2 2 4" xfId="47049"/>
    <cellStyle name="Migliaia [0] 17 2 2 2 5" xfId="50065"/>
    <cellStyle name="Migliaia [0] 17 2 2 3" xfId="8490"/>
    <cellStyle name="Migliaia [0] 17 2 2 4" xfId="6802"/>
    <cellStyle name="Migliaia [0] 17 2 2 4 2" xfId="17575"/>
    <cellStyle name="Migliaia [0] 17 2 2 4 3" xfId="42453"/>
    <cellStyle name="Migliaia [0] 17 2 2 4 4" xfId="46568"/>
    <cellStyle name="Migliaia [0] 17 2 2 4 5" xfId="49584"/>
    <cellStyle name="Migliaia [0] 17 2 2 5" xfId="15846"/>
    <cellStyle name="Migliaia [0] 17 2 2 6" xfId="20296"/>
    <cellStyle name="Migliaia [0] 17 2 2 7" xfId="45113"/>
    <cellStyle name="Migliaia [0] 17 2 2 8" xfId="46019"/>
    <cellStyle name="Migliaia [0] 17 2 3" xfId="8038"/>
    <cellStyle name="Migliaia [0] 17 2 3 2" xfId="29053"/>
    <cellStyle name="Migliaia [0] 17 2 3 2 2" xfId="34404"/>
    <cellStyle name="Migliaia [0] 17 2 3 2 3" xfId="39706"/>
    <cellStyle name="Migliaia [0] 17 2 3 3" xfId="31939"/>
    <cellStyle name="Migliaia [0] 17 2 3 4" xfId="37055"/>
    <cellStyle name="Migliaia [0] 17 2 4" xfId="15845"/>
    <cellStyle name="Migliaia [0] 17 2 5" xfId="20295"/>
    <cellStyle name="Migliaia [0] 17 3" xfId="3964"/>
    <cellStyle name="Migliaia [0] 17 3 2" xfId="8039"/>
    <cellStyle name="Migliaia [0] 17 3 2 2" xfId="14616"/>
    <cellStyle name="Migliaia [0] 17 3 2 2 2" xfId="18044"/>
    <cellStyle name="Migliaia [0] 17 3 2 2 2 2" xfId="34405"/>
    <cellStyle name="Migliaia [0] 17 3 2 2 3" xfId="39707"/>
    <cellStyle name="Migliaia [0] 17 3 2 2 4" xfId="29054"/>
    <cellStyle name="Migliaia [0] 17 3 2 3" xfId="31940"/>
    <cellStyle name="Migliaia [0] 17 3 2 4" xfId="37056"/>
    <cellStyle name="Migliaia [0] 17 3 2 5" xfId="44384"/>
    <cellStyle name="Migliaia [0] 17 3 2 6" xfId="47050"/>
    <cellStyle name="Migliaia [0] 17 3 2 7" xfId="50066"/>
    <cellStyle name="Migliaia [0] 17 3 2 8" xfId="13892"/>
    <cellStyle name="Migliaia [0] 17 3 3" xfId="7466"/>
    <cellStyle name="Migliaia [0] 17 3 4" xfId="6803"/>
    <cellStyle name="Migliaia [0] 17 3 4 2" xfId="17576"/>
    <cellStyle name="Migliaia [0] 17 3 4 3" xfId="44174"/>
    <cellStyle name="Migliaia [0] 17 3 4 4" xfId="46569"/>
    <cellStyle name="Migliaia [0] 17 3 4 5" xfId="49585"/>
    <cellStyle name="Migliaia [0] 17 3 5" xfId="15847"/>
    <cellStyle name="Migliaia [0] 17 3 6" xfId="20297"/>
    <cellStyle name="Migliaia [0] 17 4" xfId="3511"/>
    <cellStyle name="Migliaia [0] 17 4 2" xfId="13321"/>
    <cellStyle name="Migliaia [0] 17 4 2 2" xfId="31362"/>
    <cellStyle name="Migliaia [0] 17 4 2 2 2" xfId="36520"/>
    <cellStyle name="Migliaia [0] 17 4 2 2 3" xfId="41822"/>
    <cellStyle name="Migliaia [0] 17 4 2 3" xfId="33869"/>
    <cellStyle name="Migliaia [0] 17 4 2 4" xfId="39171"/>
    <cellStyle name="Migliaia [0] 17 4 3" xfId="15848"/>
    <cellStyle name="Migliaia [0] 17 4 3 2" xfId="34406"/>
    <cellStyle name="Migliaia [0] 17 4 3 3" xfId="39708"/>
    <cellStyle name="Migliaia [0] 17 4 3 4" xfId="29055"/>
    <cellStyle name="Migliaia [0] 17 4 4" xfId="31941"/>
    <cellStyle name="Migliaia [0] 17 4 5" xfId="37057"/>
    <cellStyle name="Migliaia [0] 17 4 6" xfId="12263"/>
    <cellStyle name="Migliaia [0] 17 5" xfId="13390"/>
    <cellStyle name="Migliaia [0] 17 5 2" xfId="29056"/>
    <cellStyle name="Migliaia [0] 17 5 2 2" xfId="34407"/>
    <cellStyle name="Migliaia [0] 17 5 2 3" xfId="39709"/>
    <cellStyle name="Migliaia [0] 17 5 3" xfId="31942"/>
    <cellStyle name="Migliaia [0] 17 5 4" xfId="37058"/>
    <cellStyle name="Migliaia [0] 17 6" xfId="15844"/>
    <cellStyle name="Migliaia [0] 17 6 2" xfId="34403"/>
    <cellStyle name="Migliaia [0] 17 6 3" xfId="39705"/>
    <cellStyle name="Migliaia [0] 17 6 4" xfId="29052"/>
    <cellStyle name="Migliaia [0] 17 7" xfId="31938"/>
    <cellStyle name="Migliaia [0] 17 8" xfId="37054"/>
    <cellStyle name="Migliaia [0] 17 9" xfId="1732"/>
    <cellStyle name="Migliaia [0] 18" xfId="319"/>
    <cellStyle name="Migliaia [0] 18 2" xfId="2278"/>
    <cellStyle name="Migliaia [0] 18 2 2" xfId="4252"/>
    <cellStyle name="Migliaia [0] 18 2 2 2" xfId="8040"/>
    <cellStyle name="Migliaia [0] 18 2 2 2 2" xfId="18045"/>
    <cellStyle name="Migliaia [0] 18 2 2 2 3" xfId="43020"/>
    <cellStyle name="Migliaia [0] 18 2 2 2 4" xfId="47051"/>
    <cellStyle name="Migliaia [0] 18 2 2 2 5" xfId="50067"/>
    <cellStyle name="Migliaia [0] 18 2 2 3" xfId="7852"/>
    <cellStyle name="Migliaia [0] 18 2 2 4" xfId="6804"/>
    <cellStyle name="Migliaia [0] 18 2 2 4 2" xfId="17577"/>
    <cellStyle name="Migliaia [0] 18 2 2 4 3" xfId="43581"/>
    <cellStyle name="Migliaia [0] 18 2 2 4 4" xfId="46570"/>
    <cellStyle name="Migliaia [0] 18 2 2 4 5" xfId="49586"/>
    <cellStyle name="Migliaia [0] 18 2 2 5" xfId="15851"/>
    <cellStyle name="Migliaia [0] 18 2 2 6" xfId="20299"/>
    <cellStyle name="Migliaia [0] 18 2 2 7" xfId="45114"/>
    <cellStyle name="Migliaia [0] 18 2 2 8" xfId="46020"/>
    <cellStyle name="Migliaia [0] 18 2 3" xfId="8041"/>
    <cellStyle name="Migliaia [0] 18 2 3 2" xfId="29058"/>
    <cellStyle name="Migliaia [0] 18 2 3 2 2" xfId="34409"/>
    <cellStyle name="Migliaia [0] 18 2 3 2 3" xfId="39711"/>
    <cellStyle name="Migliaia [0] 18 2 3 3" xfId="31944"/>
    <cellStyle name="Migliaia [0] 18 2 3 4" xfId="37060"/>
    <cellStyle name="Migliaia [0] 18 2 4" xfId="15850"/>
    <cellStyle name="Migliaia [0] 18 2 5" xfId="20298"/>
    <cellStyle name="Migliaia [0] 18 3" xfId="3965"/>
    <cellStyle name="Migliaia [0] 18 3 2" xfId="8042"/>
    <cellStyle name="Migliaia [0] 18 3 2 2" xfId="14617"/>
    <cellStyle name="Migliaia [0] 18 3 2 2 2" xfId="18046"/>
    <cellStyle name="Migliaia [0] 18 3 2 2 2 2" xfId="34410"/>
    <cellStyle name="Migliaia [0] 18 3 2 2 3" xfId="39712"/>
    <cellStyle name="Migliaia [0] 18 3 2 2 4" xfId="29059"/>
    <cellStyle name="Migliaia [0] 18 3 2 3" xfId="31945"/>
    <cellStyle name="Migliaia [0] 18 3 2 4" xfId="37061"/>
    <cellStyle name="Migliaia [0] 18 3 2 5" xfId="32236"/>
    <cellStyle name="Migliaia [0] 18 3 2 6" xfId="47052"/>
    <cellStyle name="Migliaia [0] 18 3 2 7" xfId="50068"/>
    <cellStyle name="Migliaia [0] 18 3 2 8" xfId="13893"/>
    <cellStyle name="Migliaia [0] 18 3 3" xfId="7848"/>
    <cellStyle name="Migliaia [0] 18 3 4" xfId="6805"/>
    <cellStyle name="Migliaia [0] 18 3 4 2" xfId="17578"/>
    <cellStyle name="Migliaia [0] 18 3 4 3" xfId="42454"/>
    <cellStyle name="Migliaia [0] 18 3 4 4" xfId="46571"/>
    <cellStyle name="Migliaia [0] 18 3 4 5" xfId="49587"/>
    <cellStyle name="Migliaia [0] 18 3 5" xfId="15852"/>
    <cellStyle name="Migliaia [0] 18 3 6" xfId="20300"/>
    <cellStyle name="Migliaia [0] 18 4" xfId="3512"/>
    <cellStyle name="Migliaia [0] 18 4 2" xfId="13322"/>
    <cellStyle name="Migliaia [0] 18 4 2 2" xfId="31363"/>
    <cellStyle name="Migliaia [0] 18 4 2 2 2" xfId="36521"/>
    <cellStyle name="Migliaia [0] 18 4 2 2 3" xfId="41823"/>
    <cellStyle name="Migliaia [0] 18 4 2 3" xfId="33870"/>
    <cellStyle name="Migliaia [0] 18 4 2 4" xfId="39172"/>
    <cellStyle name="Migliaia [0] 18 4 3" xfId="15853"/>
    <cellStyle name="Migliaia [0] 18 4 3 2" xfId="34411"/>
    <cellStyle name="Migliaia [0] 18 4 3 3" xfId="39713"/>
    <cellStyle name="Migliaia [0] 18 4 3 4" xfId="29060"/>
    <cellStyle name="Migliaia [0] 18 4 4" xfId="31946"/>
    <cellStyle name="Migliaia [0] 18 4 5" xfId="37062"/>
    <cellStyle name="Migliaia [0] 18 4 6" xfId="12264"/>
    <cellStyle name="Migliaia [0] 18 5" xfId="13391"/>
    <cellStyle name="Migliaia [0] 18 5 2" xfId="29061"/>
    <cellStyle name="Migliaia [0] 18 5 2 2" xfId="34412"/>
    <cellStyle name="Migliaia [0] 18 5 2 3" xfId="39714"/>
    <cellStyle name="Migliaia [0] 18 5 3" xfId="31947"/>
    <cellStyle name="Migliaia [0] 18 5 4" xfId="37063"/>
    <cellStyle name="Migliaia [0] 18 6" xfId="15849"/>
    <cellStyle name="Migliaia [0] 18 6 2" xfId="34408"/>
    <cellStyle name="Migliaia [0] 18 6 3" xfId="39710"/>
    <cellStyle name="Migliaia [0] 18 6 4" xfId="29057"/>
    <cellStyle name="Migliaia [0] 18 7" xfId="31943"/>
    <cellStyle name="Migliaia [0] 18 8" xfId="37059"/>
    <cellStyle name="Migliaia [0] 18 9" xfId="1733"/>
    <cellStyle name="Migliaia [0] 19" xfId="320"/>
    <cellStyle name="Migliaia [0] 19 2" xfId="2279"/>
    <cellStyle name="Migliaia [0] 19 2 2" xfId="4253"/>
    <cellStyle name="Migliaia [0] 19 2 2 2" xfId="8043"/>
    <cellStyle name="Migliaia [0] 19 2 2 2 2" xfId="18047"/>
    <cellStyle name="Migliaia [0] 19 2 2 2 3" xfId="42572"/>
    <cellStyle name="Migliaia [0] 19 2 2 2 4" xfId="47053"/>
    <cellStyle name="Migliaia [0] 19 2 2 2 5" xfId="50069"/>
    <cellStyle name="Migliaia [0] 19 2 2 3" xfId="8658"/>
    <cellStyle name="Migliaia [0] 19 2 2 4" xfId="6806"/>
    <cellStyle name="Migliaia [0] 19 2 2 4 2" xfId="17579"/>
    <cellStyle name="Migliaia [0] 19 2 2 4 3" xfId="42455"/>
    <cellStyle name="Migliaia [0] 19 2 2 4 4" xfId="46572"/>
    <cellStyle name="Migliaia [0] 19 2 2 4 5" xfId="49588"/>
    <cellStyle name="Migliaia [0] 19 2 2 5" xfId="15856"/>
    <cellStyle name="Migliaia [0] 19 2 2 6" xfId="20302"/>
    <cellStyle name="Migliaia [0] 19 2 2 7" xfId="45115"/>
    <cellStyle name="Migliaia [0] 19 2 2 8" xfId="46021"/>
    <cellStyle name="Migliaia [0] 19 2 3" xfId="8044"/>
    <cellStyle name="Migliaia [0] 19 2 3 2" xfId="29063"/>
    <cellStyle name="Migliaia [0] 19 2 3 2 2" xfId="34414"/>
    <cellStyle name="Migliaia [0] 19 2 3 2 3" xfId="39716"/>
    <cellStyle name="Migliaia [0] 19 2 3 3" xfId="31949"/>
    <cellStyle name="Migliaia [0] 19 2 3 4" xfId="37065"/>
    <cellStyle name="Migliaia [0] 19 2 4" xfId="15855"/>
    <cellStyle name="Migliaia [0] 19 2 5" xfId="20301"/>
    <cellStyle name="Migliaia [0] 19 3" xfId="3966"/>
    <cellStyle name="Migliaia [0] 19 3 2" xfId="8045"/>
    <cellStyle name="Migliaia [0] 19 3 2 2" xfId="14618"/>
    <cellStyle name="Migliaia [0] 19 3 2 2 2" xfId="18048"/>
    <cellStyle name="Migliaia [0] 19 3 2 2 2 2" xfId="34415"/>
    <cellStyle name="Migliaia [0] 19 3 2 2 3" xfId="39717"/>
    <cellStyle name="Migliaia [0] 19 3 2 2 4" xfId="29064"/>
    <cellStyle name="Migliaia [0] 19 3 2 3" xfId="31950"/>
    <cellStyle name="Migliaia [0] 19 3 2 4" xfId="37066"/>
    <cellStyle name="Migliaia [0] 19 3 2 5" xfId="20774"/>
    <cellStyle name="Migliaia [0] 19 3 2 6" xfId="47054"/>
    <cellStyle name="Migliaia [0] 19 3 2 7" xfId="50070"/>
    <cellStyle name="Migliaia [0] 19 3 2 8" xfId="13894"/>
    <cellStyle name="Migliaia [0] 19 3 3" xfId="7434"/>
    <cellStyle name="Migliaia [0] 19 3 4" xfId="6807"/>
    <cellStyle name="Migliaia [0] 19 3 4 2" xfId="17580"/>
    <cellStyle name="Migliaia [0] 19 3 4 3" xfId="42456"/>
    <cellStyle name="Migliaia [0] 19 3 4 4" xfId="46573"/>
    <cellStyle name="Migliaia [0] 19 3 4 5" xfId="49589"/>
    <cellStyle name="Migliaia [0] 19 3 5" xfId="15857"/>
    <cellStyle name="Migliaia [0] 19 3 6" xfId="20303"/>
    <cellStyle name="Migliaia [0] 19 4" xfId="3513"/>
    <cellStyle name="Migliaia [0] 19 4 2" xfId="13323"/>
    <cellStyle name="Migliaia [0] 19 4 2 2" xfId="31364"/>
    <cellStyle name="Migliaia [0] 19 4 2 2 2" xfId="36522"/>
    <cellStyle name="Migliaia [0] 19 4 2 2 3" xfId="41824"/>
    <cellStyle name="Migliaia [0] 19 4 2 3" xfId="33871"/>
    <cellStyle name="Migliaia [0] 19 4 2 4" xfId="39173"/>
    <cellStyle name="Migliaia [0] 19 4 3" xfId="15858"/>
    <cellStyle name="Migliaia [0] 19 4 3 2" xfId="34416"/>
    <cellStyle name="Migliaia [0] 19 4 3 3" xfId="39718"/>
    <cellStyle name="Migliaia [0] 19 4 3 4" xfId="29065"/>
    <cellStyle name="Migliaia [0] 19 4 4" xfId="31951"/>
    <cellStyle name="Migliaia [0] 19 4 5" xfId="37067"/>
    <cellStyle name="Migliaia [0] 19 4 6" xfId="12265"/>
    <cellStyle name="Migliaia [0] 19 5" xfId="13392"/>
    <cellStyle name="Migliaia [0] 19 5 2" xfId="29066"/>
    <cellStyle name="Migliaia [0] 19 5 2 2" xfId="34417"/>
    <cellStyle name="Migliaia [0] 19 5 2 3" xfId="39719"/>
    <cellStyle name="Migliaia [0] 19 5 3" xfId="31952"/>
    <cellStyle name="Migliaia [0] 19 5 4" xfId="37068"/>
    <cellStyle name="Migliaia [0] 19 6" xfId="15854"/>
    <cellStyle name="Migliaia [0] 19 6 2" xfId="34413"/>
    <cellStyle name="Migliaia [0] 19 6 3" xfId="39715"/>
    <cellStyle name="Migliaia [0] 19 6 4" xfId="29062"/>
    <cellStyle name="Migliaia [0] 19 7" xfId="31948"/>
    <cellStyle name="Migliaia [0] 19 8" xfId="37064"/>
    <cellStyle name="Migliaia [0] 19 9" xfId="1734"/>
    <cellStyle name="Migliaia [0] 2" xfId="321"/>
    <cellStyle name="Migliaia [0] 2 2" xfId="2280"/>
    <cellStyle name="Migliaia [0] 2 2 2" xfId="4254"/>
    <cellStyle name="Migliaia [0] 2 2 2 2" xfId="8046"/>
    <cellStyle name="Migliaia [0] 2 2 2 2 2" xfId="18049"/>
    <cellStyle name="Migliaia [0] 2 2 2 2 3" xfId="43021"/>
    <cellStyle name="Migliaia [0] 2 2 2 2 4" xfId="47055"/>
    <cellStyle name="Migliaia [0] 2 2 2 2 5" xfId="50071"/>
    <cellStyle name="Migliaia [0] 2 2 2 3" xfId="8657"/>
    <cellStyle name="Migliaia [0] 2 2 2 4" xfId="6808"/>
    <cellStyle name="Migliaia [0] 2 2 2 4 2" xfId="17581"/>
    <cellStyle name="Migliaia [0] 2 2 2 4 3" xfId="42457"/>
    <cellStyle name="Migliaia [0] 2 2 2 4 4" xfId="46574"/>
    <cellStyle name="Migliaia [0] 2 2 2 4 5" xfId="49590"/>
    <cellStyle name="Migliaia [0] 2 2 2 5" xfId="15861"/>
    <cellStyle name="Migliaia [0] 2 2 2 6" xfId="20305"/>
    <cellStyle name="Migliaia [0] 2 2 2 7" xfId="45116"/>
    <cellStyle name="Migliaia [0] 2 2 2 8" xfId="46022"/>
    <cellStyle name="Migliaia [0] 2 2 3" xfId="8047"/>
    <cellStyle name="Migliaia [0] 2 2 3 2" xfId="29068"/>
    <cellStyle name="Migliaia [0] 2 2 3 2 2" xfId="34419"/>
    <cellStyle name="Migliaia [0] 2 2 3 2 3" xfId="39721"/>
    <cellStyle name="Migliaia [0] 2 2 3 3" xfId="31954"/>
    <cellStyle name="Migliaia [0] 2 2 3 4" xfId="37070"/>
    <cellStyle name="Migliaia [0] 2 2 4" xfId="15860"/>
    <cellStyle name="Migliaia [0] 2 2 5" xfId="20304"/>
    <cellStyle name="Migliaia [0] 2 3" xfId="3967"/>
    <cellStyle name="Migliaia [0] 2 3 2" xfId="8048"/>
    <cellStyle name="Migliaia [0] 2 3 2 2" xfId="14619"/>
    <cellStyle name="Migliaia [0] 2 3 2 2 2" xfId="18050"/>
    <cellStyle name="Migliaia [0] 2 3 2 2 2 2" xfId="34420"/>
    <cellStyle name="Migliaia [0] 2 3 2 2 3" xfId="39722"/>
    <cellStyle name="Migliaia [0] 2 3 2 2 4" xfId="29069"/>
    <cellStyle name="Migliaia [0] 2 3 2 3" xfId="31955"/>
    <cellStyle name="Migliaia [0] 2 3 2 4" xfId="37071"/>
    <cellStyle name="Migliaia [0] 2 3 2 5" xfId="43599"/>
    <cellStyle name="Migliaia [0] 2 3 2 6" xfId="47056"/>
    <cellStyle name="Migliaia [0] 2 3 2 7" xfId="50072"/>
    <cellStyle name="Migliaia [0] 2 3 2 8" xfId="13895"/>
    <cellStyle name="Migliaia [0] 2 3 3" xfId="8688"/>
    <cellStyle name="Migliaia [0] 2 3 4" xfId="6809"/>
    <cellStyle name="Migliaia [0] 2 3 4 2" xfId="17582"/>
    <cellStyle name="Migliaia [0] 2 3 4 3" xfId="44453"/>
    <cellStyle name="Migliaia [0] 2 3 4 4" xfId="46575"/>
    <cellStyle name="Migliaia [0] 2 3 4 5" xfId="49591"/>
    <cellStyle name="Migliaia [0] 2 3 5" xfId="15862"/>
    <cellStyle name="Migliaia [0] 2 3 6" xfId="20306"/>
    <cellStyle name="Migliaia [0] 2 4" xfId="3514"/>
    <cellStyle name="Migliaia [0] 2 4 2" xfId="13324"/>
    <cellStyle name="Migliaia [0] 2 4 2 2" xfId="31365"/>
    <cellStyle name="Migliaia [0] 2 4 2 2 2" xfId="36523"/>
    <cellStyle name="Migliaia [0] 2 4 2 2 3" xfId="41825"/>
    <cellStyle name="Migliaia [0] 2 4 2 3" xfId="33872"/>
    <cellStyle name="Migliaia [0] 2 4 2 4" xfId="39174"/>
    <cellStyle name="Migliaia [0] 2 4 3" xfId="15863"/>
    <cellStyle name="Migliaia [0] 2 4 3 2" xfId="34421"/>
    <cellStyle name="Migliaia [0] 2 4 3 3" xfId="39723"/>
    <cellStyle name="Migliaia [0] 2 4 3 4" xfId="29070"/>
    <cellStyle name="Migliaia [0] 2 4 4" xfId="31956"/>
    <cellStyle name="Migliaia [0] 2 4 5" xfId="37072"/>
    <cellStyle name="Migliaia [0] 2 4 6" xfId="12266"/>
    <cellStyle name="Migliaia [0] 2 5" xfId="13393"/>
    <cellStyle name="Migliaia [0] 2 5 2" xfId="29071"/>
    <cellStyle name="Migliaia [0] 2 5 2 2" xfId="34422"/>
    <cellStyle name="Migliaia [0] 2 5 2 3" xfId="39724"/>
    <cellStyle name="Migliaia [0] 2 5 3" xfId="31957"/>
    <cellStyle name="Migliaia [0] 2 5 4" xfId="37073"/>
    <cellStyle name="Migliaia [0] 2 6" xfId="15859"/>
    <cellStyle name="Migliaia [0] 2 6 2" xfId="34418"/>
    <cellStyle name="Migliaia [0] 2 6 3" xfId="39720"/>
    <cellStyle name="Migliaia [0] 2 6 4" xfId="29067"/>
    <cellStyle name="Migliaia [0] 2 7" xfId="31953"/>
    <cellStyle name="Migliaia [0] 2 8" xfId="37069"/>
    <cellStyle name="Migliaia [0] 2 9" xfId="1735"/>
    <cellStyle name="Migliaia [0] 20" xfId="322"/>
    <cellStyle name="Migliaia [0] 20 2" xfId="2281"/>
    <cellStyle name="Migliaia [0] 20 2 2" xfId="4255"/>
    <cellStyle name="Migliaia [0] 20 2 2 2" xfId="8049"/>
    <cellStyle name="Migliaia [0] 20 2 2 2 2" xfId="18051"/>
    <cellStyle name="Migliaia [0] 20 2 2 2 3" xfId="42573"/>
    <cellStyle name="Migliaia [0] 20 2 2 2 4" xfId="47057"/>
    <cellStyle name="Migliaia [0] 20 2 2 2 5" xfId="50073"/>
    <cellStyle name="Migliaia [0] 20 2 2 3" xfId="8656"/>
    <cellStyle name="Migliaia [0] 20 2 2 4" xfId="6810"/>
    <cellStyle name="Migliaia [0] 20 2 2 4 2" xfId="17583"/>
    <cellStyle name="Migliaia [0] 20 2 2 4 3" xfId="44452"/>
    <cellStyle name="Migliaia [0] 20 2 2 4 4" xfId="46576"/>
    <cellStyle name="Migliaia [0] 20 2 2 4 5" xfId="49592"/>
    <cellStyle name="Migliaia [0] 20 2 2 5" xfId="15866"/>
    <cellStyle name="Migliaia [0] 20 2 2 6" xfId="20308"/>
    <cellStyle name="Migliaia [0] 20 2 2 7" xfId="45117"/>
    <cellStyle name="Migliaia [0] 20 2 2 8" xfId="46023"/>
    <cellStyle name="Migliaia [0] 20 2 3" xfId="8050"/>
    <cellStyle name="Migliaia [0] 20 2 3 2" xfId="29073"/>
    <cellStyle name="Migliaia [0] 20 2 3 2 2" xfId="34424"/>
    <cellStyle name="Migliaia [0] 20 2 3 2 3" xfId="39726"/>
    <cellStyle name="Migliaia [0] 20 2 3 3" xfId="31959"/>
    <cellStyle name="Migliaia [0] 20 2 3 4" xfId="37075"/>
    <cellStyle name="Migliaia [0] 20 2 4" xfId="15865"/>
    <cellStyle name="Migliaia [0] 20 2 5" xfId="20307"/>
    <cellStyle name="Migliaia [0] 20 3" xfId="3968"/>
    <cellStyle name="Migliaia [0] 20 3 2" xfId="8051"/>
    <cellStyle name="Migliaia [0] 20 3 2 2" xfId="14620"/>
    <cellStyle name="Migliaia [0] 20 3 2 2 2" xfId="18052"/>
    <cellStyle name="Migliaia [0] 20 3 2 2 2 2" xfId="34425"/>
    <cellStyle name="Migliaia [0] 20 3 2 2 3" xfId="39727"/>
    <cellStyle name="Migliaia [0] 20 3 2 2 4" xfId="29074"/>
    <cellStyle name="Migliaia [0] 20 3 2 3" xfId="31960"/>
    <cellStyle name="Migliaia [0] 20 3 2 4" xfId="37076"/>
    <cellStyle name="Migliaia [0] 20 3 2 5" xfId="43332"/>
    <cellStyle name="Migliaia [0] 20 3 2 6" xfId="47058"/>
    <cellStyle name="Migliaia [0] 20 3 2 7" xfId="50074"/>
    <cellStyle name="Migliaia [0] 20 3 2 8" xfId="13896"/>
    <cellStyle name="Migliaia [0] 20 3 3" xfId="8687"/>
    <cellStyle name="Migliaia [0] 20 3 4" xfId="6811"/>
    <cellStyle name="Migliaia [0] 20 3 4 2" xfId="17584"/>
    <cellStyle name="Migliaia [0] 20 3 4 3" xfId="42458"/>
    <cellStyle name="Migliaia [0] 20 3 4 4" xfId="46577"/>
    <cellStyle name="Migliaia [0] 20 3 4 5" xfId="49593"/>
    <cellStyle name="Migliaia [0] 20 3 5" xfId="15867"/>
    <cellStyle name="Migliaia [0] 20 3 6" xfId="20309"/>
    <cellStyle name="Migliaia [0] 20 4" xfId="3515"/>
    <cellStyle name="Migliaia [0] 20 4 2" xfId="13325"/>
    <cellStyle name="Migliaia [0] 20 4 2 2" xfId="31366"/>
    <cellStyle name="Migliaia [0] 20 4 2 2 2" xfId="36524"/>
    <cellStyle name="Migliaia [0] 20 4 2 2 3" xfId="41826"/>
    <cellStyle name="Migliaia [0] 20 4 2 3" xfId="33873"/>
    <cellStyle name="Migliaia [0] 20 4 2 4" xfId="39175"/>
    <cellStyle name="Migliaia [0] 20 4 3" xfId="15868"/>
    <cellStyle name="Migliaia [0] 20 4 3 2" xfId="34426"/>
    <cellStyle name="Migliaia [0] 20 4 3 3" xfId="39728"/>
    <cellStyle name="Migliaia [0] 20 4 3 4" xfId="29075"/>
    <cellStyle name="Migliaia [0] 20 4 4" xfId="31961"/>
    <cellStyle name="Migliaia [0] 20 4 5" xfId="37077"/>
    <cellStyle name="Migliaia [0] 20 4 6" xfId="12267"/>
    <cellStyle name="Migliaia [0] 20 5" xfId="13394"/>
    <cellStyle name="Migliaia [0] 20 5 2" xfId="29076"/>
    <cellStyle name="Migliaia [0] 20 5 2 2" xfId="34427"/>
    <cellStyle name="Migliaia [0] 20 5 2 3" xfId="39729"/>
    <cellStyle name="Migliaia [0] 20 5 3" xfId="31962"/>
    <cellStyle name="Migliaia [0] 20 5 4" xfId="37078"/>
    <cellStyle name="Migliaia [0] 20 6" xfId="15864"/>
    <cellStyle name="Migliaia [0] 20 6 2" xfId="34423"/>
    <cellStyle name="Migliaia [0] 20 6 3" xfId="39725"/>
    <cellStyle name="Migliaia [0] 20 6 4" xfId="29072"/>
    <cellStyle name="Migliaia [0] 20 7" xfId="31958"/>
    <cellStyle name="Migliaia [0] 20 8" xfId="37074"/>
    <cellStyle name="Migliaia [0] 20 9" xfId="1736"/>
    <cellStyle name="Migliaia [0] 21" xfId="323"/>
    <cellStyle name="Migliaia [0] 21 2" xfId="2282"/>
    <cellStyle name="Migliaia [0] 21 2 2" xfId="4256"/>
    <cellStyle name="Migliaia [0] 21 2 2 2" xfId="8052"/>
    <cellStyle name="Migliaia [0] 21 2 2 2 2" xfId="18053"/>
    <cellStyle name="Migliaia [0] 21 2 2 2 3" xfId="43022"/>
    <cellStyle name="Migliaia [0] 21 2 2 2 4" xfId="47059"/>
    <cellStyle name="Migliaia [0] 21 2 2 2 5" xfId="50075"/>
    <cellStyle name="Migliaia [0] 21 2 2 3" xfId="8655"/>
    <cellStyle name="Migliaia [0] 21 2 2 4" xfId="6812"/>
    <cellStyle name="Migliaia [0] 21 2 2 4 2" xfId="17585"/>
    <cellStyle name="Migliaia [0] 21 2 2 4 3" xfId="20536"/>
    <cellStyle name="Migliaia [0] 21 2 2 4 4" xfId="46578"/>
    <cellStyle name="Migliaia [0] 21 2 2 4 5" xfId="49594"/>
    <cellStyle name="Migliaia [0] 21 2 2 5" xfId="15871"/>
    <cellStyle name="Migliaia [0] 21 2 2 6" xfId="20311"/>
    <cellStyle name="Migliaia [0] 21 2 2 7" xfId="45118"/>
    <cellStyle name="Migliaia [0] 21 2 2 8" xfId="46024"/>
    <cellStyle name="Migliaia [0] 21 2 3" xfId="8053"/>
    <cellStyle name="Migliaia [0] 21 2 3 2" xfId="29078"/>
    <cellStyle name="Migliaia [0] 21 2 3 2 2" xfId="34429"/>
    <cellStyle name="Migliaia [0] 21 2 3 2 3" xfId="39731"/>
    <cellStyle name="Migliaia [0] 21 2 3 3" xfId="31964"/>
    <cellStyle name="Migliaia [0] 21 2 3 4" xfId="37080"/>
    <cellStyle name="Migliaia [0] 21 2 4" xfId="15870"/>
    <cellStyle name="Migliaia [0] 21 2 5" xfId="20310"/>
    <cellStyle name="Migliaia [0] 21 3" xfId="3969"/>
    <cellStyle name="Migliaia [0] 21 3 2" xfId="8054"/>
    <cellStyle name="Migliaia [0] 21 3 2 2" xfId="14621"/>
    <cellStyle name="Migliaia [0] 21 3 2 2 2" xfId="18054"/>
    <cellStyle name="Migliaia [0] 21 3 2 2 2 2" xfId="34430"/>
    <cellStyle name="Migliaia [0] 21 3 2 2 3" xfId="39732"/>
    <cellStyle name="Migliaia [0] 21 3 2 2 4" xfId="29079"/>
    <cellStyle name="Migliaia [0] 21 3 2 3" xfId="31965"/>
    <cellStyle name="Migliaia [0] 21 3 2 4" xfId="37081"/>
    <cellStyle name="Migliaia [0] 21 3 2 5" xfId="44194"/>
    <cellStyle name="Migliaia [0] 21 3 2 6" xfId="47060"/>
    <cellStyle name="Migliaia [0] 21 3 2 7" xfId="50076"/>
    <cellStyle name="Migliaia [0] 21 3 2 8" xfId="13897"/>
    <cellStyle name="Migliaia [0] 21 3 3" xfId="7967"/>
    <cellStyle name="Migliaia [0] 21 3 4" xfId="6813"/>
    <cellStyle name="Migliaia [0] 21 3 4 2" xfId="17586"/>
    <cellStyle name="Migliaia [0] 21 3 4 3" xfId="42459"/>
    <cellStyle name="Migliaia [0] 21 3 4 4" xfId="46579"/>
    <cellStyle name="Migliaia [0] 21 3 4 5" xfId="49595"/>
    <cellStyle name="Migliaia [0] 21 3 5" xfId="15872"/>
    <cellStyle name="Migliaia [0] 21 3 6" xfId="20312"/>
    <cellStyle name="Migliaia [0] 21 4" xfId="3516"/>
    <cellStyle name="Migliaia [0] 21 4 2" xfId="13326"/>
    <cellStyle name="Migliaia [0] 21 4 2 2" xfId="31367"/>
    <cellStyle name="Migliaia [0] 21 4 2 2 2" xfId="36525"/>
    <cellStyle name="Migliaia [0] 21 4 2 2 3" xfId="41827"/>
    <cellStyle name="Migliaia [0] 21 4 2 3" xfId="33874"/>
    <cellStyle name="Migliaia [0] 21 4 2 4" xfId="39176"/>
    <cellStyle name="Migliaia [0] 21 4 3" xfId="15873"/>
    <cellStyle name="Migliaia [0] 21 4 3 2" xfId="34431"/>
    <cellStyle name="Migliaia [0] 21 4 3 3" xfId="39733"/>
    <cellStyle name="Migliaia [0] 21 4 3 4" xfId="29080"/>
    <cellStyle name="Migliaia [0] 21 4 4" xfId="31966"/>
    <cellStyle name="Migliaia [0] 21 4 5" xfId="37082"/>
    <cellStyle name="Migliaia [0] 21 4 6" xfId="12268"/>
    <cellStyle name="Migliaia [0] 21 5" xfId="13395"/>
    <cellStyle name="Migliaia [0] 21 5 2" xfId="29081"/>
    <cellStyle name="Migliaia [0] 21 5 2 2" xfId="34432"/>
    <cellStyle name="Migliaia [0] 21 5 2 3" xfId="39734"/>
    <cellStyle name="Migliaia [0] 21 5 3" xfId="31967"/>
    <cellStyle name="Migliaia [0] 21 5 4" xfId="37083"/>
    <cellStyle name="Migliaia [0] 21 6" xfId="15869"/>
    <cellStyle name="Migliaia [0] 21 6 2" xfId="34428"/>
    <cellStyle name="Migliaia [0] 21 6 3" xfId="39730"/>
    <cellStyle name="Migliaia [0] 21 6 4" xfId="29077"/>
    <cellStyle name="Migliaia [0] 21 7" xfId="31963"/>
    <cellStyle name="Migliaia [0] 21 8" xfId="37079"/>
    <cellStyle name="Migliaia [0] 21 9" xfId="1737"/>
    <cellStyle name="Migliaia [0] 22" xfId="324"/>
    <cellStyle name="Migliaia [0] 22 2" xfId="2283"/>
    <cellStyle name="Migliaia [0] 22 2 2" xfId="4257"/>
    <cellStyle name="Migliaia [0] 22 2 2 2" xfId="8055"/>
    <cellStyle name="Migliaia [0] 22 2 2 2 2" xfId="18055"/>
    <cellStyle name="Migliaia [0] 22 2 2 2 3" xfId="33794"/>
    <cellStyle name="Migliaia [0] 22 2 2 2 4" xfId="47061"/>
    <cellStyle name="Migliaia [0] 22 2 2 2 5" xfId="50077"/>
    <cellStyle name="Migliaia [0] 22 2 2 3" xfId="8489"/>
    <cellStyle name="Migliaia [0] 22 2 2 4" xfId="6814"/>
    <cellStyle name="Migliaia [0] 22 2 2 4 2" xfId="17587"/>
    <cellStyle name="Migliaia [0] 22 2 2 4 3" xfId="43582"/>
    <cellStyle name="Migliaia [0] 22 2 2 4 4" xfId="46580"/>
    <cellStyle name="Migliaia [0] 22 2 2 4 5" xfId="49596"/>
    <cellStyle name="Migliaia [0] 22 2 2 5" xfId="15876"/>
    <cellStyle name="Migliaia [0] 22 2 2 6" xfId="20314"/>
    <cellStyle name="Migliaia [0] 22 2 2 7" xfId="45119"/>
    <cellStyle name="Migliaia [0] 22 2 2 8" xfId="46025"/>
    <cellStyle name="Migliaia [0] 22 2 3" xfId="8056"/>
    <cellStyle name="Migliaia [0] 22 2 3 2" xfId="29083"/>
    <cellStyle name="Migliaia [0] 22 2 3 2 2" xfId="34434"/>
    <cellStyle name="Migliaia [0] 22 2 3 2 3" xfId="39736"/>
    <cellStyle name="Migliaia [0] 22 2 3 3" xfId="31969"/>
    <cellStyle name="Migliaia [0] 22 2 3 4" xfId="37085"/>
    <cellStyle name="Migliaia [0] 22 2 4" xfId="15875"/>
    <cellStyle name="Migliaia [0] 22 2 5" xfId="20313"/>
    <cellStyle name="Migliaia [0] 22 3" xfId="3970"/>
    <cellStyle name="Migliaia [0] 22 3 2" xfId="8057"/>
    <cellStyle name="Migliaia [0] 22 3 2 2" xfId="14622"/>
    <cellStyle name="Migliaia [0] 22 3 2 2 2" xfId="18056"/>
    <cellStyle name="Migliaia [0] 22 3 2 2 2 2" xfId="34435"/>
    <cellStyle name="Migliaia [0] 22 3 2 2 3" xfId="39737"/>
    <cellStyle name="Migliaia [0] 22 3 2 2 4" xfId="29084"/>
    <cellStyle name="Migliaia [0] 22 3 2 3" xfId="31970"/>
    <cellStyle name="Migliaia [0] 22 3 2 4" xfId="37086"/>
    <cellStyle name="Migliaia [0] 22 3 2 5" xfId="42941"/>
    <cellStyle name="Migliaia [0] 22 3 2 6" xfId="47062"/>
    <cellStyle name="Migliaia [0] 22 3 2 7" xfId="50078"/>
    <cellStyle name="Migliaia [0] 22 3 2 8" xfId="13898"/>
    <cellStyle name="Migliaia [0] 22 3 3" xfId="8686"/>
    <cellStyle name="Migliaia [0] 22 3 4" xfId="6815"/>
    <cellStyle name="Migliaia [0] 22 3 4 2" xfId="17588"/>
    <cellStyle name="Migliaia [0] 22 3 4 3" xfId="42460"/>
    <cellStyle name="Migliaia [0] 22 3 4 4" xfId="46581"/>
    <cellStyle name="Migliaia [0] 22 3 4 5" xfId="49597"/>
    <cellStyle name="Migliaia [0] 22 3 5" xfId="15877"/>
    <cellStyle name="Migliaia [0] 22 3 6" xfId="20315"/>
    <cellStyle name="Migliaia [0] 22 4" xfId="3517"/>
    <cellStyle name="Migliaia [0] 22 4 2" xfId="13327"/>
    <cellStyle name="Migliaia [0] 22 4 2 2" xfId="31368"/>
    <cellStyle name="Migliaia [0] 22 4 2 2 2" xfId="36526"/>
    <cellStyle name="Migliaia [0] 22 4 2 2 3" xfId="41828"/>
    <cellStyle name="Migliaia [0] 22 4 2 3" xfId="33875"/>
    <cellStyle name="Migliaia [0] 22 4 2 4" xfId="39177"/>
    <cellStyle name="Migliaia [0] 22 4 3" xfId="15878"/>
    <cellStyle name="Migliaia [0] 22 4 3 2" xfId="34436"/>
    <cellStyle name="Migliaia [0] 22 4 3 3" xfId="39738"/>
    <cellStyle name="Migliaia [0] 22 4 3 4" xfId="29085"/>
    <cellStyle name="Migliaia [0] 22 4 4" xfId="31971"/>
    <cellStyle name="Migliaia [0] 22 4 5" xfId="37087"/>
    <cellStyle name="Migliaia [0] 22 4 6" xfId="12269"/>
    <cellStyle name="Migliaia [0] 22 5" xfId="13396"/>
    <cellStyle name="Migliaia [0] 22 5 2" xfId="29086"/>
    <cellStyle name="Migliaia [0] 22 5 2 2" xfId="34437"/>
    <cellStyle name="Migliaia [0] 22 5 2 3" xfId="39739"/>
    <cellStyle name="Migliaia [0] 22 5 3" xfId="31972"/>
    <cellStyle name="Migliaia [0] 22 5 4" xfId="37088"/>
    <cellStyle name="Migliaia [0] 22 6" xfId="15874"/>
    <cellStyle name="Migliaia [0] 22 6 2" xfId="34433"/>
    <cellStyle name="Migliaia [0] 22 6 3" xfId="39735"/>
    <cellStyle name="Migliaia [0] 22 6 4" xfId="29082"/>
    <cellStyle name="Migliaia [0] 22 7" xfId="31968"/>
    <cellStyle name="Migliaia [0] 22 8" xfId="37084"/>
    <cellStyle name="Migliaia [0] 22 9" xfId="1738"/>
    <cellStyle name="Migliaia [0] 23" xfId="325"/>
    <cellStyle name="Migliaia [0] 23 2" xfId="2284"/>
    <cellStyle name="Migliaia [0] 23 2 2" xfId="4258"/>
    <cellStyle name="Migliaia [0] 23 2 2 2" xfId="8058"/>
    <cellStyle name="Migliaia [0] 23 2 2 2 2" xfId="18057"/>
    <cellStyle name="Migliaia [0] 23 2 2 2 3" xfId="32997"/>
    <cellStyle name="Migliaia [0] 23 2 2 2 4" xfId="47063"/>
    <cellStyle name="Migliaia [0] 23 2 2 2 5" xfId="50079"/>
    <cellStyle name="Migliaia [0] 23 2 2 3" xfId="8474"/>
    <cellStyle name="Migliaia [0] 23 2 2 4" xfId="6816"/>
    <cellStyle name="Migliaia [0] 23 2 2 4 2" xfId="17589"/>
    <cellStyle name="Migliaia [0] 23 2 2 4 3" xfId="44175"/>
    <cellStyle name="Migliaia [0] 23 2 2 4 4" xfId="46582"/>
    <cellStyle name="Migliaia [0] 23 2 2 4 5" xfId="49598"/>
    <cellStyle name="Migliaia [0] 23 2 2 5" xfId="15881"/>
    <cellStyle name="Migliaia [0] 23 2 2 6" xfId="20317"/>
    <cellStyle name="Migliaia [0] 23 2 2 7" xfId="45120"/>
    <cellStyle name="Migliaia [0] 23 2 2 8" xfId="46026"/>
    <cellStyle name="Migliaia [0] 23 2 3" xfId="8059"/>
    <cellStyle name="Migliaia [0] 23 2 3 2" xfId="29088"/>
    <cellStyle name="Migliaia [0] 23 2 3 2 2" xfId="34439"/>
    <cellStyle name="Migliaia [0] 23 2 3 2 3" xfId="39741"/>
    <cellStyle name="Migliaia [0] 23 2 3 3" xfId="31974"/>
    <cellStyle name="Migliaia [0] 23 2 3 4" xfId="37090"/>
    <cellStyle name="Migliaia [0] 23 2 4" xfId="15880"/>
    <cellStyle name="Migliaia [0] 23 2 5" xfId="20316"/>
    <cellStyle name="Migliaia [0] 23 3" xfId="3971"/>
    <cellStyle name="Migliaia [0] 23 3 2" xfId="8060"/>
    <cellStyle name="Migliaia [0] 23 3 2 2" xfId="14623"/>
    <cellStyle name="Migliaia [0] 23 3 2 2 2" xfId="18058"/>
    <cellStyle name="Migliaia [0] 23 3 2 2 2 2" xfId="34440"/>
    <cellStyle name="Migliaia [0] 23 3 2 2 3" xfId="39742"/>
    <cellStyle name="Migliaia [0] 23 3 2 2 4" xfId="29089"/>
    <cellStyle name="Migliaia [0] 23 3 2 3" xfId="31975"/>
    <cellStyle name="Migliaia [0] 23 3 2 4" xfId="37091"/>
    <cellStyle name="Migliaia [0] 23 3 2 5" xfId="44296"/>
    <cellStyle name="Migliaia [0] 23 3 2 6" xfId="47064"/>
    <cellStyle name="Migliaia [0] 23 3 2 7" xfId="50080"/>
    <cellStyle name="Migliaia [0] 23 3 2 8" xfId="13899"/>
    <cellStyle name="Migliaia [0] 23 3 3" xfId="8517"/>
    <cellStyle name="Migliaia [0] 23 3 4" xfId="6817"/>
    <cellStyle name="Migliaia [0] 23 3 4 2" xfId="17590"/>
    <cellStyle name="Migliaia [0] 23 3 4 3" xfId="43273"/>
    <cellStyle name="Migliaia [0] 23 3 4 4" xfId="46583"/>
    <cellStyle name="Migliaia [0] 23 3 4 5" xfId="49599"/>
    <cellStyle name="Migliaia [0] 23 3 5" xfId="15882"/>
    <cellStyle name="Migliaia [0] 23 3 6" xfId="20318"/>
    <cellStyle name="Migliaia [0] 23 4" xfId="3518"/>
    <cellStyle name="Migliaia [0] 23 4 2" xfId="13328"/>
    <cellStyle name="Migliaia [0] 23 4 2 2" xfId="31369"/>
    <cellStyle name="Migliaia [0] 23 4 2 2 2" xfId="36527"/>
    <cellStyle name="Migliaia [0] 23 4 2 2 3" xfId="41829"/>
    <cellStyle name="Migliaia [0] 23 4 2 3" xfId="33876"/>
    <cellStyle name="Migliaia [0] 23 4 2 4" xfId="39178"/>
    <cellStyle name="Migliaia [0] 23 4 3" xfId="15883"/>
    <cellStyle name="Migliaia [0] 23 4 3 2" xfId="34441"/>
    <cellStyle name="Migliaia [0] 23 4 3 3" xfId="39743"/>
    <cellStyle name="Migliaia [0] 23 4 3 4" xfId="29090"/>
    <cellStyle name="Migliaia [0] 23 4 4" xfId="31976"/>
    <cellStyle name="Migliaia [0] 23 4 5" xfId="37092"/>
    <cellStyle name="Migliaia [0] 23 4 6" xfId="12270"/>
    <cellStyle name="Migliaia [0] 23 5" xfId="13397"/>
    <cellStyle name="Migliaia [0] 23 5 2" xfId="29091"/>
    <cellStyle name="Migliaia [0] 23 5 2 2" xfId="34442"/>
    <cellStyle name="Migliaia [0] 23 5 2 3" xfId="39744"/>
    <cellStyle name="Migliaia [0] 23 5 3" xfId="31977"/>
    <cellStyle name="Migliaia [0] 23 5 4" xfId="37093"/>
    <cellStyle name="Migliaia [0] 23 6" xfId="15879"/>
    <cellStyle name="Migliaia [0] 23 6 2" xfId="34438"/>
    <cellStyle name="Migliaia [0] 23 6 3" xfId="39740"/>
    <cellStyle name="Migliaia [0] 23 6 4" xfId="29087"/>
    <cellStyle name="Migliaia [0] 23 7" xfId="31973"/>
    <cellStyle name="Migliaia [0] 23 8" xfId="37089"/>
    <cellStyle name="Migliaia [0] 23 9" xfId="1739"/>
    <cellStyle name="Migliaia [0] 24" xfId="326"/>
    <cellStyle name="Migliaia [0] 24 2" xfId="2285"/>
    <cellStyle name="Migliaia [0] 24 2 2" xfId="4259"/>
    <cellStyle name="Migliaia [0] 24 2 2 2" xfId="8061"/>
    <cellStyle name="Migliaia [0] 24 2 2 2 2" xfId="18059"/>
    <cellStyle name="Migliaia [0] 24 2 2 2 3" xfId="42574"/>
    <cellStyle name="Migliaia [0] 24 2 2 2 4" xfId="47065"/>
    <cellStyle name="Migliaia [0] 24 2 2 2 5" xfId="50081"/>
    <cellStyle name="Migliaia [0] 24 2 2 3" xfId="8654"/>
    <cellStyle name="Migliaia [0] 24 2 2 4" xfId="6818"/>
    <cellStyle name="Migliaia [0] 24 2 2 4 2" xfId="17591"/>
    <cellStyle name="Migliaia [0] 24 2 2 4 3" xfId="44266"/>
    <cellStyle name="Migliaia [0] 24 2 2 4 4" xfId="46584"/>
    <cellStyle name="Migliaia [0] 24 2 2 4 5" xfId="49600"/>
    <cellStyle name="Migliaia [0] 24 2 2 5" xfId="15886"/>
    <cellStyle name="Migliaia [0] 24 2 2 6" xfId="20320"/>
    <cellStyle name="Migliaia [0] 24 2 2 7" xfId="45121"/>
    <cellStyle name="Migliaia [0] 24 2 2 8" xfId="46027"/>
    <cellStyle name="Migliaia [0] 24 2 3" xfId="8062"/>
    <cellStyle name="Migliaia [0] 24 2 3 2" xfId="29093"/>
    <cellStyle name="Migliaia [0] 24 2 3 2 2" xfId="34444"/>
    <cellStyle name="Migliaia [0] 24 2 3 2 3" xfId="39746"/>
    <cellStyle name="Migliaia [0] 24 2 3 3" xfId="31979"/>
    <cellStyle name="Migliaia [0] 24 2 3 4" xfId="37095"/>
    <cellStyle name="Migliaia [0] 24 2 4" xfId="15885"/>
    <cellStyle name="Migliaia [0] 24 2 5" xfId="20319"/>
    <cellStyle name="Migliaia [0] 24 3" xfId="3972"/>
    <cellStyle name="Migliaia [0] 24 3 2" xfId="8063"/>
    <cellStyle name="Migliaia [0] 24 3 2 2" xfId="14624"/>
    <cellStyle name="Migliaia [0] 24 3 2 2 2" xfId="18060"/>
    <cellStyle name="Migliaia [0] 24 3 2 2 2 2" xfId="34445"/>
    <cellStyle name="Migliaia [0] 24 3 2 2 3" xfId="39747"/>
    <cellStyle name="Migliaia [0] 24 3 2 2 4" xfId="29094"/>
    <cellStyle name="Migliaia [0] 24 3 2 3" xfId="31980"/>
    <cellStyle name="Migliaia [0] 24 3 2 4" xfId="37096"/>
    <cellStyle name="Migliaia [0] 24 3 2 5" xfId="43681"/>
    <cellStyle name="Migliaia [0] 24 3 2 6" xfId="47066"/>
    <cellStyle name="Migliaia [0] 24 3 2 7" xfId="50082"/>
    <cellStyle name="Migliaia [0] 24 3 2 8" xfId="13900"/>
    <cellStyle name="Migliaia [0] 24 3 3" xfId="8685"/>
    <cellStyle name="Migliaia [0] 24 3 4" xfId="6819"/>
    <cellStyle name="Migliaia [0] 24 3 4 2" xfId="17592"/>
    <cellStyle name="Migliaia [0] 24 3 4 3" xfId="42919"/>
    <cellStyle name="Migliaia [0] 24 3 4 4" xfId="46585"/>
    <cellStyle name="Migliaia [0] 24 3 4 5" xfId="49601"/>
    <cellStyle name="Migliaia [0] 24 3 5" xfId="15887"/>
    <cellStyle name="Migliaia [0] 24 3 6" xfId="20321"/>
    <cellStyle name="Migliaia [0] 24 4" xfId="3519"/>
    <cellStyle name="Migliaia [0] 24 4 2" xfId="13329"/>
    <cellStyle name="Migliaia [0] 24 4 2 2" xfId="31370"/>
    <cellStyle name="Migliaia [0] 24 4 2 2 2" xfId="36528"/>
    <cellStyle name="Migliaia [0] 24 4 2 2 3" xfId="41830"/>
    <cellStyle name="Migliaia [0] 24 4 2 3" xfId="33877"/>
    <cellStyle name="Migliaia [0] 24 4 2 4" xfId="39179"/>
    <cellStyle name="Migliaia [0] 24 4 3" xfId="15888"/>
    <cellStyle name="Migliaia [0] 24 4 3 2" xfId="34446"/>
    <cellStyle name="Migliaia [0] 24 4 3 3" xfId="39748"/>
    <cellStyle name="Migliaia [0] 24 4 3 4" xfId="29095"/>
    <cellStyle name="Migliaia [0] 24 4 4" xfId="31981"/>
    <cellStyle name="Migliaia [0] 24 4 5" xfId="37097"/>
    <cellStyle name="Migliaia [0] 24 4 6" xfId="12271"/>
    <cellStyle name="Migliaia [0] 24 5" xfId="13398"/>
    <cellStyle name="Migliaia [0] 24 5 2" xfId="29096"/>
    <cellStyle name="Migliaia [0] 24 5 2 2" xfId="34447"/>
    <cellStyle name="Migliaia [0] 24 5 2 3" xfId="39749"/>
    <cellStyle name="Migliaia [0] 24 5 3" xfId="31982"/>
    <cellStyle name="Migliaia [0] 24 5 4" xfId="37098"/>
    <cellStyle name="Migliaia [0] 24 6" xfId="15884"/>
    <cellStyle name="Migliaia [0] 24 6 2" xfId="34443"/>
    <cellStyle name="Migliaia [0] 24 6 3" xfId="39745"/>
    <cellStyle name="Migliaia [0] 24 6 4" xfId="29092"/>
    <cellStyle name="Migliaia [0] 24 7" xfId="31978"/>
    <cellStyle name="Migliaia [0] 24 8" xfId="37094"/>
    <cellStyle name="Migliaia [0] 24 9" xfId="1740"/>
    <cellStyle name="Migliaia [0] 25" xfId="327"/>
    <cellStyle name="Migliaia [0] 25 2" xfId="2286"/>
    <cellStyle name="Migliaia [0] 25 2 2" xfId="4260"/>
    <cellStyle name="Migliaia [0] 25 2 2 2" xfId="8064"/>
    <cellStyle name="Migliaia [0] 25 2 2 2 2" xfId="18061"/>
    <cellStyle name="Migliaia [0] 25 2 2 2 3" xfId="43023"/>
    <cellStyle name="Migliaia [0] 25 2 2 2 4" xfId="47067"/>
    <cellStyle name="Migliaia [0] 25 2 2 2 5" xfId="50083"/>
    <cellStyle name="Migliaia [0] 25 2 2 3" xfId="8653"/>
    <cellStyle name="Migliaia [0] 25 2 2 4" xfId="6820"/>
    <cellStyle name="Migliaia [0] 25 2 2 4 2" xfId="17593"/>
    <cellStyle name="Migliaia [0] 25 2 2 4 3" xfId="44316"/>
    <cellStyle name="Migliaia [0] 25 2 2 4 4" xfId="46586"/>
    <cellStyle name="Migliaia [0] 25 2 2 4 5" xfId="49602"/>
    <cellStyle name="Migliaia [0] 25 2 2 5" xfId="15891"/>
    <cellStyle name="Migliaia [0] 25 2 2 6" xfId="20323"/>
    <cellStyle name="Migliaia [0] 25 2 2 7" xfId="45122"/>
    <cellStyle name="Migliaia [0] 25 2 2 8" xfId="46028"/>
    <cellStyle name="Migliaia [0] 25 2 3" xfId="8065"/>
    <cellStyle name="Migliaia [0] 25 2 3 2" xfId="29098"/>
    <cellStyle name="Migliaia [0] 25 2 3 2 2" xfId="34449"/>
    <cellStyle name="Migliaia [0] 25 2 3 2 3" xfId="39751"/>
    <cellStyle name="Migliaia [0] 25 2 3 3" xfId="31984"/>
    <cellStyle name="Migliaia [0] 25 2 3 4" xfId="37100"/>
    <cellStyle name="Migliaia [0] 25 2 4" xfId="15890"/>
    <cellStyle name="Migliaia [0] 25 2 5" xfId="20322"/>
    <cellStyle name="Migliaia [0] 25 3" xfId="3973"/>
    <cellStyle name="Migliaia [0] 25 3 2" xfId="8066"/>
    <cellStyle name="Migliaia [0] 25 3 2 2" xfId="14625"/>
    <cellStyle name="Migliaia [0] 25 3 2 2 2" xfId="18062"/>
    <cellStyle name="Migliaia [0] 25 3 2 2 2 2" xfId="34450"/>
    <cellStyle name="Migliaia [0] 25 3 2 2 3" xfId="39752"/>
    <cellStyle name="Migliaia [0] 25 3 2 2 4" xfId="29099"/>
    <cellStyle name="Migliaia [0] 25 3 2 3" xfId="31985"/>
    <cellStyle name="Migliaia [0] 25 3 2 4" xfId="37101"/>
    <cellStyle name="Migliaia [0] 25 3 2 5" xfId="44768"/>
    <cellStyle name="Migliaia [0] 25 3 2 6" xfId="47068"/>
    <cellStyle name="Migliaia [0] 25 3 2 7" xfId="50084"/>
    <cellStyle name="Migliaia [0] 25 3 2 8" xfId="13901"/>
    <cellStyle name="Migliaia [0] 25 3 3" xfId="8518"/>
    <cellStyle name="Migliaia [0] 25 3 4" xfId="6821"/>
    <cellStyle name="Migliaia [0] 25 3 4 2" xfId="17594"/>
    <cellStyle name="Migliaia [0] 25 3 4 3" xfId="44424"/>
    <cellStyle name="Migliaia [0] 25 3 4 4" xfId="46587"/>
    <cellStyle name="Migliaia [0] 25 3 4 5" xfId="49603"/>
    <cellStyle name="Migliaia [0] 25 3 5" xfId="15892"/>
    <cellStyle name="Migliaia [0] 25 3 6" xfId="20324"/>
    <cellStyle name="Migliaia [0] 25 4" xfId="3520"/>
    <cellStyle name="Migliaia [0] 25 4 2" xfId="13330"/>
    <cellStyle name="Migliaia [0] 25 4 2 2" xfId="31371"/>
    <cellStyle name="Migliaia [0] 25 4 2 2 2" xfId="36529"/>
    <cellStyle name="Migliaia [0] 25 4 2 2 3" xfId="41831"/>
    <cellStyle name="Migliaia [0] 25 4 2 3" xfId="33878"/>
    <cellStyle name="Migliaia [0] 25 4 2 4" xfId="39180"/>
    <cellStyle name="Migliaia [0] 25 4 3" xfId="15893"/>
    <cellStyle name="Migliaia [0] 25 4 3 2" xfId="34451"/>
    <cellStyle name="Migliaia [0] 25 4 3 3" xfId="39753"/>
    <cellStyle name="Migliaia [0] 25 4 3 4" xfId="29100"/>
    <cellStyle name="Migliaia [0] 25 4 4" xfId="31986"/>
    <cellStyle name="Migliaia [0] 25 4 5" xfId="37102"/>
    <cellStyle name="Migliaia [0] 25 4 6" xfId="12272"/>
    <cellStyle name="Migliaia [0] 25 5" xfId="13399"/>
    <cellStyle name="Migliaia [0] 25 5 2" xfId="29101"/>
    <cellStyle name="Migliaia [0] 25 5 2 2" xfId="34452"/>
    <cellStyle name="Migliaia [0] 25 5 2 3" xfId="39754"/>
    <cellStyle name="Migliaia [0] 25 5 3" xfId="31987"/>
    <cellStyle name="Migliaia [0] 25 5 4" xfId="37103"/>
    <cellStyle name="Migliaia [0] 25 6" xfId="15889"/>
    <cellStyle name="Migliaia [0] 25 6 2" xfId="34448"/>
    <cellStyle name="Migliaia [0] 25 6 3" xfId="39750"/>
    <cellStyle name="Migliaia [0] 25 6 4" xfId="29097"/>
    <cellStyle name="Migliaia [0] 25 7" xfId="31983"/>
    <cellStyle name="Migliaia [0] 25 8" xfId="37099"/>
    <cellStyle name="Migliaia [0] 25 9" xfId="1741"/>
    <cellStyle name="Migliaia [0] 26" xfId="328"/>
    <cellStyle name="Migliaia [0] 26 2" xfId="2287"/>
    <cellStyle name="Migliaia [0] 26 2 2" xfId="4261"/>
    <cellStyle name="Migliaia [0] 26 2 2 2" xfId="8067"/>
    <cellStyle name="Migliaia [0] 26 2 2 2 2" xfId="18063"/>
    <cellStyle name="Migliaia [0] 26 2 2 2 3" xfId="30818"/>
    <cellStyle name="Migliaia [0] 26 2 2 2 4" xfId="47069"/>
    <cellStyle name="Migliaia [0] 26 2 2 2 5" xfId="50085"/>
    <cellStyle name="Migliaia [0] 26 2 2 3" xfId="8652"/>
    <cellStyle name="Migliaia [0] 26 2 2 4" xfId="6822"/>
    <cellStyle name="Migliaia [0] 26 2 2 4 2" xfId="17595"/>
    <cellStyle name="Migliaia [0] 26 2 2 4 3" xfId="44241"/>
    <cellStyle name="Migliaia [0] 26 2 2 4 4" xfId="46588"/>
    <cellStyle name="Migliaia [0] 26 2 2 4 5" xfId="49604"/>
    <cellStyle name="Migliaia [0] 26 2 2 5" xfId="15896"/>
    <cellStyle name="Migliaia [0] 26 2 2 6" xfId="20326"/>
    <cellStyle name="Migliaia [0] 26 2 2 7" xfId="45123"/>
    <cellStyle name="Migliaia [0] 26 2 2 8" xfId="46029"/>
    <cellStyle name="Migliaia [0] 26 2 3" xfId="8068"/>
    <cellStyle name="Migliaia [0] 26 2 3 2" xfId="29103"/>
    <cellStyle name="Migliaia [0] 26 2 3 2 2" xfId="34454"/>
    <cellStyle name="Migliaia [0] 26 2 3 2 3" xfId="39756"/>
    <cellStyle name="Migliaia [0] 26 2 3 3" xfId="31989"/>
    <cellStyle name="Migliaia [0] 26 2 3 4" xfId="37105"/>
    <cellStyle name="Migliaia [0] 26 2 4" xfId="15895"/>
    <cellStyle name="Migliaia [0] 26 2 5" xfId="20325"/>
    <cellStyle name="Migliaia [0] 26 3" xfId="3974"/>
    <cellStyle name="Migliaia [0] 26 3 2" xfId="8069"/>
    <cellStyle name="Migliaia [0] 26 3 2 2" xfId="14626"/>
    <cellStyle name="Migliaia [0] 26 3 2 2 2" xfId="18064"/>
    <cellStyle name="Migliaia [0] 26 3 2 2 2 2" xfId="34455"/>
    <cellStyle name="Migliaia [0] 26 3 2 2 3" xfId="39757"/>
    <cellStyle name="Migliaia [0] 26 3 2 2 4" xfId="29104"/>
    <cellStyle name="Migliaia [0] 26 3 2 3" xfId="31990"/>
    <cellStyle name="Migliaia [0] 26 3 2 4" xfId="37106"/>
    <cellStyle name="Migliaia [0] 26 3 2 5" xfId="42942"/>
    <cellStyle name="Migliaia [0] 26 3 2 6" xfId="47070"/>
    <cellStyle name="Migliaia [0] 26 3 2 7" xfId="50086"/>
    <cellStyle name="Migliaia [0] 26 3 2 8" xfId="13902"/>
    <cellStyle name="Migliaia [0] 26 3 3" xfId="7414"/>
    <cellStyle name="Migliaia [0] 26 3 4" xfId="6823"/>
    <cellStyle name="Migliaia [0] 26 3 4 2" xfId="17596"/>
    <cellStyle name="Migliaia [0] 26 3 4 3" xfId="42461"/>
    <cellStyle name="Migliaia [0] 26 3 4 4" xfId="46589"/>
    <cellStyle name="Migliaia [0] 26 3 4 5" xfId="49605"/>
    <cellStyle name="Migliaia [0] 26 3 5" xfId="15897"/>
    <cellStyle name="Migliaia [0] 26 3 6" xfId="20327"/>
    <cellStyle name="Migliaia [0] 26 4" xfId="3521"/>
    <cellStyle name="Migliaia [0] 26 4 2" xfId="13331"/>
    <cellStyle name="Migliaia [0] 26 4 2 2" xfId="31372"/>
    <cellStyle name="Migliaia [0] 26 4 2 2 2" xfId="36530"/>
    <cellStyle name="Migliaia [0] 26 4 2 2 3" xfId="41832"/>
    <cellStyle name="Migliaia [0] 26 4 2 3" xfId="33879"/>
    <cellStyle name="Migliaia [0] 26 4 2 4" xfId="39181"/>
    <cellStyle name="Migliaia [0] 26 4 3" xfId="15898"/>
    <cellStyle name="Migliaia [0] 26 4 3 2" xfId="34456"/>
    <cellStyle name="Migliaia [0] 26 4 3 3" xfId="39758"/>
    <cellStyle name="Migliaia [0] 26 4 3 4" xfId="29105"/>
    <cellStyle name="Migliaia [0] 26 4 4" xfId="31991"/>
    <cellStyle name="Migliaia [0] 26 4 5" xfId="37107"/>
    <cellStyle name="Migliaia [0] 26 4 6" xfId="12273"/>
    <cellStyle name="Migliaia [0] 26 5" xfId="13400"/>
    <cellStyle name="Migliaia [0] 26 5 2" xfId="29106"/>
    <cellStyle name="Migliaia [0] 26 5 2 2" xfId="34457"/>
    <cellStyle name="Migliaia [0] 26 5 2 3" xfId="39759"/>
    <cellStyle name="Migliaia [0] 26 5 3" xfId="31992"/>
    <cellStyle name="Migliaia [0] 26 5 4" xfId="37108"/>
    <cellStyle name="Migliaia [0] 26 6" xfId="15894"/>
    <cellStyle name="Migliaia [0] 26 6 2" xfId="34453"/>
    <cellStyle name="Migliaia [0] 26 6 3" xfId="39755"/>
    <cellStyle name="Migliaia [0] 26 6 4" xfId="29102"/>
    <cellStyle name="Migliaia [0] 26 7" xfId="31988"/>
    <cellStyle name="Migliaia [0] 26 8" xfId="37104"/>
    <cellStyle name="Migliaia [0] 26 9" xfId="1742"/>
    <cellStyle name="Migliaia [0] 27" xfId="329"/>
    <cellStyle name="Migliaia [0] 27 2" xfId="2288"/>
    <cellStyle name="Migliaia [0] 27 2 2" xfId="4262"/>
    <cellStyle name="Migliaia [0] 27 2 2 2" xfId="8070"/>
    <cellStyle name="Migliaia [0] 27 2 2 2 2" xfId="18065"/>
    <cellStyle name="Migliaia [0] 27 2 2 2 3" xfId="21039"/>
    <cellStyle name="Migliaia [0] 27 2 2 2 4" xfId="47071"/>
    <cellStyle name="Migliaia [0] 27 2 2 2 5" xfId="50087"/>
    <cellStyle name="Migliaia [0] 27 2 2 3" xfId="8651"/>
    <cellStyle name="Migliaia [0] 27 2 2 4" xfId="6824"/>
    <cellStyle name="Migliaia [0] 27 2 2 4 2" xfId="17597"/>
    <cellStyle name="Migliaia [0] 27 2 2 4 3" xfId="43877"/>
    <cellStyle name="Migliaia [0] 27 2 2 4 4" xfId="46590"/>
    <cellStyle name="Migliaia [0] 27 2 2 4 5" xfId="49606"/>
    <cellStyle name="Migliaia [0] 27 2 2 5" xfId="15901"/>
    <cellStyle name="Migliaia [0] 27 2 2 6" xfId="20329"/>
    <cellStyle name="Migliaia [0] 27 2 2 7" xfId="45124"/>
    <cellStyle name="Migliaia [0] 27 2 2 8" xfId="46030"/>
    <cellStyle name="Migliaia [0] 27 2 3" xfId="8071"/>
    <cellStyle name="Migliaia [0] 27 2 3 2" xfId="29108"/>
    <cellStyle name="Migliaia [0] 27 2 3 2 2" xfId="34459"/>
    <cellStyle name="Migliaia [0] 27 2 3 2 3" xfId="39761"/>
    <cellStyle name="Migliaia [0] 27 2 3 3" xfId="31994"/>
    <cellStyle name="Migliaia [0] 27 2 3 4" xfId="37110"/>
    <cellStyle name="Migliaia [0] 27 2 4" xfId="15900"/>
    <cellStyle name="Migliaia [0] 27 2 5" xfId="20328"/>
    <cellStyle name="Migliaia [0] 27 3" xfId="3975"/>
    <cellStyle name="Migliaia [0] 27 3 2" xfId="8072"/>
    <cellStyle name="Migliaia [0] 27 3 2 2" xfId="14627"/>
    <cellStyle name="Migliaia [0] 27 3 2 2 2" xfId="18066"/>
    <cellStyle name="Migliaia [0] 27 3 2 2 2 2" xfId="34460"/>
    <cellStyle name="Migliaia [0] 27 3 2 2 3" xfId="39762"/>
    <cellStyle name="Migliaia [0] 27 3 2 2 4" xfId="29109"/>
    <cellStyle name="Migliaia [0] 27 3 2 3" xfId="31995"/>
    <cellStyle name="Migliaia [0] 27 3 2 4" xfId="37111"/>
    <cellStyle name="Migliaia [0] 27 3 2 5" xfId="44868"/>
    <cellStyle name="Migliaia [0] 27 3 2 6" xfId="47072"/>
    <cellStyle name="Migliaia [0] 27 3 2 7" xfId="50088"/>
    <cellStyle name="Migliaia [0] 27 3 2 8" xfId="13903"/>
    <cellStyle name="Migliaia [0] 27 3 3" xfId="7968"/>
    <cellStyle name="Migliaia [0] 27 3 4" xfId="6825"/>
    <cellStyle name="Migliaia [0] 27 3 4 2" xfId="17598"/>
    <cellStyle name="Migliaia [0] 27 3 4 3" xfId="43274"/>
    <cellStyle name="Migliaia [0] 27 3 4 4" xfId="46591"/>
    <cellStyle name="Migliaia [0] 27 3 4 5" xfId="49607"/>
    <cellStyle name="Migliaia [0] 27 3 5" xfId="15902"/>
    <cellStyle name="Migliaia [0] 27 3 6" xfId="20330"/>
    <cellStyle name="Migliaia [0] 27 4" xfId="3522"/>
    <cellStyle name="Migliaia [0] 27 4 2" xfId="13332"/>
    <cellStyle name="Migliaia [0] 27 4 2 2" xfId="31373"/>
    <cellStyle name="Migliaia [0] 27 4 2 2 2" xfId="36531"/>
    <cellStyle name="Migliaia [0] 27 4 2 2 3" xfId="41833"/>
    <cellStyle name="Migliaia [0] 27 4 2 3" xfId="33880"/>
    <cellStyle name="Migliaia [0] 27 4 2 4" xfId="39182"/>
    <cellStyle name="Migliaia [0] 27 4 3" xfId="15903"/>
    <cellStyle name="Migliaia [0] 27 4 3 2" xfId="34461"/>
    <cellStyle name="Migliaia [0] 27 4 3 3" xfId="39763"/>
    <cellStyle name="Migliaia [0] 27 4 3 4" xfId="29110"/>
    <cellStyle name="Migliaia [0] 27 4 4" xfId="31996"/>
    <cellStyle name="Migliaia [0] 27 4 5" xfId="37112"/>
    <cellStyle name="Migliaia [0] 27 4 6" xfId="12274"/>
    <cellStyle name="Migliaia [0] 27 5" xfId="13401"/>
    <cellStyle name="Migliaia [0] 27 5 2" xfId="29111"/>
    <cellStyle name="Migliaia [0] 27 5 2 2" xfId="34462"/>
    <cellStyle name="Migliaia [0] 27 5 2 3" xfId="39764"/>
    <cellStyle name="Migliaia [0] 27 5 3" xfId="31997"/>
    <cellStyle name="Migliaia [0] 27 5 4" xfId="37113"/>
    <cellStyle name="Migliaia [0] 27 6" xfId="15899"/>
    <cellStyle name="Migliaia [0] 27 6 2" xfId="34458"/>
    <cellStyle name="Migliaia [0] 27 6 3" xfId="39760"/>
    <cellStyle name="Migliaia [0] 27 6 4" xfId="29107"/>
    <cellStyle name="Migliaia [0] 27 7" xfId="31993"/>
    <cellStyle name="Migliaia [0] 27 8" xfId="37109"/>
    <cellStyle name="Migliaia [0] 27 9" xfId="1743"/>
    <cellStyle name="Migliaia [0] 28" xfId="330"/>
    <cellStyle name="Migliaia [0] 28 2" xfId="2289"/>
    <cellStyle name="Migliaia [0] 28 2 2" xfId="4263"/>
    <cellStyle name="Migliaia [0] 28 2 2 2" xfId="8073"/>
    <cellStyle name="Migliaia [0] 28 2 2 2 2" xfId="18067"/>
    <cellStyle name="Migliaia [0] 28 2 2 2 3" xfId="44000"/>
    <cellStyle name="Migliaia [0] 28 2 2 2 4" xfId="47073"/>
    <cellStyle name="Migliaia [0] 28 2 2 2 5" xfId="50089"/>
    <cellStyle name="Migliaia [0] 28 2 2 3" xfId="8488"/>
    <cellStyle name="Migliaia [0] 28 2 2 4" xfId="6826"/>
    <cellStyle name="Migliaia [0] 28 2 2 4 2" xfId="17599"/>
    <cellStyle name="Migliaia [0] 28 2 2 4 3" xfId="44836"/>
    <cellStyle name="Migliaia [0] 28 2 2 4 4" xfId="46592"/>
    <cellStyle name="Migliaia [0] 28 2 2 4 5" xfId="49608"/>
    <cellStyle name="Migliaia [0] 28 2 2 5" xfId="15906"/>
    <cellStyle name="Migliaia [0] 28 2 2 6" xfId="20332"/>
    <cellStyle name="Migliaia [0] 28 2 2 7" xfId="45125"/>
    <cellStyle name="Migliaia [0] 28 2 2 8" xfId="46031"/>
    <cellStyle name="Migliaia [0] 28 2 3" xfId="8074"/>
    <cellStyle name="Migliaia [0] 28 2 3 2" xfId="29113"/>
    <cellStyle name="Migliaia [0] 28 2 3 2 2" xfId="34464"/>
    <cellStyle name="Migliaia [0] 28 2 3 2 3" xfId="39766"/>
    <cellStyle name="Migliaia [0] 28 2 3 3" xfId="31999"/>
    <cellStyle name="Migliaia [0] 28 2 3 4" xfId="37115"/>
    <cellStyle name="Migliaia [0] 28 2 4" xfId="15905"/>
    <cellStyle name="Migliaia [0] 28 2 5" xfId="20331"/>
    <cellStyle name="Migliaia [0] 28 3" xfId="3976"/>
    <cellStyle name="Migliaia [0] 28 3 2" xfId="8075"/>
    <cellStyle name="Migliaia [0] 28 3 2 2" xfId="14628"/>
    <cellStyle name="Migliaia [0] 28 3 2 2 2" xfId="18068"/>
    <cellStyle name="Migliaia [0] 28 3 2 2 2 2" xfId="34465"/>
    <cellStyle name="Migliaia [0] 28 3 2 2 3" xfId="39767"/>
    <cellStyle name="Migliaia [0] 28 3 2 2 4" xfId="29114"/>
    <cellStyle name="Migliaia [0] 28 3 2 3" xfId="32000"/>
    <cellStyle name="Migliaia [0] 28 3 2 4" xfId="37116"/>
    <cellStyle name="Migliaia [0] 28 3 2 5" xfId="21411"/>
    <cellStyle name="Migliaia [0] 28 3 2 6" xfId="47074"/>
    <cellStyle name="Migliaia [0] 28 3 2 7" xfId="50090"/>
    <cellStyle name="Migliaia [0] 28 3 2 8" xfId="13904"/>
    <cellStyle name="Migliaia [0] 28 3 3" xfId="8684"/>
    <cellStyle name="Migliaia [0] 28 3 4" xfId="6827"/>
    <cellStyle name="Migliaia [0] 28 3 4 2" xfId="17600"/>
    <cellStyle name="Migliaia [0] 28 3 4 3" xfId="42920"/>
    <cellStyle name="Migliaia [0] 28 3 4 4" xfId="46593"/>
    <cellStyle name="Migliaia [0] 28 3 4 5" xfId="49609"/>
    <cellStyle name="Migliaia [0] 28 3 5" xfId="15907"/>
    <cellStyle name="Migliaia [0] 28 3 6" xfId="20333"/>
    <cellStyle name="Migliaia [0] 28 4" xfId="3523"/>
    <cellStyle name="Migliaia [0] 28 4 2" xfId="13333"/>
    <cellStyle name="Migliaia [0] 28 4 2 2" xfId="31374"/>
    <cellStyle name="Migliaia [0] 28 4 2 2 2" xfId="36532"/>
    <cellStyle name="Migliaia [0] 28 4 2 2 3" xfId="41834"/>
    <cellStyle name="Migliaia [0] 28 4 2 3" xfId="33881"/>
    <cellStyle name="Migliaia [0] 28 4 2 4" xfId="39183"/>
    <cellStyle name="Migliaia [0] 28 4 3" xfId="15908"/>
    <cellStyle name="Migliaia [0] 28 4 3 2" xfId="34466"/>
    <cellStyle name="Migliaia [0] 28 4 3 3" xfId="39768"/>
    <cellStyle name="Migliaia [0] 28 4 3 4" xfId="29115"/>
    <cellStyle name="Migliaia [0] 28 4 4" xfId="32001"/>
    <cellStyle name="Migliaia [0] 28 4 5" xfId="37117"/>
    <cellStyle name="Migliaia [0] 28 4 6" xfId="12275"/>
    <cellStyle name="Migliaia [0] 28 5" xfId="13402"/>
    <cellStyle name="Migliaia [0] 28 5 2" xfId="29116"/>
    <cellStyle name="Migliaia [0] 28 5 2 2" xfId="34467"/>
    <cellStyle name="Migliaia [0] 28 5 2 3" xfId="39769"/>
    <cellStyle name="Migliaia [0] 28 5 3" xfId="32002"/>
    <cellStyle name="Migliaia [0] 28 5 4" xfId="37118"/>
    <cellStyle name="Migliaia [0] 28 6" xfId="15904"/>
    <cellStyle name="Migliaia [0] 28 6 2" xfId="34463"/>
    <cellStyle name="Migliaia [0] 28 6 3" xfId="39765"/>
    <cellStyle name="Migliaia [0] 28 6 4" xfId="29112"/>
    <cellStyle name="Migliaia [0] 28 7" xfId="31998"/>
    <cellStyle name="Migliaia [0] 28 8" xfId="37114"/>
    <cellStyle name="Migliaia [0] 28 9" xfId="1744"/>
    <cellStyle name="Migliaia [0] 29" xfId="331"/>
    <cellStyle name="Migliaia [0] 29 2" xfId="2290"/>
    <cellStyle name="Migliaia [0] 29 2 2" xfId="4264"/>
    <cellStyle name="Migliaia [0] 29 2 2 2" xfId="8076"/>
    <cellStyle name="Migliaia [0] 29 2 2 2 2" xfId="18069"/>
    <cellStyle name="Migliaia [0] 29 2 2 2 3" xfId="43508"/>
    <cellStyle name="Migliaia [0] 29 2 2 2 4" xfId="47075"/>
    <cellStyle name="Migliaia [0] 29 2 2 2 5" xfId="50091"/>
    <cellStyle name="Migliaia [0] 29 2 2 3" xfId="7853"/>
    <cellStyle name="Migliaia [0] 29 2 2 4" xfId="6828"/>
    <cellStyle name="Migliaia [0] 29 2 2 4 2" xfId="17601"/>
    <cellStyle name="Migliaia [0] 29 2 2 4 3" xfId="21042"/>
    <cellStyle name="Migliaia [0] 29 2 2 4 4" xfId="46594"/>
    <cellStyle name="Migliaia [0] 29 2 2 4 5" xfId="49610"/>
    <cellStyle name="Migliaia [0] 29 2 2 5" xfId="15911"/>
    <cellStyle name="Migliaia [0] 29 2 2 6" xfId="20335"/>
    <cellStyle name="Migliaia [0] 29 2 2 7" xfId="45126"/>
    <cellStyle name="Migliaia [0] 29 2 2 8" xfId="46032"/>
    <cellStyle name="Migliaia [0] 29 2 3" xfId="8077"/>
    <cellStyle name="Migliaia [0] 29 2 3 2" xfId="29118"/>
    <cellStyle name="Migliaia [0] 29 2 3 2 2" xfId="34469"/>
    <cellStyle name="Migliaia [0] 29 2 3 2 3" xfId="39771"/>
    <cellStyle name="Migliaia [0] 29 2 3 3" xfId="32004"/>
    <cellStyle name="Migliaia [0] 29 2 3 4" xfId="37120"/>
    <cellStyle name="Migliaia [0] 29 2 4" xfId="15910"/>
    <cellStyle name="Migliaia [0] 29 2 5" xfId="20334"/>
    <cellStyle name="Migliaia [0] 29 3" xfId="3977"/>
    <cellStyle name="Migliaia [0] 29 3 2" xfId="8078"/>
    <cellStyle name="Migliaia [0] 29 3 2 2" xfId="14629"/>
    <cellStyle name="Migliaia [0] 29 3 2 2 2" xfId="18070"/>
    <cellStyle name="Migliaia [0] 29 3 2 2 2 2" xfId="34470"/>
    <cellStyle name="Migliaia [0] 29 3 2 2 3" xfId="39772"/>
    <cellStyle name="Migliaia [0] 29 3 2 2 4" xfId="29119"/>
    <cellStyle name="Migliaia [0] 29 3 2 3" xfId="32005"/>
    <cellStyle name="Migliaia [0] 29 3 2 4" xfId="37121"/>
    <cellStyle name="Migliaia [0] 29 3 2 5" xfId="43747"/>
    <cellStyle name="Migliaia [0] 29 3 2 6" xfId="47076"/>
    <cellStyle name="Migliaia [0] 29 3 2 7" xfId="50092"/>
    <cellStyle name="Migliaia [0] 29 3 2 8" xfId="13905"/>
    <cellStyle name="Migliaia [0] 29 3 3" xfId="8515"/>
    <cellStyle name="Migliaia [0] 29 3 4" xfId="6829"/>
    <cellStyle name="Migliaia [0] 29 3 4 2" xfId="17602"/>
    <cellStyle name="Migliaia [0] 29 3 4 3" xfId="43347"/>
    <cellStyle name="Migliaia [0] 29 3 4 4" xfId="46595"/>
    <cellStyle name="Migliaia [0] 29 3 4 5" xfId="49611"/>
    <cellStyle name="Migliaia [0] 29 3 5" xfId="15912"/>
    <cellStyle name="Migliaia [0] 29 3 6" xfId="20336"/>
    <cellStyle name="Migliaia [0] 29 4" xfId="3524"/>
    <cellStyle name="Migliaia [0] 29 4 2" xfId="13334"/>
    <cellStyle name="Migliaia [0] 29 4 2 2" xfId="31375"/>
    <cellStyle name="Migliaia [0] 29 4 2 2 2" xfId="36533"/>
    <cellStyle name="Migliaia [0] 29 4 2 2 3" xfId="41835"/>
    <cellStyle name="Migliaia [0] 29 4 2 3" xfId="33882"/>
    <cellStyle name="Migliaia [0] 29 4 2 4" xfId="39184"/>
    <cellStyle name="Migliaia [0] 29 4 3" xfId="15913"/>
    <cellStyle name="Migliaia [0] 29 4 3 2" xfId="34471"/>
    <cellStyle name="Migliaia [0] 29 4 3 3" xfId="39773"/>
    <cellStyle name="Migliaia [0] 29 4 3 4" xfId="29120"/>
    <cellStyle name="Migliaia [0] 29 4 4" xfId="32006"/>
    <cellStyle name="Migliaia [0] 29 4 5" xfId="37122"/>
    <cellStyle name="Migliaia [0] 29 4 6" xfId="12276"/>
    <cellStyle name="Migliaia [0] 29 5" xfId="13403"/>
    <cellStyle name="Migliaia [0] 29 5 2" xfId="29121"/>
    <cellStyle name="Migliaia [0] 29 5 2 2" xfId="34472"/>
    <cellStyle name="Migliaia [0] 29 5 2 3" xfId="39774"/>
    <cellStyle name="Migliaia [0] 29 5 3" xfId="32007"/>
    <cellStyle name="Migliaia [0] 29 5 4" xfId="37123"/>
    <cellStyle name="Migliaia [0] 29 6" xfId="15909"/>
    <cellStyle name="Migliaia [0] 29 6 2" xfId="34468"/>
    <cellStyle name="Migliaia [0] 29 6 3" xfId="39770"/>
    <cellStyle name="Migliaia [0] 29 6 4" xfId="29117"/>
    <cellStyle name="Migliaia [0] 29 7" xfId="32003"/>
    <cellStyle name="Migliaia [0] 29 8" xfId="37119"/>
    <cellStyle name="Migliaia [0] 29 9" xfId="1745"/>
    <cellStyle name="Migliaia [0] 3" xfId="332"/>
    <cellStyle name="Migliaia [0] 3 2" xfId="2291"/>
    <cellStyle name="Migliaia [0] 3 2 2" xfId="4265"/>
    <cellStyle name="Migliaia [0] 3 2 2 2" xfId="8079"/>
    <cellStyle name="Migliaia [0] 3 2 2 2 2" xfId="18071"/>
    <cellStyle name="Migliaia [0] 3 2 2 2 3" xfId="44195"/>
    <cellStyle name="Migliaia [0] 3 2 2 2 4" xfId="47077"/>
    <cellStyle name="Migliaia [0] 3 2 2 2 5" xfId="50093"/>
    <cellStyle name="Migliaia [0] 3 2 2 3" xfId="8650"/>
    <cellStyle name="Migliaia [0] 3 2 2 4" xfId="6830"/>
    <cellStyle name="Migliaia [0] 3 2 2 4 2" xfId="17603"/>
    <cellStyle name="Migliaia [0] 3 2 2 4 3" xfId="44812"/>
    <cellStyle name="Migliaia [0] 3 2 2 4 4" xfId="46596"/>
    <cellStyle name="Migliaia [0] 3 2 2 4 5" xfId="49612"/>
    <cellStyle name="Migliaia [0] 3 2 2 5" xfId="15916"/>
    <cellStyle name="Migliaia [0] 3 2 2 6" xfId="20338"/>
    <cellStyle name="Migliaia [0] 3 2 2 7" xfId="45127"/>
    <cellStyle name="Migliaia [0] 3 2 2 8" xfId="46033"/>
    <cellStyle name="Migliaia [0] 3 2 3" xfId="8080"/>
    <cellStyle name="Migliaia [0] 3 2 3 2" xfId="29123"/>
    <cellStyle name="Migliaia [0] 3 2 3 2 2" xfId="34474"/>
    <cellStyle name="Migliaia [0] 3 2 3 2 3" xfId="39776"/>
    <cellStyle name="Migliaia [0] 3 2 3 3" xfId="32009"/>
    <cellStyle name="Migliaia [0] 3 2 3 4" xfId="37125"/>
    <cellStyle name="Migliaia [0] 3 2 4" xfId="15915"/>
    <cellStyle name="Migliaia [0] 3 2 5" xfId="20337"/>
    <cellStyle name="Migliaia [0] 3 3" xfId="3978"/>
    <cellStyle name="Migliaia [0] 3 3 2" xfId="8081"/>
    <cellStyle name="Migliaia [0] 3 3 2 2" xfId="14630"/>
    <cellStyle name="Migliaia [0] 3 3 2 2 2" xfId="18072"/>
    <cellStyle name="Migliaia [0] 3 3 2 2 2 2" xfId="34475"/>
    <cellStyle name="Migliaia [0] 3 3 2 2 3" xfId="39777"/>
    <cellStyle name="Migliaia [0] 3 3 2 2 4" xfId="29124"/>
    <cellStyle name="Migliaia [0] 3 3 2 3" xfId="32010"/>
    <cellStyle name="Migliaia [0] 3 3 2 4" xfId="37126"/>
    <cellStyle name="Migliaia [0] 3 3 2 5" xfId="44271"/>
    <cellStyle name="Migliaia [0] 3 3 2 6" xfId="47078"/>
    <cellStyle name="Migliaia [0] 3 3 2 7" xfId="50094"/>
    <cellStyle name="Migliaia [0] 3 3 2 8" xfId="13906"/>
    <cellStyle name="Migliaia [0] 3 3 3" xfId="8516"/>
    <cellStyle name="Migliaia [0] 3 3 4" xfId="6831"/>
    <cellStyle name="Migliaia [0] 3 3 4 2" xfId="17604"/>
    <cellStyle name="Migliaia [0] 3 3 4 3" xfId="44750"/>
    <cellStyle name="Migliaia [0] 3 3 4 4" xfId="46597"/>
    <cellStyle name="Migliaia [0] 3 3 4 5" xfId="49613"/>
    <cellStyle name="Migliaia [0] 3 3 5" xfId="15917"/>
    <cellStyle name="Migliaia [0] 3 3 6" xfId="20339"/>
    <cellStyle name="Migliaia [0] 3 4" xfId="3525"/>
    <cellStyle name="Migliaia [0] 3 4 2" xfId="13335"/>
    <cellStyle name="Migliaia [0] 3 4 2 2" xfId="31376"/>
    <cellStyle name="Migliaia [0] 3 4 2 2 2" xfId="36534"/>
    <cellStyle name="Migliaia [0] 3 4 2 2 3" xfId="41836"/>
    <cellStyle name="Migliaia [0] 3 4 2 3" xfId="33883"/>
    <cellStyle name="Migliaia [0] 3 4 2 4" xfId="39185"/>
    <cellStyle name="Migliaia [0] 3 4 3" xfId="15918"/>
    <cellStyle name="Migliaia [0] 3 4 3 2" xfId="34476"/>
    <cellStyle name="Migliaia [0] 3 4 3 3" xfId="39778"/>
    <cellStyle name="Migliaia [0] 3 4 3 4" xfId="29125"/>
    <cellStyle name="Migliaia [0] 3 4 4" xfId="32011"/>
    <cellStyle name="Migliaia [0] 3 4 5" xfId="37127"/>
    <cellStyle name="Migliaia [0] 3 4 6" xfId="12277"/>
    <cellStyle name="Migliaia [0] 3 5" xfId="13404"/>
    <cellStyle name="Migliaia [0] 3 5 2" xfId="29126"/>
    <cellStyle name="Migliaia [0] 3 5 2 2" xfId="34477"/>
    <cellStyle name="Migliaia [0] 3 5 2 3" xfId="39779"/>
    <cellStyle name="Migliaia [0] 3 5 3" xfId="32012"/>
    <cellStyle name="Migliaia [0] 3 5 4" xfId="37128"/>
    <cellStyle name="Migliaia [0] 3 6" xfId="15914"/>
    <cellStyle name="Migliaia [0] 3 6 2" xfId="34473"/>
    <cellStyle name="Migliaia [0] 3 6 3" xfId="39775"/>
    <cellStyle name="Migliaia [0] 3 6 4" xfId="29122"/>
    <cellStyle name="Migliaia [0] 3 7" xfId="32008"/>
    <cellStyle name="Migliaia [0] 3 8" xfId="37124"/>
    <cellStyle name="Migliaia [0] 3 9" xfId="1746"/>
    <cellStyle name="Migliaia [0] 30" xfId="333"/>
    <cellStyle name="Migliaia [0] 30 2" xfId="2292"/>
    <cellStyle name="Migliaia [0] 30 2 2" xfId="4266"/>
    <cellStyle name="Migliaia [0] 30 2 2 2" xfId="8082"/>
    <cellStyle name="Migliaia [0] 30 2 2 2 2" xfId="18073"/>
    <cellStyle name="Migliaia [0] 30 2 2 2 3" xfId="43024"/>
    <cellStyle name="Migliaia [0] 30 2 2 2 4" xfId="47079"/>
    <cellStyle name="Migliaia [0] 30 2 2 2 5" xfId="50095"/>
    <cellStyle name="Migliaia [0] 30 2 2 3" xfId="8649"/>
    <cellStyle name="Migliaia [0] 30 2 2 4" xfId="6832"/>
    <cellStyle name="Migliaia [0] 30 2 2 4 2" xfId="17605"/>
    <cellStyle name="Migliaia [0] 30 2 2 4 3" xfId="42462"/>
    <cellStyle name="Migliaia [0] 30 2 2 4 4" xfId="46598"/>
    <cellStyle name="Migliaia [0] 30 2 2 4 5" xfId="49614"/>
    <cellStyle name="Migliaia [0] 30 2 2 5" xfId="15921"/>
    <cellStyle name="Migliaia [0] 30 2 2 6" xfId="20341"/>
    <cellStyle name="Migliaia [0] 30 2 2 7" xfId="45128"/>
    <cellStyle name="Migliaia [0] 30 2 2 8" xfId="46034"/>
    <cellStyle name="Migliaia [0] 30 2 3" xfId="8083"/>
    <cellStyle name="Migliaia [0] 30 2 3 2" xfId="29128"/>
    <cellStyle name="Migliaia [0] 30 2 3 2 2" xfId="34479"/>
    <cellStyle name="Migliaia [0] 30 2 3 2 3" xfId="39781"/>
    <cellStyle name="Migliaia [0] 30 2 3 3" xfId="32014"/>
    <cellStyle name="Migliaia [0] 30 2 3 4" xfId="37130"/>
    <cellStyle name="Migliaia [0] 30 2 4" xfId="15920"/>
    <cellStyle name="Migliaia [0] 30 2 5" xfId="20340"/>
    <cellStyle name="Migliaia [0] 30 3" xfId="3979"/>
    <cellStyle name="Migliaia [0] 30 3 2" xfId="8084"/>
    <cellStyle name="Migliaia [0] 30 3 2 2" xfId="14631"/>
    <cellStyle name="Migliaia [0] 30 3 2 2 2" xfId="18074"/>
    <cellStyle name="Migliaia [0] 30 3 2 2 2 2" xfId="34480"/>
    <cellStyle name="Migliaia [0] 30 3 2 2 3" xfId="39782"/>
    <cellStyle name="Migliaia [0] 30 3 2 2 4" xfId="29129"/>
    <cellStyle name="Migliaia [0] 30 3 2 3" xfId="32015"/>
    <cellStyle name="Migliaia [0] 30 3 2 4" xfId="37131"/>
    <cellStyle name="Migliaia [0] 30 3 2 5" xfId="43893"/>
    <cellStyle name="Migliaia [0] 30 3 2 6" xfId="47080"/>
    <cellStyle name="Migliaia [0] 30 3 2 7" xfId="50096"/>
    <cellStyle name="Migliaia [0] 30 3 2 8" xfId="13907"/>
    <cellStyle name="Migliaia [0] 30 3 3" xfId="7415"/>
    <cellStyle name="Migliaia [0] 30 3 4" xfId="6833"/>
    <cellStyle name="Migliaia [0] 30 3 4 2" xfId="17606"/>
    <cellStyle name="Migliaia [0] 30 3 4 3" xfId="42463"/>
    <cellStyle name="Migliaia [0] 30 3 4 4" xfId="46599"/>
    <cellStyle name="Migliaia [0] 30 3 4 5" xfId="49615"/>
    <cellStyle name="Migliaia [0] 30 3 5" xfId="15922"/>
    <cellStyle name="Migliaia [0] 30 3 6" xfId="20342"/>
    <cellStyle name="Migliaia [0] 30 4" xfId="3526"/>
    <cellStyle name="Migliaia [0] 30 4 2" xfId="13336"/>
    <cellStyle name="Migliaia [0] 30 4 2 2" xfId="31377"/>
    <cellStyle name="Migliaia [0] 30 4 2 2 2" xfId="36535"/>
    <cellStyle name="Migliaia [0] 30 4 2 2 3" xfId="41837"/>
    <cellStyle name="Migliaia [0] 30 4 2 3" xfId="33884"/>
    <cellStyle name="Migliaia [0] 30 4 2 4" xfId="39186"/>
    <cellStyle name="Migliaia [0] 30 4 3" xfId="15923"/>
    <cellStyle name="Migliaia [0] 30 4 3 2" xfId="34481"/>
    <cellStyle name="Migliaia [0] 30 4 3 3" xfId="39783"/>
    <cellStyle name="Migliaia [0] 30 4 3 4" xfId="29130"/>
    <cellStyle name="Migliaia [0] 30 4 4" xfId="32016"/>
    <cellStyle name="Migliaia [0] 30 4 5" xfId="37132"/>
    <cellStyle name="Migliaia [0] 30 4 6" xfId="12278"/>
    <cellStyle name="Migliaia [0] 30 5" xfId="13405"/>
    <cellStyle name="Migliaia [0] 30 5 2" xfId="29131"/>
    <cellStyle name="Migliaia [0] 30 5 2 2" xfId="34482"/>
    <cellStyle name="Migliaia [0] 30 5 2 3" xfId="39784"/>
    <cellStyle name="Migliaia [0] 30 5 3" xfId="32017"/>
    <cellStyle name="Migliaia [0] 30 5 4" xfId="37133"/>
    <cellStyle name="Migliaia [0] 30 6" xfId="15919"/>
    <cellStyle name="Migliaia [0] 30 6 2" xfId="34478"/>
    <cellStyle name="Migliaia [0] 30 6 3" xfId="39780"/>
    <cellStyle name="Migliaia [0] 30 6 4" xfId="29127"/>
    <cellStyle name="Migliaia [0] 30 7" xfId="32013"/>
    <cellStyle name="Migliaia [0] 30 8" xfId="37129"/>
    <cellStyle name="Migliaia [0] 30 9" xfId="1747"/>
    <cellStyle name="Migliaia [0] 31" xfId="334"/>
    <cellStyle name="Migliaia [0] 31 2" xfId="2293"/>
    <cellStyle name="Migliaia [0] 31 2 2" xfId="4267"/>
    <cellStyle name="Migliaia [0] 31 2 2 2" xfId="8085"/>
    <cellStyle name="Migliaia [0] 31 2 2 2 2" xfId="18075"/>
    <cellStyle name="Migliaia [0] 31 2 2 2 3" xfId="42575"/>
    <cellStyle name="Migliaia [0] 31 2 2 2 4" xfId="47081"/>
    <cellStyle name="Migliaia [0] 31 2 2 2 5" xfId="50097"/>
    <cellStyle name="Migliaia [0] 31 2 2 3" xfId="8648"/>
    <cellStyle name="Migliaia [0] 31 2 2 4" xfId="6834"/>
    <cellStyle name="Migliaia [0] 31 2 2 4 2" xfId="17607"/>
    <cellStyle name="Migliaia [0] 31 2 2 4 3" xfId="42464"/>
    <cellStyle name="Migliaia [0] 31 2 2 4 4" xfId="46600"/>
    <cellStyle name="Migliaia [0] 31 2 2 4 5" xfId="49616"/>
    <cellStyle name="Migliaia [0] 31 2 2 5" xfId="15926"/>
    <cellStyle name="Migliaia [0] 31 2 2 6" xfId="20344"/>
    <cellStyle name="Migliaia [0] 31 2 2 7" xfId="45129"/>
    <cellStyle name="Migliaia [0] 31 2 2 8" xfId="46035"/>
    <cellStyle name="Migliaia [0] 31 2 3" xfId="8086"/>
    <cellStyle name="Migliaia [0] 31 2 3 2" xfId="29133"/>
    <cellStyle name="Migliaia [0] 31 2 3 2 2" xfId="34484"/>
    <cellStyle name="Migliaia [0] 31 2 3 2 3" xfId="39786"/>
    <cellStyle name="Migliaia [0] 31 2 3 3" xfId="32019"/>
    <cellStyle name="Migliaia [0] 31 2 3 4" xfId="37135"/>
    <cellStyle name="Migliaia [0] 31 2 4" xfId="15925"/>
    <cellStyle name="Migliaia [0] 31 2 5" xfId="20343"/>
    <cellStyle name="Migliaia [0] 31 3" xfId="3980"/>
    <cellStyle name="Migliaia [0] 31 3 2" xfId="8087"/>
    <cellStyle name="Migliaia [0] 31 3 2 2" xfId="14632"/>
    <cellStyle name="Migliaia [0] 31 3 2 2 2" xfId="18076"/>
    <cellStyle name="Migliaia [0] 31 3 2 2 2 2" xfId="34485"/>
    <cellStyle name="Migliaia [0] 31 3 2 2 3" xfId="39787"/>
    <cellStyle name="Migliaia [0] 31 3 2 2 4" xfId="29134"/>
    <cellStyle name="Migliaia [0] 31 3 2 3" xfId="32020"/>
    <cellStyle name="Migliaia [0] 31 3 2 4" xfId="37136"/>
    <cellStyle name="Migliaia [0] 31 3 2 5" xfId="44842"/>
    <cellStyle name="Migliaia [0] 31 3 2 6" xfId="47082"/>
    <cellStyle name="Migliaia [0] 31 3 2 7" xfId="50098"/>
    <cellStyle name="Migliaia [0] 31 3 2 8" xfId="13908"/>
    <cellStyle name="Migliaia [0] 31 3 3" xfId="8683"/>
    <cellStyle name="Migliaia [0] 31 3 4" xfId="6835"/>
    <cellStyle name="Migliaia [0] 31 3 4 2" xfId="17608"/>
    <cellStyle name="Migliaia [0] 31 3 4 3" xfId="32267"/>
    <cellStyle name="Migliaia [0] 31 3 4 4" xfId="46601"/>
    <cellStyle name="Migliaia [0] 31 3 4 5" xfId="49617"/>
    <cellStyle name="Migliaia [0] 31 3 5" xfId="15927"/>
    <cellStyle name="Migliaia [0] 31 3 6" xfId="20345"/>
    <cellStyle name="Migliaia [0] 31 4" xfId="3527"/>
    <cellStyle name="Migliaia [0] 31 4 2" xfId="13337"/>
    <cellStyle name="Migliaia [0] 31 4 2 2" xfId="31378"/>
    <cellStyle name="Migliaia [0] 31 4 2 2 2" xfId="36536"/>
    <cellStyle name="Migliaia [0] 31 4 2 2 3" xfId="41838"/>
    <cellStyle name="Migliaia [0] 31 4 2 3" xfId="33885"/>
    <cellStyle name="Migliaia [0] 31 4 2 4" xfId="39187"/>
    <cellStyle name="Migliaia [0] 31 4 3" xfId="15928"/>
    <cellStyle name="Migliaia [0] 31 4 3 2" xfId="34486"/>
    <cellStyle name="Migliaia [0] 31 4 3 3" xfId="39788"/>
    <cellStyle name="Migliaia [0] 31 4 3 4" xfId="29135"/>
    <cellStyle name="Migliaia [0] 31 4 4" xfId="32021"/>
    <cellStyle name="Migliaia [0] 31 4 5" xfId="37137"/>
    <cellStyle name="Migliaia [0] 31 4 6" xfId="12279"/>
    <cellStyle name="Migliaia [0] 31 5" xfId="13406"/>
    <cellStyle name="Migliaia [0] 31 5 2" xfId="29136"/>
    <cellStyle name="Migliaia [0] 31 5 2 2" xfId="34487"/>
    <cellStyle name="Migliaia [0] 31 5 2 3" xfId="39789"/>
    <cellStyle name="Migliaia [0] 31 5 3" xfId="32022"/>
    <cellStyle name="Migliaia [0] 31 5 4" xfId="37138"/>
    <cellStyle name="Migliaia [0] 31 6" xfId="15924"/>
    <cellStyle name="Migliaia [0] 31 6 2" xfId="34483"/>
    <cellStyle name="Migliaia [0] 31 6 3" xfId="39785"/>
    <cellStyle name="Migliaia [0] 31 6 4" xfId="29132"/>
    <cellStyle name="Migliaia [0] 31 7" xfId="32018"/>
    <cellStyle name="Migliaia [0] 31 8" xfId="37134"/>
    <cellStyle name="Migliaia [0] 31 9" xfId="1748"/>
    <cellStyle name="Migliaia [0] 32" xfId="335"/>
    <cellStyle name="Migliaia [0] 32 2" xfId="2294"/>
    <cellStyle name="Migliaia [0] 32 2 2" xfId="4268"/>
    <cellStyle name="Migliaia [0] 32 2 2 2" xfId="8088"/>
    <cellStyle name="Migliaia [0] 32 2 2 2 2" xfId="18077"/>
    <cellStyle name="Migliaia [0] 32 2 2 2 3" xfId="43025"/>
    <cellStyle name="Migliaia [0] 32 2 2 2 4" xfId="47083"/>
    <cellStyle name="Migliaia [0] 32 2 2 2 5" xfId="50099"/>
    <cellStyle name="Migliaia [0] 32 2 2 3" xfId="8647"/>
    <cellStyle name="Migliaia [0] 32 2 2 4" xfId="6836"/>
    <cellStyle name="Migliaia [0] 32 2 2 4 2" xfId="17609"/>
    <cellStyle name="Migliaia [0] 32 2 2 4 3" xfId="42465"/>
    <cellStyle name="Migliaia [0] 32 2 2 4 4" xfId="46602"/>
    <cellStyle name="Migliaia [0] 32 2 2 4 5" xfId="49618"/>
    <cellStyle name="Migliaia [0] 32 2 2 5" xfId="15931"/>
    <cellStyle name="Migliaia [0] 32 2 2 6" xfId="20347"/>
    <cellStyle name="Migliaia [0] 32 2 2 7" xfId="45130"/>
    <cellStyle name="Migliaia [0] 32 2 2 8" xfId="46036"/>
    <cellStyle name="Migliaia [0] 32 2 3" xfId="8089"/>
    <cellStyle name="Migliaia [0] 32 2 3 2" xfId="29138"/>
    <cellStyle name="Migliaia [0] 32 2 3 2 2" xfId="34489"/>
    <cellStyle name="Migliaia [0] 32 2 3 2 3" xfId="39791"/>
    <cellStyle name="Migliaia [0] 32 2 3 3" xfId="32024"/>
    <cellStyle name="Migliaia [0] 32 2 3 4" xfId="37140"/>
    <cellStyle name="Migliaia [0] 32 2 4" xfId="15930"/>
    <cellStyle name="Migliaia [0] 32 2 5" xfId="20346"/>
    <cellStyle name="Migliaia [0] 32 3" xfId="3981"/>
    <cellStyle name="Migliaia [0] 32 3 2" xfId="8090"/>
    <cellStyle name="Migliaia [0] 32 3 2 2" xfId="14633"/>
    <cellStyle name="Migliaia [0] 32 3 2 2 2" xfId="18078"/>
    <cellStyle name="Migliaia [0] 32 3 2 2 2 2" xfId="34490"/>
    <cellStyle name="Migliaia [0] 32 3 2 2 3" xfId="39792"/>
    <cellStyle name="Migliaia [0] 32 3 2 2 4" xfId="29139"/>
    <cellStyle name="Migliaia [0] 32 3 2 3" xfId="32025"/>
    <cellStyle name="Migliaia [0] 32 3 2 4" xfId="37141"/>
    <cellStyle name="Migliaia [0] 32 3 2 5" xfId="44475"/>
    <cellStyle name="Migliaia [0] 32 3 2 6" xfId="47084"/>
    <cellStyle name="Migliaia [0] 32 3 2 7" xfId="50100"/>
    <cellStyle name="Migliaia [0] 32 3 2 8" xfId="13909"/>
    <cellStyle name="Migliaia [0] 32 3 3" xfId="8682"/>
    <cellStyle name="Migliaia [0] 32 3 4" xfId="6837"/>
    <cellStyle name="Migliaia [0] 32 3 4 2" xfId="17610"/>
    <cellStyle name="Migliaia [0] 32 3 4 3" xfId="43583"/>
    <cellStyle name="Migliaia [0] 32 3 4 4" xfId="46603"/>
    <cellStyle name="Migliaia [0] 32 3 4 5" xfId="49619"/>
    <cellStyle name="Migliaia [0] 32 3 5" xfId="15932"/>
    <cellStyle name="Migliaia [0] 32 3 6" xfId="20348"/>
    <cellStyle name="Migliaia [0] 32 4" xfId="3528"/>
    <cellStyle name="Migliaia [0] 32 4 2" xfId="13338"/>
    <cellStyle name="Migliaia [0] 32 4 2 2" xfId="31379"/>
    <cellStyle name="Migliaia [0] 32 4 2 2 2" xfId="36537"/>
    <cellStyle name="Migliaia [0] 32 4 2 2 3" xfId="41839"/>
    <cellStyle name="Migliaia [0] 32 4 2 3" xfId="33886"/>
    <cellStyle name="Migliaia [0] 32 4 2 4" xfId="39188"/>
    <cellStyle name="Migliaia [0] 32 4 3" xfId="15933"/>
    <cellStyle name="Migliaia [0] 32 4 3 2" xfId="34491"/>
    <cellStyle name="Migliaia [0] 32 4 3 3" xfId="39793"/>
    <cellStyle name="Migliaia [0] 32 4 3 4" xfId="29140"/>
    <cellStyle name="Migliaia [0] 32 4 4" xfId="32026"/>
    <cellStyle name="Migliaia [0] 32 4 5" xfId="37142"/>
    <cellStyle name="Migliaia [0] 32 4 6" xfId="12280"/>
    <cellStyle name="Migliaia [0] 32 5" xfId="13407"/>
    <cellStyle name="Migliaia [0] 32 5 2" xfId="29141"/>
    <cellStyle name="Migliaia [0] 32 5 2 2" xfId="34492"/>
    <cellStyle name="Migliaia [0] 32 5 2 3" xfId="39794"/>
    <cellStyle name="Migliaia [0] 32 5 3" xfId="32027"/>
    <cellStyle name="Migliaia [0] 32 5 4" xfId="37143"/>
    <cellStyle name="Migliaia [0] 32 6" xfId="15929"/>
    <cellStyle name="Migliaia [0] 32 6 2" xfId="34488"/>
    <cellStyle name="Migliaia [0] 32 6 3" xfId="39790"/>
    <cellStyle name="Migliaia [0] 32 6 4" xfId="29137"/>
    <cellStyle name="Migliaia [0] 32 7" xfId="32023"/>
    <cellStyle name="Migliaia [0] 32 8" xfId="37139"/>
    <cellStyle name="Migliaia [0] 32 9" xfId="1749"/>
    <cellStyle name="Migliaia [0] 33" xfId="336"/>
    <cellStyle name="Migliaia [0] 33 2" xfId="2295"/>
    <cellStyle name="Migliaia [0] 33 2 2" xfId="4269"/>
    <cellStyle name="Migliaia [0] 33 2 2 2" xfId="8091"/>
    <cellStyle name="Migliaia [0] 33 2 2 2 2" xfId="18079"/>
    <cellStyle name="Migliaia [0] 33 2 2 2 3" xfId="42576"/>
    <cellStyle name="Migliaia [0] 33 2 2 2 4" xfId="47085"/>
    <cellStyle name="Migliaia [0] 33 2 2 2 5" xfId="50101"/>
    <cellStyle name="Migliaia [0] 33 2 2 3" xfId="8487"/>
    <cellStyle name="Migliaia [0] 33 2 2 4" xfId="6838"/>
    <cellStyle name="Migliaia [0] 33 2 2 4 2" xfId="17611"/>
    <cellStyle name="Migliaia [0] 33 2 2 4 3" xfId="42466"/>
    <cellStyle name="Migliaia [0] 33 2 2 4 4" xfId="46604"/>
    <cellStyle name="Migliaia [0] 33 2 2 4 5" xfId="49620"/>
    <cellStyle name="Migliaia [0] 33 2 2 5" xfId="15936"/>
    <cellStyle name="Migliaia [0] 33 2 2 6" xfId="20350"/>
    <cellStyle name="Migliaia [0] 33 2 2 7" xfId="45131"/>
    <cellStyle name="Migliaia [0] 33 2 2 8" xfId="46037"/>
    <cellStyle name="Migliaia [0] 33 2 3" xfId="8092"/>
    <cellStyle name="Migliaia [0] 33 2 3 2" xfId="29143"/>
    <cellStyle name="Migliaia [0] 33 2 3 2 2" xfId="34494"/>
    <cellStyle name="Migliaia [0] 33 2 3 2 3" xfId="39796"/>
    <cellStyle name="Migliaia [0] 33 2 3 3" xfId="32029"/>
    <cellStyle name="Migliaia [0] 33 2 3 4" xfId="37145"/>
    <cellStyle name="Migliaia [0] 33 2 4" xfId="15935"/>
    <cellStyle name="Migliaia [0] 33 2 5" xfId="20349"/>
    <cellStyle name="Migliaia [0] 33 3" xfId="3982"/>
    <cellStyle name="Migliaia [0] 33 3 2" xfId="8093"/>
    <cellStyle name="Migliaia [0] 33 3 2 2" xfId="14634"/>
    <cellStyle name="Migliaia [0] 33 3 2 2 2" xfId="18080"/>
    <cellStyle name="Migliaia [0] 33 3 2 2 2 2" xfId="34495"/>
    <cellStyle name="Migliaia [0] 33 3 2 2 3" xfId="39797"/>
    <cellStyle name="Migliaia [0] 33 3 2 2 4" xfId="29144"/>
    <cellStyle name="Migliaia [0] 33 3 2 3" xfId="32030"/>
    <cellStyle name="Migliaia [0] 33 3 2 4" xfId="37146"/>
    <cellStyle name="Migliaia [0] 33 3 2 5" xfId="43976"/>
    <cellStyle name="Migliaia [0] 33 3 2 6" xfId="47086"/>
    <cellStyle name="Migliaia [0] 33 3 2 7" xfId="50102"/>
    <cellStyle name="Migliaia [0] 33 3 2 8" xfId="13910"/>
    <cellStyle name="Migliaia [0] 33 3 3" xfId="7969"/>
    <cellStyle name="Migliaia [0] 33 3 4" xfId="6839"/>
    <cellStyle name="Migliaia [0] 33 3 4 2" xfId="17612"/>
    <cellStyle name="Migliaia [0] 33 3 4 3" xfId="44176"/>
    <cellStyle name="Migliaia [0] 33 3 4 4" xfId="46605"/>
    <cellStyle name="Migliaia [0] 33 3 4 5" xfId="49621"/>
    <cellStyle name="Migliaia [0] 33 3 5" xfId="15937"/>
    <cellStyle name="Migliaia [0] 33 3 6" xfId="20351"/>
    <cellStyle name="Migliaia [0] 33 4" xfId="3529"/>
    <cellStyle name="Migliaia [0] 33 4 2" xfId="13339"/>
    <cellStyle name="Migliaia [0] 33 4 2 2" xfId="31380"/>
    <cellStyle name="Migliaia [0] 33 4 2 2 2" xfId="36538"/>
    <cellStyle name="Migliaia [0] 33 4 2 2 3" xfId="41840"/>
    <cellStyle name="Migliaia [0] 33 4 2 3" xfId="33887"/>
    <cellStyle name="Migliaia [0] 33 4 2 4" xfId="39189"/>
    <cellStyle name="Migliaia [0] 33 4 3" xfId="15938"/>
    <cellStyle name="Migliaia [0] 33 4 3 2" xfId="34496"/>
    <cellStyle name="Migliaia [0] 33 4 3 3" xfId="39798"/>
    <cellStyle name="Migliaia [0] 33 4 3 4" xfId="29145"/>
    <cellStyle name="Migliaia [0] 33 4 4" xfId="32031"/>
    <cellStyle name="Migliaia [0] 33 4 5" xfId="37147"/>
    <cellStyle name="Migliaia [0] 33 4 6" xfId="12281"/>
    <cellStyle name="Migliaia [0] 33 5" xfId="13408"/>
    <cellStyle name="Migliaia [0] 33 5 2" xfId="29146"/>
    <cellStyle name="Migliaia [0] 33 5 2 2" xfId="34497"/>
    <cellStyle name="Migliaia [0] 33 5 2 3" xfId="39799"/>
    <cellStyle name="Migliaia [0] 33 5 3" xfId="32032"/>
    <cellStyle name="Migliaia [0] 33 5 4" xfId="37148"/>
    <cellStyle name="Migliaia [0] 33 6" xfId="15934"/>
    <cellStyle name="Migliaia [0] 33 6 2" xfId="34493"/>
    <cellStyle name="Migliaia [0] 33 6 3" xfId="39795"/>
    <cellStyle name="Migliaia [0] 33 6 4" xfId="29142"/>
    <cellStyle name="Migliaia [0] 33 7" xfId="32028"/>
    <cellStyle name="Migliaia [0] 33 8" xfId="37144"/>
    <cellStyle name="Migliaia [0] 33 9" xfId="1750"/>
    <cellStyle name="Migliaia [0] 34" xfId="337"/>
    <cellStyle name="Migliaia [0] 34 2" xfId="2296"/>
    <cellStyle name="Migliaia [0] 34 2 2" xfId="4270"/>
    <cellStyle name="Migliaia [0] 34 2 2 2" xfId="8094"/>
    <cellStyle name="Migliaia [0] 34 2 2 2 2" xfId="18081"/>
    <cellStyle name="Migliaia [0] 34 2 2 2 3" xfId="43026"/>
    <cellStyle name="Migliaia [0] 34 2 2 2 4" xfId="47087"/>
    <cellStyle name="Migliaia [0] 34 2 2 2 5" xfId="50103"/>
    <cellStyle name="Migliaia [0] 34 2 2 3" xfId="7854"/>
    <cellStyle name="Migliaia [0] 34 2 2 4" xfId="6840"/>
    <cellStyle name="Migliaia [0] 34 2 2 4 2" xfId="17613"/>
    <cellStyle name="Migliaia [0] 34 2 2 4 3" xfId="21640"/>
    <cellStyle name="Migliaia [0] 34 2 2 4 4" xfId="46606"/>
    <cellStyle name="Migliaia [0] 34 2 2 4 5" xfId="49622"/>
    <cellStyle name="Migliaia [0] 34 2 2 5" xfId="15941"/>
    <cellStyle name="Migliaia [0] 34 2 2 6" xfId="20353"/>
    <cellStyle name="Migliaia [0] 34 2 2 7" xfId="45132"/>
    <cellStyle name="Migliaia [0] 34 2 2 8" xfId="46038"/>
    <cellStyle name="Migliaia [0] 34 2 3" xfId="8095"/>
    <cellStyle name="Migliaia [0] 34 2 3 2" xfId="29148"/>
    <cellStyle name="Migliaia [0] 34 2 3 2 2" xfId="34499"/>
    <cellStyle name="Migliaia [0] 34 2 3 2 3" xfId="39801"/>
    <cellStyle name="Migliaia [0] 34 2 3 3" xfId="32034"/>
    <cellStyle name="Migliaia [0] 34 2 3 4" xfId="37150"/>
    <cellStyle name="Migliaia [0] 34 2 4" xfId="15940"/>
    <cellStyle name="Migliaia [0] 34 2 5" xfId="20352"/>
    <cellStyle name="Migliaia [0] 34 3" xfId="3983"/>
    <cellStyle name="Migliaia [0] 34 3 2" xfId="8096"/>
    <cellStyle name="Migliaia [0] 34 3 2 2" xfId="14635"/>
    <cellStyle name="Migliaia [0] 34 3 2 2 2" xfId="18082"/>
    <cellStyle name="Migliaia [0] 34 3 2 2 2 2" xfId="34500"/>
    <cellStyle name="Migliaia [0] 34 3 2 2 3" xfId="39802"/>
    <cellStyle name="Migliaia [0] 34 3 2 2 4" xfId="29149"/>
    <cellStyle name="Migliaia [0] 34 3 2 3" xfId="32035"/>
    <cellStyle name="Migliaia [0] 34 3 2 4" xfId="37151"/>
    <cellStyle name="Migliaia [0] 34 3 2 5" xfId="29348"/>
    <cellStyle name="Migliaia [0] 34 3 2 6" xfId="47088"/>
    <cellStyle name="Migliaia [0] 34 3 2 7" xfId="50104"/>
    <cellStyle name="Migliaia [0] 34 3 2 8" xfId="13911"/>
    <cellStyle name="Migliaia [0] 34 3 3" xfId="7416"/>
    <cellStyle name="Migliaia [0] 34 3 4" xfId="6841"/>
    <cellStyle name="Migliaia [0] 34 3 4 2" xfId="17614"/>
    <cellStyle name="Migliaia [0] 34 3 4 3" xfId="43968"/>
    <cellStyle name="Migliaia [0] 34 3 4 4" xfId="46607"/>
    <cellStyle name="Migliaia [0] 34 3 4 5" xfId="49623"/>
    <cellStyle name="Migliaia [0] 34 3 5" xfId="15942"/>
    <cellStyle name="Migliaia [0] 34 3 6" xfId="20354"/>
    <cellStyle name="Migliaia [0] 34 4" xfId="3530"/>
    <cellStyle name="Migliaia [0] 34 4 2" xfId="13340"/>
    <cellStyle name="Migliaia [0] 34 4 2 2" xfId="31381"/>
    <cellStyle name="Migliaia [0] 34 4 2 2 2" xfId="36539"/>
    <cellStyle name="Migliaia [0] 34 4 2 2 3" xfId="41841"/>
    <cellStyle name="Migliaia [0] 34 4 2 3" xfId="33888"/>
    <cellStyle name="Migliaia [0] 34 4 2 4" xfId="39190"/>
    <cellStyle name="Migliaia [0] 34 4 3" xfId="15943"/>
    <cellStyle name="Migliaia [0] 34 4 3 2" xfId="34501"/>
    <cellStyle name="Migliaia [0] 34 4 3 3" xfId="39803"/>
    <cellStyle name="Migliaia [0] 34 4 3 4" xfId="29150"/>
    <cellStyle name="Migliaia [0] 34 4 4" xfId="32036"/>
    <cellStyle name="Migliaia [0] 34 4 5" xfId="37152"/>
    <cellStyle name="Migliaia [0] 34 4 6" xfId="12282"/>
    <cellStyle name="Migliaia [0] 34 5" xfId="13409"/>
    <cellStyle name="Migliaia [0] 34 5 2" xfId="29151"/>
    <cellStyle name="Migliaia [0] 34 5 2 2" xfId="34502"/>
    <cellStyle name="Migliaia [0] 34 5 2 3" xfId="39804"/>
    <cellStyle name="Migliaia [0] 34 5 3" xfId="32037"/>
    <cellStyle name="Migliaia [0] 34 5 4" xfId="37153"/>
    <cellStyle name="Migliaia [0] 34 6" xfId="15939"/>
    <cellStyle name="Migliaia [0] 34 6 2" xfId="34498"/>
    <cellStyle name="Migliaia [0] 34 6 3" xfId="39800"/>
    <cellStyle name="Migliaia [0] 34 6 4" xfId="29147"/>
    <cellStyle name="Migliaia [0] 34 7" xfId="32033"/>
    <cellStyle name="Migliaia [0] 34 8" xfId="37149"/>
    <cellStyle name="Migliaia [0] 34 9" xfId="1751"/>
    <cellStyle name="Migliaia [0] 35" xfId="338"/>
    <cellStyle name="Migliaia [0] 35 2" xfId="2297"/>
    <cellStyle name="Migliaia [0] 35 2 2" xfId="4271"/>
    <cellStyle name="Migliaia [0] 35 2 2 2" xfId="8097"/>
    <cellStyle name="Migliaia [0] 35 2 2 2 2" xfId="18083"/>
    <cellStyle name="Migliaia [0] 35 2 2 2 3" xfId="42577"/>
    <cellStyle name="Migliaia [0] 35 2 2 2 4" xfId="47089"/>
    <cellStyle name="Migliaia [0] 35 2 2 2 5" xfId="50105"/>
    <cellStyle name="Migliaia [0] 35 2 2 3" xfId="8646"/>
    <cellStyle name="Migliaia [0] 35 2 2 4" xfId="6842"/>
    <cellStyle name="Migliaia [0] 35 2 2 4 2" xfId="17615"/>
    <cellStyle name="Migliaia [0] 35 2 2 4 3" xfId="42921"/>
    <cellStyle name="Migliaia [0] 35 2 2 4 4" xfId="46608"/>
    <cellStyle name="Migliaia [0] 35 2 2 4 5" xfId="49624"/>
    <cellStyle name="Migliaia [0] 35 2 2 5" xfId="15946"/>
    <cellStyle name="Migliaia [0] 35 2 2 6" xfId="20356"/>
    <cellStyle name="Migliaia [0] 35 2 2 7" xfId="45133"/>
    <cellStyle name="Migliaia [0] 35 2 2 8" xfId="46039"/>
    <cellStyle name="Migliaia [0] 35 2 3" xfId="8098"/>
    <cellStyle name="Migliaia [0] 35 2 3 2" xfId="29153"/>
    <cellStyle name="Migliaia [0] 35 2 3 2 2" xfId="34504"/>
    <cellStyle name="Migliaia [0] 35 2 3 2 3" xfId="39806"/>
    <cellStyle name="Migliaia [0] 35 2 3 3" xfId="32039"/>
    <cellStyle name="Migliaia [0] 35 2 3 4" xfId="37155"/>
    <cellStyle name="Migliaia [0] 35 2 4" xfId="15945"/>
    <cellStyle name="Migliaia [0] 35 2 5" xfId="20355"/>
    <cellStyle name="Migliaia [0] 35 3" xfId="3984"/>
    <cellStyle name="Migliaia [0] 35 3 2" xfId="8099"/>
    <cellStyle name="Migliaia [0] 35 3 2 2" xfId="14636"/>
    <cellStyle name="Migliaia [0] 35 3 2 2 2" xfId="18084"/>
    <cellStyle name="Migliaia [0] 35 3 2 2 2 2" xfId="34505"/>
    <cellStyle name="Migliaia [0] 35 3 2 2 3" xfId="39807"/>
    <cellStyle name="Migliaia [0] 35 3 2 2 4" xfId="29154"/>
    <cellStyle name="Migliaia [0] 35 3 2 3" xfId="32040"/>
    <cellStyle name="Migliaia [0] 35 3 2 4" xfId="37156"/>
    <cellStyle name="Migliaia [0] 35 3 2 5" xfId="44555"/>
    <cellStyle name="Migliaia [0] 35 3 2 6" xfId="47090"/>
    <cellStyle name="Migliaia [0] 35 3 2 7" xfId="50106"/>
    <cellStyle name="Migliaia [0] 35 3 2 8" xfId="13912"/>
    <cellStyle name="Migliaia [0] 35 3 3" xfId="8681"/>
    <cellStyle name="Migliaia [0] 35 3 4" xfId="6843"/>
    <cellStyle name="Migliaia [0] 35 3 4 2" xfId="17616"/>
    <cellStyle name="Migliaia [0] 35 3 4 3" xfId="33002"/>
    <cellStyle name="Migliaia [0] 35 3 4 4" xfId="46609"/>
    <cellStyle name="Migliaia [0] 35 3 4 5" xfId="49625"/>
    <cellStyle name="Migliaia [0] 35 3 5" xfId="15947"/>
    <cellStyle name="Migliaia [0] 35 3 6" xfId="20357"/>
    <cellStyle name="Migliaia [0] 35 4" xfId="3531"/>
    <cellStyle name="Migliaia [0] 35 4 2" xfId="13341"/>
    <cellStyle name="Migliaia [0] 35 4 2 2" xfId="31382"/>
    <cellStyle name="Migliaia [0] 35 4 2 2 2" xfId="36540"/>
    <cellStyle name="Migliaia [0] 35 4 2 2 3" xfId="41842"/>
    <cellStyle name="Migliaia [0] 35 4 2 3" xfId="33889"/>
    <cellStyle name="Migliaia [0] 35 4 2 4" xfId="39191"/>
    <cellStyle name="Migliaia [0] 35 4 3" xfId="15948"/>
    <cellStyle name="Migliaia [0] 35 4 3 2" xfId="34506"/>
    <cellStyle name="Migliaia [0] 35 4 3 3" xfId="39808"/>
    <cellStyle name="Migliaia [0] 35 4 3 4" xfId="29155"/>
    <cellStyle name="Migliaia [0] 35 4 4" xfId="32041"/>
    <cellStyle name="Migliaia [0] 35 4 5" xfId="37157"/>
    <cellStyle name="Migliaia [0] 35 4 6" xfId="12283"/>
    <cellStyle name="Migliaia [0] 35 5" xfId="13410"/>
    <cellStyle name="Migliaia [0] 35 5 2" xfId="29156"/>
    <cellStyle name="Migliaia [0] 35 5 2 2" xfId="34507"/>
    <cellStyle name="Migliaia [0] 35 5 2 3" xfId="39809"/>
    <cellStyle name="Migliaia [0] 35 5 3" xfId="32042"/>
    <cellStyle name="Migliaia [0] 35 5 4" xfId="37158"/>
    <cellStyle name="Migliaia [0] 35 6" xfId="15944"/>
    <cellStyle name="Migliaia [0] 35 6 2" xfId="34503"/>
    <cellStyle name="Migliaia [0] 35 6 3" xfId="39805"/>
    <cellStyle name="Migliaia [0] 35 6 4" xfId="29152"/>
    <cellStyle name="Migliaia [0] 35 7" xfId="32038"/>
    <cellStyle name="Migliaia [0] 35 8" xfId="37154"/>
    <cellStyle name="Migliaia [0] 35 9" xfId="1752"/>
    <cellStyle name="Migliaia [0] 36" xfId="339"/>
    <cellStyle name="Migliaia [0] 36 2" xfId="2298"/>
    <cellStyle name="Migliaia [0] 36 2 2" xfId="4272"/>
    <cellStyle name="Migliaia [0] 36 2 2 2" xfId="8100"/>
    <cellStyle name="Migliaia [0] 36 2 2 2 2" xfId="18085"/>
    <cellStyle name="Migliaia [0] 36 2 2 2 3" xfId="43027"/>
    <cellStyle name="Migliaia [0] 36 2 2 2 4" xfId="47091"/>
    <cellStyle name="Migliaia [0] 36 2 2 2 5" xfId="50107"/>
    <cellStyle name="Migliaia [0] 36 2 2 3" xfId="8645"/>
    <cellStyle name="Migliaia [0] 36 2 2 4" xfId="6844"/>
    <cellStyle name="Migliaia [0] 36 2 2 4 2" xfId="17617"/>
    <cellStyle name="Migliaia [0] 36 2 2 4 3" xfId="43691"/>
    <cellStyle name="Migliaia [0] 36 2 2 4 4" xfId="46610"/>
    <cellStyle name="Migliaia [0] 36 2 2 4 5" xfId="49626"/>
    <cellStyle name="Migliaia [0] 36 2 2 5" xfId="15951"/>
    <cellStyle name="Migliaia [0] 36 2 2 6" xfId="20359"/>
    <cellStyle name="Migliaia [0] 36 2 2 7" xfId="45134"/>
    <cellStyle name="Migliaia [0] 36 2 2 8" xfId="46040"/>
    <cellStyle name="Migliaia [0] 36 2 3" xfId="8101"/>
    <cellStyle name="Migliaia [0] 36 2 3 2" xfId="29158"/>
    <cellStyle name="Migliaia [0] 36 2 3 2 2" xfId="34509"/>
    <cellStyle name="Migliaia [0] 36 2 3 2 3" xfId="39811"/>
    <cellStyle name="Migliaia [0] 36 2 3 3" xfId="32044"/>
    <cellStyle name="Migliaia [0] 36 2 3 4" xfId="37160"/>
    <cellStyle name="Migliaia [0] 36 2 4" xfId="15950"/>
    <cellStyle name="Migliaia [0] 36 2 5" xfId="20358"/>
    <cellStyle name="Migliaia [0] 36 3" xfId="3985"/>
    <cellStyle name="Migliaia [0] 36 3 2" xfId="8102"/>
    <cellStyle name="Migliaia [0] 36 3 2 2" xfId="14637"/>
    <cellStyle name="Migliaia [0] 36 3 2 2 2" xfId="18086"/>
    <cellStyle name="Migliaia [0] 36 3 2 2 2 2" xfId="34510"/>
    <cellStyle name="Migliaia [0] 36 3 2 2 3" xfId="39812"/>
    <cellStyle name="Migliaia [0] 36 3 2 2 4" xfId="29159"/>
    <cellStyle name="Migliaia [0] 36 3 2 3" xfId="32045"/>
    <cellStyle name="Migliaia [0] 36 3 2 4" xfId="37161"/>
    <cellStyle name="Migliaia [0] 36 3 2 5" xfId="43600"/>
    <cellStyle name="Migliaia [0] 36 3 2 6" xfId="47092"/>
    <cellStyle name="Migliaia [0] 36 3 2 7" xfId="50108"/>
    <cellStyle name="Migliaia [0] 36 3 2 8" xfId="13913"/>
    <cellStyle name="Migliaia [0] 36 3 3" xfId="8680"/>
    <cellStyle name="Migliaia [0] 36 3 4" xfId="6845"/>
    <cellStyle name="Migliaia [0] 36 3 4 2" xfId="17618"/>
    <cellStyle name="Migliaia [0] 36 3 4 3" xfId="43941"/>
    <cellStyle name="Migliaia [0] 36 3 4 4" xfId="46611"/>
    <cellStyle name="Migliaia [0] 36 3 4 5" xfId="49627"/>
    <cellStyle name="Migliaia [0] 36 3 5" xfId="15952"/>
    <cellStyle name="Migliaia [0] 36 3 6" xfId="20360"/>
    <cellStyle name="Migliaia [0] 36 4" xfId="3532"/>
    <cellStyle name="Migliaia [0] 36 4 2" xfId="13342"/>
    <cellStyle name="Migliaia [0] 36 4 2 2" xfId="31383"/>
    <cellStyle name="Migliaia [0] 36 4 2 2 2" xfId="36541"/>
    <cellStyle name="Migliaia [0] 36 4 2 2 3" xfId="41843"/>
    <cellStyle name="Migliaia [0] 36 4 2 3" xfId="33890"/>
    <cellStyle name="Migliaia [0] 36 4 2 4" xfId="39192"/>
    <cellStyle name="Migliaia [0] 36 4 3" xfId="15953"/>
    <cellStyle name="Migliaia [0] 36 4 3 2" xfId="34511"/>
    <cellStyle name="Migliaia [0] 36 4 3 3" xfId="39813"/>
    <cellStyle name="Migliaia [0] 36 4 3 4" xfId="29160"/>
    <cellStyle name="Migliaia [0] 36 4 4" xfId="32046"/>
    <cellStyle name="Migliaia [0] 36 4 5" xfId="37162"/>
    <cellStyle name="Migliaia [0] 36 4 6" xfId="12284"/>
    <cellStyle name="Migliaia [0] 36 5" xfId="13411"/>
    <cellStyle name="Migliaia [0] 36 5 2" xfId="29161"/>
    <cellStyle name="Migliaia [0] 36 5 2 2" xfId="34512"/>
    <cellStyle name="Migliaia [0] 36 5 2 3" xfId="39814"/>
    <cellStyle name="Migliaia [0] 36 5 3" xfId="32047"/>
    <cellStyle name="Migliaia [0] 36 5 4" xfId="37163"/>
    <cellStyle name="Migliaia [0] 36 6" xfId="15949"/>
    <cellStyle name="Migliaia [0] 36 6 2" xfId="34508"/>
    <cellStyle name="Migliaia [0] 36 6 3" xfId="39810"/>
    <cellStyle name="Migliaia [0] 36 6 4" xfId="29157"/>
    <cellStyle name="Migliaia [0] 36 7" xfId="32043"/>
    <cellStyle name="Migliaia [0] 36 8" xfId="37159"/>
    <cellStyle name="Migliaia [0] 36 9" xfId="1753"/>
    <cellStyle name="Migliaia [0] 37" xfId="340"/>
    <cellStyle name="Migliaia [0] 37 2" xfId="2299"/>
    <cellStyle name="Migliaia [0] 37 2 2" xfId="4273"/>
    <cellStyle name="Migliaia [0] 37 2 2 2" xfId="8103"/>
    <cellStyle name="Migliaia [0] 37 2 2 2 2" xfId="18087"/>
    <cellStyle name="Migliaia [0] 37 2 2 2 3" xfId="42578"/>
    <cellStyle name="Migliaia [0] 37 2 2 2 4" xfId="47093"/>
    <cellStyle name="Migliaia [0] 37 2 2 2 5" xfId="50109"/>
    <cellStyle name="Migliaia [0] 37 2 2 3" xfId="8644"/>
    <cellStyle name="Migliaia [0] 37 2 2 4" xfId="6846"/>
    <cellStyle name="Migliaia [0] 37 2 2 4 2" xfId="17619"/>
    <cellStyle name="Migliaia [0] 37 2 2 4 3" xfId="42467"/>
    <cellStyle name="Migliaia [0] 37 2 2 4 4" xfId="46612"/>
    <cellStyle name="Migliaia [0] 37 2 2 4 5" xfId="49628"/>
    <cellStyle name="Migliaia [0] 37 2 2 5" xfId="15956"/>
    <cellStyle name="Migliaia [0] 37 2 2 6" xfId="20362"/>
    <cellStyle name="Migliaia [0] 37 2 2 7" xfId="45135"/>
    <cellStyle name="Migliaia [0] 37 2 2 8" xfId="46041"/>
    <cellStyle name="Migliaia [0] 37 2 3" xfId="8104"/>
    <cellStyle name="Migliaia [0] 37 2 3 2" xfId="29163"/>
    <cellStyle name="Migliaia [0] 37 2 3 2 2" xfId="34514"/>
    <cellStyle name="Migliaia [0] 37 2 3 2 3" xfId="39816"/>
    <cellStyle name="Migliaia [0] 37 2 3 3" xfId="32049"/>
    <cellStyle name="Migliaia [0] 37 2 3 4" xfId="37165"/>
    <cellStyle name="Migliaia [0] 37 2 4" xfId="15955"/>
    <cellStyle name="Migliaia [0] 37 2 5" xfId="20361"/>
    <cellStyle name="Migliaia [0] 37 3" xfId="3986"/>
    <cellStyle name="Migliaia [0] 37 3 2" xfId="8105"/>
    <cellStyle name="Migliaia [0] 37 3 2 2" xfId="14638"/>
    <cellStyle name="Migliaia [0] 37 3 2 2 2" xfId="18088"/>
    <cellStyle name="Migliaia [0] 37 3 2 2 2 2" xfId="34515"/>
    <cellStyle name="Migliaia [0] 37 3 2 2 3" xfId="39817"/>
    <cellStyle name="Migliaia [0] 37 3 2 2 4" xfId="29164"/>
    <cellStyle name="Migliaia [0] 37 3 2 3" xfId="32050"/>
    <cellStyle name="Migliaia [0] 37 3 2 4" xfId="37166"/>
    <cellStyle name="Migliaia [0] 37 3 2 5" xfId="21410"/>
    <cellStyle name="Migliaia [0] 37 3 2 6" xfId="47094"/>
    <cellStyle name="Migliaia [0] 37 3 2 7" xfId="50110"/>
    <cellStyle name="Migliaia [0] 37 3 2 8" xfId="13914"/>
    <cellStyle name="Migliaia [0] 37 3 3" xfId="8679"/>
    <cellStyle name="Migliaia [0] 37 3 4" xfId="6847"/>
    <cellStyle name="Migliaia [0] 37 3 4 2" xfId="17620"/>
    <cellStyle name="Migliaia [0] 37 3 4 3" xfId="44751"/>
    <cellStyle name="Migliaia [0] 37 3 4 4" xfId="46613"/>
    <cellStyle name="Migliaia [0] 37 3 4 5" xfId="49629"/>
    <cellStyle name="Migliaia [0] 37 3 5" xfId="15957"/>
    <cellStyle name="Migliaia [0] 37 3 6" xfId="20363"/>
    <cellStyle name="Migliaia [0] 37 4" xfId="3533"/>
    <cellStyle name="Migliaia [0] 37 4 2" xfId="13343"/>
    <cellStyle name="Migliaia [0] 37 4 2 2" xfId="31384"/>
    <cellStyle name="Migliaia [0] 37 4 2 2 2" xfId="36542"/>
    <cellStyle name="Migliaia [0] 37 4 2 2 3" xfId="41844"/>
    <cellStyle name="Migliaia [0] 37 4 2 3" xfId="33891"/>
    <cellStyle name="Migliaia [0] 37 4 2 4" xfId="39193"/>
    <cellStyle name="Migliaia [0] 37 4 3" xfId="15958"/>
    <cellStyle name="Migliaia [0] 37 4 3 2" xfId="34516"/>
    <cellStyle name="Migliaia [0] 37 4 3 3" xfId="39818"/>
    <cellStyle name="Migliaia [0] 37 4 3 4" xfId="29165"/>
    <cellStyle name="Migliaia [0] 37 4 4" xfId="32051"/>
    <cellStyle name="Migliaia [0] 37 4 5" xfId="37167"/>
    <cellStyle name="Migliaia [0] 37 4 6" xfId="12285"/>
    <cellStyle name="Migliaia [0] 37 5" xfId="13412"/>
    <cellStyle name="Migliaia [0] 37 5 2" xfId="29166"/>
    <cellStyle name="Migliaia [0] 37 5 2 2" xfId="34517"/>
    <cellStyle name="Migliaia [0] 37 5 2 3" xfId="39819"/>
    <cellStyle name="Migliaia [0] 37 5 3" xfId="32052"/>
    <cellStyle name="Migliaia [0] 37 5 4" xfId="37168"/>
    <cellStyle name="Migliaia [0] 37 6" xfId="15954"/>
    <cellStyle name="Migliaia [0] 37 6 2" xfId="34513"/>
    <cellStyle name="Migliaia [0] 37 6 3" xfId="39815"/>
    <cellStyle name="Migliaia [0] 37 6 4" xfId="29162"/>
    <cellStyle name="Migliaia [0] 37 7" xfId="32048"/>
    <cellStyle name="Migliaia [0] 37 8" xfId="37164"/>
    <cellStyle name="Migliaia [0] 37 9" xfId="1754"/>
    <cellStyle name="Migliaia [0] 38" xfId="341"/>
    <cellStyle name="Migliaia [0] 38 2" xfId="2300"/>
    <cellStyle name="Migliaia [0] 38 2 2" xfId="4274"/>
    <cellStyle name="Migliaia [0] 38 2 2 2" xfId="8106"/>
    <cellStyle name="Migliaia [0] 38 2 2 2 2" xfId="18089"/>
    <cellStyle name="Migliaia [0] 38 2 2 2 3" xfId="44098"/>
    <cellStyle name="Migliaia [0] 38 2 2 2 4" xfId="47095"/>
    <cellStyle name="Migliaia [0] 38 2 2 2 5" xfId="50111"/>
    <cellStyle name="Migliaia [0] 38 2 2 3" xfId="8643"/>
    <cellStyle name="Migliaia [0] 38 2 2 4" xfId="6848"/>
    <cellStyle name="Migliaia [0] 38 2 2 4 2" xfId="17621"/>
    <cellStyle name="Migliaia [0] 38 2 2 4 3" xfId="21639"/>
    <cellStyle name="Migliaia [0] 38 2 2 4 4" xfId="46614"/>
    <cellStyle name="Migliaia [0] 38 2 2 4 5" xfId="49630"/>
    <cellStyle name="Migliaia [0] 38 2 2 5" xfId="15961"/>
    <cellStyle name="Migliaia [0] 38 2 2 6" xfId="20365"/>
    <cellStyle name="Migliaia [0] 38 2 2 7" xfId="45136"/>
    <cellStyle name="Migliaia [0] 38 2 2 8" xfId="46042"/>
    <cellStyle name="Migliaia [0] 38 2 3" xfId="8107"/>
    <cellStyle name="Migliaia [0] 38 2 3 2" xfId="29168"/>
    <cellStyle name="Migliaia [0] 38 2 3 2 2" xfId="34519"/>
    <cellStyle name="Migliaia [0] 38 2 3 2 3" xfId="39821"/>
    <cellStyle name="Migliaia [0] 38 2 3 3" xfId="32054"/>
    <cellStyle name="Migliaia [0] 38 2 3 4" xfId="37170"/>
    <cellStyle name="Migliaia [0] 38 2 4" xfId="15960"/>
    <cellStyle name="Migliaia [0] 38 2 5" xfId="20364"/>
    <cellStyle name="Migliaia [0] 38 3" xfId="3987"/>
    <cellStyle name="Migliaia [0] 38 3 2" xfId="8108"/>
    <cellStyle name="Migliaia [0] 38 3 2 2" xfId="14639"/>
    <cellStyle name="Migliaia [0] 38 3 2 2 2" xfId="18090"/>
    <cellStyle name="Migliaia [0] 38 3 2 2 2 2" xfId="34520"/>
    <cellStyle name="Migliaia [0] 38 3 2 2 3" xfId="39822"/>
    <cellStyle name="Migliaia [0] 38 3 2 2 4" xfId="29169"/>
    <cellStyle name="Migliaia [0] 38 3 2 3" xfId="32055"/>
    <cellStyle name="Migliaia [0] 38 3 2 4" xfId="37171"/>
    <cellStyle name="Migliaia [0] 38 3 2 5" xfId="44327"/>
    <cellStyle name="Migliaia [0] 38 3 2 6" xfId="47096"/>
    <cellStyle name="Migliaia [0] 38 3 2 7" xfId="50112"/>
    <cellStyle name="Migliaia [0] 38 3 2 8" xfId="13915"/>
    <cellStyle name="Migliaia [0] 38 3 3" xfId="8678"/>
    <cellStyle name="Migliaia [0] 38 3 4" xfId="6849"/>
    <cellStyle name="Migliaia [0] 38 3 4 2" xfId="17622"/>
    <cellStyle name="Migliaia [0] 38 3 4 3" xfId="44549"/>
    <cellStyle name="Migliaia [0] 38 3 4 4" xfId="46615"/>
    <cellStyle name="Migliaia [0] 38 3 4 5" xfId="49631"/>
    <cellStyle name="Migliaia [0] 38 3 5" xfId="15962"/>
    <cellStyle name="Migliaia [0] 38 3 6" xfId="20366"/>
    <cellStyle name="Migliaia [0] 38 4" xfId="3534"/>
    <cellStyle name="Migliaia [0] 38 4 2" xfId="13344"/>
    <cellStyle name="Migliaia [0] 38 4 2 2" xfId="31385"/>
    <cellStyle name="Migliaia [0] 38 4 2 2 2" xfId="36543"/>
    <cellStyle name="Migliaia [0] 38 4 2 2 3" xfId="41845"/>
    <cellStyle name="Migliaia [0] 38 4 2 3" xfId="33892"/>
    <cellStyle name="Migliaia [0] 38 4 2 4" xfId="39194"/>
    <cellStyle name="Migliaia [0] 38 4 3" xfId="15963"/>
    <cellStyle name="Migliaia [0] 38 4 3 2" xfId="34521"/>
    <cellStyle name="Migliaia [0] 38 4 3 3" xfId="39823"/>
    <cellStyle name="Migliaia [0] 38 4 3 4" xfId="29170"/>
    <cellStyle name="Migliaia [0] 38 4 4" xfId="32056"/>
    <cellStyle name="Migliaia [0] 38 4 5" xfId="37172"/>
    <cellStyle name="Migliaia [0] 38 4 6" xfId="12286"/>
    <cellStyle name="Migliaia [0] 38 5" xfId="13413"/>
    <cellStyle name="Migliaia [0] 38 5 2" xfId="29171"/>
    <cellStyle name="Migliaia [0] 38 5 2 2" xfId="34522"/>
    <cellStyle name="Migliaia [0] 38 5 2 3" xfId="39824"/>
    <cellStyle name="Migliaia [0] 38 5 3" xfId="32057"/>
    <cellStyle name="Migliaia [0] 38 5 4" xfId="37173"/>
    <cellStyle name="Migliaia [0] 38 6" xfId="15959"/>
    <cellStyle name="Migliaia [0] 38 6 2" xfId="34518"/>
    <cellStyle name="Migliaia [0] 38 6 3" xfId="39820"/>
    <cellStyle name="Migliaia [0] 38 6 4" xfId="29167"/>
    <cellStyle name="Migliaia [0] 38 7" xfId="32053"/>
    <cellStyle name="Migliaia [0] 38 8" xfId="37169"/>
    <cellStyle name="Migliaia [0] 38 9" xfId="1755"/>
    <cellStyle name="Migliaia [0] 39" xfId="342"/>
    <cellStyle name="Migliaia [0] 39 2" xfId="2301"/>
    <cellStyle name="Migliaia [0] 39 2 2" xfId="4275"/>
    <cellStyle name="Migliaia [0] 39 2 2 2" xfId="8109"/>
    <cellStyle name="Migliaia [0] 39 2 2 2 2" xfId="18091"/>
    <cellStyle name="Migliaia [0] 39 2 2 2 3" xfId="44769"/>
    <cellStyle name="Migliaia [0] 39 2 2 2 4" xfId="47097"/>
    <cellStyle name="Migliaia [0] 39 2 2 2 5" xfId="50113"/>
    <cellStyle name="Migliaia [0] 39 2 2 3" xfId="8486"/>
    <cellStyle name="Migliaia [0] 39 2 2 4" xfId="6850"/>
    <cellStyle name="Migliaia [0] 39 2 2 4 2" xfId="17623"/>
    <cellStyle name="Migliaia [0] 39 2 2 4 3" xfId="42922"/>
    <cellStyle name="Migliaia [0] 39 2 2 4 4" xfId="46616"/>
    <cellStyle name="Migliaia [0] 39 2 2 4 5" xfId="49632"/>
    <cellStyle name="Migliaia [0] 39 2 2 5" xfId="15966"/>
    <cellStyle name="Migliaia [0] 39 2 2 6" xfId="20368"/>
    <cellStyle name="Migliaia [0] 39 2 2 7" xfId="45137"/>
    <cellStyle name="Migliaia [0] 39 2 2 8" xfId="46043"/>
    <cellStyle name="Migliaia [0] 39 2 3" xfId="8110"/>
    <cellStyle name="Migliaia [0] 39 2 3 2" xfId="29173"/>
    <cellStyle name="Migliaia [0] 39 2 3 2 2" xfId="34524"/>
    <cellStyle name="Migliaia [0] 39 2 3 2 3" xfId="39826"/>
    <cellStyle name="Migliaia [0] 39 2 3 3" xfId="32059"/>
    <cellStyle name="Migliaia [0] 39 2 3 4" xfId="37175"/>
    <cellStyle name="Migliaia [0] 39 2 4" xfId="15965"/>
    <cellStyle name="Migliaia [0] 39 2 5" xfId="20367"/>
    <cellStyle name="Migliaia [0] 39 3" xfId="3988"/>
    <cellStyle name="Migliaia [0] 39 3 2" xfId="8111"/>
    <cellStyle name="Migliaia [0] 39 3 2 2" xfId="14640"/>
    <cellStyle name="Migliaia [0] 39 3 2 2 2" xfId="18092"/>
    <cellStyle name="Migliaia [0] 39 3 2 2 2 2" xfId="34525"/>
    <cellStyle name="Migliaia [0] 39 3 2 2 3" xfId="39827"/>
    <cellStyle name="Migliaia [0] 39 3 2 2 4" xfId="29174"/>
    <cellStyle name="Migliaia [0] 39 3 2 3" xfId="32060"/>
    <cellStyle name="Migliaia [0] 39 3 2 4" xfId="37176"/>
    <cellStyle name="Migliaia [0] 39 3 2 5" xfId="21409"/>
    <cellStyle name="Migliaia [0] 39 3 2 6" xfId="47098"/>
    <cellStyle name="Migliaia [0] 39 3 2 7" xfId="50114"/>
    <cellStyle name="Migliaia [0] 39 3 2 8" xfId="13916"/>
    <cellStyle name="Migliaia [0] 39 3 3" xfId="8493"/>
    <cellStyle name="Migliaia [0] 39 3 4" xfId="6851"/>
    <cellStyle name="Migliaia [0] 39 3 4 2" xfId="17624"/>
    <cellStyle name="Migliaia [0] 39 3 4 3" xfId="43428"/>
    <cellStyle name="Migliaia [0] 39 3 4 4" xfId="46617"/>
    <cellStyle name="Migliaia [0] 39 3 4 5" xfId="49633"/>
    <cellStyle name="Migliaia [0] 39 3 5" xfId="15967"/>
    <cellStyle name="Migliaia [0] 39 3 6" xfId="20369"/>
    <cellStyle name="Migliaia [0] 39 4" xfId="3535"/>
    <cellStyle name="Migliaia [0] 39 4 2" xfId="13345"/>
    <cellStyle name="Migliaia [0] 39 4 2 2" xfId="31386"/>
    <cellStyle name="Migliaia [0] 39 4 2 2 2" xfId="36544"/>
    <cellStyle name="Migliaia [0] 39 4 2 2 3" xfId="41846"/>
    <cellStyle name="Migliaia [0] 39 4 2 3" xfId="33893"/>
    <cellStyle name="Migliaia [0] 39 4 2 4" xfId="39195"/>
    <cellStyle name="Migliaia [0] 39 4 3" xfId="15968"/>
    <cellStyle name="Migliaia [0] 39 4 3 2" xfId="34526"/>
    <cellStyle name="Migliaia [0] 39 4 3 3" xfId="39828"/>
    <cellStyle name="Migliaia [0] 39 4 3 4" xfId="29175"/>
    <cellStyle name="Migliaia [0] 39 4 4" xfId="32061"/>
    <cellStyle name="Migliaia [0] 39 4 5" xfId="37177"/>
    <cellStyle name="Migliaia [0] 39 4 6" xfId="12287"/>
    <cellStyle name="Migliaia [0] 39 5" xfId="13414"/>
    <cellStyle name="Migliaia [0] 39 5 2" xfId="29176"/>
    <cellStyle name="Migliaia [0] 39 5 2 2" xfId="34527"/>
    <cellStyle name="Migliaia [0] 39 5 2 3" xfId="39829"/>
    <cellStyle name="Migliaia [0] 39 5 3" xfId="32062"/>
    <cellStyle name="Migliaia [0] 39 5 4" xfId="37178"/>
    <cellStyle name="Migliaia [0] 39 6" xfId="15964"/>
    <cellStyle name="Migliaia [0] 39 6 2" xfId="34523"/>
    <cellStyle name="Migliaia [0] 39 6 3" xfId="39825"/>
    <cellStyle name="Migliaia [0] 39 6 4" xfId="29172"/>
    <cellStyle name="Migliaia [0] 39 7" xfId="32058"/>
    <cellStyle name="Migliaia [0] 39 8" xfId="37174"/>
    <cellStyle name="Migliaia [0] 39 9" xfId="1756"/>
    <cellStyle name="Migliaia [0] 4" xfId="343"/>
    <cellStyle name="Migliaia [0] 4 2" xfId="2302"/>
    <cellStyle name="Migliaia [0] 4 2 2" xfId="4276"/>
    <cellStyle name="Migliaia [0] 4 2 2 2" xfId="8112"/>
    <cellStyle name="Migliaia [0] 4 2 2 2 2" xfId="18093"/>
    <cellStyle name="Migliaia [0] 4 2 2 2 3" xfId="44677"/>
    <cellStyle name="Migliaia [0] 4 2 2 2 4" xfId="47099"/>
    <cellStyle name="Migliaia [0] 4 2 2 2 5" xfId="50115"/>
    <cellStyle name="Migliaia [0] 4 2 2 3" xfId="7855"/>
    <cellStyle name="Migliaia [0] 4 2 2 4" xfId="6852"/>
    <cellStyle name="Migliaia [0] 4 2 2 4 2" xfId="17625"/>
    <cellStyle name="Migliaia [0] 4 2 2 4 3" xfId="44282"/>
    <cellStyle name="Migliaia [0] 4 2 2 4 4" xfId="46618"/>
    <cellStyle name="Migliaia [0] 4 2 2 4 5" xfId="49634"/>
    <cellStyle name="Migliaia [0] 4 2 2 5" xfId="15971"/>
    <cellStyle name="Migliaia [0] 4 2 2 6" xfId="20371"/>
    <cellStyle name="Migliaia [0] 4 2 2 7" xfId="45138"/>
    <cellStyle name="Migliaia [0] 4 2 2 8" xfId="46044"/>
    <cellStyle name="Migliaia [0] 4 2 3" xfId="8113"/>
    <cellStyle name="Migliaia [0] 4 2 3 2" xfId="29178"/>
    <cellStyle name="Migliaia [0] 4 2 3 2 2" xfId="34529"/>
    <cellStyle name="Migliaia [0] 4 2 3 2 3" xfId="39831"/>
    <cellStyle name="Migliaia [0] 4 2 3 3" xfId="32064"/>
    <cellStyle name="Migliaia [0] 4 2 3 4" xfId="37180"/>
    <cellStyle name="Migliaia [0] 4 2 4" xfId="15970"/>
    <cellStyle name="Migliaia [0] 4 2 5" xfId="20370"/>
    <cellStyle name="Migliaia [0] 4 3" xfId="3989"/>
    <cellStyle name="Migliaia [0] 4 3 2" xfId="8114"/>
    <cellStyle name="Migliaia [0] 4 3 2 2" xfId="14641"/>
    <cellStyle name="Migliaia [0] 4 3 2 2 2" xfId="18094"/>
    <cellStyle name="Migliaia [0] 4 3 2 2 2 2" xfId="34530"/>
    <cellStyle name="Migliaia [0] 4 3 2 2 3" xfId="39832"/>
    <cellStyle name="Migliaia [0] 4 3 2 2 4" xfId="29179"/>
    <cellStyle name="Migliaia [0] 4 3 2 3" xfId="32065"/>
    <cellStyle name="Migliaia [0] 4 3 2 4" xfId="37181"/>
    <cellStyle name="Migliaia [0] 4 3 2 5" xfId="28655"/>
    <cellStyle name="Migliaia [0] 4 3 2 6" xfId="47100"/>
    <cellStyle name="Migliaia [0] 4 3 2 7" xfId="50116"/>
    <cellStyle name="Migliaia [0] 4 3 2 8" xfId="13917"/>
    <cellStyle name="Migliaia [0] 4 3 3" xfId="7474"/>
    <cellStyle name="Migliaia [0] 4 3 4" xfId="6853"/>
    <cellStyle name="Migliaia [0] 4 3 4 2" xfId="17626"/>
    <cellStyle name="Migliaia [0] 4 3 4 3" xfId="44521"/>
    <cellStyle name="Migliaia [0] 4 3 4 4" xfId="46619"/>
    <cellStyle name="Migliaia [0] 4 3 4 5" xfId="49635"/>
    <cellStyle name="Migliaia [0] 4 3 5" xfId="15972"/>
    <cellStyle name="Migliaia [0] 4 3 6" xfId="20372"/>
    <cellStyle name="Migliaia [0] 4 4" xfId="3536"/>
    <cellStyle name="Migliaia [0] 4 4 2" xfId="13346"/>
    <cellStyle name="Migliaia [0] 4 4 2 2" xfId="31387"/>
    <cellStyle name="Migliaia [0] 4 4 2 2 2" xfId="36545"/>
    <cellStyle name="Migliaia [0] 4 4 2 2 3" xfId="41847"/>
    <cellStyle name="Migliaia [0] 4 4 2 3" xfId="33894"/>
    <cellStyle name="Migliaia [0] 4 4 2 4" xfId="39196"/>
    <cellStyle name="Migliaia [0] 4 4 3" xfId="15973"/>
    <cellStyle name="Migliaia [0] 4 4 3 2" xfId="34531"/>
    <cellStyle name="Migliaia [0] 4 4 3 3" xfId="39833"/>
    <cellStyle name="Migliaia [0] 4 4 3 4" xfId="29180"/>
    <cellStyle name="Migliaia [0] 4 4 4" xfId="32066"/>
    <cellStyle name="Migliaia [0] 4 4 5" xfId="37182"/>
    <cellStyle name="Migliaia [0] 4 4 6" xfId="12288"/>
    <cellStyle name="Migliaia [0] 4 5" xfId="13415"/>
    <cellStyle name="Migliaia [0] 4 5 2" xfId="29181"/>
    <cellStyle name="Migliaia [0] 4 5 2 2" xfId="34532"/>
    <cellStyle name="Migliaia [0] 4 5 2 3" xfId="39834"/>
    <cellStyle name="Migliaia [0] 4 5 3" xfId="32067"/>
    <cellStyle name="Migliaia [0] 4 5 4" xfId="37183"/>
    <cellStyle name="Migliaia [0] 4 6" xfId="15969"/>
    <cellStyle name="Migliaia [0] 4 6 2" xfId="34528"/>
    <cellStyle name="Migliaia [0] 4 6 3" xfId="39830"/>
    <cellStyle name="Migliaia [0] 4 6 4" xfId="29177"/>
    <cellStyle name="Migliaia [0] 4 7" xfId="32063"/>
    <cellStyle name="Migliaia [0] 4 8" xfId="37179"/>
    <cellStyle name="Migliaia [0] 4 9" xfId="1757"/>
    <cellStyle name="Migliaia [0] 40" xfId="344"/>
    <cellStyle name="Migliaia [0] 40 2" xfId="2303"/>
    <cellStyle name="Migliaia [0] 40 2 2" xfId="4277"/>
    <cellStyle name="Migliaia [0] 40 2 2 2" xfId="8115"/>
    <cellStyle name="Migliaia [0] 40 2 2 2 2" xfId="18095"/>
    <cellStyle name="Migliaia [0] 40 2 2 2 3" xfId="43894"/>
    <cellStyle name="Migliaia [0] 40 2 2 2 4" xfId="47101"/>
    <cellStyle name="Migliaia [0] 40 2 2 2 5" xfId="50117"/>
    <cellStyle name="Migliaia [0] 40 2 2 3" xfId="8642"/>
    <cellStyle name="Migliaia [0] 40 2 2 4" xfId="6854"/>
    <cellStyle name="Migliaia [0] 40 2 2 4 2" xfId="17627"/>
    <cellStyle name="Migliaia [0] 40 2 2 4 3" xfId="42468"/>
    <cellStyle name="Migliaia [0] 40 2 2 4 4" xfId="46620"/>
    <cellStyle name="Migliaia [0] 40 2 2 4 5" xfId="49636"/>
    <cellStyle name="Migliaia [0] 40 2 2 5" xfId="15976"/>
    <cellStyle name="Migliaia [0] 40 2 2 6" xfId="20374"/>
    <cellStyle name="Migliaia [0] 40 2 2 7" xfId="45139"/>
    <cellStyle name="Migliaia [0] 40 2 2 8" xfId="46045"/>
    <cellStyle name="Migliaia [0] 40 2 3" xfId="8116"/>
    <cellStyle name="Migliaia [0] 40 2 3 2" xfId="29183"/>
    <cellStyle name="Migliaia [0] 40 2 3 2 2" xfId="34534"/>
    <cellStyle name="Migliaia [0] 40 2 3 2 3" xfId="39836"/>
    <cellStyle name="Migliaia [0] 40 2 3 3" xfId="32069"/>
    <cellStyle name="Migliaia [0] 40 2 3 4" xfId="37185"/>
    <cellStyle name="Migliaia [0] 40 2 4" xfId="15975"/>
    <cellStyle name="Migliaia [0] 40 2 5" xfId="20373"/>
    <cellStyle name="Migliaia [0] 40 3" xfId="3990"/>
    <cellStyle name="Migliaia [0] 40 3 2" xfId="8117"/>
    <cellStyle name="Migliaia [0] 40 3 2 2" xfId="14642"/>
    <cellStyle name="Migliaia [0] 40 3 2 2 2" xfId="18096"/>
    <cellStyle name="Migliaia [0] 40 3 2 2 2 2" xfId="34535"/>
    <cellStyle name="Migliaia [0] 40 3 2 2 3" xfId="39837"/>
    <cellStyle name="Migliaia [0] 40 3 2 2 4" xfId="29184"/>
    <cellStyle name="Migliaia [0] 40 3 2 3" xfId="32070"/>
    <cellStyle name="Migliaia [0] 40 3 2 4" xfId="37186"/>
    <cellStyle name="Migliaia [0] 40 3 2 5" xfId="21405"/>
    <cellStyle name="Migliaia [0] 40 3 2 6" xfId="47102"/>
    <cellStyle name="Migliaia [0] 40 3 2 7" xfId="50118"/>
    <cellStyle name="Migliaia [0] 40 3 2 8" xfId="13918"/>
    <cellStyle name="Migliaia [0] 40 3 3" xfId="8677"/>
    <cellStyle name="Migliaia [0] 40 3 4" xfId="6855"/>
    <cellStyle name="Migliaia [0] 40 3 4 2" xfId="17628"/>
    <cellStyle name="Migliaia [0] 40 3 4 3" xfId="43878"/>
    <cellStyle name="Migliaia [0] 40 3 4 4" xfId="46621"/>
    <cellStyle name="Migliaia [0] 40 3 4 5" xfId="49637"/>
    <cellStyle name="Migliaia [0] 40 3 5" xfId="15977"/>
    <cellStyle name="Migliaia [0] 40 3 6" xfId="20375"/>
    <cellStyle name="Migliaia [0] 40 4" xfId="3537"/>
    <cellStyle name="Migliaia [0] 40 4 2" xfId="13347"/>
    <cellStyle name="Migliaia [0] 40 4 2 2" xfId="31388"/>
    <cellStyle name="Migliaia [0] 40 4 2 2 2" xfId="36546"/>
    <cellStyle name="Migliaia [0] 40 4 2 2 3" xfId="41848"/>
    <cellStyle name="Migliaia [0] 40 4 2 3" xfId="33895"/>
    <cellStyle name="Migliaia [0] 40 4 2 4" xfId="39197"/>
    <cellStyle name="Migliaia [0] 40 4 3" xfId="15978"/>
    <cellStyle name="Migliaia [0] 40 4 3 2" xfId="34536"/>
    <cellStyle name="Migliaia [0] 40 4 3 3" xfId="39838"/>
    <cellStyle name="Migliaia [0] 40 4 3 4" xfId="29185"/>
    <cellStyle name="Migliaia [0] 40 4 4" xfId="32071"/>
    <cellStyle name="Migliaia [0] 40 4 5" xfId="37187"/>
    <cellStyle name="Migliaia [0] 40 4 6" xfId="12289"/>
    <cellStyle name="Migliaia [0] 40 5" xfId="13416"/>
    <cellStyle name="Migliaia [0] 40 5 2" xfId="29186"/>
    <cellStyle name="Migliaia [0] 40 5 2 2" xfId="34537"/>
    <cellStyle name="Migliaia [0] 40 5 2 3" xfId="39839"/>
    <cellStyle name="Migliaia [0] 40 5 3" xfId="32072"/>
    <cellStyle name="Migliaia [0] 40 5 4" xfId="37188"/>
    <cellStyle name="Migliaia [0] 40 6" xfId="15974"/>
    <cellStyle name="Migliaia [0] 40 6 2" xfId="34533"/>
    <cellStyle name="Migliaia [0] 40 6 3" xfId="39835"/>
    <cellStyle name="Migliaia [0] 40 6 4" xfId="29182"/>
    <cellStyle name="Migliaia [0] 40 7" xfId="32068"/>
    <cellStyle name="Migliaia [0] 40 8" xfId="37184"/>
    <cellStyle name="Migliaia [0] 40 9" xfId="1758"/>
    <cellStyle name="Migliaia [0] 41" xfId="345"/>
    <cellStyle name="Migliaia [0] 41 2" xfId="2304"/>
    <cellStyle name="Migliaia [0] 41 2 2" xfId="4278"/>
    <cellStyle name="Migliaia [0] 41 2 2 2" xfId="8118"/>
    <cellStyle name="Migliaia [0] 41 2 2 2 2" xfId="18097"/>
    <cellStyle name="Migliaia [0] 41 2 2 2 3" xfId="43804"/>
    <cellStyle name="Migliaia [0] 41 2 2 2 4" xfId="47103"/>
    <cellStyle name="Migliaia [0] 41 2 2 2 5" xfId="50119"/>
    <cellStyle name="Migliaia [0] 41 2 2 3" xfId="8641"/>
    <cellStyle name="Migliaia [0] 41 2 2 4" xfId="6856"/>
    <cellStyle name="Migliaia [0] 41 2 2 4 2" xfId="17629"/>
    <cellStyle name="Migliaia [0] 41 2 2 4 3" xfId="30838"/>
    <cellStyle name="Migliaia [0] 41 2 2 4 4" xfId="46622"/>
    <cellStyle name="Migliaia [0] 41 2 2 4 5" xfId="49638"/>
    <cellStyle name="Migliaia [0] 41 2 2 5" xfId="15981"/>
    <cellStyle name="Migliaia [0] 41 2 2 6" xfId="20377"/>
    <cellStyle name="Migliaia [0] 41 2 2 7" xfId="45140"/>
    <cellStyle name="Migliaia [0] 41 2 2 8" xfId="46046"/>
    <cellStyle name="Migliaia [0] 41 2 3" xfId="8119"/>
    <cellStyle name="Migliaia [0] 41 2 3 2" xfId="29188"/>
    <cellStyle name="Migliaia [0] 41 2 3 2 2" xfId="34539"/>
    <cellStyle name="Migliaia [0] 41 2 3 2 3" xfId="39841"/>
    <cellStyle name="Migliaia [0] 41 2 3 3" xfId="32074"/>
    <cellStyle name="Migliaia [0] 41 2 3 4" xfId="37190"/>
    <cellStyle name="Migliaia [0] 41 2 4" xfId="15980"/>
    <cellStyle name="Migliaia [0] 41 2 5" xfId="20376"/>
    <cellStyle name="Migliaia [0] 41 3" xfId="3991"/>
    <cellStyle name="Migliaia [0] 41 3 2" xfId="8120"/>
    <cellStyle name="Migliaia [0] 41 3 2 2" xfId="14643"/>
    <cellStyle name="Migliaia [0] 41 3 2 2 2" xfId="18098"/>
    <cellStyle name="Migliaia [0] 41 3 2 2 2 2" xfId="34540"/>
    <cellStyle name="Migliaia [0] 41 3 2 2 3" xfId="39842"/>
    <cellStyle name="Migliaia [0] 41 3 2 2 4" xfId="29189"/>
    <cellStyle name="Migliaia [0] 41 3 2 3" xfId="32075"/>
    <cellStyle name="Migliaia [0] 41 3 2 4" xfId="37191"/>
    <cellStyle name="Migliaia [0] 41 3 2 5" xfId="43445"/>
    <cellStyle name="Migliaia [0] 41 3 2 6" xfId="47104"/>
    <cellStyle name="Migliaia [0] 41 3 2 7" xfId="50120"/>
    <cellStyle name="Migliaia [0] 41 3 2 8" xfId="13919"/>
    <cellStyle name="Migliaia [0] 41 3 3" xfId="8676"/>
    <cellStyle name="Migliaia [0] 41 3 4" xfId="6857"/>
    <cellStyle name="Migliaia [0] 41 3 4 2" xfId="17630"/>
    <cellStyle name="Migliaia [0] 41 3 4 3" xfId="43493"/>
    <cellStyle name="Migliaia [0] 41 3 4 4" xfId="46623"/>
    <cellStyle name="Migliaia [0] 41 3 4 5" xfId="49639"/>
    <cellStyle name="Migliaia [0] 41 3 5" xfId="15982"/>
    <cellStyle name="Migliaia [0] 41 3 6" xfId="20378"/>
    <cellStyle name="Migliaia [0] 41 4" xfId="3538"/>
    <cellStyle name="Migliaia [0] 41 4 2" xfId="13348"/>
    <cellStyle name="Migliaia [0] 41 4 2 2" xfId="31389"/>
    <cellStyle name="Migliaia [0] 41 4 2 2 2" xfId="36547"/>
    <cellStyle name="Migliaia [0] 41 4 2 2 3" xfId="41849"/>
    <cellStyle name="Migliaia [0] 41 4 2 3" xfId="33896"/>
    <cellStyle name="Migliaia [0] 41 4 2 4" xfId="39198"/>
    <cellStyle name="Migliaia [0] 41 4 3" xfId="15983"/>
    <cellStyle name="Migliaia [0] 41 4 3 2" xfId="34541"/>
    <cellStyle name="Migliaia [0] 41 4 3 3" xfId="39843"/>
    <cellStyle name="Migliaia [0] 41 4 3 4" xfId="29190"/>
    <cellStyle name="Migliaia [0] 41 4 4" xfId="32076"/>
    <cellStyle name="Migliaia [0] 41 4 5" xfId="37192"/>
    <cellStyle name="Migliaia [0] 41 4 6" xfId="12290"/>
    <cellStyle name="Migliaia [0] 41 5" xfId="13417"/>
    <cellStyle name="Migliaia [0] 41 5 2" xfId="29191"/>
    <cellStyle name="Migliaia [0] 41 5 2 2" xfId="34542"/>
    <cellStyle name="Migliaia [0] 41 5 2 3" xfId="39844"/>
    <cellStyle name="Migliaia [0] 41 5 3" xfId="32077"/>
    <cellStyle name="Migliaia [0] 41 5 4" xfId="37193"/>
    <cellStyle name="Migliaia [0] 41 6" xfId="15979"/>
    <cellStyle name="Migliaia [0] 41 6 2" xfId="34538"/>
    <cellStyle name="Migliaia [0] 41 6 3" xfId="39840"/>
    <cellStyle name="Migliaia [0] 41 6 4" xfId="29187"/>
    <cellStyle name="Migliaia [0] 41 7" xfId="32073"/>
    <cellStyle name="Migliaia [0] 41 8" xfId="37189"/>
    <cellStyle name="Migliaia [0] 41 9" xfId="1759"/>
    <cellStyle name="Migliaia [0] 42" xfId="346"/>
    <cellStyle name="Migliaia [0] 42 2" xfId="2305"/>
    <cellStyle name="Migliaia [0] 42 2 2" xfId="4279"/>
    <cellStyle name="Migliaia [0] 42 2 2 2" xfId="8121"/>
    <cellStyle name="Migliaia [0] 42 2 2 2 2" xfId="18099"/>
    <cellStyle name="Migliaia [0] 42 2 2 2 3" xfId="44476"/>
    <cellStyle name="Migliaia [0] 42 2 2 2 4" xfId="47105"/>
    <cellStyle name="Migliaia [0] 42 2 2 2 5" xfId="50121"/>
    <cellStyle name="Migliaia [0] 42 2 2 3" xfId="8640"/>
    <cellStyle name="Migliaia [0] 42 2 2 4" xfId="6858"/>
    <cellStyle name="Migliaia [0] 42 2 2 4 2" xfId="17631"/>
    <cellStyle name="Migliaia [0] 42 2 2 4 3" xfId="42923"/>
    <cellStyle name="Migliaia [0] 42 2 2 4 4" xfId="46624"/>
    <cellStyle name="Migliaia [0] 42 2 2 4 5" xfId="49640"/>
    <cellStyle name="Migliaia [0] 42 2 2 5" xfId="15986"/>
    <cellStyle name="Migliaia [0] 42 2 2 6" xfId="20380"/>
    <cellStyle name="Migliaia [0] 42 2 2 7" xfId="45141"/>
    <cellStyle name="Migliaia [0] 42 2 2 8" xfId="46047"/>
    <cellStyle name="Migliaia [0] 42 2 3" xfId="8122"/>
    <cellStyle name="Migliaia [0] 42 2 3 2" xfId="29193"/>
    <cellStyle name="Migliaia [0] 42 2 3 2 2" xfId="34544"/>
    <cellStyle name="Migliaia [0] 42 2 3 2 3" xfId="39846"/>
    <cellStyle name="Migliaia [0] 42 2 3 3" xfId="32079"/>
    <cellStyle name="Migliaia [0] 42 2 3 4" xfId="37195"/>
    <cellStyle name="Migliaia [0] 42 2 4" xfId="15985"/>
    <cellStyle name="Migliaia [0] 42 2 5" xfId="20379"/>
    <cellStyle name="Migliaia [0] 42 3" xfId="3992"/>
    <cellStyle name="Migliaia [0] 42 3 2" xfId="8123"/>
    <cellStyle name="Migliaia [0] 42 3 2 2" xfId="14644"/>
    <cellStyle name="Migliaia [0] 42 3 2 2 2" xfId="18100"/>
    <cellStyle name="Migliaia [0] 42 3 2 2 2 2" xfId="34545"/>
    <cellStyle name="Migliaia [0] 42 3 2 2 3" xfId="39847"/>
    <cellStyle name="Migliaia [0] 42 3 2 2 4" xfId="29194"/>
    <cellStyle name="Migliaia [0] 42 3 2 3" xfId="32080"/>
    <cellStyle name="Migliaia [0] 42 3 2 4" xfId="37196"/>
    <cellStyle name="Migliaia [0] 42 3 2 5" xfId="33478"/>
    <cellStyle name="Migliaia [0] 42 3 2 6" xfId="47106"/>
    <cellStyle name="Migliaia [0] 42 3 2 7" xfId="50122"/>
    <cellStyle name="Migliaia [0] 42 3 2 8" xfId="13920"/>
    <cellStyle name="Migliaia [0] 42 3 3" xfId="8675"/>
    <cellStyle name="Migliaia [0] 42 3 4" xfId="6859"/>
    <cellStyle name="Migliaia [0] 42 3 4 2" xfId="17632"/>
    <cellStyle name="Migliaia [0] 42 3 4 3" xfId="44021"/>
    <cellStyle name="Migliaia [0] 42 3 4 4" xfId="46625"/>
    <cellStyle name="Migliaia [0] 42 3 4 5" xfId="49641"/>
    <cellStyle name="Migliaia [0] 42 3 5" xfId="15987"/>
    <cellStyle name="Migliaia [0] 42 3 6" xfId="20381"/>
    <cellStyle name="Migliaia [0] 42 4" xfId="3539"/>
    <cellStyle name="Migliaia [0] 42 4 2" xfId="13349"/>
    <cellStyle name="Migliaia [0] 42 4 2 2" xfId="31390"/>
    <cellStyle name="Migliaia [0] 42 4 2 2 2" xfId="36548"/>
    <cellStyle name="Migliaia [0] 42 4 2 2 3" xfId="41850"/>
    <cellStyle name="Migliaia [0] 42 4 2 3" xfId="33897"/>
    <cellStyle name="Migliaia [0] 42 4 2 4" xfId="39199"/>
    <cellStyle name="Migliaia [0] 42 4 3" xfId="15988"/>
    <cellStyle name="Migliaia [0] 42 4 3 2" xfId="34546"/>
    <cellStyle name="Migliaia [0] 42 4 3 3" xfId="39848"/>
    <cellStyle name="Migliaia [0] 42 4 3 4" xfId="29195"/>
    <cellStyle name="Migliaia [0] 42 4 4" xfId="32081"/>
    <cellStyle name="Migliaia [0] 42 4 5" xfId="37197"/>
    <cellStyle name="Migliaia [0] 42 4 6" xfId="12291"/>
    <cellStyle name="Migliaia [0] 42 5" xfId="13418"/>
    <cellStyle name="Migliaia [0] 42 5 2" xfId="29196"/>
    <cellStyle name="Migliaia [0] 42 5 2 2" xfId="34547"/>
    <cellStyle name="Migliaia [0] 42 5 2 3" xfId="39849"/>
    <cellStyle name="Migliaia [0] 42 5 3" xfId="32082"/>
    <cellStyle name="Migliaia [0] 42 5 4" xfId="37198"/>
    <cellStyle name="Migliaia [0] 42 6" xfId="15984"/>
    <cellStyle name="Migliaia [0] 42 6 2" xfId="34543"/>
    <cellStyle name="Migliaia [0] 42 6 3" xfId="39845"/>
    <cellStyle name="Migliaia [0] 42 6 4" xfId="29192"/>
    <cellStyle name="Migliaia [0] 42 7" xfId="32078"/>
    <cellStyle name="Migliaia [0] 42 8" xfId="37194"/>
    <cellStyle name="Migliaia [0] 42 9" xfId="1760"/>
    <cellStyle name="Migliaia [0] 43" xfId="347"/>
    <cellStyle name="Migliaia [0] 43 2" xfId="2306"/>
    <cellStyle name="Migliaia [0] 43 2 2" xfId="4280"/>
    <cellStyle name="Migliaia [0] 43 2 2 2" xfId="8124"/>
    <cellStyle name="Migliaia [0] 43 2 2 2 2" xfId="18101"/>
    <cellStyle name="Migliaia [0] 43 2 2 2 3" xfId="44385"/>
    <cellStyle name="Migliaia [0] 43 2 2 2 4" xfId="47107"/>
    <cellStyle name="Migliaia [0] 43 2 2 2 5" xfId="50123"/>
    <cellStyle name="Migliaia [0] 43 2 2 3" xfId="8639"/>
    <cellStyle name="Migliaia [0] 43 2 2 4" xfId="6860"/>
    <cellStyle name="Migliaia [0] 43 2 2 4 2" xfId="17633"/>
    <cellStyle name="Migliaia [0] 43 2 2 4 3" xfId="44853"/>
    <cellStyle name="Migliaia [0] 43 2 2 4 4" xfId="46626"/>
    <cellStyle name="Migliaia [0] 43 2 2 4 5" xfId="49642"/>
    <cellStyle name="Migliaia [0] 43 2 2 5" xfId="15991"/>
    <cellStyle name="Migliaia [0] 43 2 2 6" xfId="20383"/>
    <cellStyle name="Migliaia [0] 43 2 2 7" xfId="45142"/>
    <cellStyle name="Migliaia [0] 43 2 2 8" xfId="46048"/>
    <cellStyle name="Migliaia [0] 43 2 3" xfId="8125"/>
    <cellStyle name="Migliaia [0] 43 2 3 2" xfId="29198"/>
    <cellStyle name="Migliaia [0] 43 2 3 2 2" xfId="34549"/>
    <cellStyle name="Migliaia [0] 43 2 3 2 3" xfId="39851"/>
    <cellStyle name="Migliaia [0] 43 2 3 3" xfId="32084"/>
    <cellStyle name="Migliaia [0] 43 2 3 4" xfId="37200"/>
    <cellStyle name="Migliaia [0] 43 2 4" xfId="15990"/>
    <cellStyle name="Migliaia [0] 43 2 5" xfId="20382"/>
    <cellStyle name="Migliaia [0] 43 3" xfId="3993"/>
    <cellStyle name="Migliaia [0] 43 3 2" xfId="8126"/>
    <cellStyle name="Migliaia [0] 43 3 2 2" xfId="14645"/>
    <cellStyle name="Migliaia [0] 43 3 2 2 2" xfId="18102"/>
    <cellStyle name="Migliaia [0] 43 3 2 2 2 2" xfId="34550"/>
    <cellStyle name="Migliaia [0] 43 3 2 2 3" xfId="39852"/>
    <cellStyle name="Migliaia [0] 43 3 2 2 4" xfId="29199"/>
    <cellStyle name="Migliaia [0] 43 3 2 3" xfId="32085"/>
    <cellStyle name="Migliaia [0] 43 3 2 4" xfId="37201"/>
    <cellStyle name="Migliaia [0] 43 3 2 5" xfId="44038"/>
    <cellStyle name="Migliaia [0] 43 3 2 6" xfId="47108"/>
    <cellStyle name="Migliaia [0] 43 3 2 7" xfId="50124"/>
    <cellStyle name="Migliaia [0] 43 3 2 8" xfId="13921"/>
    <cellStyle name="Migliaia [0] 43 3 3" xfId="8674"/>
    <cellStyle name="Migliaia [0] 43 3 4" xfId="6861"/>
    <cellStyle name="Migliaia [0] 43 3 4 2" xfId="17634"/>
    <cellStyle name="Migliaia [0] 43 3 4 3" xfId="20279"/>
    <cellStyle name="Migliaia [0] 43 3 4 4" xfId="46627"/>
    <cellStyle name="Migliaia [0] 43 3 4 5" xfId="49643"/>
    <cellStyle name="Migliaia [0] 43 3 5" xfId="15992"/>
    <cellStyle name="Migliaia [0] 43 3 6" xfId="20384"/>
    <cellStyle name="Migliaia [0] 43 4" xfId="3540"/>
    <cellStyle name="Migliaia [0] 43 4 2" xfId="13350"/>
    <cellStyle name="Migliaia [0] 43 4 2 2" xfId="31391"/>
    <cellStyle name="Migliaia [0] 43 4 2 2 2" xfId="36549"/>
    <cellStyle name="Migliaia [0] 43 4 2 2 3" xfId="41851"/>
    <cellStyle name="Migliaia [0] 43 4 2 3" xfId="33898"/>
    <cellStyle name="Migliaia [0] 43 4 2 4" xfId="39200"/>
    <cellStyle name="Migliaia [0] 43 4 3" xfId="15993"/>
    <cellStyle name="Migliaia [0] 43 4 3 2" xfId="34551"/>
    <cellStyle name="Migliaia [0] 43 4 3 3" xfId="39853"/>
    <cellStyle name="Migliaia [0] 43 4 3 4" xfId="29200"/>
    <cellStyle name="Migliaia [0] 43 4 4" xfId="32086"/>
    <cellStyle name="Migliaia [0] 43 4 5" xfId="37202"/>
    <cellStyle name="Migliaia [0] 43 4 6" xfId="12292"/>
    <cellStyle name="Migliaia [0] 43 5" xfId="13419"/>
    <cellStyle name="Migliaia [0] 43 5 2" xfId="29201"/>
    <cellStyle name="Migliaia [0] 43 5 2 2" xfId="34552"/>
    <cellStyle name="Migliaia [0] 43 5 2 3" xfId="39854"/>
    <cellStyle name="Migliaia [0] 43 5 3" xfId="32087"/>
    <cellStyle name="Migliaia [0] 43 5 4" xfId="37203"/>
    <cellStyle name="Migliaia [0] 43 6" xfId="15989"/>
    <cellStyle name="Migliaia [0] 43 6 2" xfId="34548"/>
    <cellStyle name="Migliaia [0] 43 6 3" xfId="39850"/>
    <cellStyle name="Migliaia [0] 43 6 4" xfId="29197"/>
    <cellStyle name="Migliaia [0] 43 7" xfId="32083"/>
    <cellStyle name="Migliaia [0] 43 8" xfId="37199"/>
    <cellStyle name="Migliaia [0] 43 9" xfId="1761"/>
    <cellStyle name="Migliaia [0] 44" xfId="348"/>
    <cellStyle name="Migliaia [0] 44 2" xfId="2307"/>
    <cellStyle name="Migliaia [0] 44 2 2" xfId="4281"/>
    <cellStyle name="Migliaia [0] 44 2 2 2" xfId="8127"/>
    <cellStyle name="Migliaia [0] 44 2 2 2 2" xfId="18103"/>
    <cellStyle name="Migliaia [0] 44 2 2 2 3" xfId="20506"/>
    <cellStyle name="Migliaia [0] 44 2 2 2 4" xfId="47109"/>
    <cellStyle name="Migliaia [0] 44 2 2 2 5" xfId="50125"/>
    <cellStyle name="Migliaia [0] 44 2 2 3" xfId="8485"/>
    <cellStyle name="Migliaia [0] 44 2 2 4" xfId="6862"/>
    <cellStyle name="Migliaia [0] 44 2 2 4 2" xfId="17635"/>
    <cellStyle name="Migliaia [0] 44 2 2 4 3" xfId="43647"/>
    <cellStyle name="Migliaia [0] 44 2 2 4 4" xfId="46628"/>
    <cellStyle name="Migliaia [0] 44 2 2 4 5" xfId="49644"/>
    <cellStyle name="Migliaia [0] 44 2 2 5" xfId="15996"/>
    <cellStyle name="Migliaia [0] 44 2 2 6" xfId="20386"/>
    <cellStyle name="Migliaia [0] 44 2 2 7" xfId="45143"/>
    <cellStyle name="Migliaia [0] 44 2 2 8" xfId="46049"/>
    <cellStyle name="Migliaia [0] 44 2 3" xfId="8128"/>
    <cellStyle name="Migliaia [0] 44 2 3 2" xfId="29203"/>
    <cellStyle name="Migliaia [0] 44 2 3 2 2" xfId="34554"/>
    <cellStyle name="Migliaia [0] 44 2 3 2 3" xfId="39856"/>
    <cellStyle name="Migliaia [0] 44 2 3 3" xfId="32089"/>
    <cellStyle name="Migliaia [0] 44 2 3 4" xfId="37205"/>
    <cellStyle name="Migliaia [0] 44 2 4" xfId="15995"/>
    <cellStyle name="Migliaia [0] 44 2 5" xfId="20385"/>
    <cellStyle name="Migliaia [0] 44 3" xfId="3994"/>
    <cellStyle name="Migliaia [0] 44 3 2" xfId="8129"/>
    <cellStyle name="Migliaia [0] 44 3 2 2" xfId="14646"/>
    <cellStyle name="Migliaia [0] 44 3 2 2 2" xfId="18104"/>
    <cellStyle name="Migliaia [0] 44 3 2 2 2 2" xfId="34555"/>
    <cellStyle name="Migliaia [0] 44 3 2 2 3" xfId="39857"/>
    <cellStyle name="Migliaia [0] 44 3 2 2 4" xfId="29204"/>
    <cellStyle name="Migliaia [0] 44 3 2 3" xfId="32090"/>
    <cellStyle name="Migliaia [0] 44 3 2 4" xfId="37206"/>
    <cellStyle name="Migliaia [0] 44 3 2 5" xfId="43295"/>
    <cellStyle name="Migliaia [0] 44 3 2 6" xfId="47110"/>
    <cellStyle name="Migliaia [0] 44 3 2 7" xfId="50126"/>
    <cellStyle name="Migliaia [0] 44 3 2 8" xfId="13922"/>
    <cellStyle name="Migliaia [0] 44 3 3" xfId="8492"/>
    <cellStyle name="Migliaia [0] 44 3 4" xfId="6863"/>
    <cellStyle name="Migliaia [0] 44 3 4 2" xfId="17636"/>
    <cellStyle name="Migliaia [0] 44 3 4 3" xfId="42469"/>
    <cellStyle name="Migliaia [0] 44 3 4 4" xfId="46629"/>
    <cellStyle name="Migliaia [0] 44 3 4 5" xfId="49645"/>
    <cellStyle name="Migliaia [0] 44 3 5" xfId="15997"/>
    <cellStyle name="Migliaia [0] 44 3 6" xfId="20387"/>
    <cellStyle name="Migliaia [0] 44 4" xfId="3541"/>
    <cellStyle name="Migliaia [0] 44 4 2" xfId="13351"/>
    <cellStyle name="Migliaia [0] 44 4 2 2" xfId="31392"/>
    <cellStyle name="Migliaia [0] 44 4 2 2 2" xfId="36550"/>
    <cellStyle name="Migliaia [0] 44 4 2 2 3" xfId="41852"/>
    <cellStyle name="Migliaia [0] 44 4 2 3" xfId="33899"/>
    <cellStyle name="Migliaia [0] 44 4 2 4" xfId="39201"/>
    <cellStyle name="Migliaia [0] 44 4 3" xfId="15998"/>
    <cellStyle name="Migliaia [0] 44 4 3 2" xfId="34556"/>
    <cellStyle name="Migliaia [0] 44 4 3 3" xfId="39858"/>
    <cellStyle name="Migliaia [0] 44 4 3 4" xfId="29205"/>
    <cellStyle name="Migliaia [0] 44 4 4" xfId="32091"/>
    <cellStyle name="Migliaia [0] 44 4 5" xfId="37207"/>
    <cellStyle name="Migliaia [0] 44 4 6" xfId="12293"/>
    <cellStyle name="Migliaia [0] 44 5" xfId="13420"/>
    <cellStyle name="Migliaia [0] 44 5 2" xfId="29206"/>
    <cellStyle name="Migliaia [0] 44 5 2 2" xfId="34557"/>
    <cellStyle name="Migliaia [0] 44 5 2 3" xfId="39859"/>
    <cellStyle name="Migliaia [0] 44 5 3" xfId="32092"/>
    <cellStyle name="Migliaia [0] 44 5 4" xfId="37208"/>
    <cellStyle name="Migliaia [0] 44 6" xfId="15994"/>
    <cellStyle name="Migliaia [0] 44 6 2" xfId="34553"/>
    <cellStyle name="Migliaia [0] 44 6 3" xfId="39855"/>
    <cellStyle name="Migliaia [0] 44 6 4" xfId="29202"/>
    <cellStyle name="Migliaia [0] 44 7" xfId="32088"/>
    <cellStyle name="Migliaia [0] 44 8" xfId="37204"/>
    <cellStyle name="Migliaia [0] 44 9" xfId="1762"/>
    <cellStyle name="Migliaia [0] 45" xfId="349"/>
    <cellStyle name="Migliaia [0] 45 2" xfId="2308"/>
    <cellStyle name="Migliaia [0] 45 2 2" xfId="4282"/>
    <cellStyle name="Migliaia [0] 45 2 2 2" xfId="8130"/>
    <cellStyle name="Migliaia [0] 45 2 2 2 2" xfId="18105"/>
    <cellStyle name="Migliaia [0] 45 2 2 2 3" xfId="20771"/>
    <cellStyle name="Migliaia [0] 45 2 2 2 4" xfId="47111"/>
    <cellStyle name="Migliaia [0] 45 2 2 2 5" xfId="50127"/>
    <cellStyle name="Migliaia [0] 45 2 2 3" xfId="7435"/>
    <cellStyle name="Migliaia [0] 45 2 2 4" xfId="6864"/>
    <cellStyle name="Migliaia [0] 45 2 2 4 2" xfId="17637"/>
    <cellStyle name="Migliaia [0] 45 2 2 4 3" xfId="44177"/>
    <cellStyle name="Migliaia [0] 45 2 2 4 4" xfId="46630"/>
    <cellStyle name="Migliaia [0] 45 2 2 4 5" xfId="49646"/>
    <cellStyle name="Migliaia [0] 45 2 2 5" xfId="16001"/>
    <cellStyle name="Migliaia [0] 45 2 2 6" xfId="20389"/>
    <cellStyle name="Migliaia [0] 45 2 2 7" xfId="45144"/>
    <cellStyle name="Migliaia [0] 45 2 2 8" xfId="46050"/>
    <cellStyle name="Migliaia [0] 45 2 3" xfId="8131"/>
    <cellStyle name="Migliaia [0] 45 2 3 2" xfId="29208"/>
    <cellStyle name="Migliaia [0] 45 2 3 2 2" xfId="34559"/>
    <cellStyle name="Migliaia [0] 45 2 3 2 3" xfId="39861"/>
    <cellStyle name="Migliaia [0] 45 2 3 3" xfId="32094"/>
    <cellStyle name="Migliaia [0] 45 2 3 4" xfId="37210"/>
    <cellStyle name="Migliaia [0] 45 2 4" xfId="16000"/>
    <cellStyle name="Migliaia [0] 45 2 5" xfId="20388"/>
    <cellStyle name="Migliaia [0] 45 3" xfId="3995"/>
    <cellStyle name="Migliaia [0] 45 3 2" xfId="8132"/>
    <cellStyle name="Migliaia [0] 45 3 2 2" xfId="14647"/>
    <cellStyle name="Migliaia [0] 45 3 2 2 2" xfId="18106"/>
    <cellStyle name="Migliaia [0] 45 3 2 2 2 2" xfId="34560"/>
    <cellStyle name="Migliaia [0] 45 3 2 2 3" xfId="39862"/>
    <cellStyle name="Migliaia [0] 45 3 2 2 4" xfId="29209"/>
    <cellStyle name="Migliaia [0] 45 3 2 3" xfId="32095"/>
    <cellStyle name="Migliaia [0] 45 3 2 4" xfId="37211"/>
    <cellStyle name="Migliaia [0] 45 3 2 5" xfId="44617"/>
    <cellStyle name="Migliaia [0] 45 3 2 6" xfId="47112"/>
    <cellStyle name="Migliaia [0] 45 3 2 7" xfId="50128"/>
    <cellStyle name="Migliaia [0] 45 3 2 8" xfId="13923"/>
    <cellStyle name="Migliaia [0] 45 3 3" xfId="7849"/>
    <cellStyle name="Migliaia [0] 45 3 4" xfId="6865"/>
    <cellStyle name="Migliaia [0] 45 3 4 2" xfId="17638"/>
    <cellStyle name="Migliaia [0] 45 3 4 3" xfId="44454"/>
    <cellStyle name="Migliaia [0] 45 3 4 4" xfId="46631"/>
    <cellStyle name="Migliaia [0] 45 3 4 5" xfId="49647"/>
    <cellStyle name="Migliaia [0] 45 3 5" xfId="16002"/>
    <cellStyle name="Migliaia [0] 45 3 6" xfId="20390"/>
    <cellStyle name="Migliaia [0] 45 4" xfId="3542"/>
    <cellStyle name="Migliaia [0] 45 4 2" xfId="13352"/>
    <cellStyle name="Migliaia [0] 45 4 2 2" xfId="31393"/>
    <cellStyle name="Migliaia [0] 45 4 2 2 2" xfId="36551"/>
    <cellStyle name="Migliaia [0] 45 4 2 2 3" xfId="41853"/>
    <cellStyle name="Migliaia [0] 45 4 2 3" xfId="33900"/>
    <cellStyle name="Migliaia [0] 45 4 2 4" xfId="39202"/>
    <cellStyle name="Migliaia [0] 45 4 3" xfId="16003"/>
    <cellStyle name="Migliaia [0] 45 4 3 2" xfId="34561"/>
    <cellStyle name="Migliaia [0] 45 4 3 3" xfId="39863"/>
    <cellStyle name="Migliaia [0] 45 4 3 4" xfId="29210"/>
    <cellStyle name="Migliaia [0] 45 4 4" xfId="32096"/>
    <cellStyle name="Migliaia [0] 45 4 5" xfId="37212"/>
    <cellStyle name="Migliaia [0] 45 4 6" xfId="12294"/>
    <cellStyle name="Migliaia [0] 45 5" xfId="13421"/>
    <cellStyle name="Migliaia [0] 45 5 2" xfId="29211"/>
    <cellStyle name="Migliaia [0] 45 5 2 2" xfId="34562"/>
    <cellStyle name="Migliaia [0] 45 5 2 3" xfId="39864"/>
    <cellStyle name="Migliaia [0] 45 5 3" xfId="32097"/>
    <cellStyle name="Migliaia [0] 45 5 4" xfId="37213"/>
    <cellStyle name="Migliaia [0] 45 6" xfId="15999"/>
    <cellStyle name="Migliaia [0] 45 6 2" xfId="34558"/>
    <cellStyle name="Migliaia [0] 45 6 3" xfId="39860"/>
    <cellStyle name="Migliaia [0] 45 6 4" xfId="29207"/>
    <cellStyle name="Migliaia [0] 45 7" xfId="32093"/>
    <cellStyle name="Migliaia [0] 45 8" xfId="37209"/>
    <cellStyle name="Migliaia [0] 45 9" xfId="1763"/>
    <cellStyle name="Migliaia [0] 46" xfId="350"/>
    <cellStyle name="Migliaia [0] 46 2" xfId="2309"/>
    <cellStyle name="Migliaia [0] 46 2 2" xfId="4283"/>
    <cellStyle name="Migliaia [0] 46 2 2 2" xfId="8133"/>
    <cellStyle name="Migliaia [0] 46 2 2 2 2" xfId="18107"/>
    <cellStyle name="Migliaia [0] 46 2 2 2 3" xfId="43360"/>
    <cellStyle name="Migliaia [0] 46 2 2 2 4" xfId="47113"/>
    <cellStyle name="Migliaia [0] 46 2 2 2 5" xfId="50129"/>
    <cellStyle name="Migliaia [0] 46 2 2 3" xfId="8638"/>
    <cellStyle name="Migliaia [0] 46 2 2 4" xfId="6866"/>
    <cellStyle name="Migliaia [0] 46 2 2 4 2" xfId="17639"/>
    <cellStyle name="Migliaia [0] 46 2 2 4 3" xfId="42470"/>
    <cellStyle name="Migliaia [0] 46 2 2 4 4" xfId="46632"/>
    <cellStyle name="Migliaia [0] 46 2 2 4 5" xfId="49648"/>
    <cellStyle name="Migliaia [0] 46 2 2 5" xfId="16006"/>
    <cellStyle name="Migliaia [0] 46 2 2 6" xfId="20392"/>
    <cellStyle name="Migliaia [0] 46 2 2 7" xfId="45145"/>
    <cellStyle name="Migliaia [0] 46 2 2 8" xfId="46051"/>
    <cellStyle name="Migliaia [0] 46 2 3" xfId="8134"/>
    <cellStyle name="Migliaia [0] 46 2 3 2" xfId="29213"/>
    <cellStyle name="Migliaia [0] 46 2 3 2 2" xfId="34564"/>
    <cellStyle name="Migliaia [0] 46 2 3 2 3" xfId="39866"/>
    <cellStyle name="Migliaia [0] 46 2 3 3" xfId="32099"/>
    <cellStyle name="Migliaia [0] 46 2 3 4" xfId="37215"/>
    <cellStyle name="Migliaia [0] 46 2 4" xfId="16005"/>
    <cellStyle name="Migliaia [0] 46 2 5" xfId="20391"/>
    <cellStyle name="Migliaia [0] 46 3" xfId="3996"/>
    <cellStyle name="Migliaia [0] 46 3 2" xfId="8135"/>
    <cellStyle name="Migliaia [0] 46 3 2 2" xfId="14648"/>
    <cellStyle name="Migliaia [0] 46 3 2 2 2" xfId="18108"/>
    <cellStyle name="Migliaia [0] 46 3 2 2 2 2" xfId="34565"/>
    <cellStyle name="Migliaia [0] 46 3 2 2 3" xfId="39867"/>
    <cellStyle name="Migliaia [0] 46 3 2 2 4" xfId="29214"/>
    <cellStyle name="Migliaia [0] 46 3 2 3" xfId="32100"/>
    <cellStyle name="Migliaia [0] 46 3 2 4" xfId="37216"/>
    <cellStyle name="Migliaia [0] 46 3 2 5" xfId="42579"/>
    <cellStyle name="Migliaia [0] 46 3 2 6" xfId="47114"/>
    <cellStyle name="Migliaia [0] 46 3 2 7" xfId="50130"/>
    <cellStyle name="Migliaia [0] 46 3 2 8" xfId="13924"/>
    <cellStyle name="Migliaia [0] 46 3 3" xfId="7850"/>
    <cellStyle name="Migliaia [0] 46 3 4" xfId="6867"/>
    <cellStyle name="Migliaia [0] 46 3 4 2" xfId="17640"/>
    <cellStyle name="Migliaia [0] 46 3 4 3" xfId="20535"/>
    <cellStyle name="Migliaia [0] 46 3 4 4" xfId="46633"/>
    <cellStyle name="Migliaia [0] 46 3 4 5" xfId="49649"/>
    <cellStyle name="Migliaia [0] 46 3 5" xfId="16007"/>
    <cellStyle name="Migliaia [0] 46 3 6" xfId="20393"/>
    <cellStyle name="Migliaia [0] 46 4" xfId="3543"/>
    <cellStyle name="Migliaia [0] 46 4 2" xfId="13353"/>
    <cellStyle name="Migliaia [0] 46 4 2 2" xfId="31394"/>
    <cellStyle name="Migliaia [0] 46 4 2 2 2" xfId="36552"/>
    <cellStyle name="Migliaia [0] 46 4 2 2 3" xfId="41854"/>
    <cellStyle name="Migliaia [0] 46 4 2 3" xfId="33901"/>
    <cellStyle name="Migliaia [0] 46 4 2 4" xfId="39203"/>
    <cellStyle name="Migliaia [0] 46 4 3" xfId="16008"/>
    <cellStyle name="Migliaia [0] 46 4 3 2" xfId="34566"/>
    <cellStyle name="Migliaia [0] 46 4 3 3" xfId="39868"/>
    <cellStyle name="Migliaia [0] 46 4 3 4" xfId="29215"/>
    <cellStyle name="Migliaia [0] 46 4 4" xfId="32101"/>
    <cellStyle name="Migliaia [0] 46 4 5" xfId="37217"/>
    <cellStyle name="Migliaia [0] 46 4 6" xfId="12295"/>
    <cellStyle name="Migliaia [0] 46 5" xfId="13422"/>
    <cellStyle name="Migliaia [0] 46 5 2" xfId="29216"/>
    <cellStyle name="Migliaia [0] 46 5 2 2" xfId="34567"/>
    <cellStyle name="Migliaia [0] 46 5 2 3" xfId="39869"/>
    <cellStyle name="Migliaia [0] 46 5 3" xfId="32102"/>
    <cellStyle name="Migliaia [0] 46 5 4" xfId="37218"/>
    <cellStyle name="Migliaia [0] 46 6" xfId="16004"/>
    <cellStyle name="Migliaia [0] 46 6 2" xfId="34563"/>
    <cellStyle name="Migliaia [0] 46 6 3" xfId="39865"/>
    <cellStyle name="Migliaia [0] 46 6 4" xfId="29212"/>
    <cellStyle name="Migliaia [0] 46 7" xfId="32098"/>
    <cellStyle name="Migliaia [0] 46 8" xfId="37214"/>
    <cellStyle name="Migliaia [0] 46 9" xfId="1764"/>
    <cellStyle name="Migliaia [0] 47" xfId="351"/>
    <cellStyle name="Migliaia [0] 47 2" xfId="2310"/>
    <cellStyle name="Migliaia [0] 47 2 2" xfId="4284"/>
    <cellStyle name="Migliaia [0] 47 2 2 2" xfId="8136"/>
    <cellStyle name="Migliaia [0] 47 2 2 2 2" xfId="18109"/>
    <cellStyle name="Migliaia [0] 47 2 2 2 3" xfId="42580"/>
    <cellStyle name="Migliaia [0] 47 2 2 2 4" xfId="47115"/>
    <cellStyle name="Migliaia [0] 47 2 2 2 5" xfId="50131"/>
    <cellStyle name="Migliaia [0] 47 2 2 3" xfId="8637"/>
    <cellStyle name="Migliaia [0] 47 2 2 4" xfId="6868"/>
    <cellStyle name="Migliaia [0] 47 2 2 4 2" xfId="17641"/>
    <cellStyle name="Migliaia [0] 47 2 2 4 3" xfId="42471"/>
    <cellStyle name="Migliaia [0] 47 2 2 4 4" xfId="46634"/>
    <cellStyle name="Migliaia [0] 47 2 2 4 5" xfId="49650"/>
    <cellStyle name="Migliaia [0] 47 2 2 5" xfId="16011"/>
    <cellStyle name="Migliaia [0] 47 2 2 6" xfId="20395"/>
    <cellStyle name="Migliaia [0] 47 2 2 7" xfId="45146"/>
    <cellStyle name="Migliaia [0] 47 2 2 8" xfId="46052"/>
    <cellStyle name="Migliaia [0] 47 2 3" xfId="8137"/>
    <cellStyle name="Migliaia [0] 47 2 3 2" xfId="29218"/>
    <cellStyle name="Migliaia [0] 47 2 3 2 2" xfId="34569"/>
    <cellStyle name="Migliaia [0] 47 2 3 2 3" xfId="39871"/>
    <cellStyle name="Migliaia [0] 47 2 3 3" xfId="32104"/>
    <cellStyle name="Migliaia [0] 47 2 3 4" xfId="37220"/>
    <cellStyle name="Migliaia [0] 47 2 4" xfId="16010"/>
    <cellStyle name="Migliaia [0] 47 2 5" xfId="20394"/>
    <cellStyle name="Migliaia [0] 47 3" xfId="3997"/>
    <cellStyle name="Migliaia [0] 47 3 2" xfId="8138"/>
    <cellStyle name="Migliaia [0] 47 3 2 2" xfId="14649"/>
    <cellStyle name="Migliaia [0] 47 3 2 2 2" xfId="18110"/>
    <cellStyle name="Migliaia [0] 47 3 2 2 2 2" xfId="34570"/>
    <cellStyle name="Migliaia [0] 47 3 2 2 3" xfId="39872"/>
    <cellStyle name="Migliaia [0] 47 3 2 2 4" xfId="29219"/>
    <cellStyle name="Migliaia [0] 47 3 2 3" xfId="32105"/>
    <cellStyle name="Migliaia [0] 47 3 2 4" xfId="37221"/>
    <cellStyle name="Migliaia [0] 47 3 2 5" xfId="30520"/>
    <cellStyle name="Migliaia [0] 47 3 2 6" xfId="47116"/>
    <cellStyle name="Migliaia [0] 47 3 2 7" xfId="50132"/>
    <cellStyle name="Migliaia [0] 47 3 2 8" xfId="13925"/>
    <cellStyle name="Migliaia [0] 47 3 3" xfId="8673"/>
    <cellStyle name="Migliaia [0] 47 3 4" xfId="6869"/>
    <cellStyle name="Migliaia [0] 47 3 4 2" xfId="17642"/>
    <cellStyle name="Migliaia [0] 47 3 4 3" xfId="20534"/>
    <cellStyle name="Migliaia [0] 47 3 4 4" xfId="46635"/>
    <cellStyle name="Migliaia [0] 47 3 4 5" xfId="49651"/>
    <cellStyle name="Migliaia [0] 47 3 5" xfId="16012"/>
    <cellStyle name="Migliaia [0] 47 3 6" xfId="20396"/>
    <cellStyle name="Migliaia [0] 47 4" xfId="3544"/>
    <cellStyle name="Migliaia [0] 47 4 2" xfId="13354"/>
    <cellStyle name="Migliaia [0] 47 4 2 2" xfId="31395"/>
    <cellStyle name="Migliaia [0] 47 4 2 2 2" xfId="36553"/>
    <cellStyle name="Migliaia [0] 47 4 2 2 3" xfId="41855"/>
    <cellStyle name="Migliaia [0] 47 4 2 3" xfId="33902"/>
    <cellStyle name="Migliaia [0] 47 4 2 4" xfId="39204"/>
    <cellStyle name="Migliaia [0] 47 4 3" xfId="16013"/>
    <cellStyle name="Migliaia [0] 47 4 3 2" xfId="34571"/>
    <cellStyle name="Migliaia [0] 47 4 3 3" xfId="39873"/>
    <cellStyle name="Migliaia [0] 47 4 3 4" xfId="29220"/>
    <cellStyle name="Migliaia [0] 47 4 4" xfId="32106"/>
    <cellStyle name="Migliaia [0] 47 4 5" xfId="37222"/>
    <cellStyle name="Migliaia [0] 47 4 6" xfId="12296"/>
    <cellStyle name="Migliaia [0] 47 5" xfId="13423"/>
    <cellStyle name="Migliaia [0] 47 5 2" xfId="29221"/>
    <cellStyle name="Migliaia [0] 47 5 2 2" xfId="34572"/>
    <cellStyle name="Migliaia [0] 47 5 2 3" xfId="39874"/>
    <cellStyle name="Migliaia [0] 47 5 3" xfId="32107"/>
    <cellStyle name="Migliaia [0] 47 5 4" xfId="37223"/>
    <cellStyle name="Migliaia [0] 47 6" xfId="16009"/>
    <cellStyle name="Migliaia [0] 47 6 2" xfId="34568"/>
    <cellStyle name="Migliaia [0] 47 6 3" xfId="39870"/>
    <cellStyle name="Migliaia [0] 47 6 4" xfId="29217"/>
    <cellStyle name="Migliaia [0] 47 7" xfId="32103"/>
    <cellStyle name="Migliaia [0] 47 8" xfId="37219"/>
    <cellStyle name="Migliaia [0] 47 9" xfId="1765"/>
    <cellStyle name="Migliaia [0] 48" xfId="352"/>
    <cellStyle name="Migliaia [0] 48 2" xfId="2311"/>
    <cellStyle name="Migliaia [0] 48 2 2" xfId="4285"/>
    <cellStyle name="Migliaia [0] 48 2 2 2" xfId="8139"/>
    <cellStyle name="Migliaia [0] 48 2 2 2 2" xfId="18111"/>
    <cellStyle name="Migliaia [0] 48 2 2 2 3" xfId="43509"/>
    <cellStyle name="Migliaia [0] 48 2 2 2 4" xfId="47117"/>
    <cellStyle name="Migliaia [0] 48 2 2 2 5" xfId="50133"/>
    <cellStyle name="Migliaia [0] 48 2 2 3" xfId="8636"/>
    <cellStyle name="Migliaia [0] 48 2 2 4" xfId="6870"/>
    <cellStyle name="Migliaia [0] 48 2 2 4 2" xfId="17643"/>
    <cellStyle name="Migliaia [0] 48 2 2 4 3" xfId="42472"/>
    <cellStyle name="Migliaia [0] 48 2 2 4 4" xfId="46636"/>
    <cellStyle name="Migliaia [0] 48 2 2 4 5" xfId="49652"/>
    <cellStyle name="Migliaia [0] 48 2 2 5" xfId="16016"/>
    <cellStyle name="Migliaia [0] 48 2 2 6" xfId="20398"/>
    <cellStyle name="Migliaia [0] 48 2 2 7" xfId="45147"/>
    <cellStyle name="Migliaia [0] 48 2 2 8" xfId="46053"/>
    <cellStyle name="Migliaia [0] 48 2 3" xfId="8140"/>
    <cellStyle name="Migliaia [0] 48 2 3 2" xfId="29223"/>
    <cellStyle name="Migliaia [0] 48 2 3 2 2" xfId="34574"/>
    <cellStyle name="Migliaia [0] 48 2 3 2 3" xfId="39876"/>
    <cellStyle name="Migliaia [0] 48 2 3 3" xfId="32109"/>
    <cellStyle name="Migliaia [0] 48 2 3 4" xfId="37225"/>
    <cellStyle name="Migliaia [0] 48 2 4" xfId="16015"/>
    <cellStyle name="Migliaia [0] 48 2 5" xfId="20397"/>
    <cellStyle name="Migliaia [0] 48 3" xfId="3998"/>
    <cellStyle name="Migliaia [0] 48 3 2" xfId="8141"/>
    <cellStyle name="Migliaia [0] 48 3 2 2" xfId="14650"/>
    <cellStyle name="Migliaia [0] 48 3 2 2 2" xfId="18112"/>
    <cellStyle name="Migliaia [0] 48 3 2 2 2 2" xfId="34575"/>
    <cellStyle name="Migliaia [0] 48 3 2 2 3" xfId="39877"/>
    <cellStyle name="Migliaia [0] 48 3 2 2 4" xfId="29224"/>
    <cellStyle name="Migliaia [0] 48 3 2 3" xfId="32110"/>
    <cellStyle name="Migliaia [0] 48 3 2 4" xfId="37226"/>
    <cellStyle name="Migliaia [0] 48 3 2 5" xfId="43748"/>
    <cellStyle name="Migliaia [0] 48 3 2 6" xfId="47118"/>
    <cellStyle name="Migliaia [0] 48 3 2 7" xfId="50134"/>
    <cellStyle name="Migliaia [0] 48 3 2 8" xfId="13926"/>
    <cellStyle name="Migliaia [0] 48 3 3" xfId="8672"/>
    <cellStyle name="Migliaia [0] 48 3 4" xfId="6871"/>
    <cellStyle name="Migliaia [0] 48 3 4 2" xfId="17644"/>
    <cellStyle name="Migliaia [0] 48 3 4 3" xfId="20529"/>
    <cellStyle name="Migliaia [0] 48 3 4 4" xfId="46637"/>
    <cellStyle name="Migliaia [0] 48 3 4 5" xfId="49653"/>
    <cellStyle name="Migliaia [0] 48 3 5" xfId="16017"/>
    <cellStyle name="Migliaia [0] 48 3 6" xfId="20399"/>
    <cellStyle name="Migliaia [0] 48 4" xfId="3545"/>
    <cellStyle name="Migliaia [0] 48 4 2" xfId="13355"/>
    <cellStyle name="Migliaia [0] 48 4 2 2" xfId="31396"/>
    <cellStyle name="Migliaia [0] 48 4 2 2 2" xfId="36554"/>
    <cellStyle name="Migliaia [0] 48 4 2 2 3" xfId="41856"/>
    <cellStyle name="Migliaia [0] 48 4 2 3" xfId="33903"/>
    <cellStyle name="Migliaia [0] 48 4 2 4" xfId="39205"/>
    <cellStyle name="Migliaia [0] 48 4 3" xfId="16018"/>
    <cellStyle name="Migliaia [0] 48 4 3 2" xfId="34576"/>
    <cellStyle name="Migliaia [0] 48 4 3 3" xfId="39878"/>
    <cellStyle name="Migliaia [0] 48 4 3 4" xfId="29225"/>
    <cellStyle name="Migliaia [0] 48 4 4" xfId="32111"/>
    <cellStyle name="Migliaia [0] 48 4 5" xfId="37227"/>
    <cellStyle name="Migliaia [0] 48 4 6" xfId="12297"/>
    <cellStyle name="Migliaia [0] 48 5" xfId="13424"/>
    <cellStyle name="Migliaia [0] 48 5 2" xfId="29226"/>
    <cellStyle name="Migliaia [0] 48 5 2 2" xfId="34577"/>
    <cellStyle name="Migliaia [0] 48 5 2 3" xfId="39879"/>
    <cellStyle name="Migliaia [0] 48 5 3" xfId="32112"/>
    <cellStyle name="Migliaia [0] 48 5 4" xfId="37228"/>
    <cellStyle name="Migliaia [0] 48 6" xfId="16014"/>
    <cellStyle name="Migliaia [0] 48 6 2" xfId="34573"/>
    <cellStyle name="Migliaia [0] 48 6 3" xfId="39875"/>
    <cellStyle name="Migliaia [0] 48 6 4" xfId="29222"/>
    <cellStyle name="Migliaia [0] 48 7" xfId="32108"/>
    <cellStyle name="Migliaia [0] 48 8" xfId="37224"/>
    <cellStyle name="Migliaia [0] 48 9" xfId="1766"/>
    <cellStyle name="Migliaia [0] 49" xfId="353"/>
    <cellStyle name="Migliaia [0] 49 2" xfId="2312"/>
    <cellStyle name="Migliaia [0] 49 2 2" xfId="4286"/>
    <cellStyle name="Migliaia [0] 49 2 2 2" xfId="8142"/>
    <cellStyle name="Migliaia [0] 49 2 2 2 2" xfId="18113"/>
    <cellStyle name="Migliaia [0] 49 2 2 2 3" xfId="43361"/>
    <cellStyle name="Migliaia [0] 49 2 2 2 4" xfId="47119"/>
    <cellStyle name="Migliaia [0] 49 2 2 2 5" xfId="50135"/>
    <cellStyle name="Migliaia [0] 49 2 2 3" xfId="8635"/>
    <cellStyle name="Migliaia [0] 49 2 2 4" xfId="6872"/>
    <cellStyle name="Migliaia [0] 49 2 2 4 2" xfId="17645"/>
    <cellStyle name="Migliaia [0] 49 2 2 4 3" xfId="42473"/>
    <cellStyle name="Migliaia [0] 49 2 2 4 4" xfId="46638"/>
    <cellStyle name="Migliaia [0] 49 2 2 4 5" xfId="49654"/>
    <cellStyle name="Migliaia [0] 49 2 2 5" xfId="16021"/>
    <cellStyle name="Migliaia [0] 49 2 2 6" xfId="20401"/>
    <cellStyle name="Migliaia [0] 49 2 2 7" xfId="45148"/>
    <cellStyle name="Migliaia [0] 49 2 2 8" xfId="46054"/>
    <cellStyle name="Migliaia [0] 49 2 3" xfId="8143"/>
    <cellStyle name="Migliaia [0] 49 2 3 2" xfId="29228"/>
    <cellStyle name="Migliaia [0] 49 2 3 2 2" xfId="34579"/>
    <cellStyle name="Migliaia [0] 49 2 3 2 3" xfId="39881"/>
    <cellStyle name="Migliaia [0] 49 2 3 3" xfId="32114"/>
    <cellStyle name="Migliaia [0] 49 2 3 4" xfId="37230"/>
    <cellStyle name="Migliaia [0] 49 2 4" xfId="16020"/>
    <cellStyle name="Migliaia [0] 49 2 5" xfId="20400"/>
    <cellStyle name="Migliaia [0] 49 3" xfId="3999"/>
    <cellStyle name="Migliaia [0] 49 3 2" xfId="8144"/>
    <cellStyle name="Migliaia [0] 49 3 2 2" xfId="14651"/>
    <cellStyle name="Migliaia [0] 49 3 2 2 2" xfId="18114"/>
    <cellStyle name="Migliaia [0] 49 3 2 2 2 2" xfId="34580"/>
    <cellStyle name="Migliaia [0] 49 3 2 2 3" xfId="39882"/>
    <cellStyle name="Migliaia [0] 49 3 2 2 4" xfId="29229"/>
    <cellStyle name="Migliaia [0] 49 3 2 3" xfId="32115"/>
    <cellStyle name="Migliaia [0] 49 3 2 4" xfId="37231"/>
    <cellStyle name="Migliaia [0] 49 3 2 5" xfId="21404"/>
    <cellStyle name="Migliaia [0] 49 3 2 6" xfId="47120"/>
    <cellStyle name="Migliaia [0] 49 3 2 7" xfId="50136"/>
    <cellStyle name="Migliaia [0] 49 3 2 8" xfId="13927"/>
    <cellStyle name="Migliaia [0] 49 3 3" xfId="7970"/>
    <cellStyle name="Migliaia [0] 49 3 4" xfId="6873"/>
    <cellStyle name="Migliaia [0] 49 3 4 2" xfId="17646"/>
    <cellStyle name="Migliaia [0] 49 3 4 3" xfId="43584"/>
    <cellStyle name="Migliaia [0] 49 3 4 4" xfId="46639"/>
    <cellStyle name="Migliaia [0] 49 3 4 5" xfId="49655"/>
    <cellStyle name="Migliaia [0] 49 3 5" xfId="16022"/>
    <cellStyle name="Migliaia [0] 49 3 6" xfId="20402"/>
    <cellStyle name="Migliaia [0] 49 4" xfId="3546"/>
    <cellStyle name="Migliaia [0] 49 4 2" xfId="13356"/>
    <cellStyle name="Migliaia [0] 49 4 2 2" xfId="31397"/>
    <cellStyle name="Migliaia [0] 49 4 2 2 2" xfId="36555"/>
    <cellStyle name="Migliaia [0] 49 4 2 2 3" xfId="41857"/>
    <cellStyle name="Migliaia [0] 49 4 2 3" xfId="33904"/>
    <cellStyle name="Migliaia [0] 49 4 2 4" xfId="39206"/>
    <cellStyle name="Migliaia [0] 49 4 3" xfId="16023"/>
    <cellStyle name="Migliaia [0] 49 4 3 2" xfId="34581"/>
    <cellStyle name="Migliaia [0] 49 4 3 3" xfId="39883"/>
    <cellStyle name="Migliaia [0] 49 4 3 4" xfId="29230"/>
    <cellStyle name="Migliaia [0] 49 4 4" xfId="32116"/>
    <cellStyle name="Migliaia [0] 49 4 5" xfId="37232"/>
    <cellStyle name="Migliaia [0] 49 4 6" xfId="12298"/>
    <cellStyle name="Migliaia [0] 49 5" xfId="13425"/>
    <cellStyle name="Migliaia [0] 49 5 2" xfId="29231"/>
    <cellStyle name="Migliaia [0] 49 5 2 2" xfId="34582"/>
    <cellStyle name="Migliaia [0] 49 5 2 3" xfId="39884"/>
    <cellStyle name="Migliaia [0] 49 5 3" xfId="32117"/>
    <cellStyle name="Migliaia [0] 49 5 4" xfId="37233"/>
    <cellStyle name="Migliaia [0] 49 6" xfId="16019"/>
    <cellStyle name="Migliaia [0] 49 6 2" xfId="34578"/>
    <cellStyle name="Migliaia [0] 49 6 3" xfId="39880"/>
    <cellStyle name="Migliaia [0] 49 6 4" xfId="29227"/>
    <cellStyle name="Migliaia [0] 49 7" xfId="32113"/>
    <cellStyle name="Migliaia [0] 49 8" xfId="37229"/>
    <cellStyle name="Migliaia [0] 49 9" xfId="1767"/>
    <cellStyle name="Migliaia [0] 5" xfId="354"/>
    <cellStyle name="Migliaia [0] 5 2" xfId="2313"/>
    <cellStyle name="Migliaia [0] 5 2 2" xfId="4287"/>
    <cellStyle name="Migliaia [0] 5 2 2 2" xfId="8145"/>
    <cellStyle name="Migliaia [0] 5 2 2 2 2" xfId="18115"/>
    <cellStyle name="Migliaia [0] 5 2 2 2 3" xfId="44099"/>
    <cellStyle name="Migliaia [0] 5 2 2 2 4" xfId="47121"/>
    <cellStyle name="Migliaia [0] 5 2 2 2 5" xfId="50137"/>
    <cellStyle name="Migliaia [0] 5 2 2 3" xfId="8484"/>
    <cellStyle name="Migliaia [0] 5 2 2 4" xfId="6874"/>
    <cellStyle name="Migliaia [0] 5 2 2 4 2" xfId="17647"/>
    <cellStyle name="Migliaia [0] 5 2 2 4 3" xfId="42474"/>
    <cellStyle name="Migliaia [0] 5 2 2 4 4" xfId="46640"/>
    <cellStyle name="Migliaia [0] 5 2 2 4 5" xfId="49656"/>
    <cellStyle name="Migliaia [0] 5 2 2 5" xfId="16026"/>
    <cellStyle name="Migliaia [0] 5 2 2 6" xfId="20404"/>
    <cellStyle name="Migliaia [0] 5 2 2 7" xfId="45149"/>
    <cellStyle name="Migliaia [0] 5 2 2 8" xfId="46055"/>
    <cellStyle name="Migliaia [0] 5 2 3" xfId="8146"/>
    <cellStyle name="Migliaia [0] 5 2 3 2" xfId="29233"/>
    <cellStyle name="Migliaia [0] 5 2 3 2 2" xfId="34584"/>
    <cellStyle name="Migliaia [0] 5 2 3 2 3" xfId="39886"/>
    <cellStyle name="Migliaia [0] 5 2 3 3" xfId="32119"/>
    <cellStyle name="Migliaia [0] 5 2 3 4" xfId="37235"/>
    <cellStyle name="Migliaia [0] 5 2 4" xfId="16025"/>
    <cellStyle name="Migliaia [0] 5 2 5" xfId="20403"/>
    <cellStyle name="Migliaia [0] 5 3" xfId="4000"/>
    <cellStyle name="Migliaia [0] 5 3 2" xfId="8147"/>
    <cellStyle name="Migliaia [0] 5 3 2 2" xfId="14652"/>
    <cellStyle name="Migliaia [0] 5 3 2 2 2" xfId="18116"/>
    <cellStyle name="Migliaia [0] 5 3 2 2 2 2" xfId="34585"/>
    <cellStyle name="Migliaia [0] 5 3 2 2 3" xfId="39887"/>
    <cellStyle name="Migliaia [0] 5 3 2 2 4" xfId="29234"/>
    <cellStyle name="Migliaia [0] 5 3 2 3" xfId="32120"/>
    <cellStyle name="Migliaia [0] 5 3 2 4" xfId="37236"/>
    <cellStyle name="Migliaia [0] 5 3 2 5" xfId="44328"/>
    <cellStyle name="Migliaia [0] 5 3 2 6" xfId="47122"/>
    <cellStyle name="Migliaia [0] 5 3 2 7" xfId="50138"/>
    <cellStyle name="Migliaia [0] 5 3 2 8" xfId="13928"/>
    <cellStyle name="Migliaia [0] 5 3 3" xfId="8671"/>
    <cellStyle name="Migliaia [0] 5 3 4" xfId="6875"/>
    <cellStyle name="Migliaia [0] 5 3 4 2" xfId="17648"/>
    <cellStyle name="Migliaia [0] 5 3 4 3" xfId="42475"/>
    <cellStyle name="Migliaia [0] 5 3 4 4" xfId="46641"/>
    <cellStyle name="Migliaia [0] 5 3 4 5" xfId="49657"/>
    <cellStyle name="Migliaia [0] 5 3 5" xfId="16027"/>
    <cellStyle name="Migliaia [0] 5 3 6" xfId="20405"/>
    <cellStyle name="Migliaia [0] 5 4" xfId="3547"/>
    <cellStyle name="Migliaia [0] 5 4 2" xfId="13357"/>
    <cellStyle name="Migliaia [0] 5 4 2 2" xfId="31398"/>
    <cellStyle name="Migliaia [0] 5 4 2 2 2" xfId="36556"/>
    <cellStyle name="Migliaia [0] 5 4 2 2 3" xfId="41858"/>
    <cellStyle name="Migliaia [0] 5 4 2 3" xfId="33905"/>
    <cellStyle name="Migliaia [0] 5 4 2 4" xfId="39207"/>
    <cellStyle name="Migliaia [0] 5 4 3" xfId="16028"/>
    <cellStyle name="Migliaia [0] 5 4 3 2" xfId="34586"/>
    <cellStyle name="Migliaia [0] 5 4 3 3" xfId="39888"/>
    <cellStyle name="Migliaia [0] 5 4 3 4" xfId="29235"/>
    <cellStyle name="Migliaia [0] 5 4 4" xfId="32121"/>
    <cellStyle name="Migliaia [0] 5 4 5" xfId="37237"/>
    <cellStyle name="Migliaia [0] 5 4 6" xfId="12299"/>
    <cellStyle name="Migliaia [0] 5 5" xfId="13426"/>
    <cellStyle name="Migliaia [0] 5 5 2" xfId="29236"/>
    <cellStyle name="Migliaia [0] 5 5 2 2" xfId="34587"/>
    <cellStyle name="Migliaia [0] 5 5 2 3" xfId="39889"/>
    <cellStyle name="Migliaia [0] 5 5 3" xfId="32122"/>
    <cellStyle name="Migliaia [0] 5 5 4" xfId="37238"/>
    <cellStyle name="Migliaia [0] 5 6" xfId="16024"/>
    <cellStyle name="Migliaia [0] 5 6 2" xfId="34583"/>
    <cellStyle name="Migliaia [0] 5 6 3" xfId="39885"/>
    <cellStyle name="Migliaia [0] 5 6 4" xfId="29232"/>
    <cellStyle name="Migliaia [0] 5 7" xfId="32118"/>
    <cellStyle name="Migliaia [0] 5 8" xfId="37234"/>
    <cellStyle name="Migliaia [0] 5 9" xfId="1768"/>
    <cellStyle name="Migliaia [0] 50" xfId="355"/>
    <cellStyle name="Migliaia [0] 50 2" xfId="2314"/>
    <cellStyle name="Migliaia [0] 50 2 2" xfId="4288"/>
    <cellStyle name="Migliaia [0] 50 2 2 2" xfId="8148"/>
    <cellStyle name="Migliaia [0] 50 2 2 2 2" xfId="18117"/>
    <cellStyle name="Migliaia [0] 50 2 2 2 3" xfId="43700"/>
    <cellStyle name="Migliaia [0] 50 2 2 2 4" xfId="47123"/>
    <cellStyle name="Migliaia [0] 50 2 2 2 5" xfId="50139"/>
    <cellStyle name="Migliaia [0] 50 2 2 3" xfId="7475"/>
    <cellStyle name="Migliaia [0] 50 2 2 4" xfId="6876"/>
    <cellStyle name="Migliaia [0] 50 2 2 4 2" xfId="17649"/>
    <cellStyle name="Migliaia [0] 50 2 2 4 3" xfId="44572"/>
    <cellStyle name="Migliaia [0] 50 2 2 4 4" xfId="46642"/>
    <cellStyle name="Migliaia [0] 50 2 2 4 5" xfId="49658"/>
    <cellStyle name="Migliaia [0] 50 2 2 5" xfId="16031"/>
    <cellStyle name="Migliaia [0] 50 2 2 6" xfId="20407"/>
    <cellStyle name="Migliaia [0] 50 2 2 7" xfId="45150"/>
    <cellStyle name="Migliaia [0] 50 2 2 8" xfId="46056"/>
    <cellStyle name="Migliaia [0] 50 2 3" xfId="8149"/>
    <cellStyle name="Migliaia [0] 50 2 3 2" xfId="29238"/>
    <cellStyle name="Migliaia [0] 50 2 3 2 2" xfId="34589"/>
    <cellStyle name="Migliaia [0] 50 2 3 2 3" xfId="39891"/>
    <cellStyle name="Migliaia [0] 50 2 3 3" xfId="32124"/>
    <cellStyle name="Migliaia [0] 50 2 3 4" xfId="37240"/>
    <cellStyle name="Migliaia [0] 50 2 4" xfId="16030"/>
    <cellStyle name="Migliaia [0] 50 2 5" xfId="20406"/>
    <cellStyle name="Migliaia [0] 50 3" xfId="4001"/>
    <cellStyle name="Migliaia [0] 50 3 2" xfId="8150"/>
    <cellStyle name="Migliaia [0] 50 3 2 2" xfId="14653"/>
    <cellStyle name="Migliaia [0] 50 3 2 2 2" xfId="18118"/>
    <cellStyle name="Migliaia [0] 50 3 2 2 2 2" xfId="34590"/>
    <cellStyle name="Migliaia [0] 50 3 2 2 3" xfId="39892"/>
    <cellStyle name="Migliaia [0] 50 3 2 2 4" xfId="29239"/>
    <cellStyle name="Migliaia [0] 50 3 2 3" xfId="32125"/>
    <cellStyle name="Migliaia [0] 50 3 2 4" xfId="37241"/>
    <cellStyle name="Migliaia [0] 50 3 2 5" xfId="28722"/>
    <cellStyle name="Migliaia [0] 50 3 2 6" xfId="47124"/>
    <cellStyle name="Migliaia [0] 50 3 2 7" xfId="50140"/>
    <cellStyle name="Migliaia [0] 50 3 2 8" xfId="13929"/>
    <cellStyle name="Migliaia [0] 50 3 3" xfId="8513"/>
    <cellStyle name="Migliaia [0] 50 3 4" xfId="6877"/>
    <cellStyle name="Migliaia [0] 50 3 4 2" xfId="17650"/>
    <cellStyle name="Migliaia [0] 50 3 4 3" xfId="44752"/>
    <cellStyle name="Migliaia [0] 50 3 4 4" xfId="46643"/>
    <cellStyle name="Migliaia [0] 50 3 4 5" xfId="49659"/>
    <cellStyle name="Migliaia [0] 50 3 5" xfId="16032"/>
    <cellStyle name="Migliaia [0] 50 3 6" xfId="20408"/>
    <cellStyle name="Migliaia [0] 50 4" xfId="3548"/>
    <cellStyle name="Migliaia [0] 50 4 2" xfId="13358"/>
    <cellStyle name="Migliaia [0] 50 4 2 2" xfId="31399"/>
    <cellStyle name="Migliaia [0] 50 4 2 2 2" xfId="36557"/>
    <cellStyle name="Migliaia [0] 50 4 2 2 3" xfId="41859"/>
    <cellStyle name="Migliaia [0] 50 4 2 3" xfId="33906"/>
    <cellStyle name="Migliaia [0] 50 4 2 4" xfId="39208"/>
    <cellStyle name="Migliaia [0] 50 4 3" xfId="16033"/>
    <cellStyle name="Migliaia [0] 50 4 3 2" xfId="34591"/>
    <cellStyle name="Migliaia [0] 50 4 3 3" xfId="39893"/>
    <cellStyle name="Migliaia [0] 50 4 3 4" xfId="29240"/>
    <cellStyle name="Migliaia [0] 50 4 4" xfId="32126"/>
    <cellStyle name="Migliaia [0] 50 4 5" xfId="37242"/>
    <cellStyle name="Migliaia [0] 50 4 6" xfId="12300"/>
    <cellStyle name="Migliaia [0] 50 5" xfId="13427"/>
    <cellStyle name="Migliaia [0] 50 5 2" xfId="29241"/>
    <cellStyle name="Migliaia [0] 50 5 2 2" xfId="34592"/>
    <cellStyle name="Migliaia [0] 50 5 2 3" xfId="39894"/>
    <cellStyle name="Migliaia [0] 50 5 3" xfId="32127"/>
    <cellStyle name="Migliaia [0] 50 5 4" xfId="37243"/>
    <cellStyle name="Migliaia [0] 50 6" xfId="16029"/>
    <cellStyle name="Migliaia [0] 50 6 2" xfId="34588"/>
    <cellStyle name="Migliaia [0] 50 6 3" xfId="39890"/>
    <cellStyle name="Migliaia [0] 50 6 4" xfId="29237"/>
    <cellStyle name="Migliaia [0] 50 7" xfId="32123"/>
    <cellStyle name="Migliaia [0] 50 8" xfId="37239"/>
    <cellStyle name="Migliaia [0] 50 9" xfId="1769"/>
    <cellStyle name="Migliaia [0] 51" xfId="356"/>
    <cellStyle name="Migliaia [0] 51 2" xfId="2315"/>
    <cellStyle name="Migliaia [0] 51 2 2" xfId="4289"/>
    <cellStyle name="Migliaia [0] 51 2 2 2" xfId="8151"/>
    <cellStyle name="Migliaia [0] 51 2 2 2 2" xfId="18119"/>
    <cellStyle name="Migliaia [0] 51 2 2 2 3" xfId="44678"/>
    <cellStyle name="Migliaia [0] 51 2 2 2 4" xfId="47125"/>
    <cellStyle name="Migliaia [0] 51 2 2 2 5" xfId="50141"/>
    <cellStyle name="Migliaia [0] 51 2 2 3" xfId="8634"/>
    <cellStyle name="Migliaia [0] 51 2 2 4" xfId="6878"/>
    <cellStyle name="Migliaia [0] 51 2 2 4 2" xfId="17651"/>
    <cellStyle name="Migliaia [0] 51 2 2 4 3" xfId="42476"/>
    <cellStyle name="Migliaia [0] 51 2 2 4 4" xfId="46644"/>
    <cellStyle name="Migliaia [0] 51 2 2 4 5" xfId="49660"/>
    <cellStyle name="Migliaia [0] 51 2 2 5" xfId="16036"/>
    <cellStyle name="Migliaia [0] 51 2 2 6" xfId="20410"/>
    <cellStyle name="Migliaia [0] 51 2 2 7" xfId="45151"/>
    <cellStyle name="Migliaia [0] 51 2 2 8" xfId="46057"/>
    <cellStyle name="Migliaia [0] 51 2 3" xfId="8152"/>
    <cellStyle name="Migliaia [0] 51 2 3 2" xfId="29243"/>
    <cellStyle name="Migliaia [0] 51 2 3 2 2" xfId="34594"/>
    <cellStyle name="Migliaia [0] 51 2 3 2 3" xfId="39896"/>
    <cellStyle name="Migliaia [0] 51 2 3 3" xfId="32129"/>
    <cellStyle name="Migliaia [0] 51 2 3 4" xfId="37245"/>
    <cellStyle name="Migliaia [0] 51 2 4" xfId="16035"/>
    <cellStyle name="Migliaia [0] 51 2 5" xfId="20409"/>
    <cellStyle name="Migliaia [0] 51 3" xfId="4002"/>
    <cellStyle name="Migliaia [0] 51 3 2" xfId="8153"/>
    <cellStyle name="Migliaia [0] 51 3 2 2" xfId="14654"/>
    <cellStyle name="Migliaia [0] 51 3 2 2 2" xfId="18120"/>
    <cellStyle name="Migliaia [0] 51 3 2 2 2 2" xfId="34595"/>
    <cellStyle name="Migliaia [0] 51 3 2 2 3" xfId="39897"/>
    <cellStyle name="Migliaia [0] 51 3 2 2 4" xfId="29244"/>
    <cellStyle name="Migliaia [0] 51 3 2 3" xfId="32130"/>
    <cellStyle name="Migliaia [0] 51 3 2 4" xfId="37246"/>
    <cellStyle name="Migliaia [0] 51 3 2 5" xfId="43444"/>
    <cellStyle name="Migliaia [0] 51 3 2 6" xfId="47126"/>
    <cellStyle name="Migliaia [0] 51 3 2 7" xfId="50142"/>
    <cellStyle name="Migliaia [0] 51 3 2 8" xfId="13930"/>
    <cellStyle name="Migliaia [0] 51 3 3" xfId="8670"/>
    <cellStyle name="Migliaia [0] 51 3 4" xfId="6879"/>
    <cellStyle name="Migliaia [0] 51 3 4 2" xfId="17652"/>
    <cellStyle name="Migliaia [0] 51 3 4 3" xfId="43879"/>
    <cellStyle name="Migliaia [0] 51 3 4 4" xfId="46645"/>
    <cellStyle name="Migliaia [0] 51 3 4 5" xfId="49661"/>
    <cellStyle name="Migliaia [0] 51 3 5" xfId="16037"/>
    <cellStyle name="Migliaia [0] 51 3 6" xfId="20411"/>
    <cellStyle name="Migliaia [0] 51 4" xfId="3549"/>
    <cellStyle name="Migliaia [0] 51 4 2" xfId="13359"/>
    <cellStyle name="Migliaia [0] 51 4 2 2" xfId="31400"/>
    <cellStyle name="Migliaia [0] 51 4 2 2 2" xfId="36558"/>
    <cellStyle name="Migliaia [0] 51 4 2 2 3" xfId="41860"/>
    <cellStyle name="Migliaia [0] 51 4 2 3" xfId="33907"/>
    <cellStyle name="Migliaia [0] 51 4 2 4" xfId="39209"/>
    <cellStyle name="Migliaia [0] 51 4 3" xfId="16038"/>
    <cellStyle name="Migliaia [0] 51 4 3 2" xfId="34596"/>
    <cellStyle name="Migliaia [0] 51 4 3 3" xfId="39898"/>
    <cellStyle name="Migliaia [0] 51 4 3 4" xfId="29245"/>
    <cellStyle name="Migliaia [0] 51 4 4" xfId="32131"/>
    <cellStyle name="Migliaia [0] 51 4 5" xfId="37247"/>
    <cellStyle name="Migliaia [0] 51 4 6" xfId="12301"/>
    <cellStyle name="Migliaia [0] 51 5" xfId="13428"/>
    <cellStyle name="Migliaia [0] 51 5 2" xfId="29246"/>
    <cellStyle name="Migliaia [0] 51 5 2 2" xfId="34597"/>
    <cellStyle name="Migliaia [0] 51 5 2 3" xfId="39899"/>
    <cellStyle name="Migliaia [0] 51 5 3" xfId="32132"/>
    <cellStyle name="Migliaia [0] 51 5 4" xfId="37248"/>
    <cellStyle name="Migliaia [0] 51 6" xfId="16034"/>
    <cellStyle name="Migliaia [0] 51 6 2" xfId="34593"/>
    <cellStyle name="Migliaia [0] 51 6 3" xfId="39895"/>
    <cellStyle name="Migliaia [0] 51 6 4" xfId="29242"/>
    <cellStyle name="Migliaia [0] 51 7" xfId="32128"/>
    <cellStyle name="Migliaia [0] 51 8" xfId="37244"/>
    <cellStyle name="Migliaia [0] 51 9" xfId="1770"/>
    <cellStyle name="Migliaia [0] 52" xfId="357"/>
    <cellStyle name="Migliaia [0] 52 2" xfId="2316"/>
    <cellStyle name="Migliaia [0] 52 2 2" xfId="4290"/>
    <cellStyle name="Migliaia [0] 52 2 2 2" xfId="8154"/>
    <cellStyle name="Migliaia [0] 52 2 2 2 2" xfId="18121"/>
    <cellStyle name="Migliaia [0] 52 2 2 2 3" xfId="44291"/>
    <cellStyle name="Migliaia [0] 52 2 2 2 4" xfId="47127"/>
    <cellStyle name="Migliaia [0] 52 2 2 2 5" xfId="50143"/>
    <cellStyle name="Migliaia [0] 52 2 2 3" xfId="8633"/>
    <cellStyle name="Migliaia [0] 52 2 2 4" xfId="6880"/>
    <cellStyle name="Migliaia [0] 52 2 2 4 2" xfId="17653"/>
    <cellStyle name="Migliaia [0] 52 2 2 4 3" xfId="42477"/>
    <cellStyle name="Migliaia [0] 52 2 2 4 4" xfId="46646"/>
    <cellStyle name="Migliaia [0] 52 2 2 4 5" xfId="49662"/>
    <cellStyle name="Migliaia [0] 52 2 2 5" xfId="16041"/>
    <cellStyle name="Migliaia [0] 52 2 2 6" xfId="20413"/>
    <cellStyle name="Migliaia [0] 52 2 2 7" xfId="45152"/>
    <cellStyle name="Migliaia [0] 52 2 2 8" xfId="46058"/>
    <cellStyle name="Migliaia [0] 52 2 3" xfId="8155"/>
    <cellStyle name="Migliaia [0] 52 2 3 2" xfId="29248"/>
    <cellStyle name="Migliaia [0] 52 2 3 2 2" xfId="34599"/>
    <cellStyle name="Migliaia [0] 52 2 3 2 3" xfId="39901"/>
    <cellStyle name="Migliaia [0] 52 2 3 3" xfId="32134"/>
    <cellStyle name="Migliaia [0] 52 2 3 4" xfId="37250"/>
    <cellStyle name="Migliaia [0] 52 2 4" xfId="16040"/>
    <cellStyle name="Migliaia [0] 52 2 5" xfId="20412"/>
    <cellStyle name="Migliaia [0] 52 3" xfId="4003"/>
    <cellStyle name="Migliaia [0] 52 3 2" xfId="8156"/>
    <cellStyle name="Migliaia [0] 52 3 2 2" xfId="14655"/>
    <cellStyle name="Migliaia [0] 52 3 2 2 2" xfId="18122"/>
    <cellStyle name="Migliaia [0] 52 3 2 2 2 2" xfId="34600"/>
    <cellStyle name="Migliaia [0] 52 3 2 2 3" xfId="39902"/>
    <cellStyle name="Migliaia [0] 52 3 2 2 4" xfId="29249"/>
    <cellStyle name="Migliaia [0] 52 3 2 3" xfId="32135"/>
    <cellStyle name="Migliaia [0] 52 3 2 4" xfId="37251"/>
    <cellStyle name="Migliaia [0] 52 3 2 5" xfId="21403"/>
    <cellStyle name="Migliaia [0] 52 3 2 6" xfId="47128"/>
    <cellStyle name="Migliaia [0] 52 3 2 7" xfId="50144"/>
    <cellStyle name="Migliaia [0] 52 3 2 8" xfId="13931"/>
    <cellStyle name="Migliaia [0] 52 3 3" xfId="8514"/>
    <cellStyle name="Migliaia [0] 52 3 4" xfId="6881"/>
    <cellStyle name="Migliaia [0] 52 3 4 2" xfId="17654"/>
    <cellStyle name="Migliaia [0] 52 3 4 3" xfId="44455"/>
    <cellStyle name="Migliaia [0] 52 3 4 4" xfId="46647"/>
    <cellStyle name="Migliaia [0] 52 3 4 5" xfId="49663"/>
    <cellStyle name="Migliaia [0] 52 3 5" xfId="16042"/>
    <cellStyle name="Migliaia [0] 52 3 6" xfId="20414"/>
    <cellStyle name="Migliaia [0] 52 4" xfId="3550"/>
    <cellStyle name="Migliaia [0] 52 4 2" xfId="13360"/>
    <cellStyle name="Migliaia [0] 52 4 2 2" xfId="31401"/>
    <cellStyle name="Migliaia [0] 52 4 2 2 2" xfId="36559"/>
    <cellStyle name="Migliaia [0] 52 4 2 2 3" xfId="41861"/>
    <cellStyle name="Migliaia [0] 52 4 2 3" xfId="33908"/>
    <cellStyle name="Migliaia [0] 52 4 2 4" xfId="39210"/>
    <cellStyle name="Migliaia [0] 52 4 3" xfId="16043"/>
    <cellStyle name="Migliaia [0] 52 4 3 2" xfId="34601"/>
    <cellStyle name="Migliaia [0] 52 4 3 3" xfId="39903"/>
    <cellStyle name="Migliaia [0] 52 4 3 4" xfId="29250"/>
    <cellStyle name="Migliaia [0] 52 4 4" xfId="32136"/>
    <cellStyle name="Migliaia [0] 52 4 5" xfId="37252"/>
    <cellStyle name="Migliaia [0] 52 4 6" xfId="12302"/>
    <cellStyle name="Migliaia [0] 52 5" xfId="13429"/>
    <cellStyle name="Migliaia [0] 52 5 2" xfId="29251"/>
    <cellStyle name="Migliaia [0] 52 5 2 2" xfId="34602"/>
    <cellStyle name="Migliaia [0] 52 5 2 3" xfId="39904"/>
    <cellStyle name="Migliaia [0] 52 5 3" xfId="32137"/>
    <cellStyle name="Migliaia [0] 52 5 4" xfId="37253"/>
    <cellStyle name="Migliaia [0] 52 6" xfId="16039"/>
    <cellStyle name="Migliaia [0] 52 6 2" xfId="34598"/>
    <cellStyle name="Migliaia [0] 52 6 3" xfId="39900"/>
    <cellStyle name="Migliaia [0] 52 6 4" xfId="29247"/>
    <cellStyle name="Migliaia [0] 52 7" xfId="32133"/>
    <cellStyle name="Migliaia [0] 52 8" xfId="37249"/>
    <cellStyle name="Migliaia [0] 52 9" xfId="1771"/>
    <cellStyle name="Migliaia [0] 53" xfId="358"/>
    <cellStyle name="Migliaia [0] 53 2" xfId="2317"/>
    <cellStyle name="Migliaia [0] 53 2 2" xfId="4291"/>
    <cellStyle name="Migliaia [0] 53 2 2 2" xfId="8157"/>
    <cellStyle name="Migliaia [0] 53 2 2 2 2" xfId="18123"/>
    <cellStyle name="Migliaia [0] 53 2 2 2 3" xfId="43805"/>
    <cellStyle name="Migliaia [0] 53 2 2 2 4" xfId="47129"/>
    <cellStyle name="Migliaia [0] 53 2 2 2 5" xfId="50145"/>
    <cellStyle name="Migliaia [0] 53 2 2 3" xfId="8632"/>
    <cellStyle name="Migliaia [0] 53 2 2 4" xfId="6882"/>
    <cellStyle name="Migliaia [0] 53 2 2 4 2" xfId="17655"/>
    <cellStyle name="Migliaia [0] 53 2 2 4 3" xfId="42478"/>
    <cellStyle name="Migliaia [0] 53 2 2 4 4" xfId="46648"/>
    <cellStyle name="Migliaia [0] 53 2 2 4 5" xfId="49664"/>
    <cellStyle name="Migliaia [0] 53 2 2 5" xfId="16046"/>
    <cellStyle name="Migliaia [0] 53 2 2 6" xfId="20416"/>
    <cellStyle name="Migliaia [0] 53 2 2 7" xfId="45153"/>
    <cellStyle name="Migliaia [0] 53 2 2 8" xfId="46059"/>
    <cellStyle name="Migliaia [0] 53 2 3" xfId="8158"/>
    <cellStyle name="Migliaia [0] 53 2 3 2" xfId="29253"/>
    <cellStyle name="Migliaia [0] 53 2 3 2 2" xfId="34604"/>
    <cellStyle name="Migliaia [0] 53 2 3 2 3" xfId="39906"/>
    <cellStyle name="Migliaia [0] 53 2 3 3" xfId="32139"/>
    <cellStyle name="Migliaia [0] 53 2 3 4" xfId="37255"/>
    <cellStyle name="Migliaia [0] 53 2 4" xfId="16045"/>
    <cellStyle name="Migliaia [0] 53 2 5" xfId="20415"/>
    <cellStyle name="Migliaia [0] 53 3" xfId="4004"/>
    <cellStyle name="Migliaia [0] 53 3 2" xfId="8159"/>
    <cellStyle name="Migliaia [0] 53 3 2 2" xfId="14656"/>
    <cellStyle name="Migliaia [0] 53 3 2 2 2" xfId="18124"/>
    <cellStyle name="Migliaia [0] 53 3 2 2 2 2" xfId="34605"/>
    <cellStyle name="Migliaia [0] 53 3 2 2 3" xfId="39907"/>
    <cellStyle name="Migliaia [0] 53 3 2 2 4" xfId="29254"/>
    <cellStyle name="Migliaia [0] 53 3 2 3" xfId="32140"/>
    <cellStyle name="Migliaia [0] 53 3 2 4" xfId="37256"/>
    <cellStyle name="Migliaia [0] 53 3 2 5" xfId="44036"/>
    <cellStyle name="Migliaia [0] 53 3 2 6" xfId="47130"/>
    <cellStyle name="Migliaia [0] 53 3 2 7" xfId="50146"/>
    <cellStyle name="Migliaia [0] 53 3 2 8" xfId="13932"/>
    <cellStyle name="Migliaia [0] 53 3 3" xfId="7417"/>
    <cellStyle name="Migliaia [0] 53 3 4" xfId="6883"/>
    <cellStyle name="Migliaia [0] 53 3 4 2" xfId="17656"/>
    <cellStyle name="Migliaia [0] 53 3 4 3" xfId="43356"/>
    <cellStyle name="Migliaia [0] 53 3 4 4" xfId="46649"/>
    <cellStyle name="Migliaia [0] 53 3 4 5" xfId="49665"/>
    <cellStyle name="Migliaia [0] 53 3 5" xfId="16047"/>
    <cellStyle name="Migliaia [0] 53 3 6" xfId="20417"/>
    <cellStyle name="Migliaia [0] 53 4" xfId="3551"/>
    <cellStyle name="Migliaia [0] 53 4 2" xfId="13361"/>
    <cellStyle name="Migliaia [0] 53 4 2 2" xfId="31402"/>
    <cellStyle name="Migliaia [0] 53 4 2 2 2" xfId="36560"/>
    <cellStyle name="Migliaia [0] 53 4 2 2 3" xfId="41862"/>
    <cellStyle name="Migliaia [0] 53 4 2 3" xfId="33909"/>
    <cellStyle name="Migliaia [0] 53 4 2 4" xfId="39211"/>
    <cellStyle name="Migliaia [0] 53 4 3" xfId="16048"/>
    <cellStyle name="Migliaia [0] 53 4 3 2" xfId="34606"/>
    <cellStyle name="Migliaia [0] 53 4 3 3" xfId="39908"/>
    <cellStyle name="Migliaia [0] 53 4 3 4" xfId="29255"/>
    <cellStyle name="Migliaia [0] 53 4 4" xfId="32141"/>
    <cellStyle name="Migliaia [0] 53 4 5" xfId="37257"/>
    <cellStyle name="Migliaia [0] 53 4 6" xfId="12303"/>
    <cellStyle name="Migliaia [0] 53 5" xfId="13430"/>
    <cellStyle name="Migliaia [0] 53 5 2" xfId="29256"/>
    <cellStyle name="Migliaia [0] 53 5 2 2" xfId="34607"/>
    <cellStyle name="Migliaia [0] 53 5 2 3" xfId="39909"/>
    <cellStyle name="Migliaia [0] 53 5 3" xfId="32142"/>
    <cellStyle name="Migliaia [0] 53 5 4" xfId="37258"/>
    <cellStyle name="Migliaia [0] 53 6" xfId="16044"/>
    <cellStyle name="Migliaia [0] 53 6 2" xfId="34603"/>
    <cellStyle name="Migliaia [0] 53 6 3" xfId="39905"/>
    <cellStyle name="Migliaia [0] 53 6 4" xfId="29252"/>
    <cellStyle name="Migliaia [0] 53 7" xfId="32138"/>
    <cellStyle name="Migliaia [0] 53 8" xfId="37254"/>
    <cellStyle name="Migliaia [0] 53 9" xfId="1772"/>
    <cellStyle name="Migliaia [0] 54" xfId="359"/>
    <cellStyle name="Migliaia [0] 54 2" xfId="2318"/>
    <cellStyle name="Migliaia [0] 54 2 2" xfId="4292"/>
    <cellStyle name="Migliaia [0] 54 2 2 2" xfId="8160"/>
    <cellStyle name="Migliaia [0] 54 2 2 2 2" xfId="18125"/>
    <cellStyle name="Migliaia [0] 54 2 2 2 3" xfId="44861"/>
    <cellStyle name="Migliaia [0] 54 2 2 2 4" xfId="47131"/>
    <cellStyle name="Migliaia [0] 54 2 2 2 5" xfId="50147"/>
    <cellStyle name="Migliaia [0] 54 2 2 3" xfId="8631"/>
    <cellStyle name="Migliaia [0] 54 2 2 4" xfId="6884"/>
    <cellStyle name="Migliaia [0] 54 2 2 4 2" xfId="17657"/>
    <cellStyle name="Migliaia [0] 54 2 2 4 3" xfId="42479"/>
    <cellStyle name="Migliaia [0] 54 2 2 4 4" xfId="46650"/>
    <cellStyle name="Migliaia [0] 54 2 2 4 5" xfId="49666"/>
    <cellStyle name="Migliaia [0] 54 2 2 5" xfId="16051"/>
    <cellStyle name="Migliaia [0] 54 2 2 6" xfId="20419"/>
    <cellStyle name="Migliaia [0] 54 2 2 7" xfId="45154"/>
    <cellStyle name="Migliaia [0] 54 2 2 8" xfId="46060"/>
    <cellStyle name="Migliaia [0] 54 2 3" xfId="8161"/>
    <cellStyle name="Migliaia [0] 54 2 3 2" xfId="29258"/>
    <cellStyle name="Migliaia [0] 54 2 3 2 2" xfId="34609"/>
    <cellStyle name="Migliaia [0] 54 2 3 2 3" xfId="39911"/>
    <cellStyle name="Migliaia [0] 54 2 3 3" xfId="32144"/>
    <cellStyle name="Migliaia [0] 54 2 3 4" xfId="37260"/>
    <cellStyle name="Migliaia [0] 54 2 4" xfId="16050"/>
    <cellStyle name="Migliaia [0] 54 2 5" xfId="20418"/>
    <cellStyle name="Migliaia [0] 54 3" xfId="4005"/>
    <cellStyle name="Migliaia [0] 54 3 2" xfId="8162"/>
    <cellStyle name="Migliaia [0] 54 3 2 2" xfId="14657"/>
    <cellStyle name="Migliaia [0] 54 3 2 2 2" xfId="18126"/>
    <cellStyle name="Migliaia [0] 54 3 2 2 2 2" xfId="34610"/>
    <cellStyle name="Migliaia [0] 54 3 2 2 3" xfId="39912"/>
    <cellStyle name="Migliaia [0] 54 3 2 2 4" xfId="29259"/>
    <cellStyle name="Migliaia [0] 54 3 2 3" xfId="32145"/>
    <cellStyle name="Migliaia [0] 54 3 2 4" xfId="37261"/>
    <cellStyle name="Migliaia [0] 54 3 2 5" xfId="43496"/>
    <cellStyle name="Migliaia [0] 54 3 2 6" xfId="47132"/>
    <cellStyle name="Migliaia [0] 54 3 2 7" xfId="50148"/>
    <cellStyle name="Migliaia [0] 54 3 2 8" xfId="13933"/>
    <cellStyle name="Migliaia [0] 54 3 3" xfId="7971"/>
    <cellStyle name="Migliaia [0] 54 3 4" xfId="6885"/>
    <cellStyle name="Migliaia [0] 54 3 4 2" xfId="17658"/>
    <cellStyle name="Migliaia [0] 54 3 4 3" xfId="43696"/>
    <cellStyle name="Migliaia [0] 54 3 4 4" xfId="46651"/>
    <cellStyle name="Migliaia [0] 54 3 4 5" xfId="49667"/>
    <cellStyle name="Migliaia [0] 54 3 5" xfId="16052"/>
    <cellStyle name="Migliaia [0] 54 3 6" xfId="20420"/>
    <cellStyle name="Migliaia [0] 54 4" xfId="3552"/>
    <cellStyle name="Migliaia [0] 54 4 2" xfId="13362"/>
    <cellStyle name="Migliaia [0] 54 4 2 2" xfId="31403"/>
    <cellStyle name="Migliaia [0] 54 4 2 2 2" xfId="36561"/>
    <cellStyle name="Migliaia [0] 54 4 2 2 3" xfId="41863"/>
    <cellStyle name="Migliaia [0] 54 4 2 3" xfId="33910"/>
    <cellStyle name="Migliaia [0] 54 4 2 4" xfId="39212"/>
    <cellStyle name="Migliaia [0] 54 4 3" xfId="16053"/>
    <cellStyle name="Migliaia [0] 54 4 3 2" xfId="34611"/>
    <cellStyle name="Migliaia [0] 54 4 3 3" xfId="39913"/>
    <cellStyle name="Migliaia [0] 54 4 3 4" xfId="29260"/>
    <cellStyle name="Migliaia [0] 54 4 4" xfId="32146"/>
    <cellStyle name="Migliaia [0] 54 4 5" xfId="37262"/>
    <cellStyle name="Migliaia [0] 54 4 6" xfId="12304"/>
    <cellStyle name="Migliaia [0] 54 5" xfId="13431"/>
    <cellStyle name="Migliaia [0] 54 5 2" xfId="29261"/>
    <cellStyle name="Migliaia [0] 54 5 2 2" xfId="34612"/>
    <cellStyle name="Migliaia [0] 54 5 2 3" xfId="39914"/>
    <cellStyle name="Migliaia [0] 54 5 3" xfId="32147"/>
    <cellStyle name="Migliaia [0] 54 5 4" xfId="37263"/>
    <cellStyle name="Migliaia [0] 54 6" xfId="16049"/>
    <cellStyle name="Migliaia [0] 54 6 2" xfId="34608"/>
    <cellStyle name="Migliaia [0] 54 6 3" xfId="39910"/>
    <cellStyle name="Migliaia [0] 54 6 4" xfId="29257"/>
    <cellStyle name="Migliaia [0] 54 7" xfId="32143"/>
    <cellStyle name="Migliaia [0] 54 8" xfId="37259"/>
    <cellStyle name="Migliaia [0] 54 9" xfId="1773"/>
    <cellStyle name="Migliaia [0] 55" xfId="360"/>
    <cellStyle name="Migliaia [0] 55 2" xfId="2319"/>
    <cellStyle name="Migliaia [0] 55 2 2" xfId="4293"/>
    <cellStyle name="Migliaia [0] 55 2 2 2" xfId="8163"/>
    <cellStyle name="Migliaia [0] 55 2 2 2 2" xfId="18127"/>
    <cellStyle name="Migliaia [0] 55 2 2 2 3" xfId="42943"/>
    <cellStyle name="Migliaia [0] 55 2 2 2 4" xfId="47133"/>
    <cellStyle name="Migliaia [0] 55 2 2 2 5" xfId="50149"/>
    <cellStyle name="Migliaia [0] 55 2 2 3" xfId="7981"/>
    <cellStyle name="Migliaia [0] 55 2 2 4" xfId="6886"/>
    <cellStyle name="Migliaia [0] 55 2 2 4 2" xfId="17659"/>
    <cellStyle name="Migliaia [0] 55 2 2 4 3" xfId="42480"/>
    <cellStyle name="Migliaia [0] 55 2 2 4 4" xfId="46652"/>
    <cellStyle name="Migliaia [0] 55 2 2 4 5" xfId="49668"/>
    <cellStyle name="Migliaia [0] 55 2 2 5" xfId="16056"/>
    <cellStyle name="Migliaia [0] 55 2 2 6" xfId="20422"/>
    <cellStyle name="Migliaia [0] 55 2 2 7" xfId="45155"/>
    <cellStyle name="Migliaia [0] 55 2 2 8" xfId="46061"/>
    <cellStyle name="Migliaia [0] 55 2 3" xfId="8164"/>
    <cellStyle name="Migliaia [0] 55 2 3 2" xfId="29263"/>
    <cellStyle name="Migliaia [0] 55 2 3 2 2" xfId="34614"/>
    <cellStyle name="Migliaia [0] 55 2 3 2 3" xfId="39916"/>
    <cellStyle name="Migliaia [0] 55 2 3 3" xfId="32149"/>
    <cellStyle name="Migliaia [0] 55 2 3 4" xfId="37265"/>
    <cellStyle name="Migliaia [0] 55 2 4" xfId="16055"/>
    <cellStyle name="Migliaia [0] 55 2 5" xfId="20421"/>
    <cellStyle name="Migliaia [0] 55 3" xfId="4006"/>
    <cellStyle name="Migliaia [0] 55 3 2" xfId="8165"/>
    <cellStyle name="Migliaia [0] 55 3 2 2" xfId="14658"/>
    <cellStyle name="Migliaia [0] 55 3 2 2 2" xfId="18128"/>
    <cellStyle name="Migliaia [0] 55 3 2 2 2 2" xfId="34615"/>
    <cellStyle name="Migliaia [0] 55 3 2 2 3" xfId="39917"/>
    <cellStyle name="Migliaia [0] 55 3 2 2 4" xfId="29264"/>
    <cellStyle name="Migliaia [0] 55 3 2 3" xfId="32150"/>
    <cellStyle name="Migliaia [0] 55 3 2 4" xfId="37266"/>
    <cellStyle name="Migliaia [0] 55 3 2 5" xfId="44142"/>
    <cellStyle name="Migliaia [0] 55 3 2 6" xfId="47134"/>
    <cellStyle name="Migliaia [0] 55 3 2 7" xfId="50150"/>
    <cellStyle name="Migliaia [0] 55 3 2 8" xfId="13934"/>
    <cellStyle name="Migliaia [0] 55 3 3" xfId="8669"/>
    <cellStyle name="Migliaia [0] 55 3 4" xfId="6887"/>
    <cellStyle name="Migliaia [0] 55 3 4 2" xfId="17660"/>
    <cellStyle name="Migliaia [0] 55 3 4 3" xfId="43993"/>
    <cellStyle name="Migliaia [0] 55 3 4 4" xfId="46653"/>
    <cellStyle name="Migliaia [0] 55 3 4 5" xfId="49669"/>
    <cellStyle name="Migliaia [0] 55 3 5" xfId="16057"/>
    <cellStyle name="Migliaia [0] 55 3 6" xfId="20423"/>
    <cellStyle name="Migliaia [0] 55 4" xfId="3553"/>
    <cellStyle name="Migliaia [0] 55 4 2" xfId="13363"/>
    <cellStyle name="Migliaia [0] 55 4 2 2" xfId="31404"/>
    <cellStyle name="Migliaia [0] 55 4 2 2 2" xfId="36562"/>
    <cellStyle name="Migliaia [0] 55 4 2 2 3" xfId="41864"/>
    <cellStyle name="Migliaia [0] 55 4 2 3" xfId="33911"/>
    <cellStyle name="Migliaia [0] 55 4 2 4" xfId="39213"/>
    <cellStyle name="Migliaia [0] 55 4 3" xfId="16058"/>
    <cellStyle name="Migliaia [0] 55 4 3 2" xfId="34616"/>
    <cellStyle name="Migliaia [0] 55 4 3 3" xfId="39918"/>
    <cellStyle name="Migliaia [0] 55 4 3 4" xfId="29265"/>
    <cellStyle name="Migliaia [0] 55 4 4" xfId="32151"/>
    <cellStyle name="Migliaia [0] 55 4 5" xfId="37267"/>
    <cellStyle name="Migliaia [0] 55 4 6" xfId="12305"/>
    <cellStyle name="Migliaia [0] 55 5" xfId="13432"/>
    <cellStyle name="Migliaia [0] 55 5 2" xfId="29266"/>
    <cellStyle name="Migliaia [0] 55 5 2 2" xfId="34617"/>
    <cellStyle name="Migliaia [0] 55 5 2 3" xfId="39919"/>
    <cellStyle name="Migliaia [0] 55 5 3" xfId="32152"/>
    <cellStyle name="Migliaia [0] 55 5 4" xfId="37268"/>
    <cellStyle name="Migliaia [0] 55 6" xfId="16054"/>
    <cellStyle name="Migliaia [0] 55 6 2" xfId="34613"/>
    <cellStyle name="Migliaia [0] 55 6 3" xfId="39915"/>
    <cellStyle name="Migliaia [0] 55 6 4" xfId="29262"/>
    <cellStyle name="Migliaia [0] 55 7" xfId="32148"/>
    <cellStyle name="Migliaia [0] 55 8" xfId="37264"/>
    <cellStyle name="Migliaia [0] 55 9" xfId="1774"/>
    <cellStyle name="Migliaia [0] 56" xfId="361"/>
    <cellStyle name="Migliaia [0] 56 2" xfId="2320"/>
    <cellStyle name="Migliaia [0] 56 2 2" xfId="4294"/>
    <cellStyle name="Migliaia [0] 56 2 2 2" xfId="8166"/>
    <cellStyle name="Migliaia [0] 56 2 2 2 2" xfId="18129"/>
    <cellStyle name="Migliaia [0] 56 2 2 2 3" xfId="44581"/>
    <cellStyle name="Migliaia [0] 56 2 2 2 4" xfId="47135"/>
    <cellStyle name="Migliaia [0] 56 2 2 2 5" xfId="50151"/>
    <cellStyle name="Migliaia [0] 56 2 2 3" xfId="7856"/>
    <cellStyle name="Migliaia [0] 56 2 2 4" xfId="6888"/>
    <cellStyle name="Migliaia [0] 56 2 2 4 2" xfId="17661"/>
    <cellStyle name="Migliaia [0] 56 2 2 4 3" xfId="44288"/>
    <cellStyle name="Migliaia [0] 56 2 2 4 4" xfId="46654"/>
    <cellStyle name="Migliaia [0] 56 2 2 4 5" xfId="49670"/>
    <cellStyle name="Migliaia [0] 56 2 2 5" xfId="16061"/>
    <cellStyle name="Migliaia [0] 56 2 2 6" xfId="20425"/>
    <cellStyle name="Migliaia [0] 56 2 2 7" xfId="45156"/>
    <cellStyle name="Migliaia [0] 56 2 2 8" xfId="46062"/>
    <cellStyle name="Migliaia [0] 56 2 3" xfId="8167"/>
    <cellStyle name="Migliaia [0] 56 2 3 2" xfId="29268"/>
    <cellStyle name="Migliaia [0] 56 2 3 2 2" xfId="34619"/>
    <cellStyle name="Migliaia [0] 56 2 3 2 3" xfId="39921"/>
    <cellStyle name="Migliaia [0] 56 2 3 3" xfId="32154"/>
    <cellStyle name="Migliaia [0] 56 2 3 4" xfId="37270"/>
    <cellStyle name="Migliaia [0] 56 2 4" xfId="16060"/>
    <cellStyle name="Migliaia [0] 56 2 5" xfId="20424"/>
    <cellStyle name="Migliaia [0] 56 3" xfId="4007"/>
    <cellStyle name="Migliaia [0] 56 3 2" xfId="8168"/>
    <cellStyle name="Migliaia [0] 56 3 2 2" xfId="14659"/>
    <cellStyle name="Migliaia [0] 56 3 2 2 2" xfId="18130"/>
    <cellStyle name="Migliaia [0] 56 3 2 2 2 2" xfId="34620"/>
    <cellStyle name="Migliaia [0] 56 3 2 2 3" xfId="39922"/>
    <cellStyle name="Migliaia [0] 56 3 2 2 4" xfId="29269"/>
    <cellStyle name="Migliaia [0] 56 3 2 3" xfId="32155"/>
    <cellStyle name="Migliaia [0] 56 3 2 4" xfId="37271"/>
    <cellStyle name="Migliaia [0] 56 3 2 5" xfId="21620"/>
    <cellStyle name="Migliaia [0] 56 3 2 6" xfId="47136"/>
    <cellStyle name="Migliaia [0] 56 3 2 7" xfId="50152"/>
    <cellStyle name="Migliaia [0] 56 3 2 8" xfId="13935"/>
    <cellStyle name="Migliaia [0] 56 3 3" xfId="8511"/>
    <cellStyle name="Migliaia [0] 56 3 4" xfId="6889"/>
    <cellStyle name="Migliaia [0] 56 3 4 2" xfId="17662"/>
    <cellStyle name="Migliaia [0] 56 3 4 3" xfId="42481"/>
    <cellStyle name="Migliaia [0] 56 3 4 4" xfId="46655"/>
    <cellStyle name="Migliaia [0] 56 3 4 5" xfId="49671"/>
    <cellStyle name="Migliaia [0] 56 3 5" xfId="16062"/>
    <cellStyle name="Migliaia [0] 56 3 6" xfId="20426"/>
    <cellStyle name="Migliaia [0] 56 4" xfId="3554"/>
    <cellStyle name="Migliaia [0] 56 4 2" xfId="13364"/>
    <cellStyle name="Migliaia [0] 56 4 2 2" xfId="31405"/>
    <cellStyle name="Migliaia [0] 56 4 2 2 2" xfId="36563"/>
    <cellStyle name="Migliaia [0] 56 4 2 2 3" xfId="41865"/>
    <cellStyle name="Migliaia [0] 56 4 2 3" xfId="33912"/>
    <cellStyle name="Migliaia [0] 56 4 2 4" xfId="39214"/>
    <cellStyle name="Migliaia [0] 56 4 3" xfId="16063"/>
    <cellStyle name="Migliaia [0] 56 4 3 2" xfId="34621"/>
    <cellStyle name="Migliaia [0] 56 4 3 3" xfId="39923"/>
    <cellStyle name="Migliaia [0] 56 4 3 4" xfId="29270"/>
    <cellStyle name="Migliaia [0] 56 4 4" xfId="32156"/>
    <cellStyle name="Migliaia [0] 56 4 5" xfId="37272"/>
    <cellStyle name="Migliaia [0] 56 4 6" xfId="12306"/>
    <cellStyle name="Migliaia [0] 56 5" xfId="13433"/>
    <cellStyle name="Migliaia [0] 56 5 2" xfId="29271"/>
    <cellStyle name="Migliaia [0] 56 5 2 2" xfId="34622"/>
    <cellStyle name="Migliaia [0] 56 5 2 3" xfId="39924"/>
    <cellStyle name="Migliaia [0] 56 5 3" xfId="32157"/>
    <cellStyle name="Migliaia [0] 56 5 4" xfId="37273"/>
    <cellStyle name="Migliaia [0] 56 6" xfId="16059"/>
    <cellStyle name="Migliaia [0] 56 6 2" xfId="34618"/>
    <cellStyle name="Migliaia [0] 56 6 3" xfId="39920"/>
    <cellStyle name="Migliaia [0] 56 6 4" xfId="29267"/>
    <cellStyle name="Migliaia [0] 56 7" xfId="32153"/>
    <cellStyle name="Migliaia [0] 56 8" xfId="37269"/>
    <cellStyle name="Migliaia [0] 56 9" xfId="1775"/>
    <cellStyle name="Migliaia [0] 57" xfId="362"/>
    <cellStyle name="Migliaia [0] 57 2" xfId="2321"/>
    <cellStyle name="Migliaia [0] 57 2 2" xfId="4295"/>
    <cellStyle name="Migliaia [0] 57 2 2 2" xfId="8169"/>
    <cellStyle name="Migliaia [0] 57 2 2 2 2" xfId="18131"/>
    <cellStyle name="Migliaia [0] 57 2 2 2 3" xfId="44089"/>
    <cellStyle name="Migliaia [0] 57 2 2 2 4" xfId="47137"/>
    <cellStyle name="Migliaia [0] 57 2 2 2 5" xfId="50153"/>
    <cellStyle name="Migliaia [0] 57 2 2 3" xfId="8630"/>
    <cellStyle name="Migliaia [0] 57 2 2 4" xfId="6890"/>
    <cellStyle name="Migliaia [0] 57 2 2 4 2" xfId="17663"/>
    <cellStyle name="Migliaia [0] 57 2 2 4 3" xfId="44859"/>
    <cellStyle name="Migliaia [0] 57 2 2 4 4" xfId="46656"/>
    <cellStyle name="Migliaia [0] 57 2 2 4 5" xfId="49672"/>
    <cellStyle name="Migliaia [0] 57 2 2 5" xfId="16066"/>
    <cellStyle name="Migliaia [0] 57 2 2 6" xfId="20428"/>
    <cellStyle name="Migliaia [0] 57 2 2 7" xfId="45157"/>
    <cellStyle name="Migliaia [0] 57 2 2 8" xfId="46063"/>
    <cellStyle name="Migliaia [0] 57 2 3" xfId="8170"/>
    <cellStyle name="Migliaia [0] 57 2 3 2" xfId="29273"/>
    <cellStyle name="Migliaia [0] 57 2 3 2 2" xfId="34624"/>
    <cellStyle name="Migliaia [0] 57 2 3 2 3" xfId="39926"/>
    <cellStyle name="Migliaia [0] 57 2 3 3" xfId="32159"/>
    <cellStyle name="Migliaia [0] 57 2 3 4" xfId="37275"/>
    <cellStyle name="Migliaia [0] 57 2 4" xfId="16065"/>
    <cellStyle name="Migliaia [0] 57 2 5" xfId="20427"/>
    <cellStyle name="Migliaia [0] 57 3" xfId="4008"/>
    <cellStyle name="Migliaia [0] 57 3 2" xfId="8171"/>
    <cellStyle name="Migliaia [0] 57 3 2 2" xfId="14660"/>
    <cellStyle name="Migliaia [0] 57 3 2 2 2" xfId="18132"/>
    <cellStyle name="Migliaia [0] 57 3 2 2 2 2" xfId="34625"/>
    <cellStyle name="Migliaia [0] 57 3 2 2 3" xfId="39927"/>
    <cellStyle name="Migliaia [0] 57 3 2 2 4" xfId="29274"/>
    <cellStyle name="Migliaia [0] 57 3 2 3" xfId="32160"/>
    <cellStyle name="Migliaia [0] 57 3 2 4" xfId="37276"/>
    <cellStyle name="Migliaia [0] 57 3 2 5" xfId="44025"/>
    <cellStyle name="Migliaia [0] 57 3 2 6" xfId="47138"/>
    <cellStyle name="Migliaia [0] 57 3 2 7" xfId="50154"/>
    <cellStyle name="Migliaia [0] 57 3 2 8" xfId="13936"/>
    <cellStyle name="Migliaia [0] 57 3 3" xfId="8512"/>
    <cellStyle name="Migliaia [0] 57 3 4" xfId="6891"/>
    <cellStyle name="Migliaia [0] 57 3 4 2" xfId="17664"/>
    <cellStyle name="Migliaia [0] 57 3 4 3" xfId="42482"/>
    <cellStyle name="Migliaia [0] 57 3 4 4" xfId="46657"/>
    <cellStyle name="Migliaia [0] 57 3 4 5" xfId="49673"/>
    <cellStyle name="Migliaia [0] 57 3 5" xfId="16067"/>
    <cellStyle name="Migliaia [0] 57 3 6" xfId="20429"/>
    <cellStyle name="Migliaia [0] 57 4" xfId="3555"/>
    <cellStyle name="Migliaia [0] 57 4 2" xfId="13365"/>
    <cellStyle name="Migliaia [0] 57 4 2 2" xfId="31406"/>
    <cellStyle name="Migliaia [0] 57 4 2 2 2" xfId="36564"/>
    <cellStyle name="Migliaia [0] 57 4 2 2 3" xfId="41866"/>
    <cellStyle name="Migliaia [0] 57 4 2 3" xfId="33913"/>
    <cellStyle name="Migliaia [0] 57 4 2 4" xfId="39215"/>
    <cellStyle name="Migliaia [0] 57 4 3" xfId="16068"/>
    <cellStyle name="Migliaia [0] 57 4 3 2" xfId="34626"/>
    <cellStyle name="Migliaia [0] 57 4 3 3" xfId="39928"/>
    <cellStyle name="Migliaia [0] 57 4 3 4" xfId="29275"/>
    <cellStyle name="Migliaia [0] 57 4 4" xfId="32161"/>
    <cellStyle name="Migliaia [0] 57 4 5" xfId="37277"/>
    <cellStyle name="Migliaia [0] 57 4 6" xfId="12307"/>
    <cellStyle name="Migliaia [0] 57 5" xfId="13434"/>
    <cellStyle name="Migliaia [0] 57 5 2" xfId="29276"/>
    <cellStyle name="Migliaia [0] 57 5 2 2" xfId="34627"/>
    <cellStyle name="Migliaia [0] 57 5 2 3" xfId="39929"/>
    <cellStyle name="Migliaia [0] 57 5 3" xfId="32162"/>
    <cellStyle name="Migliaia [0] 57 5 4" xfId="37278"/>
    <cellStyle name="Migliaia [0] 57 6" xfId="16064"/>
    <cellStyle name="Migliaia [0] 57 6 2" xfId="34623"/>
    <cellStyle name="Migliaia [0] 57 6 3" xfId="39925"/>
    <cellStyle name="Migliaia [0] 57 6 4" xfId="29272"/>
    <cellStyle name="Migliaia [0] 57 7" xfId="32158"/>
    <cellStyle name="Migliaia [0] 57 8" xfId="37274"/>
    <cellStyle name="Migliaia [0] 57 9" xfId="1776"/>
    <cellStyle name="Migliaia [0] 58" xfId="363"/>
    <cellStyle name="Migliaia [0] 58 2" xfId="2322"/>
    <cellStyle name="Migliaia [0] 58 2 2" xfId="4296"/>
    <cellStyle name="Migliaia [0] 58 2 2 2" xfId="8172"/>
    <cellStyle name="Migliaia [0] 58 2 2 2 2" xfId="18133"/>
    <cellStyle name="Migliaia [0] 58 2 2 2 3" xfId="44720"/>
    <cellStyle name="Migliaia [0] 58 2 2 2 4" xfId="47139"/>
    <cellStyle name="Migliaia [0] 58 2 2 2 5" xfId="50155"/>
    <cellStyle name="Migliaia [0] 58 2 2 3" xfId="8629"/>
    <cellStyle name="Migliaia [0] 58 2 2 4" xfId="6892"/>
    <cellStyle name="Migliaia [0] 58 2 2 4 2" xfId="17665"/>
    <cellStyle name="Migliaia [0] 58 2 2 4 3" xfId="42483"/>
    <cellStyle name="Migliaia [0] 58 2 2 4 4" xfId="46658"/>
    <cellStyle name="Migliaia [0] 58 2 2 4 5" xfId="49674"/>
    <cellStyle name="Migliaia [0] 58 2 2 5" xfId="16071"/>
    <cellStyle name="Migliaia [0] 58 2 2 6" xfId="20431"/>
    <cellStyle name="Migliaia [0] 58 2 2 7" xfId="45158"/>
    <cellStyle name="Migliaia [0] 58 2 2 8" xfId="46064"/>
    <cellStyle name="Migliaia [0] 58 2 3" xfId="8173"/>
    <cellStyle name="Migliaia [0] 58 2 3 2" xfId="29278"/>
    <cellStyle name="Migliaia [0] 58 2 3 2 2" xfId="34629"/>
    <cellStyle name="Migliaia [0] 58 2 3 2 3" xfId="39931"/>
    <cellStyle name="Migliaia [0] 58 2 3 3" xfId="32164"/>
    <cellStyle name="Migliaia [0] 58 2 3 4" xfId="37280"/>
    <cellStyle name="Migliaia [0] 58 2 4" xfId="16070"/>
    <cellStyle name="Migliaia [0] 58 2 5" xfId="20430"/>
    <cellStyle name="Migliaia [0] 58 3" xfId="4009"/>
    <cellStyle name="Migliaia [0] 58 3 2" xfId="8174"/>
    <cellStyle name="Migliaia [0] 58 3 2 2" xfId="14661"/>
    <cellStyle name="Migliaia [0] 58 3 2 2 2" xfId="18134"/>
    <cellStyle name="Migliaia [0] 58 3 2 2 2 2" xfId="34630"/>
    <cellStyle name="Migliaia [0] 58 3 2 2 3" xfId="39932"/>
    <cellStyle name="Migliaia [0] 58 3 2 2 4" xfId="29279"/>
    <cellStyle name="Migliaia [0] 58 3 2 3" xfId="32165"/>
    <cellStyle name="Migliaia [0] 58 3 2 4" xfId="37281"/>
    <cellStyle name="Migliaia [0] 58 3 2 5" xfId="28721"/>
    <cellStyle name="Migliaia [0] 58 3 2 6" xfId="47140"/>
    <cellStyle name="Migliaia [0] 58 3 2 7" xfId="50156"/>
    <cellStyle name="Migliaia [0] 58 3 2 8" xfId="13937"/>
    <cellStyle name="Migliaia [0] 58 3 3" xfId="7418"/>
    <cellStyle name="Migliaia [0] 58 3 4" xfId="6893"/>
    <cellStyle name="Migliaia [0] 58 3 4 2" xfId="17666"/>
    <cellStyle name="Migliaia [0] 58 3 4 3" xfId="42484"/>
    <cellStyle name="Migliaia [0] 58 3 4 4" xfId="46659"/>
    <cellStyle name="Migliaia [0] 58 3 4 5" xfId="49675"/>
    <cellStyle name="Migliaia [0] 58 3 5" xfId="16072"/>
    <cellStyle name="Migliaia [0] 58 3 6" xfId="20432"/>
    <cellStyle name="Migliaia [0] 58 4" xfId="3556"/>
    <cellStyle name="Migliaia [0] 58 4 2" xfId="13366"/>
    <cellStyle name="Migliaia [0] 58 4 2 2" xfId="31407"/>
    <cellStyle name="Migliaia [0] 58 4 2 2 2" xfId="36565"/>
    <cellStyle name="Migliaia [0] 58 4 2 2 3" xfId="41867"/>
    <cellStyle name="Migliaia [0] 58 4 2 3" xfId="33914"/>
    <cellStyle name="Migliaia [0] 58 4 2 4" xfId="39216"/>
    <cellStyle name="Migliaia [0] 58 4 3" xfId="16073"/>
    <cellStyle name="Migliaia [0] 58 4 3 2" xfId="34631"/>
    <cellStyle name="Migliaia [0] 58 4 3 3" xfId="39933"/>
    <cellStyle name="Migliaia [0] 58 4 3 4" xfId="29280"/>
    <cellStyle name="Migliaia [0] 58 4 4" xfId="32166"/>
    <cellStyle name="Migliaia [0] 58 4 5" xfId="37282"/>
    <cellStyle name="Migliaia [0] 58 4 6" xfId="12308"/>
    <cellStyle name="Migliaia [0] 58 5" xfId="13435"/>
    <cellStyle name="Migliaia [0] 58 5 2" xfId="29281"/>
    <cellStyle name="Migliaia [0] 58 5 2 2" xfId="34632"/>
    <cellStyle name="Migliaia [0] 58 5 2 3" xfId="39934"/>
    <cellStyle name="Migliaia [0] 58 5 3" xfId="32167"/>
    <cellStyle name="Migliaia [0] 58 5 4" xfId="37283"/>
    <cellStyle name="Migliaia [0] 58 6" xfId="16069"/>
    <cellStyle name="Migliaia [0] 58 6 2" xfId="34628"/>
    <cellStyle name="Migliaia [0] 58 6 3" xfId="39930"/>
    <cellStyle name="Migliaia [0] 58 6 4" xfId="29277"/>
    <cellStyle name="Migliaia [0] 58 7" xfId="32163"/>
    <cellStyle name="Migliaia [0] 58 8" xfId="37279"/>
    <cellStyle name="Migliaia [0] 58 9" xfId="1777"/>
    <cellStyle name="Migliaia [0] 59" xfId="364"/>
    <cellStyle name="Migliaia [0] 59 2" xfId="2323"/>
    <cellStyle name="Migliaia [0] 59 2 2" xfId="4297"/>
    <cellStyle name="Migliaia [0] 59 2 2 2" xfId="8175"/>
    <cellStyle name="Migliaia [0] 59 2 2 2 2" xfId="18135"/>
    <cellStyle name="Migliaia [0] 59 2 2 2 3" xfId="44386"/>
    <cellStyle name="Migliaia [0] 59 2 2 2 4" xfId="47141"/>
    <cellStyle name="Migliaia [0] 59 2 2 2 5" xfId="50157"/>
    <cellStyle name="Migliaia [0] 59 2 2 3" xfId="8628"/>
    <cellStyle name="Migliaia [0] 59 2 2 4" xfId="6894"/>
    <cellStyle name="Migliaia [0] 59 2 2 4 2" xfId="17667"/>
    <cellStyle name="Migliaia [0] 59 2 2 4 3" xfId="44457"/>
    <cellStyle name="Migliaia [0] 59 2 2 4 4" xfId="46660"/>
    <cellStyle name="Migliaia [0] 59 2 2 4 5" xfId="49676"/>
    <cellStyle name="Migliaia [0] 59 2 2 5" xfId="16076"/>
    <cellStyle name="Migliaia [0] 59 2 2 6" xfId="20434"/>
    <cellStyle name="Migliaia [0] 59 2 2 7" xfId="45159"/>
    <cellStyle name="Migliaia [0] 59 2 2 8" xfId="46065"/>
    <cellStyle name="Migliaia [0] 59 2 3" xfId="8176"/>
    <cellStyle name="Migliaia [0] 59 2 3 2" xfId="29283"/>
    <cellStyle name="Migliaia [0] 59 2 3 2 2" xfId="34634"/>
    <cellStyle name="Migliaia [0] 59 2 3 2 3" xfId="39936"/>
    <cellStyle name="Migliaia [0] 59 2 3 3" xfId="32169"/>
    <cellStyle name="Migliaia [0] 59 2 3 4" xfId="37285"/>
    <cellStyle name="Migliaia [0] 59 2 4" xfId="16075"/>
    <cellStyle name="Migliaia [0] 59 2 5" xfId="20433"/>
    <cellStyle name="Migliaia [0] 59 3" xfId="4010"/>
    <cellStyle name="Migliaia [0] 59 3 2" xfId="8177"/>
    <cellStyle name="Migliaia [0] 59 3 2 2" xfId="14662"/>
    <cellStyle name="Migliaia [0] 59 3 2 2 2" xfId="18136"/>
    <cellStyle name="Migliaia [0] 59 3 2 2 2 2" xfId="34635"/>
    <cellStyle name="Migliaia [0] 59 3 2 2 3" xfId="39937"/>
    <cellStyle name="Migliaia [0] 59 3 2 2 4" xfId="29284"/>
    <cellStyle name="Migliaia [0] 59 3 2 3" xfId="32170"/>
    <cellStyle name="Migliaia [0] 59 3 2 4" xfId="37286"/>
    <cellStyle name="Migliaia [0] 59 3 2 5" xfId="44616"/>
    <cellStyle name="Migliaia [0] 59 3 2 6" xfId="47142"/>
    <cellStyle name="Migliaia [0] 59 3 2 7" xfId="50158"/>
    <cellStyle name="Migliaia [0] 59 3 2 8" xfId="13938"/>
    <cellStyle name="Migliaia [0] 59 3 3" xfId="8668"/>
    <cellStyle name="Migliaia [0] 59 3 4" xfId="6895"/>
    <cellStyle name="Migliaia [0] 59 3 4 2" xfId="17668"/>
    <cellStyle name="Migliaia [0] 59 3 4 3" xfId="32263"/>
    <cellStyle name="Migliaia [0] 59 3 4 4" xfId="46661"/>
    <cellStyle name="Migliaia [0] 59 3 4 5" xfId="49677"/>
    <cellStyle name="Migliaia [0] 59 3 5" xfId="16077"/>
    <cellStyle name="Migliaia [0] 59 3 6" xfId="20435"/>
    <cellStyle name="Migliaia [0] 59 4" xfId="3557"/>
    <cellStyle name="Migliaia [0] 59 4 2" xfId="13367"/>
    <cellStyle name="Migliaia [0] 59 4 2 2" xfId="31408"/>
    <cellStyle name="Migliaia [0] 59 4 2 2 2" xfId="36566"/>
    <cellStyle name="Migliaia [0] 59 4 2 2 3" xfId="41868"/>
    <cellStyle name="Migliaia [0] 59 4 2 3" xfId="33915"/>
    <cellStyle name="Migliaia [0] 59 4 2 4" xfId="39217"/>
    <cellStyle name="Migliaia [0] 59 4 3" xfId="16078"/>
    <cellStyle name="Migliaia [0] 59 4 3 2" xfId="34636"/>
    <cellStyle name="Migliaia [0] 59 4 3 3" xfId="39938"/>
    <cellStyle name="Migliaia [0] 59 4 3 4" xfId="29285"/>
    <cellStyle name="Migliaia [0] 59 4 4" xfId="32171"/>
    <cellStyle name="Migliaia [0] 59 4 5" xfId="37287"/>
    <cellStyle name="Migliaia [0] 59 4 6" xfId="12309"/>
    <cellStyle name="Migliaia [0] 59 5" xfId="13436"/>
    <cellStyle name="Migliaia [0] 59 5 2" xfId="29286"/>
    <cellStyle name="Migliaia [0] 59 5 2 2" xfId="34637"/>
    <cellStyle name="Migliaia [0] 59 5 2 3" xfId="39939"/>
    <cellStyle name="Migliaia [0] 59 5 3" xfId="32172"/>
    <cellStyle name="Migliaia [0] 59 5 4" xfId="37288"/>
    <cellStyle name="Migliaia [0] 59 6" xfId="16074"/>
    <cellStyle name="Migliaia [0] 59 6 2" xfId="34633"/>
    <cellStyle name="Migliaia [0] 59 6 3" xfId="39935"/>
    <cellStyle name="Migliaia [0] 59 6 4" xfId="29282"/>
    <cellStyle name="Migliaia [0] 59 7" xfId="32168"/>
    <cellStyle name="Migliaia [0] 59 8" xfId="37284"/>
    <cellStyle name="Migliaia [0] 59 9" xfId="1778"/>
    <cellStyle name="Migliaia [0] 6" xfId="365"/>
    <cellStyle name="Migliaia [0] 6 2" xfId="2324"/>
    <cellStyle name="Migliaia [0] 6 2 2" xfId="4298"/>
    <cellStyle name="Migliaia [0] 6 2 2 2" xfId="8178"/>
    <cellStyle name="Migliaia [0] 6 2 2 2 2" xfId="18137"/>
    <cellStyle name="Migliaia [0] 6 2 2 2 3" xfId="43995"/>
    <cellStyle name="Migliaia [0] 6 2 2 2 4" xfId="47143"/>
    <cellStyle name="Migliaia [0] 6 2 2 2 5" xfId="50159"/>
    <cellStyle name="Migliaia [0] 6 2 2 3" xfId="8627"/>
    <cellStyle name="Migliaia [0] 6 2 2 4" xfId="6896"/>
    <cellStyle name="Migliaia [0] 6 2 2 4 2" xfId="17669"/>
    <cellStyle name="Migliaia [0] 6 2 2 4 3" xfId="42485"/>
    <cellStyle name="Migliaia [0] 6 2 2 4 4" xfId="46662"/>
    <cellStyle name="Migliaia [0] 6 2 2 4 5" xfId="49678"/>
    <cellStyle name="Migliaia [0] 6 2 2 5" xfId="16081"/>
    <cellStyle name="Migliaia [0] 6 2 2 6" xfId="20439"/>
    <cellStyle name="Migliaia [0] 6 2 2 7" xfId="45160"/>
    <cellStyle name="Migliaia [0] 6 2 2 8" xfId="46066"/>
    <cellStyle name="Migliaia [0] 6 2 3" xfId="8179"/>
    <cellStyle name="Migliaia [0] 6 2 3 2" xfId="29288"/>
    <cellStyle name="Migliaia [0] 6 2 3 2 2" xfId="34639"/>
    <cellStyle name="Migliaia [0] 6 2 3 2 3" xfId="39941"/>
    <cellStyle name="Migliaia [0] 6 2 3 3" xfId="32174"/>
    <cellStyle name="Migliaia [0] 6 2 3 4" xfId="37290"/>
    <cellStyle name="Migliaia [0] 6 2 4" xfId="16080"/>
    <cellStyle name="Migliaia [0] 6 2 5" xfId="20438"/>
    <cellStyle name="Migliaia [0] 6 3" xfId="4011"/>
    <cellStyle name="Migliaia [0] 6 3 2" xfId="8180"/>
    <cellStyle name="Migliaia [0] 6 3 2 2" xfId="14663"/>
    <cellStyle name="Migliaia [0] 6 3 2 2 2" xfId="18138"/>
    <cellStyle name="Migliaia [0] 6 3 2 2 2 2" xfId="34640"/>
    <cellStyle name="Migliaia [0] 6 3 2 2 3" xfId="39942"/>
    <cellStyle name="Migliaia [0] 6 3 2 2 4" xfId="29289"/>
    <cellStyle name="Migliaia [0] 6 3 2 3" xfId="32175"/>
    <cellStyle name="Migliaia [0] 6 3 2 4" xfId="37291"/>
    <cellStyle name="Migliaia [0] 6 3 2 5" xfId="42581"/>
    <cellStyle name="Migliaia [0] 6 3 2 6" xfId="47144"/>
    <cellStyle name="Migliaia [0] 6 3 2 7" xfId="50160"/>
    <cellStyle name="Migliaia [0] 6 3 2 8" xfId="13939"/>
    <cellStyle name="Migliaia [0] 6 3 3" xfId="8667"/>
    <cellStyle name="Migliaia [0] 6 3 4" xfId="6897"/>
    <cellStyle name="Migliaia [0] 6 3 4 2" xfId="17670"/>
    <cellStyle name="Migliaia [0] 6 3 4 3" xfId="43357"/>
    <cellStyle name="Migliaia [0] 6 3 4 4" xfId="46663"/>
    <cellStyle name="Migliaia [0] 6 3 4 5" xfId="49679"/>
    <cellStyle name="Migliaia [0] 6 3 5" xfId="16082"/>
    <cellStyle name="Migliaia [0] 6 3 6" xfId="20441"/>
    <cellStyle name="Migliaia [0] 6 4" xfId="3558"/>
    <cellStyle name="Migliaia [0] 6 4 2" xfId="13368"/>
    <cellStyle name="Migliaia [0] 6 4 2 2" xfId="31409"/>
    <cellStyle name="Migliaia [0] 6 4 2 2 2" xfId="36567"/>
    <cellStyle name="Migliaia [0] 6 4 2 2 3" xfId="41869"/>
    <cellStyle name="Migliaia [0] 6 4 2 3" xfId="33916"/>
    <cellStyle name="Migliaia [0] 6 4 2 4" xfId="39218"/>
    <cellStyle name="Migliaia [0] 6 4 3" xfId="16083"/>
    <cellStyle name="Migliaia [0] 6 4 3 2" xfId="34641"/>
    <cellStyle name="Migliaia [0] 6 4 3 3" xfId="39943"/>
    <cellStyle name="Migliaia [0] 6 4 3 4" xfId="29290"/>
    <cellStyle name="Migliaia [0] 6 4 4" xfId="32176"/>
    <cellStyle name="Migliaia [0] 6 4 5" xfId="37292"/>
    <cellStyle name="Migliaia [0] 6 4 6" xfId="12310"/>
    <cellStyle name="Migliaia [0] 6 5" xfId="13437"/>
    <cellStyle name="Migliaia [0] 6 5 2" xfId="29291"/>
    <cellStyle name="Migliaia [0] 6 5 2 2" xfId="34642"/>
    <cellStyle name="Migliaia [0] 6 5 2 3" xfId="39944"/>
    <cellStyle name="Migliaia [0] 6 5 3" xfId="32177"/>
    <cellStyle name="Migliaia [0] 6 5 4" xfId="37293"/>
    <cellStyle name="Migliaia [0] 6 6" xfId="16079"/>
    <cellStyle name="Migliaia [0] 6 6 2" xfId="34638"/>
    <cellStyle name="Migliaia [0] 6 6 3" xfId="39940"/>
    <cellStyle name="Migliaia [0] 6 6 4" xfId="29287"/>
    <cellStyle name="Migliaia [0] 6 7" xfId="32173"/>
    <cellStyle name="Migliaia [0] 6 8" xfId="37289"/>
    <cellStyle name="Migliaia [0] 6 9" xfId="1779"/>
    <cellStyle name="Migliaia [0] 7" xfId="366"/>
    <cellStyle name="Migliaia [0] 7 2" xfId="2325"/>
    <cellStyle name="Migliaia [0] 7 2 2" xfId="4299"/>
    <cellStyle name="Migliaia [0] 7 2 2 2" xfId="8181"/>
    <cellStyle name="Migliaia [0] 7 2 2 2 2" xfId="18139"/>
    <cellStyle name="Migliaia [0] 7 2 2 2 3" xfId="42582"/>
    <cellStyle name="Migliaia [0] 7 2 2 2 4" xfId="47145"/>
    <cellStyle name="Migliaia [0] 7 2 2 2 5" xfId="50161"/>
    <cellStyle name="Migliaia [0] 7 2 2 3" xfId="7982"/>
    <cellStyle name="Migliaia [0] 7 2 2 4" xfId="6898"/>
    <cellStyle name="Migliaia [0] 7 2 2 4 2" xfId="17671"/>
    <cellStyle name="Migliaia [0] 7 2 2 4 3" xfId="42486"/>
    <cellStyle name="Migliaia [0] 7 2 2 4 4" xfId="46664"/>
    <cellStyle name="Migliaia [0] 7 2 2 4 5" xfId="49680"/>
    <cellStyle name="Migliaia [0] 7 2 2 5" xfId="16086"/>
    <cellStyle name="Migliaia [0] 7 2 2 6" xfId="20447"/>
    <cellStyle name="Migliaia [0] 7 2 2 7" xfId="45161"/>
    <cellStyle name="Migliaia [0] 7 2 2 8" xfId="46067"/>
    <cellStyle name="Migliaia [0] 7 2 3" xfId="8182"/>
    <cellStyle name="Migliaia [0] 7 2 3 2" xfId="29293"/>
    <cellStyle name="Migliaia [0] 7 2 3 2 2" xfId="34644"/>
    <cellStyle name="Migliaia [0] 7 2 3 2 3" xfId="39946"/>
    <cellStyle name="Migliaia [0] 7 2 3 3" xfId="32179"/>
    <cellStyle name="Migliaia [0] 7 2 3 4" xfId="37295"/>
    <cellStyle name="Migliaia [0] 7 2 4" xfId="16085"/>
    <cellStyle name="Migliaia [0] 7 2 5" xfId="20446"/>
    <cellStyle name="Migliaia [0] 7 3" xfId="4012"/>
    <cellStyle name="Migliaia [0] 7 3 2" xfId="8183"/>
    <cellStyle name="Migliaia [0] 7 3 2 2" xfId="14664"/>
    <cellStyle name="Migliaia [0] 7 3 2 2 2" xfId="18140"/>
    <cellStyle name="Migliaia [0] 7 3 2 2 2 2" xfId="34645"/>
    <cellStyle name="Migliaia [0] 7 3 2 2 3" xfId="39947"/>
    <cellStyle name="Migliaia [0] 7 3 2 2 4" xfId="29294"/>
    <cellStyle name="Migliaia [0] 7 3 2 3" xfId="32180"/>
    <cellStyle name="Migliaia [0] 7 3 2 4" xfId="37296"/>
    <cellStyle name="Migliaia [0] 7 3 2 5" xfId="32606"/>
    <cellStyle name="Migliaia [0] 7 3 2 6" xfId="47146"/>
    <cellStyle name="Migliaia [0] 7 3 2 7" xfId="50162"/>
    <cellStyle name="Migliaia [0] 7 3 2 8" xfId="13940"/>
    <cellStyle name="Migliaia [0] 7 3 3" xfId="7972"/>
    <cellStyle name="Migliaia [0] 7 3 4" xfId="6899"/>
    <cellStyle name="Migliaia [0] 7 3 4 2" xfId="17672"/>
    <cellStyle name="Migliaia [0] 7 3 4 3" xfId="43697"/>
    <cellStyle name="Migliaia [0] 7 3 4 4" xfId="46665"/>
    <cellStyle name="Migliaia [0] 7 3 4 5" xfId="49681"/>
    <cellStyle name="Migliaia [0] 7 3 5" xfId="16087"/>
    <cellStyle name="Migliaia [0] 7 3 6" xfId="20449"/>
    <cellStyle name="Migliaia [0] 7 4" xfId="3559"/>
    <cellStyle name="Migliaia [0] 7 4 2" xfId="13369"/>
    <cellStyle name="Migliaia [0] 7 4 2 2" xfId="31410"/>
    <cellStyle name="Migliaia [0] 7 4 2 2 2" xfId="36568"/>
    <cellStyle name="Migliaia [0] 7 4 2 2 3" xfId="41870"/>
    <cellStyle name="Migliaia [0] 7 4 2 3" xfId="33917"/>
    <cellStyle name="Migliaia [0] 7 4 2 4" xfId="39219"/>
    <cellStyle name="Migliaia [0] 7 4 3" xfId="16088"/>
    <cellStyle name="Migliaia [0] 7 4 3 2" xfId="34646"/>
    <cellStyle name="Migliaia [0] 7 4 3 3" xfId="39948"/>
    <cellStyle name="Migliaia [0] 7 4 3 4" xfId="29295"/>
    <cellStyle name="Migliaia [0] 7 4 4" xfId="32181"/>
    <cellStyle name="Migliaia [0] 7 4 5" xfId="37297"/>
    <cellStyle name="Migliaia [0] 7 4 6" xfId="12311"/>
    <cellStyle name="Migliaia [0] 7 5" xfId="13438"/>
    <cellStyle name="Migliaia [0] 7 5 2" xfId="29296"/>
    <cellStyle name="Migliaia [0] 7 5 2 2" xfId="34647"/>
    <cellStyle name="Migliaia [0] 7 5 2 3" xfId="39949"/>
    <cellStyle name="Migliaia [0] 7 5 3" xfId="32182"/>
    <cellStyle name="Migliaia [0] 7 5 4" xfId="37298"/>
    <cellStyle name="Migliaia [0] 7 6" xfId="16084"/>
    <cellStyle name="Migliaia [0] 7 6 2" xfId="34643"/>
    <cellStyle name="Migliaia [0] 7 6 3" xfId="39945"/>
    <cellStyle name="Migliaia [0] 7 6 4" xfId="29292"/>
    <cellStyle name="Migliaia [0] 7 7" xfId="32178"/>
    <cellStyle name="Migliaia [0] 7 8" xfId="37294"/>
    <cellStyle name="Migliaia [0] 7 9" xfId="1780"/>
    <cellStyle name="Migliaia [0] 8" xfId="367"/>
    <cellStyle name="Migliaia [0] 8 2" xfId="2326"/>
    <cellStyle name="Migliaia [0] 8 2 2" xfId="4300"/>
    <cellStyle name="Migliaia [0] 8 2 2 2" xfId="8184"/>
    <cellStyle name="Migliaia [0] 8 2 2 2 2" xfId="18141"/>
    <cellStyle name="Migliaia [0] 8 2 2 2 3" xfId="43028"/>
    <cellStyle name="Migliaia [0] 8 2 2 2 4" xfId="47147"/>
    <cellStyle name="Migliaia [0] 8 2 2 2 5" xfId="50163"/>
    <cellStyle name="Migliaia [0] 8 2 2 3" xfId="7857"/>
    <cellStyle name="Migliaia [0] 8 2 2 4" xfId="6900"/>
    <cellStyle name="Migliaia [0] 8 2 2 4 2" xfId="17673"/>
    <cellStyle name="Migliaia [0] 8 2 2 4 3" xfId="42487"/>
    <cellStyle name="Migliaia [0] 8 2 2 4 4" xfId="46666"/>
    <cellStyle name="Migliaia [0] 8 2 2 4 5" xfId="49682"/>
    <cellStyle name="Migliaia [0] 8 2 2 5" xfId="16091"/>
    <cellStyle name="Migliaia [0] 8 2 2 6" xfId="20455"/>
    <cellStyle name="Migliaia [0] 8 2 2 7" xfId="45162"/>
    <cellStyle name="Migliaia [0] 8 2 2 8" xfId="46068"/>
    <cellStyle name="Migliaia [0] 8 2 3" xfId="8185"/>
    <cellStyle name="Migliaia [0] 8 2 3 2" xfId="29298"/>
    <cellStyle name="Migliaia [0] 8 2 3 2 2" xfId="34649"/>
    <cellStyle name="Migliaia [0] 8 2 3 2 3" xfId="39951"/>
    <cellStyle name="Migliaia [0] 8 2 3 3" xfId="32184"/>
    <cellStyle name="Migliaia [0] 8 2 3 4" xfId="37300"/>
    <cellStyle name="Migliaia [0] 8 2 4" xfId="16090"/>
    <cellStyle name="Migliaia [0] 8 2 5" xfId="20454"/>
    <cellStyle name="Migliaia [0] 8 3" xfId="4013"/>
    <cellStyle name="Migliaia [0] 8 3 2" xfId="8186"/>
    <cellStyle name="Migliaia [0] 8 3 2 2" xfId="14665"/>
    <cellStyle name="Migliaia [0] 8 3 2 2 2" xfId="18142"/>
    <cellStyle name="Migliaia [0] 8 3 2 2 2 2" xfId="34650"/>
    <cellStyle name="Migliaia [0] 8 3 2 2 3" xfId="39952"/>
    <cellStyle name="Migliaia [0] 8 3 2 2 4" xfId="29299"/>
    <cellStyle name="Migliaia [0] 8 3 2 3" xfId="32185"/>
    <cellStyle name="Migliaia [0] 8 3 2 4" xfId="37301"/>
    <cellStyle name="Migliaia [0] 8 3 2 5" xfId="44574"/>
    <cellStyle name="Migliaia [0] 8 3 2 6" xfId="47148"/>
    <cellStyle name="Migliaia [0] 8 3 2 7" xfId="50164"/>
    <cellStyle name="Migliaia [0] 8 3 2 8" xfId="13941"/>
    <cellStyle name="Migliaia [0] 8 3 3" xfId="7419"/>
    <cellStyle name="Migliaia [0] 8 3 4" xfId="6901"/>
    <cellStyle name="Migliaia [0] 8 3 4 2" xfId="17674"/>
    <cellStyle name="Migliaia [0] 8 3 4 3" xfId="44289"/>
    <cellStyle name="Migliaia [0] 8 3 4 4" xfId="46667"/>
    <cellStyle name="Migliaia [0] 8 3 4 5" xfId="49683"/>
    <cellStyle name="Migliaia [0] 8 3 5" xfId="16092"/>
    <cellStyle name="Migliaia [0] 8 3 6" xfId="20457"/>
    <cellStyle name="Migliaia [0] 8 4" xfId="3560"/>
    <cellStyle name="Migliaia [0] 8 4 2" xfId="13370"/>
    <cellStyle name="Migliaia [0] 8 4 2 2" xfId="31411"/>
    <cellStyle name="Migliaia [0] 8 4 2 2 2" xfId="36569"/>
    <cellStyle name="Migliaia [0] 8 4 2 2 3" xfId="41871"/>
    <cellStyle name="Migliaia [0] 8 4 2 3" xfId="33918"/>
    <cellStyle name="Migliaia [0] 8 4 2 4" xfId="39220"/>
    <cellStyle name="Migliaia [0] 8 4 3" xfId="16093"/>
    <cellStyle name="Migliaia [0] 8 4 3 2" xfId="34651"/>
    <cellStyle name="Migliaia [0] 8 4 3 3" xfId="39953"/>
    <cellStyle name="Migliaia [0] 8 4 3 4" xfId="29300"/>
    <cellStyle name="Migliaia [0] 8 4 4" xfId="32186"/>
    <cellStyle name="Migliaia [0] 8 4 5" xfId="37302"/>
    <cellStyle name="Migliaia [0] 8 4 6" xfId="12312"/>
    <cellStyle name="Migliaia [0] 8 5" xfId="13439"/>
    <cellStyle name="Migliaia [0] 8 5 2" xfId="29301"/>
    <cellStyle name="Migliaia [0] 8 5 2 2" xfId="34652"/>
    <cellStyle name="Migliaia [0] 8 5 2 3" xfId="39954"/>
    <cellStyle name="Migliaia [0] 8 5 3" xfId="32187"/>
    <cellStyle name="Migliaia [0] 8 5 4" xfId="37303"/>
    <cellStyle name="Migliaia [0] 8 6" xfId="16089"/>
    <cellStyle name="Migliaia [0] 8 6 2" xfId="34648"/>
    <cellStyle name="Migliaia [0] 8 6 3" xfId="39950"/>
    <cellStyle name="Migliaia [0] 8 6 4" xfId="29297"/>
    <cellStyle name="Migliaia [0] 8 7" xfId="32183"/>
    <cellStyle name="Migliaia [0] 8 8" xfId="37299"/>
    <cellStyle name="Migliaia [0] 8 9" xfId="1781"/>
    <cellStyle name="Migliaia [0] 9" xfId="368"/>
    <cellStyle name="Migliaia [0] 9 2" xfId="2327"/>
    <cellStyle name="Migliaia [0] 9 2 2" xfId="4301"/>
    <cellStyle name="Migliaia [0] 9 2 2 2" xfId="8187"/>
    <cellStyle name="Migliaia [0] 9 2 2 2 2" xfId="18143"/>
    <cellStyle name="Migliaia [0] 9 2 2 2 3" xfId="42583"/>
    <cellStyle name="Migliaia [0] 9 2 2 2 4" xfId="47149"/>
    <cellStyle name="Migliaia [0] 9 2 2 2 5" xfId="50165"/>
    <cellStyle name="Migliaia [0] 9 2 2 3" xfId="8626"/>
    <cellStyle name="Migliaia [0] 9 2 2 4" xfId="6902"/>
    <cellStyle name="Migliaia [0] 9 2 2 4 2" xfId="17675"/>
    <cellStyle name="Migliaia [0] 9 2 2 4 3" xfId="21638"/>
    <cellStyle name="Migliaia [0] 9 2 2 4 4" xfId="46668"/>
    <cellStyle name="Migliaia [0] 9 2 2 4 5" xfId="49684"/>
    <cellStyle name="Migliaia [0] 9 2 2 5" xfId="16096"/>
    <cellStyle name="Migliaia [0] 9 2 2 6" xfId="20463"/>
    <cellStyle name="Migliaia [0] 9 2 2 7" xfId="45163"/>
    <cellStyle name="Migliaia [0] 9 2 2 8" xfId="46069"/>
    <cellStyle name="Migliaia [0] 9 2 3" xfId="8188"/>
    <cellStyle name="Migliaia [0] 9 2 3 2" xfId="29303"/>
    <cellStyle name="Migliaia [0] 9 2 3 2 2" xfId="34654"/>
    <cellStyle name="Migliaia [0] 9 2 3 2 3" xfId="39956"/>
    <cellStyle name="Migliaia [0] 9 2 3 3" xfId="32189"/>
    <cellStyle name="Migliaia [0] 9 2 3 4" xfId="37305"/>
    <cellStyle name="Migliaia [0] 9 2 4" xfId="16095"/>
    <cellStyle name="Migliaia [0] 9 2 5" xfId="20462"/>
    <cellStyle name="Migliaia [0] 9 3" xfId="4014"/>
    <cellStyle name="Migliaia [0] 9 3 2" xfId="8189"/>
    <cellStyle name="Migliaia [0] 9 3 2 2" xfId="14666"/>
    <cellStyle name="Migliaia [0] 9 3 2 2 2" xfId="18144"/>
    <cellStyle name="Migliaia [0] 9 3 2 2 2 2" xfId="34655"/>
    <cellStyle name="Migliaia [0] 9 3 2 2 3" xfId="39957"/>
    <cellStyle name="Migliaia [0] 9 3 2 2 4" xfId="29304"/>
    <cellStyle name="Migliaia [0] 9 3 2 3" xfId="32190"/>
    <cellStyle name="Migliaia [0] 9 3 2 4" xfId="37306"/>
    <cellStyle name="Migliaia [0] 9 3 2 5" xfId="43510"/>
    <cellStyle name="Migliaia [0] 9 3 2 6" xfId="47150"/>
    <cellStyle name="Migliaia [0] 9 3 2 7" xfId="50166"/>
    <cellStyle name="Migliaia [0] 9 3 2 8" xfId="13942"/>
    <cellStyle name="Migliaia [0] 9 3 3" xfId="8666"/>
    <cellStyle name="Migliaia [0] 9 3 4" xfId="6903"/>
    <cellStyle name="Migliaia [0] 9 3 4 2" xfId="17676"/>
    <cellStyle name="Migliaia [0] 9 3 4 3" xfId="44085"/>
    <cellStyle name="Migliaia [0] 9 3 4 4" xfId="46669"/>
    <cellStyle name="Migliaia [0] 9 3 4 5" xfId="49685"/>
    <cellStyle name="Migliaia [0] 9 3 5" xfId="16097"/>
    <cellStyle name="Migliaia [0] 9 3 6" xfId="20465"/>
    <cellStyle name="Migliaia [0] 9 4" xfId="3561"/>
    <cellStyle name="Migliaia [0] 9 4 2" xfId="13882"/>
    <cellStyle name="Migliaia [0] 9 4 2 2" xfId="31412"/>
    <cellStyle name="Migliaia [0] 9 4 2 2 2" xfId="36570"/>
    <cellStyle name="Migliaia [0] 9 4 2 2 3" xfId="41872"/>
    <cellStyle name="Migliaia [0] 9 4 2 3" xfId="33919"/>
    <cellStyle name="Migliaia [0] 9 4 2 4" xfId="39221"/>
    <cellStyle name="Migliaia [0] 9 4 3" xfId="16098"/>
    <cellStyle name="Migliaia [0] 9 4 3 2" xfId="34656"/>
    <cellStyle name="Migliaia [0] 9 4 3 3" xfId="39958"/>
    <cellStyle name="Migliaia [0] 9 4 3 4" xfId="29305"/>
    <cellStyle name="Migliaia [0] 9 4 4" xfId="32191"/>
    <cellStyle name="Migliaia [0] 9 4 5" xfId="37307"/>
    <cellStyle name="Migliaia [0] 9 4 6" xfId="12313"/>
    <cellStyle name="Migliaia [0] 9 5" xfId="13440"/>
    <cellStyle name="Migliaia [0] 9 5 2" xfId="29306"/>
    <cellStyle name="Migliaia [0] 9 5 2 2" xfId="34657"/>
    <cellStyle name="Migliaia [0] 9 5 2 3" xfId="39959"/>
    <cellStyle name="Migliaia [0] 9 5 3" xfId="32192"/>
    <cellStyle name="Migliaia [0] 9 5 4" xfId="37308"/>
    <cellStyle name="Migliaia [0] 9 6" xfId="16094"/>
    <cellStyle name="Migliaia [0] 9 6 2" xfId="34653"/>
    <cellStyle name="Migliaia [0] 9 6 3" xfId="39955"/>
    <cellStyle name="Migliaia [0] 9 6 4" xfId="29302"/>
    <cellStyle name="Migliaia [0] 9 7" xfId="32188"/>
    <cellStyle name="Migliaia [0] 9 8" xfId="37304"/>
    <cellStyle name="Migliaia [0] 9 9" xfId="1782"/>
    <cellStyle name="Migliaia 10" xfId="369"/>
    <cellStyle name="Migliaia 10 10" xfId="16099"/>
    <cellStyle name="Migliaia 10 10 2" xfId="34658"/>
    <cellStyle name="Migliaia 10 10 3" xfId="39960"/>
    <cellStyle name="Migliaia 10 10 4" xfId="29307"/>
    <cellStyle name="Migliaia 10 11" xfId="32193"/>
    <cellStyle name="Migliaia 10 12" xfId="37309"/>
    <cellStyle name="Migliaia 10 13" xfId="1783"/>
    <cellStyle name="Migliaia 10 2" xfId="370"/>
    <cellStyle name="Migliaia 10 2 2" xfId="2329"/>
    <cellStyle name="Migliaia 10 2 2 2" xfId="4303"/>
    <cellStyle name="Migliaia 10 2 2 2 2" xfId="10667"/>
    <cellStyle name="Migliaia 10 2 2 2 2 2" xfId="34659"/>
    <cellStyle name="Migliaia 10 2 2 2 2 3" xfId="39961"/>
    <cellStyle name="Migliaia 10 2 2 2 3" xfId="14667"/>
    <cellStyle name="Migliaia 10 2 2 2 4" xfId="16102"/>
    <cellStyle name="Migliaia 10 2 2 2 4 2" xfId="37310"/>
    <cellStyle name="Migliaia 10 2 2 2 5" xfId="12314"/>
    <cellStyle name="Migliaia 10 2 2 3" xfId="7894"/>
    <cellStyle name="Migliaia 10 2 2 3 2" xfId="31413"/>
    <cellStyle name="Migliaia 10 2 2 3 2 2" xfId="36571"/>
    <cellStyle name="Migliaia 10 2 2 3 2 3" xfId="41873"/>
    <cellStyle name="Migliaia 10 2 2 3 3" xfId="33920"/>
    <cellStyle name="Migliaia 10 2 2 3 4" xfId="39222"/>
    <cellStyle name="Migliaia 10 2 2 4" xfId="6904"/>
    <cellStyle name="Migliaia 10 2 2 4 2" xfId="17677"/>
    <cellStyle name="Migliaia 10 2 2 4 3" xfId="42924"/>
    <cellStyle name="Migliaia 10 2 2 4 4" xfId="46670"/>
    <cellStyle name="Migliaia 10 2 2 4 5" xfId="49686"/>
    <cellStyle name="Migliaia 10 2 2 5" xfId="16101"/>
    <cellStyle name="Migliaia 10 2 2 6" xfId="20471"/>
    <cellStyle name="Migliaia 10 2 3" xfId="4016"/>
    <cellStyle name="Migliaia 10 2 3 2" xfId="10486"/>
    <cellStyle name="Migliaia 10 2 3 2 2" xfId="31414"/>
    <cellStyle name="Migliaia 10 2 3 2 2 2" xfId="36572"/>
    <cellStyle name="Migliaia 10 2 3 2 2 3" xfId="41874"/>
    <cellStyle name="Migliaia 10 2 3 2 3" xfId="33921"/>
    <cellStyle name="Migliaia 10 2 3 2 4" xfId="39223"/>
    <cellStyle name="Migliaia 10 2 3 3" xfId="16103"/>
    <cellStyle name="Migliaia 10 2 3 3 2" xfId="34660"/>
    <cellStyle name="Migliaia 10 2 3 3 3" xfId="39962"/>
    <cellStyle name="Migliaia 10 2 3 3 4" xfId="29309"/>
    <cellStyle name="Migliaia 10 2 3 4" xfId="32195"/>
    <cellStyle name="Migliaia 10 2 3 5" xfId="37311"/>
    <cellStyle name="Migliaia 10 2 3 6" xfId="12315"/>
    <cellStyle name="Migliaia 10 2 4" xfId="3563"/>
    <cellStyle name="Migliaia 10 2 4 2" xfId="10189"/>
    <cellStyle name="Migliaia 10 2 4 2 2" xfId="34661"/>
    <cellStyle name="Migliaia 10 2 4 2 3" xfId="39963"/>
    <cellStyle name="Migliaia 10 2 4 3" xfId="15036"/>
    <cellStyle name="Migliaia 10 2 4 4" xfId="16104"/>
    <cellStyle name="Migliaia 10 2 4 4 2" xfId="37312"/>
    <cellStyle name="Migliaia 10 2 4 5" xfId="12316"/>
    <cellStyle name="Migliaia 10 2 5" xfId="9407"/>
    <cellStyle name="Migliaia 10 2 5 2" xfId="29311"/>
    <cellStyle name="Migliaia 10 2 5 2 2" xfId="34662"/>
    <cellStyle name="Migliaia 10 2 5 2 3" xfId="39964"/>
    <cellStyle name="Migliaia 10 2 5 3" xfId="32196"/>
    <cellStyle name="Migliaia 10 2 5 4" xfId="37313"/>
    <cellStyle name="Migliaia 10 2 6" xfId="16100"/>
    <cellStyle name="Migliaia 10 2 6 2" xfId="29312"/>
    <cellStyle name="Migliaia 10 2 6 2 2" xfId="34663"/>
    <cellStyle name="Migliaia 10 2 6 2 3" xfId="39965"/>
    <cellStyle name="Migliaia 10 2 6 3" xfId="32197"/>
    <cellStyle name="Migliaia 10 2 6 4" xfId="37314"/>
    <cellStyle name="Migliaia 10 2 6 5" xfId="20475"/>
    <cellStyle name="Migliaia 10 2 7" xfId="20470"/>
    <cellStyle name="Migliaia 10 2 8" xfId="1784"/>
    <cellStyle name="Migliaia 10 3" xfId="371"/>
    <cellStyle name="Migliaia 10 3 10" xfId="20476"/>
    <cellStyle name="Migliaia 10 3 11" xfId="12317"/>
    <cellStyle name="Migliaia 10 3 12" xfId="1785"/>
    <cellStyle name="Migliaia 10 3 2" xfId="372"/>
    <cellStyle name="Migliaia 10 3 2 2" xfId="4305"/>
    <cellStyle name="Migliaia 10 3 2 2 2" xfId="8190"/>
    <cellStyle name="Migliaia 10 3 2 2 2 2" xfId="14668"/>
    <cellStyle name="Migliaia 10 3 2 2 2 2 2" xfId="18145"/>
    <cellStyle name="Migliaia 10 3 2 2 2 2 2 2" xfId="34664"/>
    <cellStyle name="Migliaia 10 3 2 2 2 2 3" xfId="39966"/>
    <cellStyle name="Migliaia 10 3 2 2 2 2 4" xfId="29313"/>
    <cellStyle name="Migliaia 10 3 2 2 2 3" xfId="32198"/>
    <cellStyle name="Migliaia 10 3 2 2 2 4" xfId="37315"/>
    <cellStyle name="Migliaia 10 3 2 2 2 5" xfId="43029"/>
    <cellStyle name="Migliaia 10 3 2 2 2 6" xfId="47151"/>
    <cellStyle name="Migliaia 10 3 2 2 2 7" xfId="50167"/>
    <cellStyle name="Migliaia 10 3 2 2 2 8" xfId="13946"/>
    <cellStyle name="Migliaia 10 3 2 2 3" xfId="7983"/>
    <cellStyle name="Migliaia 10 3 2 2 4" xfId="6905"/>
    <cellStyle name="Migliaia 10 3 2 2 4 2" xfId="17678"/>
    <cellStyle name="Migliaia 10 3 2 2 4 3" xfId="44600"/>
    <cellStyle name="Migliaia 10 3 2 2 4 4" xfId="46671"/>
    <cellStyle name="Migliaia 10 3 2 2 4 5" xfId="49687"/>
    <cellStyle name="Migliaia 10 3 2 2 5" xfId="16107"/>
    <cellStyle name="Migliaia 10 3 2 2 6" xfId="20478"/>
    <cellStyle name="Migliaia 10 3 2 3" xfId="3565"/>
    <cellStyle name="Migliaia 10 3 2 3 2" xfId="7957"/>
    <cellStyle name="Migliaia 10 3 2 3 2 2" xfId="34665"/>
    <cellStyle name="Migliaia 10 3 2 3 2 3" xfId="39967"/>
    <cellStyle name="Migliaia 10 3 2 3 2 4" xfId="29314"/>
    <cellStyle name="Migliaia 10 3 2 3 3" xfId="8191"/>
    <cellStyle name="Migliaia 10 3 2 3 4" xfId="16108"/>
    <cellStyle name="Migliaia 10 3 2 3 4 2" xfId="37316"/>
    <cellStyle name="Migliaia 10 3 2 3 5" xfId="12318"/>
    <cellStyle name="Migliaia 10 3 2 4" xfId="7541"/>
    <cellStyle name="Migliaia 10 3 2 4 2" xfId="14365"/>
    <cellStyle name="Migliaia 10 3 2 4 2 2" xfId="34666"/>
    <cellStyle name="Migliaia 10 3 2 4 2 3" xfId="39968"/>
    <cellStyle name="Migliaia 10 3 2 4 3" xfId="32199"/>
    <cellStyle name="Migliaia 10 3 2 4 4" xfId="37317"/>
    <cellStyle name="Migliaia 10 3 2 4 5" xfId="13442"/>
    <cellStyle name="Migliaia 10 3 2 5" xfId="13727"/>
    <cellStyle name="Migliaia 10 3 2 5 2" xfId="29315"/>
    <cellStyle name="Migliaia 10 3 2 5 2 2" xfId="34667"/>
    <cellStyle name="Migliaia 10 3 2 5 2 3" xfId="39969"/>
    <cellStyle name="Migliaia 10 3 2 5 3" xfId="32200"/>
    <cellStyle name="Migliaia 10 3 2 5 4" xfId="37318"/>
    <cellStyle name="Migliaia 10 3 2 6" xfId="16106"/>
    <cellStyle name="Migliaia 10 3 2 6 2" xfId="29316"/>
    <cellStyle name="Migliaia 10 3 2 6 2 2" xfId="34668"/>
    <cellStyle name="Migliaia 10 3 2 6 2 3" xfId="39970"/>
    <cellStyle name="Migliaia 10 3 2 6 3" xfId="32201"/>
    <cellStyle name="Migliaia 10 3 2 6 4" xfId="37319"/>
    <cellStyle name="Migliaia 10 3 2 6 5" xfId="20479"/>
    <cellStyle name="Migliaia 10 3 2 7" xfId="20477"/>
    <cellStyle name="Migliaia 10 3 2 8" xfId="2331"/>
    <cellStyle name="Migliaia 10 3 3" xfId="2330"/>
    <cellStyle name="Migliaia 10 3 3 2" xfId="4304"/>
    <cellStyle name="Migliaia 10 3 3 2 2" xfId="5992"/>
    <cellStyle name="Migliaia 10 3 3 2 2 2" xfId="34670"/>
    <cellStyle name="Migliaia 10 3 3 2 2 3" xfId="39972"/>
    <cellStyle name="Migliaia 10 3 3 2 3" xfId="14471"/>
    <cellStyle name="Migliaia 10 3 3 2 4" xfId="16110"/>
    <cellStyle name="Migliaia 10 3 3 2 4 2" xfId="37321"/>
    <cellStyle name="Migliaia 10 3 3 2 5" xfId="12320"/>
    <cellStyle name="Migliaia 10 3 3 3" xfId="5744"/>
    <cellStyle name="Migliaia 10 3 3 3 2" xfId="29318"/>
    <cellStyle name="Migliaia 10 3 3 3 2 2" xfId="34671"/>
    <cellStyle name="Migliaia 10 3 3 3 2 3" xfId="39973"/>
    <cellStyle name="Migliaia 10 3 3 3 3" xfId="32203"/>
    <cellStyle name="Migliaia 10 3 3 3 4" xfId="37322"/>
    <cellStyle name="Migliaia 10 3 3 4" xfId="16109"/>
    <cellStyle name="Migliaia 10 3 3 4 2" xfId="29319"/>
    <cellStyle name="Migliaia 10 3 3 4 2 2" xfId="34672"/>
    <cellStyle name="Migliaia 10 3 3 4 2 3" xfId="39974"/>
    <cellStyle name="Migliaia 10 3 3 4 3" xfId="32204"/>
    <cellStyle name="Migliaia 10 3 3 4 4" xfId="37323"/>
    <cellStyle name="Migliaia 10 3 3 4 5" xfId="20480"/>
    <cellStyle name="Migliaia 10 3 3 5" xfId="20481"/>
    <cellStyle name="Migliaia 10 3 3 5 2" xfId="29320"/>
    <cellStyle name="Migliaia 10 3 3 5 2 2" xfId="34673"/>
    <cellStyle name="Migliaia 10 3 3 5 2 3" xfId="39975"/>
    <cellStyle name="Migliaia 10 3 3 5 3" xfId="32205"/>
    <cellStyle name="Migliaia 10 3 3 5 4" xfId="37324"/>
    <cellStyle name="Migliaia 10 3 3 6" xfId="29317"/>
    <cellStyle name="Migliaia 10 3 3 6 2" xfId="34669"/>
    <cellStyle name="Migliaia 10 3 3 6 3" xfId="39971"/>
    <cellStyle name="Migliaia 10 3 3 7" xfId="32202"/>
    <cellStyle name="Migliaia 10 3 3 8" xfId="37320"/>
    <cellStyle name="Migliaia 10 3 3 9" xfId="12319"/>
    <cellStyle name="Migliaia 10 3 4" xfId="3266"/>
    <cellStyle name="Migliaia 10 3 4 2" xfId="4776"/>
    <cellStyle name="Migliaia 10 3 4 2 2" xfId="10728"/>
    <cellStyle name="Migliaia 10 3 4 2 3" xfId="14899"/>
    <cellStyle name="Migliaia 10 3 4 2 4" xfId="16112"/>
    <cellStyle name="Migliaia 10 3 4 2 5" xfId="28572"/>
    <cellStyle name="Migliaia 10 3 4 2 6" xfId="12322"/>
    <cellStyle name="Migliaia 10 3 4 3" xfId="9976"/>
    <cellStyle name="Migliaia 10 3 4 3 2" xfId="31415"/>
    <cellStyle name="Migliaia 10 3 4 3 2 2" xfId="36573"/>
    <cellStyle name="Migliaia 10 3 4 3 2 3" xfId="41875"/>
    <cellStyle name="Migliaia 10 3 4 3 3" xfId="33922"/>
    <cellStyle name="Migliaia 10 3 4 3 4" xfId="39224"/>
    <cellStyle name="Migliaia 10 3 4 4" xfId="16111"/>
    <cellStyle name="Migliaia 10 3 4 4 2" xfId="34674"/>
    <cellStyle name="Migliaia 10 3 4 4 3" xfId="39976"/>
    <cellStyle name="Migliaia 10 3 4 4 4" xfId="29321"/>
    <cellStyle name="Migliaia 10 3 4 5" xfId="32206"/>
    <cellStyle name="Migliaia 10 3 4 6" xfId="37325"/>
    <cellStyle name="Migliaia 10 3 4 7" xfId="12321"/>
    <cellStyle name="Migliaia 10 3 5" xfId="4017"/>
    <cellStyle name="Migliaia 10 3 5 2" xfId="10487"/>
    <cellStyle name="Migliaia 10 3 5 2 2" xfId="31416"/>
    <cellStyle name="Migliaia 10 3 5 2 2 2" xfId="36574"/>
    <cellStyle name="Migliaia 10 3 5 2 2 3" xfId="41876"/>
    <cellStyle name="Migliaia 10 3 5 2 3" xfId="33923"/>
    <cellStyle name="Migliaia 10 3 5 2 4" xfId="39225"/>
    <cellStyle name="Migliaia 10 3 5 3" xfId="16113"/>
    <cellStyle name="Migliaia 10 3 5 3 2" xfId="34675"/>
    <cellStyle name="Migliaia 10 3 5 3 3" xfId="39977"/>
    <cellStyle name="Migliaia 10 3 5 3 4" xfId="29322"/>
    <cellStyle name="Migliaia 10 3 5 4" xfId="32207"/>
    <cellStyle name="Migliaia 10 3 5 5" xfId="37326"/>
    <cellStyle name="Migliaia 10 3 5 6" xfId="12323"/>
    <cellStyle name="Migliaia 10 3 6" xfId="3564"/>
    <cellStyle name="Migliaia 10 3 6 2" xfId="10190"/>
    <cellStyle name="Migliaia 10 3 6 2 2" xfId="34676"/>
    <cellStyle name="Migliaia 10 3 6 2 3" xfId="39978"/>
    <cellStyle name="Migliaia 10 3 6 3" xfId="14319"/>
    <cellStyle name="Migliaia 10 3 6 4" xfId="16114"/>
    <cellStyle name="Migliaia 10 3 6 4 2" xfId="37327"/>
    <cellStyle name="Migliaia 10 3 6 5" xfId="12324"/>
    <cellStyle name="Migliaia 10 3 7" xfId="8580"/>
    <cellStyle name="Migliaia 10 3 7 2" xfId="29323"/>
    <cellStyle name="Migliaia 10 3 7 2 2" xfId="34677"/>
    <cellStyle name="Migliaia 10 3 7 2 3" xfId="39979"/>
    <cellStyle name="Migliaia 10 3 7 3" xfId="32208"/>
    <cellStyle name="Migliaia 10 3 7 4" xfId="37328"/>
    <cellStyle name="Migliaia 10 3 8" xfId="13728"/>
    <cellStyle name="Migliaia 10 3 8 2" xfId="29324"/>
    <cellStyle name="Migliaia 10 3 8 2 2" xfId="34678"/>
    <cellStyle name="Migliaia 10 3 8 2 3" xfId="39980"/>
    <cellStyle name="Migliaia 10 3 8 3" xfId="32209"/>
    <cellStyle name="Migliaia 10 3 8 4" xfId="37329"/>
    <cellStyle name="Migliaia 10 3 8 5" xfId="20482"/>
    <cellStyle name="Migliaia 10 3 9" xfId="16105"/>
    <cellStyle name="Migliaia 10 4" xfId="373"/>
    <cellStyle name="Migliaia 10 4 2" xfId="4306"/>
    <cellStyle name="Migliaia 10 4 2 2" xfId="5091"/>
    <cellStyle name="Migliaia 10 4 2 2 2" xfId="29325"/>
    <cellStyle name="Migliaia 10 4 2 2 2 2" xfId="34679"/>
    <cellStyle name="Migliaia 10 4 2 2 2 3" xfId="39981"/>
    <cellStyle name="Migliaia 10 4 2 2 3" xfId="32210"/>
    <cellStyle name="Migliaia 10 4 2 2 4" xfId="37330"/>
    <cellStyle name="Migliaia 10 4 2 3" xfId="8192"/>
    <cellStyle name="Migliaia 10 4 2 3 2" xfId="29326"/>
    <cellStyle name="Migliaia 10 4 2 3 2 2" xfId="34680"/>
    <cellStyle name="Migliaia 10 4 2 3 2 3" xfId="39982"/>
    <cellStyle name="Migliaia 10 4 2 3 3" xfId="32211"/>
    <cellStyle name="Migliaia 10 4 2 3 4" xfId="37331"/>
    <cellStyle name="Migliaia 10 4 2 4" xfId="7543"/>
    <cellStyle name="Migliaia 10 4 2 5" xfId="6907"/>
    <cellStyle name="Migliaia 10 4 2 5 2" xfId="17680"/>
    <cellStyle name="Migliaia 10 4 2 5 3" xfId="44242"/>
    <cellStyle name="Migliaia 10 4 2 5 4" xfId="46673"/>
    <cellStyle name="Migliaia 10 4 2 5 5" xfId="49689"/>
    <cellStyle name="Migliaia 10 4 2 6" xfId="16116"/>
    <cellStyle name="Migliaia 10 4 2 7" xfId="20484"/>
    <cellStyle name="Migliaia 10 4 3" xfId="5092"/>
    <cellStyle name="Migliaia 10 4 3 2" xfId="14472"/>
    <cellStyle name="Migliaia 10 4 3 2 2" xfId="34681"/>
    <cellStyle name="Migliaia 10 4 3 2 3" xfId="39983"/>
    <cellStyle name="Migliaia 10 4 3 3" xfId="32212"/>
    <cellStyle name="Migliaia 10 4 3 4" xfId="37332"/>
    <cellStyle name="Migliaia 10 4 3 5" xfId="13726"/>
    <cellStyle name="Migliaia 10 4 4" xfId="8193"/>
    <cellStyle name="Migliaia 10 4 4 2" xfId="29327"/>
    <cellStyle name="Migliaia 10 4 4 2 2" xfId="34682"/>
    <cellStyle name="Migliaia 10 4 4 2 3" xfId="39984"/>
    <cellStyle name="Migliaia 10 4 4 3" xfId="32213"/>
    <cellStyle name="Migliaia 10 4 4 4" xfId="37333"/>
    <cellStyle name="Migliaia 10 4 5" xfId="7542"/>
    <cellStyle name="Migliaia 10 4 5 2" xfId="29328"/>
    <cellStyle name="Migliaia 10 4 5 2 2" xfId="34683"/>
    <cellStyle name="Migliaia 10 4 5 2 3" xfId="39985"/>
    <cellStyle name="Migliaia 10 4 5 3" xfId="32214"/>
    <cellStyle name="Migliaia 10 4 5 4" xfId="37334"/>
    <cellStyle name="Migliaia 10 4 6" xfId="6906"/>
    <cellStyle name="Migliaia 10 4 6 2" xfId="17679"/>
    <cellStyle name="Migliaia 10 4 6 2 2" xfId="34684"/>
    <cellStyle name="Migliaia 10 4 6 2 3" xfId="39986"/>
    <cellStyle name="Migliaia 10 4 6 2 4" xfId="29329"/>
    <cellStyle name="Migliaia 10 4 6 3" xfId="32215"/>
    <cellStyle name="Migliaia 10 4 6 4" xfId="37335"/>
    <cellStyle name="Migliaia 10 4 6 5" xfId="20485"/>
    <cellStyle name="Migliaia 10 4 6 6" xfId="43986"/>
    <cellStyle name="Migliaia 10 4 6 7" xfId="46672"/>
    <cellStyle name="Migliaia 10 4 6 8" xfId="49688"/>
    <cellStyle name="Migliaia 10 4 7" xfId="16115"/>
    <cellStyle name="Migliaia 10 4 7 2" xfId="29330"/>
    <cellStyle name="Migliaia 10 4 7 2 2" xfId="34685"/>
    <cellStyle name="Migliaia 10 4 7 2 3" xfId="39987"/>
    <cellStyle name="Migliaia 10 4 7 3" xfId="32216"/>
    <cellStyle name="Migliaia 10 4 7 4" xfId="37336"/>
    <cellStyle name="Migliaia 10 4 7 5" xfId="20486"/>
    <cellStyle name="Migliaia 10 4 8" xfId="20483"/>
    <cellStyle name="Migliaia 10 4 9" xfId="2332"/>
    <cellStyle name="Migliaia 10 5" xfId="374"/>
    <cellStyle name="Migliaia 10 5 2" xfId="4307"/>
    <cellStyle name="Migliaia 10 5 2 2" xfId="14669"/>
    <cellStyle name="Migliaia 10 5 2 2 2" xfId="34686"/>
    <cellStyle name="Migliaia 10 5 2 2 3" xfId="39988"/>
    <cellStyle name="Migliaia 10 5 2 3" xfId="16118"/>
    <cellStyle name="Migliaia 10 5 2 3 2" xfId="32217"/>
    <cellStyle name="Migliaia 10 5 2 4" xfId="37337"/>
    <cellStyle name="Migliaia 10 5 2 5" xfId="12325"/>
    <cellStyle name="Migliaia 10 5 3" xfId="7544"/>
    <cellStyle name="Migliaia 10 5 3 2" xfId="29331"/>
    <cellStyle name="Migliaia 10 5 3 2 2" xfId="34687"/>
    <cellStyle name="Migliaia 10 5 3 2 3" xfId="39989"/>
    <cellStyle name="Migliaia 10 5 3 3" xfId="32218"/>
    <cellStyle name="Migliaia 10 5 3 4" xfId="37338"/>
    <cellStyle name="Migliaia 10 5 4" xfId="6908"/>
    <cellStyle name="Migliaia 10 5 4 2" xfId="17681"/>
    <cellStyle name="Migliaia 10 5 4 2 2" xfId="34688"/>
    <cellStyle name="Migliaia 10 5 4 2 3" xfId="39990"/>
    <cellStyle name="Migliaia 10 5 4 2 4" xfId="29332"/>
    <cellStyle name="Migliaia 10 5 4 3" xfId="32219"/>
    <cellStyle name="Migliaia 10 5 4 4" xfId="37339"/>
    <cellStyle name="Migliaia 10 5 4 5" xfId="20488"/>
    <cellStyle name="Migliaia 10 5 4 6" xfId="42488"/>
    <cellStyle name="Migliaia 10 5 4 7" xfId="46674"/>
    <cellStyle name="Migliaia 10 5 4 8" xfId="49690"/>
    <cellStyle name="Migliaia 10 5 5" xfId="16117"/>
    <cellStyle name="Migliaia 10 5 5 2" xfId="29333"/>
    <cellStyle name="Migliaia 10 5 5 2 2" xfId="34689"/>
    <cellStyle name="Migliaia 10 5 5 2 3" xfId="39991"/>
    <cellStyle name="Migliaia 10 5 5 3" xfId="32220"/>
    <cellStyle name="Migliaia 10 5 5 4" xfId="37340"/>
    <cellStyle name="Migliaia 10 5 5 5" xfId="20489"/>
    <cellStyle name="Migliaia 10 5 6" xfId="20490"/>
    <cellStyle name="Migliaia 10 5 6 2" xfId="29334"/>
    <cellStyle name="Migliaia 10 5 6 2 2" xfId="34690"/>
    <cellStyle name="Migliaia 10 5 6 2 3" xfId="39992"/>
    <cellStyle name="Migliaia 10 5 6 3" xfId="32221"/>
    <cellStyle name="Migliaia 10 5 6 4" xfId="37341"/>
    <cellStyle name="Migliaia 10 5 7" xfId="20487"/>
    <cellStyle name="Migliaia 10 5 8" xfId="2333"/>
    <cellStyle name="Migliaia 10 6" xfId="2328"/>
    <cellStyle name="Migliaia 10 6 2" xfId="4302"/>
    <cellStyle name="Migliaia 10 6 2 2" xfId="5991"/>
    <cellStyle name="Migliaia 10 6 2 3" xfId="14986"/>
    <cellStyle name="Migliaia 10 6 2 4" xfId="16120"/>
    <cellStyle name="Migliaia 10 6 2 5" xfId="28573"/>
    <cellStyle name="Migliaia 10 6 2 6" xfId="12327"/>
    <cellStyle name="Migliaia 10 6 3" xfId="5743"/>
    <cellStyle name="Migliaia 10 6 3 2" xfId="31417"/>
    <cellStyle name="Migliaia 10 6 3 2 2" xfId="36575"/>
    <cellStyle name="Migliaia 10 6 3 2 3" xfId="41877"/>
    <cellStyle name="Migliaia 10 6 3 3" xfId="33924"/>
    <cellStyle name="Migliaia 10 6 3 4" xfId="39226"/>
    <cellStyle name="Migliaia 10 6 4" xfId="16119"/>
    <cellStyle name="Migliaia 10 6 4 2" xfId="34691"/>
    <cellStyle name="Migliaia 10 6 4 3" xfId="39993"/>
    <cellStyle name="Migliaia 10 6 4 4" xfId="29335"/>
    <cellStyle name="Migliaia 10 6 5" xfId="32222"/>
    <cellStyle name="Migliaia 10 6 6" xfId="37342"/>
    <cellStyle name="Migliaia 10 6 7" xfId="12326"/>
    <cellStyle name="Migliaia 10 7" xfId="4015"/>
    <cellStyle name="Migliaia 10 7 2" xfId="10485"/>
    <cellStyle name="Migliaia 10 7 2 2" xfId="31418"/>
    <cellStyle name="Migliaia 10 7 2 2 2" xfId="36576"/>
    <cellStyle name="Migliaia 10 7 2 2 3" xfId="41878"/>
    <cellStyle name="Migliaia 10 7 2 3" xfId="33925"/>
    <cellStyle name="Migliaia 10 7 2 4" xfId="39227"/>
    <cellStyle name="Migliaia 10 7 3" xfId="16121"/>
    <cellStyle name="Migliaia 10 7 3 2" xfId="34692"/>
    <cellStyle name="Migliaia 10 7 3 3" xfId="39994"/>
    <cellStyle name="Migliaia 10 7 3 4" xfId="29336"/>
    <cellStyle name="Migliaia 10 7 4" xfId="32223"/>
    <cellStyle name="Migliaia 10 7 5" xfId="37343"/>
    <cellStyle name="Migliaia 10 7 6" xfId="12328"/>
    <cellStyle name="Migliaia 10 8" xfId="3562"/>
    <cellStyle name="Migliaia 10 8 2" xfId="10188"/>
    <cellStyle name="Migliaia 10 8 2 2" xfId="31419"/>
    <cellStyle name="Migliaia 10 8 2 2 2" xfId="36577"/>
    <cellStyle name="Migliaia 10 8 2 2 3" xfId="41879"/>
    <cellStyle name="Migliaia 10 8 2 3" xfId="33926"/>
    <cellStyle name="Migliaia 10 8 2 4" xfId="39228"/>
    <cellStyle name="Migliaia 10 8 3" xfId="16122"/>
    <cellStyle name="Migliaia 10 8 3 2" xfId="34693"/>
    <cellStyle name="Migliaia 10 8 3 3" xfId="39995"/>
    <cellStyle name="Migliaia 10 8 3 4" xfId="29337"/>
    <cellStyle name="Migliaia 10 8 4" xfId="32224"/>
    <cellStyle name="Migliaia 10 8 5" xfId="37344"/>
    <cellStyle name="Migliaia 10 8 6" xfId="12329"/>
    <cellStyle name="Migliaia 10 9" xfId="13441"/>
    <cellStyle name="Migliaia 10 9 2" xfId="29338"/>
    <cellStyle name="Migliaia 10 9 2 2" xfId="34694"/>
    <cellStyle name="Migliaia 10 9 2 3" xfId="39996"/>
    <cellStyle name="Migliaia 10 9 3" xfId="32225"/>
    <cellStyle name="Migliaia 10 9 4" xfId="37345"/>
    <cellStyle name="Migliaia 11" xfId="375"/>
    <cellStyle name="Migliaia 11 10" xfId="16123"/>
    <cellStyle name="Migliaia 11 10 2" xfId="34695"/>
    <cellStyle name="Migliaia 11 10 3" xfId="39997"/>
    <cellStyle name="Migliaia 11 10 4" xfId="29339"/>
    <cellStyle name="Migliaia 11 11" xfId="32226"/>
    <cellStyle name="Migliaia 11 12" xfId="37346"/>
    <cellStyle name="Migliaia 11 13" xfId="1786"/>
    <cellStyle name="Migliaia 11 2" xfId="376"/>
    <cellStyle name="Migliaia 11 2 2" xfId="2335"/>
    <cellStyle name="Migliaia 11 2 2 2" xfId="4309"/>
    <cellStyle name="Migliaia 11 2 2 2 2" xfId="10668"/>
    <cellStyle name="Migliaia 11 2 2 2 2 2" xfId="34696"/>
    <cellStyle name="Migliaia 11 2 2 2 2 3" xfId="39998"/>
    <cellStyle name="Migliaia 11 2 2 2 3" xfId="14670"/>
    <cellStyle name="Migliaia 11 2 2 2 4" xfId="16126"/>
    <cellStyle name="Migliaia 11 2 2 2 4 2" xfId="37347"/>
    <cellStyle name="Migliaia 11 2 2 2 5" xfId="12330"/>
    <cellStyle name="Migliaia 11 2 2 3" xfId="7895"/>
    <cellStyle name="Migliaia 11 2 2 3 2" xfId="31420"/>
    <cellStyle name="Migliaia 11 2 2 3 2 2" xfId="36578"/>
    <cellStyle name="Migliaia 11 2 2 3 2 3" xfId="41880"/>
    <cellStyle name="Migliaia 11 2 2 3 3" xfId="33927"/>
    <cellStyle name="Migliaia 11 2 2 3 4" xfId="39229"/>
    <cellStyle name="Migliaia 11 2 2 4" xfId="6909"/>
    <cellStyle name="Migliaia 11 2 2 4 2" xfId="17682"/>
    <cellStyle name="Migliaia 11 2 2 4 3" xfId="44860"/>
    <cellStyle name="Migliaia 11 2 2 4 4" xfId="46675"/>
    <cellStyle name="Migliaia 11 2 2 4 5" xfId="49691"/>
    <cellStyle name="Migliaia 11 2 2 5" xfId="16125"/>
    <cellStyle name="Migliaia 11 2 2 6" xfId="20497"/>
    <cellStyle name="Migliaia 11 2 3" xfId="4019"/>
    <cellStyle name="Migliaia 11 2 3 2" xfId="10489"/>
    <cellStyle name="Migliaia 11 2 3 2 2" xfId="31421"/>
    <cellStyle name="Migliaia 11 2 3 2 2 2" xfId="36579"/>
    <cellStyle name="Migliaia 11 2 3 2 2 3" xfId="41881"/>
    <cellStyle name="Migliaia 11 2 3 2 3" xfId="33928"/>
    <cellStyle name="Migliaia 11 2 3 2 4" xfId="39230"/>
    <cellStyle name="Migliaia 11 2 3 3" xfId="16127"/>
    <cellStyle name="Migliaia 11 2 3 3 2" xfId="34697"/>
    <cellStyle name="Migliaia 11 2 3 3 3" xfId="39999"/>
    <cellStyle name="Migliaia 11 2 3 3 4" xfId="29340"/>
    <cellStyle name="Migliaia 11 2 3 4" xfId="32228"/>
    <cellStyle name="Migliaia 11 2 3 5" xfId="37348"/>
    <cellStyle name="Migliaia 11 2 3 6" xfId="12331"/>
    <cellStyle name="Migliaia 11 2 4" xfId="3567"/>
    <cellStyle name="Migliaia 11 2 4 2" xfId="10192"/>
    <cellStyle name="Migliaia 11 2 4 2 2" xfId="34698"/>
    <cellStyle name="Migliaia 11 2 4 2 3" xfId="40000"/>
    <cellStyle name="Migliaia 11 2 4 3" xfId="15035"/>
    <cellStyle name="Migliaia 11 2 4 4" xfId="16128"/>
    <cellStyle name="Migliaia 11 2 4 4 2" xfId="37349"/>
    <cellStyle name="Migliaia 11 2 4 5" xfId="12332"/>
    <cellStyle name="Migliaia 11 2 5" xfId="9408"/>
    <cellStyle name="Migliaia 11 2 5 2" xfId="29341"/>
    <cellStyle name="Migliaia 11 2 5 2 2" xfId="34699"/>
    <cellStyle name="Migliaia 11 2 5 2 3" xfId="40001"/>
    <cellStyle name="Migliaia 11 2 5 3" xfId="32229"/>
    <cellStyle name="Migliaia 11 2 5 4" xfId="37350"/>
    <cellStyle name="Migliaia 11 2 6" xfId="16124"/>
    <cellStyle name="Migliaia 11 2 6 2" xfId="29342"/>
    <cellStyle name="Migliaia 11 2 6 2 2" xfId="34700"/>
    <cellStyle name="Migliaia 11 2 6 2 3" xfId="40002"/>
    <cellStyle name="Migliaia 11 2 6 3" xfId="32230"/>
    <cellStyle name="Migliaia 11 2 6 4" xfId="37351"/>
    <cellStyle name="Migliaia 11 2 6 5" xfId="20501"/>
    <cellStyle name="Migliaia 11 2 7" xfId="20496"/>
    <cellStyle name="Migliaia 11 2 8" xfId="1787"/>
    <cellStyle name="Migliaia 11 3" xfId="377"/>
    <cellStyle name="Migliaia 11 3 10" xfId="20502"/>
    <cellStyle name="Migliaia 11 3 11" xfId="12333"/>
    <cellStyle name="Migliaia 11 3 12" xfId="1788"/>
    <cellStyle name="Migliaia 11 3 2" xfId="378"/>
    <cellStyle name="Migliaia 11 3 2 2" xfId="4311"/>
    <cellStyle name="Migliaia 11 3 2 2 2" xfId="8194"/>
    <cellStyle name="Migliaia 11 3 2 2 2 2" xfId="14671"/>
    <cellStyle name="Migliaia 11 3 2 2 2 2 2" xfId="18146"/>
    <cellStyle name="Migliaia 11 3 2 2 2 2 2 2" xfId="34701"/>
    <cellStyle name="Migliaia 11 3 2 2 2 2 3" xfId="40003"/>
    <cellStyle name="Migliaia 11 3 2 2 2 2 4" xfId="29343"/>
    <cellStyle name="Migliaia 11 3 2 2 2 3" xfId="32231"/>
    <cellStyle name="Migliaia 11 3 2 2 2 4" xfId="37352"/>
    <cellStyle name="Migliaia 11 3 2 2 2 5" xfId="33472"/>
    <cellStyle name="Migliaia 11 3 2 2 2 6" xfId="47152"/>
    <cellStyle name="Migliaia 11 3 2 2 2 7" xfId="50168"/>
    <cellStyle name="Migliaia 11 3 2 2 2 8" xfId="13947"/>
    <cellStyle name="Migliaia 11 3 2 2 3" xfId="7984"/>
    <cellStyle name="Migliaia 11 3 2 2 4" xfId="6910"/>
    <cellStyle name="Migliaia 11 3 2 2 4 2" xfId="17683"/>
    <cellStyle name="Migliaia 11 3 2 2 4 3" xfId="21637"/>
    <cellStyle name="Migliaia 11 3 2 2 4 4" xfId="46676"/>
    <cellStyle name="Migliaia 11 3 2 2 4 5" xfId="49692"/>
    <cellStyle name="Migliaia 11 3 2 2 5" xfId="16131"/>
    <cellStyle name="Migliaia 11 3 2 2 6" xfId="20504"/>
    <cellStyle name="Migliaia 11 3 2 3" xfId="3569"/>
    <cellStyle name="Migliaia 11 3 2 3 2" xfId="7814"/>
    <cellStyle name="Migliaia 11 3 2 3 2 2" xfId="34702"/>
    <cellStyle name="Migliaia 11 3 2 3 2 3" xfId="40004"/>
    <cellStyle name="Migliaia 11 3 2 3 2 4" xfId="29344"/>
    <cellStyle name="Migliaia 11 3 2 3 3" xfId="8195"/>
    <cellStyle name="Migliaia 11 3 2 3 4" xfId="16132"/>
    <cellStyle name="Migliaia 11 3 2 3 4 2" xfId="37353"/>
    <cellStyle name="Migliaia 11 3 2 3 5" xfId="12334"/>
    <cellStyle name="Migliaia 11 3 2 4" xfId="7545"/>
    <cellStyle name="Migliaia 11 3 2 4 2" xfId="14366"/>
    <cellStyle name="Migliaia 11 3 2 4 2 2" xfId="34703"/>
    <cellStyle name="Migliaia 11 3 2 4 2 3" xfId="40005"/>
    <cellStyle name="Migliaia 11 3 2 4 3" xfId="32232"/>
    <cellStyle name="Migliaia 11 3 2 4 4" xfId="37354"/>
    <cellStyle name="Migliaia 11 3 2 4 5" xfId="13444"/>
    <cellStyle name="Migliaia 11 3 2 5" xfId="13724"/>
    <cellStyle name="Migliaia 11 3 2 5 2" xfId="29345"/>
    <cellStyle name="Migliaia 11 3 2 5 2 2" xfId="34704"/>
    <cellStyle name="Migliaia 11 3 2 5 2 3" xfId="40006"/>
    <cellStyle name="Migliaia 11 3 2 5 3" xfId="32233"/>
    <cellStyle name="Migliaia 11 3 2 5 4" xfId="37355"/>
    <cellStyle name="Migliaia 11 3 2 6" xfId="16130"/>
    <cellStyle name="Migliaia 11 3 2 6 2" xfId="29346"/>
    <cellStyle name="Migliaia 11 3 2 6 2 2" xfId="34705"/>
    <cellStyle name="Migliaia 11 3 2 6 2 3" xfId="40007"/>
    <cellStyle name="Migliaia 11 3 2 6 3" xfId="32234"/>
    <cellStyle name="Migliaia 11 3 2 6 4" xfId="37356"/>
    <cellStyle name="Migliaia 11 3 2 6 5" xfId="20505"/>
    <cellStyle name="Migliaia 11 3 2 7" xfId="20503"/>
    <cellStyle name="Migliaia 11 3 2 8" xfId="2337"/>
    <cellStyle name="Migliaia 11 3 3" xfId="2336"/>
    <cellStyle name="Migliaia 11 3 3 2" xfId="4310"/>
    <cellStyle name="Migliaia 11 3 3 2 2" xfId="5994"/>
    <cellStyle name="Migliaia 11 3 3 2 2 2" xfId="34707"/>
    <cellStyle name="Migliaia 11 3 3 2 2 3" xfId="40009"/>
    <cellStyle name="Migliaia 11 3 3 2 3" xfId="14473"/>
    <cellStyle name="Migliaia 11 3 3 2 4" xfId="16134"/>
    <cellStyle name="Migliaia 11 3 3 2 4 2" xfId="37358"/>
    <cellStyle name="Migliaia 11 3 3 2 5" xfId="12336"/>
    <cellStyle name="Migliaia 11 3 3 3" xfId="5746"/>
    <cellStyle name="Migliaia 11 3 3 3 2" xfId="29349"/>
    <cellStyle name="Migliaia 11 3 3 3 2 2" xfId="34708"/>
    <cellStyle name="Migliaia 11 3 3 3 2 3" xfId="40010"/>
    <cellStyle name="Migliaia 11 3 3 3 3" xfId="32237"/>
    <cellStyle name="Migliaia 11 3 3 3 4" xfId="37359"/>
    <cellStyle name="Migliaia 11 3 3 4" xfId="16133"/>
    <cellStyle name="Migliaia 11 3 3 4 2" xfId="29350"/>
    <cellStyle name="Migliaia 11 3 3 4 2 2" xfId="34709"/>
    <cellStyle name="Migliaia 11 3 3 4 2 3" xfId="40011"/>
    <cellStyle name="Migliaia 11 3 3 4 3" xfId="32238"/>
    <cellStyle name="Migliaia 11 3 3 4 4" xfId="37360"/>
    <cellStyle name="Migliaia 11 3 3 4 5" xfId="20508"/>
    <cellStyle name="Migliaia 11 3 3 5" xfId="20509"/>
    <cellStyle name="Migliaia 11 3 3 5 2" xfId="29351"/>
    <cellStyle name="Migliaia 11 3 3 5 2 2" xfId="34710"/>
    <cellStyle name="Migliaia 11 3 3 5 2 3" xfId="40012"/>
    <cellStyle name="Migliaia 11 3 3 5 3" xfId="32239"/>
    <cellStyle name="Migliaia 11 3 3 5 4" xfId="37361"/>
    <cellStyle name="Migliaia 11 3 3 6" xfId="29347"/>
    <cellStyle name="Migliaia 11 3 3 6 2" xfId="34706"/>
    <cellStyle name="Migliaia 11 3 3 6 3" xfId="40008"/>
    <cellStyle name="Migliaia 11 3 3 7" xfId="32235"/>
    <cellStyle name="Migliaia 11 3 3 8" xfId="37357"/>
    <cellStyle name="Migliaia 11 3 3 9" xfId="12335"/>
    <cellStyle name="Migliaia 11 3 4" xfId="3267"/>
    <cellStyle name="Migliaia 11 3 4 2" xfId="4777"/>
    <cellStyle name="Migliaia 11 3 4 2 2" xfId="10729"/>
    <cellStyle name="Migliaia 11 3 4 2 3" xfId="14900"/>
    <cellStyle name="Migliaia 11 3 4 2 4" xfId="16136"/>
    <cellStyle name="Migliaia 11 3 4 2 5" xfId="28578"/>
    <cellStyle name="Migliaia 11 3 4 2 6" xfId="12338"/>
    <cellStyle name="Migliaia 11 3 4 3" xfId="9977"/>
    <cellStyle name="Migliaia 11 3 4 3 2" xfId="31422"/>
    <cellStyle name="Migliaia 11 3 4 3 2 2" xfId="36580"/>
    <cellStyle name="Migliaia 11 3 4 3 2 3" xfId="41882"/>
    <cellStyle name="Migliaia 11 3 4 3 3" xfId="33929"/>
    <cellStyle name="Migliaia 11 3 4 3 4" xfId="39231"/>
    <cellStyle name="Migliaia 11 3 4 4" xfId="16135"/>
    <cellStyle name="Migliaia 11 3 4 4 2" xfId="34711"/>
    <cellStyle name="Migliaia 11 3 4 4 3" xfId="40013"/>
    <cellStyle name="Migliaia 11 3 4 4 4" xfId="29352"/>
    <cellStyle name="Migliaia 11 3 4 5" xfId="32240"/>
    <cellStyle name="Migliaia 11 3 4 6" xfId="37362"/>
    <cellStyle name="Migliaia 11 3 4 7" xfId="12337"/>
    <cellStyle name="Migliaia 11 3 5" xfId="4020"/>
    <cellStyle name="Migliaia 11 3 5 2" xfId="10490"/>
    <cellStyle name="Migliaia 11 3 5 2 2" xfId="31423"/>
    <cellStyle name="Migliaia 11 3 5 2 2 2" xfId="36581"/>
    <cellStyle name="Migliaia 11 3 5 2 2 3" xfId="41883"/>
    <cellStyle name="Migliaia 11 3 5 2 3" xfId="33930"/>
    <cellStyle name="Migliaia 11 3 5 2 4" xfId="39232"/>
    <cellStyle name="Migliaia 11 3 5 3" xfId="16137"/>
    <cellStyle name="Migliaia 11 3 5 3 2" xfId="34712"/>
    <cellStyle name="Migliaia 11 3 5 3 3" xfId="40014"/>
    <cellStyle name="Migliaia 11 3 5 3 4" xfId="29353"/>
    <cellStyle name="Migliaia 11 3 5 4" xfId="32241"/>
    <cellStyle name="Migliaia 11 3 5 5" xfId="37363"/>
    <cellStyle name="Migliaia 11 3 5 6" xfId="12339"/>
    <cellStyle name="Migliaia 11 3 6" xfId="3568"/>
    <cellStyle name="Migliaia 11 3 6 2" xfId="10193"/>
    <cellStyle name="Migliaia 11 3 6 2 2" xfId="34713"/>
    <cellStyle name="Migliaia 11 3 6 2 3" xfId="40015"/>
    <cellStyle name="Migliaia 11 3 6 3" xfId="14929"/>
    <cellStyle name="Migliaia 11 3 6 4" xfId="16138"/>
    <cellStyle name="Migliaia 11 3 6 4 2" xfId="37364"/>
    <cellStyle name="Migliaia 11 3 6 5" xfId="12340"/>
    <cellStyle name="Migliaia 11 3 7" xfId="7524"/>
    <cellStyle name="Migliaia 11 3 7 2" xfId="29354"/>
    <cellStyle name="Migliaia 11 3 7 2 2" xfId="34714"/>
    <cellStyle name="Migliaia 11 3 7 2 3" xfId="40016"/>
    <cellStyle name="Migliaia 11 3 7 3" xfId="32242"/>
    <cellStyle name="Migliaia 11 3 7 4" xfId="37365"/>
    <cellStyle name="Migliaia 11 3 8" xfId="13725"/>
    <cellStyle name="Migliaia 11 3 8 2" xfId="29355"/>
    <cellStyle name="Migliaia 11 3 8 2 2" xfId="34715"/>
    <cellStyle name="Migliaia 11 3 8 2 3" xfId="40017"/>
    <cellStyle name="Migliaia 11 3 8 3" xfId="32243"/>
    <cellStyle name="Migliaia 11 3 8 4" xfId="37366"/>
    <cellStyle name="Migliaia 11 3 8 5" xfId="20510"/>
    <cellStyle name="Migliaia 11 3 9" xfId="16129"/>
    <cellStyle name="Migliaia 11 4" xfId="379"/>
    <cellStyle name="Migliaia 11 4 2" xfId="4312"/>
    <cellStyle name="Migliaia 11 4 2 2" xfId="5093"/>
    <cellStyle name="Migliaia 11 4 2 2 2" xfId="29356"/>
    <cellStyle name="Migliaia 11 4 2 2 2 2" xfId="34716"/>
    <cellStyle name="Migliaia 11 4 2 2 2 3" xfId="40018"/>
    <cellStyle name="Migliaia 11 4 2 2 3" xfId="32244"/>
    <cellStyle name="Migliaia 11 4 2 2 4" xfId="37367"/>
    <cellStyle name="Migliaia 11 4 2 3" xfId="8196"/>
    <cellStyle name="Migliaia 11 4 2 3 2" xfId="29357"/>
    <cellStyle name="Migliaia 11 4 2 3 2 2" xfId="34717"/>
    <cellStyle name="Migliaia 11 4 2 3 2 3" xfId="40019"/>
    <cellStyle name="Migliaia 11 4 2 3 3" xfId="32245"/>
    <cellStyle name="Migliaia 11 4 2 3 4" xfId="37368"/>
    <cellStyle name="Migliaia 11 4 2 4" xfId="7547"/>
    <cellStyle name="Migliaia 11 4 2 5" xfId="6912"/>
    <cellStyle name="Migliaia 11 4 2 5 2" xfId="17685"/>
    <cellStyle name="Migliaia 11 4 2 5 3" xfId="42925"/>
    <cellStyle name="Migliaia 11 4 2 5 4" xfId="46678"/>
    <cellStyle name="Migliaia 11 4 2 5 5" xfId="49694"/>
    <cellStyle name="Migliaia 11 4 2 6" xfId="16140"/>
    <cellStyle name="Migliaia 11 4 2 7" xfId="20512"/>
    <cellStyle name="Migliaia 11 4 3" xfId="5094"/>
    <cellStyle name="Migliaia 11 4 3 2" xfId="14474"/>
    <cellStyle name="Migliaia 11 4 3 2 2" xfId="34718"/>
    <cellStyle name="Migliaia 11 4 3 2 3" xfId="40020"/>
    <cellStyle name="Migliaia 11 4 3 3" xfId="32246"/>
    <cellStyle name="Migliaia 11 4 3 4" xfId="37369"/>
    <cellStyle name="Migliaia 11 4 3 5" xfId="13723"/>
    <cellStyle name="Migliaia 11 4 4" xfId="8197"/>
    <cellStyle name="Migliaia 11 4 4 2" xfId="29358"/>
    <cellStyle name="Migliaia 11 4 4 2 2" xfId="34719"/>
    <cellStyle name="Migliaia 11 4 4 2 3" xfId="40021"/>
    <cellStyle name="Migliaia 11 4 4 3" xfId="32247"/>
    <cellStyle name="Migliaia 11 4 4 4" xfId="37370"/>
    <cellStyle name="Migliaia 11 4 5" xfId="7546"/>
    <cellStyle name="Migliaia 11 4 5 2" xfId="29359"/>
    <cellStyle name="Migliaia 11 4 5 2 2" xfId="34720"/>
    <cellStyle name="Migliaia 11 4 5 2 3" xfId="40022"/>
    <cellStyle name="Migliaia 11 4 5 3" xfId="32248"/>
    <cellStyle name="Migliaia 11 4 5 4" xfId="37371"/>
    <cellStyle name="Migliaia 11 4 6" xfId="6911"/>
    <cellStyle name="Migliaia 11 4 6 2" xfId="17684"/>
    <cellStyle name="Migliaia 11 4 6 2 2" xfId="34721"/>
    <cellStyle name="Migliaia 11 4 6 2 3" xfId="40023"/>
    <cellStyle name="Migliaia 11 4 6 2 4" xfId="29360"/>
    <cellStyle name="Migliaia 11 4 6 3" xfId="32249"/>
    <cellStyle name="Migliaia 11 4 6 4" xfId="37372"/>
    <cellStyle name="Migliaia 11 4 6 5" xfId="20513"/>
    <cellStyle name="Migliaia 11 4 6 6" xfId="44663"/>
    <cellStyle name="Migliaia 11 4 6 7" xfId="46677"/>
    <cellStyle name="Migliaia 11 4 6 8" xfId="49693"/>
    <cellStyle name="Migliaia 11 4 7" xfId="16139"/>
    <cellStyle name="Migliaia 11 4 7 2" xfId="29361"/>
    <cellStyle name="Migliaia 11 4 7 2 2" xfId="34722"/>
    <cellStyle name="Migliaia 11 4 7 2 3" xfId="40024"/>
    <cellStyle name="Migliaia 11 4 7 3" xfId="32250"/>
    <cellStyle name="Migliaia 11 4 7 4" xfId="37373"/>
    <cellStyle name="Migliaia 11 4 7 5" xfId="20514"/>
    <cellStyle name="Migliaia 11 4 8" xfId="20511"/>
    <cellStyle name="Migliaia 11 4 9" xfId="2338"/>
    <cellStyle name="Migliaia 11 5" xfId="380"/>
    <cellStyle name="Migliaia 11 5 2" xfId="4313"/>
    <cellStyle name="Migliaia 11 5 2 2" xfId="14672"/>
    <cellStyle name="Migliaia 11 5 2 2 2" xfId="34723"/>
    <cellStyle name="Migliaia 11 5 2 2 3" xfId="40025"/>
    <cellStyle name="Migliaia 11 5 2 3" xfId="16142"/>
    <cellStyle name="Migliaia 11 5 2 3 2" xfId="32251"/>
    <cellStyle name="Migliaia 11 5 2 4" xfId="37374"/>
    <cellStyle name="Migliaia 11 5 2 5" xfId="12341"/>
    <cellStyle name="Migliaia 11 5 3" xfId="7548"/>
    <cellStyle name="Migliaia 11 5 3 2" xfId="29363"/>
    <cellStyle name="Migliaia 11 5 3 2 2" xfId="34724"/>
    <cellStyle name="Migliaia 11 5 3 2 3" xfId="40026"/>
    <cellStyle name="Migliaia 11 5 3 3" xfId="32252"/>
    <cellStyle name="Migliaia 11 5 3 4" xfId="37375"/>
    <cellStyle name="Migliaia 11 5 4" xfId="6913"/>
    <cellStyle name="Migliaia 11 5 4 2" xfId="17686"/>
    <cellStyle name="Migliaia 11 5 4 2 2" xfId="34725"/>
    <cellStyle name="Migliaia 11 5 4 2 3" xfId="40027"/>
    <cellStyle name="Migliaia 11 5 4 2 4" xfId="29364"/>
    <cellStyle name="Migliaia 11 5 4 3" xfId="32253"/>
    <cellStyle name="Migliaia 11 5 4 4" xfId="37376"/>
    <cellStyle name="Migliaia 11 5 4 5" xfId="20516"/>
    <cellStyle name="Migliaia 11 5 4 6" xfId="43732"/>
    <cellStyle name="Migliaia 11 5 4 7" xfId="46679"/>
    <cellStyle name="Migliaia 11 5 4 8" xfId="49695"/>
    <cellStyle name="Migliaia 11 5 5" xfId="16141"/>
    <cellStyle name="Migliaia 11 5 5 2" xfId="29365"/>
    <cellStyle name="Migliaia 11 5 5 2 2" xfId="34726"/>
    <cellStyle name="Migliaia 11 5 5 2 3" xfId="40028"/>
    <cellStyle name="Migliaia 11 5 5 3" xfId="32254"/>
    <cellStyle name="Migliaia 11 5 5 4" xfId="37377"/>
    <cellStyle name="Migliaia 11 5 5 5" xfId="20517"/>
    <cellStyle name="Migliaia 11 5 6" xfId="20518"/>
    <cellStyle name="Migliaia 11 5 6 2" xfId="29366"/>
    <cellStyle name="Migliaia 11 5 6 2 2" xfId="34727"/>
    <cellStyle name="Migliaia 11 5 6 2 3" xfId="40029"/>
    <cellStyle name="Migliaia 11 5 6 3" xfId="32255"/>
    <cellStyle name="Migliaia 11 5 6 4" xfId="37378"/>
    <cellStyle name="Migliaia 11 5 7" xfId="20515"/>
    <cellStyle name="Migliaia 11 5 8" xfId="2339"/>
    <cellStyle name="Migliaia 11 6" xfId="2334"/>
    <cellStyle name="Migliaia 11 6 2" xfId="4308"/>
    <cellStyle name="Migliaia 11 6 2 2" xfId="5993"/>
    <cellStyle name="Migliaia 11 6 2 3" xfId="14985"/>
    <cellStyle name="Migliaia 11 6 2 4" xfId="16144"/>
    <cellStyle name="Migliaia 11 6 2 5" xfId="28579"/>
    <cellStyle name="Migliaia 11 6 2 6" xfId="12343"/>
    <cellStyle name="Migliaia 11 6 3" xfId="5745"/>
    <cellStyle name="Migliaia 11 6 3 2" xfId="31424"/>
    <cellStyle name="Migliaia 11 6 3 2 2" xfId="36582"/>
    <cellStyle name="Migliaia 11 6 3 2 3" xfId="41884"/>
    <cellStyle name="Migliaia 11 6 3 3" xfId="33931"/>
    <cellStyle name="Migliaia 11 6 3 4" xfId="39233"/>
    <cellStyle name="Migliaia 11 6 4" xfId="16143"/>
    <cellStyle name="Migliaia 11 6 4 2" xfId="34728"/>
    <cellStyle name="Migliaia 11 6 4 3" xfId="40030"/>
    <cellStyle name="Migliaia 11 6 4 4" xfId="29367"/>
    <cellStyle name="Migliaia 11 6 5" xfId="32256"/>
    <cellStyle name="Migliaia 11 6 6" xfId="37379"/>
    <cellStyle name="Migliaia 11 6 7" xfId="12342"/>
    <cellStyle name="Migliaia 11 7" xfId="4018"/>
    <cellStyle name="Migliaia 11 7 2" xfId="10488"/>
    <cellStyle name="Migliaia 11 7 2 2" xfId="31425"/>
    <cellStyle name="Migliaia 11 7 2 2 2" xfId="36583"/>
    <cellStyle name="Migliaia 11 7 2 2 3" xfId="41885"/>
    <cellStyle name="Migliaia 11 7 2 3" xfId="33932"/>
    <cellStyle name="Migliaia 11 7 2 4" xfId="39234"/>
    <cellStyle name="Migliaia 11 7 3" xfId="16145"/>
    <cellStyle name="Migliaia 11 7 3 2" xfId="34729"/>
    <cellStyle name="Migliaia 11 7 3 3" xfId="40031"/>
    <cellStyle name="Migliaia 11 7 3 4" xfId="29368"/>
    <cellStyle name="Migliaia 11 7 4" xfId="32257"/>
    <cellStyle name="Migliaia 11 7 5" xfId="37380"/>
    <cellStyle name="Migliaia 11 7 6" xfId="12344"/>
    <cellStyle name="Migliaia 11 8" xfId="3566"/>
    <cellStyle name="Migliaia 11 8 2" xfId="10191"/>
    <cellStyle name="Migliaia 11 8 2 2" xfId="31426"/>
    <cellStyle name="Migliaia 11 8 2 2 2" xfId="36584"/>
    <cellStyle name="Migliaia 11 8 2 2 3" xfId="41886"/>
    <cellStyle name="Migliaia 11 8 2 3" xfId="33933"/>
    <cellStyle name="Migliaia 11 8 2 4" xfId="39235"/>
    <cellStyle name="Migliaia 11 8 3" xfId="16146"/>
    <cellStyle name="Migliaia 11 8 3 2" xfId="34730"/>
    <cellStyle name="Migliaia 11 8 3 3" xfId="40032"/>
    <cellStyle name="Migliaia 11 8 3 4" xfId="29369"/>
    <cellStyle name="Migliaia 11 8 4" xfId="32258"/>
    <cellStyle name="Migliaia 11 8 5" xfId="37381"/>
    <cellStyle name="Migliaia 11 8 6" xfId="12345"/>
    <cellStyle name="Migliaia 11 9" xfId="13443"/>
    <cellStyle name="Migliaia 11 9 2" xfId="29370"/>
    <cellStyle name="Migliaia 11 9 2 2" xfId="34731"/>
    <cellStyle name="Migliaia 11 9 2 3" xfId="40033"/>
    <cellStyle name="Migliaia 11 9 3" xfId="32259"/>
    <cellStyle name="Migliaia 11 9 4" xfId="37382"/>
    <cellStyle name="Migliaia 12" xfId="381"/>
    <cellStyle name="Migliaia 12 10" xfId="16147"/>
    <cellStyle name="Migliaia 12 10 2" xfId="34732"/>
    <cellStyle name="Migliaia 12 10 3" xfId="40034"/>
    <cellStyle name="Migliaia 12 10 4" xfId="29371"/>
    <cellStyle name="Migliaia 12 11" xfId="32260"/>
    <cellStyle name="Migliaia 12 12" xfId="37383"/>
    <cellStyle name="Migliaia 12 13" xfId="1789"/>
    <cellStyle name="Migliaia 12 2" xfId="382"/>
    <cellStyle name="Migliaia 12 2 2" xfId="2341"/>
    <cellStyle name="Migliaia 12 2 2 2" xfId="4315"/>
    <cellStyle name="Migliaia 12 2 2 2 2" xfId="10669"/>
    <cellStyle name="Migliaia 12 2 2 2 2 2" xfId="34733"/>
    <cellStyle name="Migliaia 12 2 2 2 2 3" xfId="40035"/>
    <cellStyle name="Migliaia 12 2 2 2 3" xfId="14673"/>
    <cellStyle name="Migliaia 12 2 2 2 4" xfId="16150"/>
    <cellStyle name="Migliaia 12 2 2 2 4 2" xfId="37384"/>
    <cellStyle name="Migliaia 12 2 2 2 5" xfId="12346"/>
    <cellStyle name="Migliaia 12 2 2 3" xfId="7896"/>
    <cellStyle name="Migliaia 12 2 2 3 2" xfId="31427"/>
    <cellStyle name="Migliaia 12 2 2 3 2 2" xfId="36585"/>
    <cellStyle name="Migliaia 12 2 2 3 2 3" xfId="41887"/>
    <cellStyle name="Migliaia 12 2 2 3 3" xfId="33934"/>
    <cellStyle name="Migliaia 12 2 2 3 4" xfId="39236"/>
    <cellStyle name="Migliaia 12 2 2 4" xfId="6914"/>
    <cellStyle name="Migliaia 12 2 2 4 2" xfId="17687"/>
    <cellStyle name="Migliaia 12 2 2 4 3" xfId="44566"/>
    <cellStyle name="Migliaia 12 2 2 4 4" xfId="46680"/>
    <cellStyle name="Migliaia 12 2 2 4 5" xfId="49696"/>
    <cellStyle name="Migliaia 12 2 2 5" xfId="16149"/>
    <cellStyle name="Migliaia 12 2 2 6" xfId="20525"/>
    <cellStyle name="Migliaia 12 2 3" xfId="4022"/>
    <cellStyle name="Migliaia 12 2 3 2" xfId="10492"/>
    <cellStyle name="Migliaia 12 2 3 2 2" xfId="31428"/>
    <cellStyle name="Migliaia 12 2 3 2 2 2" xfId="36586"/>
    <cellStyle name="Migliaia 12 2 3 2 2 3" xfId="41888"/>
    <cellStyle name="Migliaia 12 2 3 2 3" xfId="33935"/>
    <cellStyle name="Migliaia 12 2 3 2 4" xfId="39237"/>
    <cellStyle name="Migliaia 12 2 3 3" xfId="16151"/>
    <cellStyle name="Migliaia 12 2 3 3 2" xfId="34734"/>
    <cellStyle name="Migliaia 12 2 3 3 3" xfId="40036"/>
    <cellStyle name="Migliaia 12 2 3 3 4" xfId="29373"/>
    <cellStyle name="Migliaia 12 2 3 4" xfId="32262"/>
    <cellStyle name="Migliaia 12 2 3 5" xfId="37385"/>
    <cellStyle name="Migliaia 12 2 3 6" xfId="12347"/>
    <cellStyle name="Migliaia 12 2 4" xfId="3571"/>
    <cellStyle name="Migliaia 12 2 4 2" xfId="10195"/>
    <cellStyle name="Migliaia 12 2 4 2 2" xfId="34735"/>
    <cellStyle name="Migliaia 12 2 4 2 3" xfId="40037"/>
    <cellStyle name="Migliaia 12 2 4 3" xfId="15034"/>
    <cellStyle name="Migliaia 12 2 4 4" xfId="16152"/>
    <cellStyle name="Migliaia 12 2 4 4 2" xfId="37386"/>
    <cellStyle name="Migliaia 12 2 4 5" xfId="12348"/>
    <cellStyle name="Migliaia 12 2 5" xfId="9409"/>
    <cellStyle name="Migliaia 12 2 5 2" xfId="29375"/>
    <cellStyle name="Migliaia 12 2 5 2 2" xfId="34736"/>
    <cellStyle name="Migliaia 12 2 5 2 3" xfId="40038"/>
    <cellStyle name="Migliaia 12 2 5 3" xfId="32264"/>
    <cellStyle name="Migliaia 12 2 5 4" xfId="37387"/>
    <cellStyle name="Migliaia 12 2 6" xfId="16148"/>
    <cellStyle name="Migliaia 12 2 6 2" xfId="29376"/>
    <cellStyle name="Migliaia 12 2 6 2 2" xfId="34737"/>
    <cellStyle name="Migliaia 12 2 6 2 3" xfId="40039"/>
    <cellStyle name="Migliaia 12 2 6 3" xfId="32265"/>
    <cellStyle name="Migliaia 12 2 6 4" xfId="37388"/>
    <cellStyle name="Migliaia 12 2 6 5" xfId="20530"/>
    <cellStyle name="Migliaia 12 2 7" xfId="20524"/>
    <cellStyle name="Migliaia 12 2 8" xfId="1790"/>
    <cellStyle name="Migliaia 12 3" xfId="383"/>
    <cellStyle name="Migliaia 12 3 10" xfId="20531"/>
    <cellStyle name="Migliaia 12 3 11" xfId="12349"/>
    <cellStyle name="Migliaia 12 3 12" xfId="1791"/>
    <cellStyle name="Migliaia 12 3 2" xfId="384"/>
    <cellStyle name="Migliaia 12 3 2 2" xfId="4317"/>
    <cellStyle name="Migliaia 12 3 2 2 2" xfId="8198"/>
    <cellStyle name="Migliaia 12 3 2 2 2 2" xfId="14674"/>
    <cellStyle name="Migliaia 12 3 2 2 2 2 2" xfId="18147"/>
    <cellStyle name="Migliaia 12 3 2 2 2 2 2 2" xfId="34738"/>
    <cellStyle name="Migliaia 12 3 2 2 2 2 3" xfId="40040"/>
    <cellStyle name="Migliaia 12 3 2 2 2 2 4" xfId="29377"/>
    <cellStyle name="Migliaia 12 3 2 2 2 3" xfId="32266"/>
    <cellStyle name="Migliaia 12 3 2 2 2 4" xfId="37389"/>
    <cellStyle name="Migliaia 12 3 2 2 2 5" xfId="44196"/>
    <cellStyle name="Migliaia 12 3 2 2 2 6" xfId="47153"/>
    <cellStyle name="Migliaia 12 3 2 2 2 7" xfId="50169"/>
    <cellStyle name="Migliaia 12 3 2 2 2 8" xfId="13948"/>
    <cellStyle name="Migliaia 12 3 2 2 3" xfId="7985"/>
    <cellStyle name="Migliaia 12 3 2 2 4" xfId="6915"/>
    <cellStyle name="Migliaia 12 3 2 2 4 2" xfId="17688"/>
    <cellStyle name="Migliaia 12 3 2 2 4 3" xfId="44813"/>
    <cellStyle name="Migliaia 12 3 2 2 4 4" xfId="46681"/>
    <cellStyle name="Migliaia 12 3 2 2 4 5" xfId="49697"/>
    <cellStyle name="Migliaia 12 3 2 2 5" xfId="16155"/>
    <cellStyle name="Migliaia 12 3 2 2 6" xfId="20533"/>
    <cellStyle name="Migliaia 12 3 2 3" xfId="3573"/>
    <cellStyle name="Migliaia 12 3 2 3 2" xfId="7956"/>
    <cellStyle name="Migliaia 12 3 2 3 2 2" xfId="34739"/>
    <cellStyle name="Migliaia 12 3 2 3 2 3" xfId="40041"/>
    <cellStyle name="Migliaia 12 3 2 3 2 4" xfId="29378"/>
    <cellStyle name="Migliaia 12 3 2 3 3" xfId="8199"/>
    <cellStyle name="Migliaia 12 3 2 3 4" xfId="16156"/>
    <cellStyle name="Migliaia 12 3 2 3 4 2" xfId="37390"/>
    <cellStyle name="Migliaia 12 3 2 3 5" xfId="12350"/>
    <cellStyle name="Migliaia 12 3 2 4" xfId="7549"/>
    <cellStyle name="Migliaia 12 3 2 4 2" xfId="14367"/>
    <cellStyle name="Migliaia 12 3 2 4 2 2" xfId="34740"/>
    <cellStyle name="Migliaia 12 3 2 4 2 3" xfId="40042"/>
    <cellStyle name="Migliaia 12 3 2 4 3" xfId="32268"/>
    <cellStyle name="Migliaia 12 3 2 4 4" xfId="37391"/>
    <cellStyle name="Migliaia 12 3 2 4 5" xfId="13446"/>
    <cellStyle name="Migliaia 12 3 2 5" xfId="13721"/>
    <cellStyle name="Migliaia 12 3 2 5 2" xfId="29380"/>
    <cellStyle name="Migliaia 12 3 2 5 2 2" xfId="34741"/>
    <cellStyle name="Migliaia 12 3 2 5 2 3" xfId="40043"/>
    <cellStyle name="Migliaia 12 3 2 5 3" xfId="32269"/>
    <cellStyle name="Migliaia 12 3 2 5 4" xfId="37392"/>
    <cellStyle name="Migliaia 12 3 2 6" xfId="16154"/>
    <cellStyle name="Migliaia 12 3 2 6 2" xfId="29381"/>
    <cellStyle name="Migliaia 12 3 2 6 2 2" xfId="34742"/>
    <cellStyle name="Migliaia 12 3 2 6 2 3" xfId="40044"/>
    <cellStyle name="Migliaia 12 3 2 6 3" xfId="32270"/>
    <cellStyle name="Migliaia 12 3 2 6 4" xfId="37393"/>
    <cellStyle name="Migliaia 12 3 2 6 5" xfId="20537"/>
    <cellStyle name="Migliaia 12 3 2 7" xfId="20532"/>
    <cellStyle name="Migliaia 12 3 2 8" xfId="2343"/>
    <cellStyle name="Migliaia 12 3 3" xfId="2342"/>
    <cellStyle name="Migliaia 12 3 3 2" xfId="4316"/>
    <cellStyle name="Migliaia 12 3 3 2 2" xfId="5996"/>
    <cellStyle name="Migliaia 12 3 3 2 2 2" xfId="34744"/>
    <cellStyle name="Migliaia 12 3 3 2 2 3" xfId="40046"/>
    <cellStyle name="Migliaia 12 3 3 2 3" xfId="14475"/>
    <cellStyle name="Migliaia 12 3 3 2 4" xfId="16158"/>
    <cellStyle name="Migliaia 12 3 3 2 4 2" xfId="37395"/>
    <cellStyle name="Migliaia 12 3 3 2 5" xfId="12352"/>
    <cellStyle name="Migliaia 12 3 3 3" xfId="5748"/>
    <cellStyle name="Migliaia 12 3 3 3 2" xfId="29383"/>
    <cellStyle name="Migliaia 12 3 3 3 2 2" xfId="34745"/>
    <cellStyle name="Migliaia 12 3 3 3 2 3" xfId="40047"/>
    <cellStyle name="Migliaia 12 3 3 3 3" xfId="32273"/>
    <cellStyle name="Migliaia 12 3 3 3 4" xfId="37396"/>
    <cellStyle name="Migliaia 12 3 3 4" xfId="16157"/>
    <cellStyle name="Migliaia 12 3 3 4 2" xfId="29384"/>
    <cellStyle name="Migliaia 12 3 3 4 2 2" xfId="34746"/>
    <cellStyle name="Migliaia 12 3 3 4 2 3" xfId="40048"/>
    <cellStyle name="Migliaia 12 3 3 4 3" xfId="32274"/>
    <cellStyle name="Migliaia 12 3 3 4 4" xfId="37397"/>
    <cellStyle name="Migliaia 12 3 3 4 5" xfId="20541"/>
    <cellStyle name="Migliaia 12 3 3 5" xfId="20542"/>
    <cellStyle name="Migliaia 12 3 3 5 2" xfId="29385"/>
    <cellStyle name="Migliaia 12 3 3 5 2 2" xfId="34747"/>
    <cellStyle name="Migliaia 12 3 3 5 2 3" xfId="40049"/>
    <cellStyle name="Migliaia 12 3 3 5 3" xfId="32275"/>
    <cellStyle name="Migliaia 12 3 3 5 4" xfId="37398"/>
    <cellStyle name="Migliaia 12 3 3 6" xfId="29382"/>
    <cellStyle name="Migliaia 12 3 3 6 2" xfId="34743"/>
    <cellStyle name="Migliaia 12 3 3 6 3" xfId="40045"/>
    <cellStyle name="Migliaia 12 3 3 7" xfId="32271"/>
    <cellStyle name="Migliaia 12 3 3 8" xfId="37394"/>
    <cellStyle name="Migliaia 12 3 3 9" xfId="12351"/>
    <cellStyle name="Migliaia 12 3 4" xfId="3268"/>
    <cellStyle name="Migliaia 12 3 4 2" xfId="4778"/>
    <cellStyle name="Migliaia 12 3 4 2 2" xfId="10730"/>
    <cellStyle name="Migliaia 12 3 4 2 3" xfId="14430"/>
    <cellStyle name="Migliaia 12 3 4 2 4" xfId="16160"/>
    <cellStyle name="Migliaia 12 3 4 2 5" xfId="28585"/>
    <cellStyle name="Migliaia 12 3 4 2 6" xfId="12354"/>
    <cellStyle name="Migliaia 12 3 4 3" xfId="9978"/>
    <cellStyle name="Migliaia 12 3 4 3 2" xfId="31429"/>
    <cellStyle name="Migliaia 12 3 4 3 2 2" xfId="36587"/>
    <cellStyle name="Migliaia 12 3 4 3 2 3" xfId="41889"/>
    <cellStyle name="Migliaia 12 3 4 3 3" xfId="33936"/>
    <cellStyle name="Migliaia 12 3 4 3 4" xfId="39238"/>
    <cellStyle name="Migliaia 12 3 4 4" xfId="16159"/>
    <cellStyle name="Migliaia 12 3 4 4 2" xfId="34748"/>
    <cellStyle name="Migliaia 12 3 4 4 3" xfId="40050"/>
    <cellStyle name="Migliaia 12 3 4 4 4" xfId="29386"/>
    <cellStyle name="Migliaia 12 3 4 5" xfId="32276"/>
    <cellStyle name="Migliaia 12 3 4 6" xfId="37399"/>
    <cellStyle name="Migliaia 12 3 4 7" xfId="12353"/>
    <cellStyle name="Migliaia 12 3 5" xfId="4023"/>
    <cellStyle name="Migliaia 12 3 5 2" xfId="10493"/>
    <cellStyle name="Migliaia 12 3 5 2 2" xfId="31430"/>
    <cellStyle name="Migliaia 12 3 5 2 2 2" xfId="36588"/>
    <cellStyle name="Migliaia 12 3 5 2 2 3" xfId="41890"/>
    <cellStyle name="Migliaia 12 3 5 2 3" xfId="33937"/>
    <cellStyle name="Migliaia 12 3 5 2 4" xfId="39239"/>
    <cellStyle name="Migliaia 12 3 5 3" xfId="16161"/>
    <cellStyle name="Migliaia 12 3 5 3 2" xfId="34749"/>
    <cellStyle name="Migliaia 12 3 5 3 3" xfId="40051"/>
    <cellStyle name="Migliaia 12 3 5 3 4" xfId="29387"/>
    <cellStyle name="Migliaia 12 3 5 4" xfId="32277"/>
    <cellStyle name="Migliaia 12 3 5 5" xfId="37400"/>
    <cellStyle name="Migliaia 12 3 5 6" xfId="12355"/>
    <cellStyle name="Migliaia 12 3 6" xfId="3572"/>
    <cellStyle name="Migliaia 12 3 6 2" xfId="10196"/>
    <cellStyle name="Migliaia 12 3 6 2 2" xfId="34750"/>
    <cellStyle name="Migliaia 12 3 6 2 3" xfId="40052"/>
    <cellStyle name="Migliaia 12 3 6 3" xfId="15033"/>
    <cellStyle name="Migliaia 12 3 6 4" xfId="16162"/>
    <cellStyle name="Migliaia 12 3 6 4 2" xfId="37401"/>
    <cellStyle name="Migliaia 12 3 6 5" xfId="12356"/>
    <cellStyle name="Migliaia 12 3 7" xfId="7837"/>
    <cellStyle name="Migliaia 12 3 7 2" xfId="29388"/>
    <cellStyle name="Migliaia 12 3 7 2 2" xfId="34751"/>
    <cellStyle name="Migliaia 12 3 7 2 3" xfId="40053"/>
    <cellStyle name="Migliaia 12 3 7 3" xfId="32279"/>
    <cellStyle name="Migliaia 12 3 7 4" xfId="37402"/>
    <cellStyle name="Migliaia 12 3 8" xfId="13722"/>
    <cellStyle name="Migliaia 12 3 8 2" xfId="29389"/>
    <cellStyle name="Migliaia 12 3 8 2 2" xfId="34752"/>
    <cellStyle name="Migliaia 12 3 8 2 3" xfId="40054"/>
    <cellStyle name="Migliaia 12 3 8 3" xfId="32280"/>
    <cellStyle name="Migliaia 12 3 8 4" xfId="37403"/>
    <cellStyle name="Migliaia 12 3 8 5" xfId="20546"/>
    <cellStyle name="Migliaia 12 3 9" xfId="16153"/>
    <cellStyle name="Migliaia 12 4" xfId="385"/>
    <cellStyle name="Migliaia 12 4 2" xfId="4318"/>
    <cellStyle name="Migliaia 12 4 2 2" xfId="5095"/>
    <cellStyle name="Migliaia 12 4 2 2 2" xfId="29390"/>
    <cellStyle name="Migliaia 12 4 2 2 2 2" xfId="34753"/>
    <cellStyle name="Migliaia 12 4 2 2 2 3" xfId="40055"/>
    <cellStyle name="Migliaia 12 4 2 2 3" xfId="32281"/>
    <cellStyle name="Migliaia 12 4 2 2 4" xfId="37404"/>
    <cellStyle name="Migliaia 12 4 2 3" xfId="8200"/>
    <cellStyle name="Migliaia 12 4 2 3 2" xfId="29391"/>
    <cellStyle name="Migliaia 12 4 2 3 2 2" xfId="34754"/>
    <cellStyle name="Migliaia 12 4 2 3 2 3" xfId="40056"/>
    <cellStyle name="Migliaia 12 4 2 3 3" xfId="32282"/>
    <cellStyle name="Migliaia 12 4 2 3 4" xfId="37405"/>
    <cellStyle name="Migliaia 12 4 2 4" xfId="7551"/>
    <cellStyle name="Migliaia 12 4 2 5" xfId="6917"/>
    <cellStyle name="Migliaia 12 4 2 5 2" xfId="17690"/>
    <cellStyle name="Migliaia 12 4 2 5 3" xfId="42489"/>
    <cellStyle name="Migliaia 12 4 2 5 4" xfId="46683"/>
    <cellStyle name="Migliaia 12 4 2 5 5" xfId="49699"/>
    <cellStyle name="Migliaia 12 4 2 6" xfId="16164"/>
    <cellStyle name="Migliaia 12 4 2 7" xfId="20548"/>
    <cellStyle name="Migliaia 12 4 3" xfId="5096"/>
    <cellStyle name="Migliaia 12 4 3 2" xfId="14476"/>
    <cellStyle name="Migliaia 12 4 3 2 2" xfId="34755"/>
    <cellStyle name="Migliaia 12 4 3 2 3" xfId="40057"/>
    <cellStyle name="Migliaia 12 4 3 3" xfId="32283"/>
    <cellStyle name="Migliaia 12 4 3 4" xfId="37406"/>
    <cellStyle name="Migliaia 12 4 3 5" xfId="13720"/>
    <cellStyle name="Migliaia 12 4 4" xfId="8201"/>
    <cellStyle name="Migliaia 12 4 4 2" xfId="29393"/>
    <cellStyle name="Migliaia 12 4 4 2 2" xfId="34756"/>
    <cellStyle name="Migliaia 12 4 4 2 3" xfId="40058"/>
    <cellStyle name="Migliaia 12 4 4 3" xfId="32284"/>
    <cellStyle name="Migliaia 12 4 4 4" xfId="37407"/>
    <cellStyle name="Migliaia 12 4 5" xfId="7550"/>
    <cellStyle name="Migliaia 12 4 5 2" xfId="29394"/>
    <cellStyle name="Migliaia 12 4 5 2 2" xfId="34757"/>
    <cellStyle name="Migliaia 12 4 5 2 3" xfId="40059"/>
    <cellStyle name="Migliaia 12 4 5 3" xfId="32285"/>
    <cellStyle name="Migliaia 12 4 5 4" xfId="37408"/>
    <cellStyle name="Migliaia 12 4 6" xfId="6916"/>
    <cellStyle name="Migliaia 12 4 6 2" xfId="17689"/>
    <cellStyle name="Migliaia 12 4 6 2 2" xfId="34758"/>
    <cellStyle name="Migliaia 12 4 6 2 3" xfId="40060"/>
    <cellStyle name="Migliaia 12 4 6 2 4" xfId="29395"/>
    <cellStyle name="Migliaia 12 4 6 3" xfId="32286"/>
    <cellStyle name="Migliaia 12 4 6 4" xfId="37409"/>
    <cellStyle name="Migliaia 12 4 6 5" xfId="20552"/>
    <cellStyle name="Migliaia 12 4 6 6" xfId="43942"/>
    <cellStyle name="Migliaia 12 4 6 7" xfId="46682"/>
    <cellStyle name="Migliaia 12 4 6 8" xfId="49698"/>
    <cellStyle name="Migliaia 12 4 7" xfId="16163"/>
    <cellStyle name="Migliaia 12 4 7 2" xfId="29396"/>
    <cellStyle name="Migliaia 12 4 7 2 2" xfId="34759"/>
    <cellStyle name="Migliaia 12 4 7 2 3" xfId="40061"/>
    <cellStyle name="Migliaia 12 4 7 3" xfId="32287"/>
    <cellStyle name="Migliaia 12 4 7 4" xfId="37410"/>
    <cellStyle name="Migliaia 12 4 7 5" xfId="20553"/>
    <cellStyle name="Migliaia 12 4 8" xfId="20547"/>
    <cellStyle name="Migliaia 12 4 9" xfId="2344"/>
    <cellStyle name="Migliaia 12 5" xfId="386"/>
    <cellStyle name="Migliaia 12 5 2" xfId="4319"/>
    <cellStyle name="Migliaia 12 5 2 2" xfId="14675"/>
    <cellStyle name="Migliaia 12 5 2 2 2" xfId="34760"/>
    <cellStyle name="Migliaia 12 5 2 2 3" xfId="40062"/>
    <cellStyle name="Migliaia 12 5 2 3" xfId="16166"/>
    <cellStyle name="Migliaia 12 5 2 3 2" xfId="32288"/>
    <cellStyle name="Migliaia 12 5 2 4" xfId="37411"/>
    <cellStyle name="Migliaia 12 5 2 5" xfId="12357"/>
    <cellStyle name="Migliaia 12 5 3" xfId="7552"/>
    <cellStyle name="Migliaia 12 5 3 2" xfId="29397"/>
    <cellStyle name="Migliaia 12 5 3 2 2" xfId="34761"/>
    <cellStyle name="Migliaia 12 5 3 2 3" xfId="40063"/>
    <cellStyle name="Migliaia 12 5 3 3" xfId="32289"/>
    <cellStyle name="Migliaia 12 5 3 4" xfId="37412"/>
    <cellStyle name="Migliaia 12 5 4" xfId="6918"/>
    <cellStyle name="Migliaia 12 5 4 2" xfId="17691"/>
    <cellStyle name="Migliaia 12 5 4 2 2" xfId="34762"/>
    <cellStyle name="Migliaia 12 5 4 2 3" xfId="40064"/>
    <cellStyle name="Migliaia 12 5 4 2 4" xfId="29398"/>
    <cellStyle name="Migliaia 12 5 4 3" xfId="32290"/>
    <cellStyle name="Migliaia 12 5 4 4" xfId="37413"/>
    <cellStyle name="Migliaia 12 5 4 5" xfId="20556"/>
    <cellStyle name="Migliaia 12 5 4 6" xfId="44753"/>
    <cellStyle name="Migliaia 12 5 4 7" xfId="46684"/>
    <cellStyle name="Migliaia 12 5 4 8" xfId="49700"/>
    <cellStyle name="Migliaia 12 5 5" xfId="16165"/>
    <cellStyle name="Migliaia 12 5 5 2" xfId="29399"/>
    <cellStyle name="Migliaia 12 5 5 2 2" xfId="34763"/>
    <cellStyle name="Migliaia 12 5 5 2 3" xfId="40065"/>
    <cellStyle name="Migliaia 12 5 5 3" xfId="32291"/>
    <cellStyle name="Migliaia 12 5 5 4" xfId="37414"/>
    <cellStyle name="Migliaia 12 5 5 5" xfId="20557"/>
    <cellStyle name="Migliaia 12 5 6" xfId="20558"/>
    <cellStyle name="Migliaia 12 5 6 2" xfId="29400"/>
    <cellStyle name="Migliaia 12 5 6 2 2" xfId="34764"/>
    <cellStyle name="Migliaia 12 5 6 2 3" xfId="40066"/>
    <cellStyle name="Migliaia 12 5 6 3" xfId="32292"/>
    <cellStyle name="Migliaia 12 5 6 4" xfId="37415"/>
    <cellStyle name="Migliaia 12 5 7" xfId="20554"/>
    <cellStyle name="Migliaia 12 5 8" xfId="2345"/>
    <cellStyle name="Migliaia 12 6" xfId="2340"/>
    <cellStyle name="Migliaia 12 6 2" xfId="4314"/>
    <cellStyle name="Migliaia 12 6 2 2" xfId="5995"/>
    <cellStyle name="Migliaia 12 6 2 3" xfId="14984"/>
    <cellStyle name="Migliaia 12 6 2 4" xfId="16168"/>
    <cellStyle name="Migliaia 12 6 2 5" xfId="28587"/>
    <cellStyle name="Migliaia 12 6 2 6" xfId="12359"/>
    <cellStyle name="Migliaia 12 6 3" xfId="5747"/>
    <cellStyle name="Migliaia 12 6 3 2" xfId="31431"/>
    <cellStyle name="Migliaia 12 6 3 2 2" xfId="36589"/>
    <cellStyle name="Migliaia 12 6 3 2 3" xfId="41891"/>
    <cellStyle name="Migliaia 12 6 3 3" xfId="33938"/>
    <cellStyle name="Migliaia 12 6 3 4" xfId="39240"/>
    <cellStyle name="Migliaia 12 6 4" xfId="16167"/>
    <cellStyle name="Migliaia 12 6 4 2" xfId="34765"/>
    <cellStyle name="Migliaia 12 6 4 3" xfId="40067"/>
    <cellStyle name="Migliaia 12 6 4 4" xfId="29401"/>
    <cellStyle name="Migliaia 12 6 5" xfId="32293"/>
    <cellStyle name="Migliaia 12 6 6" xfId="37416"/>
    <cellStyle name="Migliaia 12 6 7" xfId="12358"/>
    <cellStyle name="Migliaia 12 7" xfId="4021"/>
    <cellStyle name="Migliaia 12 7 2" xfId="10491"/>
    <cellStyle name="Migliaia 12 7 2 2" xfId="31432"/>
    <cellStyle name="Migliaia 12 7 2 2 2" xfId="36590"/>
    <cellStyle name="Migliaia 12 7 2 2 3" xfId="41892"/>
    <cellStyle name="Migliaia 12 7 2 3" xfId="33939"/>
    <cellStyle name="Migliaia 12 7 2 4" xfId="39241"/>
    <cellStyle name="Migliaia 12 7 3" xfId="16169"/>
    <cellStyle name="Migliaia 12 7 3 2" xfId="34766"/>
    <cellStyle name="Migliaia 12 7 3 3" xfId="40068"/>
    <cellStyle name="Migliaia 12 7 3 4" xfId="29402"/>
    <cellStyle name="Migliaia 12 7 4" xfId="32294"/>
    <cellStyle name="Migliaia 12 7 5" xfId="37417"/>
    <cellStyle name="Migliaia 12 7 6" xfId="12360"/>
    <cellStyle name="Migliaia 12 8" xfId="3570"/>
    <cellStyle name="Migliaia 12 8 2" xfId="10194"/>
    <cellStyle name="Migliaia 12 8 2 2" xfId="31433"/>
    <cellStyle name="Migliaia 12 8 2 2 2" xfId="36591"/>
    <cellStyle name="Migliaia 12 8 2 2 3" xfId="41893"/>
    <cellStyle name="Migliaia 12 8 2 3" xfId="33940"/>
    <cellStyle name="Migliaia 12 8 2 4" xfId="39242"/>
    <cellStyle name="Migliaia 12 8 3" xfId="16170"/>
    <cellStyle name="Migliaia 12 8 3 2" xfId="34767"/>
    <cellStyle name="Migliaia 12 8 3 3" xfId="40069"/>
    <cellStyle name="Migliaia 12 8 3 4" xfId="29403"/>
    <cellStyle name="Migliaia 12 8 4" xfId="32295"/>
    <cellStyle name="Migliaia 12 8 5" xfId="37418"/>
    <cellStyle name="Migliaia 12 8 6" xfId="12361"/>
    <cellStyle name="Migliaia 12 9" xfId="13445"/>
    <cellStyle name="Migliaia 12 9 2" xfId="29404"/>
    <cellStyle name="Migliaia 12 9 2 2" xfId="34768"/>
    <cellStyle name="Migliaia 12 9 2 3" xfId="40070"/>
    <cellStyle name="Migliaia 12 9 3" xfId="32296"/>
    <cellStyle name="Migliaia 12 9 4" xfId="37419"/>
    <cellStyle name="Migliaia 13" xfId="387"/>
    <cellStyle name="Migliaia 13 10" xfId="16171"/>
    <cellStyle name="Migliaia 13 10 2" xfId="34769"/>
    <cellStyle name="Migliaia 13 10 3" xfId="40071"/>
    <cellStyle name="Migliaia 13 10 4" xfId="29405"/>
    <cellStyle name="Migliaia 13 11" xfId="32297"/>
    <cellStyle name="Migliaia 13 12" xfId="37420"/>
    <cellStyle name="Migliaia 13 13" xfId="1792"/>
    <cellStyle name="Migliaia 13 2" xfId="388"/>
    <cellStyle name="Migliaia 13 2 2" xfId="2347"/>
    <cellStyle name="Migliaia 13 2 2 2" xfId="4321"/>
    <cellStyle name="Migliaia 13 2 2 2 2" xfId="10670"/>
    <cellStyle name="Migliaia 13 2 2 2 2 2" xfId="34770"/>
    <cellStyle name="Migliaia 13 2 2 2 2 3" xfId="40072"/>
    <cellStyle name="Migliaia 13 2 2 2 3" xfId="14676"/>
    <cellStyle name="Migliaia 13 2 2 2 4" xfId="16174"/>
    <cellStyle name="Migliaia 13 2 2 2 4 2" xfId="37421"/>
    <cellStyle name="Migliaia 13 2 2 2 5" xfId="12362"/>
    <cellStyle name="Migliaia 13 2 2 3" xfId="7897"/>
    <cellStyle name="Migliaia 13 2 2 3 2" xfId="31434"/>
    <cellStyle name="Migliaia 13 2 2 3 2 2" xfId="36592"/>
    <cellStyle name="Migliaia 13 2 2 3 2 3" xfId="41894"/>
    <cellStyle name="Migliaia 13 2 2 3 3" xfId="33941"/>
    <cellStyle name="Migliaia 13 2 2 3 4" xfId="39243"/>
    <cellStyle name="Migliaia 13 2 2 4" xfId="6919"/>
    <cellStyle name="Migliaia 13 2 2 4 2" xfId="17692"/>
    <cellStyle name="Migliaia 13 2 2 4 3" xfId="43994"/>
    <cellStyle name="Migliaia 13 2 2 4 4" xfId="46685"/>
    <cellStyle name="Migliaia 13 2 2 4 5" xfId="49701"/>
    <cellStyle name="Migliaia 13 2 2 5" xfId="16173"/>
    <cellStyle name="Migliaia 13 2 2 6" xfId="20562"/>
    <cellStyle name="Migliaia 13 2 3" xfId="4025"/>
    <cellStyle name="Migliaia 13 2 3 2" xfId="10495"/>
    <cellStyle name="Migliaia 13 2 3 2 2" xfId="31435"/>
    <cellStyle name="Migliaia 13 2 3 2 2 2" xfId="36593"/>
    <cellStyle name="Migliaia 13 2 3 2 2 3" xfId="41895"/>
    <cellStyle name="Migliaia 13 2 3 2 3" xfId="33942"/>
    <cellStyle name="Migliaia 13 2 3 2 4" xfId="39244"/>
    <cellStyle name="Migliaia 13 2 3 3" xfId="16175"/>
    <cellStyle name="Migliaia 13 2 3 3 2" xfId="34771"/>
    <cellStyle name="Migliaia 13 2 3 3 3" xfId="40073"/>
    <cellStyle name="Migliaia 13 2 3 3 4" xfId="29406"/>
    <cellStyle name="Migliaia 13 2 3 4" xfId="32298"/>
    <cellStyle name="Migliaia 13 2 3 5" xfId="37422"/>
    <cellStyle name="Migliaia 13 2 3 6" xfId="12363"/>
    <cellStyle name="Migliaia 13 2 4" xfId="3575"/>
    <cellStyle name="Migliaia 13 2 4 2" xfId="10198"/>
    <cellStyle name="Migliaia 13 2 4 2 2" xfId="34772"/>
    <cellStyle name="Migliaia 13 2 4 2 3" xfId="40074"/>
    <cellStyle name="Migliaia 13 2 4 3" xfId="14928"/>
    <cellStyle name="Migliaia 13 2 4 4" xfId="16176"/>
    <cellStyle name="Migliaia 13 2 4 4 2" xfId="37423"/>
    <cellStyle name="Migliaia 13 2 4 5" xfId="12364"/>
    <cellStyle name="Migliaia 13 2 5" xfId="9410"/>
    <cellStyle name="Migliaia 13 2 5 2" xfId="29407"/>
    <cellStyle name="Migliaia 13 2 5 2 2" xfId="34773"/>
    <cellStyle name="Migliaia 13 2 5 2 3" xfId="40075"/>
    <cellStyle name="Migliaia 13 2 5 3" xfId="32299"/>
    <cellStyle name="Migliaia 13 2 5 4" xfId="37424"/>
    <cellStyle name="Migliaia 13 2 6" xfId="16172"/>
    <cellStyle name="Migliaia 13 2 6 2" xfId="29408"/>
    <cellStyle name="Migliaia 13 2 6 2 2" xfId="34774"/>
    <cellStyle name="Migliaia 13 2 6 2 3" xfId="40076"/>
    <cellStyle name="Migliaia 13 2 6 3" xfId="32300"/>
    <cellStyle name="Migliaia 13 2 6 4" xfId="37425"/>
    <cellStyle name="Migliaia 13 2 6 5" xfId="20564"/>
    <cellStyle name="Migliaia 13 2 7" xfId="20561"/>
    <cellStyle name="Migliaia 13 2 8" xfId="1793"/>
    <cellStyle name="Migliaia 13 3" xfId="389"/>
    <cellStyle name="Migliaia 13 3 10" xfId="20565"/>
    <cellStyle name="Migliaia 13 3 11" xfId="12365"/>
    <cellStyle name="Migliaia 13 3 12" xfId="1794"/>
    <cellStyle name="Migliaia 13 3 2" xfId="390"/>
    <cellStyle name="Migliaia 13 3 2 2" xfId="4323"/>
    <cellStyle name="Migliaia 13 3 2 2 2" xfId="8202"/>
    <cellStyle name="Migliaia 13 3 2 2 2 2" xfId="14677"/>
    <cellStyle name="Migliaia 13 3 2 2 2 2 2" xfId="18148"/>
    <cellStyle name="Migliaia 13 3 2 2 2 2 2 2" xfId="34775"/>
    <cellStyle name="Migliaia 13 3 2 2 2 2 3" xfId="40077"/>
    <cellStyle name="Migliaia 13 3 2 2 2 2 4" xfId="29409"/>
    <cellStyle name="Migliaia 13 3 2 2 2 3" xfId="32301"/>
    <cellStyle name="Migliaia 13 3 2 2 2 4" xfId="37426"/>
    <cellStyle name="Migliaia 13 3 2 2 2 5" xfId="44604"/>
    <cellStyle name="Migliaia 13 3 2 2 2 6" xfId="47154"/>
    <cellStyle name="Migliaia 13 3 2 2 2 7" xfId="50170"/>
    <cellStyle name="Migliaia 13 3 2 2 2 8" xfId="13949"/>
    <cellStyle name="Migliaia 13 3 2 2 3" xfId="7986"/>
    <cellStyle name="Migliaia 13 3 2 2 4" xfId="6920"/>
    <cellStyle name="Migliaia 13 3 2 2 4 2" xfId="17693"/>
    <cellStyle name="Migliaia 13 3 2 2 4 3" xfId="42490"/>
    <cellStyle name="Migliaia 13 3 2 2 4 4" xfId="46686"/>
    <cellStyle name="Migliaia 13 3 2 2 4 5" xfId="49702"/>
    <cellStyle name="Migliaia 13 3 2 2 5" xfId="16179"/>
    <cellStyle name="Migliaia 13 3 2 2 6" xfId="20567"/>
    <cellStyle name="Migliaia 13 3 2 3" xfId="3577"/>
    <cellStyle name="Migliaia 13 3 2 3 2" xfId="8534"/>
    <cellStyle name="Migliaia 13 3 2 3 2 2" xfId="34776"/>
    <cellStyle name="Migliaia 13 3 2 3 2 3" xfId="40078"/>
    <cellStyle name="Migliaia 13 3 2 3 2 4" xfId="29410"/>
    <cellStyle name="Migliaia 13 3 2 3 3" xfId="8203"/>
    <cellStyle name="Migliaia 13 3 2 3 4" xfId="16180"/>
    <cellStyle name="Migliaia 13 3 2 3 4 2" xfId="37427"/>
    <cellStyle name="Migliaia 13 3 2 3 5" xfId="12366"/>
    <cellStyle name="Migliaia 13 3 2 4" xfId="7553"/>
    <cellStyle name="Migliaia 13 3 2 4 2" xfId="14368"/>
    <cellStyle name="Migliaia 13 3 2 4 2 2" xfId="34777"/>
    <cellStyle name="Migliaia 13 3 2 4 2 3" xfId="40079"/>
    <cellStyle name="Migliaia 13 3 2 4 3" xfId="32302"/>
    <cellStyle name="Migliaia 13 3 2 4 4" xfId="37428"/>
    <cellStyle name="Migliaia 13 3 2 4 5" xfId="13448"/>
    <cellStyle name="Migliaia 13 3 2 5" xfId="13718"/>
    <cellStyle name="Migliaia 13 3 2 5 2" xfId="29411"/>
    <cellStyle name="Migliaia 13 3 2 5 2 2" xfId="34778"/>
    <cellStyle name="Migliaia 13 3 2 5 2 3" xfId="40080"/>
    <cellStyle name="Migliaia 13 3 2 5 3" xfId="32303"/>
    <cellStyle name="Migliaia 13 3 2 5 4" xfId="37429"/>
    <cellStyle name="Migliaia 13 3 2 6" xfId="16178"/>
    <cellStyle name="Migliaia 13 3 2 6 2" xfId="29412"/>
    <cellStyle name="Migliaia 13 3 2 6 2 2" xfId="34779"/>
    <cellStyle name="Migliaia 13 3 2 6 2 3" xfId="40081"/>
    <cellStyle name="Migliaia 13 3 2 6 3" xfId="32304"/>
    <cellStyle name="Migliaia 13 3 2 6 4" xfId="37430"/>
    <cellStyle name="Migliaia 13 3 2 6 5" xfId="20568"/>
    <cellStyle name="Migliaia 13 3 2 7" xfId="20566"/>
    <cellStyle name="Migliaia 13 3 2 8" xfId="2349"/>
    <cellStyle name="Migliaia 13 3 3" xfId="2348"/>
    <cellStyle name="Migliaia 13 3 3 2" xfId="4322"/>
    <cellStyle name="Migliaia 13 3 3 2 2" xfId="5998"/>
    <cellStyle name="Migliaia 13 3 3 2 2 2" xfId="34781"/>
    <cellStyle name="Migliaia 13 3 3 2 2 3" xfId="40083"/>
    <cellStyle name="Migliaia 13 3 3 2 3" xfId="14477"/>
    <cellStyle name="Migliaia 13 3 3 2 4" xfId="16182"/>
    <cellStyle name="Migliaia 13 3 3 2 4 2" xfId="37432"/>
    <cellStyle name="Migliaia 13 3 3 2 5" xfId="12368"/>
    <cellStyle name="Migliaia 13 3 3 3" xfId="5750"/>
    <cellStyle name="Migliaia 13 3 3 3 2" xfId="29414"/>
    <cellStyle name="Migliaia 13 3 3 3 2 2" xfId="34782"/>
    <cellStyle name="Migliaia 13 3 3 3 2 3" xfId="40084"/>
    <cellStyle name="Migliaia 13 3 3 3 3" xfId="32306"/>
    <cellStyle name="Migliaia 13 3 3 3 4" xfId="37433"/>
    <cellStyle name="Migliaia 13 3 3 4" xfId="16181"/>
    <cellStyle name="Migliaia 13 3 3 4 2" xfId="29415"/>
    <cellStyle name="Migliaia 13 3 3 4 2 2" xfId="34783"/>
    <cellStyle name="Migliaia 13 3 3 4 2 3" xfId="40085"/>
    <cellStyle name="Migliaia 13 3 3 4 3" xfId="32307"/>
    <cellStyle name="Migliaia 13 3 3 4 4" xfId="37434"/>
    <cellStyle name="Migliaia 13 3 3 4 5" xfId="20569"/>
    <cellStyle name="Migliaia 13 3 3 5" xfId="20570"/>
    <cellStyle name="Migliaia 13 3 3 5 2" xfId="29416"/>
    <cellStyle name="Migliaia 13 3 3 5 2 2" xfId="34784"/>
    <cellStyle name="Migliaia 13 3 3 5 2 3" xfId="40086"/>
    <cellStyle name="Migliaia 13 3 3 5 3" xfId="32308"/>
    <cellStyle name="Migliaia 13 3 3 5 4" xfId="37435"/>
    <cellStyle name="Migliaia 13 3 3 6" xfId="29413"/>
    <cellStyle name="Migliaia 13 3 3 6 2" xfId="34780"/>
    <cellStyle name="Migliaia 13 3 3 6 3" xfId="40082"/>
    <cellStyle name="Migliaia 13 3 3 7" xfId="32305"/>
    <cellStyle name="Migliaia 13 3 3 8" xfId="37431"/>
    <cellStyle name="Migliaia 13 3 3 9" xfId="12367"/>
    <cellStyle name="Migliaia 13 3 4" xfId="3269"/>
    <cellStyle name="Migliaia 13 3 4 2" xfId="4779"/>
    <cellStyle name="Migliaia 13 3 4 2 2" xfId="10731"/>
    <cellStyle name="Migliaia 13 3 4 2 3" xfId="14431"/>
    <cellStyle name="Migliaia 13 3 4 2 4" xfId="16184"/>
    <cellStyle name="Migliaia 13 3 4 2 5" xfId="28591"/>
    <cellStyle name="Migliaia 13 3 4 2 6" xfId="12370"/>
    <cellStyle name="Migliaia 13 3 4 3" xfId="9979"/>
    <cellStyle name="Migliaia 13 3 4 3 2" xfId="31436"/>
    <cellStyle name="Migliaia 13 3 4 3 2 2" xfId="36594"/>
    <cellStyle name="Migliaia 13 3 4 3 2 3" xfId="41896"/>
    <cellStyle name="Migliaia 13 3 4 3 3" xfId="33943"/>
    <cellStyle name="Migliaia 13 3 4 3 4" xfId="39245"/>
    <cellStyle name="Migliaia 13 3 4 4" xfId="16183"/>
    <cellStyle name="Migliaia 13 3 4 4 2" xfId="34785"/>
    <cellStyle name="Migliaia 13 3 4 4 3" xfId="40087"/>
    <cellStyle name="Migliaia 13 3 4 4 4" xfId="29417"/>
    <cellStyle name="Migliaia 13 3 4 5" xfId="32309"/>
    <cellStyle name="Migliaia 13 3 4 6" xfId="37436"/>
    <cellStyle name="Migliaia 13 3 4 7" xfId="12369"/>
    <cellStyle name="Migliaia 13 3 5" xfId="4026"/>
    <cellStyle name="Migliaia 13 3 5 2" xfId="10496"/>
    <cellStyle name="Migliaia 13 3 5 2 2" xfId="31437"/>
    <cellStyle name="Migliaia 13 3 5 2 2 2" xfId="36595"/>
    <cellStyle name="Migliaia 13 3 5 2 2 3" xfId="41897"/>
    <cellStyle name="Migliaia 13 3 5 2 3" xfId="33944"/>
    <cellStyle name="Migliaia 13 3 5 2 4" xfId="39246"/>
    <cellStyle name="Migliaia 13 3 5 3" xfId="16185"/>
    <cellStyle name="Migliaia 13 3 5 3 2" xfId="34786"/>
    <cellStyle name="Migliaia 13 3 5 3 3" xfId="40088"/>
    <cellStyle name="Migliaia 13 3 5 3 4" xfId="29418"/>
    <cellStyle name="Migliaia 13 3 5 4" xfId="32310"/>
    <cellStyle name="Migliaia 13 3 5 5" xfId="37437"/>
    <cellStyle name="Migliaia 13 3 5 6" xfId="12371"/>
    <cellStyle name="Migliaia 13 3 6" xfId="3576"/>
    <cellStyle name="Migliaia 13 3 6 2" xfId="10199"/>
    <cellStyle name="Migliaia 13 3 6 2 2" xfId="34787"/>
    <cellStyle name="Migliaia 13 3 6 2 3" xfId="40089"/>
    <cellStyle name="Migliaia 13 3 6 3" xfId="15032"/>
    <cellStyle name="Migliaia 13 3 6 4" xfId="16186"/>
    <cellStyle name="Migliaia 13 3 6 4 2" xfId="37438"/>
    <cellStyle name="Migliaia 13 3 6 5" xfId="12372"/>
    <cellStyle name="Migliaia 13 3 7" xfId="7838"/>
    <cellStyle name="Migliaia 13 3 7 2" xfId="29419"/>
    <cellStyle name="Migliaia 13 3 7 2 2" xfId="34788"/>
    <cellStyle name="Migliaia 13 3 7 2 3" xfId="40090"/>
    <cellStyle name="Migliaia 13 3 7 3" xfId="32311"/>
    <cellStyle name="Migliaia 13 3 7 4" xfId="37439"/>
    <cellStyle name="Migliaia 13 3 8" xfId="13719"/>
    <cellStyle name="Migliaia 13 3 8 2" xfId="29420"/>
    <cellStyle name="Migliaia 13 3 8 2 2" xfId="34789"/>
    <cellStyle name="Migliaia 13 3 8 2 3" xfId="40091"/>
    <cellStyle name="Migliaia 13 3 8 3" xfId="32312"/>
    <cellStyle name="Migliaia 13 3 8 4" xfId="37440"/>
    <cellStyle name="Migliaia 13 3 8 5" xfId="20571"/>
    <cellStyle name="Migliaia 13 3 9" xfId="16177"/>
    <cellStyle name="Migliaia 13 4" xfId="391"/>
    <cellStyle name="Migliaia 13 4 2" xfId="4324"/>
    <cellStyle name="Migliaia 13 4 2 2" xfId="5097"/>
    <cellStyle name="Migliaia 13 4 2 2 2" xfId="29421"/>
    <cellStyle name="Migliaia 13 4 2 2 2 2" xfId="34790"/>
    <cellStyle name="Migliaia 13 4 2 2 2 3" xfId="40092"/>
    <cellStyle name="Migliaia 13 4 2 2 3" xfId="32313"/>
    <cellStyle name="Migliaia 13 4 2 2 4" xfId="37441"/>
    <cellStyle name="Migliaia 13 4 2 3" xfId="8204"/>
    <cellStyle name="Migliaia 13 4 2 3 2" xfId="29422"/>
    <cellStyle name="Migliaia 13 4 2 3 2 2" xfId="34791"/>
    <cellStyle name="Migliaia 13 4 2 3 2 3" xfId="40093"/>
    <cellStyle name="Migliaia 13 4 2 3 3" xfId="32314"/>
    <cellStyle name="Migliaia 13 4 2 3 4" xfId="37442"/>
    <cellStyle name="Migliaia 13 4 2 4" xfId="7555"/>
    <cellStyle name="Migliaia 13 4 2 5" xfId="6922"/>
    <cellStyle name="Migliaia 13 4 2 5 2" xfId="17695"/>
    <cellStyle name="Migliaia 13 4 2 5 3" xfId="42491"/>
    <cellStyle name="Migliaia 13 4 2 5 4" xfId="46688"/>
    <cellStyle name="Migliaia 13 4 2 5 5" xfId="49704"/>
    <cellStyle name="Migliaia 13 4 2 6" xfId="16188"/>
    <cellStyle name="Migliaia 13 4 2 7" xfId="20573"/>
    <cellStyle name="Migliaia 13 4 3" xfId="5098"/>
    <cellStyle name="Migliaia 13 4 3 2" xfId="14478"/>
    <cellStyle name="Migliaia 13 4 3 2 2" xfId="34792"/>
    <cellStyle name="Migliaia 13 4 3 2 3" xfId="40094"/>
    <cellStyle name="Migliaia 13 4 3 3" xfId="32315"/>
    <cellStyle name="Migliaia 13 4 3 4" xfId="37443"/>
    <cellStyle name="Migliaia 13 4 3 5" xfId="13717"/>
    <cellStyle name="Migliaia 13 4 4" xfId="8205"/>
    <cellStyle name="Migliaia 13 4 4 2" xfId="29423"/>
    <cellStyle name="Migliaia 13 4 4 2 2" xfId="34793"/>
    <cellStyle name="Migliaia 13 4 4 2 3" xfId="40095"/>
    <cellStyle name="Migliaia 13 4 4 3" xfId="32316"/>
    <cellStyle name="Migliaia 13 4 4 4" xfId="37444"/>
    <cellStyle name="Migliaia 13 4 5" xfId="7554"/>
    <cellStyle name="Migliaia 13 4 5 2" xfId="29424"/>
    <cellStyle name="Migliaia 13 4 5 2 2" xfId="34794"/>
    <cellStyle name="Migliaia 13 4 5 2 3" xfId="40096"/>
    <cellStyle name="Migliaia 13 4 5 3" xfId="32317"/>
    <cellStyle name="Migliaia 13 4 5 4" xfId="37445"/>
    <cellStyle name="Migliaia 13 4 6" xfId="6921"/>
    <cellStyle name="Migliaia 13 4 6 2" xfId="17694"/>
    <cellStyle name="Migliaia 13 4 6 2 2" xfId="34795"/>
    <cellStyle name="Migliaia 13 4 6 2 3" xfId="40097"/>
    <cellStyle name="Migliaia 13 4 6 2 4" xfId="29425"/>
    <cellStyle name="Migliaia 13 4 6 3" xfId="32318"/>
    <cellStyle name="Migliaia 13 4 6 4" xfId="37446"/>
    <cellStyle name="Migliaia 13 4 6 5" xfId="20574"/>
    <cellStyle name="Migliaia 13 4 6 6" xfId="44573"/>
    <cellStyle name="Migliaia 13 4 6 7" xfId="46687"/>
    <cellStyle name="Migliaia 13 4 6 8" xfId="49703"/>
    <cellStyle name="Migliaia 13 4 7" xfId="16187"/>
    <cellStyle name="Migliaia 13 4 7 2" xfId="29426"/>
    <cellStyle name="Migliaia 13 4 7 2 2" xfId="34796"/>
    <cellStyle name="Migliaia 13 4 7 2 3" xfId="40098"/>
    <cellStyle name="Migliaia 13 4 7 3" xfId="32319"/>
    <cellStyle name="Migliaia 13 4 7 4" xfId="37447"/>
    <cellStyle name="Migliaia 13 4 7 5" xfId="20575"/>
    <cellStyle name="Migliaia 13 4 8" xfId="20572"/>
    <cellStyle name="Migliaia 13 4 9" xfId="2350"/>
    <cellStyle name="Migliaia 13 5" xfId="392"/>
    <cellStyle name="Migliaia 13 5 2" xfId="4325"/>
    <cellStyle name="Migliaia 13 5 2 2" xfId="14678"/>
    <cellStyle name="Migliaia 13 5 2 2 2" xfId="34797"/>
    <cellStyle name="Migliaia 13 5 2 2 3" xfId="40099"/>
    <cellStyle name="Migliaia 13 5 2 3" xfId="16190"/>
    <cellStyle name="Migliaia 13 5 2 3 2" xfId="32320"/>
    <cellStyle name="Migliaia 13 5 2 4" xfId="37448"/>
    <cellStyle name="Migliaia 13 5 2 5" xfId="12373"/>
    <cellStyle name="Migliaia 13 5 3" xfId="7556"/>
    <cellStyle name="Migliaia 13 5 3 2" xfId="29427"/>
    <cellStyle name="Migliaia 13 5 3 2 2" xfId="34798"/>
    <cellStyle name="Migliaia 13 5 3 2 3" xfId="40100"/>
    <cellStyle name="Migliaia 13 5 3 3" xfId="32321"/>
    <cellStyle name="Migliaia 13 5 3 4" xfId="37449"/>
    <cellStyle name="Migliaia 13 5 4" xfId="6923"/>
    <cellStyle name="Migliaia 13 5 4 2" xfId="17696"/>
    <cellStyle name="Migliaia 13 5 4 2 2" xfId="34799"/>
    <cellStyle name="Migliaia 13 5 4 2 3" xfId="40101"/>
    <cellStyle name="Migliaia 13 5 4 2 4" xfId="29428"/>
    <cellStyle name="Migliaia 13 5 4 3" xfId="32322"/>
    <cellStyle name="Migliaia 13 5 4 4" xfId="37450"/>
    <cellStyle name="Migliaia 13 5 4 5" xfId="20577"/>
    <cellStyle name="Migliaia 13 5 4 6" xfId="43585"/>
    <cellStyle name="Migliaia 13 5 4 7" xfId="46689"/>
    <cellStyle name="Migliaia 13 5 4 8" xfId="49705"/>
    <cellStyle name="Migliaia 13 5 5" xfId="16189"/>
    <cellStyle name="Migliaia 13 5 5 2" xfId="29429"/>
    <cellStyle name="Migliaia 13 5 5 2 2" xfId="34800"/>
    <cellStyle name="Migliaia 13 5 5 2 3" xfId="40102"/>
    <cellStyle name="Migliaia 13 5 5 3" xfId="32323"/>
    <cellStyle name="Migliaia 13 5 5 4" xfId="37451"/>
    <cellStyle name="Migliaia 13 5 5 5" xfId="20578"/>
    <cellStyle name="Migliaia 13 5 6" xfId="20579"/>
    <cellStyle name="Migliaia 13 5 6 2" xfId="29430"/>
    <cellStyle name="Migliaia 13 5 6 2 2" xfId="34801"/>
    <cellStyle name="Migliaia 13 5 6 2 3" xfId="40103"/>
    <cellStyle name="Migliaia 13 5 6 3" xfId="32324"/>
    <cellStyle name="Migliaia 13 5 6 4" xfId="37452"/>
    <cellStyle name="Migliaia 13 5 7" xfId="20576"/>
    <cellStyle name="Migliaia 13 5 8" xfId="2351"/>
    <cellStyle name="Migliaia 13 6" xfId="2346"/>
    <cellStyle name="Migliaia 13 6 2" xfId="4320"/>
    <cellStyle name="Migliaia 13 6 2 2" xfId="5997"/>
    <cellStyle name="Migliaia 13 6 2 3" xfId="14983"/>
    <cellStyle name="Migliaia 13 6 2 4" xfId="16192"/>
    <cellStyle name="Migliaia 13 6 2 5" xfId="28592"/>
    <cellStyle name="Migliaia 13 6 2 6" xfId="12375"/>
    <cellStyle name="Migliaia 13 6 3" xfId="5749"/>
    <cellStyle name="Migliaia 13 6 3 2" xfId="31438"/>
    <cellStyle name="Migliaia 13 6 3 2 2" xfId="36596"/>
    <cellStyle name="Migliaia 13 6 3 2 3" xfId="41898"/>
    <cellStyle name="Migliaia 13 6 3 3" xfId="33945"/>
    <cellStyle name="Migliaia 13 6 3 4" xfId="39247"/>
    <cellStyle name="Migliaia 13 6 4" xfId="16191"/>
    <cellStyle name="Migliaia 13 6 4 2" xfId="34802"/>
    <cellStyle name="Migliaia 13 6 4 3" xfId="40104"/>
    <cellStyle name="Migliaia 13 6 4 4" xfId="29431"/>
    <cellStyle name="Migliaia 13 6 5" xfId="32325"/>
    <cellStyle name="Migliaia 13 6 6" xfId="37453"/>
    <cellStyle name="Migliaia 13 6 7" xfId="12374"/>
    <cellStyle name="Migliaia 13 7" xfId="4024"/>
    <cellStyle name="Migliaia 13 7 2" xfId="10494"/>
    <cellStyle name="Migliaia 13 7 2 2" xfId="31439"/>
    <cellStyle name="Migliaia 13 7 2 2 2" xfId="36597"/>
    <cellStyle name="Migliaia 13 7 2 2 3" xfId="41899"/>
    <cellStyle name="Migliaia 13 7 2 3" xfId="33946"/>
    <cellStyle name="Migliaia 13 7 2 4" xfId="39248"/>
    <cellStyle name="Migliaia 13 7 3" xfId="16193"/>
    <cellStyle name="Migliaia 13 7 3 2" xfId="34803"/>
    <cellStyle name="Migliaia 13 7 3 3" xfId="40105"/>
    <cellStyle name="Migliaia 13 7 3 4" xfId="29432"/>
    <cellStyle name="Migliaia 13 7 4" xfId="32326"/>
    <cellStyle name="Migliaia 13 7 5" xfId="37454"/>
    <cellStyle name="Migliaia 13 7 6" xfId="12376"/>
    <cellStyle name="Migliaia 13 8" xfId="3574"/>
    <cellStyle name="Migliaia 13 8 2" xfId="10197"/>
    <cellStyle name="Migliaia 13 8 2 2" xfId="31440"/>
    <cellStyle name="Migliaia 13 8 2 2 2" xfId="36598"/>
    <cellStyle name="Migliaia 13 8 2 2 3" xfId="41900"/>
    <cellStyle name="Migliaia 13 8 2 3" xfId="33947"/>
    <cellStyle name="Migliaia 13 8 2 4" xfId="39249"/>
    <cellStyle name="Migliaia 13 8 3" xfId="16194"/>
    <cellStyle name="Migliaia 13 8 3 2" xfId="34804"/>
    <cellStyle name="Migliaia 13 8 3 3" xfId="40106"/>
    <cellStyle name="Migliaia 13 8 3 4" xfId="29433"/>
    <cellStyle name="Migliaia 13 8 4" xfId="32327"/>
    <cellStyle name="Migliaia 13 8 5" xfId="37455"/>
    <cellStyle name="Migliaia 13 8 6" xfId="12377"/>
    <cellStyle name="Migliaia 13 9" xfId="13447"/>
    <cellStyle name="Migliaia 13 9 2" xfId="29434"/>
    <cellStyle name="Migliaia 13 9 2 2" xfId="34805"/>
    <cellStyle name="Migliaia 13 9 2 3" xfId="40107"/>
    <cellStyle name="Migliaia 13 9 3" xfId="32328"/>
    <cellStyle name="Migliaia 13 9 4" xfId="37456"/>
    <cellStyle name="Migliaia 14" xfId="393"/>
    <cellStyle name="Migliaia 14 10" xfId="16195"/>
    <cellStyle name="Migliaia 14 10 2" xfId="34806"/>
    <cellStyle name="Migliaia 14 10 3" xfId="40108"/>
    <cellStyle name="Migliaia 14 10 4" xfId="29435"/>
    <cellStyle name="Migliaia 14 11" xfId="32329"/>
    <cellStyle name="Migliaia 14 12" xfId="37457"/>
    <cellStyle name="Migliaia 14 13" xfId="1795"/>
    <cellStyle name="Migliaia 14 2" xfId="394"/>
    <cellStyle name="Migliaia 14 2 2" xfId="2353"/>
    <cellStyle name="Migliaia 14 2 2 2" xfId="4327"/>
    <cellStyle name="Migliaia 14 2 2 2 2" xfId="10671"/>
    <cellStyle name="Migliaia 14 2 2 2 2 2" xfId="34807"/>
    <cellStyle name="Migliaia 14 2 2 2 2 3" xfId="40109"/>
    <cellStyle name="Migliaia 14 2 2 2 3" xfId="14679"/>
    <cellStyle name="Migliaia 14 2 2 2 4" xfId="16198"/>
    <cellStyle name="Migliaia 14 2 2 2 4 2" xfId="37458"/>
    <cellStyle name="Migliaia 14 2 2 2 5" xfId="12378"/>
    <cellStyle name="Migliaia 14 2 2 3" xfId="7898"/>
    <cellStyle name="Migliaia 14 2 2 3 2" xfId="31441"/>
    <cellStyle name="Migliaia 14 2 2 3 2 2" xfId="36599"/>
    <cellStyle name="Migliaia 14 2 2 3 2 3" xfId="41901"/>
    <cellStyle name="Migliaia 14 2 2 3 3" xfId="33948"/>
    <cellStyle name="Migliaia 14 2 2 3 4" xfId="39250"/>
    <cellStyle name="Migliaia 14 2 2 4" xfId="6924"/>
    <cellStyle name="Migliaia 14 2 2 4 2" xfId="17697"/>
    <cellStyle name="Migliaia 14 2 2 4 3" xfId="42492"/>
    <cellStyle name="Migliaia 14 2 2 4 4" xfId="46690"/>
    <cellStyle name="Migliaia 14 2 2 4 5" xfId="49706"/>
    <cellStyle name="Migliaia 14 2 2 5" xfId="16197"/>
    <cellStyle name="Migliaia 14 2 2 6" xfId="20581"/>
    <cellStyle name="Migliaia 14 2 3" xfId="4028"/>
    <cellStyle name="Migliaia 14 2 3 2" xfId="10498"/>
    <cellStyle name="Migliaia 14 2 3 2 2" xfId="31442"/>
    <cellStyle name="Migliaia 14 2 3 2 2 2" xfId="36600"/>
    <cellStyle name="Migliaia 14 2 3 2 2 3" xfId="41902"/>
    <cellStyle name="Migliaia 14 2 3 2 3" xfId="33949"/>
    <cellStyle name="Migliaia 14 2 3 2 4" xfId="39251"/>
    <cellStyle name="Migliaia 14 2 3 3" xfId="16199"/>
    <cellStyle name="Migliaia 14 2 3 3 2" xfId="34808"/>
    <cellStyle name="Migliaia 14 2 3 3 3" xfId="40110"/>
    <cellStyle name="Migliaia 14 2 3 3 4" xfId="29436"/>
    <cellStyle name="Migliaia 14 2 3 4" xfId="32330"/>
    <cellStyle name="Migliaia 14 2 3 5" xfId="37459"/>
    <cellStyle name="Migliaia 14 2 3 6" xfId="12379"/>
    <cellStyle name="Migliaia 14 2 4" xfId="3579"/>
    <cellStyle name="Migliaia 14 2 4 2" xfId="10201"/>
    <cellStyle name="Migliaia 14 2 4 2 2" xfId="34809"/>
    <cellStyle name="Migliaia 14 2 4 2 3" xfId="40111"/>
    <cellStyle name="Migliaia 14 2 4 3" xfId="14320"/>
    <cellStyle name="Migliaia 14 2 4 4" xfId="16200"/>
    <cellStyle name="Migliaia 14 2 4 4 2" xfId="37460"/>
    <cellStyle name="Migliaia 14 2 4 5" xfId="12380"/>
    <cellStyle name="Migliaia 14 2 5" xfId="9411"/>
    <cellStyle name="Migliaia 14 2 5 2" xfId="29437"/>
    <cellStyle name="Migliaia 14 2 5 2 2" xfId="34810"/>
    <cellStyle name="Migliaia 14 2 5 2 3" xfId="40112"/>
    <cellStyle name="Migliaia 14 2 5 3" xfId="32331"/>
    <cellStyle name="Migliaia 14 2 5 4" xfId="37461"/>
    <cellStyle name="Migliaia 14 2 6" xfId="16196"/>
    <cellStyle name="Migliaia 14 2 6 2" xfId="29438"/>
    <cellStyle name="Migliaia 14 2 6 2 2" xfId="34811"/>
    <cellStyle name="Migliaia 14 2 6 2 3" xfId="40113"/>
    <cellStyle name="Migliaia 14 2 6 3" xfId="32332"/>
    <cellStyle name="Migliaia 14 2 6 4" xfId="37462"/>
    <cellStyle name="Migliaia 14 2 6 5" xfId="20582"/>
    <cellStyle name="Migliaia 14 2 7" xfId="20580"/>
    <cellStyle name="Migliaia 14 2 8" xfId="1796"/>
    <cellStyle name="Migliaia 14 3" xfId="395"/>
    <cellStyle name="Migliaia 14 3 10" xfId="20583"/>
    <cellStyle name="Migliaia 14 3 11" xfId="12381"/>
    <cellStyle name="Migliaia 14 3 12" xfId="1797"/>
    <cellStyle name="Migliaia 14 3 2" xfId="396"/>
    <cellStyle name="Migliaia 14 3 2 2" xfId="4329"/>
    <cellStyle name="Migliaia 14 3 2 2 2" xfId="8206"/>
    <cellStyle name="Migliaia 14 3 2 2 2 2" xfId="14680"/>
    <cellStyle name="Migliaia 14 3 2 2 2 2 2" xfId="18149"/>
    <cellStyle name="Migliaia 14 3 2 2 2 2 2 2" xfId="34812"/>
    <cellStyle name="Migliaia 14 3 2 2 2 2 3" xfId="40114"/>
    <cellStyle name="Migliaia 14 3 2 2 2 2 4" xfId="29439"/>
    <cellStyle name="Migliaia 14 3 2 2 2 3" xfId="32333"/>
    <cellStyle name="Migliaia 14 3 2 2 2 4" xfId="37463"/>
    <cellStyle name="Migliaia 14 3 2 2 2 5" xfId="43296"/>
    <cellStyle name="Migliaia 14 3 2 2 2 6" xfId="47155"/>
    <cellStyle name="Migliaia 14 3 2 2 2 7" xfId="50171"/>
    <cellStyle name="Migliaia 14 3 2 2 2 8" xfId="13950"/>
    <cellStyle name="Migliaia 14 3 2 2 3" xfId="7987"/>
    <cellStyle name="Migliaia 14 3 2 2 4" xfId="6925"/>
    <cellStyle name="Migliaia 14 3 2 2 4 2" xfId="17698"/>
    <cellStyle name="Migliaia 14 3 2 2 4 3" xfId="44178"/>
    <cellStyle name="Migliaia 14 3 2 2 4 4" xfId="46691"/>
    <cellStyle name="Migliaia 14 3 2 2 4 5" xfId="49707"/>
    <cellStyle name="Migliaia 14 3 2 2 5" xfId="16203"/>
    <cellStyle name="Migliaia 14 3 2 2 6" xfId="20585"/>
    <cellStyle name="Migliaia 14 3 2 3" xfId="3581"/>
    <cellStyle name="Migliaia 14 3 2 3 2" xfId="8533"/>
    <cellStyle name="Migliaia 14 3 2 3 2 2" xfId="34813"/>
    <cellStyle name="Migliaia 14 3 2 3 2 3" xfId="40115"/>
    <cellStyle name="Migliaia 14 3 2 3 2 4" xfId="29440"/>
    <cellStyle name="Migliaia 14 3 2 3 3" xfId="8207"/>
    <cellStyle name="Migliaia 14 3 2 3 4" xfId="16204"/>
    <cellStyle name="Migliaia 14 3 2 3 4 2" xfId="37464"/>
    <cellStyle name="Migliaia 14 3 2 3 5" xfId="12382"/>
    <cellStyle name="Migliaia 14 3 2 4" xfId="7557"/>
    <cellStyle name="Migliaia 14 3 2 4 2" xfId="14369"/>
    <cellStyle name="Migliaia 14 3 2 4 2 2" xfId="34814"/>
    <cellStyle name="Migliaia 14 3 2 4 2 3" xfId="40116"/>
    <cellStyle name="Migliaia 14 3 2 4 3" xfId="32334"/>
    <cellStyle name="Migliaia 14 3 2 4 4" xfId="37465"/>
    <cellStyle name="Migliaia 14 3 2 4 5" xfId="13450"/>
    <cellStyle name="Migliaia 14 3 2 5" xfId="13715"/>
    <cellStyle name="Migliaia 14 3 2 5 2" xfId="29441"/>
    <cellStyle name="Migliaia 14 3 2 5 2 2" xfId="34815"/>
    <cellStyle name="Migliaia 14 3 2 5 2 3" xfId="40117"/>
    <cellStyle name="Migliaia 14 3 2 5 3" xfId="32335"/>
    <cellStyle name="Migliaia 14 3 2 5 4" xfId="37466"/>
    <cellStyle name="Migliaia 14 3 2 6" xfId="16202"/>
    <cellStyle name="Migliaia 14 3 2 6 2" xfId="29442"/>
    <cellStyle name="Migliaia 14 3 2 6 2 2" xfId="34816"/>
    <cellStyle name="Migliaia 14 3 2 6 2 3" xfId="40118"/>
    <cellStyle name="Migliaia 14 3 2 6 3" xfId="32336"/>
    <cellStyle name="Migliaia 14 3 2 6 4" xfId="37467"/>
    <cellStyle name="Migliaia 14 3 2 6 5" xfId="20586"/>
    <cellStyle name="Migliaia 14 3 2 7" xfId="20584"/>
    <cellStyle name="Migliaia 14 3 2 8" xfId="2355"/>
    <cellStyle name="Migliaia 14 3 3" xfId="2354"/>
    <cellStyle name="Migliaia 14 3 3 2" xfId="4328"/>
    <cellStyle name="Migliaia 14 3 3 2 2" xfId="6000"/>
    <cellStyle name="Migliaia 14 3 3 2 2 2" xfId="34818"/>
    <cellStyle name="Migliaia 14 3 3 2 2 3" xfId="40120"/>
    <cellStyle name="Migliaia 14 3 3 2 3" xfId="14479"/>
    <cellStyle name="Migliaia 14 3 3 2 4" xfId="16206"/>
    <cellStyle name="Migliaia 14 3 3 2 4 2" xfId="37469"/>
    <cellStyle name="Migliaia 14 3 3 2 5" xfId="12384"/>
    <cellStyle name="Migliaia 14 3 3 3" xfId="5752"/>
    <cellStyle name="Migliaia 14 3 3 3 2" xfId="29444"/>
    <cellStyle name="Migliaia 14 3 3 3 2 2" xfId="34819"/>
    <cellStyle name="Migliaia 14 3 3 3 2 3" xfId="40121"/>
    <cellStyle name="Migliaia 14 3 3 3 3" xfId="32338"/>
    <cellStyle name="Migliaia 14 3 3 3 4" xfId="37470"/>
    <cellStyle name="Migliaia 14 3 3 4" xfId="16205"/>
    <cellStyle name="Migliaia 14 3 3 4 2" xfId="29445"/>
    <cellStyle name="Migliaia 14 3 3 4 2 2" xfId="34820"/>
    <cellStyle name="Migliaia 14 3 3 4 2 3" xfId="40122"/>
    <cellStyle name="Migliaia 14 3 3 4 3" xfId="32339"/>
    <cellStyle name="Migliaia 14 3 3 4 4" xfId="37471"/>
    <cellStyle name="Migliaia 14 3 3 4 5" xfId="20587"/>
    <cellStyle name="Migliaia 14 3 3 5" xfId="20588"/>
    <cellStyle name="Migliaia 14 3 3 5 2" xfId="29446"/>
    <cellStyle name="Migliaia 14 3 3 5 2 2" xfId="34821"/>
    <cellStyle name="Migliaia 14 3 3 5 2 3" xfId="40123"/>
    <cellStyle name="Migliaia 14 3 3 5 3" xfId="32340"/>
    <cellStyle name="Migliaia 14 3 3 5 4" xfId="37472"/>
    <cellStyle name="Migliaia 14 3 3 6" xfId="29443"/>
    <cellStyle name="Migliaia 14 3 3 6 2" xfId="34817"/>
    <cellStyle name="Migliaia 14 3 3 6 3" xfId="40119"/>
    <cellStyle name="Migliaia 14 3 3 7" xfId="32337"/>
    <cellStyle name="Migliaia 14 3 3 8" xfId="37468"/>
    <cellStyle name="Migliaia 14 3 3 9" xfId="12383"/>
    <cellStyle name="Migliaia 14 3 4" xfId="3270"/>
    <cellStyle name="Migliaia 14 3 4 2" xfId="4780"/>
    <cellStyle name="Migliaia 14 3 4 2 2" xfId="10732"/>
    <cellStyle name="Migliaia 14 3 4 2 3" xfId="14897"/>
    <cellStyle name="Migliaia 14 3 4 2 4" xfId="16208"/>
    <cellStyle name="Migliaia 14 3 4 2 5" xfId="28593"/>
    <cellStyle name="Migliaia 14 3 4 2 6" xfId="12386"/>
    <cellStyle name="Migliaia 14 3 4 3" xfId="9980"/>
    <cellStyle name="Migliaia 14 3 4 3 2" xfId="31443"/>
    <cellStyle name="Migliaia 14 3 4 3 2 2" xfId="36601"/>
    <cellStyle name="Migliaia 14 3 4 3 2 3" xfId="41903"/>
    <cellStyle name="Migliaia 14 3 4 3 3" xfId="33950"/>
    <cellStyle name="Migliaia 14 3 4 3 4" xfId="39252"/>
    <cellStyle name="Migliaia 14 3 4 4" xfId="16207"/>
    <cellStyle name="Migliaia 14 3 4 4 2" xfId="34822"/>
    <cellStyle name="Migliaia 14 3 4 4 3" xfId="40124"/>
    <cellStyle name="Migliaia 14 3 4 4 4" xfId="29447"/>
    <cellStyle name="Migliaia 14 3 4 5" xfId="32341"/>
    <cellStyle name="Migliaia 14 3 4 6" xfId="37473"/>
    <cellStyle name="Migliaia 14 3 4 7" xfId="12385"/>
    <cellStyle name="Migliaia 14 3 5" xfId="4029"/>
    <cellStyle name="Migliaia 14 3 5 2" xfId="10499"/>
    <cellStyle name="Migliaia 14 3 5 2 2" xfId="31444"/>
    <cellStyle name="Migliaia 14 3 5 2 2 2" xfId="36602"/>
    <cellStyle name="Migliaia 14 3 5 2 2 3" xfId="41904"/>
    <cellStyle name="Migliaia 14 3 5 2 3" xfId="33951"/>
    <cellStyle name="Migliaia 14 3 5 2 4" xfId="39253"/>
    <cellStyle name="Migliaia 14 3 5 3" xfId="16209"/>
    <cellStyle name="Migliaia 14 3 5 3 2" xfId="34823"/>
    <cellStyle name="Migliaia 14 3 5 3 3" xfId="40125"/>
    <cellStyle name="Migliaia 14 3 5 3 4" xfId="29448"/>
    <cellStyle name="Migliaia 14 3 5 4" xfId="32342"/>
    <cellStyle name="Migliaia 14 3 5 5" xfId="37474"/>
    <cellStyle name="Migliaia 14 3 5 6" xfId="12387"/>
    <cellStyle name="Migliaia 14 3 6" xfId="3580"/>
    <cellStyle name="Migliaia 14 3 6 2" xfId="10202"/>
    <cellStyle name="Migliaia 14 3 6 2 2" xfId="34824"/>
    <cellStyle name="Migliaia 14 3 6 2 3" xfId="40126"/>
    <cellStyle name="Migliaia 14 3 6 3" xfId="15031"/>
    <cellStyle name="Migliaia 14 3 6 4" xfId="16210"/>
    <cellStyle name="Migliaia 14 3 6 4 2" xfId="37475"/>
    <cellStyle name="Migliaia 14 3 6 5" xfId="12388"/>
    <cellStyle name="Migliaia 14 3 7" xfId="7523"/>
    <cellStyle name="Migliaia 14 3 7 2" xfId="29449"/>
    <cellStyle name="Migliaia 14 3 7 2 2" xfId="34825"/>
    <cellStyle name="Migliaia 14 3 7 2 3" xfId="40127"/>
    <cellStyle name="Migliaia 14 3 7 3" xfId="32344"/>
    <cellStyle name="Migliaia 14 3 7 4" xfId="37476"/>
    <cellStyle name="Migliaia 14 3 8" xfId="13716"/>
    <cellStyle name="Migliaia 14 3 8 2" xfId="29450"/>
    <cellStyle name="Migliaia 14 3 8 2 2" xfId="34826"/>
    <cellStyle name="Migliaia 14 3 8 2 3" xfId="40128"/>
    <cellStyle name="Migliaia 14 3 8 3" xfId="32345"/>
    <cellStyle name="Migliaia 14 3 8 4" xfId="37477"/>
    <cellStyle name="Migliaia 14 3 8 5" xfId="20590"/>
    <cellStyle name="Migliaia 14 3 9" xfId="16201"/>
    <cellStyle name="Migliaia 14 4" xfId="397"/>
    <cellStyle name="Migliaia 14 4 2" xfId="4330"/>
    <cellStyle name="Migliaia 14 4 2 2" xfId="5099"/>
    <cellStyle name="Migliaia 14 4 2 2 2" xfId="29451"/>
    <cellStyle name="Migliaia 14 4 2 2 2 2" xfId="34827"/>
    <cellStyle name="Migliaia 14 4 2 2 2 3" xfId="40129"/>
    <cellStyle name="Migliaia 14 4 2 2 3" xfId="32346"/>
    <cellStyle name="Migliaia 14 4 2 2 4" xfId="37478"/>
    <cellStyle name="Migliaia 14 4 2 3" xfId="8208"/>
    <cellStyle name="Migliaia 14 4 2 3 2" xfId="29452"/>
    <cellStyle name="Migliaia 14 4 2 3 2 2" xfId="34828"/>
    <cellStyle name="Migliaia 14 4 2 3 2 3" xfId="40130"/>
    <cellStyle name="Migliaia 14 4 2 3 3" xfId="32347"/>
    <cellStyle name="Migliaia 14 4 2 3 4" xfId="37479"/>
    <cellStyle name="Migliaia 14 4 2 4" xfId="7559"/>
    <cellStyle name="Migliaia 14 4 2 5" xfId="6927"/>
    <cellStyle name="Migliaia 14 4 2 5 2" xfId="17700"/>
    <cellStyle name="Migliaia 14 4 2 5 3" xfId="42494"/>
    <cellStyle name="Migliaia 14 4 2 5 4" xfId="46693"/>
    <cellStyle name="Migliaia 14 4 2 5 5" xfId="49709"/>
    <cellStyle name="Migliaia 14 4 2 6" xfId="16212"/>
    <cellStyle name="Migliaia 14 4 2 7" xfId="20592"/>
    <cellStyle name="Migliaia 14 4 3" xfId="5100"/>
    <cellStyle name="Migliaia 14 4 3 2" xfId="14480"/>
    <cellStyle name="Migliaia 14 4 3 2 2" xfId="34829"/>
    <cellStyle name="Migliaia 14 4 3 2 3" xfId="40131"/>
    <cellStyle name="Migliaia 14 4 3 3" xfId="32348"/>
    <cellStyle name="Migliaia 14 4 3 4" xfId="37480"/>
    <cellStyle name="Migliaia 14 4 3 5" xfId="13714"/>
    <cellStyle name="Migliaia 14 4 4" xfId="8209"/>
    <cellStyle name="Migliaia 14 4 4 2" xfId="29454"/>
    <cellStyle name="Migliaia 14 4 4 2 2" xfId="34830"/>
    <cellStyle name="Migliaia 14 4 4 2 3" xfId="40132"/>
    <cellStyle name="Migliaia 14 4 4 3" xfId="32349"/>
    <cellStyle name="Migliaia 14 4 4 4" xfId="37481"/>
    <cellStyle name="Migliaia 14 4 5" xfId="7558"/>
    <cellStyle name="Migliaia 14 4 5 2" xfId="29455"/>
    <cellStyle name="Migliaia 14 4 5 2 2" xfId="34831"/>
    <cellStyle name="Migliaia 14 4 5 2 3" xfId="40133"/>
    <cellStyle name="Migliaia 14 4 5 3" xfId="32350"/>
    <cellStyle name="Migliaia 14 4 5 4" xfId="37482"/>
    <cellStyle name="Migliaia 14 4 6" xfId="6926"/>
    <cellStyle name="Migliaia 14 4 6 2" xfId="17699"/>
    <cellStyle name="Migliaia 14 4 6 2 2" xfId="34832"/>
    <cellStyle name="Migliaia 14 4 6 2 3" xfId="40134"/>
    <cellStyle name="Migliaia 14 4 6 2 4" xfId="29456"/>
    <cellStyle name="Migliaia 14 4 6 3" xfId="32351"/>
    <cellStyle name="Migliaia 14 4 6 4" xfId="37483"/>
    <cellStyle name="Migliaia 14 4 6 5" xfId="20597"/>
    <cellStyle name="Migliaia 14 4 6 6" xfId="42493"/>
    <cellStyle name="Migliaia 14 4 6 7" xfId="46692"/>
    <cellStyle name="Migliaia 14 4 6 8" xfId="49708"/>
    <cellStyle name="Migliaia 14 4 7" xfId="16211"/>
    <cellStyle name="Migliaia 14 4 7 2" xfId="29457"/>
    <cellStyle name="Migliaia 14 4 7 2 2" xfId="34833"/>
    <cellStyle name="Migliaia 14 4 7 2 3" xfId="40135"/>
    <cellStyle name="Migliaia 14 4 7 3" xfId="32352"/>
    <cellStyle name="Migliaia 14 4 7 4" xfId="37484"/>
    <cellStyle name="Migliaia 14 4 7 5" xfId="20598"/>
    <cellStyle name="Migliaia 14 4 8" xfId="20591"/>
    <cellStyle name="Migliaia 14 4 9" xfId="2356"/>
    <cellStyle name="Migliaia 14 5" xfId="398"/>
    <cellStyle name="Migliaia 14 5 2" xfId="4331"/>
    <cellStyle name="Migliaia 14 5 2 2" xfId="14681"/>
    <cellStyle name="Migliaia 14 5 2 2 2" xfId="34834"/>
    <cellStyle name="Migliaia 14 5 2 2 3" xfId="40136"/>
    <cellStyle name="Migliaia 14 5 2 3" xfId="16214"/>
    <cellStyle name="Migliaia 14 5 2 3 2" xfId="32353"/>
    <cellStyle name="Migliaia 14 5 2 4" xfId="37485"/>
    <cellStyle name="Migliaia 14 5 2 5" xfId="12389"/>
    <cellStyle name="Migliaia 14 5 3" xfId="7560"/>
    <cellStyle name="Migliaia 14 5 3 2" xfId="29458"/>
    <cellStyle name="Migliaia 14 5 3 2 2" xfId="34835"/>
    <cellStyle name="Migliaia 14 5 3 2 3" xfId="40137"/>
    <cellStyle name="Migliaia 14 5 3 3" xfId="32354"/>
    <cellStyle name="Migliaia 14 5 3 4" xfId="37486"/>
    <cellStyle name="Migliaia 14 5 4" xfId="6928"/>
    <cellStyle name="Migliaia 14 5 4 2" xfId="17701"/>
    <cellStyle name="Migliaia 14 5 4 2 2" xfId="34836"/>
    <cellStyle name="Migliaia 14 5 4 2 3" xfId="40138"/>
    <cellStyle name="Migliaia 14 5 4 2 4" xfId="29459"/>
    <cellStyle name="Migliaia 14 5 4 3" xfId="32355"/>
    <cellStyle name="Migliaia 14 5 4 4" xfId="37487"/>
    <cellStyle name="Migliaia 14 5 4 5" xfId="20600"/>
    <cellStyle name="Migliaia 14 5 4 6" xfId="43881"/>
    <cellStyle name="Migliaia 14 5 4 7" xfId="46694"/>
    <cellStyle name="Migliaia 14 5 4 8" xfId="49710"/>
    <cellStyle name="Migliaia 14 5 5" xfId="16213"/>
    <cellStyle name="Migliaia 14 5 5 2" xfId="29460"/>
    <cellStyle name="Migliaia 14 5 5 2 2" xfId="34837"/>
    <cellStyle name="Migliaia 14 5 5 2 3" xfId="40139"/>
    <cellStyle name="Migliaia 14 5 5 3" xfId="32356"/>
    <cellStyle name="Migliaia 14 5 5 4" xfId="37488"/>
    <cellStyle name="Migliaia 14 5 5 5" xfId="20601"/>
    <cellStyle name="Migliaia 14 5 6" xfId="20602"/>
    <cellStyle name="Migliaia 14 5 6 2" xfId="29461"/>
    <cellStyle name="Migliaia 14 5 6 2 2" xfId="34838"/>
    <cellStyle name="Migliaia 14 5 6 2 3" xfId="40140"/>
    <cellStyle name="Migliaia 14 5 6 3" xfId="32357"/>
    <cellStyle name="Migliaia 14 5 6 4" xfId="37489"/>
    <cellStyle name="Migliaia 14 5 7" xfId="20599"/>
    <cellStyle name="Migliaia 14 5 8" xfId="2357"/>
    <cellStyle name="Migliaia 14 6" xfId="2352"/>
    <cellStyle name="Migliaia 14 6 2" xfId="4326"/>
    <cellStyle name="Migliaia 14 6 2 2" xfId="5999"/>
    <cellStyle name="Migliaia 14 6 2 3" xfId="14982"/>
    <cellStyle name="Migliaia 14 6 2 4" xfId="16216"/>
    <cellStyle name="Migliaia 14 6 2 5" xfId="28594"/>
    <cellStyle name="Migliaia 14 6 2 6" xfId="12391"/>
    <cellStyle name="Migliaia 14 6 3" xfId="5751"/>
    <cellStyle name="Migliaia 14 6 3 2" xfId="31445"/>
    <cellStyle name="Migliaia 14 6 3 2 2" xfId="36603"/>
    <cellStyle name="Migliaia 14 6 3 2 3" xfId="41905"/>
    <cellStyle name="Migliaia 14 6 3 3" xfId="33952"/>
    <cellStyle name="Migliaia 14 6 3 4" xfId="39254"/>
    <cellStyle name="Migliaia 14 6 4" xfId="16215"/>
    <cellStyle name="Migliaia 14 6 4 2" xfId="34839"/>
    <cellStyle name="Migliaia 14 6 4 3" xfId="40141"/>
    <cellStyle name="Migliaia 14 6 4 4" xfId="29462"/>
    <cellStyle name="Migliaia 14 6 5" xfId="32358"/>
    <cellStyle name="Migliaia 14 6 6" xfId="37490"/>
    <cellStyle name="Migliaia 14 6 7" xfId="12390"/>
    <cellStyle name="Migliaia 14 7" xfId="4027"/>
    <cellStyle name="Migliaia 14 7 2" xfId="10497"/>
    <cellStyle name="Migliaia 14 7 2 2" xfId="31446"/>
    <cellStyle name="Migliaia 14 7 2 2 2" xfId="36604"/>
    <cellStyle name="Migliaia 14 7 2 2 3" xfId="41906"/>
    <cellStyle name="Migliaia 14 7 2 3" xfId="33953"/>
    <cellStyle name="Migliaia 14 7 2 4" xfId="39255"/>
    <cellStyle name="Migliaia 14 7 3" xfId="16217"/>
    <cellStyle name="Migliaia 14 7 3 2" xfId="34840"/>
    <cellStyle name="Migliaia 14 7 3 3" xfId="40142"/>
    <cellStyle name="Migliaia 14 7 3 4" xfId="29463"/>
    <cellStyle name="Migliaia 14 7 4" xfId="32359"/>
    <cellStyle name="Migliaia 14 7 5" xfId="37491"/>
    <cellStyle name="Migliaia 14 7 6" xfId="12392"/>
    <cellStyle name="Migliaia 14 8" xfId="3578"/>
    <cellStyle name="Migliaia 14 8 2" xfId="10200"/>
    <cellStyle name="Migliaia 14 8 2 2" xfId="31447"/>
    <cellStyle name="Migliaia 14 8 2 2 2" xfId="36605"/>
    <cellStyle name="Migliaia 14 8 2 2 3" xfId="41907"/>
    <cellStyle name="Migliaia 14 8 2 3" xfId="33954"/>
    <cellStyle name="Migliaia 14 8 2 4" xfId="39256"/>
    <cellStyle name="Migliaia 14 8 3" xfId="16218"/>
    <cellStyle name="Migliaia 14 8 3 2" xfId="34841"/>
    <cellStyle name="Migliaia 14 8 3 3" xfId="40143"/>
    <cellStyle name="Migliaia 14 8 3 4" xfId="29464"/>
    <cellStyle name="Migliaia 14 8 4" xfId="32360"/>
    <cellStyle name="Migliaia 14 8 5" xfId="37492"/>
    <cellStyle name="Migliaia 14 8 6" xfId="12393"/>
    <cellStyle name="Migliaia 14 9" xfId="13449"/>
    <cellStyle name="Migliaia 14 9 2" xfId="29465"/>
    <cellStyle name="Migliaia 14 9 2 2" xfId="34842"/>
    <cellStyle name="Migliaia 14 9 2 3" xfId="40144"/>
    <cellStyle name="Migliaia 14 9 3" xfId="32361"/>
    <cellStyle name="Migliaia 14 9 4" xfId="37493"/>
    <cellStyle name="Migliaia 15" xfId="399"/>
    <cellStyle name="Migliaia 15 10" xfId="16219"/>
    <cellStyle name="Migliaia 15 10 2" xfId="34843"/>
    <cellStyle name="Migliaia 15 10 3" xfId="40145"/>
    <cellStyle name="Migliaia 15 10 4" xfId="29466"/>
    <cellStyle name="Migliaia 15 11" xfId="32362"/>
    <cellStyle name="Migliaia 15 12" xfId="37494"/>
    <cellStyle name="Migliaia 15 13" xfId="1798"/>
    <cellStyle name="Migliaia 15 2" xfId="400"/>
    <cellStyle name="Migliaia 15 2 2" xfId="2359"/>
    <cellStyle name="Migliaia 15 2 2 2" xfId="4333"/>
    <cellStyle name="Migliaia 15 2 2 2 2" xfId="10672"/>
    <cellStyle name="Migliaia 15 2 2 2 2 2" xfId="34844"/>
    <cellStyle name="Migliaia 15 2 2 2 2 3" xfId="40146"/>
    <cellStyle name="Migliaia 15 2 2 2 3" xfId="14682"/>
    <cellStyle name="Migliaia 15 2 2 2 4" xfId="16222"/>
    <cellStyle name="Migliaia 15 2 2 2 4 2" xfId="37495"/>
    <cellStyle name="Migliaia 15 2 2 2 5" xfId="12394"/>
    <cellStyle name="Migliaia 15 2 2 3" xfId="7899"/>
    <cellStyle name="Migliaia 15 2 2 3 2" xfId="31448"/>
    <cellStyle name="Migliaia 15 2 2 3 2 2" xfId="36606"/>
    <cellStyle name="Migliaia 15 2 2 3 2 3" xfId="41908"/>
    <cellStyle name="Migliaia 15 2 2 3 3" xfId="33955"/>
    <cellStyle name="Migliaia 15 2 2 3 4" xfId="39257"/>
    <cellStyle name="Migliaia 15 2 2 4" xfId="6929"/>
    <cellStyle name="Migliaia 15 2 2 4 2" xfId="17702"/>
    <cellStyle name="Migliaia 15 2 2 4 3" xfId="43880"/>
    <cellStyle name="Migliaia 15 2 2 4 4" xfId="46695"/>
    <cellStyle name="Migliaia 15 2 2 4 5" xfId="49711"/>
    <cellStyle name="Migliaia 15 2 2 5" xfId="16221"/>
    <cellStyle name="Migliaia 15 2 2 6" xfId="20606"/>
    <cellStyle name="Migliaia 15 2 3" xfId="4031"/>
    <cellStyle name="Migliaia 15 2 3 2" xfId="10501"/>
    <cellStyle name="Migliaia 15 2 3 2 2" xfId="31449"/>
    <cellStyle name="Migliaia 15 2 3 2 2 2" xfId="36607"/>
    <cellStyle name="Migliaia 15 2 3 2 2 3" xfId="41909"/>
    <cellStyle name="Migliaia 15 2 3 2 3" xfId="33956"/>
    <cellStyle name="Migliaia 15 2 3 2 4" xfId="39258"/>
    <cellStyle name="Migliaia 15 2 3 3" xfId="16223"/>
    <cellStyle name="Migliaia 15 2 3 3 2" xfId="34845"/>
    <cellStyle name="Migliaia 15 2 3 3 3" xfId="40147"/>
    <cellStyle name="Migliaia 15 2 3 3 4" xfId="29467"/>
    <cellStyle name="Migliaia 15 2 3 4" xfId="32363"/>
    <cellStyle name="Migliaia 15 2 3 5" xfId="37496"/>
    <cellStyle name="Migliaia 15 2 3 6" xfId="12395"/>
    <cellStyle name="Migliaia 15 2 4" xfId="3583"/>
    <cellStyle name="Migliaia 15 2 4 2" xfId="10204"/>
    <cellStyle name="Migliaia 15 2 4 2 2" xfId="34846"/>
    <cellStyle name="Migliaia 15 2 4 2 3" xfId="40148"/>
    <cellStyle name="Migliaia 15 2 4 3" xfId="14321"/>
    <cellStyle name="Migliaia 15 2 4 4" xfId="16224"/>
    <cellStyle name="Migliaia 15 2 4 4 2" xfId="37497"/>
    <cellStyle name="Migliaia 15 2 4 5" xfId="12396"/>
    <cellStyle name="Migliaia 15 2 5" xfId="9412"/>
    <cellStyle name="Migliaia 15 2 5 2" xfId="29469"/>
    <cellStyle name="Migliaia 15 2 5 2 2" xfId="34847"/>
    <cellStyle name="Migliaia 15 2 5 2 3" xfId="40149"/>
    <cellStyle name="Migliaia 15 2 5 3" xfId="32365"/>
    <cellStyle name="Migliaia 15 2 5 4" xfId="37498"/>
    <cellStyle name="Migliaia 15 2 6" xfId="16220"/>
    <cellStyle name="Migliaia 15 2 6 2" xfId="29470"/>
    <cellStyle name="Migliaia 15 2 6 2 2" xfId="34848"/>
    <cellStyle name="Migliaia 15 2 6 2 3" xfId="40150"/>
    <cellStyle name="Migliaia 15 2 6 3" xfId="32366"/>
    <cellStyle name="Migliaia 15 2 6 4" xfId="37499"/>
    <cellStyle name="Migliaia 15 2 6 5" xfId="20609"/>
    <cellStyle name="Migliaia 15 2 7" xfId="20605"/>
    <cellStyle name="Migliaia 15 2 8" xfId="1799"/>
    <cellStyle name="Migliaia 15 3" xfId="401"/>
    <cellStyle name="Migliaia 15 3 10" xfId="20610"/>
    <cellStyle name="Migliaia 15 3 11" xfId="12397"/>
    <cellStyle name="Migliaia 15 3 12" xfId="1800"/>
    <cellStyle name="Migliaia 15 3 2" xfId="402"/>
    <cellStyle name="Migliaia 15 3 2 2" xfId="4335"/>
    <cellStyle name="Migliaia 15 3 2 2 2" xfId="8210"/>
    <cellStyle name="Migliaia 15 3 2 2 2 2" xfId="14683"/>
    <cellStyle name="Migliaia 15 3 2 2 2 2 2" xfId="18150"/>
    <cellStyle name="Migliaia 15 3 2 2 2 2 2 2" xfId="34849"/>
    <cellStyle name="Migliaia 15 3 2 2 2 2 3" xfId="40151"/>
    <cellStyle name="Migliaia 15 3 2 2 2 2 4" xfId="29471"/>
    <cellStyle name="Migliaia 15 3 2 2 2 3" xfId="32367"/>
    <cellStyle name="Migliaia 15 3 2 2 2 4" xfId="37500"/>
    <cellStyle name="Migliaia 15 3 2 2 2 5" xfId="44770"/>
    <cellStyle name="Migliaia 15 3 2 2 2 6" xfId="47156"/>
    <cellStyle name="Migliaia 15 3 2 2 2 7" xfId="50172"/>
    <cellStyle name="Migliaia 15 3 2 2 2 8" xfId="13951"/>
    <cellStyle name="Migliaia 15 3 2 2 3" xfId="7988"/>
    <cellStyle name="Migliaia 15 3 2 2 4" xfId="6930"/>
    <cellStyle name="Migliaia 15 3 2 2 4 2" xfId="17703"/>
    <cellStyle name="Migliaia 15 3 2 2 4 3" xfId="42495"/>
    <cellStyle name="Migliaia 15 3 2 2 4 4" xfId="46696"/>
    <cellStyle name="Migliaia 15 3 2 2 4 5" xfId="49712"/>
    <cellStyle name="Migliaia 15 3 2 2 5" xfId="16227"/>
    <cellStyle name="Migliaia 15 3 2 2 6" xfId="20612"/>
    <cellStyle name="Migliaia 15 3 2 3" xfId="3585"/>
    <cellStyle name="Migliaia 15 3 2 3 2" xfId="8726"/>
    <cellStyle name="Migliaia 15 3 2 3 2 2" xfId="34850"/>
    <cellStyle name="Migliaia 15 3 2 3 2 3" xfId="40152"/>
    <cellStyle name="Migliaia 15 3 2 3 2 4" xfId="29472"/>
    <cellStyle name="Migliaia 15 3 2 3 3" xfId="8211"/>
    <cellStyle name="Migliaia 15 3 2 3 4" xfId="16228"/>
    <cellStyle name="Migliaia 15 3 2 3 4 2" xfId="37501"/>
    <cellStyle name="Migliaia 15 3 2 3 5" xfId="12398"/>
    <cellStyle name="Migliaia 15 3 2 4" xfId="7561"/>
    <cellStyle name="Migliaia 15 3 2 4 2" xfId="14370"/>
    <cellStyle name="Migliaia 15 3 2 4 2 2" xfId="34851"/>
    <cellStyle name="Migliaia 15 3 2 4 2 3" xfId="40153"/>
    <cellStyle name="Migliaia 15 3 2 4 3" xfId="32369"/>
    <cellStyle name="Migliaia 15 3 2 4 4" xfId="37502"/>
    <cellStyle name="Migliaia 15 3 2 4 5" xfId="13452"/>
    <cellStyle name="Migliaia 15 3 2 5" xfId="13712"/>
    <cellStyle name="Migliaia 15 3 2 5 2" xfId="29473"/>
    <cellStyle name="Migliaia 15 3 2 5 2 2" xfId="34852"/>
    <cellStyle name="Migliaia 15 3 2 5 2 3" xfId="40154"/>
    <cellStyle name="Migliaia 15 3 2 5 3" xfId="32370"/>
    <cellStyle name="Migliaia 15 3 2 5 4" xfId="37503"/>
    <cellStyle name="Migliaia 15 3 2 6" xfId="16226"/>
    <cellStyle name="Migliaia 15 3 2 6 2" xfId="29474"/>
    <cellStyle name="Migliaia 15 3 2 6 2 2" xfId="34853"/>
    <cellStyle name="Migliaia 15 3 2 6 2 3" xfId="40155"/>
    <cellStyle name="Migliaia 15 3 2 6 3" xfId="32371"/>
    <cellStyle name="Migliaia 15 3 2 6 4" xfId="37504"/>
    <cellStyle name="Migliaia 15 3 2 6 5" xfId="20615"/>
    <cellStyle name="Migliaia 15 3 2 7" xfId="20611"/>
    <cellStyle name="Migliaia 15 3 2 8" xfId="2361"/>
    <cellStyle name="Migliaia 15 3 3" xfId="2360"/>
    <cellStyle name="Migliaia 15 3 3 2" xfId="4334"/>
    <cellStyle name="Migliaia 15 3 3 2 2" xfId="6002"/>
    <cellStyle name="Migliaia 15 3 3 2 2 2" xfId="34855"/>
    <cellStyle name="Migliaia 15 3 3 2 2 3" xfId="40157"/>
    <cellStyle name="Migliaia 15 3 3 2 3" xfId="14481"/>
    <cellStyle name="Migliaia 15 3 3 2 4" xfId="16230"/>
    <cellStyle name="Migliaia 15 3 3 2 4 2" xfId="37506"/>
    <cellStyle name="Migliaia 15 3 3 2 5" xfId="12400"/>
    <cellStyle name="Migliaia 15 3 3 3" xfId="5754"/>
    <cellStyle name="Migliaia 15 3 3 3 2" xfId="29476"/>
    <cellStyle name="Migliaia 15 3 3 3 2 2" xfId="34856"/>
    <cellStyle name="Migliaia 15 3 3 3 2 3" xfId="40158"/>
    <cellStyle name="Migliaia 15 3 3 3 3" xfId="32373"/>
    <cellStyle name="Migliaia 15 3 3 3 4" xfId="37507"/>
    <cellStyle name="Migliaia 15 3 3 4" xfId="16229"/>
    <cellStyle name="Migliaia 15 3 3 4 2" xfId="29477"/>
    <cellStyle name="Migliaia 15 3 3 4 2 2" xfId="34857"/>
    <cellStyle name="Migliaia 15 3 3 4 2 3" xfId="40159"/>
    <cellStyle name="Migliaia 15 3 3 4 3" xfId="32374"/>
    <cellStyle name="Migliaia 15 3 3 4 4" xfId="37508"/>
    <cellStyle name="Migliaia 15 3 3 4 5" xfId="20616"/>
    <cellStyle name="Migliaia 15 3 3 5" xfId="20617"/>
    <cellStyle name="Migliaia 15 3 3 5 2" xfId="29478"/>
    <cellStyle name="Migliaia 15 3 3 5 2 2" xfId="34858"/>
    <cellStyle name="Migliaia 15 3 3 5 2 3" xfId="40160"/>
    <cellStyle name="Migliaia 15 3 3 5 3" xfId="32375"/>
    <cellStyle name="Migliaia 15 3 3 5 4" xfId="37509"/>
    <cellStyle name="Migliaia 15 3 3 6" xfId="29475"/>
    <cellStyle name="Migliaia 15 3 3 6 2" xfId="34854"/>
    <cellStyle name="Migliaia 15 3 3 6 3" xfId="40156"/>
    <cellStyle name="Migliaia 15 3 3 7" xfId="32372"/>
    <cellStyle name="Migliaia 15 3 3 8" xfId="37505"/>
    <cellStyle name="Migliaia 15 3 3 9" xfId="12399"/>
    <cellStyle name="Migliaia 15 3 4" xfId="3271"/>
    <cellStyle name="Migliaia 15 3 4 2" xfId="4781"/>
    <cellStyle name="Migliaia 15 3 4 2 2" xfId="10733"/>
    <cellStyle name="Migliaia 15 3 4 2 3" xfId="14898"/>
    <cellStyle name="Migliaia 15 3 4 2 4" xfId="16232"/>
    <cellStyle name="Migliaia 15 3 4 2 5" xfId="28597"/>
    <cellStyle name="Migliaia 15 3 4 2 6" xfId="12402"/>
    <cellStyle name="Migliaia 15 3 4 3" xfId="9981"/>
    <cellStyle name="Migliaia 15 3 4 3 2" xfId="31450"/>
    <cellStyle name="Migliaia 15 3 4 3 2 2" xfId="36608"/>
    <cellStyle name="Migliaia 15 3 4 3 2 3" xfId="41910"/>
    <cellStyle name="Migliaia 15 3 4 3 3" xfId="33957"/>
    <cellStyle name="Migliaia 15 3 4 3 4" xfId="39259"/>
    <cellStyle name="Migliaia 15 3 4 4" xfId="16231"/>
    <cellStyle name="Migliaia 15 3 4 4 2" xfId="34859"/>
    <cellStyle name="Migliaia 15 3 4 4 3" xfId="40161"/>
    <cellStyle name="Migliaia 15 3 4 4 4" xfId="29479"/>
    <cellStyle name="Migliaia 15 3 4 5" xfId="32376"/>
    <cellStyle name="Migliaia 15 3 4 6" xfId="37510"/>
    <cellStyle name="Migliaia 15 3 4 7" xfId="12401"/>
    <cellStyle name="Migliaia 15 3 5" xfId="4032"/>
    <cellStyle name="Migliaia 15 3 5 2" xfId="10502"/>
    <cellStyle name="Migliaia 15 3 5 2 2" xfId="31451"/>
    <cellStyle name="Migliaia 15 3 5 2 2 2" xfId="36609"/>
    <cellStyle name="Migliaia 15 3 5 2 2 3" xfId="41911"/>
    <cellStyle name="Migliaia 15 3 5 2 3" xfId="33958"/>
    <cellStyle name="Migliaia 15 3 5 2 4" xfId="39260"/>
    <cellStyle name="Migliaia 15 3 5 3" xfId="16233"/>
    <cellStyle name="Migliaia 15 3 5 3 2" xfId="34860"/>
    <cellStyle name="Migliaia 15 3 5 3 3" xfId="40162"/>
    <cellStyle name="Migliaia 15 3 5 3 4" xfId="29480"/>
    <cellStyle name="Migliaia 15 3 5 4" xfId="32377"/>
    <cellStyle name="Migliaia 15 3 5 5" xfId="37511"/>
    <cellStyle name="Migliaia 15 3 5 6" xfId="12403"/>
    <cellStyle name="Migliaia 15 3 6" xfId="3584"/>
    <cellStyle name="Migliaia 15 3 6 2" xfId="10205"/>
    <cellStyle name="Migliaia 15 3 6 2 2" xfId="34861"/>
    <cellStyle name="Migliaia 15 3 6 2 3" xfId="40163"/>
    <cellStyle name="Migliaia 15 3 6 3" xfId="15030"/>
    <cellStyle name="Migliaia 15 3 6 4" xfId="16234"/>
    <cellStyle name="Migliaia 15 3 6 4 2" xfId="37512"/>
    <cellStyle name="Migliaia 15 3 6 5" xfId="12404"/>
    <cellStyle name="Migliaia 15 3 7" xfId="8544"/>
    <cellStyle name="Migliaia 15 3 7 2" xfId="29481"/>
    <cellStyle name="Migliaia 15 3 7 2 2" xfId="34862"/>
    <cellStyle name="Migliaia 15 3 7 2 3" xfId="40164"/>
    <cellStyle name="Migliaia 15 3 7 3" xfId="32378"/>
    <cellStyle name="Migliaia 15 3 7 4" xfId="37513"/>
    <cellStyle name="Migliaia 15 3 8" xfId="13713"/>
    <cellStyle name="Migliaia 15 3 8 2" xfId="29482"/>
    <cellStyle name="Migliaia 15 3 8 2 2" xfId="34863"/>
    <cellStyle name="Migliaia 15 3 8 2 3" xfId="40165"/>
    <cellStyle name="Migliaia 15 3 8 3" xfId="32379"/>
    <cellStyle name="Migliaia 15 3 8 4" xfId="37514"/>
    <cellStyle name="Migliaia 15 3 8 5" xfId="20618"/>
    <cellStyle name="Migliaia 15 3 9" xfId="16225"/>
    <cellStyle name="Migliaia 15 4" xfId="403"/>
    <cellStyle name="Migliaia 15 4 2" xfId="4336"/>
    <cellStyle name="Migliaia 15 4 2 2" xfId="5101"/>
    <cellStyle name="Migliaia 15 4 2 2 2" xfId="29483"/>
    <cellStyle name="Migliaia 15 4 2 2 2 2" xfId="34864"/>
    <cellStyle name="Migliaia 15 4 2 2 2 3" xfId="40166"/>
    <cellStyle name="Migliaia 15 4 2 2 3" xfId="32380"/>
    <cellStyle name="Migliaia 15 4 2 2 4" xfId="37515"/>
    <cellStyle name="Migliaia 15 4 2 3" xfId="8212"/>
    <cellStyle name="Migliaia 15 4 2 3 2" xfId="29484"/>
    <cellStyle name="Migliaia 15 4 2 3 2 2" xfId="34865"/>
    <cellStyle name="Migliaia 15 4 2 3 2 3" xfId="40167"/>
    <cellStyle name="Migliaia 15 4 2 3 3" xfId="32381"/>
    <cellStyle name="Migliaia 15 4 2 3 4" xfId="37516"/>
    <cellStyle name="Migliaia 15 4 2 4" xfId="7563"/>
    <cellStyle name="Migliaia 15 4 2 5" xfId="6932"/>
    <cellStyle name="Migliaia 15 4 2 5 2" xfId="17705"/>
    <cellStyle name="Migliaia 15 4 2 5 3" xfId="42496"/>
    <cellStyle name="Migliaia 15 4 2 5 4" xfId="46698"/>
    <cellStyle name="Migliaia 15 4 2 5 5" xfId="49714"/>
    <cellStyle name="Migliaia 15 4 2 6" xfId="16236"/>
    <cellStyle name="Migliaia 15 4 2 7" xfId="20620"/>
    <cellStyle name="Migliaia 15 4 3" xfId="5102"/>
    <cellStyle name="Migliaia 15 4 3 2" xfId="14482"/>
    <cellStyle name="Migliaia 15 4 3 2 2" xfId="34866"/>
    <cellStyle name="Migliaia 15 4 3 2 3" xfId="40168"/>
    <cellStyle name="Migliaia 15 4 3 3" xfId="32382"/>
    <cellStyle name="Migliaia 15 4 3 4" xfId="37517"/>
    <cellStyle name="Migliaia 15 4 3 5" xfId="13711"/>
    <cellStyle name="Migliaia 15 4 4" xfId="8213"/>
    <cellStyle name="Migliaia 15 4 4 2" xfId="29485"/>
    <cellStyle name="Migliaia 15 4 4 2 2" xfId="34867"/>
    <cellStyle name="Migliaia 15 4 4 2 3" xfId="40169"/>
    <cellStyle name="Migliaia 15 4 4 3" xfId="32383"/>
    <cellStyle name="Migliaia 15 4 4 4" xfId="37518"/>
    <cellStyle name="Migliaia 15 4 5" xfId="7562"/>
    <cellStyle name="Migliaia 15 4 5 2" xfId="29486"/>
    <cellStyle name="Migliaia 15 4 5 2 2" xfId="34868"/>
    <cellStyle name="Migliaia 15 4 5 2 3" xfId="40170"/>
    <cellStyle name="Migliaia 15 4 5 3" xfId="32384"/>
    <cellStyle name="Migliaia 15 4 5 4" xfId="37519"/>
    <cellStyle name="Migliaia 15 4 6" xfId="6931"/>
    <cellStyle name="Migliaia 15 4 6 2" xfId="17704"/>
    <cellStyle name="Migliaia 15 4 6 2 2" xfId="34869"/>
    <cellStyle name="Migliaia 15 4 6 2 3" xfId="40171"/>
    <cellStyle name="Migliaia 15 4 6 2 4" xfId="29487"/>
    <cellStyle name="Migliaia 15 4 6 3" xfId="32385"/>
    <cellStyle name="Migliaia 15 4 6 4" xfId="37520"/>
    <cellStyle name="Migliaia 15 4 6 5" xfId="20621"/>
    <cellStyle name="Migliaia 15 4 6 6" xfId="44456"/>
    <cellStyle name="Migliaia 15 4 6 7" xfId="46697"/>
    <cellStyle name="Migliaia 15 4 6 8" xfId="49713"/>
    <cellStyle name="Migliaia 15 4 7" xfId="16235"/>
    <cellStyle name="Migliaia 15 4 7 2" xfId="29488"/>
    <cellStyle name="Migliaia 15 4 7 2 2" xfId="34870"/>
    <cellStyle name="Migliaia 15 4 7 2 3" xfId="40172"/>
    <cellStyle name="Migliaia 15 4 7 3" xfId="32386"/>
    <cellStyle name="Migliaia 15 4 7 4" xfId="37521"/>
    <cellStyle name="Migliaia 15 4 7 5" xfId="20622"/>
    <cellStyle name="Migliaia 15 4 8" xfId="20619"/>
    <cellStyle name="Migliaia 15 4 9" xfId="2362"/>
    <cellStyle name="Migliaia 15 5" xfId="404"/>
    <cellStyle name="Migliaia 15 5 2" xfId="4337"/>
    <cellStyle name="Migliaia 15 5 2 2" xfId="14684"/>
    <cellStyle name="Migliaia 15 5 2 2 2" xfId="34871"/>
    <cellStyle name="Migliaia 15 5 2 2 3" xfId="40173"/>
    <cellStyle name="Migliaia 15 5 2 3" xfId="16238"/>
    <cellStyle name="Migliaia 15 5 2 3 2" xfId="32387"/>
    <cellStyle name="Migliaia 15 5 2 4" xfId="37522"/>
    <cellStyle name="Migliaia 15 5 2 5" xfId="12405"/>
    <cellStyle name="Migliaia 15 5 3" xfId="7564"/>
    <cellStyle name="Migliaia 15 5 3 2" xfId="29489"/>
    <cellStyle name="Migliaia 15 5 3 2 2" xfId="34872"/>
    <cellStyle name="Migliaia 15 5 3 2 3" xfId="40174"/>
    <cellStyle name="Migliaia 15 5 3 3" xfId="32388"/>
    <cellStyle name="Migliaia 15 5 3 4" xfId="37523"/>
    <cellStyle name="Migliaia 15 5 4" xfId="6933"/>
    <cellStyle name="Migliaia 15 5 4 2" xfId="17706"/>
    <cellStyle name="Migliaia 15 5 4 2 2" xfId="34873"/>
    <cellStyle name="Migliaia 15 5 4 2 3" xfId="40175"/>
    <cellStyle name="Migliaia 15 5 4 2 4" xfId="29490"/>
    <cellStyle name="Migliaia 15 5 4 3" xfId="32389"/>
    <cellStyle name="Migliaia 15 5 4 4" xfId="37524"/>
    <cellStyle name="Migliaia 15 5 4 5" xfId="20624"/>
    <cellStyle name="Migliaia 15 5 4 6" xfId="29374"/>
    <cellStyle name="Migliaia 15 5 4 7" xfId="46699"/>
    <cellStyle name="Migliaia 15 5 4 8" xfId="49715"/>
    <cellStyle name="Migliaia 15 5 5" xfId="16237"/>
    <cellStyle name="Migliaia 15 5 5 2" xfId="29491"/>
    <cellStyle name="Migliaia 15 5 5 2 2" xfId="34874"/>
    <cellStyle name="Migliaia 15 5 5 2 3" xfId="40176"/>
    <cellStyle name="Migliaia 15 5 5 3" xfId="32390"/>
    <cellStyle name="Migliaia 15 5 5 4" xfId="37525"/>
    <cellStyle name="Migliaia 15 5 5 5" xfId="20625"/>
    <cellStyle name="Migliaia 15 5 6" xfId="20626"/>
    <cellStyle name="Migliaia 15 5 6 2" xfId="29492"/>
    <cellStyle name="Migliaia 15 5 6 2 2" xfId="34875"/>
    <cellStyle name="Migliaia 15 5 6 2 3" xfId="40177"/>
    <cellStyle name="Migliaia 15 5 6 3" xfId="32391"/>
    <cellStyle name="Migliaia 15 5 6 4" xfId="37526"/>
    <cellStyle name="Migliaia 15 5 7" xfId="20623"/>
    <cellStyle name="Migliaia 15 5 8" xfId="2363"/>
    <cellStyle name="Migliaia 15 6" xfId="2358"/>
    <cellStyle name="Migliaia 15 6 2" xfId="4332"/>
    <cellStyle name="Migliaia 15 6 2 2" xfId="6001"/>
    <cellStyle name="Migliaia 15 6 2 3" xfId="14981"/>
    <cellStyle name="Migliaia 15 6 2 4" xfId="16240"/>
    <cellStyle name="Migliaia 15 6 2 5" xfId="28598"/>
    <cellStyle name="Migliaia 15 6 2 6" xfId="12407"/>
    <cellStyle name="Migliaia 15 6 3" xfId="5753"/>
    <cellStyle name="Migliaia 15 6 3 2" xfId="31452"/>
    <cellStyle name="Migliaia 15 6 3 2 2" xfId="36610"/>
    <cellStyle name="Migliaia 15 6 3 2 3" xfId="41912"/>
    <cellStyle name="Migliaia 15 6 3 3" xfId="33959"/>
    <cellStyle name="Migliaia 15 6 3 4" xfId="39261"/>
    <cellStyle name="Migliaia 15 6 4" xfId="16239"/>
    <cellStyle name="Migliaia 15 6 4 2" xfId="34876"/>
    <cellStyle name="Migliaia 15 6 4 3" xfId="40178"/>
    <cellStyle name="Migliaia 15 6 4 4" xfId="29493"/>
    <cellStyle name="Migliaia 15 6 5" xfId="32392"/>
    <cellStyle name="Migliaia 15 6 6" xfId="37527"/>
    <cellStyle name="Migliaia 15 6 7" xfId="12406"/>
    <cellStyle name="Migliaia 15 7" xfId="4030"/>
    <cellStyle name="Migliaia 15 7 2" xfId="10500"/>
    <cellStyle name="Migliaia 15 7 2 2" xfId="31453"/>
    <cellStyle name="Migliaia 15 7 2 2 2" xfId="36611"/>
    <cellStyle name="Migliaia 15 7 2 2 3" xfId="41913"/>
    <cellStyle name="Migliaia 15 7 2 3" xfId="33960"/>
    <cellStyle name="Migliaia 15 7 2 4" xfId="39262"/>
    <cellStyle name="Migliaia 15 7 3" xfId="16241"/>
    <cellStyle name="Migliaia 15 7 3 2" xfId="34877"/>
    <cellStyle name="Migliaia 15 7 3 3" xfId="40179"/>
    <cellStyle name="Migliaia 15 7 3 4" xfId="29494"/>
    <cellStyle name="Migliaia 15 7 4" xfId="32393"/>
    <cellStyle name="Migliaia 15 7 5" xfId="37528"/>
    <cellStyle name="Migliaia 15 7 6" xfId="12408"/>
    <cellStyle name="Migliaia 15 8" xfId="3582"/>
    <cellStyle name="Migliaia 15 8 2" xfId="10203"/>
    <cellStyle name="Migliaia 15 8 2 2" xfId="31454"/>
    <cellStyle name="Migliaia 15 8 2 2 2" xfId="36612"/>
    <cellStyle name="Migliaia 15 8 2 2 3" xfId="41914"/>
    <cellStyle name="Migliaia 15 8 2 3" xfId="33961"/>
    <cellStyle name="Migliaia 15 8 2 4" xfId="39263"/>
    <cellStyle name="Migliaia 15 8 3" xfId="16242"/>
    <cellStyle name="Migliaia 15 8 3 2" xfId="34878"/>
    <cellStyle name="Migliaia 15 8 3 3" xfId="40180"/>
    <cellStyle name="Migliaia 15 8 3 4" xfId="29495"/>
    <cellStyle name="Migliaia 15 8 4" xfId="32394"/>
    <cellStyle name="Migliaia 15 8 5" xfId="37529"/>
    <cellStyle name="Migliaia 15 8 6" xfId="12409"/>
    <cellStyle name="Migliaia 15 9" xfId="13451"/>
    <cellStyle name="Migliaia 15 9 2" xfId="29496"/>
    <cellStyle name="Migliaia 15 9 2 2" xfId="34879"/>
    <cellStyle name="Migliaia 15 9 2 3" xfId="40181"/>
    <cellStyle name="Migliaia 15 9 3" xfId="32395"/>
    <cellStyle name="Migliaia 15 9 4" xfId="37530"/>
    <cellStyle name="Migliaia 16" xfId="405"/>
    <cellStyle name="Migliaia 16 10" xfId="16243"/>
    <cellStyle name="Migliaia 16 10 2" xfId="34880"/>
    <cellStyle name="Migliaia 16 10 3" xfId="40182"/>
    <cellStyle name="Migliaia 16 10 4" xfId="29497"/>
    <cellStyle name="Migliaia 16 11" xfId="32396"/>
    <cellStyle name="Migliaia 16 12" xfId="37531"/>
    <cellStyle name="Migliaia 16 13" xfId="1801"/>
    <cellStyle name="Migliaia 16 2" xfId="406"/>
    <cellStyle name="Migliaia 16 2 2" xfId="2365"/>
    <cellStyle name="Migliaia 16 2 2 2" xfId="4339"/>
    <cellStyle name="Migliaia 16 2 2 2 2" xfId="10673"/>
    <cellStyle name="Migliaia 16 2 2 2 2 2" xfId="34881"/>
    <cellStyle name="Migliaia 16 2 2 2 2 3" xfId="40183"/>
    <cellStyle name="Migliaia 16 2 2 2 3" xfId="14685"/>
    <cellStyle name="Migliaia 16 2 2 2 4" xfId="16246"/>
    <cellStyle name="Migliaia 16 2 2 2 4 2" xfId="37532"/>
    <cellStyle name="Migliaia 16 2 2 2 5" xfId="12410"/>
    <cellStyle name="Migliaia 16 2 2 3" xfId="7900"/>
    <cellStyle name="Migliaia 16 2 2 3 2" xfId="31455"/>
    <cellStyle name="Migliaia 16 2 2 3 2 2" xfId="36613"/>
    <cellStyle name="Migliaia 16 2 2 3 2 3" xfId="41915"/>
    <cellStyle name="Migliaia 16 2 2 3 3" xfId="33962"/>
    <cellStyle name="Migliaia 16 2 2 3 4" xfId="39264"/>
    <cellStyle name="Migliaia 16 2 2 4" xfId="6934"/>
    <cellStyle name="Migliaia 16 2 2 4 2" xfId="17707"/>
    <cellStyle name="Migliaia 16 2 2 4 3" xfId="43400"/>
    <cellStyle name="Migliaia 16 2 2 4 4" xfId="46700"/>
    <cellStyle name="Migliaia 16 2 2 4 5" xfId="49716"/>
    <cellStyle name="Migliaia 16 2 2 5" xfId="16245"/>
    <cellStyle name="Migliaia 16 2 2 6" xfId="20628"/>
    <cellStyle name="Migliaia 16 2 3" xfId="4034"/>
    <cellStyle name="Migliaia 16 2 3 2" xfId="10504"/>
    <cellStyle name="Migliaia 16 2 3 2 2" xfId="31456"/>
    <cellStyle name="Migliaia 16 2 3 2 2 2" xfId="36614"/>
    <cellStyle name="Migliaia 16 2 3 2 2 3" xfId="41916"/>
    <cellStyle name="Migliaia 16 2 3 2 3" xfId="33963"/>
    <cellStyle name="Migliaia 16 2 3 2 4" xfId="39265"/>
    <cellStyle name="Migliaia 16 2 3 3" xfId="16247"/>
    <cellStyle name="Migliaia 16 2 3 3 2" xfId="34882"/>
    <cellStyle name="Migliaia 16 2 3 3 3" xfId="40184"/>
    <cellStyle name="Migliaia 16 2 3 3 4" xfId="29498"/>
    <cellStyle name="Migliaia 16 2 3 4" xfId="32397"/>
    <cellStyle name="Migliaia 16 2 3 5" xfId="37533"/>
    <cellStyle name="Migliaia 16 2 3 6" xfId="12411"/>
    <cellStyle name="Migliaia 16 2 4" xfId="3587"/>
    <cellStyle name="Migliaia 16 2 4 2" xfId="10207"/>
    <cellStyle name="Migliaia 16 2 4 2 2" xfId="34883"/>
    <cellStyle name="Migliaia 16 2 4 2 3" xfId="40185"/>
    <cellStyle name="Migliaia 16 2 4 3" xfId="14322"/>
    <cellStyle name="Migliaia 16 2 4 4" xfId="16248"/>
    <cellStyle name="Migliaia 16 2 4 4 2" xfId="37534"/>
    <cellStyle name="Migliaia 16 2 4 5" xfId="12412"/>
    <cellStyle name="Migliaia 16 2 5" xfId="9413"/>
    <cellStyle name="Migliaia 16 2 5 2" xfId="29499"/>
    <cellStyle name="Migliaia 16 2 5 2 2" xfId="34884"/>
    <cellStyle name="Migliaia 16 2 5 2 3" xfId="40186"/>
    <cellStyle name="Migliaia 16 2 5 3" xfId="32398"/>
    <cellStyle name="Migliaia 16 2 5 4" xfId="37535"/>
    <cellStyle name="Migliaia 16 2 6" xfId="16244"/>
    <cellStyle name="Migliaia 16 2 6 2" xfId="29500"/>
    <cellStyle name="Migliaia 16 2 6 2 2" xfId="34885"/>
    <cellStyle name="Migliaia 16 2 6 2 3" xfId="40187"/>
    <cellStyle name="Migliaia 16 2 6 3" xfId="32399"/>
    <cellStyle name="Migliaia 16 2 6 4" xfId="37536"/>
    <cellStyle name="Migliaia 16 2 6 5" xfId="20629"/>
    <cellStyle name="Migliaia 16 2 7" xfId="20627"/>
    <cellStyle name="Migliaia 16 2 8" xfId="1802"/>
    <cellStyle name="Migliaia 16 3" xfId="407"/>
    <cellStyle name="Migliaia 16 3 10" xfId="20630"/>
    <cellStyle name="Migliaia 16 3 11" xfId="12413"/>
    <cellStyle name="Migliaia 16 3 12" xfId="1803"/>
    <cellStyle name="Migliaia 16 3 2" xfId="408"/>
    <cellStyle name="Migliaia 16 3 2 2" xfId="4341"/>
    <cellStyle name="Migliaia 16 3 2 2 2" xfId="8214"/>
    <cellStyle name="Migliaia 16 3 2 2 2 2" xfId="14686"/>
    <cellStyle name="Migliaia 16 3 2 2 2 2 2" xfId="18151"/>
    <cellStyle name="Migliaia 16 3 2 2 2 2 2 2" xfId="34886"/>
    <cellStyle name="Migliaia 16 3 2 2 2 2 3" xfId="40188"/>
    <cellStyle name="Migliaia 16 3 2 2 2 2 4" xfId="29501"/>
    <cellStyle name="Migliaia 16 3 2 2 2 3" xfId="32400"/>
    <cellStyle name="Migliaia 16 3 2 2 2 4" xfId="37537"/>
    <cellStyle name="Migliaia 16 3 2 2 2 5" xfId="43735"/>
    <cellStyle name="Migliaia 16 3 2 2 2 6" xfId="47157"/>
    <cellStyle name="Migliaia 16 3 2 2 2 7" xfId="50173"/>
    <cellStyle name="Migliaia 16 3 2 2 2 8" xfId="13952"/>
    <cellStyle name="Migliaia 16 3 2 2 3" xfId="7989"/>
    <cellStyle name="Migliaia 16 3 2 2 4" xfId="6935"/>
    <cellStyle name="Migliaia 16 3 2 2 4 2" xfId="17708"/>
    <cellStyle name="Migliaia 16 3 2 2 4 3" xfId="43586"/>
    <cellStyle name="Migliaia 16 3 2 2 4 4" xfId="46701"/>
    <cellStyle name="Migliaia 16 3 2 2 4 5" xfId="49717"/>
    <cellStyle name="Migliaia 16 3 2 2 5" xfId="16251"/>
    <cellStyle name="Migliaia 16 3 2 2 6" xfId="20632"/>
    <cellStyle name="Migliaia 16 3 2 3" xfId="3589"/>
    <cellStyle name="Migliaia 16 3 2 3 2" xfId="8725"/>
    <cellStyle name="Migliaia 16 3 2 3 2 2" xfId="34887"/>
    <cellStyle name="Migliaia 16 3 2 3 2 3" xfId="40189"/>
    <cellStyle name="Migliaia 16 3 2 3 2 4" xfId="29502"/>
    <cellStyle name="Migliaia 16 3 2 3 3" xfId="8215"/>
    <cellStyle name="Migliaia 16 3 2 3 4" xfId="16252"/>
    <cellStyle name="Migliaia 16 3 2 3 4 2" xfId="37538"/>
    <cellStyle name="Migliaia 16 3 2 3 5" xfId="12414"/>
    <cellStyle name="Migliaia 16 3 2 4" xfId="7565"/>
    <cellStyle name="Migliaia 16 3 2 4 2" xfId="14371"/>
    <cellStyle name="Migliaia 16 3 2 4 2 2" xfId="34888"/>
    <cellStyle name="Migliaia 16 3 2 4 2 3" xfId="40190"/>
    <cellStyle name="Migliaia 16 3 2 4 3" xfId="32401"/>
    <cellStyle name="Migliaia 16 3 2 4 4" xfId="37539"/>
    <cellStyle name="Migliaia 16 3 2 4 5" xfId="13454"/>
    <cellStyle name="Migliaia 16 3 2 5" xfId="13709"/>
    <cellStyle name="Migliaia 16 3 2 5 2" xfId="29503"/>
    <cellStyle name="Migliaia 16 3 2 5 2 2" xfId="34889"/>
    <cellStyle name="Migliaia 16 3 2 5 2 3" xfId="40191"/>
    <cellStyle name="Migliaia 16 3 2 5 3" xfId="32402"/>
    <cellStyle name="Migliaia 16 3 2 5 4" xfId="37540"/>
    <cellStyle name="Migliaia 16 3 2 6" xfId="16250"/>
    <cellStyle name="Migliaia 16 3 2 6 2" xfId="29504"/>
    <cellStyle name="Migliaia 16 3 2 6 2 2" xfId="34890"/>
    <cellStyle name="Migliaia 16 3 2 6 2 3" xfId="40192"/>
    <cellStyle name="Migliaia 16 3 2 6 3" xfId="32403"/>
    <cellStyle name="Migliaia 16 3 2 6 4" xfId="37541"/>
    <cellStyle name="Migliaia 16 3 2 6 5" xfId="20633"/>
    <cellStyle name="Migliaia 16 3 2 7" xfId="20631"/>
    <cellStyle name="Migliaia 16 3 2 8" xfId="2367"/>
    <cellStyle name="Migliaia 16 3 3" xfId="2366"/>
    <cellStyle name="Migliaia 16 3 3 2" xfId="4340"/>
    <cellStyle name="Migliaia 16 3 3 2 2" xfId="6004"/>
    <cellStyle name="Migliaia 16 3 3 2 2 2" xfId="34892"/>
    <cellStyle name="Migliaia 16 3 3 2 2 3" xfId="40194"/>
    <cellStyle name="Migliaia 16 3 3 2 3" xfId="14483"/>
    <cellStyle name="Migliaia 16 3 3 2 4" xfId="16254"/>
    <cellStyle name="Migliaia 16 3 3 2 4 2" xfId="37543"/>
    <cellStyle name="Migliaia 16 3 3 2 5" xfId="12416"/>
    <cellStyle name="Migliaia 16 3 3 3" xfId="5756"/>
    <cellStyle name="Migliaia 16 3 3 3 2" xfId="29506"/>
    <cellStyle name="Migliaia 16 3 3 3 2 2" xfId="34893"/>
    <cellStyle name="Migliaia 16 3 3 3 2 3" xfId="40195"/>
    <cellStyle name="Migliaia 16 3 3 3 3" xfId="32405"/>
    <cellStyle name="Migliaia 16 3 3 3 4" xfId="37544"/>
    <cellStyle name="Migliaia 16 3 3 4" xfId="16253"/>
    <cellStyle name="Migliaia 16 3 3 4 2" xfId="29507"/>
    <cellStyle name="Migliaia 16 3 3 4 2 2" xfId="34894"/>
    <cellStyle name="Migliaia 16 3 3 4 2 3" xfId="40196"/>
    <cellStyle name="Migliaia 16 3 3 4 3" xfId="32406"/>
    <cellStyle name="Migliaia 16 3 3 4 4" xfId="37545"/>
    <cellStyle name="Migliaia 16 3 3 4 5" xfId="20634"/>
    <cellStyle name="Migliaia 16 3 3 5" xfId="20635"/>
    <cellStyle name="Migliaia 16 3 3 5 2" xfId="29508"/>
    <cellStyle name="Migliaia 16 3 3 5 2 2" xfId="34895"/>
    <cellStyle name="Migliaia 16 3 3 5 2 3" xfId="40197"/>
    <cellStyle name="Migliaia 16 3 3 5 3" xfId="32407"/>
    <cellStyle name="Migliaia 16 3 3 5 4" xfId="37546"/>
    <cellStyle name="Migliaia 16 3 3 6" xfId="29505"/>
    <cellStyle name="Migliaia 16 3 3 6 2" xfId="34891"/>
    <cellStyle name="Migliaia 16 3 3 6 3" xfId="40193"/>
    <cellStyle name="Migliaia 16 3 3 7" xfId="32404"/>
    <cellStyle name="Migliaia 16 3 3 8" xfId="37542"/>
    <cellStyle name="Migliaia 16 3 3 9" xfId="12415"/>
    <cellStyle name="Migliaia 16 3 4" xfId="3272"/>
    <cellStyle name="Migliaia 16 3 4 2" xfId="4782"/>
    <cellStyle name="Migliaia 16 3 4 2 2" xfId="10734"/>
    <cellStyle name="Migliaia 16 3 4 2 3" xfId="14340"/>
    <cellStyle name="Migliaia 16 3 4 2 4" xfId="16256"/>
    <cellStyle name="Migliaia 16 3 4 2 5" xfId="28599"/>
    <cellStyle name="Migliaia 16 3 4 2 6" xfId="12418"/>
    <cellStyle name="Migliaia 16 3 4 3" xfId="9982"/>
    <cellStyle name="Migliaia 16 3 4 3 2" xfId="31457"/>
    <cellStyle name="Migliaia 16 3 4 3 2 2" xfId="36615"/>
    <cellStyle name="Migliaia 16 3 4 3 2 3" xfId="41917"/>
    <cellStyle name="Migliaia 16 3 4 3 3" xfId="33964"/>
    <cellStyle name="Migliaia 16 3 4 3 4" xfId="39266"/>
    <cellStyle name="Migliaia 16 3 4 4" xfId="16255"/>
    <cellStyle name="Migliaia 16 3 4 4 2" xfId="34896"/>
    <cellStyle name="Migliaia 16 3 4 4 3" xfId="40198"/>
    <cellStyle name="Migliaia 16 3 4 4 4" xfId="29509"/>
    <cellStyle name="Migliaia 16 3 4 5" xfId="32408"/>
    <cellStyle name="Migliaia 16 3 4 6" xfId="37547"/>
    <cellStyle name="Migliaia 16 3 4 7" xfId="12417"/>
    <cellStyle name="Migliaia 16 3 5" xfId="4035"/>
    <cellStyle name="Migliaia 16 3 5 2" xfId="10505"/>
    <cellStyle name="Migliaia 16 3 5 2 2" xfId="31458"/>
    <cellStyle name="Migliaia 16 3 5 2 2 2" xfId="36616"/>
    <cellStyle name="Migliaia 16 3 5 2 2 3" xfId="41918"/>
    <cellStyle name="Migliaia 16 3 5 2 3" xfId="33965"/>
    <cellStyle name="Migliaia 16 3 5 2 4" xfId="39267"/>
    <cellStyle name="Migliaia 16 3 5 3" xfId="16257"/>
    <cellStyle name="Migliaia 16 3 5 3 2" xfId="34897"/>
    <cellStyle name="Migliaia 16 3 5 3 3" xfId="40199"/>
    <cellStyle name="Migliaia 16 3 5 3 4" xfId="29510"/>
    <cellStyle name="Migliaia 16 3 5 4" xfId="32409"/>
    <cellStyle name="Migliaia 16 3 5 5" xfId="37548"/>
    <cellStyle name="Migliaia 16 3 5 6" xfId="12419"/>
    <cellStyle name="Migliaia 16 3 6" xfId="3588"/>
    <cellStyle name="Migliaia 16 3 6 2" xfId="10208"/>
    <cellStyle name="Migliaia 16 3 6 2 2" xfId="34898"/>
    <cellStyle name="Migliaia 16 3 6 2 3" xfId="40200"/>
    <cellStyle name="Migliaia 16 3 6 3" xfId="15029"/>
    <cellStyle name="Migliaia 16 3 6 4" xfId="16258"/>
    <cellStyle name="Migliaia 16 3 6 4 2" xfId="37549"/>
    <cellStyle name="Migliaia 16 3 6 5" xfId="12420"/>
    <cellStyle name="Migliaia 16 3 7" xfId="8583"/>
    <cellStyle name="Migliaia 16 3 7 2" xfId="29511"/>
    <cellStyle name="Migliaia 16 3 7 2 2" xfId="34899"/>
    <cellStyle name="Migliaia 16 3 7 2 3" xfId="40201"/>
    <cellStyle name="Migliaia 16 3 7 3" xfId="32410"/>
    <cellStyle name="Migliaia 16 3 7 4" xfId="37550"/>
    <cellStyle name="Migliaia 16 3 8" xfId="13710"/>
    <cellStyle name="Migliaia 16 3 8 2" xfId="29512"/>
    <cellStyle name="Migliaia 16 3 8 2 2" xfId="34900"/>
    <cellStyle name="Migliaia 16 3 8 2 3" xfId="40202"/>
    <cellStyle name="Migliaia 16 3 8 3" xfId="32411"/>
    <cellStyle name="Migliaia 16 3 8 4" xfId="37551"/>
    <cellStyle name="Migliaia 16 3 8 5" xfId="20636"/>
    <cellStyle name="Migliaia 16 3 9" xfId="16249"/>
    <cellStyle name="Migliaia 16 4" xfId="409"/>
    <cellStyle name="Migliaia 16 4 2" xfId="4342"/>
    <cellStyle name="Migliaia 16 4 2 2" xfId="5103"/>
    <cellStyle name="Migliaia 16 4 2 2 2" xfId="29513"/>
    <cellStyle name="Migliaia 16 4 2 2 2 2" xfId="34901"/>
    <cellStyle name="Migliaia 16 4 2 2 2 3" xfId="40203"/>
    <cellStyle name="Migliaia 16 4 2 2 3" xfId="32412"/>
    <cellStyle name="Migliaia 16 4 2 2 4" xfId="37552"/>
    <cellStyle name="Migliaia 16 4 2 3" xfId="8216"/>
    <cellStyle name="Migliaia 16 4 2 3 2" xfId="29514"/>
    <cellStyle name="Migliaia 16 4 2 3 2 2" xfId="34902"/>
    <cellStyle name="Migliaia 16 4 2 3 2 3" xfId="40204"/>
    <cellStyle name="Migliaia 16 4 2 3 3" xfId="32413"/>
    <cellStyle name="Migliaia 16 4 2 3 4" xfId="37553"/>
    <cellStyle name="Migliaia 16 4 2 4" xfId="7567"/>
    <cellStyle name="Migliaia 16 4 2 5" xfId="6937"/>
    <cellStyle name="Migliaia 16 4 2 5 2" xfId="17710"/>
    <cellStyle name="Migliaia 16 4 2 5 3" xfId="44754"/>
    <cellStyle name="Migliaia 16 4 2 5 4" xfId="46703"/>
    <cellStyle name="Migliaia 16 4 2 5 5" xfId="49719"/>
    <cellStyle name="Migliaia 16 4 2 6" xfId="16260"/>
    <cellStyle name="Migliaia 16 4 2 7" xfId="20638"/>
    <cellStyle name="Migliaia 16 4 3" xfId="5104"/>
    <cellStyle name="Migliaia 16 4 3 2" xfId="14484"/>
    <cellStyle name="Migliaia 16 4 3 2 2" xfId="34903"/>
    <cellStyle name="Migliaia 16 4 3 2 3" xfId="40205"/>
    <cellStyle name="Migliaia 16 4 3 3" xfId="32414"/>
    <cellStyle name="Migliaia 16 4 3 4" xfId="37554"/>
    <cellStyle name="Migliaia 16 4 3 5" xfId="13708"/>
    <cellStyle name="Migliaia 16 4 4" xfId="8217"/>
    <cellStyle name="Migliaia 16 4 4 2" xfId="29515"/>
    <cellStyle name="Migliaia 16 4 4 2 2" xfId="34904"/>
    <cellStyle name="Migliaia 16 4 4 2 3" xfId="40206"/>
    <cellStyle name="Migliaia 16 4 4 3" xfId="32415"/>
    <cellStyle name="Migliaia 16 4 4 4" xfId="37555"/>
    <cellStyle name="Migliaia 16 4 5" xfId="7566"/>
    <cellStyle name="Migliaia 16 4 5 2" xfId="29516"/>
    <cellStyle name="Migliaia 16 4 5 2 2" xfId="34905"/>
    <cellStyle name="Migliaia 16 4 5 2 3" xfId="40207"/>
    <cellStyle name="Migliaia 16 4 5 3" xfId="32416"/>
    <cellStyle name="Migliaia 16 4 5 4" xfId="37556"/>
    <cellStyle name="Migliaia 16 4 6" xfId="6936"/>
    <cellStyle name="Migliaia 16 4 6 2" xfId="17709"/>
    <cellStyle name="Migliaia 16 4 6 2 2" xfId="34906"/>
    <cellStyle name="Migliaia 16 4 6 2 3" xfId="40208"/>
    <cellStyle name="Migliaia 16 4 6 2 4" xfId="29517"/>
    <cellStyle name="Migliaia 16 4 6 3" xfId="32417"/>
    <cellStyle name="Migliaia 16 4 6 4" xfId="37557"/>
    <cellStyle name="Migliaia 16 4 6 5" xfId="20639"/>
    <cellStyle name="Migliaia 16 4 6 6" xfId="42497"/>
    <cellStyle name="Migliaia 16 4 6 7" xfId="46702"/>
    <cellStyle name="Migliaia 16 4 6 8" xfId="49718"/>
    <cellStyle name="Migliaia 16 4 7" xfId="16259"/>
    <cellStyle name="Migliaia 16 4 7 2" xfId="29518"/>
    <cellStyle name="Migliaia 16 4 7 2 2" xfId="34907"/>
    <cellStyle name="Migliaia 16 4 7 2 3" xfId="40209"/>
    <cellStyle name="Migliaia 16 4 7 3" xfId="32418"/>
    <cellStyle name="Migliaia 16 4 7 4" xfId="37558"/>
    <cellStyle name="Migliaia 16 4 7 5" xfId="20640"/>
    <cellStyle name="Migliaia 16 4 8" xfId="20637"/>
    <cellStyle name="Migliaia 16 4 9" xfId="2368"/>
    <cellStyle name="Migliaia 16 5" xfId="410"/>
    <cellStyle name="Migliaia 16 5 2" xfId="4343"/>
    <cellStyle name="Migliaia 16 5 2 2" xfId="14687"/>
    <cellStyle name="Migliaia 16 5 2 2 2" xfId="34908"/>
    <cellStyle name="Migliaia 16 5 2 2 3" xfId="40210"/>
    <cellStyle name="Migliaia 16 5 2 3" xfId="16262"/>
    <cellStyle name="Migliaia 16 5 2 3 2" xfId="32419"/>
    <cellStyle name="Migliaia 16 5 2 4" xfId="37559"/>
    <cellStyle name="Migliaia 16 5 2 5" xfId="12421"/>
    <cellStyle name="Migliaia 16 5 3" xfId="7568"/>
    <cellStyle name="Migliaia 16 5 3 2" xfId="29519"/>
    <cellStyle name="Migliaia 16 5 3 2 2" xfId="34909"/>
    <cellStyle name="Migliaia 16 5 3 2 3" xfId="40211"/>
    <cellStyle name="Migliaia 16 5 3 3" xfId="32420"/>
    <cellStyle name="Migliaia 16 5 3 4" xfId="37560"/>
    <cellStyle name="Migliaia 16 5 4" xfId="6938"/>
    <cellStyle name="Migliaia 16 5 4 2" xfId="17711"/>
    <cellStyle name="Migliaia 16 5 4 2 2" xfId="34910"/>
    <cellStyle name="Migliaia 16 5 4 2 3" xfId="40212"/>
    <cellStyle name="Migliaia 16 5 4 2 4" xfId="29520"/>
    <cellStyle name="Migliaia 16 5 4 3" xfId="32421"/>
    <cellStyle name="Migliaia 16 5 4 4" xfId="37561"/>
    <cellStyle name="Migliaia 16 5 4 5" xfId="20642"/>
    <cellStyle name="Migliaia 16 5 4 6" xfId="44179"/>
    <cellStyle name="Migliaia 16 5 4 7" xfId="46704"/>
    <cellStyle name="Migliaia 16 5 4 8" xfId="49720"/>
    <cellStyle name="Migliaia 16 5 5" xfId="16261"/>
    <cellStyle name="Migliaia 16 5 5 2" xfId="29521"/>
    <cellStyle name="Migliaia 16 5 5 2 2" xfId="34911"/>
    <cellStyle name="Migliaia 16 5 5 2 3" xfId="40213"/>
    <cellStyle name="Migliaia 16 5 5 3" xfId="32422"/>
    <cellStyle name="Migliaia 16 5 5 4" xfId="37562"/>
    <cellStyle name="Migliaia 16 5 5 5" xfId="20643"/>
    <cellStyle name="Migliaia 16 5 6" xfId="20644"/>
    <cellStyle name="Migliaia 16 5 6 2" xfId="29522"/>
    <cellStyle name="Migliaia 16 5 6 2 2" xfId="34912"/>
    <cellStyle name="Migliaia 16 5 6 2 3" xfId="40214"/>
    <cellStyle name="Migliaia 16 5 6 3" xfId="32423"/>
    <cellStyle name="Migliaia 16 5 6 4" xfId="37563"/>
    <cellStyle name="Migliaia 16 5 7" xfId="20641"/>
    <cellStyle name="Migliaia 16 5 8" xfId="2369"/>
    <cellStyle name="Migliaia 16 6" xfId="2364"/>
    <cellStyle name="Migliaia 16 6 2" xfId="4338"/>
    <cellStyle name="Migliaia 16 6 2 2" xfId="6003"/>
    <cellStyle name="Migliaia 16 6 2 3" xfId="14980"/>
    <cellStyle name="Migliaia 16 6 2 4" xfId="16264"/>
    <cellStyle name="Migliaia 16 6 2 5" xfId="28600"/>
    <cellStyle name="Migliaia 16 6 2 6" xfId="12423"/>
    <cellStyle name="Migliaia 16 6 3" xfId="5755"/>
    <cellStyle name="Migliaia 16 6 3 2" xfId="31459"/>
    <cellStyle name="Migliaia 16 6 3 2 2" xfId="36617"/>
    <cellStyle name="Migliaia 16 6 3 2 3" xfId="41919"/>
    <cellStyle name="Migliaia 16 6 3 3" xfId="33966"/>
    <cellStyle name="Migliaia 16 6 3 4" xfId="39268"/>
    <cellStyle name="Migliaia 16 6 4" xfId="16263"/>
    <cellStyle name="Migliaia 16 6 4 2" xfId="34913"/>
    <cellStyle name="Migliaia 16 6 4 3" xfId="40215"/>
    <cellStyle name="Migliaia 16 6 4 4" xfId="29523"/>
    <cellStyle name="Migliaia 16 6 5" xfId="32424"/>
    <cellStyle name="Migliaia 16 6 6" xfId="37564"/>
    <cellStyle name="Migliaia 16 6 7" xfId="12422"/>
    <cellStyle name="Migliaia 16 7" xfId="4033"/>
    <cellStyle name="Migliaia 16 7 2" xfId="10503"/>
    <cellStyle name="Migliaia 16 7 2 2" xfId="31460"/>
    <cellStyle name="Migliaia 16 7 2 2 2" xfId="36618"/>
    <cellStyle name="Migliaia 16 7 2 2 3" xfId="41920"/>
    <cellStyle name="Migliaia 16 7 2 3" xfId="33967"/>
    <cellStyle name="Migliaia 16 7 2 4" xfId="39269"/>
    <cellStyle name="Migliaia 16 7 3" xfId="16265"/>
    <cellStyle name="Migliaia 16 7 3 2" xfId="34914"/>
    <cellStyle name="Migliaia 16 7 3 3" xfId="40216"/>
    <cellStyle name="Migliaia 16 7 3 4" xfId="29524"/>
    <cellStyle name="Migliaia 16 7 4" xfId="32425"/>
    <cellStyle name="Migliaia 16 7 5" xfId="37565"/>
    <cellStyle name="Migliaia 16 7 6" xfId="12424"/>
    <cellStyle name="Migliaia 16 8" xfId="3586"/>
    <cellStyle name="Migliaia 16 8 2" xfId="10206"/>
    <cellStyle name="Migliaia 16 8 2 2" xfId="31461"/>
    <cellStyle name="Migliaia 16 8 2 2 2" xfId="36619"/>
    <cellStyle name="Migliaia 16 8 2 2 3" xfId="41921"/>
    <cellStyle name="Migliaia 16 8 2 3" xfId="33968"/>
    <cellStyle name="Migliaia 16 8 2 4" xfId="39270"/>
    <cellStyle name="Migliaia 16 8 3" xfId="16266"/>
    <cellStyle name="Migliaia 16 8 3 2" xfId="34915"/>
    <cellStyle name="Migliaia 16 8 3 3" xfId="40217"/>
    <cellStyle name="Migliaia 16 8 3 4" xfId="29525"/>
    <cellStyle name="Migliaia 16 8 4" xfId="32426"/>
    <cellStyle name="Migliaia 16 8 5" xfId="37566"/>
    <cellStyle name="Migliaia 16 8 6" xfId="12425"/>
    <cellStyle name="Migliaia 16 9" xfId="13453"/>
    <cellStyle name="Migliaia 16 9 2" xfId="29526"/>
    <cellStyle name="Migliaia 16 9 2 2" xfId="34916"/>
    <cellStyle name="Migliaia 16 9 2 3" xfId="40218"/>
    <cellStyle name="Migliaia 16 9 3" xfId="32427"/>
    <cellStyle name="Migliaia 16 9 4" xfId="37567"/>
    <cellStyle name="Migliaia 17" xfId="411"/>
    <cellStyle name="Migliaia 17 10" xfId="16267"/>
    <cellStyle name="Migliaia 17 10 2" xfId="34917"/>
    <cellStyle name="Migliaia 17 10 3" xfId="40219"/>
    <cellStyle name="Migliaia 17 10 4" xfId="29527"/>
    <cellStyle name="Migliaia 17 11" xfId="32428"/>
    <cellStyle name="Migliaia 17 12" xfId="37568"/>
    <cellStyle name="Migliaia 17 13" xfId="1804"/>
    <cellStyle name="Migliaia 17 2" xfId="412"/>
    <cellStyle name="Migliaia 17 2 2" xfId="2371"/>
    <cellStyle name="Migliaia 17 2 2 2" xfId="4345"/>
    <cellStyle name="Migliaia 17 2 2 2 2" xfId="10674"/>
    <cellStyle name="Migliaia 17 2 2 2 2 2" xfId="34918"/>
    <cellStyle name="Migliaia 17 2 2 2 2 3" xfId="40220"/>
    <cellStyle name="Migliaia 17 2 2 2 3" xfId="14688"/>
    <cellStyle name="Migliaia 17 2 2 2 4" xfId="16270"/>
    <cellStyle name="Migliaia 17 2 2 2 4 2" xfId="37569"/>
    <cellStyle name="Migliaia 17 2 2 2 5" xfId="12426"/>
    <cellStyle name="Migliaia 17 2 2 3" xfId="7901"/>
    <cellStyle name="Migliaia 17 2 2 3 2" xfId="31462"/>
    <cellStyle name="Migliaia 17 2 2 3 2 2" xfId="36620"/>
    <cellStyle name="Migliaia 17 2 2 3 2 3" xfId="41922"/>
    <cellStyle name="Migliaia 17 2 2 3 3" xfId="33969"/>
    <cellStyle name="Migliaia 17 2 2 3 4" xfId="39271"/>
    <cellStyle name="Migliaia 17 2 2 4" xfId="6939"/>
    <cellStyle name="Migliaia 17 2 2 4 2" xfId="17712"/>
    <cellStyle name="Migliaia 17 2 2 4 3" xfId="42498"/>
    <cellStyle name="Migliaia 17 2 2 4 4" xfId="46705"/>
    <cellStyle name="Migliaia 17 2 2 4 5" xfId="49721"/>
    <cellStyle name="Migliaia 17 2 2 5" xfId="16269"/>
    <cellStyle name="Migliaia 17 2 2 6" xfId="20646"/>
    <cellStyle name="Migliaia 17 2 3" xfId="4037"/>
    <cellStyle name="Migliaia 17 2 3 2" xfId="10507"/>
    <cellStyle name="Migliaia 17 2 3 2 2" xfId="31463"/>
    <cellStyle name="Migliaia 17 2 3 2 2 2" xfId="36621"/>
    <cellStyle name="Migliaia 17 2 3 2 2 3" xfId="41923"/>
    <cellStyle name="Migliaia 17 2 3 2 3" xfId="33970"/>
    <cellStyle name="Migliaia 17 2 3 2 4" xfId="39272"/>
    <cellStyle name="Migliaia 17 2 3 3" xfId="16271"/>
    <cellStyle name="Migliaia 17 2 3 3 2" xfId="34919"/>
    <cellStyle name="Migliaia 17 2 3 3 3" xfId="40221"/>
    <cellStyle name="Migliaia 17 2 3 3 4" xfId="29528"/>
    <cellStyle name="Migliaia 17 2 3 4" xfId="32429"/>
    <cellStyle name="Migliaia 17 2 3 5" xfId="37570"/>
    <cellStyle name="Migliaia 17 2 3 6" xfId="12427"/>
    <cellStyle name="Migliaia 17 2 4" xfId="3591"/>
    <cellStyle name="Migliaia 17 2 4 2" xfId="10210"/>
    <cellStyle name="Migliaia 17 2 4 2 2" xfId="34920"/>
    <cellStyle name="Migliaia 17 2 4 2 3" xfId="40222"/>
    <cellStyle name="Migliaia 17 2 4 3" xfId="14344"/>
    <cellStyle name="Migliaia 17 2 4 4" xfId="16272"/>
    <cellStyle name="Migliaia 17 2 4 4 2" xfId="37571"/>
    <cellStyle name="Migliaia 17 2 4 5" xfId="12428"/>
    <cellStyle name="Migliaia 17 2 5" xfId="9414"/>
    <cellStyle name="Migliaia 17 2 5 2" xfId="29529"/>
    <cellStyle name="Migliaia 17 2 5 2 2" xfId="34921"/>
    <cellStyle name="Migliaia 17 2 5 2 3" xfId="40223"/>
    <cellStyle name="Migliaia 17 2 5 3" xfId="32430"/>
    <cellStyle name="Migliaia 17 2 5 4" xfId="37572"/>
    <cellStyle name="Migliaia 17 2 6" xfId="16268"/>
    <cellStyle name="Migliaia 17 2 6 2" xfId="29530"/>
    <cellStyle name="Migliaia 17 2 6 2 2" xfId="34922"/>
    <cellStyle name="Migliaia 17 2 6 2 3" xfId="40224"/>
    <cellStyle name="Migliaia 17 2 6 3" xfId="32431"/>
    <cellStyle name="Migliaia 17 2 6 4" xfId="37573"/>
    <cellStyle name="Migliaia 17 2 6 5" xfId="20647"/>
    <cellStyle name="Migliaia 17 2 7" xfId="20645"/>
    <cellStyle name="Migliaia 17 2 8" xfId="1805"/>
    <cellStyle name="Migliaia 17 3" xfId="413"/>
    <cellStyle name="Migliaia 17 3 10" xfId="20648"/>
    <cellStyle name="Migliaia 17 3 11" xfId="12429"/>
    <cellStyle name="Migliaia 17 3 12" xfId="1806"/>
    <cellStyle name="Migliaia 17 3 2" xfId="414"/>
    <cellStyle name="Migliaia 17 3 2 2" xfId="4347"/>
    <cellStyle name="Migliaia 17 3 2 2 2" xfId="8218"/>
    <cellStyle name="Migliaia 17 3 2 2 2 2" xfId="14689"/>
    <cellStyle name="Migliaia 17 3 2 2 2 2 2" xfId="18152"/>
    <cellStyle name="Migliaia 17 3 2 2 2 2 2 2" xfId="34923"/>
    <cellStyle name="Migliaia 17 3 2 2 2 2 3" xfId="40225"/>
    <cellStyle name="Migliaia 17 3 2 2 2 2 4" xfId="29531"/>
    <cellStyle name="Migliaia 17 3 2 2 2 3" xfId="32432"/>
    <cellStyle name="Migliaia 17 3 2 2 2 4" xfId="37574"/>
    <cellStyle name="Migliaia 17 3 2 2 2 5" xfId="43297"/>
    <cellStyle name="Migliaia 17 3 2 2 2 6" xfId="47158"/>
    <cellStyle name="Migliaia 17 3 2 2 2 7" xfId="50174"/>
    <cellStyle name="Migliaia 17 3 2 2 2 8" xfId="13953"/>
    <cellStyle name="Migliaia 17 3 2 2 3" xfId="7990"/>
    <cellStyle name="Migliaia 17 3 2 2 4" xfId="6940"/>
    <cellStyle name="Migliaia 17 3 2 2 4 2" xfId="17713"/>
    <cellStyle name="Migliaia 17 3 2 2 4 3" xfId="42499"/>
    <cellStyle name="Migliaia 17 3 2 2 4 4" xfId="46706"/>
    <cellStyle name="Migliaia 17 3 2 2 4 5" xfId="49722"/>
    <cellStyle name="Migliaia 17 3 2 2 5" xfId="16275"/>
    <cellStyle name="Migliaia 17 3 2 2 6" xfId="20650"/>
    <cellStyle name="Migliaia 17 3 2 3" xfId="3593"/>
    <cellStyle name="Migliaia 17 3 2 3 2" xfId="8724"/>
    <cellStyle name="Migliaia 17 3 2 3 2 2" xfId="34924"/>
    <cellStyle name="Migliaia 17 3 2 3 2 3" xfId="40226"/>
    <cellStyle name="Migliaia 17 3 2 3 2 4" xfId="29532"/>
    <cellStyle name="Migliaia 17 3 2 3 3" xfId="8219"/>
    <cellStyle name="Migliaia 17 3 2 3 4" xfId="16276"/>
    <cellStyle name="Migliaia 17 3 2 3 4 2" xfId="37575"/>
    <cellStyle name="Migliaia 17 3 2 3 5" xfId="12430"/>
    <cellStyle name="Migliaia 17 3 2 4" xfId="7569"/>
    <cellStyle name="Migliaia 17 3 2 4 2" xfId="14372"/>
    <cellStyle name="Migliaia 17 3 2 4 2 2" xfId="34925"/>
    <cellStyle name="Migliaia 17 3 2 4 2 3" xfId="40227"/>
    <cellStyle name="Migliaia 17 3 2 4 3" xfId="32433"/>
    <cellStyle name="Migliaia 17 3 2 4 4" xfId="37576"/>
    <cellStyle name="Migliaia 17 3 2 4 5" xfId="13456"/>
    <cellStyle name="Migliaia 17 3 2 5" xfId="13706"/>
    <cellStyle name="Migliaia 17 3 2 5 2" xfId="29533"/>
    <cellStyle name="Migliaia 17 3 2 5 2 2" xfId="34926"/>
    <cellStyle name="Migliaia 17 3 2 5 2 3" xfId="40228"/>
    <cellStyle name="Migliaia 17 3 2 5 3" xfId="32434"/>
    <cellStyle name="Migliaia 17 3 2 5 4" xfId="37577"/>
    <cellStyle name="Migliaia 17 3 2 6" xfId="16274"/>
    <cellStyle name="Migliaia 17 3 2 6 2" xfId="29534"/>
    <cellStyle name="Migliaia 17 3 2 6 2 2" xfId="34927"/>
    <cellStyle name="Migliaia 17 3 2 6 2 3" xfId="40229"/>
    <cellStyle name="Migliaia 17 3 2 6 3" xfId="32435"/>
    <cellStyle name="Migliaia 17 3 2 6 4" xfId="37578"/>
    <cellStyle name="Migliaia 17 3 2 6 5" xfId="20651"/>
    <cellStyle name="Migliaia 17 3 2 7" xfId="20649"/>
    <cellStyle name="Migliaia 17 3 2 8" xfId="2373"/>
    <cellStyle name="Migliaia 17 3 3" xfId="2372"/>
    <cellStyle name="Migliaia 17 3 3 2" xfId="4346"/>
    <cellStyle name="Migliaia 17 3 3 2 2" xfId="6006"/>
    <cellStyle name="Migliaia 17 3 3 2 2 2" xfId="34929"/>
    <cellStyle name="Migliaia 17 3 3 2 2 3" xfId="40231"/>
    <cellStyle name="Migliaia 17 3 3 2 3" xfId="14485"/>
    <cellStyle name="Migliaia 17 3 3 2 4" xfId="16278"/>
    <cellStyle name="Migliaia 17 3 3 2 4 2" xfId="37580"/>
    <cellStyle name="Migliaia 17 3 3 2 5" xfId="12432"/>
    <cellStyle name="Migliaia 17 3 3 3" xfId="5758"/>
    <cellStyle name="Migliaia 17 3 3 3 2" xfId="29536"/>
    <cellStyle name="Migliaia 17 3 3 3 2 2" xfId="34930"/>
    <cellStyle name="Migliaia 17 3 3 3 2 3" xfId="40232"/>
    <cellStyle name="Migliaia 17 3 3 3 3" xfId="32437"/>
    <cellStyle name="Migliaia 17 3 3 3 4" xfId="37581"/>
    <cellStyle name="Migliaia 17 3 3 4" xfId="16277"/>
    <cellStyle name="Migliaia 17 3 3 4 2" xfId="29537"/>
    <cellStyle name="Migliaia 17 3 3 4 2 2" xfId="34931"/>
    <cellStyle name="Migliaia 17 3 3 4 2 3" xfId="40233"/>
    <cellStyle name="Migliaia 17 3 3 4 3" xfId="32438"/>
    <cellStyle name="Migliaia 17 3 3 4 4" xfId="37582"/>
    <cellStyle name="Migliaia 17 3 3 4 5" xfId="20652"/>
    <cellStyle name="Migliaia 17 3 3 5" xfId="20653"/>
    <cellStyle name="Migliaia 17 3 3 5 2" xfId="29538"/>
    <cellStyle name="Migliaia 17 3 3 5 2 2" xfId="34932"/>
    <cellStyle name="Migliaia 17 3 3 5 2 3" xfId="40234"/>
    <cellStyle name="Migliaia 17 3 3 5 3" xfId="32439"/>
    <cellStyle name="Migliaia 17 3 3 5 4" xfId="37583"/>
    <cellStyle name="Migliaia 17 3 3 6" xfId="29535"/>
    <cellStyle name="Migliaia 17 3 3 6 2" xfId="34928"/>
    <cellStyle name="Migliaia 17 3 3 6 3" xfId="40230"/>
    <cellStyle name="Migliaia 17 3 3 7" xfId="32436"/>
    <cellStyle name="Migliaia 17 3 3 8" xfId="37579"/>
    <cellStyle name="Migliaia 17 3 3 9" xfId="12431"/>
    <cellStyle name="Migliaia 17 3 4" xfId="3273"/>
    <cellStyle name="Migliaia 17 3 4 2" xfId="4783"/>
    <cellStyle name="Migliaia 17 3 4 2 2" xfId="10735"/>
    <cellStyle name="Migliaia 17 3 4 2 3" xfId="14937"/>
    <cellStyle name="Migliaia 17 3 4 2 4" xfId="16280"/>
    <cellStyle name="Migliaia 17 3 4 2 5" xfId="28601"/>
    <cellStyle name="Migliaia 17 3 4 2 6" xfId="12434"/>
    <cellStyle name="Migliaia 17 3 4 3" xfId="9983"/>
    <cellStyle name="Migliaia 17 3 4 3 2" xfId="31464"/>
    <cellStyle name="Migliaia 17 3 4 3 2 2" xfId="36622"/>
    <cellStyle name="Migliaia 17 3 4 3 2 3" xfId="41924"/>
    <cellStyle name="Migliaia 17 3 4 3 3" xfId="33971"/>
    <cellStyle name="Migliaia 17 3 4 3 4" xfId="39273"/>
    <cellStyle name="Migliaia 17 3 4 4" xfId="16279"/>
    <cellStyle name="Migliaia 17 3 4 4 2" xfId="34933"/>
    <cellStyle name="Migliaia 17 3 4 4 3" xfId="40235"/>
    <cellStyle name="Migliaia 17 3 4 4 4" xfId="29539"/>
    <cellStyle name="Migliaia 17 3 4 5" xfId="32440"/>
    <cellStyle name="Migliaia 17 3 4 6" xfId="37584"/>
    <cellStyle name="Migliaia 17 3 4 7" xfId="12433"/>
    <cellStyle name="Migliaia 17 3 5" xfId="4038"/>
    <cellStyle name="Migliaia 17 3 5 2" xfId="10508"/>
    <cellStyle name="Migliaia 17 3 5 2 2" xfId="31465"/>
    <cellStyle name="Migliaia 17 3 5 2 2 2" xfId="36623"/>
    <cellStyle name="Migliaia 17 3 5 2 2 3" xfId="41925"/>
    <cellStyle name="Migliaia 17 3 5 2 3" xfId="33972"/>
    <cellStyle name="Migliaia 17 3 5 2 4" xfId="39274"/>
    <cellStyle name="Migliaia 17 3 5 3" xfId="16281"/>
    <cellStyle name="Migliaia 17 3 5 3 2" xfId="34934"/>
    <cellStyle name="Migliaia 17 3 5 3 3" xfId="40236"/>
    <cellStyle name="Migliaia 17 3 5 3 4" xfId="29540"/>
    <cellStyle name="Migliaia 17 3 5 4" xfId="32441"/>
    <cellStyle name="Migliaia 17 3 5 5" xfId="37585"/>
    <cellStyle name="Migliaia 17 3 5 6" xfId="12435"/>
    <cellStyle name="Migliaia 17 3 6" xfId="3592"/>
    <cellStyle name="Migliaia 17 3 6 2" xfId="10211"/>
    <cellStyle name="Migliaia 17 3 6 2 2" xfId="34935"/>
    <cellStyle name="Migliaia 17 3 6 2 3" xfId="40237"/>
    <cellStyle name="Migliaia 17 3 6 3" xfId="14458"/>
    <cellStyle name="Migliaia 17 3 6 4" xfId="16282"/>
    <cellStyle name="Migliaia 17 3 6 4 2" xfId="37586"/>
    <cellStyle name="Migliaia 17 3 6 5" xfId="12436"/>
    <cellStyle name="Migliaia 17 3 7" xfId="8582"/>
    <cellStyle name="Migliaia 17 3 7 2" xfId="29541"/>
    <cellStyle name="Migliaia 17 3 7 2 2" xfId="34936"/>
    <cellStyle name="Migliaia 17 3 7 2 3" xfId="40238"/>
    <cellStyle name="Migliaia 17 3 7 3" xfId="32442"/>
    <cellStyle name="Migliaia 17 3 7 4" xfId="37587"/>
    <cellStyle name="Migliaia 17 3 8" xfId="13707"/>
    <cellStyle name="Migliaia 17 3 8 2" xfId="29542"/>
    <cellStyle name="Migliaia 17 3 8 2 2" xfId="34937"/>
    <cellStyle name="Migliaia 17 3 8 2 3" xfId="40239"/>
    <cellStyle name="Migliaia 17 3 8 3" xfId="32443"/>
    <cellStyle name="Migliaia 17 3 8 4" xfId="37588"/>
    <cellStyle name="Migliaia 17 3 8 5" xfId="20654"/>
    <cellStyle name="Migliaia 17 3 9" xfId="16273"/>
    <cellStyle name="Migliaia 17 4" xfId="415"/>
    <cellStyle name="Migliaia 17 4 2" xfId="4348"/>
    <cellStyle name="Migliaia 17 4 2 2" xfId="5105"/>
    <cellStyle name="Migliaia 17 4 2 2 2" xfId="29543"/>
    <cellStyle name="Migliaia 17 4 2 2 2 2" xfId="34938"/>
    <cellStyle name="Migliaia 17 4 2 2 2 3" xfId="40240"/>
    <cellStyle name="Migliaia 17 4 2 2 3" xfId="32444"/>
    <cellStyle name="Migliaia 17 4 2 2 4" xfId="37589"/>
    <cellStyle name="Migliaia 17 4 2 3" xfId="8220"/>
    <cellStyle name="Migliaia 17 4 2 3 2" xfId="29544"/>
    <cellStyle name="Migliaia 17 4 2 3 2 2" xfId="34939"/>
    <cellStyle name="Migliaia 17 4 2 3 2 3" xfId="40241"/>
    <cellStyle name="Migliaia 17 4 2 3 3" xfId="32445"/>
    <cellStyle name="Migliaia 17 4 2 3 4" xfId="37590"/>
    <cellStyle name="Migliaia 17 4 2 4" xfId="7571"/>
    <cellStyle name="Migliaia 17 4 2 5" xfId="6942"/>
    <cellStyle name="Migliaia 17 4 2 5 2" xfId="17715"/>
    <cellStyle name="Migliaia 17 4 2 5 3" xfId="42501"/>
    <cellStyle name="Migliaia 17 4 2 5 4" xfId="46708"/>
    <cellStyle name="Migliaia 17 4 2 5 5" xfId="49724"/>
    <cellStyle name="Migliaia 17 4 2 6" xfId="16284"/>
    <cellStyle name="Migliaia 17 4 2 7" xfId="20656"/>
    <cellStyle name="Migliaia 17 4 3" xfId="5106"/>
    <cellStyle name="Migliaia 17 4 3 2" xfId="14486"/>
    <cellStyle name="Migliaia 17 4 3 2 2" xfId="34940"/>
    <cellStyle name="Migliaia 17 4 3 2 3" xfId="40242"/>
    <cellStyle name="Migliaia 17 4 3 3" xfId="32446"/>
    <cellStyle name="Migliaia 17 4 3 4" xfId="37591"/>
    <cellStyle name="Migliaia 17 4 3 5" xfId="13705"/>
    <cellStyle name="Migliaia 17 4 4" xfId="8221"/>
    <cellStyle name="Migliaia 17 4 4 2" xfId="29545"/>
    <cellStyle name="Migliaia 17 4 4 2 2" xfId="34941"/>
    <cellStyle name="Migliaia 17 4 4 2 3" xfId="40243"/>
    <cellStyle name="Migliaia 17 4 4 3" xfId="32447"/>
    <cellStyle name="Migliaia 17 4 4 4" xfId="37592"/>
    <cellStyle name="Migliaia 17 4 5" xfId="7570"/>
    <cellStyle name="Migliaia 17 4 5 2" xfId="29546"/>
    <cellStyle name="Migliaia 17 4 5 2 2" xfId="34942"/>
    <cellStyle name="Migliaia 17 4 5 2 3" xfId="40244"/>
    <cellStyle name="Migliaia 17 4 5 3" xfId="32448"/>
    <cellStyle name="Migliaia 17 4 5 4" xfId="37593"/>
    <cellStyle name="Migliaia 17 4 6" xfId="6941"/>
    <cellStyle name="Migliaia 17 4 6 2" xfId="17714"/>
    <cellStyle name="Migliaia 17 4 6 2 2" xfId="34943"/>
    <cellStyle name="Migliaia 17 4 6 2 3" xfId="40245"/>
    <cellStyle name="Migliaia 17 4 6 2 4" xfId="29547"/>
    <cellStyle name="Migliaia 17 4 6 3" xfId="32449"/>
    <cellStyle name="Migliaia 17 4 6 4" xfId="37594"/>
    <cellStyle name="Migliaia 17 4 6 5" xfId="20657"/>
    <cellStyle name="Migliaia 17 4 6 6" xfId="42500"/>
    <cellStyle name="Migliaia 17 4 6 7" xfId="46707"/>
    <cellStyle name="Migliaia 17 4 6 8" xfId="49723"/>
    <cellStyle name="Migliaia 17 4 7" xfId="16283"/>
    <cellStyle name="Migliaia 17 4 7 2" xfId="29548"/>
    <cellStyle name="Migliaia 17 4 7 2 2" xfId="34944"/>
    <cellStyle name="Migliaia 17 4 7 2 3" xfId="40246"/>
    <cellStyle name="Migliaia 17 4 7 3" xfId="32450"/>
    <cellStyle name="Migliaia 17 4 7 4" xfId="37595"/>
    <cellStyle name="Migliaia 17 4 7 5" xfId="20658"/>
    <cellStyle name="Migliaia 17 4 8" xfId="20655"/>
    <cellStyle name="Migliaia 17 4 9" xfId="2374"/>
    <cellStyle name="Migliaia 17 5" xfId="416"/>
    <cellStyle name="Migliaia 17 5 2" xfId="4349"/>
    <cellStyle name="Migliaia 17 5 2 2" xfId="14690"/>
    <cellStyle name="Migliaia 17 5 2 2 2" xfId="34945"/>
    <cellStyle name="Migliaia 17 5 2 2 3" xfId="40247"/>
    <cellStyle name="Migliaia 17 5 2 3" xfId="16286"/>
    <cellStyle name="Migliaia 17 5 2 3 2" xfId="32451"/>
    <cellStyle name="Migliaia 17 5 2 4" xfId="37596"/>
    <cellStyle name="Migliaia 17 5 2 5" xfId="12437"/>
    <cellStyle name="Migliaia 17 5 3" xfId="7572"/>
    <cellStyle name="Migliaia 17 5 3 2" xfId="29549"/>
    <cellStyle name="Migliaia 17 5 3 2 2" xfId="34946"/>
    <cellStyle name="Migliaia 17 5 3 2 3" xfId="40248"/>
    <cellStyle name="Migliaia 17 5 3 3" xfId="32452"/>
    <cellStyle name="Migliaia 17 5 3 4" xfId="37597"/>
    <cellStyle name="Migliaia 17 5 4" xfId="6943"/>
    <cellStyle name="Migliaia 17 5 4 2" xfId="17716"/>
    <cellStyle name="Migliaia 17 5 4 2 2" xfId="34947"/>
    <cellStyle name="Migliaia 17 5 4 2 3" xfId="40249"/>
    <cellStyle name="Migliaia 17 5 4 2 4" xfId="29550"/>
    <cellStyle name="Migliaia 17 5 4 3" xfId="32453"/>
    <cellStyle name="Migliaia 17 5 4 4" xfId="37598"/>
    <cellStyle name="Migliaia 17 5 4 5" xfId="20660"/>
    <cellStyle name="Migliaia 17 5 4 6" xfId="28584"/>
    <cellStyle name="Migliaia 17 5 4 7" xfId="46709"/>
    <cellStyle name="Migliaia 17 5 4 8" xfId="49725"/>
    <cellStyle name="Migliaia 17 5 5" xfId="16285"/>
    <cellStyle name="Migliaia 17 5 5 2" xfId="29551"/>
    <cellStyle name="Migliaia 17 5 5 2 2" xfId="34948"/>
    <cellStyle name="Migliaia 17 5 5 2 3" xfId="40250"/>
    <cellStyle name="Migliaia 17 5 5 3" xfId="32454"/>
    <cellStyle name="Migliaia 17 5 5 4" xfId="37599"/>
    <cellStyle name="Migliaia 17 5 5 5" xfId="20661"/>
    <cellStyle name="Migliaia 17 5 6" xfId="20662"/>
    <cellStyle name="Migliaia 17 5 6 2" xfId="29552"/>
    <cellStyle name="Migliaia 17 5 6 2 2" xfId="34949"/>
    <cellStyle name="Migliaia 17 5 6 2 3" xfId="40251"/>
    <cellStyle name="Migliaia 17 5 6 3" xfId="32455"/>
    <cellStyle name="Migliaia 17 5 6 4" xfId="37600"/>
    <cellStyle name="Migliaia 17 5 7" xfId="20659"/>
    <cellStyle name="Migliaia 17 5 8" xfId="2375"/>
    <cellStyle name="Migliaia 17 6" xfId="2370"/>
    <cellStyle name="Migliaia 17 6 2" xfId="4344"/>
    <cellStyle name="Migliaia 17 6 2 2" xfId="6005"/>
    <cellStyle name="Migliaia 17 6 2 3" xfId="14979"/>
    <cellStyle name="Migliaia 17 6 2 4" xfId="16288"/>
    <cellStyle name="Migliaia 17 6 2 5" xfId="28602"/>
    <cellStyle name="Migliaia 17 6 2 6" xfId="12439"/>
    <cellStyle name="Migliaia 17 6 3" xfId="5757"/>
    <cellStyle name="Migliaia 17 6 3 2" xfId="31466"/>
    <cellStyle name="Migliaia 17 6 3 2 2" xfId="36624"/>
    <cellStyle name="Migliaia 17 6 3 2 3" xfId="41926"/>
    <cellStyle name="Migliaia 17 6 3 3" xfId="33973"/>
    <cellStyle name="Migliaia 17 6 3 4" xfId="39275"/>
    <cellStyle name="Migliaia 17 6 4" xfId="16287"/>
    <cellStyle name="Migliaia 17 6 4 2" xfId="34950"/>
    <cellStyle name="Migliaia 17 6 4 3" xfId="40252"/>
    <cellStyle name="Migliaia 17 6 4 4" xfId="29553"/>
    <cellStyle name="Migliaia 17 6 5" xfId="32456"/>
    <cellStyle name="Migliaia 17 6 6" xfId="37601"/>
    <cellStyle name="Migliaia 17 6 7" xfId="12438"/>
    <cellStyle name="Migliaia 17 7" xfId="4036"/>
    <cellStyle name="Migliaia 17 7 2" xfId="10506"/>
    <cellStyle name="Migliaia 17 7 2 2" xfId="31467"/>
    <cellStyle name="Migliaia 17 7 2 2 2" xfId="36625"/>
    <cellStyle name="Migliaia 17 7 2 2 3" xfId="41927"/>
    <cellStyle name="Migliaia 17 7 2 3" xfId="33974"/>
    <cellStyle name="Migliaia 17 7 2 4" xfId="39276"/>
    <cellStyle name="Migliaia 17 7 3" xfId="16289"/>
    <cellStyle name="Migliaia 17 7 3 2" xfId="34951"/>
    <cellStyle name="Migliaia 17 7 3 3" xfId="40253"/>
    <cellStyle name="Migliaia 17 7 3 4" xfId="29554"/>
    <cellStyle name="Migliaia 17 7 4" xfId="32457"/>
    <cellStyle name="Migliaia 17 7 5" xfId="37602"/>
    <cellStyle name="Migliaia 17 7 6" xfId="12440"/>
    <cellStyle name="Migliaia 17 8" xfId="3590"/>
    <cellStyle name="Migliaia 17 8 2" xfId="10209"/>
    <cellStyle name="Migliaia 17 8 2 2" xfId="31468"/>
    <cellStyle name="Migliaia 17 8 2 2 2" xfId="36626"/>
    <cellStyle name="Migliaia 17 8 2 2 3" xfId="41928"/>
    <cellStyle name="Migliaia 17 8 2 3" xfId="33975"/>
    <cellStyle name="Migliaia 17 8 2 4" xfId="39277"/>
    <cellStyle name="Migliaia 17 8 3" xfId="16290"/>
    <cellStyle name="Migliaia 17 8 3 2" xfId="34952"/>
    <cellStyle name="Migliaia 17 8 3 3" xfId="40254"/>
    <cellStyle name="Migliaia 17 8 3 4" xfId="29555"/>
    <cellStyle name="Migliaia 17 8 4" xfId="32458"/>
    <cellStyle name="Migliaia 17 8 5" xfId="37603"/>
    <cellStyle name="Migliaia 17 8 6" xfId="12441"/>
    <cellStyle name="Migliaia 17 9" xfId="13455"/>
    <cellStyle name="Migliaia 17 9 2" xfId="29556"/>
    <cellStyle name="Migliaia 17 9 2 2" xfId="34953"/>
    <cellStyle name="Migliaia 17 9 2 3" xfId="40255"/>
    <cellStyle name="Migliaia 17 9 3" xfId="32459"/>
    <cellStyle name="Migliaia 17 9 4" xfId="37604"/>
    <cellStyle name="Migliaia 18" xfId="417"/>
    <cellStyle name="Migliaia 18 10" xfId="16291"/>
    <cellStyle name="Migliaia 18 10 2" xfId="34954"/>
    <cellStyle name="Migliaia 18 10 3" xfId="40256"/>
    <cellStyle name="Migliaia 18 10 4" xfId="29557"/>
    <cellStyle name="Migliaia 18 11" xfId="32460"/>
    <cellStyle name="Migliaia 18 12" xfId="37605"/>
    <cellStyle name="Migliaia 18 13" xfId="1807"/>
    <cellStyle name="Migliaia 18 2" xfId="418"/>
    <cellStyle name="Migliaia 18 2 2" xfId="2377"/>
    <cellStyle name="Migliaia 18 2 2 2" xfId="4351"/>
    <cellStyle name="Migliaia 18 2 2 2 2" xfId="10675"/>
    <cellStyle name="Migliaia 18 2 2 2 2 2" xfId="34955"/>
    <cellStyle name="Migliaia 18 2 2 2 2 3" xfId="40257"/>
    <cellStyle name="Migliaia 18 2 2 2 3" xfId="14691"/>
    <cellStyle name="Migliaia 18 2 2 2 4" xfId="16294"/>
    <cellStyle name="Migliaia 18 2 2 2 4 2" xfId="37606"/>
    <cellStyle name="Migliaia 18 2 2 2 5" xfId="12442"/>
    <cellStyle name="Migliaia 18 2 2 3" xfId="7902"/>
    <cellStyle name="Migliaia 18 2 2 3 2" xfId="31469"/>
    <cellStyle name="Migliaia 18 2 2 3 2 2" xfId="36627"/>
    <cellStyle name="Migliaia 18 2 2 3 2 3" xfId="41929"/>
    <cellStyle name="Migliaia 18 2 2 3 3" xfId="33976"/>
    <cellStyle name="Migliaia 18 2 2 3 4" xfId="39278"/>
    <cellStyle name="Migliaia 18 2 2 4" xfId="6944"/>
    <cellStyle name="Migliaia 18 2 2 4 2" xfId="17717"/>
    <cellStyle name="Migliaia 18 2 2 4 3" xfId="20528"/>
    <cellStyle name="Migliaia 18 2 2 4 4" xfId="46710"/>
    <cellStyle name="Migliaia 18 2 2 4 5" xfId="49726"/>
    <cellStyle name="Migliaia 18 2 2 5" xfId="16293"/>
    <cellStyle name="Migliaia 18 2 2 6" xfId="20664"/>
    <cellStyle name="Migliaia 18 2 3" xfId="4040"/>
    <cellStyle name="Migliaia 18 2 3 2" xfId="10510"/>
    <cellStyle name="Migliaia 18 2 3 2 2" xfId="31470"/>
    <cellStyle name="Migliaia 18 2 3 2 2 2" xfId="36628"/>
    <cellStyle name="Migliaia 18 2 3 2 2 3" xfId="41930"/>
    <cellStyle name="Migliaia 18 2 3 2 3" xfId="33977"/>
    <cellStyle name="Migliaia 18 2 3 2 4" xfId="39279"/>
    <cellStyle name="Migliaia 18 2 3 3" xfId="16295"/>
    <cellStyle name="Migliaia 18 2 3 3 2" xfId="34956"/>
    <cellStyle name="Migliaia 18 2 3 3 3" xfId="40258"/>
    <cellStyle name="Migliaia 18 2 3 3 4" xfId="29558"/>
    <cellStyle name="Migliaia 18 2 3 4" xfId="32461"/>
    <cellStyle name="Migliaia 18 2 3 5" xfId="37607"/>
    <cellStyle name="Migliaia 18 2 3 6" xfId="12443"/>
    <cellStyle name="Migliaia 18 2 4" xfId="3595"/>
    <cellStyle name="Migliaia 18 2 4 2" xfId="10213"/>
    <cellStyle name="Migliaia 18 2 4 2 2" xfId="34957"/>
    <cellStyle name="Migliaia 18 2 4 2 3" xfId="40259"/>
    <cellStyle name="Migliaia 18 2 4 3" xfId="14592"/>
    <cellStyle name="Migliaia 18 2 4 4" xfId="16296"/>
    <cellStyle name="Migliaia 18 2 4 4 2" xfId="37608"/>
    <cellStyle name="Migliaia 18 2 4 5" xfId="12444"/>
    <cellStyle name="Migliaia 18 2 5" xfId="9415"/>
    <cellStyle name="Migliaia 18 2 5 2" xfId="29559"/>
    <cellStyle name="Migliaia 18 2 5 2 2" xfId="34958"/>
    <cellStyle name="Migliaia 18 2 5 2 3" xfId="40260"/>
    <cellStyle name="Migliaia 18 2 5 3" xfId="32462"/>
    <cellStyle name="Migliaia 18 2 5 4" xfId="37609"/>
    <cellStyle name="Migliaia 18 2 6" xfId="16292"/>
    <cellStyle name="Migliaia 18 2 6 2" xfId="29560"/>
    <cellStyle name="Migliaia 18 2 6 2 2" xfId="34959"/>
    <cellStyle name="Migliaia 18 2 6 2 3" xfId="40261"/>
    <cellStyle name="Migliaia 18 2 6 3" xfId="32463"/>
    <cellStyle name="Migliaia 18 2 6 4" xfId="37610"/>
    <cellStyle name="Migliaia 18 2 6 5" xfId="20665"/>
    <cellStyle name="Migliaia 18 2 7" xfId="20663"/>
    <cellStyle name="Migliaia 18 2 8" xfId="1808"/>
    <cellStyle name="Migliaia 18 3" xfId="419"/>
    <cellStyle name="Migliaia 18 3 10" xfId="20666"/>
    <cellStyle name="Migliaia 18 3 11" xfId="12445"/>
    <cellStyle name="Migliaia 18 3 12" xfId="1809"/>
    <cellStyle name="Migliaia 18 3 2" xfId="420"/>
    <cellStyle name="Migliaia 18 3 2 2" xfId="4353"/>
    <cellStyle name="Migliaia 18 3 2 2 2" xfId="8222"/>
    <cellStyle name="Migliaia 18 3 2 2 2 2" xfId="14692"/>
    <cellStyle name="Migliaia 18 3 2 2 2 2 2" xfId="18153"/>
    <cellStyle name="Migliaia 18 3 2 2 2 2 2 2" xfId="34960"/>
    <cellStyle name="Migliaia 18 3 2 2 2 2 3" xfId="40262"/>
    <cellStyle name="Migliaia 18 3 2 2 2 2 4" xfId="29561"/>
    <cellStyle name="Migliaia 18 3 2 2 2 3" xfId="32464"/>
    <cellStyle name="Migliaia 18 3 2 2 2 4" xfId="37611"/>
    <cellStyle name="Migliaia 18 3 2 2 2 5" xfId="43895"/>
    <cellStyle name="Migliaia 18 3 2 2 2 6" xfId="47159"/>
    <cellStyle name="Migliaia 18 3 2 2 2 7" xfId="50175"/>
    <cellStyle name="Migliaia 18 3 2 2 2 8" xfId="13954"/>
    <cellStyle name="Migliaia 18 3 2 2 3" xfId="7991"/>
    <cellStyle name="Migliaia 18 3 2 2 4" xfId="6945"/>
    <cellStyle name="Migliaia 18 3 2 2 4 2" xfId="17718"/>
    <cellStyle name="Migliaia 18 3 2 2 4 3" xfId="42502"/>
    <cellStyle name="Migliaia 18 3 2 2 4 4" xfId="46711"/>
    <cellStyle name="Migliaia 18 3 2 2 4 5" xfId="49727"/>
    <cellStyle name="Migliaia 18 3 2 2 5" xfId="16299"/>
    <cellStyle name="Migliaia 18 3 2 2 6" xfId="20668"/>
    <cellStyle name="Migliaia 18 3 2 3" xfId="3597"/>
    <cellStyle name="Migliaia 18 3 2 3 2" xfId="8532"/>
    <cellStyle name="Migliaia 18 3 2 3 2 2" xfId="34961"/>
    <cellStyle name="Migliaia 18 3 2 3 2 3" xfId="40263"/>
    <cellStyle name="Migliaia 18 3 2 3 2 4" xfId="29562"/>
    <cellStyle name="Migliaia 18 3 2 3 3" xfId="8223"/>
    <cellStyle name="Migliaia 18 3 2 3 4" xfId="16300"/>
    <cellStyle name="Migliaia 18 3 2 3 4 2" xfId="37612"/>
    <cellStyle name="Migliaia 18 3 2 3 5" xfId="12446"/>
    <cellStyle name="Migliaia 18 3 2 4" xfId="7573"/>
    <cellStyle name="Migliaia 18 3 2 4 2" xfId="14373"/>
    <cellStyle name="Migliaia 18 3 2 4 2 2" xfId="34962"/>
    <cellStyle name="Migliaia 18 3 2 4 2 3" xfId="40264"/>
    <cellStyle name="Migliaia 18 3 2 4 3" xfId="32465"/>
    <cellStyle name="Migliaia 18 3 2 4 4" xfId="37613"/>
    <cellStyle name="Migliaia 18 3 2 4 5" xfId="13458"/>
    <cellStyle name="Migliaia 18 3 2 5" xfId="13703"/>
    <cellStyle name="Migliaia 18 3 2 5 2" xfId="29563"/>
    <cellStyle name="Migliaia 18 3 2 5 2 2" xfId="34963"/>
    <cellStyle name="Migliaia 18 3 2 5 2 3" xfId="40265"/>
    <cellStyle name="Migliaia 18 3 2 5 3" xfId="32466"/>
    <cellStyle name="Migliaia 18 3 2 5 4" xfId="37614"/>
    <cellStyle name="Migliaia 18 3 2 6" xfId="16298"/>
    <cellStyle name="Migliaia 18 3 2 6 2" xfId="29564"/>
    <cellStyle name="Migliaia 18 3 2 6 2 2" xfId="34964"/>
    <cellStyle name="Migliaia 18 3 2 6 2 3" xfId="40266"/>
    <cellStyle name="Migliaia 18 3 2 6 3" xfId="32467"/>
    <cellStyle name="Migliaia 18 3 2 6 4" xfId="37615"/>
    <cellStyle name="Migliaia 18 3 2 6 5" xfId="20669"/>
    <cellStyle name="Migliaia 18 3 2 7" xfId="20667"/>
    <cellStyle name="Migliaia 18 3 2 8" xfId="2379"/>
    <cellStyle name="Migliaia 18 3 3" xfId="2378"/>
    <cellStyle name="Migliaia 18 3 3 2" xfId="4352"/>
    <cellStyle name="Migliaia 18 3 3 2 2" xfId="6008"/>
    <cellStyle name="Migliaia 18 3 3 2 2 2" xfId="34966"/>
    <cellStyle name="Migliaia 18 3 3 2 2 3" xfId="40268"/>
    <cellStyle name="Migliaia 18 3 3 2 3" xfId="14487"/>
    <cellStyle name="Migliaia 18 3 3 2 4" xfId="16302"/>
    <cellStyle name="Migliaia 18 3 3 2 4 2" xfId="37617"/>
    <cellStyle name="Migliaia 18 3 3 2 5" xfId="12448"/>
    <cellStyle name="Migliaia 18 3 3 3" xfId="5760"/>
    <cellStyle name="Migliaia 18 3 3 3 2" xfId="29566"/>
    <cellStyle name="Migliaia 18 3 3 3 2 2" xfId="34967"/>
    <cellStyle name="Migliaia 18 3 3 3 2 3" xfId="40269"/>
    <cellStyle name="Migliaia 18 3 3 3 3" xfId="32469"/>
    <cellStyle name="Migliaia 18 3 3 3 4" xfId="37618"/>
    <cellStyle name="Migliaia 18 3 3 4" xfId="16301"/>
    <cellStyle name="Migliaia 18 3 3 4 2" xfId="29567"/>
    <cellStyle name="Migliaia 18 3 3 4 2 2" xfId="34968"/>
    <cellStyle name="Migliaia 18 3 3 4 2 3" xfId="40270"/>
    <cellStyle name="Migliaia 18 3 3 4 3" xfId="32470"/>
    <cellStyle name="Migliaia 18 3 3 4 4" xfId="37619"/>
    <cellStyle name="Migliaia 18 3 3 4 5" xfId="20670"/>
    <cellStyle name="Migliaia 18 3 3 5" xfId="20671"/>
    <cellStyle name="Migliaia 18 3 3 5 2" xfId="29568"/>
    <cellStyle name="Migliaia 18 3 3 5 2 2" xfId="34969"/>
    <cellStyle name="Migliaia 18 3 3 5 2 3" xfId="40271"/>
    <cellStyle name="Migliaia 18 3 3 5 3" xfId="32471"/>
    <cellStyle name="Migliaia 18 3 3 5 4" xfId="37620"/>
    <cellStyle name="Migliaia 18 3 3 6" xfId="29565"/>
    <cellStyle name="Migliaia 18 3 3 6 2" xfId="34965"/>
    <cellStyle name="Migliaia 18 3 3 6 3" xfId="40267"/>
    <cellStyle name="Migliaia 18 3 3 7" xfId="32468"/>
    <cellStyle name="Migliaia 18 3 3 8" xfId="37616"/>
    <cellStyle name="Migliaia 18 3 3 9" xfId="12447"/>
    <cellStyle name="Migliaia 18 3 4" xfId="3274"/>
    <cellStyle name="Migliaia 18 3 4 2" xfId="4784"/>
    <cellStyle name="Migliaia 18 3 4 2 2" xfId="10736"/>
    <cellStyle name="Migliaia 18 3 4 2 3" xfId="14351"/>
    <cellStyle name="Migliaia 18 3 4 2 4" xfId="16304"/>
    <cellStyle name="Migliaia 18 3 4 2 5" xfId="28603"/>
    <cellStyle name="Migliaia 18 3 4 2 6" xfId="12450"/>
    <cellStyle name="Migliaia 18 3 4 3" xfId="9984"/>
    <cellStyle name="Migliaia 18 3 4 3 2" xfId="31471"/>
    <cellStyle name="Migliaia 18 3 4 3 2 2" xfId="36629"/>
    <cellStyle name="Migliaia 18 3 4 3 2 3" xfId="41931"/>
    <cellStyle name="Migliaia 18 3 4 3 3" xfId="33978"/>
    <cellStyle name="Migliaia 18 3 4 3 4" xfId="39280"/>
    <cellStyle name="Migliaia 18 3 4 4" xfId="16303"/>
    <cellStyle name="Migliaia 18 3 4 4 2" xfId="34970"/>
    <cellStyle name="Migliaia 18 3 4 4 3" xfId="40272"/>
    <cellStyle name="Migliaia 18 3 4 4 4" xfId="29569"/>
    <cellStyle name="Migliaia 18 3 4 5" xfId="32472"/>
    <cellStyle name="Migliaia 18 3 4 6" xfId="37621"/>
    <cellStyle name="Migliaia 18 3 4 7" xfId="12449"/>
    <cellStyle name="Migliaia 18 3 5" xfId="4041"/>
    <cellStyle name="Migliaia 18 3 5 2" xfId="10511"/>
    <cellStyle name="Migliaia 18 3 5 2 2" xfId="31472"/>
    <cellStyle name="Migliaia 18 3 5 2 2 2" xfId="36630"/>
    <cellStyle name="Migliaia 18 3 5 2 2 3" xfId="41932"/>
    <cellStyle name="Migliaia 18 3 5 2 3" xfId="33979"/>
    <cellStyle name="Migliaia 18 3 5 2 4" xfId="39281"/>
    <cellStyle name="Migliaia 18 3 5 3" xfId="16305"/>
    <cellStyle name="Migliaia 18 3 5 3 2" xfId="34971"/>
    <cellStyle name="Migliaia 18 3 5 3 3" xfId="40273"/>
    <cellStyle name="Migliaia 18 3 5 3 4" xfId="29570"/>
    <cellStyle name="Migliaia 18 3 5 4" xfId="32473"/>
    <cellStyle name="Migliaia 18 3 5 5" xfId="37622"/>
    <cellStyle name="Migliaia 18 3 5 6" xfId="12451"/>
    <cellStyle name="Migliaia 18 3 6" xfId="3596"/>
    <cellStyle name="Migliaia 18 3 6 2" xfId="10214"/>
    <cellStyle name="Migliaia 18 3 6 2 2" xfId="34972"/>
    <cellStyle name="Migliaia 18 3 6 2 3" xfId="40274"/>
    <cellStyle name="Migliaia 18 3 6 3" xfId="15028"/>
    <cellStyle name="Migliaia 18 3 6 4" xfId="16306"/>
    <cellStyle name="Migliaia 18 3 6 4 2" xfId="37623"/>
    <cellStyle name="Migliaia 18 3 6 5" xfId="12452"/>
    <cellStyle name="Migliaia 18 3 7" xfId="7471"/>
    <cellStyle name="Migliaia 18 3 7 2" xfId="29571"/>
    <cellStyle name="Migliaia 18 3 7 2 2" xfId="34973"/>
    <cellStyle name="Migliaia 18 3 7 2 3" xfId="40275"/>
    <cellStyle name="Migliaia 18 3 7 3" xfId="32474"/>
    <cellStyle name="Migliaia 18 3 7 4" xfId="37624"/>
    <cellStyle name="Migliaia 18 3 8" xfId="13704"/>
    <cellStyle name="Migliaia 18 3 8 2" xfId="29572"/>
    <cellStyle name="Migliaia 18 3 8 2 2" xfId="34974"/>
    <cellStyle name="Migliaia 18 3 8 2 3" xfId="40276"/>
    <cellStyle name="Migliaia 18 3 8 3" xfId="32475"/>
    <cellStyle name="Migliaia 18 3 8 4" xfId="37625"/>
    <cellStyle name="Migliaia 18 3 8 5" xfId="20672"/>
    <cellStyle name="Migliaia 18 3 9" xfId="16297"/>
    <cellStyle name="Migliaia 18 4" xfId="421"/>
    <cellStyle name="Migliaia 18 4 2" xfId="4354"/>
    <cellStyle name="Migliaia 18 4 2 2" xfId="5107"/>
    <cellStyle name="Migliaia 18 4 2 2 2" xfId="29573"/>
    <cellStyle name="Migliaia 18 4 2 2 2 2" xfId="34975"/>
    <cellStyle name="Migliaia 18 4 2 2 2 3" xfId="40277"/>
    <cellStyle name="Migliaia 18 4 2 2 3" xfId="32476"/>
    <cellStyle name="Migliaia 18 4 2 2 4" xfId="37626"/>
    <cellStyle name="Migliaia 18 4 2 3" xfId="8224"/>
    <cellStyle name="Migliaia 18 4 2 3 2" xfId="29574"/>
    <cellStyle name="Migliaia 18 4 2 3 2 2" xfId="34976"/>
    <cellStyle name="Migliaia 18 4 2 3 2 3" xfId="40278"/>
    <cellStyle name="Migliaia 18 4 2 3 3" xfId="32477"/>
    <cellStyle name="Migliaia 18 4 2 3 4" xfId="37627"/>
    <cellStyle name="Migliaia 18 4 2 4" xfId="7575"/>
    <cellStyle name="Migliaia 18 4 2 5" xfId="6947"/>
    <cellStyle name="Migliaia 18 4 2 5 2" xfId="17720"/>
    <cellStyle name="Migliaia 18 4 2 5 3" xfId="42503"/>
    <cellStyle name="Migliaia 18 4 2 5 4" xfId="46713"/>
    <cellStyle name="Migliaia 18 4 2 5 5" xfId="49729"/>
    <cellStyle name="Migliaia 18 4 2 6" xfId="16308"/>
    <cellStyle name="Migliaia 18 4 2 7" xfId="20674"/>
    <cellStyle name="Migliaia 18 4 3" xfId="5108"/>
    <cellStyle name="Migliaia 18 4 3 2" xfId="14488"/>
    <cellStyle name="Migliaia 18 4 3 2 2" xfId="34977"/>
    <cellStyle name="Migliaia 18 4 3 2 3" xfId="40279"/>
    <cellStyle name="Migliaia 18 4 3 3" xfId="32478"/>
    <cellStyle name="Migliaia 18 4 3 4" xfId="37628"/>
    <cellStyle name="Migliaia 18 4 3 5" xfId="13702"/>
    <cellStyle name="Migliaia 18 4 4" xfId="8225"/>
    <cellStyle name="Migliaia 18 4 4 2" xfId="29575"/>
    <cellStyle name="Migliaia 18 4 4 2 2" xfId="34978"/>
    <cellStyle name="Migliaia 18 4 4 2 3" xfId="40280"/>
    <cellStyle name="Migliaia 18 4 4 3" xfId="32479"/>
    <cellStyle name="Migliaia 18 4 4 4" xfId="37629"/>
    <cellStyle name="Migliaia 18 4 5" xfId="7574"/>
    <cellStyle name="Migliaia 18 4 5 2" xfId="29576"/>
    <cellStyle name="Migliaia 18 4 5 2 2" xfId="34979"/>
    <cellStyle name="Migliaia 18 4 5 2 3" xfId="40281"/>
    <cellStyle name="Migliaia 18 4 5 3" xfId="32480"/>
    <cellStyle name="Migliaia 18 4 5 4" xfId="37630"/>
    <cellStyle name="Migliaia 18 4 6" xfId="6946"/>
    <cellStyle name="Migliaia 18 4 6 2" xfId="17719"/>
    <cellStyle name="Migliaia 18 4 6 2 2" xfId="34980"/>
    <cellStyle name="Migliaia 18 4 6 2 3" xfId="40282"/>
    <cellStyle name="Migliaia 18 4 6 2 4" xfId="29577"/>
    <cellStyle name="Migliaia 18 4 6 3" xfId="32481"/>
    <cellStyle name="Migliaia 18 4 6 4" xfId="37631"/>
    <cellStyle name="Migliaia 18 4 6 5" xfId="20675"/>
    <cellStyle name="Migliaia 18 4 6 6" xfId="43587"/>
    <cellStyle name="Migliaia 18 4 6 7" xfId="46712"/>
    <cellStyle name="Migliaia 18 4 6 8" xfId="49728"/>
    <cellStyle name="Migliaia 18 4 7" xfId="16307"/>
    <cellStyle name="Migliaia 18 4 7 2" xfId="29578"/>
    <cellStyle name="Migliaia 18 4 7 2 2" xfId="34981"/>
    <cellStyle name="Migliaia 18 4 7 2 3" xfId="40283"/>
    <cellStyle name="Migliaia 18 4 7 3" xfId="32482"/>
    <cellStyle name="Migliaia 18 4 7 4" xfId="37632"/>
    <cellStyle name="Migliaia 18 4 7 5" xfId="20676"/>
    <cellStyle name="Migliaia 18 4 8" xfId="20673"/>
    <cellStyle name="Migliaia 18 4 9" xfId="2380"/>
    <cellStyle name="Migliaia 18 5" xfId="422"/>
    <cellStyle name="Migliaia 18 5 2" xfId="4355"/>
    <cellStyle name="Migliaia 18 5 2 2" xfId="14693"/>
    <cellStyle name="Migliaia 18 5 2 2 2" xfId="34982"/>
    <cellStyle name="Migliaia 18 5 2 2 3" xfId="40284"/>
    <cellStyle name="Migliaia 18 5 2 3" xfId="16310"/>
    <cellStyle name="Migliaia 18 5 2 3 2" xfId="32483"/>
    <cellStyle name="Migliaia 18 5 2 4" xfId="37633"/>
    <cellStyle name="Migliaia 18 5 2 5" xfId="12453"/>
    <cellStyle name="Migliaia 18 5 3" xfId="7576"/>
    <cellStyle name="Migliaia 18 5 3 2" xfId="29579"/>
    <cellStyle name="Migliaia 18 5 3 2 2" xfId="34983"/>
    <cellStyle name="Migliaia 18 5 3 2 3" xfId="40285"/>
    <cellStyle name="Migliaia 18 5 3 3" xfId="32484"/>
    <cellStyle name="Migliaia 18 5 3 4" xfId="37634"/>
    <cellStyle name="Migliaia 18 5 4" xfId="6948"/>
    <cellStyle name="Migliaia 18 5 4 2" xfId="17721"/>
    <cellStyle name="Migliaia 18 5 4 2 2" xfId="34984"/>
    <cellStyle name="Migliaia 18 5 4 2 3" xfId="40286"/>
    <cellStyle name="Migliaia 18 5 4 2 4" xfId="29580"/>
    <cellStyle name="Migliaia 18 5 4 3" xfId="32485"/>
    <cellStyle name="Migliaia 18 5 4 4" xfId="37635"/>
    <cellStyle name="Migliaia 18 5 4 5" xfId="20678"/>
    <cellStyle name="Migliaia 18 5 4 6" xfId="44180"/>
    <cellStyle name="Migliaia 18 5 4 7" xfId="46714"/>
    <cellStyle name="Migliaia 18 5 4 8" xfId="49730"/>
    <cellStyle name="Migliaia 18 5 5" xfId="16309"/>
    <cellStyle name="Migliaia 18 5 5 2" xfId="29581"/>
    <cellStyle name="Migliaia 18 5 5 2 2" xfId="34985"/>
    <cellStyle name="Migliaia 18 5 5 2 3" xfId="40287"/>
    <cellStyle name="Migliaia 18 5 5 3" xfId="32486"/>
    <cellStyle name="Migliaia 18 5 5 4" xfId="37636"/>
    <cellStyle name="Migliaia 18 5 5 5" xfId="20679"/>
    <cellStyle name="Migliaia 18 5 6" xfId="20680"/>
    <cellStyle name="Migliaia 18 5 6 2" xfId="29582"/>
    <cellStyle name="Migliaia 18 5 6 2 2" xfId="34986"/>
    <cellStyle name="Migliaia 18 5 6 2 3" xfId="40288"/>
    <cellStyle name="Migliaia 18 5 6 3" xfId="32487"/>
    <cellStyle name="Migliaia 18 5 6 4" xfId="37637"/>
    <cellStyle name="Migliaia 18 5 7" xfId="20677"/>
    <cellStyle name="Migliaia 18 5 8" xfId="2381"/>
    <cellStyle name="Migliaia 18 6" xfId="2376"/>
    <cellStyle name="Migliaia 18 6 2" xfId="4350"/>
    <cellStyle name="Migliaia 18 6 2 2" xfId="6007"/>
    <cellStyle name="Migliaia 18 6 2 3" xfId="14978"/>
    <cellStyle name="Migliaia 18 6 2 4" xfId="16312"/>
    <cellStyle name="Migliaia 18 6 2 5" xfId="28604"/>
    <cellStyle name="Migliaia 18 6 2 6" xfId="12455"/>
    <cellStyle name="Migliaia 18 6 3" xfId="5759"/>
    <cellStyle name="Migliaia 18 6 3 2" xfId="31473"/>
    <cellStyle name="Migliaia 18 6 3 2 2" xfId="36631"/>
    <cellStyle name="Migliaia 18 6 3 2 3" xfId="41933"/>
    <cellStyle name="Migliaia 18 6 3 3" xfId="33980"/>
    <cellStyle name="Migliaia 18 6 3 4" xfId="39282"/>
    <cellStyle name="Migliaia 18 6 4" xfId="16311"/>
    <cellStyle name="Migliaia 18 6 4 2" xfId="34987"/>
    <cellStyle name="Migliaia 18 6 4 3" xfId="40289"/>
    <cellStyle name="Migliaia 18 6 4 4" xfId="29583"/>
    <cellStyle name="Migliaia 18 6 5" xfId="32488"/>
    <cellStyle name="Migliaia 18 6 6" xfId="37638"/>
    <cellStyle name="Migliaia 18 6 7" xfId="12454"/>
    <cellStyle name="Migliaia 18 7" xfId="4039"/>
    <cellStyle name="Migliaia 18 7 2" xfId="10509"/>
    <cellStyle name="Migliaia 18 7 2 2" xfId="31474"/>
    <cellStyle name="Migliaia 18 7 2 2 2" xfId="36632"/>
    <cellStyle name="Migliaia 18 7 2 2 3" xfId="41934"/>
    <cellStyle name="Migliaia 18 7 2 3" xfId="33981"/>
    <cellStyle name="Migliaia 18 7 2 4" xfId="39283"/>
    <cellStyle name="Migliaia 18 7 3" xfId="16313"/>
    <cellStyle name="Migliaia 18 7 3 2" xfId="34988"/>
    <cellStyle name="Migliaia 18 7 3 3" xfId="40290"/>
    <cellStyle name="Migliaia 18 7 3 4" xfId="29584"/>
    <cellStyle name="Migliaia 18 7 4" xfId="32489"/>
    <cellStyle name="Migliaia 18 7 5" xfId="37639"/>
    <cellStyle name="Migliaia 18 7 6" xfId="12456"/>
    <cellStyle name="Migliaia 18 8" xfId="3594"/>
    <cellStyle name="Migliaia 18 8 2" xfId="10212"/>
    <cellStyle name="Migliaia 18 8 2 2" xfId="31475"/>
    <cellStyle name="Migliaia 18 8 2 2 2" xfId="36633"/>
    <cellStyle name="Migliaia 18 8 2 2 3" xfId="41935"/>
    <cellStyle name="Migliaia 18 8 2 3" xfId="33982"/>
    <cellStyle name="Migliaia 18 8 2 4" xfId="39284"/>
    <cellStyle name="Migliaia 18 8 3" xfId="16314"/>
    <cellStyle name="Migliaia 18 8 3 2" xfId="34989"/>
    <cellStyle name="Migliaia 18 8 3 3" xfId="40291"/>
    <cellStyle name="Migliaia 18 8 3 4" xfId="29585"/>
    <cellStyle name="Migliaia 18 8 4" xfId="32490"/>
    <cellStyle name="Migliaia 18 8 5" xfId="37640"/>
    <cellStyle name="Migliaia 18 8 6" xfId="12457"/>
    <cellStyle name="Migliaia 18 9" xfId="13457"/>
    <cellStyle name="Migliaia 18 9 2" xfId="29586"/>
    <cellStyle name="Migliaia 18 9 2 2" xfId="34990"/>
    <cellStyle name="Migliaia 18 9 2 3" xfId="40292"/>
    <cellStyle name="Migliaia 18 9 3" xfId="32491"/>
    <cellStyle name="Migliaia 18 9 4" xfId="37641"/>
    <cellStyle name="Migliaia 19" xfId="423"/>
    <cellStyle name="Migliaia 19 10" xfId="16315"/>
    <cellStyle name="Migliaia 19 10 2" xfId="34991"/>
    <cellStyle name="Migliaia 19 10 3" xfId="40293"/>
    <cellStyle name="Migliaia 19 10 4" xfId="29587"/>
    <cellStyle name="Migliaia 19 11" xfId="32492"/>
    <cellStyle name="Migliaia 19 12" xfId="37642"/>
    <cellStyle name="Migliaia 19 13" xfId="1810"/>
    <cellStyle name="Migliaia 19 2" xfId="424"/>
    <cellStyle name="Migliaia 19 2 2" xfId="2383"/>
    <cellStyle name="Migliaia 19 2 2 2" xfId="4357"/>
    <cellStyle name="Migliaia 19 2 2 2 2" xfId="10676"/>
    <cellStyle name="Migliaia 19 2 2 2 2 2" xfId="34992"/>
    <cellStyle name="Migliaia 19 2 2 2 2 3" xfId="40294"/>
    <cellStyle name="Migliaia 19 2 2 2 3" xfId="14694"/>
    <cellStyle name="Migliaia 19 2 2 2 4" xfId="16318"/>
    <cellStyle name="Migliaia 19 2 2 2 4 2" xfId="37643"/>
    <cellStyle name="Migliaia 19 2 2 2 5" xfId="12458"/>
    <cellStyle name="Migliaia 19 2 2 3" xfId="7903"/>
    <cellStyle name="Migliaia 19 2 2 3 2" xfId="31476"/>
    <cellStyle name="Migliaia 19 2 2 3 2 2" xfId="36634"/>
    <cellStyle name="Migliaia 19 2 2 3 2 3" xfId="41936"/>
    <cellStyle name="Migliaia 19 2 2 3 3" xfId="33983"/>
    <cellStyle name="Migliaia 19 2 2 3 4" xfId="39285"/>
    <cellStyle name="Migliaia 19 2 2 4" xfId="6949"/>
    <cellStyle name="Migliaia 19 2 2 4 2" xfId="17722"/>
    <cellStyle name="Migliaia 19 2 2 4 3" xfId="42504"/>
    <cellStyle name="Migliaia 19 2 2 4 4" xfId="46715"/>
    <cellStyle name="Migliaia 19 2 2 4 5" xfId="49731"/>
    <cellStyle name="Migliaia 19 2 2 5" xfId="16317"/>
    <cellStyle name="Migliaia 19 2 2 6" xfId="20682"/>
    <cellStyle name="Migliaia 19 2 3" xfId="4043"/>
    <cellStyle name="Migliaia 19 2 3 2" xfId="10513"/>
    <cellStyle name="Migliaia 19 2 3 2 2" xfId="31477"/>
    <cellStyle name="Migliaia 19 2 3 2 2 2" xfId="36635"/>
    <cellStyle name="Migliaia 19 2 3 2 2 3" xfId="41937"/>
    <cellStyle name="Migliaia 19 2 3 2 3" xfId="33984"/>
    <cellStyle name="Migliaia 19 2 3 2 4" xfId="39286"/>
    <cellStyle name="Migliaia 19 2 3 3" xfId="16319"/>
    <cellStyle name="Migliaia 19 2 3 3 2" xfId="34993"/>
    <cellStyle name="Migliaia 19 2 3 3 3" xfId="40295"/>
    <cellStyle name="Migliaia 19 2 3 3 4" xfId="29588"/>
    <cellStyle name="Migliaia 19 2 3 4" xfId="32493"/>
    <cellStyle name="Migliaia 19 2 3 5" xfId="37644"/>
    <cellStyle name="Migliaia 19 2 3 6" xfId="12459"/>
    <cellStyle name="Migliaia 19 2 4" xfId="3599"/>
    <cellStyle name="Migliaia 19 2 4 2" xfId="10216"/>
    <cellStyle name="Migliaia 19 2 4 2 2" xfId="34994"/>
    <cellStyle name="Migliaia 19 2 4 2 3" xfId="40296"/>
    <cellStyle name="Migliaia 19 2 4 3" xfId="14927"/>
    <cellStyle name="Migliaia 19 2 4 4" xfId="16320"/>
    <cellStyle name="Migliaia 19 2 4 4 2" xfId="37645"/>
    <cellStyle name="Migliaia 19 2 4 5" xfId="12460"/>
    <cellStyle name="Migliaia 19 2 5" xfId="9416"/>
    <cellStyle name="Migliaia 19 2 5 2" xfId="29589"/>
    <cellStyle name="Migliaia 19 2 5 2 2" xfId="34995"/>
    <cellStyle name="Migliaia 19 2 5 2 3" xfId="40297"/>
    <cellStyle name="Migliaia 19 2 5 3" xfId="32494"/>
    <cellStyle name="Migliaia 19 2 5 4" xfId="37646"/>
    <cellStyle name="Migliaia 19 2 6" xfId="16316"/>
    <cellStyle name="Migliaia 19 2 6 2" xfId="29590"/>
    <cellStyle name="Migliaia 19 2 6 2 2" xfId="34996"/>
    <cellStyle name="Migliaia 19 2 6 2 3" xfId="40298"/>
    <cellStyle name="Migliaia 19 2 6 3" xfId="32495"/>
    <cellStyle name="Migliaia 19 2 6 4" xfId="37647"/>
    <cellStyle name="Migliaia 19 2 6 5" xfId="20683"/>
    <cellStyle name="Migliaia 19 2 7" xfId="20681"/>
    <cellStyle name="Migliaia 19 2 8" xfId="1811"/>
    <cellStyle name="Migliaia 19 3" xfId="425"/>
    <cellStyle name="Migliaia 19 3 10" xfId="20684"/>
    <cellStyle name="Migliaia 19 3 11" xfId="12461"/>
    <cellStyle name="Migliaia 19 3 12" xfId="1812"/>
    <cellStyle name="Migliaia 19 3 2" xfId="426"/>
    <cellStyle name="Migliaia 19 3 2 2" xfId="4359"/>
    <cellStyle name="Migliaia 19 3 2 2 2" xfId="8226"/>
    <cellStyle name="Migliaia 19 3 2 2 2 2" xfId="14695"/>
    <cellStyle name="Migliaia 19 3 2 2 2 2 2" xfId="18154"/>
    <cellStyle name="Migliaia 19 3 2 2 2 2 2 2" xfId="34997"/>
    <cellStyle name="Migliaia 19 3 2 2 2 2 3" xfId="40299"/>
    <cellStyle name="Migliaia 19 3 2 2 2 2 4" xfId="29591"/>
    <cellStyle name="Migliaia 19 3 2 2 2 3" xfId="32496"/>
    <cellStyle name="Migliaia 19 3 2 2 2 4" xfId="37648"/>
    <cellStyle name="Migliaia 19 3 2 2 2 5" xfId="44319"/>
    <cellStyle name="Migliaia 19 3 2 2 2 6" xfId="47160"/>
    <cellStyle name="Migliaia 19 3 2 2 2 7" xfId="50176"/>
    <cellStyle name="Migliaia 19 3 2 2 2 8" xfId="13955"/>
    <cellStyle name="Migliaia 19 3 2 2 3" xfId="7992"/>
    <cellStyle name="Migliaia 19 3 2 2 4" xfId="6950"/>
    <cellStyle name="Migliaia 19 3 2 2 4 2" xfId="17723"/>
    <cellStyle name="Migliaia 19 3 2 2 4 3" xfId="44755"/>
    <cellStyle name="Migliaia 19 3 2 2 4 4" xfId="46716"/>
    <cellStyle name="Migliaia 19 3 2 2 4 5" xfId="49732"/>
    <cellStyle name="Migliaia 19 3 2 2 5" xfId="16323"/>
    <cellStyle name="Migliaia 19 3 2 2 6" xfId="20686"/>
    <cellStyle name="Migliaia 19 3 2 3" xfId="3601"/>
    <cellStyle name="Migliaia 19 3 2 3 2" xfId="7404"/>
    <cellStyle name="Migliaia 19 3 2 3 2 2" xfId="34998"/>
    <cellStyle name="Migliaia 19 3 2 3 2 3" xfId="40300"/>
    <cellStyle name="Migliaia 19 3 2 3 2 4" xfId="29592"/>
    <cellStyle name="Migliaia 19 3 2 3 3" xfId="8227"/>
    <cellStyle name="Migliaia 19 3 2 3 4" xfId="16324"/>
    <cellStyle name="Migliaia 19 3 2 3 4 2" xfId="37649"/>
    <cellStyle name="Migliaia 19 3 2 3 5" xfId="12462"/>
    <cellStyle name="Migliaia 19 3 2 4" xfId="7577"/>
    <cellStyle name="Migliaia 19 3 2 4 2" xfId="14374"/>
    <cellStyle name="Migliaia 19 3 2 4 2 2" xfId="34999"/>
    <cellStyle name="Migliaia 19 3 2 4 2 3" xfId="40301"/>
    <cellStyle name="Migliaia 19 3 2 4 3" xfId="32497"/>
    <cellStyle name="Migliaia 19 3 2 4 4" xfId="37650"/>
    <cellStyle name="Migliaia 19 3 2 4 5" xfId="13460"/>
    <cellStyle name="Migliaia 19 3 2 5" xfId="13700"/>
    <cellStyle name="Migliaia 19 3 2 5 2" xfId="29593"/>
    <cellStyle name="Migliaia 19 3 2 5 2 2" xfId="35000"/>
    <cellStyle name="Migliaia 19 3 2 5 2 3" xfId="40302"/>
    <cellStyle name="Migliaia 19 3 2 5 3" xfId="32498"/>
    <cellStyle name="Migliaia 19 3 2 5 4" xfId="37651"/>
    <cellStyle name="Migliaia 19 3 2 6" xfId="16322"/>
    <cellStyle name="Migliaia 19 3 2 6 2" xfId="29594"/>
    <cellStyle name="Migliaia 19 3 2 6 2 2" xfId="35001"/>
    <cellStyle name="Migliaia 19 3 2 6 2 3" xfId="40303"/>
    <cellStyle name="Migliaia 19 3 2 6 3" xfId="32499"/>
    <cellStyle name="Migliaia 19 3 2 6 4" xfId="37652"/>
    <cellStyle name="Migliaia 19 3 2 6 5" xfId="20687"/>
    <cellStyle name="Migliaia 19 3 2 7" xfId="20685"/>
    <cellStyle name="Migliaia 19 3 2 8" xfId="2385"/>
    <cellStyle name="Migliaia 19 3 3" xfId="2384"/>
    <cellStyle name="Migliaia 19 3 3 2" xfId="4358"/>
    <cellStyle name="Migliaia 19 3 3 2 2" xfId="6010"/>
    <cellStyle name="Migliaia 19 3 3 2 2 2" xfId="35003"/>
    <cellStyle name="Migliaia 19 3 3 2 2 3" xfId="40305"/>
    <cellStyle name="Migliaia 19 3 3 2 3" xfId="14489"/>
    <cellStyle name="Migliaia 19 3 3 2 4" xfId="16326"/>
    <cellStyle name="Migliaia 19 3 3 2 4 2" xfId="37654"/>
    <cellStyle name="Migliaia 19 3 3 2 5" xfId="12464"/>
    <cellStyle name="Migliaia 19 3 3 3" xfId="5762"/>
    <cellStyle name="Migliaia 19 3 3 3 2" xfId="29596"/>
    <cellStyle name="Migliaia 19 3 3 3 2 2" xfId="35004"/>
    <cellStyle name="Migliaia 19 3 3 3 2 3" xfId="40306"/>
    <cellStyle name="Migliaia 19 3 3 3 3" xfId="32501"/>
    <cellStyle name="Migliaia 19 3 3 3 4" xfId="37655"/>
    <cellStyle name="Migliaia 19 3 3 4" xfId="16325"/>
    <cellStyle name="Migliaia 19 3 3 4 2" xfId="29597"/>
    <cellStyle name="Migliaia 19 3 3 4 2 2" xfId="35005"/>
    <cellStyle name="Migliaia 19 3 3 4 2 3" xfId="40307"/>
    <cellStyle name="Migliaia 19 3 3 4 3" xfId="32502"/>
    <cellStyle name="Migliaia 19 3 3 4 4" xfId="37656"/>
    <cellStyle name="Migliaia 19 3 3 4 5" xfId="20688"/>
    <cellStyle name="Migliaia 19 3 3 5" xfId="20689"/>
    <cellStyle name="Migliaia 19 3 3 5 2" xfId="29598"/>
    <cellStyle name="Migliaia 19 3 3 5 2 2" xfId="35006"/>
    <cellStyle name="Migliaia 19 3 3 5 2 3" xfId="40308"/>
    <cellStyle name="Migliaia 19 3 3 5 3" xfId="32503"/>
    <cellStyle name="Migliaia 19 3 3 5 4" xfId="37657"/>
    <cellStyle name="Migliaia 19 3 3 6" xfId="29595"/>
    <cellStyle name="Migliaia 19 3 3 6 2" xfId="35002"/>
    <cellStyle name="Migliaia 19 3 3 6 3" xfId="40304"/>
    <cellStyle name="Migliaia 19 3 3 7" xfId="32500"/>
    <cellStyle name="Migliaia 19 3 3 8" xfId="37653"/>
    <cellStyle name="Migliaia 19 3 3 9" xfId="12463"/>
    <cellStyle name="Migliaia 19 3 4" xfId="3275"/>
    <cellStyle name="Migliaia 19 3 4 2" xfId="4785"/>
    <cellStyle name="Migliaia 19 3 4 2 2" xfId="10737"/>
    <cellStyle name="Migliaia 19 3 4 2 3" xfId="14432"/>
    <cellStyle name="Migliaia 19 3 4 2 4" xfId="16328"/>
    <cellStyle name="Migliaia 19 3 4 2 5" xfId="28605"/>
    <cellStyle name="Migliaia 19 3 4 2 6" xfId="12466"/>
    <cellStyle name="Migliaia 19 3 4 3" xfId="9985"/>
    <cellStyle name="Migliaia 19 3 4 3 2" xfId="31478"/>
    <cellStyle name="Migliaia 19 3 4 3 2 2" xfId="36636"/>
    <cellStyle name="Migliaia 19 3 4 3 2 3" xfId="41938"/>
    <cellStyle name="Migliaia 19 3 4 3 3" xfId="33985"/>
    <cellStyle name="Migliaia 19 3 4 3 4" xfId="39287"/>
    <cellStyle name="Migliaia 19 3 4 4" xfId="16327"/>
    <cellStyle name="Migliaia 19 3 4 4 2" xfId="35007"/>
    <cellStyle name="Migliaia 19 3 4 4 3" xfId="40309"/>
    <cellStyle name="Migliaia 19 3 4 4 4" xfId="29599"/>
    <cellStyle name="Migliaia 19 3 4 5" xfId="32504"/>
    <cellStyle name="Migliaia 19 3 4 6" xfId="37658"/>
    <cellStyle name="Migliaia 19 3 4 7" xfId="12465"/>
    <cellStyle name="Migliaia 19 3 5" xfId="4044"/>
    <cellStyle name="Migliaia 19 3 5 2" xfId="10514"/>
    <cellStyle name="Migliaia 19 3 5 2 2" xfId="31479"/>
    <cellStyle name="Migliaia 19 3 5 2 2 2" xfId="36637"/>
    <cellStyle name="Migliaia 19 3 5 2 2 3" xfId="41939"/>
    <cellStyle name="Migliaia 19 3 5 2 3" xfId="33986"/>
    <cellStyle name="Migliaia 19 3 5 2 4" xfId="39288"/>
    <cellStyle name="Migliaia 19 3 5 3" xfId="16329"/>
    <cellStyle name="Migliaia 19 3 5 3 2" xfId="35008"/>
    <cellStyle name="Migliaia 19 3 5 3 3" xfId="40310"/>
    <cellStyle name="Migliaia 19 3 5 3 4" xfId="29600"/>
    <cellStyle name="Migliaia 19 3 5 4" xfId="32505"/>
    <cellStyle name="Migliaia 19 3 5 5" xfId="37659"/>
    <cellStyle name="Migliaia 19 3 5 6" xfId="12467"/>
    <cellStyle name="Migliaia 19 3 6" xfId="3600"/>
    <cellStyle name="Migliaia 19 3 6 2" xfId="10217"/>
    <cellStyle name="Migliaia 19 3 6 2 2" xfId="35009"/>
    <cellStyle name="Migliaia 19 3 6 2 3" xfId="40311"/>
    <cellStyle name="Migliaia 19 3 6 3" xfId="14591"/>
    <cellStyle name="Migliaia 19 3 6 4" xfId="16330"/>
    <cellStyle name="Migliaia 19 3 6 4 2" xfId="37660"/>
    <cellStyle name="Migliaia 19 3 6 5" xfId="12468"/>
    <cellStyle name="Migliaia 19 3 7" xfId="7454"/>
    <cellStyle name="Migliaia 19 3 7 2" xfId="29601"/>
    <cellStyle name="Migliaia 19 3 7 2 2" xfId="35010"/>
    <cellStyle name="Migliaia 19 3 7 2 3" xfId="40312"/>
    <cellStyle name="Migliaia 19 3 7 3" xfId="32506"/>
    <cellStyle name="Migliaia 19 3 7 4" xfId="37661"/>
    <cellStyle name="Migliaia 19 3 8" xfId="13701"/>
    <cellStyle name="Migliaia 19 3 8 2" xfId="29602"/>
    <cellStyle name="Migliaia 19 3 8 2 2" xfId="35011"/>
    <cellStyle name="Migliaia 19 3 8 2 3" xfId="40313"/>
    <cellStyle name="Migliaia 19 3 8 3" xfId="32507"/>
    <cellStyle name="Migliaia 19 3 8 4" xfId="37662"/>
    <cellStyle name="Migliaia 19 3 8 5" xfId="20690"/>
    <cellStyle name="Migliaia 19 3 9" xfId="16321"/>
    <cellStyle name="Migliaia 19 4" xfId="427"/>
    <cellStyle name="Migliaia 19 4 2" xfId="4360"/>
    <cellStyle name="Migliaia 19 4 2 2" xfId="5109"/>
    <cellStyle name="Migliaia 19 4 2 2 2" xfId="29603"/>
    <cellStyle name="Migliaia 19 4 2 2 2 2" xfId="35012"/>
    <cellStyle name="Migliaia 19 4 2 2 2 3" xfId="40314"/>
    <cellStyle name="Migliaia 19 4 2 2 3" xfId="32508"/>
    <cellStyle name="Migliaia 19 4 2 2 4" xfId="37663"/>
    <cellStyle name="Migliaia 19 4 2 3" xfId="8228"/>
    <cellStyle name="Migliaia 19 4 2 3 2" xfId="29604"/>
    <cellStyle name="Migliaia 19 4 2 3 2 2" xfId="35013"/>
    <cellStyle name="Migliaia 19 4 2 3 2 3" xfId="40315"/>
    <cellStyle name="Migliaia 19 4 2 3 3" xfId="32509"/>
    <cellStyle name="Migliaia 19 4 2 3 4" xfId="37664"/>
    <cellStyle name="Migliaia 19 4 2 4" xfId="7579"/>
    <cellStyle name="Migliaia 19 4 2 5" xfId="6952"/>
    <cellStyle name="Migliaia 19 4 2 5 2" xfId="17725"/>
    <cellStyle name="Migliaia 19 4 2 5 3" xfId="43795"/>
    <cellStyle name="Migliaia 19 4 2 5 4" xfId="46718"/>
    <cellStyle name="Migliaia 19 4 2 5 5" xfId="49734"/>
    <cellStyle name="Migliaia 19 4 2 6" xfId="16332"/>
    <cellStyle name="Migliaia 19 4 2 7" xfId="20692"/>
    <cellStyle name="Migliaia 19 4 3" xfId="5110"/>
    <cellStyle name="Migliaia 19 4 3 2" xfId="14490"/>
    <cellStyle name="Migliaia 19 4 3 2 2" xfId="35014"/>
    <cellStyle name="Migliaia 19 4 3 2 3" xfId="40316"/>
    <cellStyle name="Migliaia 19 4 3 3" xfId="32510"/>
    <cellStyle name="Migliaia 19 4 3 4" xfId="37665"/>
    <cellStyle name="Migliaia 19 4 3 5" xfId="13699"/>
    <cellStyle name="Migliaia 19 4 4" xfId="8229"/>
    <cellStyle name="Migliaia 19 4 4 2" xfId="29605"/>
    <cellStyle name="Migliaia 19 4 4 2 2" xfId="35015"/>
    <cellStyle name="Migliaia 19 4 4 2 3" xfId="40317"/>
    <cellStyle name="Migliaia 19 4 4 3" xfId="32511"/>
    <cellStyle name="Migliaia 19 4 4 4" xfId="37666"/>
    <cellStyle name="Migliaia 19 4 5" xfId="7578"/>
    <cellStyle name="Migliaia 19 4 5 2" xfId="29606"/>
    <cellStyle name="Migliaia 19 4 5 2 2" xfId="35016"/>
    <cellStyle name="Migliaia 19 4 5 2 3" xfId="40318"/>
    <cellStyle name="Migliaia 19 4 5 3" xfId="32512"/>
    <cellStyle name="Migliaia 19 4 5 4" xfId="37667"/>
    <cellStyle name="Migliaia 19 4 6" xfId="6951"/>
    <cellStyle name="Migliaia 19 4 6 2" xfId="17724"/>
    <cellStyle name="Migliaia 19 4 6 2 2" xfId="35017"/>
    <cellStyle name="Migliaia 19 4 6 2 3" xfId="40319"/>
    <cellStyle name="Migliaia 19 4 6 2 4" xfId="29607"/>
    <cellStyle name="Migliaia 19 4 6 3" xfId="32513"/>
    <cellStyle name="Migliaia 19 4 6 4" xfId="37668"/>
    <cellStyle name="Migliaia 19 4 6 5" xfId="20693"/>
    <cellStyle name="Migliaia 19 4 6 6" xfId="21636"/>
    <cellStyle name="Migliaia 19 4 6 7" xfId="46717"/>
    <cellStyle name="Migliaia 19 4 6 8" xfId="49733"/>
    <cellStyle name="Migliaia 19 4 7" xfId="16331"/>
    <cellStyle name="Migliaia 19 4 7 2" xfId="29608"/>
    <cellStyle name="Migliaia 19 4 7 2 2" xfId="35018"/>
    <cellStyle name="Migliaia 19 4 7 2 3" xfId="40320"/>
    <cellStyle name="Migliaia 19 4 7 3" xfId="32514"/>
    <cellStyle name="Migliaia 19 4 7 4" xfId="37669"/>
    <cellStyle name="Migliaia 19 4 7 5" xfId="20694"/>
    <cellStyle name="Migliaia 19 4 8" xfId="20691"/>
    <cellStyle name="Migliaia 19 4 9" xfId="2386"/>
    <cellStyle name="Migliaia 19 5" xfId="428"/>
    <cellStyle name="Migliaia 19 5 2" xfId="4361"/>
    <cellStyle name="Migliaia 19 5 2 2" xfId="14696"/>
    <cellStyle name="Migliaia 19 5 2 2 2" xfId="35019"/>
    <cellStyle name="Migliaia 19 5 2 2 3" xfId="40321"/>
    <cellStyle name="Migliaia 19 5 2 3" xfId="16334"/>
    <cellStyle name="Migliaia 19 5 2 3 2" xfId="32515"/>
    <cellStyle name="Migliaia 19 5 2 4" xfId="37670"/>
    <cellStyle name="Migliaia 19 5 2 5" xfId="12469"/>
    <cellStyle name="Migliaia 19 5 3" xfId="7580"/>
    <cellStyle name="Migliaia 19 5 3 2" xfId="29609"/>
    <cellStyle name="Migliaia 19 5 3 2 2" xfId="35020"/>
    <cellStyle name="Migliaia 19 5 3 2 3" xfId="40322"/>
    <cellStyle name="Migliaia 19 5 3 3" xfId="32516"/>
    <cellStyle name="Migliaia 19 5 3 4" xfId="37671"/>
    <cellStyle name="Migliaia 19 5 4" xfId="6953"/>
    <cellStyle name="Migliaia 19 5 4 2" xfId="17726"/>
    <cellStyle name="Migliaia 19 5 4 2 2" xfId="35021"/>
    <cellStyle name="Migliaia 19 5 4 2 3" xfId="40323"/>
    <cellStyle name="Migliaia 19 5 4 2 4" xfId="29610"/>
    <cellStyle name="Migliaia 19 5 4 3" xfId="32517"/>
    <cellStyle name="Migliaia 19 5 4 4" xfId="37672"/>
    <cellStyle name="Migliaia 19 5 4 5" xfId="20696"/>
    <cellStyle name="Migliaia 19 5 4 6" xfId="42926"/>
    <cellStyle name="Migliaia 19 5 4 7" xfId="46719"/>
    <cellStyle name="Migliaia 19 5 4 8" xfId="49735"/>
    <cellStyle name="Migliaia 19 5 5" xfId="16333"/>
    <cellStyle name="Migliaia 19 5 5 2" xfId="29611"/>
    <cellStyle name="Migliaia 19 5 5 2 2" xfId="35022"/>
    <cellStyle name="Migliaia 19 5 5 2 3" xfId="40324"/>
    <cellStyle name="Migliaia 19 5 5 3" xfId="32518"/>
    <cellStyle name="Migliaia 19 5 5 4" xfId="37673"/>
    <cellStyle name="Migliaia 19 5 5 5" xfId="20697"/>
    <cellStyle name="Migliaia 19 5 6" xfId="20698"/>
    <cellStyle name="Migliaia 19 5 6 2" xfId="29612"/>
    <cellStyle name="Migliaia 19 5 6 2 2" xfId="35023"/>
    <cellStyle name="Migliaia 19 5 6 2 3" xfId="40325"/>
    <cellStyle name="Migliaia 19 5 6 3" xfId="32519"/>
    <cellStyle name="Migliaia 19 5 6 4" xfId="37674"/>
    <cellStyle name="Migliaia 19 5 7" xfId="20695"/>
    <cellStyle name="Migliaia 19 5 8" xfId="2387"/>
    <cellStyle name="Migliaia 19 6" xfId="2382"/>
    <cellStyle name="Migliaia 19 6 2" xfId="4356"/>
    <cellStyle name="Migliaia 19 6 2 2" xfId="6009"/>
    <cellStyle name="Migliaia 19 6 2 3" xfId="14977"/>
    <cellStyle name="Migliaia 19 6 2 4" xfId="16336"/>
    <cellStyle name="Migliaia 19 6 2 5" xfId="28606"/>
    <cellStyle name="Migliaia 19 6 2 6" xfId="12471"/>
    <cellStyle name="Migliaia 19 6 3" xfId="5761"/>
    <cellStyle name="Migliaia 19 6 3 2" xfId="31480"/>
    <cellStyle name="Migliaia 19 6 3 2 2" xfId="36638"/>
    <cellStyle name="Migliaia 19 6 3 2 3" xfId="41940"/>
    <cellStyle name="Migliaia 19 6 3 3" xfId="33987"/>
    <cellStyle name="Migliaia 19 6 3 4" xfId="39289"/>
    <cellStyle name="Migliaia 19 6 4" xfId="16335"/>
    <cellStyle name="Migliaia 19 6 4 2" xfId="35024"/>
    <cellStyle name="Migliaia 19 6 4 3" xfId="40326"/>
    <cellStyle name="Migliaia 19 6 4 4" xfId="29613"/>
    <cellStyle name="Migliaia 19 6 5" xfId="32520"/>
    <cellStyle name="Migliaia 19 6 6" xfId="37675"/>
    <cellStyle name="Migliaia 19 6 7" xfId="12470"/>
    <cellStyle name="Migliaia 19 7" xfId="4042"/>
    <cellStyle name="Migliaia 19 7 2" xfId="10512"/>
    <cellStyle name="Migliaia 19 7 2 2" xfId="31481"/>
    <cellStyle name="Migliaia 19 7 2 2 2" xfId="36639"/>
    <cellStyle name="Migliaia 19 7 2 2 3" xfId="41941"/>
    <cellStyle name="Migliaia 19 7 2 3" xfId="33988"/>
    <cellStyle name="Migliaia 19 7 2 4" xfId="39290"/>
    <cellStyle name="Migliaia 19 7 3" xfId="16337"/>
    <cellStyle name="Migliaia 19 7 3 2" xfId="35025"/>
    <cellStyle name="Migliaia 19 7 3 3" xfId="40327"/>
    <cellStyle name="Migliaia 19 7 3 4" xfId="29614"/>
    <cellStyle name="Migliaia 19 7 4" xfId="32521"/>
    <cellStyle name="Migliaia 19 7 5" xfId="37676"/>
    <cellStyle name="Migliaia 19 7 6" xfId="12472"/>
    <cellStyle name="Migliaia 19 8" xfId="3598"/>
    <cellStyle name="Migliaia 19 8 2" xfId="10215"/>
    <cellStyle name="Migliaia 19 8 2 2" xfId="31482"/>
    <cellStyle name="Migliaia 19 8 2 2 2" xfId="36640"/>
    <cellStyle name="Migliaia 19 8 2 2 3" xfId="41942"/>
    <cellStyle name="Migliaia 19 8 2 3" xfId="33989"/>
    <cellStyle name="Migliaia 19 8 2 4" xfId="39291"/>
    <cellStyle name="Migliaia 19 8 3" xfId="16338"/>
    <cellStyle name="Migliaia 19 8 3 2" xfId="35026"/>
    <cellStyle name="Migliaia 19 8 3 3" xfId="40328"/>
    <cellStyle name="Migliaia 19 8 3 4" xfId="29615"/>
    <cellStyle name="Migliaia 19 8 4" xfId="32522"/>
    <cellStyle name="Migliaia 19 8 5" xfId="37677"/>
    <cellStyle name="Migliaia 19 8 6" xfId="12473"/>
    <cellStyle name="Migliaia 19 9" xfId="13459"/>
    <cellStyle name="Migliaia 19 9 2" xfId="29616"/>
    <cellStyle name="Migliaia 19 9 2 2" xfId="35027"/>
    <cellStyle name="Migliaia 19 9 2 3" xfId="40329"/>
    <cellStyle name="Migliaia 19 9 3" xfId="32523"/>
    <cellStyle name="Migliaia 19 9 4" xfId="37678"/>
    <cellStyle name="Migliaia 2" xfId="429"/>
    <cellStyle name="Migliaia 2 10" xfId="13461"/>
    <cellStyle name="Migliaia 2 10 2" xfId="29618"/>
    <cellStyle name="Migliaia 2 10 2 2" xfId="35029"/>
    <cellStyle name="Migliaia 2 10 2 3" xfId="40331"/>
    <cellStyle name="Migliaia 2 10 3" xfId="32525"/>
    <cellStyle name="Migliaia 2 10 4" xfId="37680"/>
    <cellStyle name="Migliaia 2 11" xfId="16339"/>
    <cellStyle name="Migliaia 2 11 2" xfId="35028"/>
    <cellStyle name="Migliaia 2 11 3" xfId="40330"/>
    <cellStyle name="Migliaia 2 11 4" xfId="29617"/>
    <cellStyle name="Migliaia 2 12" xfId="32524"/>
    <cellStyle name="Migliaia 2 13" xfId="37679"/>
    <cellStyle name="Migliaia 2 14" xfId="1813"/>
    <cellStyle name="Migliaia 2 2" xfId="430"/>
    <cellStyle name="Migliaia 2 2 2" xfId="2389"/>
    <cellStyle name="Migliaia 2 2 2 2" xfId="4363"/>
    <cellStyle name="Migliaia 2 2 2 2 2" xfId="8230"/>
    <cellStyle name="Migliaia 2 2 2 2 2 2" xfId="10677"/>
    <cellStyle name="Migliaia 2 2 2 2 2 2 2" xfId="36641"/>
    <cellStyle name="Migliaia 2 2 2 2 2 2 3" xfId="41943"/>
    <cellStyle name="Migliaia 2 2 2 2 2 3" xfId="14697"/>
    <cellStyle name="Migliaia 2 2 2 2 2 3 2" xfId="18155"/>
    <cellStyle name="Migliaia 2 2 2 2 2 3 3" xfId="33990"/>
    <cellStyle name="Migliaia 2 2 2 2 2 4" xfId="39292"/>
    <cellStyle name="Migliaia 2 2 2 2 2 5" xfId="42584"/>
    <cellStyle name="Migliaia 2 2 2 2 2 6" xfId="47161"/>
    <cellStyle name="Migliaia 2 2 2 2 2 7" xfId="50177"/>
    <cellStyle name="Migliaia 2 2 2 2 3" xfId="8625"/>
    <cellStyle name="Migliaia 2 2 2 2 4" xfId="6954"/>
    <cellStyle name="Migliaia 2 2 2 2 4 2" xfId="17727"/>
    <cellStyle name="Migliaia 2 2 2 2 4 3" xfId="44317"/>
    <cellStyle name="Migliaia 2 2 2 2 4 4" xfId="46720"/>
    <cellStyle name="Migliaia 2 2 2 2 4 5" xfId="49736"/>
    <cellStyle name="Migliaia 2 2 2 2 5" xfId="16342"/>
    <cellStyle name="Migliaia 2 2 2 2 6" xfId="20700"/>
    <cellStyle name="Migliaia 2 2 2 2 7" xfId="45164"/>
    <cellStyle name="Migliaia 2 2 2 2 8" xfId="46070"/>
    <cellStyle name="Migliaia 2 2 2 3" xfId="3604"/>
    <cellStyle name="Migliaia 2 2 2 3 2" xfId="10220"/>
    <cellStyle name="Migliaia 2 2 2 3 2 2" xfId="35031"/>
    <cellStyle name="Migliaia 2 2 2 3 2 3" xfId="40333"/>
    <cellStyle name="Migliaia 2 2 2 3 3" xfId="14698"/>
    <cellStyle name="Migliaia 2 2 2 3 4" xfId="16343"/>
    <cellStyle name="Migliaia 2 2 2 3 4 2" xfId="37682"/>
    <cellStyle name="Migliaia 2 2 2 3 5" xfId="12474"/>
    <cellStyle name="Migliaia 2 2 2 4" xfId="9728"/>
    <cellStyle name="Migliaia 2 2 2 4 2" xfId="31483"/>
    <cellStyle name="Migliaia 2 2 2 4 2 2" xfId="36642"/>
    <cellStyle name="Migliaia 2 2 2 4 2 3" xfId="41944"/>
    <cellStyle name="Migliaia 2 2 2 4 3" xfId="33991"/>
    <cellStyle name="Migliaia 2 2 2 4 4" xfId="39293"/>
    <cellStyle name="Migliaia 2 2 2 5" xfId="16341"/>
    <cellStyle name="Migliaia 2 2 2 6" xfId="20699"/>
    <cellStyle name="Migliaia 2 2 3" xfId="4046"/>
    <cellStyle name="Migliaia 2 2 3 2" xfId="8231"/>
    <cellStyle name="Migliaia 2 2 3 2 2" xfId="10516"/>
    <cellStyle name="Migliaia 2 2 3 2 2 2" xfId="35032"/>
    <cellStyle name="Migliaia 2 2 3 2 2 3" xfId="40334"/>
    <cellStyle name="Migliaia 2 2 3 2 3" xfId="14699"/>
    <cellStyle name="Migliaia 2 2 3 2 3 2" xfId="18156"/>
    <cellStyle name="Migliaia 2 2 3 2 3 3" xfId="32527"/>
    <cellStyle name="Migliaia 2 2 3 2 4" xfId="37683"/>
    <cellStyle name="Migliaia 2 2 3 2 5" xfId="30514"/>
    <cellStyle name="Migliaia 2 2 3 2 6" xfId="47162"/>
    <cellStyle name="Migliaia 2 2 3 2 7" xfId="50178"/>
    <cellStyle name="Migliaia 2 2 3 3" xfId="8665"/>
    <cellStyle name="Migliaia 2 2 3 4" xfId="6955"/>
    <cellStyle name="Migliaia 2 2 3 4 2" xfId="17728"/>
    <cellStyle name="Migliaia 2 2 3 4 3" xfId="28596"/>
    <cellStyle name="Migliaia 2 2 3 4 4" xfId="46721"/>
    <cellStyle name="Migliaia 2 2 3 4 5" xfId="49737"/>
    <cellStyle name="Migliaia 2 2 3 5" xfId="16344"/>
    <cellStyle name="Migliaia 2 2 3 6" xfId="20701"/>
    <cellStyle name="Migliaia 2 2 4" xfId="3603"/>
    <cellStyle name="Migliaia 2 2 4 2" xfId="10219"/>
    <cellStyle name="Migliaia 2 2 4 2 2" xfId="31484"/>
    <cellStyle name="Migliaia 2 2 4 2 2 2" xfId="36643"/>
    <cellStyle name="Migliaia 2 2 4 2 2 3" xfId="41945"/>
    <cellStyle name="Migliaia 2 2 4 2 3" xfId="33992"/>
    <cellStyle name="Migliaia 2 2 4 2 4" xfId="39294"/>
    <cellStyle name="Migliaia 2 2 4 3" xfId="16345"/>
    <cellStyle name="Migliaia 2 2 4 3 2" xfId="35033"/>
    <cellStyle name="Migliaia 2 2 4 3 3" xfId="40335"/>
    <cellStyle name="Migliaia 2 2 4 3 4" xfId="29620"/>
    <cellStyle name="Migliaia 2 2 4 4" xfId="32528"/>
    <cellStyle name="Migliaia 2 2 4 5" xfId="37684"/>
    <cellStyle name="Migliaia 2 2 4 6" xfId="12475"/>
    <cellStyle name="Migliaia 2 2 5" xfId="9417"/>
    <cellStyle name="Migliaia 2 2 5 2" xfId="29621"/>
    <cellStyle name="Migliaia 2 2 5 2 2" xfId="35034"/>
    <cellStyle name="Migliaia 2 2 5 2 3" xfId="40336"/>
    <cellStyle name="Migliaia 2 2 5 3" xfId="32529"/>
    <cellStyle name="Migliaia 2 2 5 4" xfId="37685"/>
    <cellStyle name="Migliaia 2 2 6" xfId="16340"/>
    <cellStyle name="Migliaia 2 2 6 2" xfId="35030"/>
    <cellStyle name="Migliaia 2 2 6 3" xfId="40332"/>
    <cellStyle name="Migliaia 2 2 6 4" xfId="29619"/>
    <cellStyle name="Migliaia 2 2 7" xfId="32526"/>
    <cellStyle name="Migliaia 2 2 8" xfId="37681"/>
    <cellStyle name="Migliaia 2 2 9" xfId="1814"/>
    <cellStyle name="Migliaia 2 3" xfId="431"/>
    <cellStyle name="Migliaia 2 3 2" xfId="2390"/>
    <cellStyle name="Migliaia 2 3 2 2" xfId="4364"/>
    <cellStyle name="Migliaia 2 3 2 2 2" xfId="8232"/>
    <cellStyle name="Migliaia 2 3 2 2 2 2" xfId="10678"/>
    <cellStyle name="Migliaia 2 3 2 2 2 2 2" xfId="36644"/>
    <cellStyle name="Migliaia 2 3 2 2 2 2 3" xfId="41946"/>
    <cellStyle name="Migliaia 2 3 2 2 2 3" xfId="14700"/>
    <cellStyle name="Migliaia 2 3 2 2 2 3 2" xfId="18157"/>
    <cellStyle name="Migliaia 2 3 2 2 2 3 3" xfId="33993"/>
    <cellStyle name="Migliaia 2 3 2 2 2 4" xfId="39295"/>
    <cellStyle name="Migliaia 2 3 2 2 2 5" xfId="44387"/>
    <cellStyle name="Migliaia 2 3 2 2 2 6" xfId="47163"/>
    <cellStyle name="Migliaia 2 3 2 2 2 7" xfId="50179"/>
    <cellStyle name="Migliaia 2 3 2 2 3" xfId="8624"/>
    <cellStyle name="Migliaia 2 3 2 2 4" xfId="6956"/>
    <cellStyle name="Migliaia 2 3 2 2 4 2" xfId="17729"/>
    <cellStyle name="Migliaia 2 3 2 2 4 3" xfId="44522"/>
    <cellStyle name="Migliaia 2 3 2 2 4 4" xfId="46722"/>
    <cellStyle name="Migliaia 2 3 2 2 4 5" xfId="49738"/>
    <cellStyle name="Migliaia 2 3 2 2 5" xfId="16348"/>
    <cellStyle name="Migliaia 2 3 2 2 6" xfId="20703"/>
    <cellStyle name="Migliaia 2 3 2 2 7" xfId="45165"/>
    <cellStyle name="Migliaia 2 3 2 2 8" xfId="46071"/>
    <cellStyle name="Migliaia 2 3 2 3" xfId="3606"/>
    <cellStyle name="Migliaia 2 3 2 3 2" xfId="10222"/>
    <cellStyle name="Migliaia 2 3 2 3 2 2" xfId="35036"/>
    <cellStyle name="Migliaia 2 3 2 3 2 3" xfId="40338"/>
    <cellStyle name="Migliaia 2 3 2 3 3" xfId="14701"/>
    <cellStyle name="Migliaia 2 3 2 3 4" xfId="16349"/>
    <cellStyle name="Migliaia 2 3 2 3 4 2" xfId="37687"/>
    <cellStyle name="Migliaia 2 3 2 3 5" xfId="12476"/>
    <cellStyle name="Migliaia 2 3 2 4" xfId="9729"/>
    <cellStyle name="Migliaia 2 3 2 4 2" xfId="31485"/>
    <cellStyle name="Migliaia 2 3 2 4 2 2" xfId="36645"/>
    <cellStyle name="Migliaia 2 3 2 4 2 3" xfId="41947"/>
    <cellStyle name="Migliaia 2 3 2 4 3" xfId="33994"/>
    <cellStyle name="Migliaia 2 3 2 4 4" xfId="39296"/>
    <cellStyle name="Migliaia 2 3 2 5" xfId="16347"/>
    <cellStyle name="Migliaia 2 3 2 6" xfId="20702"/>
    <cellStyle name="Migliaia 2 3 3" xfId="4047"/>
    <cellStyle name="Migliaia 2 3 3 2" xfId="8233"/>
    <cellStyle name="Migliaia 2 3 3 2 2" xfId="10517"/>
    <cellStyle name="Migliaia 2 3 3 2 2 2" xfId="35037"/>
    <cellStyle name="Migliaia 2 3 3 2 2 3" xfId="40339"/>
    <cellStyle name="Migliaia 2 3 3 2 3" xfId="14702"/>
    <cellStyle name="Migliaia 2 3 3 2 3 2" xfId="18158"/>
    <cellStyle name="Migliaia 2 3 3 2 3 3" xfId="32531"/>
    <cellStyle name="Migliaia 2 3 3 2 4" xfId="37688"/>
    <cellStyle name="Migliaia 2 3 3 2 5" xfId="43030"/>
    <cellStyle name="Migliaia 2 3 3 2 6" xfId="47164"/>
    <cellStyle name="Migliaia 2 3 3 2 7" xfId="50180"/>
    <cellStyle name="Migliaia 2 3 3 3" xfId="8510"/>
    <cellStyle name="Migliaia 2 3 3 4" xfId="6957"/>
    <cellStyle name="Migliaia 2 3 3 4 2" xfId="17730"/>
    <cellStyle name="Migliaia 2 3 3 4 3" xfId="42505"/>
    <cellStyle name="Migliaia 2 3 3 4 4" xfId="46723"/>
    <cellStyle name="Migliaia 2 3 3 4 5" xfId="49739"/>
    <cellStyle name="Migliaia 2 3 3 5" xfId="16350"/>
    <cellStyle name="Migliaia 2 3 3 6" xfId="20704"/>
    <cellStyle name="Migliaia 2 3 4" xfId="3605"/>
    <cellStyle name="Migliaia 2 3 4 2" xfId="10221"/>
    <cellStyle name="Migliaia 2 3 4 2 2" xfId="31486"/>
    <cellStyle name="Migliaia 2 3 4 2 2 2" xfId="36646"/>
    <cellStyle name="Migliaia 2 3 4 2 2 3" xfId="41948"/>
    <cellStyle name="Migliaia 2 3 4 2 3" xfId="33995"/>
    <cellStyle name="Migliaia 2 3 4 2 4" xfId="39297"/>
    <cellStyle name="Migliaia 2 3 4 3" xfId="16351"/>
    <cellStyle name="Migliaia 2 3 4 3 2" xfId="35038"/>
    <cellStyle name="Migliaia 2 3 4 3 3" xfId="40340"/>
    <cellStyle name="Migliaia 2 3 4 3 4" xfId="29623"/>
    <cellStyle name="Migliaia 2 3 4 4" xfId="32532"/>
    <cellStyle name="Migliaia 2 3 4 5" xfId="37689"/>
    <cellStyle name="Migliaia 2 3 4 6" xfId="12477"/>
    <cellStyle name="Migliaia 2 3 5" xfId="9418"/>
    <cellStyle name="Migliaia 2 3 5 2" xfId="29624"/>
    <cellStyle name="Migliaia 2 3 5 2 2" xfId="35039"/>
    <cellStyle name="Migliaia 2 3 5 2 3" xfId="40341"/>
    <cellStyle name="Migliaia 2 3 5 3" xfId="32533"/>
    <cellStyle name="Migliaia 2 3 5 4" xfId="37690"/>
    <cellStyle name="Migliaia 2 3 6" xfId="16346"/>
    <cellStyle name="Migliaia 2 3 6 2" xfId="35035"/>
    <cellStyle name="Migliaia 2 3 6 3" xfId="40337"/>
    <cellStyle name="Migliaia 2 3 6 4" xfId="29622"/>
    <cellStyle name="Migliaia 2 3 7" xfId="32530"/>
    <cellStyle name="Migliaia 2 3 8" xfId="37686"/>
    <cellStyle name="Migliaia 2 3 9" xfId="1815"/>
    <cellStyle name="Migliaia 2 4" xfId="432"/>
    <cellStyle name="Migliaia 2 4 10" xfId="20705"/>
    <cellStyle name="Migliaia 2 4 11" xfId="12478"/>
    <cellStyle name="Migliaia 2 4 12" xfId="1816"/>
    <cellStyle name="Migliaia 2 4 2" xfId="433"/>
    <cellStyle name="Migliaia 2 4 2 2" xfId="4366"/>
    <cellStyle name="Migliaia 2 4 2 2 2" xfId="8234"/>
    <cellStyle name="Migliaia 2 4 2 2 2 2" xfId="14703"/>
    <cellStyle name="Migliaia 2 4 2 2 2 2 2" xfId="18159"/>
    <cellStyle name="Migliaia 2 4 2 2 2 2 2 2" xfId="35040"/>
    <cellStyle name="Migliaia 2 4 2 2 2 2 3" xfId="40342"/>
    <cellStyle name="Migliaia 2 4 2 2 2 2 4" xfId="29625"/>
    <cellStyle name="Migliaia 2 4 2 2 2 3" xfId="32534"/>
    <cellStyle name="Migliaia 2 4 2 2 2 4" xfId="37691"/>
    <cellStyle name="Migliaia 2 4 2 2 2 5" xfId="28654"/>
    <cellStyle name="Migliaia 2 4 2 2 2 6" xfId="47165"/>
    <cellStyle name="Migliaia 2 4 2 2 2 7" xfId="50181"/>
    <cellStyle name="Migliaia 2 4 2 2 2 8" xfId="13956"/>
    <cellStyle name="Migliaia 2 4 2 2 3" xfId="7436"/>
    <cellStyle name="Migliaia 2 4 2 2 4" xfId="6958"/>
    <cellStyle name="Migliaia 2 4 2 2 4 2" xfId="17731"/>
    <cellStyle name="Migliaia 2 4 2 2 4 3" xfId="44458"/>
    <cellStyle name="Migliaia 2 4 2 2 4 4" xfId="46724"/>
    <cellStyle name="Migliaia 2 4 2 2 4 5" xfId="49740"/>
    <cellStyle name="Migliaia 2 4 2 2 5" xfId="16354"/>
    <cellStyle name="Migliaia 2 4 2 2 6" xfId="20707"/>
    <cellStyle name="Migliaia 2 4 2 3" xfId="3608"/>
    <cellStyle name="Migliaia 2 4 2 3 2" xfId="7958"/>
    <cellStyle name="Migliaia 2 4 2 3 2 2" xfId="35041"/>
    <cellStyle name="Migliaia 2 4 2 3 2 3" xfId="40343"/>
    <cellStyle name="Migliaia 2 4 2 3 2 4" xfId="29626"/>
    <cellStyle name="Migliaia 2 4 2 3 3" xfId="8235"/>
    <cellStyle name="Migliaia 2 4 2 3 4" xfId="16355"/>
    <cellStyle name="Migliaia 2 4 2 3 4 2" xfId="37692"/>
    <cellStyle name="Migliaia 2 4 2 3 5" xfId="12479"/>
    <cellStyle name="Migliaia 2 4 2 4" xfId="7581"/>
    <cellStyle name="Migliaia 2 4 2 4 2" xfId="14375"/>
    <cellStyle name="Migliaia 2 4 2 4 2 2" xfId="35042"/>
    <cellStyle name="Migliaia 2 4 2 4 2 3" xfId="40344"/>
    <cellStyle name="Migliaia 2 4 2 4 3" xfId="32535"/>
    <cellStyle name="Migliaia 2 4 2 4 4" xfId="37693"/>
    <cellStyle name="Migliaia 2 4 2 4 5" xfId="13462"/>
    <cellStyle name="Migliaia 2 4 2 5" xfId="13697"/>
    <cellStyle name="Migliaia 2 4 2 5 2" xfId="29627"/>
    <cellStyle name="Migliaia 2 4 2 5 2 2" xfId="35043"/>
    <cellStyle name="Migliaia 2 4 2 5 2 3" xfId="40345"/>
    <cellStyle name="Migliaia 2 4 2 5 3" xfId="32536"/>
    <cellStyle name="Migliaia 2 4 2 5 4" xfId="37694"/>
    <cellStyle name="Migliaia 2 4 2 6" xfId="16353"/>
    <cellStyle name="Migliaia 2 4 2 6 2" xfId="29628"/>
    <cellStyle name="Migliaia 2 4 2 6 2 2" xfId="35044"/>
    <cellStyle name="Migliaia 2 4 2 6 2 3" xfId="40346"/>
    <cellStyle name="Migliaia 2 4 2 6 3" xfId="32537"/>
    <cellStyle name="Migliaia 2 4 2 6 4" xfId="37695"/>
    <cellStyle name="Migliaia 2 4 2 6 5" xfId="20708"/>
    <cellStyle name="Migliaia 2 4 2 7" xfId="20706"/>
    <cellStyle name="Migliaia 2 4 2 8" xfId="2392"/>
    <cellStyle name="Migliaia 2 4 3" xfId="2391"/>
    <cellStyle name="Migliaia 2 4 3 2" xfId="4365"/>
    <cellStyle name="Migliaia 2 4 3 2 2" xfId="6012"/>
    <cellStyle name="Migliaia 2 4 3 2 2 2" xfId="35046"/>
    <cellStyle name="Migliaia 2 4 3 2 2 3" xfId="40348"/>
    <cellStyle name="Migliaia 2 4 3 2 3" xfId="14491"/>
    <cellStyle name="Migliaia 2 4 3 2 4" xfId="16357"/>
    <cellStyle name="Migliaia 2 4 3 2 4 2" xfId="37697"/>
    <cellStyle name="Migliaia 2 4 3 2 5" xfId="12481"/>
    <cellStyle name="Migliaia 2 4 3 3" xfId="5764"/>
    <cellStyle name="Migliaia 2 4 3 3 2" xfId="29631"/>
    <cellStyle name="Migliaia 2 4 3 3 2 2" xfId="35047"/>
    <cellStyle name="Migliaia 2 4 3 3 2 3" xfId="40349"/>
    <cellStyle name="Migliaia 2 4 3 3 3" xfId="32540"/>
    <cellStyle name="Migliaia 2 4 3 3 4" xfId="37698"/>
    <cellStyle name="Migliaia 2 4 3 4" xfId="16356"/>
    <cellStyle name="Migliaia 2 4 3 4 2" xfId="29632"/>
    <cellStyle name="Migliaia 2 4 3 4 2 2" xfId="35048"/>
    <cellStyle name="Migliaia 2 4 3 4 2 3" xfId="40350"/>
    <cellStyle name="Migliaia 2 4 3 4 3" xfId="32541"/>
    <cellStyle name="Migliaia 2 4 3 4 4" xfId="37699"/>
    <cellStyle name="Migliaia 2 4 3 4 5" xfId="20711"/>
    <cellStyle name="Migliaia 2 4 3 5" xfId="20712"/>
    <cellStyle name="Migliaia 2 4 3 5 2" xfId="29633"/>
    <cellStyle name="Migliaia 2 4 3 5 2 2" xfId="35049"/>
    <cellStyle name="Migliaia 2 4 3 5 2 3" xfId="40351"/>
    <cellStyle name="Migliaia 2 4 3 5 3" xfId="32542"/>
    <cellStyle name="Migliaia 2 4 3 5 4" xfId="37700"/>
    <cellStyle name="Migliaia 2 4 3 6" xfId="29629"/>
    <cellStyle name="Migliaia 2 4 3 6 2" xfId="35045"/>
    <cellStyle name="Migliaia 2 4 3 6 3" xfId="40347"/>
    <cellStyle name="Migliaia 2 4 3 7" xfId="32538"/>
    <cellStyle name="Migliaia 2 4 3 8" xfId="37696"/>
    <cellStyle name="Migliaia 2 4 3 9" xfId="12480"/>
    <cellStyle name="Migliaia 2 4 4" xfId="3276"/>
    <cellStyle name="Migliaia 2 4 4 2" xfId="4786"/>
    <cellStyle name="Migliaia 2 4 4 2 2" xfId="10738"/>
    <cellStyle name="Migliaia 2 4 4 2 3" xfId="14896"/>
    <cellStyle name="Migliaia 2 4 4 2 4" xfId="16359"/>
    <cellStyle name="Migliaia 2 4 4 2 5" xfId="28607"/>
    <cellStyle name="Migliaia 2 4 4 2 6" xfId="12483"/>
    <cellStyle name="Migliaia 2 4 4 3" xfId="9986"/>
    <cellStyle name="Migliaia 2 4 4 3 2" xfId="31487"/>
    <cellStyle name="Migliaia 2 4 4 3 2 2" xfId="36647"/>
    <cellStyle name="Migliaia 2 4 4 3 2 3" xfId="41949"/>
    <cellStyle name="Migliaia 2 4 4 3 3" xfId="33996"/>
    <cellStyle name="Migliaia 2 4 4 3 4" xfId="39298"/>
    <cellStyle name="Migliaia 2 4 4 4" xfId="16358"/>
    <cellStyle name="Migliaia 2 4 4 4 2" xfId="35050"/>
    <cellStyle name="Migliaia 2 4 4 4 3" xfId="40352"/>
    <cellStyle name="Migliaia 2 4 4 4 4" xfId="29634"/>
    <cellStyle name="Migliaia 2 4 4 5" xfId="32543"/>
    <cellStyle name="Migliaia 2 4 4 6" xfId="37701"/>
    <cellStyle name="Migliaia 2 4 4 7" xfId="12482"/>
    <cellStyle name="Migliaia 2 4 5" xfId="4048"/>
    <cellStyle name="Migliaia 2 4 5 2" xfId="10518"/>
    <cellStyle name="Migliaia 2 4 5 2 2" xfId="31488"/>
    <cellStyle name="Migliaia 2 4 5 2 2 2" xfId="36648"/>
    <cellStyle name="Migliaia 2 4 5 2 2 3" xfId="41950"/>
    <cellStyle name="Migliaia 2 4 5 2 3" xfId="33997"/>
    <cellStyle name="Migliaia 2 4 5 2 4" xfId="39299"/>
    <cellStyle name="Migliaia 2 4 5 3" xfId="16360"/>
    <cellStyle name="Migliaia 2 4 5 3 2" xfId="35051"/>
    <cellStyle name="Migliaia 2 4 5 3 3" xfId="40353"/>
    <cellStyle name="Migliaia 2 4 5 3 4" xfId="29635"/>
    <cellStyle name="Migliaia 2 4 5 4" xfId="32544"/>
    <cellStyle name="Migliaia 2 4 5 5" xfId="37702"/>
    <cellStyle name="Migliaia 2 4 5 6" xfId="12484"/>
    <cellStyle name="Migliaia 2 4 6" xfId="3607"/>
    <cellStyle name="Migliaia 2 4 6 2" xfId="10223"/>
    <cellStyle name="Migliaia 2 4 6 2 2" xfId="35052"/>
    <cellStyle name="Migliaia 2 4 6 2 3" xfId="40354"/>
    <cellStyle name="Migliaia 2 4 6 3" xfId="15027"/>
    <cellStyle name="Migliaia 2 4 6 4" xfId="16361"/>
    <cellStyle name="Migliaia 2 4 6 4 2" xfId="37703"/>
    <cellStyle name="Migliaia 2 4 6 5" xfId="12485"/>
    <cellStyle name="Migliaia 2 4 7" xfId="8546"/>
    <cellStyle name="Migliaia 2 4 7 2" xfId="29637"/>
    <cellStyle name="Migliaia 2 4 7 2 2" xfId="35053"/>
    <cellStyle name="Migliaia 2 4 7 2 3" xfId="40355"/>
    <cellStyle name="Migliaia 2 4 7 3" xfId="32546"/>
    <cellStyle name="Migliaia 2 4 7 4" xfId="37704"/>
    <cellStyle name="Migliaia 2 4 8" xfId="13698"/>
    <cellStyle name="Migliaia 2 4 8 2" xfId="29638"/>
    <cellStyle name="Migliaia 2 4 8 2 2" xfId="35054"/>
    <cellStyle name="Migliaia 2 4 8 2 3" xfId="40356"/>
    <cellStyle name="Migliaia 2 4 8 3" xfId="32547"/>
    <cellStyle name="Migliaia 2 4 8 4" xfId="37705"/>
    <cellStyle name="Migliaia 2 4 8 5" xfId="20717"/>
    <cellStyle name="Migliaia 2 4 9" xfId="16352"/>
    <cellStyle name="Migliaia 2 5" xfId="434"/>
    <cellStyle name="Migliaia 2 5 2" xfId="4367"/>
    <cellStyle name="Migliaia 2 5 2 2" xfId="5111"/>
    <cellStyle name="Migliaia 2 5 2 2 2" xfId="29639"/>
    <cellStyle name="Migliaia 2 5 2 2 2 2" xfId="35055"/>
    <cellStyle name="Migliaia 2 5 2 2 2 3" xfId="40357"/>
    <cellStyle name="Migliaia 2 5 2 2 3" xfId="32548"/>
    <cellStyle name="Migliaia 2 5 2 2 4" xfId="37706"/>
    <cellStyle name="Migliaia 2 5 2 3" xfId="8236"/>
    <cellStyle name="Migliaia 2 5 2 3 2" xfId="29640"/>
    <cellStyle name="Migliaia 2 5 2 3 2 2" xfId="35056"/>
    <cellStyle name="Migliaia 2 5 2 3 2 3" xfId="40358"/>
    <cellStyle name="Migliaia 2 5 2 3 3" xfId="32549"/>
    <cellStyle name="Migliaia 2 5 2 3 4" xfId="37707"/>
    <cellStyle name="Migliaia 2 5 2 4" xfId="7583"/>
    <cellStyle name="Migliaia 2 5 2 5" xfId="6960"/>
    <cellStyle name="Migliaia 2 5 2 5 2" xfId="17733"/>
    <cellStyle name="Migliaia 2 5 2 5 3" xfId="44376"/>
    <cellStyle name="Migliaia 2 5 2 5 4" xfId="46726"/>
    <cellStyle name="Migliaia 2 5 2 5 5" xfId="49742"/>
    <cellStyle name="Migliaia 2 5 2 6" xfId="16363"/>
    <cellStyle name="Migliaia 2 5 2 7" xfId="20719"/>
    <cellStyle name="Migliaia 2 5 3" xfId="5112"/>
    <cellStyle name="Migliaia 2 5 3 2" xfId="14492"/>
    <cellStyle name="Migliaia 2 5 3 2 2" xfId="35057"/>
    <cellStyle name="Migliaia 2 5 3 2 3" xfId="40359"/>
    <cellStyle name="Migliaia 2 5 3 3" xfId="32550"/>
    <cellStyle name="Migliaia 2 5 3 4" xfId="37708"/>
    <cellStyle name="Migliaia 2 5 3 5" xfId="13696"/>
    <cellStyle name="Migliaia 2 5 4" xfId="8237"/>
    <cellStyle name="Migliaia 2 5 4 2" xfId="29642"/>
    <cellStyle name="Migliaia 2 5 4 2 2" xfId="35058"/>
    <cellStyle name="Migliaia 2 5 4 2 3" xfId="40360"/>
    <cellStyle name="Migliaia 2 5 4 3" xfId="32551"/>
    <cellStyle name="Migliaia 2 5 4 4" xfId="37709"/>
    <cellStyle name="Migliaia 2 5 5" xfId="7582"/>
    <cellStyle name="Migliaia 2 5 5 2" xfId="29643"/>
    <cellStyle name="Migliaia 2 5 5 2 2" xfId="35059"/>
    <cellStyle name="Migliaia 2 5 5 2 3" xfId="40361"/>
    <cellStyle name="Migliaia 2 5 5 3" xfId="32552"/>
    <cellStyle name="Migliaia 2 5 5 4" xfId="37710"/>
    <cellStyle name="Migliaia 2 5 6" xfId="6959"/>
    <cellStyle name="Migliaia 2 5 6 2" xfId="17732"/>
    <cellStyle name="Migliaia 2 5 6 2 2" xfId="35060"/>
    <cellStyle name="Migliaia 2 5 6 2 3" xfId="40362"/>
    <cellStyle name="Migliaia 2 5 6 2 4" xfId="29644"/>
    <cellStyle name="Migliaia 2 5 6 3" xfId="32553"/>
    <cellStyle name="Migliaia 2 5 6 4" xfId="37711"/>
    <cellStyle name="Migliaia 2 5 6 5" xfId="20725"/>
    <cellStyle name="Migliaia 2 5 6 6" xfId="43275"/>
    <cellStyle name="Migliaia 2 5 6 7" xfId="46725"/>
    <cellStyle name="Migliaia 2 5 6 8" xfId="49741"/>
    <cellStyle name="Migliaia 2 5 7" xfId="16362"/>
    <cellStyle name="Migliaia 2 5 7 2" xfId="29645"/>
    <cellStyle name="Migliaia 2 5 7 2 2" xfId="35061"/>
    <cellStyle name="Migliaia 2 5 7 2 3" xfId="40363"/>
    <cellStyle name="Migliaia 2 5 7 3" xfId="32554"/>
    <cellStyle name="Migliaia 2 5 7 4" xfId="37712"/>
    <cellStyle name="Migliaia 2 5 7 5" xfId="20726"/>
    <cellStyle name="Migliaia 2 5 8" xfId="20718"/>
    <cellStyle name="Migliaia 2 5 9" xfId="2393"/>
    <cellStyle name="Migliaia 2 6" xfId="435"/>
    <cellStyle name="Migliaia 2 6 2" xfId="4368"/>
    <cellStyle name="Migliaia 2 6 2 2" xfId="14704"/>
    <cellStyle name="Migliaia 2 6 2 2 2" xfId="35062"/>
    <cellStyle name="Migliaia 2 6 2 2 3" xfId="40364"/>
    <cellStyle name="Migliaia 2 6 2 3" xfId="16365"/>
    <cellStyle name="Migliaia 2 6 2 3 2" xfId="32555"/>
    <cellStyle name="Migliaia 2 6 2 4" xfId="37713"/>
    <cellStyle name="Migliaia 2 6 2 5" xfId="12486"/>
    <cellStyle name="Migliaia 2 6 3" xfId="7584"/>
    <cellStyle name="Migliaia 2 6 3 2" xfId="29647"/>
    <cellStyle name="Migliaia 2 6 3 2 2" xfId="35063"/>
    <cellStyle name="Migliaia 2 6 3 2 3" xfId="40365"/>
    <cellStyle name="Migliaia 2 6 3 3" xfId="32556"/>
    <cellStyle name="Migliaia 2 6 3 4" xfId="37714"/>
    <cellStyle name="Migliaia 2 6 4" xfId="6961"/>
    <cellStyle name="Migliaia 2 6 4 2" xfId="17734"/>
    <cellStyle name="Migliaia 2 6 4 2 2" xfId="35064"/>
    <cellStyle name="Migliaia 2 6 4 2 3" xfId="40366"/>
    <cellStyle name="Migliaia 2 6 4 2 4" xfId="29648"/>
    <cellStyle name="Migliaia 2 6 4 3" xfId="32557"/>
    <cellStyle name="Migliaia 2 6 4 4" xfId="37715"/>
    <cellStyle name="Migliaia 2 6 4 5" xfId="20730"/>
    <cellStyle name="Migliaia 2 6 4 6" xfId="42927"/>
    <cellStyle name="Migliaia 2 6 4 7" xfId="46727"/>
    <cellStyle name="Migliaia 2 6 4 8" xfId="49743"/>
    <cellStyle name="Migliaia 2 6 5" xfId="16364"/>
    <cellStyle name="Migliaia 2 6 5 2" xfId="29649"/>
    <cellStyle name="Migliaia 2 6 5 2 2" xfId="35065"/>
    <cellStyle name="Migliaia 2 6 5 2 3" xfId="40367"/>
    <cellStyle name="Migliaia 2 6 5 3" xfId="32558"/>
    <cellStyle name="Migliaia 2 6 5 4" xfId="37716"/>
    <cellStyle name="Migliaia 2 6 5 5" xfId="20731"/>
    <cellStyle name="Migliaia 2 6 6" xfId="20732"/>
    <cellStyle name="Migliaia 2 6 6 2" xfId="29650"/>
    <cellStyle name="Migliaia 2 6 6 2 2" xfId="35066"/>
    <cellStyle name="Migliaia 2 6 6 2 3" xfId="40368"/>
    <cellStyle name="Migliaia 2 6 6 3" xfId="32559"/>
    <cellStyle name="Migliaia 2 6 6 4" xfId="37717"/>
    <cellStyle name="Migliaia 2 6 7" xfId="20727"/>
    <cellStyle name="Migliaia 2 6 8" xfId="2394"/>
    <cellStyle name="Migliaia 2 7" xfId="2388"/>
    <cellStyle name="Migliaia 2 7 2" xfId="4362"/>
    <cellStyle name="Migliaia 2 7 2 2" xfId="6011"/>
    <cellStyle name="Migliaia 2 7 2 3" xfId="14976"/>
    <cellStyle name="Migliaia 2 7 2 4" xfId="16367"/>
    <cellStyle name="Migliaia 2 7 2 5" xfId="28610"/>
    <cellStyle name="Migliaia 2 7 2 6" xfId="12488"/>
    <cellStyle name="Migliaia 2 7 3" xfId="5763"/>
    <cellStyle name="Migliaia 2 7 3 2" xfId="31489"/>
    <cellStyle name="Migliaia 2 7 3 2 2" xfId="36649"/>
    <cellStyle name="Migliaia 2 7 3 2 3" xfId="41951"/>
    <cellStyle name="Migliaia 2 7 3 3" xfId="33998"/>
    <cellStyle name="Migliaia 2 7 3 4" xfId="39300"/>
    <cellStyle name="Migliaia 2 7 4" xfId="16366"/>
    <cellStyle name="Migliaia 2 7 4 2" xfId="35067"/>
    <cellStyle name="Migliaia 2 7 4 3" xfId="40369"/>
    <cellStyle name="Migliaia 2 7 4 4" xfId="29651"/>
    <cellStyle name="Migliaia 2 7 5" xfId="32560"/>
    <cellStyle name="Migliaia 2 7 6" xfId="37718"/>
    <cellStyle name="Migliaia 2 7 7" xfId="12487"/>
    <cellStyle name="Migliaia 2 8" xfId="4045"/>
    <cellStyle name="Migliaia 2 8 2" xfId="10515"/>
    <cellStyle name="Migliaia 2 8 2 2" xfId="31490"/>
    <cellStyle name="Migliaia 2 8 2 2 2" xfId="36650"/>
    <cellStyle name="Migliaia 2 8 2 2 3" xfId="41952"/>
    <cellStyle name="Migliaia 2 8 2 3" xfId="33999"/>
    <cellStyle name="Migliaia 2 8 2 4" xfId="39301"/>
    <cellStyle name="Migliaia 2 8 3" xfId="16368"/>
    <cellStyle name="Migliaia 2 8 3 2" xfId="35068"/>
    <cellStyle name="Migliaia 2 8 3 3" xfId="40370"/>
    <cellStyle name="Migliaia 2 8 3 4" xfId="29652"/>
    <cellStyle name="Migliaia 2 8 4" xfId="32561"/>
    <cellStyle name="Migliaia 2 8 5" xfId="37719"/>
    <cellStyle name="Migliaia 2 8 6" xfId="12489"/>
    <cellStyle name="Migliaia 2 9" xfId="3602"/>
    <cellStyle name="Migliaia 2 9 2" xfId="10218"/>
    <cellStyle name="Migliaia 2 9 2 2" xfId="31491"/>
    <cellStyle name="Migliaia 2 9 2 2 2" xfId="36651"/>
    <cellStyle name="Migliaia 2 9 2 2 3" xfId="41953"/>
    <cellStyle name="Migliaia 2 9 2 3" xfId="34000"/>
    <cellStyle name="Migliaia 2 9 2 4" xfId="39302"/>
    <cellStyle name="Migliaia 2 9 3" xfId="16369"/>
    <cellStyle name="Migliaia 2 9 3 2" xfId="35069"/>
    <cellStyle name="Migliaia 2 9 3 3" xfId="40371"/>
    <cellStyle name="Migliaia 2 9 3 4" xfId="29653"/>
    <cellStyle name="Migliaia 2 9 4" xfId="32562"/>
    <cellStyle name="Migliaia 2 9 5" xfId="37720"/>
    <cellStyle name="Migliaia 2 9 6" xfId="12490"/>
    <cellStyle name="Migliaia 2_Domestico_reg&amp;naz" xfId="436"/>
    <cellStyle name="Migliaia 20" xfId="437"/>
    <cellStyle name="Migliaia 20 10" xfId="16370"/>
    <cellStyle name="Migliaia 20 10 2" xfId="35070"/>
    <cellStyle name="Migliaia 20 10 3" xfId="40372"/>
    <cellStyle name="Migliaia 20 10 4" xfId="29654"/>
    <cellStyle name="Migliaia 20 11" xfId="32563"/>
    <cellStyle name="Migliaia 20 12" xfId="37721"/>
    <cellStyle name="Migliaia 20 13" xfId="1817"/>
    <cellStyle name="Migliaia 20 2" xfId="438"/>
    <cellStyle name="Migliaia 20 2 2" xfId="2396"/>
    <cellStyle name="Migliaia 20 2 2 2" xfId="4370"/>
    <cellStyle name="Migliaia 20 2 2 2 2" xfId="10679"/>
    <cellStyle name="Migliaia 20 2 2 2 2 2" xfId="35071"/>
    <cellStyle name="Migliaia 20 2 2 2 2 3" xfId="40373"/>
    <cellStyle name="Migliaia 20 2 2 2 3" xfId="14705"/>
    <cellStyle name="Migliaia 20 2 2 2 4" xfId="16373"/>
    <cellStyle name="Migliaia 20 2 2 2 4 2" xfId="37722"/>
    <cellStyle name="Migliaia 20 2 2 2 5" xfId="12491"/>
    <cellStyle name="Migliaia 20 2 2 3" xfId="7904"/>
    <cellStyle name="Migliaia 20 2 2 3 2" xfId="31492"/>
    <cellStyle name="Migliaia 20 2 2 3 2 2" xfId="36652"/>
    <cellStyle name="Migliaia 20 2 2 3 2 3" xfId="41954"/>
    <cellStyle name="Migliaia 20 2 2 3 3" xfId="34001"/>
    <cellStyle name="Migliaia 20 2 2 3 4" xfId="39303"/>
    <cellStyle name="Migliaia 20 2 2 4" xfId="6962"/>
    <cellStyle name="Migliaia 20 2 2 4 2" xfId="17735"/>
    <cellStyle name="Migliaia 20 2 2 4 3" xfId="30067"/>
    <cellStyle name="Migliaia 20 2 2 4 4" xfId="46728"/>
    <cellStyle name="Migliaia 20 2 2 4 5" xfId="49744"/>
    <cellStyle name="Migliaia 20 2 2 5" xfId="16372"/>
    <cellStyle name="Migliaia 20 2 2 6" xfId="20738"/>
    <cellStyle name="Migliaia 20 2 3" xfId="4050"/>
    <cellStyle name="Migliaia 20 2 3 2" xfId="10520"/>
    <cellStyle name="Migliaia 20 2 3 2 2" xfId="31493"/>
    <cellStyle name="Migliaia 20 2 3 2 2 2" xfId="36653"/>
    <cellStyle name="Migliaia 20 2 3 2 2 3" xfId="41955"/>
    <cellStyle name="Migliaia 20 2 3 2 3" xfId="34002"/>
    <cellStyle name="Migliaia 20 2 3 2 4" xfId="39304"/>
    <cellStyle name="Migliaia 20 2 3 3" xfId="16374"/>
    <cellStyle name="Migliaia 20 2 3 3 2" xfId="35072"/>
    <cellStyle name="Migliaia 20 2 3 3 3" xfId="40374"/>
    <cellStyle name="Migliaia 20 2 3 3 4" xfId="29656"/>
    <cellStyle name="Migliaia 20 2 3 4" xfId="32565"/>
    <cellStyle name="Migliaia 20 2 3 5" xfId="37723"/>
    <cellStyle name="Migliaia 20 2 3 6" xfId="12492"/>
    <cellStyle name="Migliaia 20 2 4" xfId="3610"/>
    <cellStyle name="Migliaia 20 2 4 2" xfId="10225"/>
    <cellStyle name="Migliaia 20 2 4 2 2" xfId="35073"/>
    <cellStyle name="Migliaia 20 2 4 2 3" xfId="40375"/>
    <cellStyle name="Migliaia 20 2 4 3" xfId="15026"/>
    <cellStyle name="Migliaia 20 2 4 4" xfId="16375"/>
    <cellStyle name="Migliaia 20 2 4 4 2" xfId="37724"/>
    <cellStyle name="Migliaia 20 2 4 5" xfId="12493"/>
    <cellStyle name="Migliaia 20 2 5" xfId="9419"/>
    <cellStyle name="Migliaia 20 2 5 2" xfId="29657"/>
    <cellStyle name="Migliaia 20 2 5 2 2" xfId="35074"/>
    <cellStyle name="Migliaia 20 2 5 2 3" xfId="40376"/>
    <cellStyle name="Migliaia 20 2 5 3" xfId="32566"/>
    <cellStyle name="Migliaia 20 2 5 4" xfId="37725"/>
    <cellStyle name="Migliaia 20 2 6" xfId="16371"/>
    <cellStyle name="Migliaia 20 2 6 2" xfId="29658"/>
    <cellStyle name="Migliaia 20 2 6 2 2" xfId="35075"/>
    <cellStyle name="Migliaia 20 2 6 2 3" xfId="40377"/>
    <cellStyle name="Migliaia 20 2 6 3" xfId="32567"/>
    <cellStyle name="Migliaia 20 2 6 4" xfId="37726"/>
    <cellStyle name="Migliaia 20 2 6 5" xfId="20741"/>
    <cellStyle name="Migliaia 20 2 7" xfId="20737"/>
    <cellStyle name="Migliaia 20 2 8" xfId="1818"/>
    <cellStyle name="Migliaia 20 3" xfId="439"/>
    <cellStyle name="Migliaia 20 3 10" xfId="20742"/>
    <cellStyle name="Migliaia 20 3 11" xfId="12494"/>
    <cellStyle name="Migliaia 20 3 12" xfId="1819"/>
    <cellStyle name="Migliaia 20 3 2" xfId="440"/>
    <cellStyle name="Migliaia 20 3 2 2" xfId="4372"/>
    <cellStyle name="Migliaia 20 3 2 2 2" xfId="8238"/>
    <cellStyle name="Migliaia 20 3 2 2 2 2" xfId="14706"/>
    <cellStyle name="Migliaia 20 3 2 2 2 2 2" xfId="18160"/>
    <cellStyle name="Migliaia 20 3 2 2 2 2 2 2" xfId="35076"/>
    <cellStyle name="Migliaia 20 3 2 2 2 2 3" xfId="40378"/>
    <cellStyle name="Migliaia 20 3 2 2 2 2 4" xfId="29659"/>
    <cellStyle name="Migliaia 20 3 2 2 2 3" xfId="32568"/>
    <cellStyle name="Migliaia 20 3 2 2 2 4" xfId="37727"/>
    <cellStyle name="Migliaia 20 3 2 2 2 5" xfId="29695"/>
    <cellStyle name="Migliaia 20 3 2 2 2 6" xfId="47166"/>
    <cellStyle name="Migliaia 20 3 2 2 2 7" xfId="50182"/>
    <cellStyle name="Migliaia 20 3 2 2 2 8" xfId="13957"/>
    <cellStyle name="Migliaia 20 3 2 2 3" xfId="7973"/>
    <cellStyle name="Migliaia 20 3 2 2 4" xfId="6963"/>
    <cellStyle name="Migliaia 20 3 2 2 4 2" xfId="17736"/>
    <cellStyle name="Migliaia 20 3 2 2 4 3" xfId="43348"/>
    <cellStyle name="Migliaia 20 3 2 2 4 4" xfId="46729"/>
    <cellStyle name="Migliaia 20 3 2 2 4 5" xfId="49745"/>
    <cellStyle name="Migliaia 20 3 2 2 5" xfId="16378"/>
    <cellStyle name="Migliaia 20 3 2 2 6" xfId="20744"/>
    <cellStyle name="Migliaia 20 3 2 3" xfId="3612"/>
    <cellStyle name="Migliaia 20 3 2 3 2" xfId="8531"/>
    <cellStyle name="Migliaia 20 3 2 3 2 2" xfId="35077"/>
    <cellStyle name="Migliaia 20 3 2 3 2 3" xfId="40379"/>
    <cellStyle name="Migliaia 20 3 2 3 2 4" xfId="29660"/>
    <cellStyle name="Migliaia 20 3 2 3 3" xfId="8239"/>
    <cellStyle name="Migliaia 20 3 2 3 4" xfId="16379"/>
    <cellStyle name="Migliaia 20 3 2 3 4 2" xfId="37728"/>
    <cellStyle name="Migliaia 20 3 2 3 5" xfId="12495"/>
    <cellStyle name="Migliaia 20 3 2 4" xfId="7585"/>
    <cellStyle name="Migliaia 20 3 2 4 2" xfId="14376"/>
    <cellStyle name="Migliaia 20 3 2 4 2 2" xfId="35078"/>
    <cellStyle name="Migliaia 20 3 2 4 2 3" xfId="40380"/>
    <cellStyle name="Migliaia 20 3 2 4 3" xfId="32569"/>
    <cellStyle name="Migliaia 20 3 2 4 4" xfId="37729"/>
    <cellStyle name="Migliaia 20 3 2 4 5" xfId="13464"/>
    <cellStyle name="Migliaia 20 3 2 5" xfId="13694"/>
    <cellStyle name="Migliaia 20 3 2 5 2" xfId="29661"/>
    <cellStyle name="Migliaia 20 3 2 5 2 2" xfId="35079"/>
    <cellStyle name="Migliaia 20 3 2 5 2 3" xfId="40381"/>
    <cellStyle name="Migliaia 20 3 2 5 3" xfId="32570"/>
    <cellStyle name="Migliaia 20 3 2 5 4" xfId="37730"/>
    <cellStyle name="Migliaia 20 3 2 6" xfId="16377"/>
    <cellStyle name="Migliaia 20 3 2 6 2" xfId="29662"/>
    <cellStyle name="Migliaia 20 3 2 6 2 2" xfId="35080"/>
    <cellStyle name="Migliaia 20 3 2 6 2 3" xfId="40382"/>
    <cellStyle name="Migliaia 20 3 2 6 3" xfId="32571"/>
    <cellStyle name="Migliaia 20 3 2 6 4" xfId="37731"/>
    <cellStyle name="Migliaia 20 3 2 6 5" xfId="20745"/>
    <cellStyle name="Migliaia 20 3 2 7" xfId="20743"/>
    <cellStyle name="Migliaia 20 3 2 8" xfId="2398"/>
    <cellStyle name="Migliaia 20 3 3" xfId="2397"/>
    <cellStyle name="Migliaia 20 3 3 2" xfId="4371"/>
    <cellStyle name="Migliaia 20 3 3 2 2" xfId="6014"/>
    <cellStyle name="Migliaia 20 3 3 2 2 2" xfId="35082"/>
    <cellStyle name="Migliaia 20 3 3 2 2 3" xfId="40384"/>
    <cellStyle name="Migliaia 20 3 3 2 3" xfId="14493"/>
    <cellStyle name="Migliaia 20 3 3 2 4" xfId="16381"/>
    <cellStyle name="Migliaia 20 3 3 2 4 2" xfId="37733"/>
    <cellStyle name="Migliaia 20 3 3 2 5" xfId="12497"/>
    <cellStyle name="Migliaia 20 3 3 3" xfId="5766"/>
    <cellStyle name="Migliaia 20 3 3 3 2" xfId="29664"/>
    <cellStyle name="Migliaia 20 3 3 3 2 2" xfId="35083"/>
    <cellStyle name="Migliaia 20 3 3 3 2 3" xfId="40385"/>
    <cellStyle name="Migliaia 20 3 3 3 3" xfId="32573"/>
    <cellStyle name="Migliaia 20 3 3 3 4" xfId="37734"/>
    <cellStyle name="Migliaia 20 3 3 4" xfId="16380"/>
    <cellStyle name="Migliaia 20 3 3 4 2" xfId="29665"/>
    <cellStyle name="Migliaia 20 3 3 4 2 2" xfId="35084"/>
    <cellStyle name="Migliaia 20 3 3 4 2 3" xfId="40386"/>
    <cellStyle name="Migliaia 20 3 3 4 3" xfId="32574"/>
    <cellStyle name="Migliaia 20 3 3 4 4" xfId="37735"/>
    <cellStyle name="Migliaia 20 3 3 4 5" xfId="20746"/>
    <cellStyle name="Migliaia 20 3 3 5" xfId="20747"/>
    <cellStyle name="Migliaia 20 3 3 5 2" xfId="29666"/>
    <cellStyle name="Migliaia 20 3 3 5 2 2" xfId="35085"/>
    <cellStyle name="Migliaia 20 3 3 5 2 3" xfId="40387"/>
    <cellStyle name="Migliaia 20 3 3 5 3" xfId="32575"/>
    <cellStyle name="Migliaia 20 3 3 5 4" xfId="37736"/>
    <cellStyle name="Migliaia 20 3 3 6" xfId="29663"/>
    <cellStyle name="Migliaia 20 3 3 6 2" xfId="35081"/>
    <cellStyle name="Migliaia 20 3 3 6 3" xfId="40383"/>
    <cellStyle name="Migliaia 20 3 3 7" xfId="32572"/>
    <cellStyle name="Migliaia 20 3 3 8" xfId="37732"/>
    <cellStyle name="Migliaia 20 3 3 9" xfId="12496"/>
    <cellStyle name="Migliaia 20 3 4" xfId="3277"/>
    <cellStyle name="Migliaia 20 3 4 2" xfId="4787"/>
    <cellStyle name="Migliaia 20 3 4 2 2" xfId="10739"/>
    <cellStyle name="Migliaia 20 3 4 2 3" xfId="14452"/>
    <cellStyle name="Migliaia 20 3 4 2 4" xfId="16383"/>
    <cellStyle name="Migliaia 20 3 4 2 5" xfId="28616"/>
    <cellStyle name="Migliaia 20 3 4 2 6" xfId="12499"/>
    <cellStyle name="Migliaia 20 3 4 3" xfId="9987"/>
    <cellStyle name="Migliaia 20 3 4 3 2" xfId="31494"/>
    <cellStyle name="Migliaia 20 3 4 3 2 2" xfId="36654"/>
    <cellStyle name="Migliaia 20 3 4 3 2 3" xfId="41956"/>
    <cellStyle name="Migliaia 20 3 4 3 3" xfId="34003"/>
    <cellStyle name="Migliaia 20 3 4 3 4" xfId="39305"/>
    <cellStyle name="Migliaia 20 3 4 4" xfId="16382"/>
    <cellStyle name="Migliaia 20 3 4 4 2" xfId="35086"/>
    <cellStyle name="Migliaia 20 3 4 4 3" xfId="40388"/>
    <cellStyle name="Migliaia 20 3 4 4 4" xfId="29667"/>
    <cellStyle name="Migliaia 20 3 4 5" xfId="32576"/>
    <cellStyle name="Migliaia 20 3 4 6" xfId="37737"/>
    <cellStyle name="Migliaia 20 3 4 7" xfId="12498"/>
    <cellStyle name="Migliaia 20 3 5" xfId="4051"/>
    <cellStyle name="Migliaia 20 3 5 2" xfId="10521"/>
    <cellStyle name="Migliaia 20 3 5 2 2" xfId="31495"/>
    <cellStyle name="Migliaia 20 3 5 2 2 2" xfId="36655"/>
    <cellStyle name="Migliaia 20 3 5 2 2 3" xfId="41957"/>
    <cellStyle name="Migliaia 20 3 5 2 3" xfId="34004"/>
    <cellStyle name="Migliaia 20 3 5 2 4" xfId="39306"/>
    <cellStyle name="Migliaia 20 3 5 3" xfId="16384"/>
    <cellStyle name="Migliaia 20 3 5 3 2" xfId="35087"/>
    <cellStyle name="Migliaia 20 3 5 3 3" xfId="40389"/>
    <cellStyle name="Migliaia 20 3 5 3 4" xfId="29668"/>
    <cellStyle name="Migliaia 20 3 5 4" xfId="32577"/>
    <cellStyle name="Migliaia 20 3 5 5" xfId="37738"/>
    <cellStyle name="Migliaia 20 3 5 6" xfId="12500"/>
    <cellStyle name="Migliaia 20 3 6" xfId="3611"/>
    <cellStyle name="Migliaia 20 3 6 2" xfId="10226"/>
    <cellStyle name="Migliaia 20 3 6 2 2" xfId="35088"/>
    <cellStyle name="Migliaia 20 3 6 2 3" xfId="40390"/>
    <cellStyle name="Migliaia 20 3 6 3" xfId="15025"/>
    <cellStyle name="Migliaia 20 3 6 4" xfId="16385"/>
    <cellStyle name="Migliaia 20 3 6 4 2" xfId="37739"/>
    <cellStyle name="Migliaia 20 3 6 5" xfId="12501"/>
    <cellStyle name="Migliaia 20 3 7" xfId="7820"/>
    <cellStyle name="Migliaia 20 3 7 2" xfId="29669"/>
    <cellStyle name="Migliaia 20 3 7 2 2" xfId="35089"/>
    <cellStyle name="Migliaia 20 3 7 2 3" xfId="40391"/>
    <cellStyle name="Migliaia 20 3 7 3" xfId="32578"/>
    <cellStyle name="Migliaia 20 3 7 4" xfId="37740"/>
    <cellStyle name="Migliaia 20 3 8" xfId="13695"/>
    <cellStyle name="Migliaia 20 3 8 2" xfId="29670"/>
    <cellStyle name="Migliaia 20 3 8 2 2" xfId="35090"/>
    <cellStyle name="Migliaia 20 3 8 2 3" xfId="40392"/>
    <cellStyle name="Migliaia 20 3 8 3" xfId="32579"/>
    <cellStyle name="Migliaia 20 3 8 4" xfId="37741"/>
    <cellStyle name="Migliaia 20 3 8 5" xfId="20748"/>
    <cellStyle name="Migliaia 20 3 9" xfId="16376"/>
    <cellStyle name="Migliaia 20 4" xfId="441"/>
    <cellStyle name="Migliaia 20 4 2" xfId="4373"/>
    <cellStyle name="Migliaia 20 4 2 2" xfId="5113"/>
    <cellStyle name="Migliaia 20 4 2 2 2" xfId="29671"/>
    <cellStyle name="Migliaia 20 4 2 2 2 2" xfId="35091"/>
    <cellStyle name="Migliaia 20 4 2 2 2 3" xfId="40393"/>
    <cellStyle name="Migliaia 20 4 2 2 3" xfId="32580"/>
    <cellStyle name="Migliaia 20 4 2 2 4" xfId="37742"/>
    <cellStyle name="Migliaia 20 4 2 3" xfId="8240"/>
    <cellStyle name="Migliaia 20 4 2 3 2" xfId="29672"/>
    <cellStyle name="Migliaia 20 4 2 3 2 2" xfId="35092"/>
    <cellStyle name="Migliaia 20 4 2 3 2 3" xfId="40394"/>
    <cellStyle name="Migliaia 20 4 2 3 3" xfId="32581"/>
    <cellStyle name="Migliaia 20 4 2 3 4" xfId="37743"/>
    <cellStyle name="Migliaia 20 4 2 4" xfId="7587"/>
    <cellStyle name="Migliaia 20 4 2 5" xfId="6965"/>
    <cellStyle name="Migliaia 20 4 2 5 2" xfId="17738"/>
    <cellStyle name="Migliaia 20 4 2 5 3" xfId="43882"/>
    <cellStyle name="Migliaia 20 4 2 5 4" xfId="46731"/>
    <cellStyle name="Migliaia 20 4 2 5 5" xfId="49747"/>
    <cellStyle name="Migliaia 20 4 2 6" xfId="16387"/>
    <cellStyle name="Migliaia 20 4 2 7" xfId="20750"/>
    <cellStyle name="Migliaia 20 4 3" xfId="5114"/>
    <cellStyle name="Migliaia 20 4 3 2" xfId="14494"/>
    <cellStyle name="Migliaia 20 4 3 2 2" xfId="35093"/>
    <cellStyle name="Migliaia 20 4 3 2 3" xfId="40395"/>
    <cellStyle name="Migliaia 20 4 3 3" xfId="32582"/>
    <cellStyle name="Migliaia 20 4 3 4" xfId="37744"/>
    <cellStyle name="Migliaia 20 4 3 5" xfId="13693"/>
    <cellStyle name="Migliaia 20 4 4" xfId="8241"/>
    <cellStyle name="Migliaia 20 4 4 2" xfId="29673"/>
    <cellStyle name="Migliaia 20 4 4 2 2" xfId="35094"/>
    <cellStyle name="Migliaia 20 4 4 2 3" xfId="40396"/>
    <cellStyle name="Migliaia 20 4 4 3" xfId="32583"/>
    <cellStyle name="Migliaia 20 4 4 4" xfId="37745"/>
    <cellStyle name="Migliaia 20 4 5" xfId="7586"/>
    <cellStyle name="Migliaia 20 4 5 2" xfId="29674"/>
    <cellStyle name="Migliaia 20 4 5 2 2" xfId="35095"/>
    <cellStyle name="Migliaia 20 4 5 2 3" xfId="40397"/>
    <cellStyle name="Migliaia 20 4 5 3" xfId="32584"/>
    <cellStyle name="Migliaia 20 4 5 4" xfId="37746"/>
    <cellStyle name="Migliaia 20 4 6" xfId="6964"/>
    <cellStyle name="Migliaia 20 4 6 2" xfId="17737"/>
    <cellStyle name="Migliaia 20 4 6 2 2" xfId="35096"/>
    <cellStyle name="Migliaia 20 4 6 2 3" xfId="40398"/>
    <cellStyle name="Migliaia 20 4 6 2 4" xfId="29675"/>
    <cellStyle name="Migliaia 20 4 6 3" xfId="32585"/>
    <cellStyle name="Migliaia 20 4 6 4" xfId="37747"/>
    <cellStyle name="Migliaia 20 4 6 5" xfId="20751"/>
    <cellStyle name="Migliaia 20 4 6 6" xfId="20278"/>
    <cellStyle name="Migliaia 20 4 6 7" xfId="46730"/>
    <cellStyle name="Migliaia 20 4 6 8" xfId="49746"/>
    <cellStyle name="Migliaia 20 4 7" xfId="16386"/>
    <cellStyle name="Migliaia 20 4 7 2" xfId="29676"/>
    <cellStyle name="Migliaia 20 4 7 2 2" xfId="35097"/>
    <cellStyle name="Migliaia 20 4 7 2 3" xfId="40399"/>
    <cellStyle name="Migliaia 20 4 7 3" xfId="32586"/>
    <cellStyle name="Migliaia 20 4 7 4" xfId="37748"/>
    <cellStyle name="Migliaia 20 4 7 5" xfId="20752"/>
    <cellStyle name="Migliaia 20 4 8" xfId="20749"/>
    <cellStyle name="Migliaia 20 4 9" xfId="2399"/>
    <cellStyle name="Migliaia 20 5" xfId="442"/>
    <cellStyle name="Migliaia 20 5 2" xfId="4374"/>
    <cellStyle name="Migliaia 20 5 2 2" xfId="14707"/>
    <cellStyle name="Migliaia 20 5 2 2 2" xfId="35098"/>
    <cellStyle name="Migliaia 20 5 2 2 3" xfId="40400"/>
    <cellStyle name="Migliaia 20 5 2 3" xfId="16389"/>
    <cellStyle name="Migliaia 20 5 2 3 2" xfId="32587"/>
    <cellStyle name="Migliaia 20 5 2 4" xfId="37749"/>
    <cellStyle name="Migliaia 20 5 2 5" xfId="12502"/>
    <cellStyle name="Migliaia 20 5 3" xfId="7588"/>
    <cellStyle name="Migliaia 20 5 3 2" xfId="29677"/>
    <cellStyle name="Migliaia 20 5 3 2 2" xfId="35099"/>
    <cellStyle name="Migliaia 20 5 3 2 3" xfId="40401"/>
    <cellStyle name="Migliaia 20 5 3 3" xfId="32588"/>
    <cellStyle name="Migliaia 20 5 3 4" xfId="37750"/>
    <cellStyle name="Migliaia 20 5 4" xfId="6966"/>
    <cellStyle name="Migliaia 20 5 4 2" xfId="17739"/>
    <cellStyle name="Migliaia 20 5 4 2 2" xfId="35100"/>
    <cellStyle name="Migliaia 20 5 4 2 3" xfId="40402"/>
    <cellStyle name="Migliaia 20 5 4 2 4" xfId="29678"/>
    <cellStyle name="Migliaia 20 5 4 3" xfId="32589"/>
    <cellStyle name="Migliaia 20 5 4 4" xfId="37751"/>
    <cellStyle name="Migliaia 20 5 4 5" xfId="20754"/>
    <cellStyle name="Migliaia 20 5 4 6" xfId="42506"/>
    <cellStyle name="Migliaia 20 5 4 7" xfId="46732"/>
    <cellStyle name="Migliaia 20 5 4 8" xfId="49748"/>
    <cellStyle name="Migliaia 20 5 5" xfId="16388"/>
    <cellStyle name="Migliaia 20 5 5 2" xfId="29679"/>
    <cellStyle name="Migliaia 20 5 5 2 2" xfId="35101"/>
    <cellStyle name="Migliaia 20 5 5 2 3" xfId="40403"/>
    <cellStyle name="Migliaia 20 5 5 3" xfId="32590"/>
    <cellStyle name="Migliaia 20 5 5 4" xfId="37752"/>
    <cellStyle name="Migliaia 20 5 5 5" xfId="20755"/>
    <cellStyle name="Migliaia 20 5 6" xfId="20756"/>
    <cellStyle name="Migliaia 20 5 6 2" xfId="29680"/>
    <cellStyle name="Migliaia 20 5 6 2 2" xfId="35102"/>
    <cellStyle name="Migliaia 20 5 6 2 3" xfId="40404"/>
    <cellStyle name="Migliaia 20 5 6 3" xfId="32591"/>
    <cellStyle name="Migliaia 20 5 6 4" xfId="37753"/>
    <cellStyle name="Migliaia 20 5 7" xfId="20753"/>
    <cellStyle name="Migliaia 20 5 8" xfId="2400"/>
    <cellStyle name="Migliaia 20 6" xfId="2395"/>
    <cellStyle name="Migliaia 20 6 2" xfId="4369"/>
    <cellStyle name="Migliaia 20 6 2 2" xfId="6013"/>
    <cellStyle name="Migliaia 20 6 2 3" xfId="14975"/>
    <cellStyle name="Migliaia 20 6 2 4" xfId="16391"/>
    <cellStyle name="Migliaia 20 6 2 5" xfId="28617"/>
    <cellStyle name="Migliaia 20 6 2 6" xfId="12504"/>
    <cellStyle name="Migliaia 20 6 3" xfId="5765"/>
    <cellStyle name="Migliaia 20 6 3 2" xfId="31496"/>
    <cellStyle name="Migliaia 20 6 3 2 2" xfId="36656"/>
    <cellStyle name="Migliaia 20 6 3 2 3" xfId="41958"/>
    <cellStyle name="Migliaia 20 6 3 3" xfId="34005"/>
    <cellStyle name="Migliaia 20 6 3 4" xfId="39307"/>
    <cellStyle name="Migliaia 20 6 4" xfId="16390"/>
    <cellStyle name="Migliaia 20 6 4 2" xfId="35103"/>
    <cellStyle name="Migliaia 20 6 4 3" xfId="40405"/>
    <cellStyle name="Migliaia 20 6 4 4" xfId="29681"/>
    <cellStyle name="Migliaia 20 6 5" xfId="32592"/>
    <cellStyle name="Migliaia 20 6 6" xfId="37754"/>
    <cellStyle name="Migliaia 20 6 7" xfId="12503"/>
    <cellStyle name="Migliaia 20 7" xfId="4049"/>
    <cellStyle name="Migliaia 20 7 2" xfId="10519"/>
    <cellStyle name="Migliaia 20 7 2 2" xfId="31497"/>
    <cellStyle name="Migliaia 20 7 2 2 2" xfId="36657"/>
    <cellStyle name="Migliaia 20 7 2 2 3" xfId="41959"/>
    <cellStyle name="Migliaia 20 7 2 3" xfId="34006"/>
    <cellStyle name="Migliaia 20 7 2 4" xfId="39308"/>
    <cellStyle name="Migliaia 20 7 3" xfId="16392"/>
    <cellStyle name="Migliaia 20 7 3 2" xfId="35104"/>
    <cellStyle name="Migliaia 20 7 3 3" xfId="40406"/>
    <cellStyle name="Migliaia 20 7 3 4" xfId="29682"/>
    <cellStyle name="Migliaia 20 7 4" xfId="32593"/>
    <cellStyle name="Migliaia 20 7 5" xfId="37755"/>
    <cellStyle name="Migliaia 20 7 6" xfId="12505"/>
    <cellStyle name="Migliaia 20 8" xfId="3609"/>
    <cellStyle name="Migliaia 20 8 2" xfId="10224"/>
    <cellStyle name="Migliaia 20 8 2 2" xfId="31498"/>
    <cellStyle name="Migliaia 20 8 2 2 2" xfId="36658"/>
    <cellStyle name="Migliaia 20 8 2 2 3" xfId="41960"/>
    <cellStyle name="Migliaia 20 8 2 3" xfId="34007"/>
    <cellStyle name="Migliaia 20 8 2 4" xfId="39309"/>
    <cellStyle name="Migliaia 20 8 3" xfId="16393"/>
    <cellStyle name="Migliaia 20 8 3 2" xfId="35105"/>
    <cellStyle name="Migliaia 20 8 3 3" xfId="40407"/>
    <cellStyle name="Migliaia 20 8 3 4" xfId="29683"/>
    <cellStyle name="Migliaia 20 8 4" xfId="32594"/>
    <cellStyle name="Migliaia 20 8 5" xfId="37756"/>
    <cellStyle name="Migliaia 20 8 6" xfId="12506"/>
    <cellStyle name="Migliaia 20 9" xfId="13463"/>
    <cellStyle name="Migliaia 20 9 2" xfId="29684"/>
    <cellStyle name="Migliaia 20 9 2 2" xfId="35106"/>
    <cellStyle name="Migliaia 20 9 2 3" xfId="40408"/>
    <cellStyle name="Migliaia 20 9 3" xfId="32595"/>
    <cellStyle name="Migliaia 20 9 4" xfId="37757"/>
    <cellStyle name="Migliaia 21" xfId="443"/>
    <cellStyle name="Migliaia 21 10" xfId="16394"/>
    <cellStyle name="Migliaia 21 10 2" xfId="35107"/>
    <cellStyle name="Migliaia 21 10 3" xfId="40409"/>
    <cellStyle name="Migliaia 21 10 4" xfId="29685"/>
    <cellStyle name="Migliaia 21 11" xfId="32596"/>
    <cellStyle name="Migliaia 21 12" xfId="37758"/>
    <cellStyle name="Migliaia 21 13" xfId="1820"/>
    <cellStyle name="Migliaia 21 2" xfId="444"/>
    <cellStyle name="Migliaia 21 2 2" xfId="2402"/>
    <cellStyle name="Migliaia 21 2 2 2" xfId="4376"/>
    <cellStyle name="Migliaia 21 2 2 2 2" xfId="10680"/>
    <cellStyle name="Migliaia 21 2 2 2 2 2" xfId="35108"/>
    <cellStyle name="Migliaia 21 2 2 2 2 3" xfId="40410"/>
    <cellStyle name="Migliaia 21 2 2 2 3" xfId="14708"/>
    <cellStyle name="Migliaia 21 2 2 2 4" xfId="16397"/>
    <cellStyle name="Migliaia 21 2 2 2 4 2" xfId="37759"/>
    <cellStyle name="Migliaia 21 2 2 2 5" xfId="12507"/>
    <cellStyle name="Migliaia 21 2 2 3" xfId="7905"/>
    <cellStyle name="Migliaia 21 2 2 3 2" xfId="31499"/>
    <cellStyle name="Migliaia 21 2 2 3 2 2" xfId="36659"/>
    <cellStyle name="Migliaia 21 2 2 3 2 3" xfId="41961"/>
    <cellStyle name="Migliaia 21 2 2 3 3" xfId="34008"/>
    <cellStyle name="Migliaia 21 2 2 3 4" xfId="39310"/>
    <cellStyle name="Migliaia 21 2 2 4" xfId="6967"/>
    <cellStyle name="Migliaia 21 2 2 4 2" xfId="17740"/>
    <cellStyle name="Migliaia 21 2 2 4 3" xfId="42507"/>
    <cellStyle name="Migliaia 21 2 2 4 4" xfId="46733"/>
    <cellStyle name="Migliaia 21 2 2 4 5" xfId="49749"/>
    <cellStyle name="Migliaia 21 2 2 5" xfId="16396"/>
    <cellStyle name="Migliaia 21 2 2 6" xfId="20762"/>
    <cellStyle name="Migliaia 21 2 3" xfId="4053"/>
    <cellStyle name="Migliaia 21 2 3 2" xfId="10523"/>
    <cellStyle name="Migliaia 21 2 3 2 2" xfId="31500"/>
    <cellStyle name="Migliaia 21 2 3 2 2 2" xfId="36660"/>
    <cellStyle name="Migliaia 21 2 3 2 2 3" xfId="41962"/>
    <cellStyle name="Migliaia 21 2 3 2 3" xfId="34009"/>
    <cellStyle name="Migliaia 21 2 3 2 4" xfId="39311"/>
    <cellStyle name="Migliaia 21 2 3 3" xfId="16398"/>
    <cellStyle name="Migliaia 21 2 3 3 2" xfId="35109"/>
    <cellStyle name="Migliaia 21 2 3 3 3" xfId="40411"/>
    <cellStyle name="Migliaia 21 2 3 3 4" xfId="29687"/>
    <cellStyle name="Migliaia 21 2 3 4" xfId="32598"/>
    <cellStyle name="Migliaia 21 2 3 5" xfId="37760"/>
    <cellStyle name="Migliaia 21 2 3 6" xfId="12508"/>
    <cellStyle name="Migliaia 21 2 4" xfId="3614"/>
    <cellStyle name="Migliaia 21 2 4 2" xfId="10228"/>
    <cellStyle name="Migliaia 21 2 4 2 2" xfId="35110"/>
    <cellStyle name="Migliaia 21 2 4 2 3" xfId="40412"/>
    <cellStyle name="Migliaia 21 2 4 3" xfId="14459"/>
    <cellStyle name="Migliaia 21 2 4 4" xfId="16399"/>
    <cellStyle name="Migliaia 21 2 4 4 2" xfId="37761"/>
    <cellStyle name="Migliaia 21 2 4 5" xfId="12509"/>
    <cellStyle name="Migliaia 21 2 5" xfId="9420"/>
    <cellStyle name="Migliaia 21 2 5 2" xfId="29688"/>
    <cellStyle name="Migliaia 21 2 5 2 2" xfId="35111"/>
    <cellStyle name="Migliaia 21 2 5 2 3" xfId="40413"/>
    <cellStyle name="Migliaia 21 2 5 3" xfId="32599"/>
    <cellStyle name="Migliaia 21 2 5 4" xfId="37762"/>
    <cellStyle name="Migliaia 21 2 6" xfId="16395"/>
    <cellStyle name="Migliaia 21 2 6 2" xfId="29689"/>
    <cellStyle name="Migliaia 21 2 6 2 2" xfId="35112"/>
    <cellStyle name="Migliaia 21 2 6 2 3" xfId="40414"/>
    <cellStyle name="Migliaia 21 2 6 3" xfId="32600"/>
    <cellStyle name="Migliaia 21 2 6 4" xfId="37763"/>
    <cellStyle name="Migliaia 21 2 6 5" xfId="20764"/>
    <cellStyle name="Migliaia 21 2 7" xfId="20761"/>
    <cellStyle name="Migliaia 21 2 8" xfId="1821"/>
    <cellStyle name="Migliaia 21 3" xfId="445"/>
    <cellStyle name="Migliaia 21 3 10" xfId="20765"/>
    <cellStyle name="Migliaia 21 3 11" xfId="12510"/>
    <cellStyle name="Migliaia 21 3 12" xfId="1822"/>
    <cellStyle name="Migliaia 21 3 2" xfId="446"/>
    <cellStyle name="Migliaia 21 3 2 2" xfId="4378"/>
    <cellStyle name="Migliaia 21 3 2 2 2" xfId="8242"/>
    <cellStyle name="Migliaia 21 3 2 2 2 2" xfId="14709"/>
    <cellStyle name="Migliaia 21 3 2 2 2 2 2" xfId="18161"/>
    <cellStyle name="Migliaia 21 3 2 2 2 2 2 2" xfId="35113"/>
    <cellStyle name="Migliaia 21 3 2 2 2 2 3" xfId="40415"/>
    <cellStyle name="Migliaia 21 3 2 2 2 2 4" xfId="29690"/>
    <cellStyle name="Migliaia 21 3 2 2 2 3" xfId="32601"/>
    <cellStyle name="Migliaia 21 3 2 2 2 4" xfId="37764"/>
    <cellStyle name="Migliaia 21 3 2 2 2 5" xfId="42585"/>
    <cellStyle name="Migliaia 21 3 2 2 2 6" xfId="47167"/>
    <cellStyle name="Migliaia 21 3 2 2 2 7" xfId="50183"/>
    <cellStyle name="Migliaia 21 3 2 2 2 8" xfId="13958"/>
    <cellStyle name="Migliaia 21 3 2 2 3" xfId="7437"/>
    <cellStyle name="Migliaia 21 3 2 2 4" xfId="6968"/>
    <cellStyle name="Migliaia 21 3 2 2 4 2" xfId="17741"/>
    <cellStyle name="Migliaia 21 3 2 2 4 3" xfId="42508"/>
    <cellStyle name="Migliaia 21 3 2 2 4 4" xfId="46734"/>
    <cellStyle name="Migliaia 21 3 2 2 4 5" xfId="49750"/>
    <cellStyle name="Migliaia 21 3 2 2 5" xfId="16402"/>
    <cellStyle name="Migliaia 21 3 2 2 6" xfId="20767"/>
    <cellStyle name="Migliaia 21 3 2 3" xfId="3616"/>
    <cellStyle name="Migliaia 21 3 2 3 2" xfId="8723"/>
    <cellStyle name="Migliaia 21 3 2 3 2 2" xfId="35114"/>
    <cellStyle name="Migliaia 21 3 2 3 2 3" xfId="40416"/>
    <cellStyle name="Migliaia 21 3 2 3 2 4" xfId="29691"/>
    <cellStyle name="Migliaia 21 3 2 3 3" xfId="8243"/>
    <cellStyle name="Migliaia 21 3 2 3 4" xfId="16403"/>
    <cellStyle name="Migliaia 21 3 2 3 4 2" xfId="37765"/>
    <cellStyle name="Migliaia 21 3 2 3 5" xfId="12511"/>
    <cellStyle name="Migliaia 21 3 2 4" xfId="7589"/>
    <cellStyle name="Migliaia 21 3 2 4 2" xfId="14377"/>
    <cellStyle name="Migliaia 21 3 2 4 2 2" xfId="35115"/>
    <cellStyle name="Migliaia 21 3 2 4 2 3" xfId="40417"/>
    <cellStyle name="Migliaia 21 3 2 4 3" xfId="32602"/>
    <cellStyle name="Migliaia 21 3 2 4 4" xfId="37766"/>
    <cellStyle name="Migliaia 21 3 2 4 5" xfId="13466"/>
    <cellStyle name="Migliaia 21 3 2 5" xfId="13691"/>
    <cellStyle name="Migliaia 21 3 2 5 2" xfId="29692"/>
    <cellStyle name="Migliaia 21 3 2 5 2 2" xfId="35116"/>
    <cellStyle name="Migliaia 21 3 2 5 2 3" xfId="40418"/>
    <cellStyle name="Migliaia 21 3 2 5 3" xfId="32603"/>
    <cellStyle name="Migliaia 21 3 2 5 4" xfId="37767"/>
    <cellStyle name="Migliaia 21 3 2 6" xfId="16401"/>
    <cellStyle name="Migliaia 21 3 2 6 2" xfId="29693"/>
    <cellStyle name="Migliaia 21 3 2 6 2 2" xfId="35117"/>
    <cellStyle name="Migliaia 21 3 2 6 2 3" xfId="40419"/>
    <cellStyle name="Migliaia 21 3 2 6 3" xfId="32604"/>
    <cellStyle name="Migliaia 21 3 2 6 4" xfId="37768"/>
    <cellStyle name="Migliaia 21 3 2 6 5" xfId="20770"/>
    <cellStyle name="Migliaia 21 3 2 7" xfId="20766"/>
    <cellStyle name="Migliaia 21 3 2 8" xfId="2404"/>
    <cellStyle name="Migliaia 21 3 3" xfId="2403"/>
    <cellStyle name="Migliaia 21 3 3 2" xfId="4377"/>
    <cellStyle name="Migliaia 21 3 3 2 2" xfId="6016"/>
    <cellStyle name="Migliaia 21 3 3 2 2 2" xfId="35119"/>
    <cellStyle name="Migliaia 21 3 3 2 2 3" xfId="40421"/>
    <cellStyle name="Migliaia 21 3 3 2 3" xfId="14495"/>
    <cellStyle name="Migliaia 21 3 3 2 4" xfId="16405"/>
    <cellStyle name="Migliaia 21 3 3 2 4 2" xfId="37770"/>
    <cellStyle name="Migliaia 21 3 3 2 5" xfId="12513"/>
    <cellStyle name="Migliaia 21 3 3 3" xfId="5768"/>
    <cellStyle name="Migliaia 21 3 3 3 2" xfId="29696"/>
    <cellStyle name="Migliaia 21 3 3 3 2 2" xfId="35120"/>
    <cellStyle name="Migliaia 21 3 3 3 2 3" xfId="40422"/>
    <cellStyle name="Migliaia 21 3 3 3 3" xfId="32607"/>
    <cellStyle name="Migliaia 21 3 3 3 4" xfId="37771"/>
    <cellStyle name="Migliaia 21 3 3 4" xfId="16404"/>
    <cellStyle name="Migliaia 21 3 3 4 2" xfId="29697"/>
    <cellStyle name="Migliaia 21 3 3 4 2 2" xfId="35121"/>
    <cellStyle name="Migliaia 21 3 3 4 2 3" xfId="40423"/>
    <cellStyle name="Migliaia 21 3 3 4 3" xfId="32608"/>
    <cellStyle name="Migliaia 21 3 3 4 4" xfId="37772"/>
    <cellStyle name="Migliaia 21 3 3 4 5" xfId="20772"/>
    <cellStyle name="Migliaia 21 3 3 5" xfId="20773"/>
    <cellStyle name="Migliaia 21 3 3 5 2" xfId="29698"/>
    <cellStyle name="Migliaia 21 3 3 5 2 2" xfId="35122"/>
    <cellStyle name="Migliaia 21 3 3 5 2 3" xfId="40424"/>
    <cellStyle name="Migliaia 21 3 3 5 3" xfId="32609"/>
    <cellStyle name="Migliaia 21 3 3 5 4" xfId="37773"/>
    <cellStyle name="Migliaia 21 3 3 6" xfId="29694"/>
    <cellStyle name="Migliaia 21 3 3 6 2" xfId="35118"/>
    <cellStyle name="Migliaia 21 3 3 6 3" xfId="40420"/>
    <cellStyle name="Migliaia 21 3 3 7" xfId="32605"/>
    <cellStyle name="Migliaia 21 3 3 8" xfId="37769"/>
    <cellStyle name="Migliaia 21 3 3 9" xfId="12512"/>
    <cellStyle name="Migliaia 21 3 4" xfId="3278"/>
    <cellStyle name="Migliaia 21 3 4 2" xfId="4788"/>
    <cellStyle name="Migliaia 21 3 4 2 2" xfId="10740"/>
    <cellStyle name="Migliaia 21 3 4 2 3" xfId="14347"/>
    <cellStyle name="Migliaia 21 3 4 2 4" xfId="16407"/>
    <cellStyle name="Migliaia 21 3 4 2 5" xfId="28622"/>
    <cellStyle name="Migliaia 21 3 4 2 6" xfId="12515"/>
    <cellStyle name="Migliaia 21 3 4 3" xfId="9988"/>
    <cellStyle name="Migliaia 21 3 4 3 2" xfId="31501"/>
    <cellStyle name="Migliaia 21 3 4 3 2 2" xfId="36661"/>
    <cellStyle name="Migliaia 21 3 4 3 2 3" xfId="41963"/>
    <cellStyle name="Migliaia 21 3 4 3 3" xfId="34010"/>
    <cellStyle name="Migliaia 21 3 4 3 4" xfId="39312"/>
    <cellStyle name="Migliaia 21 3 4 4" xfId="16406"/>
    <cellStyle name="Migliaia 21 3 4 4 2" xfId="35123"/>
    <cellStyle name="Migliaia 21 3 4 4 3" xfId="40425"/>
    <cellStyle name="Migliaia 21 3 4 4 4" xfId="29699"/>
    <cellStyle name="Migliaia 21 3 4 5" xfId="32610"/>
    <cellStyle name="Migliaia 21 3 4 6" xfId="37774"/>
    <cellStyle name="Migliaia 21 3 4 7" xfId="12514"/>
    <cellStyle name="Migliaia 21 3 5" xfId="4054"/>
    <cellStyle name="Migliaia 21 3 5 2" xfId="10524"/>
    <cellStyle name="Migliaia 21 3 5 2 2" xfId="31502"/>
    <cellStyle name="Migliaia 21 3 5 2 2 2" xfId="36662"/>
    <cellStyle name="Migliaia 21 3 5 2 2 3" xfId="41964"/>
    <cellStyle name="Migliaia 21 3 5 2 3" xfId="34011"/>
    <cellStyle name="Migliaia 21 3 5 2 4" xfId="39313"/>
    <cellStyle name="Migliaia 21 3 5 3" xfId="16408"/>
    <cellStyle name="Migliaia 21 3 5 3 2" xfId="35124"/>
    <cellStyle name="Migliaia 21 3 5 3 3" xfId="40426"/>
    <cellStyle name="Migliaia 21 3 5 3 4" xfId="29700"/>
    <cellStyle name="Migliaia 21 3 5 4" xfId="32611"/>
    <cellStyle name="Migliaia 21 3 5 5" xfId="37775"/>
    <cellStyle name="Migliaia 21 3 5 6" xfId="12516"/>
    <cellStyle name="Migliaia 21 3 6" xfId="3615"/>
    <cellStyle name="Migliaia 21 3 6 2" xfId="10229"/>
    <cellStyle name="Migliaia 21 3 6 2 2" xfId="35125"/>
    <cellStyle name="Migliaia 21 3 6 2 3" xfId="40427"/>
    <cellStyle name="Migliaia 21 3 6 3" xfId="15024"/>
    <cellStyle name="Migliaia 21 3 6 4" xfId="16409"/>
    <cellStyle name="Migliaia 21 3 6 4 2" xfId="37776"/>
    <cellStyle name="Migliaia 21 3 6 5" xfId="12517"/>
    <cellStyle name="Migliaia 21 3 7" xfId="7430"/>
    <cellStyle name="Migliaia 21 3 7 2" xfId="29701"/>
    <cellStyle name="Migliaia 21 3 7 2 2" xfId="35126"/>
    <cellStyle name="Migliaia 21 3 7 2 3" xfId="40428"/>
    <cellStyle name="Migliaia 21 3 7 3" xfId="32612"/>
    <cellStyle name="Migliaia 21 3 7 4" xfId="37777"/>
    <cellStyle name="Migliaia 21 3 8" xfId="13692"/>
    <cellStyle name="Migliaia 21 3 8 2" xfId="29702"/>
    <cellStyle name="Migliaia 21 3 8 2 2" xfId="35127"/>
    <cellStyle name="Migliaia 21 3 8 2 3" xfId="40429"/>
    <cellStyle name="Migliaia 21 3 8 3" xfId="32613"/>
    <cellStyle name="Migliaia 21 3 8 4" xfId="37778"/>
    <cellStyle name="Migliaia 21 3 8 5" xfId="20775"/>
    <cellStyle name="Migliaia 21 3 9" xfId="16400"/>
    <cellStyle name="Migliaia 21 4" xfId="447"/>
    <cellStyle name="Migliaia 21 4 2" xfId="4379"/>
    <cellStyle name="Migliaia 21 4 2 2" xfId="5115"/>
    <cellStyle name="Migliaia 21 4 2 2 2" xfId="29703"/>
    <cellStyle name="Migliaia 21 4 2 2 2 2" xfId="35128"/>
    <cellStyle name="Migliaia 21 4 2 2 2 3" xfId="40430"/>
    <cellStyle name="Migliaia 21 4 2 2 3" xfId="32614"/>
    <cellStyle name="Migliaia 21 4 2 2 4" xfId="37779"/>
    <cellStyle name="Migliaia 21 4 2 3" xfId="8244"/>
    <cellStyle name="Migliaia 21 4 2 3 2" xfId="29704"/>
    <cellStyle name="Migliaia 21 4 2 3 2 2" xfId="35129"/>
    <cellStyle name="Migliaia 21 4 2 3 2 3" xfId="40431"/>
    <cellStyle name="Migliaia 21 4 2 3 3" xfId="32615"/>
    <cellStyle name="Migliaia 21 4 2 3 4" xfId="37780"/>
    <cellStyle name="Migliaia 21 4 2 4" xfId="7591"/>
    <cellStyle name="Migliaia 21 4 2 5" xfId="6970"/>
    <cellStyle name="Migliaia 21 4 2 5 2" xfId="17743"/>
    <cellStyle name="Migliaia 21 4 2 5 3" xfId="42509"/>
    <cellStyle name="Migliaia 21 4 2 5 4" xfId="46736"/>
    <cellStyle name="Migliaia 21 4 2 5 5" xfId="49752"/>
    <cellStyle name="Migliaia 21 4 2 6" xfId="16411"/>
    <cellStyle name="Migliaia 21 4 2 7" xfId="20777"/>
    <cellStyle name="Migliaia 21 4 3" xfId="5116"/>
    <cellStyle name="Migliaia 21 4 3 2" xfId="14496"/>
    <cellStyle name="Migliaia 21 4 3 2 2" xfId="35130"/>
    <cellStyle name="Migliaia 21 4 3 2 3" xfId="40432"/>
    <cellStyle name="Migliaia 21 4 3 3" xfId="32616"/>
    <cellStyle name="Migliaia 21 4 3 4" xfId="37781"/>
    <cellStyle name="Migliaia 21 4 3 5" xfId="13690"/>
    <cellStyle name="Migliaia 21 4 4" xfId="8245"/>
    <cellStyle name="Migliaia 21 4 4 2" xfId="29705"/>
    <cellStyle name="Migliaia 21 4 4 2 2" xfId="35131"/>
    <cellStyle name="Migliaia 21 4 4 2 3" xfId="40433"/>
    <cellStyle name="Migliaia 21 4 4 3" xfId="32617"/>
    <cellStyle name="Migliaia 21 4 4 4" xfId="37782"/>
    <cellStyle name="Migliaia 21 4 5" xfId="7590"/>
    <cellStyle name="Migliaia 21 4 5 2" xfId="29706"/>
    <cellStyle name="Migliaia 21 4 5 2 2" xfId="35132"/>
    <cellStyle name="Migliaia 21 4 5 2 3" xfId="40434"/>
    <cellStyle name="Migliaia 21 4 5 3" xfId="32618"/>
    <cellStyle name="Migliaia 21 4 5 4" xfId="37783"/>
    <cellStyle name="Migliaia 21 4 6" xfId="6969"/>
    <cellStyle name="Migliaia 21 4 6 2" xfId="17742"/>
    <cellStyle name="Migliaia 21 4 6 2 2" xfId="35133"/>
    <cellStyle name="Migliaia 21 4 6 2 3" xfId="40435"/>
    <cellStyle name="Migliaia 21 4 6 2 4" xfId="29707"/>
    <cellStyle name="Migliaia 21 4 6 3" xfId="32619"/>
    <cellStyle name="Migliaia 21 4 6 4" xfId="37784"/>
    <cellStyle name="Migliaia 21 4 6 5" xfId="20780"/>
    <cellStyle name="Migliaia 21 4 6 6" xfId="43588"/>
    <cellStyle name="Migliaia 21 4 6 7" xfId="46735"/>
    <cellStyle name="Migliaia 21 4 6 8" xfId="49751"/>
    <cellStyle name="Migliaia 21 4 7" xfId="16410"/>
    <cellStyle name="Migliaia 21 4 7 2" xfId="29708"/>
    <cellStyle name="Migliaia 21 4 7 2 2" xfId="35134"/>
    <cellStyle name="Migliaia 21 4 7 2 3" xfId="40436"/>
    <cellStyle name="Migliaia 21 4 7 3" xfId="32620"/>
    <cellStyle name="Migliaia 21 4 7 4" xfId="37785"/>
    <cellStyle name="Migliaia 21 4 7 5" xfId="20781"/>
    <cellStyle name="Migliaia 21 4 8" xfId="20776"/>
    <cellStyle name="Migliaia 21 4 9" xfId="2405"/>
    <cellStyle name="Migliaia 21 5" xfId="448"/>
    <cellStyle name="Migliaia 21 5 2" xfId="4380"/>
    <cellStyle name="Migliaia 21 5 2 2" xfId="14710"/>
    <cellStyle name="Migliaia 21 5 2 2 2" xfId="35135"/>
    <cellStyle name="Migliaia 21 5 2 2 3" xfId="40437"/>
    <cellStyle name="Migliaia 21 5 2 3" xfId="16413"/>
    <cellStyle name="Migliaia 21 5 2 3 2" xfId="32621"/>
    <cellStyle name="Migliaia 21 5 2 4" xfId="37786"/>
    <cellStyle name="Migliaia 21 5 2 5" xfId="12518"/>
    <cellStyle name="Migliaia 21 5 3" xfId="7592"/>
    <cellStyle name="Migliaia 21 5 3 2" xfId="29709"/>
    <cellStyle name="Migliaia 21 5 3 2 2" xfId="35136"/>
    <cellStyle name="Migliaia 21 5 3 2 3" xfId="40438"/>
    <cellStyle name="Migliaia 21 5 3 3" xfId="32622"/>
    <cellStyle name="Migliaia 21 5 3 4" xfId="37787"/>
    <cellStyle name="Migliaia 21 5 4" xfId="6971"/>
    <cellStyle name="Migliaia 21 5 4 2" xfId="17744"/>
    <cellStyle name="Migliaia 21 5 4 2 2" xfId="35137"/>
    <cellStyle name="Migliaia 21 5 4 2 3" xfId="40439"/>
    <cellStyle name="Migliaia 21 5 4 2 4" xfId="29710"/>
    <cellStyle name="Migliaia 21 5 4 3" xfId="32623"/>
    <cellStyle name="Migliaia 21 5 4 4" xfId="37788"/>
    <cellStyle name="Migliaia 21 5 4 5" xfId="20783"/>
    <cellStyle name="Migliaia 21 5 4 6" xfId="44181"/>
    <cellStyle name="Migliaia 21 5 4 7" xfId="46737"/>
    <cellStyle name="Migliaia 21 5 4 8" xfId="49753"/>
    <cellStyle name="Migliaia 21 5 5" xfId="16412"/>
    <cellStyle name="Migliaia 21 5 5 2" xfId="29711"/>
    <cellStyle name="Migliaia 21 5 5 2 2" xfId="35138"/>
    <cellStyle name="Migliaia 21 5 5 2 3" xfId="40440"/>
    <cellStyle name="Migliaia 21 5 5 3" xfId="32624"/>
    <cellStyle name="Migliaia 21 5 5 4" xfId="37789"/>
    <cellStyle name="Migliaia 21 5 5 5" xfId="20784"/>
    <cellStyle name="Migliaia 21 5 6" xfId="20785"/>
    <cellStyle name="Migliaia 21 5 6 2" xfId="29712"/>
    <cellStyle name="Migliaia 21 5 6 2 2" xfId="35139"/>
    <cellStyle name="Migliaia 21 5 6 2 3" xfId="40441"/>
    <cellStyle name="Migliaia 21 5 6 3" xfId="32625"/>
    <cellStyle name="Migliaia 21 5 6 4" xfId="37790"/>
    <cellStyle name="Migliaia 21 5 7" xfId="20782"/>
    <cellStyle name="Migliaia 21 5 8" xfId="2406"/>
    <cellStyle name="Migliaia 21 6" xfId="2401"/>
    <cellStyle name="Migliaia 21 6 2" xfId="4375"/>
    <cellStyle name="Migliaia 21 6 2 2" xfId="6015"/>
    <cellStyle name="Migliaia 21 6 2 3" xfId="14974"/>
    <cellStyle name="Migliaia 21 6 2 4" xfId="16415"/>
    <cellStyle name="Migliaia 21 6 2 5" xfId="28624"/>
    <cellStyle name="Migliaia 21 6 2 6" xfId="12520"/>
    <cellStyle name="Migliaia 21 6 3" xfId="5767"/>
    <cellStyle name="Migliaia 21 6 3 2" xfId="31503"/>
    <cellStyle name="Migliaia 21 6 3 2 2" xfId="36663"/>
    <cellStyle name="Migliaia 21 6 3 2 3" xfId="41965"/>
    <cellStyle name="Migliaia 21 6 3 3" xfId="34012"/>
    <cellStyle name="Migliaia 21 6 3 4" xfId="39314"/>
    <cellStyle name="Migliaia 21 6 4" xfId="16414"/>
    <cellStyle name="Migliaia 21 6 4 2" xfId="35140"/>
    <cellStyle name="Migliaia 21 6 4 3" xfId="40442"/>
    <cellStyle name="Migliaia 21 6 4 4" xfId="29713"/>
    <cellStyle name="Migliaia 21 6 5" xfId="32626"/>
    <cellStyle name="Migliaia 21 6 6" xfId="37791"/>
    <cellStyle name="Migliaia 21 6 7" xfId="12519"/>
    <cellStyle name="Migliaia 21 7" xfId="4052"/>
    <cellStyle name="Migliaia 21 7 2" xfId="10522"/>
    <cellStyle name="Migliaia 21 7 2 2" xfId="31504"/>
    <cellStyle name="Migliaia 21 7 2 2 2" xfId="36664"/>
    <cellStyle name="Migliaia 21 7 2 2 3" xfId="41966"/>
    <cellStyle name="Migliaia 21 7 2 3" xfId="34013"/>
    <cellStyle name="Migliaia 21 7 2 4" xfId="39315"/>
    <cellStyle name="Migliaia 21 7 3" xfId="16416"/>
    <cellStyle name="Migliaia 21 7 3 2" xfId="35141"/>
    <cellStyle name="Migliaia 21 7 3 3" xfId="40443"/>
    <cellStyle name="Migliaia 21 7 3 4" xfId="29714"/>
    <cellStyle name="Migliaia 21 7 4" xfId="32627"/>
    <cellStyle name="Migliaia 21 7 5" xfId="37792"/>
    <cellStyle name="Migliaia 21 7 6" xfId="12521"/>
    <cellStyle name="Migliaia 21 8" xfId="3613"/>
    <cellStyle name="Migliaia 21 8 2" xfId="10227"/>
    <cellStyle name="Migliaia 21 8 2 2" xfId="31505"/>
    <cellStyle name="Migliaia 21 8 2 2 2" xfId="36665"/>
    <cellStyle name="Migliaia 21 8 2 2 3" xfId="41967"/>
    <cellStyle name="Migliaia 21 8 2 3" xfId="34014"/>
    <cellStyle name="Migliaia 21 8 2 4" xfId="39316"/>
    <cellStyle name="Migliaia 21 8 3" xfId="16417"/>
    <cellStyle name="Migliaia 21 8 3 2" xfId="35142"/>
    <cellStyle name="Migliaia 21 8 3 3" xfId="40444"/>
    <cellStyle name="Migliaia 21 8 3 4" xfId="29715"/>
    <cellStyle name="Migliaia 21 8 4" xfId="32628"/>
    <cellStyle name="Migliaia 21 8 5" xfId="37793"/>
    <cellStyle name="Migliaia 21 8 6" xfId="12522"/>
    <cellStyle name="Migliaia 21 9" xfId="13465"/>
    <cellStyle name="Migliaia 21 9 2" xfId="29716"/>
    <cellStyle name="Migliaia 21 9 2 2" xfId="35143"/>
    <cellStyle name="Migliaia 21 9 2 3" xfId="40445"/>
    <cellStyle name="Migliaia 21 9 3" xfId="32629"/>
    <cellStyle name="Migliaia 21 9 4" xfId="37794"/>
    <cellStyle name="Migliaia 22" xfId="449"/>
    <cellStyle name="Migliaia 22 10" xfId="16418"/>
    <cellStyle name="Migliaia 22 10 2" xfId="35144"/>
    <cellStyle name="Migliaia 22 10 3" xfId="40446"/>
    <cellStyle name="Migliaia 22 10 4" xfId="29717"/>
    <cellStyle name="Migliaia 22 11" xfId="32630"/>
    <cellStyle name="Migliaia 22 12" xfId="37795"/>
    <cellStyle name="Migliaia 22 13" xfId="1823"/>
    <cellStyle name="Migliaia 22 2" xfId="450"/>
    <cellStyle name="Migliaia 22 2 2" xfId="2408"/>
    <cellStyle name="Migliaia 22 2 2 2" xfId="4382"/>
    <cellStyle name="Migliaia 22 2 2 2 2" xfId="10681"/>
    <cellStyle name="Migliaia 22 2 2 2 2 2" xfId="35145"/>
    <cellStyle name="Migliaia 22 2 2 2 2 3" xfId="40447"/>
    <cellStyle name="Migliaia 22 2 2 2 3" xfId="14711"/>
    <cellStyle name="Migliaia 22 2 2 2 4" xfId="16421"/>
    <cellStyle name="Migliaia 22 2 2 2 4 2" xfId="37796"/>
    <cellStyle name="Migliaia 22 2 2 2 5" xfId="12523"/>
    <cellStyle name="Migliaia 22 2 2 3" xfId="7906"/>
    <cellStyle name="Migliaia 22 2 2 3 2" xfId="31506"/>
    <cellStyle name="Migliaia 22 2 2 3 2 2" xfId="36666"/>
    <cellStyle name="Migliaia 22 2 2 3 2 3" xfId="41968"/>
    <cellStyle name="Migliaia 22 2 2 3 3" xfId="34015"/>
    <cellStyle name="Migliaia 22 2 2 3 4" xfId="39317"/>
    <cellStyle name="Migliaia 22 2 2 4" xfId="6972"/>
    <cellStyle name="Migliaia 22 2 2 4 2" xfId="17745"/>
    <cellStyle name="Migliaia 22 2 2 4 3" xfId="42510"/>
    <cellStyle name="Migliaia 22 2 2 4 4" xfId="46738"/>
    <cellStyle name="Migliaia 22 2 2 4 5" xfId="49754"/>
    <cellStyle name="Migliaia 22 2 2 5" xfId="16420"/>
    <cellStyle name="Migliaia 22 2 2 6" xfId="20790"/>
    <cellStyle name="Migliaia 22 2 3" xfId="4056"/>
    <cellStyle name="Migliaia 22 2 3 2" xfId="10526"/>
    <cellStyle name="Migliaia 22 2 3 2 2" xfId="31507"/>
    <cellStyle name="Migliaia 22 2 3 2 2 2" xfId="36667"/>
    <cellStyle name="Migliaia 22 2 3 2 2 3" xfId="41969"/>
    <cellStyle name="Migliaia 22 2 3 2 3" xfId="34016"/>
    <cellStyle name="Migliaia 22 2 3 2 4" xfId="39318"/>
    <cellStyle name="Migliaia 22 2 3 3" xfId="16422"/>
    <cellStyle name="Migliaia 22 2 3 3 2" xfId="35146"/>
    <cellStyle name="Migliaia 22 2 3 3 3" xfId="40448"/>
    <cellStyle name="Migliaia 22 2 3 3 4" xfId="29718"/>
    <cellStyle name="Migliaia 22 2 3 4" xfId="32631"/>
    <cellStyle name="Migliaia 22 2 3 5" xfId="37797"/>
    <cellStyle name="Migliaia 22 2 3 6" xfId="12524"/>
    <cellStyle name="Migliaia 22 2 4" xfId="3618"/>
    <cellStyle name="Migliaia 22 2 4 2" xfId="10231"/>
    <cellStyle name="Migliaia 22 2 4 2 2" xfId="35147"/>
    <cellStyle name="Migliaia 22 2 4 2 3" xfId="40449"/>
    <cellStyle name="Migliaia 22 2 4 3" xfId="15023"/>
    <cellStyle name="Migliaia 22 2 4 4" xfId="16423"/>
    <cellStyle name="Migliaia 22 2 4 4 2" xfId="37798"/>
    <cellStyle name="Migliaia 22 2 4 5" xfId="12525"/>
    <cellStyle name="Migliaia 22 2 5" xfId="9421"/>
    <cellStyle name="Migliaia 22 2 5 2" xfId="29719"/>
    <cellStyle name="Migliaia 22 2 5 2 2" xfId="35148"/>
    <cellStyle name="Migliaia 22 2 5 2 3" xfId="40450"/>
    <cellStyle name="Migliaia 22 2 5 3" xfId="32632"/>
    <cellStyle name="Migliaia 22 2 5 4" xfId="37799"/>
    <cellStyle name="Migliaia 22 2 6" xfId="16419"/>
    <cellStyle name="Migliaia 22 2 6 2" xfId="29720"/>
    <cellStyle name="Migliaia 22 2 6 2 2" xfId="35149"/>
    <cellStyle name="Migliaia 22 2 6 2 3" xfId="40451"/>
    <cellStyle name="Migliaia 22 2 6 3" xfId="32633"/>
    <cellStyle name="Migliaia 22 2 6 4" xfId="37800"/>
    <cellStyle name="Migliaia 22 2 6 5" xfId="20791"/>
    <cellStyle name="Migliaia 22 2 7" xfId="20789"/>
    <cellStyle name="Migliaia 22 2 8" xfId="1824"/>
    <cellStyle name="Migliaia 22 3" xfId="451"/>
    <cellStyle name="Migliaia 22 3 10" xfId="20792"/>
    <cellStyle name="Migliaia 22 3 11" xfId="12526"/>
    <cellStyle name="Migliaia 22 3 12" xfId="1825"/>
    <cellStyle name="Migliaia 22 3 2" xfId="452"/>
    <cellStyle name="Migliaia 22 3 2 2" xfId="4384"/>
    <cellStyle name="Migliaia 22 3 2 2 2" xfId="8246"/>
    <cellStyle name="Migliaia 22 3 2 2 2 2" xfId="14712"/>
    <cellStyle name="Migliaia 22 3 2 2 2 2 2" xfId="18162"/>
    <cellStyle name="Migliaia 22 3 2 2 2 2 2 2" xfId="35150"/>
    <cellStyle name="Migliaia 22 3 2 2 2 2 3" xfId="40452"/>
    <cellStyle name="Migliaia 22 3 2 2 2 2 4" xfId="29721"/>
    <cellStyle name="Migliaia 22 3 2 2 2 3" xfId="32634"/>
    <cellStyle name="Migliaia 22 3 2 2 2 4" xfId="37801"/>
    <cellStyle name="Migliaia 22 3 2 2 2 5" xfId="44040"/>
    <cellStyle name="Migliaia 22 3 2 2 2 6" xfId="47168"/>
    <cellStyle name="Migliaia 22 3 2 2 2 7" xfId="50184"/>
    <cellStyle name="Migliaia 22 3 2 2 2 8" xfId="13959"/>
    <cellStyle name="Migliaia 22 3 2 2 3" xfId="7974"/>
    <cellStyle name="Migliaia 22 3 2 2 4" xfId="6973"/>
    <cellStyle name="Migliaia 22 3 2 2 4 2" xfId="17746"/>
    <cellStyle name="Migliaia 22 3 2 2 4 3" xfId="44756"/>
    <cellStyle name="Migliaia 22 3 2 2 4 4" xfId="46739"/>
    <cellStyle name="Migliaia 22 3 2 2 4 5" xfId="49755"/>
    <cellStyle name="Migliaia 22 3 2 2 5" xfId="16426"/>
    <cellStyle name="Migliaia 22 3 2 2 6" xfId="20794"/>
    <cellStyle name="Migliaia 22 3 2 3" xfId="3620"/>
    <cellStyle name="Migliaia 22 3 2 3 2" xfId="8722"/>
    <cellStyle name="Migliaia 22 3 2 3 2 2" xfId="35151"/>
    <cellStyle name="Migliaia 22 3 2 3 2 3" xfId="40453"/>
    <cellStyle name="Migliaia 22 3 2 3 2 4" xfId="29722"/>
    <cellStyle name="Migliaia 22 3 2 3 3" xfId="8247"/>
    <cellStyle name="Migliaia 22 3 2 3 4" xfId="16427"/>
    <cellStyle name="Migliaia 22 3 2 3 4 2" xfId="37802"/>
    <cellStyle name="Migliaia 22 3 2 3 5" xfId="12527"/>
    <cellStyle name="Migliaia 22 3 2 4" xfId="7593"/>
    <cellStyle name="Migliaia 22 3 2 4 2" xfId="14378"/>
    <cellStyle name="Migliaia 22 3 2 4 2 2" xfId="35152"/>
    <cellStyle name="Migliaia 22 3 2 4 2 3" xfId="40454"/>
    <cellStyle name="Migliaia 22 3 2 4 3" xfId="32635"/>
    <cellStyle name="Migliaia 22 3 2 4 4" xfId="37803"/>
    <cellStyle name="Migliaia 22 3 2 4 5" xfId="13468"/>
    <cellStyle name="Migliaia 22 3 2 5" xfId="13688"/>
    <cellStyle name="Migliaia 22 3 2 5 2" xfId="29723"/>
    <cellStyle name="Migliaia 22 3 2 5 2 2" xfId="35153"/>
    <cellStyle name="Migliaia 22 3 2 5 2 3" xfId="40455"/>
    <cellStyle name="Migliaia 22 3 2 5 3" xfId="32636"/>
    <cellStyle name="Migliaia 22 3 2 5 4" xfId="37804"/>
    <cellStyle name="Migliaia 22 3 2 6" xfId="16425"/>
    <cellStyle name="Migliaia 22 3 2 6 2" xfId="29724"/>
    <cellStyle name="Migliaia 22 3 2 6 2 2" xfId="35154"/>
    <cellStyle name="Migliaia 22 3 2 6 2 3" xfId="40456"/>
    <cellStyle name="Migliaia 22 3 2 6 3" xfId="32637"/>
    <cellStyle name="Migliaia 22 3 2 6 4" xfId="37805"/>
    <cellStyle name="Migliaia 22 3 2 6 5" xfId="20795"/>
    <cellStyle name="Migliaia 22 3 2 7" xfId="20793"/>
    <cellStyle name="Migliaia 22 3 2 8" xfId="2410"/>
    <cellStyle name="Migliaia 22 3 3" xfId="2409"/>
    <cellStyle name="Migliaia 22 3 3 2" xfId="4383"/>
    <cellStyle name="Migliaia 22 3 3 2 2" xfId="6018"/>
    <cellStyle name="Migliaia 22 3 3 2 2 2" xfId="35156"/>
    <cellStyle name="Migliaia 22 3 3 2 2 3" xfId="40458"/>
    <cellStyle name="Migliaia 22 3 3 2 3" xfId="14497"/>
    <cellStyle name="Migliaia 22 3 3 2 4" xfId="16429"/>
    <cellStyle name="Migliaia 22 3 3 2 4 2" xfId="37807"/>
    <cellStyle name="Migliaia 22 3 3 2 5" xfId="12529"/>
    <cellStyle name="Migliaia 22 3 3 3" xfId="5770"/>
    <cellStyle name="Migliaia 22 3 3 3 2" xfId="29726"/>
    <cellStyle name="Migliaia 22 3 3 3 2 2" xfId="35157"/>
    <cellStyle name="Migliaia 22 3 3 3 2 3" xfId="40459"/>
    <cellStyle name="Migliaia 22 3 3 3 3" xfId="32639"/>
    <cellStyle name="Migliaia 22 3 3 3 4" xfId="37808"/>
    <cellStyle name="Migliaia 22 3 3 4" xfId="16428"/>
    <cellStyle name="Migliaia 22 3 3 4 2" xfId="29727"/>
    <cellStyle name="Migliaia 22 3 3 4 2 2" xfId="35158"/>
    <cellStyle name="Migliaia 22 3 3 4 2 3" xfId="40460"/>
    <cellStyle name="Migliaia 22 3 3 4 3" xfId="32640"/>
    <cellStyle name="Migliaia 22 3 3 4 4" xfId="37809"/>
    <cellStyle name="Migliaia 22 3 3 4 5" xfId="20796"/>
    <cellStyle name="Migliaia 22 3 3 5" xfId="20797"/>
    <cellStyle name="Migliaia 22 3 3 5 2" xfId="29728"/>
    <cellStyle name="Migliaia 22 3 3 5 2 2" xfId="35159"/>
    <cellStyle name="Migliaia 22 3 3 5 2 3" xfId="40461"/>
    <cellStyle name="Migliaia 22 3 3 5 3" xfId="32641"/>
    <cellStyle name="Migliaia 22 3 3 5 4" xfId="37810"/>
    <cellStyle name="Migliaia 22 3 3 6" xfId="29725"/>
    <cellStyle name="Migliaia 22 3 3 6 2" xfId="35155"/>
    <cellStyle name="Migliaia 22 3 3 6 3" xfId="40457"/>
    <cellStyle name="Migliaia 22 3 3 7" xfId="32638"/>
    <cellStyle name="Migliaia 22 3 3 8" xfId="37806"/>
    <cellStyle name="Migliaia 22 3 3 9" xfId="12528"/>
    <cellStyle name="Migliaia 22 3 4" xfId="3279"/>
    <cellStyle name="Migliaia 22 3 4 2" xfId="4789"/>
    <cellStyle name="Migliaia 22 3 4 2 2" xfId="10741"/>
    <cellStyle name="Migliaia 22 3 4 2 3" xfId="14433"/>
    <cellStyle name="Migliaia 22 3 4 2 4" xfId="16431"/>
    <cellStyle name="Migliaia 22 3 4 2 5" xfId="28627"/>
    <cellStyle name="Migliaia 22 3 4 2 6" xfId="12531"/>
    <cellStyle name="Migliaia 22 3 4 3" xfId="9989"/>
    <cellStyle name="Migliaia 22 3 4 3 2" xfId="31508"/>
    <cellStyle name="Migliaia 22 3 4 3 2 2" xfId="36668"/>
    <cellStyle name="Migliaia 22 3 4 3 2 3" xfId="41970"/>
    <cellStyle name="Migliaia 22 3 4 3 3" xfId="34017"/>
    <cellStyle name="Migliaia 22 3 4 3 4" xfId="39319"/>
    <cellStyle name="Migliaia 22 3 4 4" xfId="16430"/>
    <cellStyle name="Migliaia 22 3 4 4 2" xfId="35160"/>
    <cellStyle name="Migliaia 22 3 4 4 3" xfId="40462"/>
    <cellStyle name="Migliaia 22 3 4 4 4" xfId="29729"/>
    <cellStyle name="Migliaia 22 3 4 5" xfId="32642"/>
    <cellStyle name="Migliaia 22 3 4 6" xfId="37811"/>
    <cellStyle name="Migliaia 22 3 4 7" xfId="12530"/>
    <cellStyle name="Migliaia 22 3 5" xfId="4057"/>
    <cellStyle name="Migliaia 22 3 5 2" xfId="10527"/>
    <cellStyle name="Migliaia 22 3 5 2 2" xfId="31509"/>
    <cellStyle name="Migliaia 22 3 5 2 2 2" xfId="36669"/>
    <cellStyle name="Migliaia 22 3 5 2 2 3" xfId="41971"/>
    <cellStyle name="Migliaia 22 3 5 2 3" xfId="34018"/>
    <cellStyle name="Migliaia 22 3 5 2 4" xfId="39320"/>
    <cellStyle name="Migliaia 22 3 5 3" xfId="16432"/>
    <cellStyle name="Migliaia 22 3 5 3 2" xfId="35161"/>
    <cellStyle name="Migliaia 22 3 5 3 3" xfId="40463"/>
    <cellStyle name="Migliaia 22 3 5 3 4" xfId="29730"/>
    <cellStyle name="Migliaia 22 3 5 4" xfId="32643"/>
    <cellStyle name="Migliaia 22 3 5 5" xfId="37812"/>
    <cellStyle name="Migliaia 22 3 5 6" xfId="12532"/>
    <cellStyle name="Migliaia 22 3 6" xfId="3619"/>
    <cellStyle name="Migliaia 22 3 6 2" xfId="10232"/>
    <cellStyle name="Migliaia 22 3 6 2 2" xfId="35162"/>
    <cellStyle name="Migliaia 22 3 6 2 3" xfId="40464"/>
    <cellStyle name="Migliaia 22 3 6 3" xfId="14926"/>
    <cellStyle name="Migliaia 22 3 6 4" xfId="16433"/>
    <cellStyle name="Migliaia 22 3 6 4 2" xfId="37813"/>
    <cellStyle name="Migliaia 22 3 6 5" xfId="12533"/>
    <cellStyle name="Migliaia 22 3 7" xfId="7808"/>
    <cellStyle name="Migliaia 22 3 7 2" xfId="29731"/>
    <cellStyle name="Migliaia 22 3 7 2 2" xfId="35163"/>
    <cellStyle name="Migliaia 22 3 7 2 3" xfId="40465"/>
    <cellStyle name="Migliaia 22 3 7 3" xfId="32644"/>
    <cellStyle name="Migliaia 22 3 7 4" xfId="37814"/>
    <cellStyle name="Migliaia 22 3 8" xfId="13689"/>
    <cellStyle name="Migliaia 22 3 8 2" xfId="29732"/>
    <cellStyle name="Migliaia 22 3 8 2 2" xfId="35164"/>
    <cellStyle name="Migliaia 22 3 8 2 3" xfId="40466"/>
    <cellStyle name="Migliaia 22 3 8 3" xfId="32645"/>
    <cellStyle name="Migliaia 22 3 8 4" xfId="37815"/>
    <cellStyle name="Migliaia 22 3 8 5" xfId="20798"/>
    <cellStyle name="Migliaia 22 3 9" xfId="16424"/>
    <cellStyle name="Migliaia 22 4" xfId="453"/>
    <cellStyle name="Migliaia 22 4 2" xfId="4385"/>
    <cellStyle name="Migliaia 22 4 2 2" xfId="5117"/>
    <cellStyle name="Migliaia 22 4 2 2 2" xfId="29733"/>
    <cellStyle name="Migliaia 22 4 2 2 2 2" xfId="35165"/>
    <cellStyle name="Migliaia 22 4 2 2 2 3" xfId="40467"/>
    <cellStyle name="Migliaia 22 4 2 2 3" xfId="32646"/>
    <cellStyle name="Migliaia 22 4 2 2 4" xfId="37816"/>
    <cellStyle name="Migliaia 22 4 2 3" xfId="8248"/>
    <cellStyle name="Migliaia 22 4 2 3 2" xfId="29734"/>
    <cellStyle name="Migliaia 22 4 2 3 2 2" xfId="35166"/>
    <cellStyle name="Migliaia 22 4 2 3 2 3" xfId="40468"/>
    <cellStyle name="Migliaia 22 4 2 3 3" xfId="32647"/>
    <cellStyle name="Migliaia 22 4 2 3 4" xfId="37817"/>
    <cellStyle name="Migliaia 22 4 2 4" xfId="7595"/>
    <cellStyle name="Migliaia 22 4 2 5" xfId="6975"/>
    <cellStyle name="Migliaia 22 4 2 5 2" xfId="17748"/>
    <cellStyle name="Migliaia 22 4 2 5 3" xfId="32673"/>
    <cellStyle name="Migliaia 22 4 2 5 4" xfId="46741"/>
    <cellStyle name="Migliaia 22 4 2 5 5" xfId="49757"/>
    <cellStyle name="Migliaia 22 4 2 6" xfId="16435"/>
    <cellStyle name="Migliaia 22 4 2 7" xfId="20800"/>
    <cellStyle name="Migliaia 22 4 3" xfId="5118"/>
    <cellStyle name="Migliaia 22 4 3 2" xfId="14498"/>
    <cellStyle name="Migliaia 22 4 3 2 2" xfId="35167"/>
    <cellStyle name="Migliaia 22 4 3 2 3" xfId="40469"/>
    <cellStyle name="Migliaia 22 4 3 3" xfId="32648"/>
    <cellStyle name="Migliaia 22 4 3 4" xfId="37818"/>
    <cellStyle name="Migliaia 22 4 3 5" xfId="13687"/>
    <cellStyle name="Migliaia 22 4 4" xfId="8249"/>
    <cellStyle name="Migliaia 22 4 4 2" xfId="29735"/>
    <cellStyle name="Migliaia 22 4 4 2 2" xfId="35168"/>
    <cellStyle name="Migliaia 22 4 4 2 3" xfId="40470"/>
    <cellStyle name="Migliaia 22 4 4 3" xfId="32649"/>
    <cellStyle name="Migliaia 22 4 4 4" xfId="37819"/>
    <cellStyle name="Migliaia 22 4 5" xfId="7594"/>
    <cellStyle name="Migliaia 22 4 5 2" xfId="29736"/>
    <cellStyle name="Migliaia 22 4 5 2 2" xfId="35169"/>
    <cellStyle name="Migliaia 22 4 5 2 3" xfId="40471"/>
    <cellStyle name="Migliaia 22 4 5 3" xfId="32650"/>
    <cellStyle name="Migliaia 22 4 5 4" xfId="37820"/>
    <cellStyle name="Migliaia 22 4 6" xfId="6974"/>
    <cellStyle name="Migliaia 22 4 6 2" xfId="17747"/>
    <cellStyle name="Migliaia 22 4 6 2 2" xfId="35170"/>
    <cellStyle name="Migliaia 22 4 6 2 3" xfId="40472"/>
    <cellStyle name="Migliaia 22 4 6 2 4" xfId="29737"/>
    <cellStyle name="Migliaia 22 4 6 3" xfId="32651"/>
    <cellStyle name="Migliaia 22 4 6 4" xfId="37821"/>
    <cellStyle name="Migliaia 22 4 6 5" xfId="20801"/>
    <cellStyle name="Migliaia 22 4 6 6" xfId="21632"/>
    <cellStyle name="Migliaia 22 4 6 7" xfId="46740"/>
    <cellStyle name="Migliaia 22 4 6 8" xfId="49756"/>
    <cellStyle name="Migliaia 22 4 7" xfId="16434"/>
    <cellStyle name="Migliaia 22 4 7 2" xfId="29738"/>
    <cellStyle name="Migliaia 22 4 7 2 2" xfId="35171"/>
    <cellStyle name="Migliaia 22 4 7 2 3" xfId="40473"/>
    <cellStyle name="Migliaia 22 4 7 3" xfId="32652"/>
    <cellStyle name="Migliaia 22 4 7 4" xfId="37822"/>
    <cellStyle name="Migliaia 22 4 7 5" xfId="20802"/>
    <cellStyle name="Migliaia 22 4 8" xfId="20799"/>
    <cellStyle name="Migliaia 22 4 9" xfId="2411"/>
    <cellStyle name="Migliaia 22 5" xfId="454"/>
    <cellStyle name="Migliaia 22 5 2" xfId="4386"/>
    <cellStyle name="Migliaia 22 5 2 2" xfId="14713"/>
    <cellStyle name="Migliaia 22 5 2 2 2" xfId="35172"/>
    <cellStyle name="Migliaia 22 5 2 2 3" xfId="40474"/>
    <cellStyle name="Migliaia 22 5 2 3" xfId="16437"/>
    <cellStyle name="Migliaia 22 5 2 3 2" xfId="32653"/>
    <cellStyle name="Migliaia 22 5 2 4" xfId="37823"/>
    <cellStyle name="Migliaia 22 5 2 5" xfId="12534"/>
    <cellStyle name="Migliaia 22 5 3" xfId="7596"/>
    <cellStyle name="Migliaia 22 5 3 2" xfId="29739"/>
    <cellStyle name="Migliaia 22 5 3 2 2" xfId="35173"/>
    <cellStyle name="Migliaia 22 5 3 2 3" xfId="40475"/>
    <cellStyle name="Migliaia 22 5 3 3" xfId="32654"/>
    <cellStyle name="Migliaia 22 5 3 4" xfId="37824"/>
    <cellStyle name="Migliaia 22 5 4" xfId="6976"/>
    <cellStyle name="Migliaia 22 5 4 2" xfId="17749"/>
    <cellStyle name="Migliaia 22 5 4 2 2" xfId="35174"/>
    <cellStyle name="Migliaia 22 5 4 2 3" xfId="40476"/>
    <cellStyle name="Migliaia 22 5 4 2 4" xfId="29740"/>
    <cellStyle name="Migliaia 22 5 4 3" xfId="32655"/>
    <cellStyle name="Migliaia 22 5 4 4" xfId="37825"/>
    <cellStyle name="Migliaia 22 5 4 5" xfId="20804"/>
    <cellStyle name="Migliaia 22 5 4 6" xfId="42928"/>
    <cellStyle name="Migliaia 22 5 4 7" xfId="46742"/>
    <cellStyle name="Migliaia 22 5 4 8" xfId="49758"/>
    <cellStyle name="Migliaia 22 5 5" xfId="16436"/>
    <cellStyle name="Migliaia 22 5 5 2" xfId="29741"/>
    <cellStyle name="Migliaia 22 5 5 2 2" xfId="35175"/>
    <cellStyle name="Migliaia 22 5 5 2 3" xfId="40477"/>
    <cellStyle name="Migliaia 22 5 5 3" xfId="32656"/>
    <cellStyle name="Migliaia 22 5 5 4" xfId="37826"/>
    <cellStyle name="Migliaia 22 5 5 5" xfId="20805"/>
    <cellStyle name="Migliaia 22 5 6" xfId="20806"/>
    <cellStyle name="Migliaia 22 5 6 2" xfId="29742"/>
    <cellStyle name="Migliaia 22 5 6 2 2" xfId="35176"/>
    <cellStyle name="Migliaia 22 5 6 2 3" xfId="40478"/>
    <cellStyle name="Migliaia 22 5 6 3" xfId="32657"/>
    <cellStyle name="Migliaia 22 5 6 4" xfId="37827"/>
    <cellStyle name="Migliaia 22 5 7" xfId="20803"/>
    <cellStyle name="Migliaia 22 5 8" xfId="2412"/>
    <cellStyle name="Migliaia 22 6" xfId="2407"/>
    <cellStyle name="Migliaia 22 6 2" xfId="4381"/>
    <cellStyle name="Migliaia 22 6 2 2" xfId="6017"/>
    <cellStyle name="Migliaia 22 6 2 3" xfId="14973"/>
    <cellStyle name="Migliaia 22 6 2 4" xfId="16439"/>
    <cellStyle name="Migliaia 22 6 2 5" xfId="28628"/>
    <cellStyle name="Migliaia 22 6 2 6" xfId="12536"/>
    <cellStyle name="Migliaia 22 6 3" xfId="5769"/>
    <cellStyle name="Migliaia 22 6 3 2" xfId="31510"/>
    <cellStyle name="Migliaia 22 6 3 2 2" xfId="36670"/>
    <cellStyle name="Migliaia 22 6 3 2 3" xfId="41972"/>
    <cellStyle name="Migliaia 22 6 3 3" xfId="34019"/>
    <cellStyle name="Migliaia 22 6 3 4" xfId="39321"/>
    <cellStyle name="Migliaia 22 6 4" xfId="16438"/>
    <cellStyle name="Migliaia 22 6 4 2" xfId="35177"/>
    <cellStyle name="Migliaia 22 6 4 3" xfId="40479"/>
    <cellStyle name="Migliaia 22 6 4 4" xfId="29743"/>
    <cellStyle name="Migliaia 22 6 5" xfId="32658"/>
    <cellStyle name="Migliaia 22 6 6" xfId="37828"/>
    <cellStyle name="Migliaia 22 6 7" xfId="12535"/>
    <cellStyle name="Migliaia 22 7" xfId="4055"/>
    <cellStyle name="Migliaia 22 7 2" xfId="10525"/>
    <cellStyle name="Migliaia 22 7 2 2" xfId="31511"/>
    <cellStyle name="Migliaia 22 7 2 2 2" xfId="36671"/>
    <cellStyle name="Migliaia 22 7 2 2 3" xfId="41973"/>
    <cellStyle name="Migliaia 22 7 2 3" xfId="34020"/>
    <cellStyle name="Migliaia 22 7 2 4" xfId="39322"/>
    <cellStyle name="Migliaia 22 7 3" xfId="16440"/>
    <cellStyle name="Migliaia 22 7 3 2" xfId="35178"/>
    <cellStyle name="Migliaia 22 7 3 3" xfId="40480"/>
    <cellStyle name="Migliaia 22 7 3 4" xfId="29744"/>
    <cellStyle name="Migliaia 22 7 4" xfId="32659"/>
    <cellStyle name="Migliaia 22 7 5" xfId="37829"/>
    <cellStyle name="Migliaia 22 7 6" xfId="12537"/>
    <cellStyle name="Migliaia 22 8" xfId="3617"/>
    <cellStyle name="Migliaia 22 8 2" xfId="10230"/>
    <cellStyle name="Migliaia 22 8 2 2" xfId="31512"/>
    <cellStyle name="Migliaia 22 8 2 2 2" xfId="36672"/>
    <cellStyle name="Migliaia 22 8 2 2 3" xfId="41974"/>
    <cellStyle name="Migliaia 22 8 2 3" xfId="34021"/>
    <cellStyle name="Migliaia 22 8 2 4" xfId="39323"/>
    <cellStyle name="Migliaia 22 8 3" xfId="16441"/>
    <cellStyle name="Migliaia 22 8 3 2" xfId="35179"/>
    <cellStyle name="Migliaia 22 8 3 3" xfId="40481"/>
    <cellStyle name="Migliaia 22 8 3 4" xfId="29745"/>
    <cellStyle name="Migliaia 22 8 4" xfId="32660"/>
    <cellStyle name="Migliaia 22 8 5" xfId="37830"/>
    <cellStyle name="Migliaia 22 8 6" xfId="12538"/>
    <cellStyle name="Migliaia 22 9" xfId="13467"/>
    <cellStyle name="Migliaia 22 9 2" xfId="29746"/>
    <cellStyle name="Migliaia 22 9 2 2" xfId="35180"/>
    <cellStyle name="Migliaia 22 9 2 3" xfId="40482"/>
    <cellStyle name="Migliaia 22 9 3" xfId="32661"/>
    <cellStyle name="Migliaia 22 9 4" xfId="37831"/>
    <cellStyle name="Migliaia 23" xfId="455"/>
    <cellStyle name="Migliaia 23 10" xfId="16442"/>
    <cellStyle name="Migliaia 23 10 2" xfId="35181"/>
    <cellStyle name="Migliaia 23 10 3" xfId="40483"/>
    <cellStyle name="Migliaia 23 10 4" xfId="29747"/>
    <cellStyle name="Migliaia 23 11" xfId="32662"/>
    <cellStyle name="Migliaia 23 12" xfId="37832"/>
    <cellStyle name="Migliaia 23 13" xfId="1826"/>
    <cellStyle name="Migliaia 23 2" xfId="456"/>
    <cellStyle name="Migliaia 23 2 2" xfId="2414"/>
    <cellStyle name="Migliaia 23 2 2 2" xfId="4388"/>
    <cellStyle name="Migliaia 23 2 2 2 2" xfId="10682"/>
    <cellStyle name="Migliaia 23 2 2 2 2 2" xfId="35182"/>
    <cellStyle name="Migliaia 23 2 2 2 2 3" xfId="40484"/>
    <cellStyle name="Migliaia 23 2 2 2 3" xfId="14714"/>
    <cellStyle name="Migliaia 23 2 2 2 4" xfId="16445"/>
    <cellStyle name="Migliaia 23 2 2 2 4 2" xfId="37833"/>
    <cellStyle name="Migliaia 23 2 2 2 5" xfId="12539"/>
    <cellStyle name="Migliaia 23 2 2 3" xfId="7907"/>
    <cellStyle name="Migliaia 23 2 2 3 2" xfId="31513"/>
    <cellStyle name="Migliaia 23 2 2 3 2 2" xfId="36673"/>
    <cellStyle name="Migliaia 23 2 2 3 2 3" xfId="41975"/>
    <cellStyle name="Migliaia 23 2 2 3 3" xfId="34022"/>
    <cellStyle name="Migliaia 23 2 2 3 4" xfId="39324"/>
    <cellStyle name="Migliaia 23 2 2 4" xfId="6977"/>
    <cellStyle name="Migliaia 23 2 2 4 2" xfId="17750"/>
    <cellStyle name="Migliaia 23 2 2 4 3" xfId="43317"/>
    <cellStyle name="Migliaia 23 2 2 4 4" xfId="46743"/>
    <cellStyle name="Migliaia 23 2 2 4 5" xfId="49759"/>
    <cellStyle name="Migliaia 23 2 2 5" xfId="16444"/>
    <cellStyle name="Migliaia 23 2 2 6" xfId="20810"/>
    <cellStyle name="Migliaia 23 2 3" xfId="4059"/>
    <cellStyle name="Migliaia 23 2 3 2" xfId="10529"/>
    <cellStyle name="Migliaia 23 2 3 2 2" xfId="31514"/>
    <cellStyle name="Migliaia 23 2 3 2 2 2" xfId="36674"/>
    <cellStyle name="Migliaia 23 2 3 2 2 3" xfId="41976"/>
    <cellStyle name="Migliaia 23 2 3 2 3" xfId="34023"/>
    <cellStyle name="Migliaia 23 2 3 2 4" xfId="39325"/>
    <cellStyle name="Migliaia 23 2 3 3" xfId="16446"/>
    <cellStyle name="Migliaia 23 2 3 3 2" xfId="35183"/>
    <cellStyle name="Migliaia 23 2 3 3 3" xfId="40485"/>
    <cellStyle name="Migliaia 23 2 3 3 4" xfId="29748"/>
    <cellStyle name="Migliaia 23 2 3 4" xfId="32663"/>
    <cellStyle name="Migliaia 23 2 3 5" xfId="37834"/>
    <cellStyle name="Migliaia 23 2 3 6" xfId="12540"/>
    <cellStyle name="Migliaia 23 2 4" xfId="3622"/>
    <cellStyle name="Migliaia 23 2 4 2" xfId="10234"/>
    <cellStyle name="Migliaia 23 2 4 2 2" xfId="35184"/>
    <cellStyle name="Migliaia 23 2 4 2 3" xfId="40486"/>
    <cellStyle name="Migliaia 23 2 4 3" xfId="14323"/>
    <cellStyle name="Migliaia 23 2 4 4" xfId="16447"/>
    <cellStyle name="Migliaia 23 2 4 4 2" xfId="37835"/>
    <cellStyle name="Migliaia 23 2 4 5" xfId="12541"/>
    <cellStyle name="Migliaia 23 2 5" xfId="9422"/>
    <cellStyle name="Migliaia 23 2 5 2" xfId="29749"/>
    <cellStyle name="Migliaia 23 2 5 2 2" xfId="35185"/>
    <cellStyle name="Migliaia 23 2 5 2 3" xfId="40487"/>
    <cellStyle name="Migliaia 23 2 5 3" xfId="32665"/>
    <cellStyle name="Migliaia 23 2 5 4" xfId="37836"/>
    <cellStyle name="Migliaia 23 2 6" xfId="16443"/>
    <cellStyle name="Migliaia 23 2 6 2" xfId="29750"/>
    <cellStyle name="Migliaia 23 2 6 2 2" xfId="35186"/>
    <cellStyle name="Migliaia 23 2 6 2 3" xfId="40488"/>
    <cellStyle name="Migliaia 23 2 6 3" xfId="32666"/>
    <cellStyle name="Migliaia 23 2 6 4" xfId="37837"/>
    <cellStyle name="Migliaia 23 2 6 5" xfId="20813"/>
    <cellStyle name="Migliaia 23 2 7" xfId="20809"/>
    <cellStyle name="Migliaia 23 2 8" xfId="1827"/>
    <cellStyle name="Migliaia 23 3" xfId="457"/>
    <cellStyle name="Migliaia 23 3 10" xfId="20814"/>
    <cellStyle name="Migliaia 23 3 11" xfId="12542"/>
    <cellStyle name="Migliaia 23 3 12" xfId="1828"/>
    <cellStyle name="Migliaia 23 3 2" xfId="458"/>
    <cellStyle name="Migliaia 23 3 2 2" xfId="4390"/>
    <cellStyle name="Migliaia 23 3 2 2 2" xfId="8250"/>
    <cellStyle name="Migliaia 23 3 2 2 2 2" xfId="14715"/>
    <cellStyle name="Migliaia 23 3 2 2 2 2 2" xfId="18163"/>
    <cellStyle name="Migliaia 23 3 2 2 2 2 2 2" xfId="35187"/>
    <cellStyle name="Migliaia 23 3 2 2 2 2 3" xfId="40489"/>
    <cellStyle name="Migliaia 23 3 2 2 2 2 4" xfId="29751"/>
    <cellStyle name="Migliaia 23 3 2 2 2 3" xfId="32667"/>
    <cellStyle name="Migliaia 23 3 2 2 2 4" xfId="37838"/>
    <cellStyle name="Migliaia 23 3 2 2 2 5" xfId="44100"/>
    <cellStyle name="Migliaia 23 3 2 2 2 6" xfId="47169"/>
    <cellStyle name="Migliaia 23 3 2 2 2 7" xfId="50185"/>
    <cellStyle name="Migliaia 23 3 2 2 2 8" xfId="13960"/>
    <cellStyle name="Migliaia 23 3 2 2 3" xfId="7438"/>
    <cellStyle name="Migliaia 23 3 2 2 4" xfId="6978"/>
    <cellStyle name="Migliaia 23 3 2 2 4 2" xfId="17751"/>
    <cellStyle name="Migliaia 23 3 2 2 4 3" xfId="43692"/>
    <cellStyle name="Migliaia 23 3 2 2 4 4" xfId="46744"/>
    <cellStyle name="Migliaia 23 3 2 2 4 5" xfId="49760"/>
    <cellStyle name="Migliaia 23 3 2 2 5" xfId="16450"/>
    <cellStyle name="Migliaia 23 3 2 2 6" xfId="20816"/>
    <cellStyle name="Migliaia 23 3 2 3" xfId="3624"/>
    <cellStyle name="Migliaia 23 3 2 3 2" xfId="8721"/>
    <cellStyle name="Migliaia 23 3 2 3 2 2" xfId="35188"/>
    <cellStyle name="Migliaia 23 3 2 3 2 3" xfId="40490"/>
    <cellStyle name="Migliaia 23 3 2 3 2 4" xfId="29752"/>
    <cellStyle name="Migliaia 23 3 2 3 3" xfId="8251"/>
    <cellStyle name="Migliaia 23 3 2 3 4" xfId="16451"/>
    <cellStyle name="Migliaia 23 3 2 3 4 2" xfId="37839"/>
    <cellStyle name="Migliaia 23 3 2 3 5" xfId="12543"/>
    <cellStyle name="Migliaia 23 3 2 4" xfId="7597"/>
    <cellStyle name="Migliaia 23 3 2 4 2" xfId="14379"/>
    <cellStyle name="Migliaia 23 3 2 4 2 2" xfId="35189"/>
    <cellStyle name="Migliaia 23 3 2 4 2 3" xfId="40491"/>
    <cellStyle name="Migliaia 23 3 2 4 3" xfId="32669"/>
    <cellStyle name="Migliaia 23 3 2 4 4" xfId="37840"/>
    <cellStyle name="Migliaia 23 3 2 4 5" xfId="13470"/>
    <cellStyle name="Migliaia 23 3 2 5" xfId="13685"/>
    <cellStyle name="Migliaia 23 3 2 5 2" xfId="29753"/>
    <cellStyle name="Migliaia 23 3 2 5 2 2" xfId="35190"/>
    <cellStyle name="Migliaia 23 3 2 5 2 3" xfId="40492"/>
    <cellStyle name="Migliaia 23 3 2 5 3" xfId="32670"/>
    <cellStyle name="Migliaia 23 3 2 5 4" xfId="37841"/>
    <cellStyle name="Migliaia 23 3 2 6" xfId="16449"/>
    <cellStyle name="Migliaia 23 3 2 6 2" xfId="29754"/>
    <cellStyle name="Migliaia 23 3 2 6 2 2" xfId="35191"/>
    <cellStyle name="Migliaia 23 3 2 6 2 3" xfId="40493"/>
    <cellStyle name="Migliaia 23 3 2 6 3" xfId="32671"/>
    <cellStyle name="Migliaia 23 3 2 6 4" xfId="37842"/>
    <cellStyle name="Migliaia 23 3 2 6 5" xfId="20819"/>
    <cellStyle name="Migliaia 23 3 2 7" xfId="20815"/>
    <cellStyle name="Migliaia 23 3 2 8" xfId="2416"/>
    <cellStyle name="Migliaia 23 3 3" xfId="2415"/>
    <cellStyle name="Migliaia 23 3 3 2" xfId="4389"/>
    <cellStyle name="Migliaia 23 3 3 2 2" xfId="6020"/>
    <cellStyle name="Migliaia 23 3 3 2 2 2" xfId="35193"/>
    <cellStyle name="Migliaia 23 3 3 2 2 3" xfId="40495"/>
    <cellStyle name="Migliaia 23 3 3 2 3" xfId="14499"/>
    <cellStyle name="Migliaia 23 3 3 2 4" xfId="16453"/>
    <cellStyle name="Migliaia 23 3 3 2 4 2" xfId="37844"/>
    <cellStyle name="Migliaia 23 3 3 2 5" xfId="12545"/>
    <cellStyle name="Migliaia 23 3 3 3" xfId="5772"/>
    <cellStyle name="Migliaia 23 3 3 3 2" xfId="29757"/>
    <cellStyle name="Migliaia 23 3 3 3 2 2" xfId="35194"/>
    <cellStyle name="Migliaia 23 3 3 3 2 3" xfId="40496"/>
    <cellStyle name="Migliaia 23 3 3 3 3" xfId="32674"/>
    <cellStyle name="Migliaia 23 3 3 3 4" xfId="37845"/>
    <cellStyle name="Migliaia 23 3 3 4" xfId="16452"/>
    <cellStyle name="Migliaia 23 3 3 4 2" xfId="29758"/>
    <cellStyle name="Migliaia 23 3 3 4 2 2" xfId="35195"/>
    <cellStyle name="Migliaia 23 3 3 4 2 3" xfId="40497"/>
    <cellStyle name="Migliaia 23 3 3 4 3" xfId="32675"/>
    <cellStyle name="Migliaia 23 3 3 4 4" xfId="37846"/>
    <cellStyle name="Migliaia 23 3 3 4 5" xfId="20821"/>
    <cellStyle name="Migliaia 23 3 3 5" xfId="20822"/>
    <cellStyle name="Migliaia 23 3 3 5 2" xfId="29759"/>
    <cellStyle name="Migliaia 23 3 3 5 2 2" xfId="35196"/>
    <cellStyle name="Migliaia 23 3 3 5 2 3" xfId="40498"/>
    <cellStyle name="Migliaia 23 3 3 5 3" xfId="32676"/>
    <cellStyle name="Migliaia 23 3 3 5 4" xfId="37847"/>
    <cellStyle name="Migliaia 23 3 3 6" xfId="29755"/>
    <cellStyle name="Migliaia 23 3 3 6 2" xfId="35192"/>
    <cellStyle name="Migliaia 23 3 3 6 3" xfId="40494"/>
    <cellStyle name="Migliaia 23 3 3 7" xfId="32672"/>
    <cellStyle name="Migliaia 23 3 3 8" xfId="37843"/>
    <cellStyle name="Migliaia 23 3 3 9" xfId="12544"/>
    <cellStyle name="Migliaia 23 3 4" xfId="3280"/>
    <cellStyle name="Migliaia 23 3 4 2" xfId="4790"/>
    <cellStyle name="Migliaia 23 3 4 2 2" xfId="10742"/>
    <cellStyle name="Migliaia 23 3 4 2 3" xfId="14894"/>
    <cellStyle name="Migliaia 23 3 4 2 4" xfId="16455"/>
    <cellStyle name="Migliaia 23 3 4 2 5" xfId="28629"/>
    <cellStyle name="Migliaia 23 3 4 2 6" xfId="12547"/>
    <cellStyle name="Migliaia 23 3 4 3" xfId="9990"/>
    <cellStyle name="Migliaia 23 3 4 3 2" xfId="31515"/>
    <cellStyle name="Migliaia 23 3 4 3 2 2" xfId="36675"/>
    <cellStyle name="Migliaia 23 3 4 3 2 3" xfId="41977"/>
    <cellStyle name="Migliaia 23 3 4 3 3" xfId="34024"/>
    <cellStyle name="Migliaia 23 3 4 3 4" xfId="39326"/>
    <cellStyle name="Migliaia 23 3 4 4" xfId="16454"/>
    <cellStyle name="Migliaia 23 3 4 4 2" xfId="35197"/>
    <cellStyle name="Migliaia 23 3 4 4 3" xfId="40499"/>
    <cellStyle name="Migliaia 23 3 4 4 4" xfId="29760"/>
    <cellStyle name="Migliaia 23 3 4 5" xfId="32677"/>
    <cellStyle name="Migliaia 23 3 4 6" xfId="37848"/>
    <cellStyle name="Migliaia 23 3 4 7" xfId="12546"/>
    <cellStyle name="Migliaia 23 3 5" xfId="4060"/>
    <cellStyle name="Migliaia 23 3 5 2" xfId="10530"/>
    <cellStyle name="Migliaia 23 3 5 2 2" xfId="31516"/>
    <cellStyle name="Migliaia 23 3 5 2 2 2" xfId="36676"/>
    <cellStyle name="Migliaia 23 3 5 2 2 3" xfId="41978"/>
    <cellStyle name="Migliaia 23 3 5 2 3" xfId="34025"/>
    <cellStyle name="Migliaia 23 3 5 2 4" xfId="39327"/>
    <cellStyle name="Migliaia 23 3 5 3" xfId="16456"/>
    <cellStyle name="Migliaia 23 3 5 3 2" xfId="35198"/>
    <cellStyle name="Migliaia 23 3 5 3 3" xfId="40500"/>
    <cellStyle name="Migliaia 23 3 5 3 4" xfId="29761"/>
    <cellStyle name="Migliaia 23 3 5 4" xfId="32678"/>
    <cellStyle name="Migliaia 23 3 5 5" xfId="37849"/>
    <cellStyle name="Migliaia 23 3 5 6" xfId="12548"/>
    <cellStyle name="Migliaia 23 3 6" xfId="3623"/>
    <cellStyle name="Migliaia 23 3 6 2" xfId="10235"/>
    <cellStyle name="Migliaia 23 3 6 2 2" xfId="35199"/>
    <cellStyle name="Migliaia 23 3 6 2 3" xfId="40501"/>
    <cellStyle name="Migliaia 23 3 6 3" xfId="14861"/>
    <cellStyle name="Migliaia 23 3 6 4" xfId="16457"/>
    <cellStyle name="Migliaia 23 3 6 4 2" xfId="37850"/>
    <cellStyle name="Migliaia 23 3 6 5" xfId="12549"/>
    <cellStyle name="Migliaia 23 3 7" xfId="8547"/>
    <cellStyle name="Migliaia 23 3 7 2" xfId="29762"/>
    <cellStyle name="Migliaia 23 3 7 2 2" xfId="35200"/>
    <cellStyle name="Migliaia 23 3 7 2 3" xfId="40502"/>
    <cellStyle name="Migliaia 23 3 7 3" xfId="32679"/>
    <cellStyle name="Migliaia 23 3 7 4" xfId="37851"/>
    <cellStyle name="Migliaia 23 3 8" xfId="13686"/>
    <cellStyle name="Migliaia 23 3 8 2" xfId="29763"/>
    <cellStyle name="Migliaia 23 3 8 2 2" xfId="35201"/>
    <cellStyle name="Migliaia 23 3 8 2 3" xfId="40503"/>
    <cellStyle name="Migliaia 23 3 8 3" xfId="32680"/>
    <cellStyle name="Migliaia 23 3 8 4" xfId="37852"/>
    <cellStyle name="Migliaia 23 3 8 5" xfId="20825"/>
    <cellStyle name="Migliaia 23 3 9" xfId="16448"/>
    <cellStyle name="Migliaia 23 4" xfId="459"/>
    <cellStyle name="Migliaia 23 4 2" xfId="4391"/>
    <cellStyle name="Migliaia 23 4 2 2" xfId="5119"/>
    <cellStyle name="Migliaia 23 4 2 2 2" xfId="29764"/>
    <cellStyle name="Migliaia 23 4 2 2 2 2" xfId="35202"/>
    <cellStyle name="Migliaia 23 4 2 2 2 3" xfId="40504"/>
    <cellStyle name="Migliaia 23 4 2 2 3" xfId="32681"/>
    <cellStyle name="Migliaia 23 4 2 2 4" xfId="37853"/>
    <cellStyle name="Migliaia 23 4 2 3" xfId="8252"/>
    <cellStyle name="Migliaia 23 4 2 3 2" xfId="29765"/>
    <cellStyle name="Migliaia 23 4 2 3 2 2" xfId="35203"/>
    <cellStyle name="Migliaia 23 4 2 3 2 3" xfId="40505"/>
    <cellStyle name="Migliaia 23 4 2 3 3" xfId="32682"/>
    <cellStyle name="Migliaia 23 4 2 3 4" xfId="37854"/>
    <cellStyle name="Migliaia 23 4 2 4" xfId="7599"/>
    <cellStyle name="Migliaia 23 4 2 5" xfId="6980"/>
    <cellStyle name="Migliaia 23 4 2 5 2" xfId="17753"/>
    <cellStyle name="Migliaia 23 4 2 5 3" xfId="42511"/>
    <cellStyle name="Migliaia 23 4 2 5 4" xfId="46746"/>
    <cellStyle name="Migliaia 23 4 2 5 5" xfId="49762"/>
    <cellStyle name="Migliaia 23 4 2 6" xfId="16459"/>
    <cellStyle name="Migliaia 23 4 2 7" xfId="20827"/>
    <cellStyle name="Migliaia 23 4 3" xfId="5120"/>
    <cellStyle name="Migliaia 23 4 3 2" xfId="14500"/>
    <cellStyle name="Migliaia 23 4 3 2 2" xfId="35204"/>
    <cellStyle name="Migliaia 23 4 3 2 3" xfId="40506"/>
    <cellStyle name="Migliaia 23 4 3 3" xfId="32683"/>
    <cellStyle name="Migliaia 23 4 3 4" xfId="37855"/>
    <cellStyle name="Migliaia 23 4 3 5" xfId="13684"/>
    <cellStyle name="Migliaia 23 4 4" xfId="8253"/>
    <cellStyle name="Migliaia 23 4 4 2" xfId="29766"/>
    <cellStyle name="Migliaia 23 4 4 2 2" xfId="35205"/>
    <cellStyle name="Migliaia 23 4 4 2 3" xfId="40507"/>
    <cellStyle name="Migliaia 23 4 4 3" xfId="32684"/>
    <cellStyle name="Migliaia 23 4 4 4" xfId="37856"/>
    <cellStyle name="Migliaia 23 4 5" xfId="7598"/>
    <cellStyle name="Migliaia 23 4 5 2" xfId="29767"/>
    <cellStyle name="Migliaia 23 4 5 2 2" xfId="35206"/>
    <cellStyle name="Migliaia 23 4 5 2 3" xfId="40508"/>
    <cellStyle name="Migliaia 23 4 5 3" xfId="32685"/>
    <cellStyle name="Migliaia 23 4 5 4" xfId="37857"/>
    <cellStyle name="Migliaia 23 4 6" xfId="6979"/>
    <cellStyle name="Migliaia 23 4 6 2" xfId="17752"/>
    <cellStyle name="Migliaia 23 4 6 2 2" xfId="35207"/>
    <cellStyle name="Migliaia 23 4 6 2 3" xfId="40509"/>
    <cellStyle name="Migliaia 23 4 6 2 4" xfId="29768"/>
    <cellStyle name="Migliaia 23 4 6 3" xfId="32686"/>
    <cellStyle name="Migliaia 23 4 6 4" xfId="37858"/>
    <cellStyle name="Migliaia 23 4 6 5" xfId="20828"/>
    <cellStyle name="Migliaia 23 4 6 6" xfId="43648"/>
    <cellStyle name="Migliaia 23 4 6 7" xfId="46745"/>
    <cellStyle name="Migliaia 23 4 6 8" xfId="49761"/>
    <cellStyle name="Migliaia 23 4 7" xfId="16458"/>
    <cellStyle name="Migliaia 23 4 7 2" xfId="29769"/>
    <cellStyle name="Migliaia 23 4 7 2 2" xfId="35208"/>
    <cellStyle name="Migliaia 23 4 7 2 3" xfId="40510"/>
    <cellStyle name="Migliaia 23 4 7 3" xfId="32687"/>
    <cellStyle name="Migliaia 23 4 7 4" xfId="37859"/>
    <cellStyle name="Migliaia 23 4 7 5" xfId="20829"/>
    <cellStyle name="Migliaia 23 4 8" xfId="20826"/>
    <cellStyle name="Migliaia 23 4 9" xfId="2417"/>
    <cellStyle name="Migliaia 23 5" xfId="460"/>
    <cellStyle name="Migliaia 23 5 2" xfId="4392"/>
    <cellStyle name="Migliaia 23 5 2 2" xfId="14716"/>
    <cellStyle name="Migliaia 23 5 2 2 2" xfId="35209"/>
    <cellStyle name="Migliaia 23 5 2 2 3" xfId="40511"/>
    <cellStyle name="Migliaia 23 5 2 3" xfId="16461"/>
    <cellStyle name="Migliaia 23 5 2 3 2" xfId="32688"/>
    <cellStyle name="Migliaia 23 5 2 4" xfId="37860"/>
    <cellStyle name="Migliaia 23 5 2 5" xfId="12550"/>
    <cellStyle name="Migliaia 23 5 3" xfId="7600"/>
    <cellStyle name="Migliaia 23 5 3 2" xfId="29770"/>
    <cellStyle name="Migliaia 23 5 3 2 2" xfId="35210"/>
    <cellStyle name="Migliaia 23 5 3 2 3" xfId="40512"/>
    <cellStyle name="Migliaia 23 5 3 3" xfId="32689"/>
    <cellStyle name="Migliaia 23 5 3 4" xfId="37861"/>
    <cellStyle name="Migliaia 23 5 4" xfId="6981"/>
    <cellStyle name="Migliaia 23 5 4 2" xfId="17754"/>
    <cellStyle name="Migliaia 23 5 4 2 2" xfId="35211"/>
    <cellStyle name="Migliaia 23 5 4 2 3" xfId="40513"/>
    <cellStyle name="Migliaia 23 5 4 2 4" xfId="29771"/>
    <cellStyle name="Migliaia 23 5 4 3" xfId="32690"/>
    <cellStyle name="Migliaia 23 5 4 4" xfId="37862"/>
    <cellStyle name="Migliaia 23 5 4 5" xfId="20831"/>
    <cellStyle name="Migliaia 23 5 4 6" xfId="43883"/>
    <cellStyle name="Migliaia 23 5 4 7" xfId="46747"/>
    <cellStyle name="Migliaia 23 5 4 8" xfId="49763"/>
    <cellStyle name="Migliaia 23 5 5" xfId="16460"/>
    <cellStyle name="Migliaia 23 5 5 2" xfId="29772"/>
    <cellStyle name="Migliaia 23 5 5 2 2" xfId="35212"/>
    <cellStyle name="Migliaia 23 5 5 2 3" xfId="40514"/>
    <cellStyle name="Migliaia 23 5 5 3" xfId="32691"/>
    <cellStyle name="Migliaia 23 5 5 4" xfId="37863"/>
    <cellStyle name="Migliaia 23 5 5 5" xfId="20832"/>
    <cellStyle name="Migliaia 23 5 6" xfId="20833"/>
    <cellStyle name="Migliaia 23 5 6 2" xfId="29773"/>
    <cellStyle name="Migliaia 23 5 6 2 2" xfId="35213"/>
    <cellStyle name="Migliaia 23 5 6 2 3" xfId="40515"/>
    <cellStyle name="Migliaia 23 5 6 3" xfId="32692"/>
    <cellStyle name="Migliaia 23 5 6 4" xfId="37864"/>
    <cellStyle name="Migliaia 23 5 7" xfId="20830"/>
    <cellStyle name="Migliaia 23 5 8" xfId="2418"/>
    <cellStyle name="Migliaia 23 6" xfId="2413"/>
    <cellStyle name="Migliaia 23 6 2" xfId="4387"/>
    <cellStyle name="Migliaia 23 6 2 2" xfId="6019"/>
    <cellStyle name="Migliaia 23 6 2 3" xfId="14972"/>
    <cellStyle name="Migliaia 23 6 2 4" xfId="16463"/>
    <cellStyle name="Migliaia 23 6 2 5" xfId="28631"/>
    <cellStyle name="Migliaia 23 6 2 6" xfId="12552"/>
    <cellStyle name="Migliaia 23 6 3" xfId="5771"/>
    <cellStyle name="Migliaia 23 6 3 2" xfId="31517"/>
    <cellStyle name="Migliaia 23 6 3 2 2" xfId="36677"/>
    <cellStyle name="Migliaia 23 6 3 2 3" xfId="41979"/>
    <cellStyle name="Migliaia 23 6 3 3" xfId="34026"/>
    <cellStyle name="Migliaia 23 6 3 4" xfId="39328"/>
    <cellStyle name="Migliaia 23 6 4" xfId="16462"/>
    <cellStyle name="Migliaia 23 6 4 2" xfId="35214"/>
    <cellStyle name="Migliaia 23 6 4 3" xfId="40516"/>
    <cellStyle name="Migliaia 23 6 4 4" xfId="29774"/>
    <cellStyle name="Migliaia 23 6 5" xfId="32693"/>
    <cellStyle name="Migliaia 23 6 6" xfId="37865"/>
    <cellStyle name="Migliaia 23 6 7" xfId="12551"/>
    <cellStyle name="Migliaia 23 7" xfId="4058"/>
    <cellStyle name="Migliaia 23 7 2" xfId="10528"/>
    <cellStyle name="Migliaia 23 7 2 2" xfId="31518"/>
    <cellStyle name="Migliaia 23 7 2 2 2" xfId="36678"/>
    <cellStyle name="Migliaia 23 7 2 2 3" xfId="41980"/>
    <cellStyle name="Migliaia 23 7 2 3" xfId="34027"/>
    <cellStyle name="Migliaia 23 7 2 4" xfId="39329"/>
    <cellStyle name="Migliaia 23 7 3" xfId="16464"/>
    <cellStyle name="Migliaia 23 7 3 2" xfId="35215"/>
    <cellStyle name="Migliaia 23 7 3 3" xfId="40517"/>
    <cellStyle name="Migliaia 23 7 3 4" xfId="29775"/>
    <cellStyle name="Migliaia 23 7 4" xfId="32694"/>
    <cellStyle name="Migliaia 23 7 5" xfId="37866"/>
    <cellStyle name="Migliaia 23 7 6" xfId="12553"/>
    <cellStyle name="Migliaia 23 8" xfId="3621"/>
    <cellStyle name="Migliaia 23 8 2" xfId="10233"/>
    <cellStyle name="Migliaia 23 8 2 2" xfId="31519"/>
    <cellStyle name="Migliaia 23 8 2 2 2" xfId="36679"/>
    <cellStyle name="Migliaia 23 8 2 2 3" xfId="41981"/>
    <cellStyle name="Migliaia 23 8 2 3" xfId="34028"/>
    <cellStyle name="Migliaia 23 8 2 4" xfId="39330"/>
    <cellStyle name="Migliaia 23 8 3" xfId="16465"/>
    <cellStyle name="Migliaia 23 8 3 2" xfId="35216"/>
    <cellStyle name="Migliaia 23 8 3 3" xfId="40518"/>
    <cellStyle name="Migliaia 23 8 3 4" xfId="29776"/>
    <cellStyle name="Migliaia 23 8 4" xfId="32695"/>
    <cellStyle name="Migliaia 23 8 5" xfId="37867"/>
    <cellStyle name="Migliaia 23 8 6" xfId="12554"/>
    <cellStyle name="Migliaia 23 9" xfId="13469"/>
    <cellStyle name="Migliaia 23 9 2" xfId="29777"/>
    <cellStyle name="Migliaia 23 9 2 2" xfId="35217"/>
    <cellStyle name="Migliaia 23 9 2 3" xfId="40519"/>
    <cellStyle name="Migliaia 23 9 3" xfId="32696"/>
    <cellStyle name="Migliaia 23 9 4" xfId="37868"/>
    <cellStyle name="Migliaia 24" xfId="461"/>
    <cellStyle name="Migliaia 24 10" xfId="16466"/>
    <cellStyle name="Migliaia 24 10 2" xfId="35218"/>
    <cellStyle name="Migliaia 24 10 3" xfId="40520"/>
    <cellStyle name="Migliaia 24 10 4" xfId="29778"/>
    <cellStyle name="Migliaia 24 11" xfId="32697"/>
    <cellStyle name="Migliaia 24 12" xfId="37869"/>
    <cellStyle name="Migliaia 24 13" xfId="1829"/>
    <cellStyle name="Migliaia 24 2" xfId="462"/>
    <cellStyle name="Migliaia 24 2 2" xfId="2420"/>
    <cellStyle name="Migliaia 24 2 2 2" xfId="4394"/>
    <cellStyle name="Migliaia 24 2 2 2 2" xfId="10683"/>
    <cellStyle name="Migliaia 24 2 2 2 2 2" xfId="35219"/>
    <cellStyle name="Migliaia 24 2 2 2 2 3" xfId="40521"/>
    <cellStyle name="Migliaia 24 2 2 2 3" xfId="14717"/>
    <cellStyle name="Migliaia 24 2 2 2 4" xfId="16469"/>
    <cellStyle name="Migliaia 24 2 2 2 4 2" xfId="37870"/>
    <cellStyle name="Migliaia 24 2 2 2 5" xfId="12555"/>
    <cellStyle name="Migliaia 24 2 2 3" xfId="7908"/>
    <cellStyle name="Migliaia 24 2 2 3 2" xfId="31520"/>
    <cellStyle name="Migliaia 24 2 2 3 2 2" xfId="36680"/>
    <cellStyle name="Migliaia 24 2 2 3 2 3" xfId="41982"/>
    <cellStyle name="Migliaia 24 2 2 3 3" xfId="34029"/>
    <cellStyle name="Migliaia 24 2 2 3 4" xfId="39331"/>
    <cellStyle name="Migliaia 24 2 2 4" xfId="6982"/>
    <cellStyle name="Migliaia 24 2 2 4 2" xfId="17755"/>
    <cellStyle name="Migliaia 24 2 2 4 3" xfId="33809"/>
    <cellStyle name="Migliaia 24 2 2 4 4" xfId="46748"/>
    <cellStyle name="Migliaia 24 2 2 4 5" xfId="49764"/>
    <cellStyle name="Migliaia 24 2 2 5" xfId="16468"/>
    <cellStyle name="Migliaia 24 2 2 6" xfId="20835"/>
    <cellStyle name="Migliaia 24 2 3" xfId="4062"/>
    <cellStyle name="Migliaia 24 2 3 2" xfId="10532"/>
    <cellStyle name="Migliaia 24 2 3 2 2" xfId="31521"/>
    <cellStyle name="Migliaia 24 2 3 2 2 2" xfId="36681"/>
    <cellStyle name="Migliaia 24 2 3 2 2 3" xfId="41983"/>
    <cellStyle name="Migliaia 24 2 3 2 3" xfId="34030"/>
    <cellStyle name="Migliaia 24 2 3 2 4" xfId="39332"/>
    <cellStyle name="Migliaia 24 2 3 3" xfId="16470"/>
    <cellStyle name="Migliaia 24 2 3 3 2" xfId="35220"/>
    <cellStyle name="Migliaia 24 2 3 3 3" xfId="40522"/>
    <cellStyle name="Migliaia 24 2 3 3 4" xfId="29779"/>
    <cellStyle name="Migliaia 24 2 3 4" xfId="32698"/>
    <cellStyle name="Migliaia 24 2 3 5" xfId="37871"/>
    <cellStyle name="Migliaia 24 2 3 6" xfId="12556"/>
    <cellStyle name="Migliaia 24 2 4" xfId="3626"/>
    <cellStyle name="Migliaia 24 2 4 2" xfId="10237"/>
    <cellStyle name="Migliaia 24 2 4 2 2" xfId="35221"/>
    <cellStyle name="Migliaia 24 2 4 2 3" xfId="40523"/>
    <cellStyle name="Migliaia 24 2 4 3" xfId="14925"/>
    <cellStyle name="Migliaia 24 2 4 4" xfId="16471"/>
    <cellStyle name="Migliaia 24 2 4 4 2" xfId="37872"/>
    <cellStyle name="Migliaia 24 2 4 5" xfId="12557"/>
    <cellStyle name="Migliaia 24 2 5" xfId="9423"/>
    <cellStyle name="Migliaia 24 2 5 2" xfId="29780"/>
    <cellStyle name="Migliaia 24 2 5 2 2" xfId="35222"/>
    <cellStyle name="Migliaia 24 2 5 2 3" xfId="40524"/>
    <cellStyle name="Migliaia 24 2 5 3" xfId="32699"/>
    <cellStyle name="Migliaia 24 2 5 4" xfId="37873"/>
    <cellStyle name="Migliaia 24 2 6" xfId="16467"/>
    <cellStyle name="Migliaia 24 2 6 2" xfId="29781"/>
    <cellStyle name="Migliaia 24 2 6 2 2" xfId="35223"/>
    <cellStyle name="Migliaia 24 2 6 2 3" xfId="40525"/>
    <cellStyle name="Migliaia 24 2 6 3" xfId="32700"/>
    <cellStyle name="Migliaia 24 2 6 4" xfId="37874"/>
    <cellStyle name="Migliaia 24 2 6 5" xfId="20836"/>
    <cellStyle name="Migliaia 24 2 7" xfId="20834"/>
    <cellStyle name="Migliaia 24 2 8" xfId="1830"/>
    <cellStyle name="Migliaia 24 3" xfId="463"/>
    <cellStyle name="Migliaia 24 3 10" xfId="20837"/>
    <cellStyle name="Migliaia 24 3 11" xfId="12558"/>
    <cellStyle name="Migliaia 24 3 12" xfId="1831"/>
    <cellStyle name="Migliaia 24 3 2" xfId="464"/>
    <cellStyle name="Migliaia 24 3 2 2" xfId="4396"/>
    <cellStyle name="Migliaia 24 3 2 2 2" xfId="8254"/>
    <cellStyle name="Migliaia 24 3 2 2 2 2" xfId="14718"/>
    <cellStyle name="Migliaia 24 3 2 2 2 2 2" xfId="18164"/>
    <cellStyle name="Migliaia 24 3 2 2 2 2 2 2" xfId="35224"/>
    <cellStyle name="Migliaia 24 3 2 2 2 2 3" xfId="40526"/>
    <cellStyle name="Migliaia 24 3 2 2 2 2 4" xfId="29782"/>
    <cellStyle name="Migliaia 24 3 2 2 2 3" xfId="32701"/>
    <cellStyle name="Migliaia 24 3 2 2 2 4" xfId="37875"/>
    <cellStyle name="Migliaia 24 3 2 2 2 5" xfId="42586"/>
    <cellStyle name="Migliaia 24 3 2 2 2 6" xfId="47170"/>
    <cellStyle name="Migliaia 24 3 2 2 2 7" xfId="50186"/>
    <cellStyle name="Migliaia 24 3 2 2 2 8" xfId="13961"/>
    <cellStyle name="Migliaia 24 3 2 2 3" xfId="7975"/>
    <cellStyle name="Migliaia 24 3 2 2 4" xfId="6983"/>
    <cellStyle name="Migliaia 24 3 2 2 4 2" xfId="17756"/>
    <cellStyle name="Migliaia 24 3 2 2 4 3" xfId="43327"/>
    <cellStyle name="Migliaia 24 3 2 2 4 4" xfId="46749"/>
    <cellStyle name="Migliaia 24 3 2 2 4 5" xfId="49765"/>
    <cellStyle name="Migliaia 24 3 2 2 5" xfId="16474"/>
    <cellStyle name="Migliaia 24 3 2 2 6" xfId="20839"/>
    <cellStyle name="Migliaia 24 3 2 3" xfId="3628"/>
    <cellStyle name="Migliaia 24 3 2 3 2" xfId="8720"/>
    <cellStyle name="Migliaia 24 3 2 3 2 2" xfId="35225"/>
    <cellStyle name="Migliaia 24 3 2 3 2 3" xfId="40527"/>
    <cellStyle name="Migliaia 24 3 2 3 2 4" xfId="29783"/>
    <cellStyle name="Migliaia 24 3 2 3 3" xfId="8255"/>
    <cellStyle name="Migliaia 24 3 2 3 4" xfId="16475"/>
    <cellStyle name="Migliaia 24 3 2 3 4 2" xfId="37876"/>
    <cellStyle name="Migliaia 24 3 2 3 5" xfId="12559"/>
    <cellStyle name="Migliaia 24 3 2 4" xfId="7601"/>
    <cellStyle name="Migliaia 24 3 2 4 2" xfId="14380"/>
    <cellStyle name="Migliaia 24 3 2 4 2 2" xfId="35226"/>
    <cellStyle name="Migliaia 24 3 2 4 2 3" xfId="40528"/>
    <cellStyle name="Migliaia 24 3 2 4 3" xfId="32702"/>
    <cellStyle name="Migliaia 24 3 2 4 4" xfId="37877"/>
    <cellStyle name="Migliaia 24 3 2 4 5" xfId="13472"/>
    <cellStyle name="Migliaia 24 3 2 5" xfId="13682"/>
    <cellStyle name="Migliaia 24 3 2 5 2" xfId="29784"/>
    <cellStyle name="Migliaia 24 3 2 5 2 2" xfId="35227"/>
    <cellStyle name="Migliaia 24 3 2 5 2 3" xfId="40529"/>
    <cellStyle name="Migliaia 24 3 2 5 3" xfId="32703"/>
    <cellStyle name="Migliaia 24 3 2 5 4" xfId="37878"/>
    <cellStyle name="Migliaia 24 3 2 6" xfId="16473"/>
    <cellStyle name="Migliaia 24 3 2 6 2" xfId="29785"/>
    <cellStyle name="Migliaia 24 3 2 6 2 2" xfId="35228"/>
    <cellStyle name="Migliaia 24 3 2 6 2 3" xfId="40530"/>
    <cellStyle name="Migliaia 24 3 2 6 3" xfId="32704"/>
    <cellStyle name="Migliaia 24 3 2 6 4" xfId="37879"/>
    <cellStyle name="Migliaia 24 3 2 6 5" xfId="20840"/>
    <cellStyle name="Migliaia 24 3 2 7" xfId="20838"/>
    <cellStyle name="Migliaia 24 3 2 8" xfId="2422"/>
    <cellStyle name="Migliaia 24 3 3" xfId="2421"/>
    <cellStyle name="Migliaia 24 3 3 2" xfId="4395"/>
    <cellStyle name="Migliaia 24 3 3 2 2" xfId="6022"/>
    <cellStyle name="Migliaia 24 3 3 2 2 2" xfId="35230"/>
    <cellStyle name="Migliaia 24 3 3 2 2 3" xfId="40532"/>
    <cellStyle name="Migliaia 24 3 3 2 3" xfId="14501"/>
    <cellStyle name="Migliaia 24 3 3 2 4" xfId="16477"/>
    <cellStyle name="Migliaia 24 3 3 2 4 2" xfId="37881"/>
    <cellStyle name="Migliaia 24 3 3 2 5" xfId="12561"/>
    <cellStyle name="Migliaia 24 3 3 3" xfId="5774"/>
    <cellStyle name="Migliaia 24 3 3 3 2" xfId="29787"/>
    <cellStyle name="Migliaia 24 3 3 3 2 2" xfId="35231"/>
    <cellStyle name="Migliaia 24 3 3 3 2 3" xfId="40533"/>
    <cellStyle name="Migliaia 24 3 3 3 3" xfId="32706"/>
    <cellStyle name="Migliaia 24 3 3 3 4" xfId="37882"/>
    <cellStyle name="Migliaia 24 3 3 4" xfId="16476"/>
    <cellStyle name="Migliaia 24 3 3 4 2" xfId="29788"/>
    <cellStyle name="Migliaia 24 3 3 4 2 2" xfId="35232"/>
    <cellStyle name="Migliaia 24 3 3 4 2 3" xfId="40534"/>
    <cellStyle name="Migliaia 24 3 3 4 3" xfId="32707"/>
    <cellStyle name="Migliaia 24 3 3 4 4" xfId="37883"/>
    <cellStyle name="Migliaia 24 3 3 4 5" xfId="20841"/>
    <cellStyle name="Migliaia 24 3 3 5" xfId="20842"/>
    <cellStyle name="Migliaia 24 3 3 5 2" xfId="29789"/>
    <cellStyle name="Migliaia 24 3 3 5 2 2" xfId="35233"/>
    <cellStyle name="Migliaia 24 3 3 5 2 3" xfId="40535"/>
    <cellStyle name="Migliaia 24 3 3 5 3" xfId="32708"/>
    <cellStyle name="Migliaia 24 3 3 5 4" xfId="37884"/>
    <cellStyle name="Migliaia 24 3 3 6" xfId="29786"/>
    <cellStyle name="Migliaia 24 3 3 6 2" xfId="35229"/>
    <cellStyle name="Migliaia 24 3 3 6 3" xfId="40531"/>
    <cellStyle name="Migliaia 24 3 3 7" xfId="32705"/>
    <cellStyle name="Migliaia 24 3 3 8" xfId="37880"/>
    <cellStyle name="Migliaia 24 3 3 9" xfId="12560"/>
    <cellStyle name="Migliaia 24 3 4" xfId="3281"/>
    <cellStyle name="Migliaia 24 3 4 2" xfId="4791"/>
    <cellStyle name="Migliaia 24 3 4 2 2" xfId="10743"/>
    <cellStyle name="Migliaia 24 3 4 2 3" xfId="14895"/>
    <cellStyle name="Migliaia 24 3 4 2 4" xfId="16479"/>
    <cellStyle name="Migliaia 24 3 4 2 5" xfId="28632"/>
    <cellStyle name="Migliaia 24 3 4 2 6" xfId="12563"/>
    <cellStyle name="Migliaia 24 3 4 3" xfId="9991"/>
    <cellStyle name="Migliaia 24 3 4 3 2" xfId="31522"/>
    <cellStyle name="Migliaia 24 3 4 3 2 2" xfId="36682"/>
    <cellStyle name="Migliaia 24 3 4 3 2 3" xfId="41984"/>
    <cellStyle name="Migliaia 24 3 4 3 3" xfId="34031"/>
    <cellStyle name="Migliaia 24 3 4 3 4" xfId="39333"/>
    <cellStyle name="Migliaia 24 3 4 4" xfId="16478"/>
    <cellStyle name="Migliaia 24 3 4 4 2" xfId="35234"/>
    <cellStyle name="Migliaia 24 3 4 4 3" xfId="40536"/>
    <cellStyle name="Migliaia 24 3 4 4 4" xfId="29790"/>
    <cellStyle name="Migliaia 24 3 4 5" xfId="32709"/>
    <cellStyle name="Migliaia 24 3 4 6" xfId="37885"/>
    <cellStyle name="Migliaia 24 3 4 7" xfId="12562"/>
    <cellStyle name="Migliaia 24 3 5" xfId="4063"/>
    <cellStyle name="Migliaia 24 3 5 2" xfId="10533"/>
    <cellStyle name="Migliaia 24 3 5 2 2" xfId="31523"/>
    <cellStyle name="Migliaia 24 3 5 2 2 2" xfId="36683"/>
    <cellStyle name="Migliaia 24 3 5 2 2 3" xfId="41985"/>
    <cellStyle name="Migliaia 24 3 5 2 3" xfId="34032"/>
    <cellStyle name="Migliaia 24 3 5 2 4" xfId="39334"/>
    <cellStyle name="Migliaia 24 3 5 3" xfId="16480"/>
    <cellStyle name="Migliaia 24 3 5 3 2" xfId="35235"/>
    <cellStyle name="Migliaia 24 3 5 3 3" xfId="40537"/>
    <cellStyle name="Migliaia 24 3 5 3 4" xfId="29791"/>
    <cellStyle name="Migliaia 24 3 5 4" xfId="32710"/>
    <cellStyle name="Migliaia 24 3 5 5" xfId="37886"/>
    <cellStyle name="Migliaia 24 3 5 6" xfId="12564"/>
    <cellStyle name="Migliaia 24 3 6" xfId="3627"/>
    <cellStyle name="Migliaia 24 3 6 2" xfId="10238"/>
    <cellStyle name="Migliaia 24 3 6 2 2" xfId="35236"/>
    <cellStyle name="Migliaia 24 3 6 2 3" xfId="40538"/>
    <cellStyle name="Migliaia 24 3 6 3" xfId="14324"/>
    <cellStyle name="Migliaia 24 3 6 4" xfId="16481"/>
    <cellStyle name="Migliaia 24 3 6 4 2" xfId="37887"/>
    <cellStyle name="Migliaia 24 3 6 5" xfId="12565"/>
    <cellStyle name="Migliaia 24 3 7" xfId="8584"/>
    <cellStyle name="Migliaia 24 3 7 2" xfId="29792"/>
    <cellStyle name="Migliaia 24 3 7 2 2" xfId="35237"/>
    <cellStyle name="Migliaia 24 3 7 2 3" xfId="40539"/>
    <cellStyle name="Migliaia 24 3 7 3" xfId="32711"/>
    <cellStyle name="Migliaia 24 3 7 4" xfId="37888"/>
    <cellStyle name="Migliaia 24 3 8" xfId="13683"/>
    <cellStyle name="Migliaia 24 3 8 2" xfId="29793"/>
    <cellStyle name="Migliaia 24 3 8 2 2" xfId="35238"/>
    <cellStyle name="Migliaia 24 3 8 2 3" xfId="40540"/>
    <cellStyle name="Migliaia 24 3 8 3" xfId="32712"/>
    <cellStyle name="Migliaia 24 3 8 4" xfId="37889"/>
    <cellStyle name="Migliaia 24 3 8 5" xfId="20843"/>
    <cellStyle name="Migliaia 24 3 9" xfId="16472"/>
    <cellStyle name="Migliaia 24 4" xfId="465"/>
    <cellStyle name="Migliaia 24 4 2" xfId="4397"/>
    <cellStyle name="Migliaia 24 4 2 2" xfId="5121"/>
    <cellStyle name="Migliaia 24 4 2 2 2" xfId="29794"/>
    <cellStyle name="Migliaia 24 4 2 2 2 2" xfId="35239"/>
    <cellStyle name="Migliaia 24 4 2 2 2 3" xfId="40541"/>
    <cellStyle name="Migliaia 24 4 2 2 3" xfId="32713"/>
    <cellStyle name="Migliaia 24 4 2 2 4" xfId="37890"/>
    <cellStyle name="Migliaia 24 4 2 3" xfId="8256"/>
    <cellStyle name="Migliaia 24 4 2 3 2" xfId="29795"/>
    <cellStyle name="Migliaia 24 4 2 3 2 2" xfId="35240"/>
    <cellStyle name="Migliaia 24 4 2 3 2 3" xfId="40542"/>
    <cellStyle name="Migliaia 24 4 2 3 3" xfId="32714"/>
    <cellStyle name="Migliaia 24 4 2 3 4" xfId="37891"/>
    <cellStyle name="Migliaia 24 4 2 4" xfId="7603"/>
    <cellStyle name="Migliaia 24 4 2 5" xfId="6985"/>
    <cellStyle name="Migliaia 24 4 2 5 2" xfId="17758"/>
    <cellStyle name="Migliaia 24 4 2 5 3" xfId="43671"/>
    <cellStyle name="Migliaia 24 4 2 5 4" xfId="46751"/>
    <cellStyle name="Migliaia 24 4 2 5 5" xfId="49767"/>
    <cellStyle name="Migliaia 24 4 2 6" xfId="16483"/>
    <cellStyle name="Migliaia 24 4 2 7" xfId="20845"/>
    <cellStyle name="Migliaia 24 4 3" xfId="5122"/>
    <cellStyle name="Migliaia 24 4 3 2" xfId="14502"/>
    <cellStyle name="Migliaia 24 4 3 2 2" xfId="35241"/>
    <cellStyle name="Migliaia 24 4 3 2 3" xfId="40543"/>
    <cellStyle name="Migliaia 24 4 3 3" xfId="32715"/>
    <cellStyle name="Migliaia 24 4 3 4" xfId="37892"/>
    <cellStyle name="Migliaia 24 4 3 5" xfId="13681"/>
    <cellStyle name="Migliaia 24 4 4" xfId="8257"/>
    <cellStyle name="Migliaia 24 4 4 2" xfId="29796"/>
    <cellStyle name="Migliaia 24 4 4 2 2" xfId="35242"/>
    <cellStyle name="Migliaia 24 4 4 2 3" xfId="40544"/>
    <cellStyle name="Migliaia 24 4 4 3" xfId="32716"/>
    <cellStyle name="Migliaia 24 4 4 4" xfId="37893"/>
    <cellStyle name="Migliaia 24 4 5" xfId="7602"/>
    <cellStyle name="Migliaia 24 4 5 2" xfId="29797"/>
    <cellStyle name="Migliaia 24 4 5 2 2" xfId="35243"/>
    <cellStyle name="Migliaia 24 4 5 2 3" xfId="40545"/>
    <cellStyle name="Migliaia 24 4 5 3" xfId="32717"/>
    <cellStyle name="Migliaia 24 4 5 4" xfId="37894"/>
    <cellStyle name="Migliaia 24 4 6" xfId="6984"/>
    <cellStyle name="Migliaia 24 4 6 2" xfId="17757"/>
    <cellStyle name="Migliaia 24 4 6 2 2" xfId="35244"/>
    <cellStyle name="Migliaia 24 4 6 2 3" xfId="40546"/>
    <cellStyle name="Migliaia 24 4 6 2 4" xfId="29798"/>
    <cellStyle name="Migliaia 24 4 6 3" xfId="32718"/>
    <cellStyle name="Migliaia 24 4 6 4" xfId="37895"/>
    <cellStyle name="Migliaia 24 4 6 5" xfId="20846"/>
    <cellStyle name="Migliaia 24 4 6 6" xfId="42929"/>
    <cellStyle name="Migliaia 24 4 6 7" xfId="46750"/>
    <cellStyle name="Migliaia 24 4 6 8" xfId="49766"/>
    <cellStyle name="Migliaia 24 4 7" xfId="16482"/>
    <cellStyle name="Migliaia 24 4 7 2" xfId="29799"/>
    <cellStyle name="Migliaia 24 4 7 2 2" xfId="35245"/>
    <cellStyle name="Migliaia 24 4 7 2 3" xfId="40547"/>
    <cellStyle name="Migliaia 24 4 7 3" xfId="32719"/>
    <cellStyle name="Migliaia 24 4 7 4" xfId="37896"/>
    <cellStyle name="Migliaia 24 4 7 5" xfId="20847"/>
    <cellStyle name="Migliaia 24 4 8" xfId="20844"/>
    <cellStyle name="Migliaia 24 4 9" xfId="2423"/>
    <cellStyle name="Migliaia 24 5" xfId="466"/>
    <cellStyle name="Migliaia 24 5 2" xfId="4398"/>
    <cellStyle name="Migliaia 24 5 2 2" xfId="14719"/>
    <cellStyle name="Migliaia 24 5 2 2 2" xfId="35246"/>
    <cellStyle name="Migliaia 24 5 2 2 3" xfId="40548"/>
    <cellStyle name="Migliaia 24 5 2 3" xfId="16485"/>
    <cellStyle name="Migliaia 24 5 2 3 2" xfId="32720"/>
    <cellStyle name="Migliaia 24 5 2 4" xfId="37897"/>
    <cellStyle name="Migliaia 24 5 2 5" xfId="12566"/>
    <cellStyle name="Migliaia 24 5 3" xfId="7604"/>
    <cellStyle name="Migliaia 24 5 3 2" xfId="29800"/>
    <cellStyle name="Migliaia 24 5 3 2 2" xfId="35247"/>
    <cellStyle name="Migliaia 24 5 3 2 3" xfId="40549"/>
    <cellStyle name="Migliaia 24 5 3 3" xfId="32721"/>
    <cellStyle name="Migliaia 24 5 3 4" xfId="37898"/>
    <cellStyle name="Migliaia 24 5 4" xfId="6986"/>
    <cellStyle name="Migliaia 24 5 4 2" xfId="17759"/>
    <cellStyle name="Migliaia 24 5 4 2 2" xfId="35248"/>
    <cellStyle name="Migliaia 24 5 4 2 3" xfId="40550"/>
    <cellStyle name="Migliaia 24 5 4 2 4" xfId="29801"/>
    <cellStyle name="Migliaia 24 5 4 3" xfId="32722"/>
    <cellStyle name="Migliaia 24 5 4 4" xfId="37899"/>
    <cellStyle name="Migliaia 24 5 4 5" xfId="20849"/>
    <cellStyle name="Migliaia 24 5 4 6" xfId="44283"/>
    <cellStyle name="Migliaia 24 5 4 7" xfId="46752"/>
    <cellStyle name="Migliaia 24 5 4 8" xfId="49768"/>
    <cellStyle name="Migliaia 24 5 5" xfId="16484"/>
    <cellStyle name="Migliaia 24 5 5 2" xfId="29802"/>
    <cellStyle name="Migliaia 24 5 5 2 2" xfId="35249"/>
    <cellStyle name="Migliaia 24 5 5 2 3" xfId="40551"/>
    <cellStyle name="Migliaia 24 5 5 3" xfId="32723"/>
    <cellStyle name="Migliaia 24 5 5 4" xfId="37900"/>
    <cellStyle name="Migliaia 24 5 5 5" xfId="20850"/>
    <cellStyle name="Migliaia 24 5 6" xfId="20851"/>
    <cellStyle name="Migliaia 24 5 6 2" xfId="29803"/>
    <cellStyle name="Migliaia 24 5 6 2 2" xfId="35250"/>
    <cellStyle name="Migliaia 24 5 6 2 3" xfId="40552"/>
    <cellStyle name="Migliaia 24 5 6 3" xfId="32724"/>
    <cellStyle name="Migliaia 24 5 6 4" xfId="37901"/>
    <cellStyle name="Migliaia 24 5 7" xfId="20848"/>
    <cellStyle name="Migliaia 24 5 8" xfId="2424"/>
    <cellStyle name="Migliaia 24 6" xfId="2419"/>
    <cellStyle name="Migliaia 24 6 2" xfId="4393"/>
    <cellStyle name="Migliaia 24 6 2 2" xfId="6021"/>
    <cellStyle name="Migliaia 24 6 2 3" xfId="14971"/>
    <cellStyle name="Migliaia 24 6 2 4" xfId="16487"/>
    <cellStyle name="Migliaia 24 6 2 5" xfId="28633"/>
    <cellStyle name="Migliaia 24 6 2 6" xfId="12568"/>
    <cellStyle name="Migliaia 24 6 3" xfId="5773"/>
    <cellStyle name="Migliaia 24 6 3 2" xfId="31524"/>
    <cellStyle name="Migliaia 24 6 3 2 2" xfId="36684"/>
    <cellStyle name="Migliaia 24 6 3 2 3" xfId="41986"/>
    <cellStyle name="Migliaia 24 6 3 3" xfId="34033"/>
    <cellStyle name="Migliaia 24 6 3 4" xfId="39335"/>
    <cellStyle name="Migliaia 24 6 4" xfId="16486"/>
    <cellStyle name="Migliaia 24 6 4 2" xfId="35251"/>
    <cellStyle name="Migliaia 24 6 4 3" xfId="40553"/>
    <cellStyle name="Migliaia 24 6 4 4" xfId="29804"/>
    <cellStyle name="Migliaia 24 6 5" xfId="32725"/>
    <cellStyle name="Migliaia 24 6 6" xfId="37902"/>
    <cellStyle name="Migliaia 24 6 7" xfId="12567"/>
    <cellStyle name="Migliaia 24 7" xfId="4061"/>
    <cellStyle name="Migliaia 24 7 2" xfId="10531"/>
    <cellStyle name="Migliaia 24 7 2 2" xfId="31525"/>
    <cellStyle name="Migliaia 24 7 2 2 2" xfId="36685"/>
    <cellStyle name="Migliaia 24 7 2 2 3" xfId="41987"/>
    <cellStyle name="Migliaia 24 7 2 3" xfId="34034"/>
    <cellStyle name="Migliaia 24 7 2 4" xfId="39336"/>
    <cellStyle name="Migliaia 24 7 3" xfId="16488"/>
    <cellStyle name="Migliaia 24 7 3 2" xfId="35252"/>
    <cellStyle name="Migliaia 24 7 3 3" xfId="40554"/>
    <cellStyle name="Migliaia 24 7 3 4" xfId="29805"/>
    <cellStyle name="Migliaia 24 7 4" xfId="32726"/>
    <cellStyle name="Migliaia 24 7 5" xfId="37903"/>
    <cellStyle name="Migliaia 24 7 6" xfId="12569"/>
    <cellStyle name="Migliaia 24 8" xfId="3625"/>
    <cellStyle name="Migliaia 24 8 2" xfId="10236"/>
    <cellStyle name="Migliaia 24 8 2 2" xfId="31526"/>
    <cellStyle name="Migliaia 24 8 2 2 2" xfId="36686"/>
    <cellStyle name="Migliaia 24 8 2 2 3" xfId="41988"/>
    <cellStyle name="Migliaia 24 8 2 3" xfId="34035"/>
    <cellStyle name="Migliaia 24 8 2 4" xfId="39337"/>
    <cellStyle name="Migliaia 24 8 3" xfId="16489"/>
    <cellStyle name="Migliaia 24 8 3 2" xfId="35253"/>
    <cellStyle name="Migliaia 24 8 3 3" xfId="40555"/>
    <cellStyle name="Migliaia 24 8 3 4" xfId="29806"/>
    <cellStyle name="Migliaia 24 8 4" xfId="32727"/>
    <cellStyle name="Migliaia 24 8 5" xfId="37904"/>
    <cellStyle name="Migliaia 24 8 6" xfId="12570"/>
    <cellStyle name="Migliaia 24 9" xfId="13471"/>
    <cellStyle name="Migliaia 24 9 2" xfId="29807"/>
    <cellStyle name="Migliaia 24 9 2 2" xfId="35254"/>
    <cellStyle name="Migliaia 24 9 2 3" xfId="40556"/>
    <cellStyle name="Migliaia 24 9 3" xfId="32728"/>
    <cellStyle name="Migliaia 24 9 4" xfId="37905"/>
    <cellStyle name="Migliaia 25" xfId="467"/>
    <cellStyle name="Migliaia 25 10" xfId="16490"/>
    <cellStyle name="Migliaia 25 10 2" xfId="35255"/>
    <cellStyle name="Migliaia 25 10 3" xfId="40557"/>
    <cellStyle name="Migliaia 25 10 4" xfId="29808"/>
    <cellStyle name="Migliaia 25 11" xfId="32729"/>
    <cellStyle name="Migliaia 25 12" xfId="37906"/>
    <cellStyle name="Migliaia 25 13" xfId="1832"/>
    <cellStyle name="Migliaia 25 2" xfId="468"/>
    <cellStyle name="Migliaia 25 2 2" xfId="2426"/>
    <cellStyle name="Migliaia 25 2 2 2" xfId="4400"/>
    <cellStyle name="Migliaia 25 2 2 2 2" xfId="10684"/>
    <cellStyle name="Migliaia 25 2 2 2 2 2" xfId="35256"/>
    <cellStyle name="Migliaia 25 2 2 2 2 3" xfId="40558"/>
    <cellStyle name="Migliaia 25 2 2 2 3" xfId="14720"/>
    <cellStyle name="Migliaia 25 2 2 2 4" xfId="16493"/>
    <cellStyle name="Migliaia 25 2 2 2 4 2" xfId="37907"/>
    <cellStyle name="Migliaia 25 2 2 2 5" xfId="12571"/>
    <cellStyle name="Migliaia 25 2 2 3" xfId="7909"/>
    <cellStyle name="Migliaia 25 2 2 3 2" xfId="31527"/>
    <cellStyle name="Migliaia 25 2 2 3 2 2" xfId="36687"/>
    <cellStyle name="Migliaia 25 2 2 3 2 3" xfId="41989"/>
    <cellStyle name="Migliaia 25 2 2 3 3" xfId="34036"/>
    <cellStyle name="Migliaia 25 2 2 3 4" xfId="39338"/>
    <cellStyle name="Migliaia 25 2 2 4" xfId="6987"/>
    <cellStyle name="Migliaia 25 2 2 4 2" xfId="17760"/>
    <cellStyle name="Migliaia 25 2 2 4 3" xfId="44243"/>
    <cellStyle name="Migliaia 25 2 2 4 4" xfId="46753"/>
    <cellStyle name="Migliaia 25 2 2 4 5" xfId="49769"/>
    <cellStyle name="Migliaia 25 2 2 5" xfId="16492"/>
    <cellStyle name="Migliaia 25 2 2 6" xfId="20853"/>
    <cellStyle name="Migliaia 25 2 3" xfId="4065"/>
    <cellStyle name="Migliaia 25 2 3 2" xfId="10535"/>
    <cellStyle name="Migliaia 25 2 3 2 2" xfId="31528"/>
    <cellStyle name="Migliaia 25 2 3 2 2 2" xfId="36688"/>
    <cellStyle name="Migliaia 25 2 3 2 2 3" xfId="41990"/>
    <cellStyle name="Migliaia 25 2 3 2 3" xfId="34037"/>
    <cellStyle name="Migliaia 25 2 3 2 4" xfId="39339"/>
    <cellStyle name="Migliaia 25 2 3 3" xfId="16494"/>
    <cellStyle name="Migliaia 25 2 3 3 2" xfId="35257"/>
    <cellStyle name="Migliaia 25 2 3 3 3" xfId="40559"/>
    <cellStyle name="Migliaia 25 2 3 3 4" xfId="29809"/>
    <cellStyle name="Migliaia 25 2 3 4" xfId="32730"/>
    <cellStyle name="Migliaia 25 2 3 5" xfId="37908"/>
    <cellStyle name="Migliaia 25 2 3 6" xfId="12572"/>
    <cellStyle name="Migliaia 25 2 4" xfId="3630"/>
    <cellStyle name="Migliaia 25 2 4 2" xfId="10240"/>
    <cellStyle name="Migliaia 25 2 4 2 2" xfId="35258"/>
    <cellStyle name="Migliaia 25 2 4 2 3" xfId="40560"/>
    <cellStyle name="Migliaia 25 2 4 3" xfId="14862"/>
    <cellStyle name="Migliaia 25 2 4 4" xfId="16495"/>
    <cellStyle name="Migliaia 25 2 4 4 2" xfId="37909"/>
    <cellStyle name="Migliaia 25 2 4 5" xfId="12573"/>
    <cellStyle name="Migliaia 25 2 5" xfId="9424"/>
    <cellStyle name="Migliaia 25 2 5 2" xfId="29810"/>
    <cellStyle name="Migliaia 25 2 5 2 2" xfId="35259"/>
    <cellStyle name="Migliaia 25 2 5 2 3" xfId="40561"/>
    <cellStyle name="Migliaia 25 2 5 3" xfId="32731"/>
    <cellStyle name="Migliaia 25 2 5 4" xfId="37910"/>
    <cellStyle name="Migliaia 25 2 6" xfId="16491"/>
    <cellStyle name="Migliaia 25 2 6 2" xfId="29811"/>
    <cellStyle name="Migliaia 25 2 6 2 2" xfId="35260"/>
    <cellStyle name="Migliaia 25 2 6 2 3" xfId="40562"/>
    <cellStyle name="Migliaia 25 2 6 3" xfId="32732"/>
    <cellStyle name="Migliaia 25 2 6 4" xfId="37911"/>
    <cellStyle name="Migliaia 25 2 6 5" xfId="20854"/>
    <cellStyle name="Migliaia 25 2 7" xfId="20852"/>
    <cellStyle name="Migliaia 25 2 8" xfId="1833"/>
    <cellStyle name="Migliaia 25 3" xfId="469"/>
    <cellStyle name="Migliaia 25 3 10" xfId="20855"/>
    <cellStyle name="Migliaia 25 3 11" xfId="12574"/>
    <cellStyle name="Migliaia 25 3 12" xfId="1834"/>
    <cellStyle name="Migliaia 25 3 2" xfId="470"/>
    <cellStyle name="Migliaia 25 3 2 2" xfId="4402"/>
    <cellStyle name="Migliaia 25 3 2 2 2" xfId="8258"/>
    <cellStyle name="Migliaia 25 3 2 2 2 2" xfId="14721"/>
    <cellStyle name="Migliaia 25 3 2 2 2 2 2" xfId="18165"/>
    <cellStyle name="Migliaia 25 3 2 2 2 2 2 2" xfId="35261"/>
    <cellStyle name="Migliaia 25 3 2 2 2 2 3" xfId="40563"/>
    <cellStyle name="Migliaia 25 3 2 2 2 2 4" xfId="29812"/>
    <cellStyle name="Migliaia 25 3 2 2 2 3" xfId="32733"/>
    <cellStyle name="Migliaia 25 3 2 2 2 4" xfId="37912"/>
    <cellStyle name="Migliaia 25 3 2 2 2 5" xfId="43749"/>
    <cellStyle name="Migliaia 25 3 2 2 2 6" xfId="47171"/>
    <cellStyle name="Migliaia 25 3 2 2 2 7" xfId="50187"/>
    <cellStyle name="Migliaia 25 3 2 2 2 8" xfId="13962"/>
    <cellStyle name="Migliaia 25 3 2 2 3" xfId="7439"/>
    <cellStyle name="Migliaia 25 3 2 2 4" xfId="6988"/>
    <cellStyle name="Migliaia 25 3 2 2 4 2" xfId="17761"/>
    <cellStyle name="Migliaia 25 3 2 2 4 3" xfId="42512"/>
    <cellStyle name="Migliaia 25 3 2 2 4 4" xfId="46754"/>
    <cellStyle name="Migliaia 25 3 2 2 4 5" xfId="49770"/>
    <cellStyle name="Migliaia 25 3 2 2 5" xfId="16498"/>
    <cellStyle name="Migliaia 25 3 2 2 6" xfId="20857"/>
    <cellStyle name="Migliaia 25 3 2 3" xfId="3632"/>
    <cellStyle name="Migliaia 25 3 2 3 2" xfId="8719"/>
    <cellStyle name="Migliaia 25 3 2 3 2 2" xfId="35262"/>
    <cellStyle name="Migliaia 25 3 2 3 2 3" xfId="40564"/>
    <cellStyle name="Migliaia 25 3 2 3 2 4" xfId="29813"/>
    <cellStyle name="Migliaia 25 3 2 3 3" xfId="8259"/>
    <cellStyle name="Migliaia 25 3 2 3 4" xfId="16499"/>
    <cellStyle name="Migliaia 25 3 2 3 4 2" xfId="37913"/>
    <cellStyle name="Migliaia 25 3 2 3 5" xfId="12575"/>
    <cellStyle name="Migliaia 25 3 2 4" xfId="7605"/>
    <cellStyle name="Migliaia 25 3 2 4 2" xfId="14381"/>
    <cellStyle name="Migliaia 25 3 2 4 2 2" xfId="35263"/>
    <cellStyle name="Migliaia 25 3 2 4 2 3" xfId="40565"/>
    <cellStyle name="Migliaia 25 3 2 4 3" xfId="32734"/>
    <cellStyle name="Migliaia 25 3 2 4 4" xfId="37914"/>
    <cellStyle name="Migliaia 25 3 2 4 5" xfId="13474"/>
    <cellStyle name="Migliaia 25 3 2 5" xfId="13679"/>
    <cellStyle name="Migliaia 25 3 2 5 2" xfId="29814"/>
    <cellStyle name="Migliaia 25 3 2 5 2 2" xfId="35264"/>
    <cellStyle name="Migliaia 25 3 2 5 2 3" xfId="40566"/>
    <cellStyle name="Migliaia 25 3 2 5 3" xfId="32735"/>
    <cellStyle name="Migliaia 25 3 2 5 4" xfId="37915"/>
    <cellStyle name="Migliaia 25 3 2 6" xfId="16497"/>
    <cellStyle name="Migliaia 25 3 2 6 2" xfId="29815"/>
    <cellStyle name="Migliaia 25 3 2 6 2 2" xfId="35265"/>
    <cellStyle name="Migliaia 25 3 2 6 2 3" xfId="40567"/>
    <cellStyle name="Migliaia 25 3 2 6 3" xfId="32736"/>
    <cellStyle name="Migliaia 25 3 2 6 4" xfId="37916"/>
    <cellStyle name="Migliaia 25 3 2 6 5" xfId="20858"/>
    <cellStyle name="Migliaia 25 3 2 7" xfId="20856"/>
    <cellStyle name="Migliaia 25 3 2 8" xfId="2428"/>
    <cellStyle name="Migliaia 25 3 3" xfId="2427"/>
    <cellStyle name="Migliaia 25 3 3 2" xfId="4401"/>
    <cellStyle name="Migliaia 25 3 3 2 2" xfId="6024"/>
    <cellStyle name="Migliaia 25 3 3 2 2 2" xfId="35267"/>
    <cellStyle name="Migliaia 25 3 3 2 2 3" xfId="40569"/>
    <cellStyle name="Migliaia 25 3 3 2 3" xfId="14503"/>
    <cellStyle name="Migliaia 25 3 3 2 4" xfId="16501"/>
    <cellStyle name="Migliaia 25 3 3 2 4 2" xfId="37918"/>
    <cellStyle name="Migliaia 25 3 3 2 5" xfId="12577"/>
    <cellStyle name="Migliaia 25 3 3 3" xfId="5776"/>
    <cellStyle name="Migliaia 25 3 3 3 2" xfId="29817"/>
    <cellStyle name="Migliaia 25 3 3 3 2 2" xfId="35268"/>
    <cellStyle name="Migliaia 25 3 3 3 2 3" xfId="40570"/>
    <cellStyle name="Migliaia 25 3 3 3 3" xfId="32738"/>
    <cellStyle name="Migliaia 25 3 3 3 4" xfId="37919"/>
    <cellStyle name="Migliaia 25 3 3 4" xfId="16500"/>
    <cellStyle name="Migliaia 25 3 3 4 2" xfId="29818"/>
    <cellStyle name="Migliaia 25 3 3 4 2 2" xfId="35269"/>
    <cellStyle name="Migliaia 25 3 3 4 2 3" xfId="40571"/>
    <cellStyle name="Migliaia 25 3 3 4 3" xfId="32739"/>
    <cellStyle name="Migliaia 25 3 3 4 4" xfId="37920"/>
    <cellStyle name="Migliaia 25 3 3 4 5" xfId="20859"/>
    <cellStyle name="Migliaia 25 3 3 5" xfId="20860"/>
    <cellStyle name="Migliaia 25 3 3 5 2" xfId="29819"/>
    <cellStyle name="Migliaia 25 3 3 5 2 2" xfId="35270"/>
    <cellStyle name="Migliaia 25 3 3 5 2 3" xfId="40572"/>
    <cellStyle name="Migliaia 25 3 3 5 3" xfId="32740"/>
    <cellStyle name="Migliaia 25 3 3 5 4" xfId="37921"/>
    <cellStyle name="Migliaia 25 3 3 6" xfId="29816"/>
    <cellStyle name="Migliaia 25 3 3 6 2" xfId="35266"/>
    <cellStyle name="Migliaia 25 3 3 6 3" xfId="40568"/>
    <cellStyle name="Migliaia 25 3 3 7" xfId="32737"/>
    <cellStyle name="Migliaia 25 3 3 8" xfId="37917"/>
    <cellStyle name="Migliaia 25 3 3 9" xfId="12576"/>
    <cellStyle name="Migliaia 25 3 4" xfId="3282"/>
    <cellStyle name="Migliaia 25 3 4 2" xfId="4792"/>
    <cellStyle name="Migliaia 25 3 4 2 2" xfId="10744"/>
    <cellStyle name="Migliaia 25 3 4 2 3" xfId="14865"/>
    <cellStyle name="Migliaia 25 3 4 2 4" xfId="16503"/>
    <cellStyle name="Migliaia 25 3 4 2 5" xfId="28634"/>
    <cellStyle name="Migliaia 25 3 4 2 6" xfId="12579"/>
    <cellStyle name="Migliaia 25 3 4 3" xfId="9992"/>
    <cellStyle name="Migliaia 25 3 4 3 2" xfId="31529"/>
    <cellStyle name="Migliaia 25 3 4 3 2 2" xfId="36689"/>
    <cellStyle name="Migliaia 25 3 4 3 2 3" xfId="41991"/>
    <cellStyle name="Migliaia 25 3 4 3 3" xfId="34038"/>
    <cellStyle name="Migliaia 25 3 4 3 4" xfId="39340"/>
    <cellStyle name="Migliaia 25 3 4 4" xfId="16502"/>
    <cellStyle name="Migliaia 25 3 4 4 2" xfId="35271"/>
    <cellStyle name="Migliaia 25 3 4 4 3" xfId="40573"/>
    <cellStyle name="Migliaia 25 3 4 4 4" xfId="29820"/>
    <cellStyle name="Migliaia 25 3 4 5" xfId="32741"/>
    <cellStyle name="Migliaia 25 3 4 6" xfId="37922"/>
    <cellStyle name="Migliaia 25 3 4 7" xfId="12578"/>
    <cellStyle name="Migliaia 25 3 5" xfId="4066"/>
    <cellStyle name="Migliaia 25 3 5 2" xfId="10536"/>
    <cellStyle name="Migliaia 25 3 5 2 2" xfId="31530"/>
    <cellStyle name="Migliaia 25 3 5 2 2 2" xfId="36690"/>
    <cellStyle name="Migliaia 25 3 5 2 2 3" xfId="41992"/>
    <cellStyle name="Migliaia 25 3 5 2 3" xfId="34039"/>
    <cellStyle name="Migliaia 25 3 5 2 4" xfId="39341"/>
    <cellStyle name="Migliaia 25 3 5 3" xfId="16504"/>
    <cellStyle name="Migliaia 25 3 5 3 2" xfId="35272"/>
    <cellStyle name="Migliaia 25 3 5 3 3" xfId="40574"/>
    <cellStyle name="Migliaia 25 3 5 3 4" xfId="29821"/>
    <cellStyle name="Migliaia 25 3 5 4" xfId="32742"/>
    <cellStyle name="Migliaia 25 3 5 5" xfId="37923"/>
    <cellStyle name="Migliaia 25 3 5 6" xfId="12580"/>
    <cellStyle name="Migliaia 25 3 6" xfId="3631"/>
    <cellStyle name="Migliaia 25 3 6 2" xfId="10241"/>
    <cellStyle name="Migliaia 25 3 6 2 2" xfId="35273"/>
    <cellStyle name="Migliaia 25 3 6 2 3" xfId="40575"/>
    <cellStyle name="Migliaia 25 3 6 3" xfId="14325"/>
    <cellStyle name="Migliaia 25 3 6 4" xfId="16505"/>
    <cellStyle name="Migliaia 25 3 6 4 2" xfId="37924"/>
    <cellStyle name="Migliaia 25 3 6 5" xfId="12581"/>
    <cellStyle name="Migliaia 25 3 7" xfId="8545"/>
    <cellStyle name="Migliaia 25 3 7 2" xfId="29822"/>
    <cellStyle name="Migliaia 25 3 7 2 2" xfId="35274"/>
    <cellStyle name="Migliaia 25 3 7 2 3" xfId="40576"/>
    <cellStyle name="Migliaia 25 3 7 3" xfId="32743"/>
    <cellStyle name="Migliaia 25 3 7 4" xfId="37925"/>
    <cellStyle name="Migliaia 25 3 8" xfId="13680"/>
    <cellStyle name="Migliaia 25 3 8 2" xfId="29823"/>
    <cellStyle name="Migliaia 25 3 8 2 2" xfId="35275"/>
    <cellStyle name="Migliaia 25 3 8 2 3" xfId="40577"/>
    <cellStyle name="Migliaia 25 3 8 3" xfId="32744"/>
    <cellStyle name="Migliaia 25 3 8 4" xfId="37926"/>
    <cellStyle name="Migliaia 25 3 8 5" xfId="20861"/>
    <cellStyle name="Migliaia 25 3 9" xfId="16496"/>
    <cellStyle name="Migliaia 25 4" xfId="471"/>
    <cellStyle name="Migliaia 25 4 2" xfId="4403"/>
    <cellStyle name="Migliaia 25 4 2 2" xfId="5123"/>
    <cellStyle name="Migliaia 25 4 2 2 2" xfId="29824"/>
    <cellStyle name="Migliaia 25 4 2 2 2 2" xfId="35276"/>
    <cellStyle name="Migliaia 25 4 2 2 2 3" xfId="40578"/>
    <cellStyle name="Migliaia 25 4 2 2 3" xfId="32745"/>
    <cellStyle name="Migliaia 25 4 2 2 4" xfId="37927"/>
    <cellStyle name="Migliaia 25 4 2 3" xfId="8260"/>
    <cellStyle name="Migliaia 25 4 2 3 2" xfId="29825"/>
    <cellStyle name="Migliaia 25 4 2 3 2 2" xfId="35277"/>
    <cellStyle name="Migliaia 25 4 2 3 2 3" xfId="40579"/>
    <cellStyle name="Migliaia 25 4 2 3 3" xfId="32746"/>
    <cellStyle name="Migliaia 25 4 2 3 4" xfId="37928"/>
    <cellStyle name="Migliaia 25 4 2 4" xfId="7607"/>
    <cellStyle name="Migliaia 25 4 2 5" xfId="6990"/>
    <cellStyle name="Migliaia 25 4 2 5 2" xfId="17763"/>
    <cellStyle name="Migliaia 25 4 2 5 3" xfId="30833"/>
    <cellStyle name="Migliaia 25 4 2 5 4" xfId="46756"/>
    <cellStyle name="Migliaia 25 4 2 5 5" xfId="49772"/>
    <cellStyle name="Migliaia 25 4 2 6" xfId="16507"/>
    <cellStyle name="Migliaia 25 4 2 7" xfId="20863"/>
    <cellStyle name="Migliaia 25 4 3" xfId="5124"/>
    <cellStyle name="Migliaia 25 4 3 2" xfId="14504"/>
    <cellStyle name="Migliaia 25 4 3 2 2" xfId="35278"/>
    <cellStyle name="Migliaia 25 4 3 2 3" xfId="40580"/>
    <cellStyle name="Migliaia 25 4 3 3" xfId="32747"/>
    <cellStyle name="Migliaia 25 4 3 4" xfId="37929"/>
    <cellStyle name="Migliaia 25 4 3 5" xfId="13678"/>
    <cellStyle name="Migliaia 25 4 4" xfId="8261"/>
    <cellStyle name="Migliaia 25 4 4 2" xfId="29826"/>
    <cellStyle name="Migliaia 25 4 4 2 2" xfId="35279"/>
    <cellStyle name="Migliaia 25 4 4 2 3" xfId="40581"/>
    <cellStyle name="Migliaia 25 4 4 3" xfId="32748"/>
    <cellStyle name="Migliaia 25 4 4 4" xfId="37930"/>
    <cellStyle name="Migliaia 25 4 5" xfId="7606"/>
    <cellStyle name="Migliaia 25 4 5 2" xfId="29827"/>
    <cellStyle name="Migliaia 25 4 5 2 2" xfId="35280"/>
    <cellStyle name="Migliaia 25 4 5 2 3" xfId="40582"/>
    <cellStyle name="Migliaia 25 4 5 3" xfId="32749"/>
    <cellStyle name="Migliaia 25 4 5 4" xfId="37931"/>
    <cellStyle name="Migliaia 25 4 6" xfId="6989"/>
    <cellStyle name="Migliaia 25 4 6 2" xfId="17762"/>
    <cellStyle name="Migliaia 25 4 6 2 2" xfId="35281"/>
    <cellStyle name="Migliaia 25 4 6 2 3" xfId="40583"/>
    <cellStyle name="Migliaia 25 4 6 2 4" xfId="29828"/>
    <cellStyle name="Migliaia 25 4 6 3" xfId="32750"/>
    <cellStyle name="Migliaia 25 4 6 4" xfId="37932"/>
    <cellStyle name="Migliaia 25 4 6 5" xfId="20864"/>
    <cellStyle name="Migliaia 25 4 6 6" xfId="44459"/>
    <cellStyle name="Migliaia 25 4 6 7" xfId="46755"/>
    <cellStyle name="Migliaia 25 4 6 8" xfId="49771"/>
    <cellStyle name="Migliaia 25 4 7" xfId="16506"/>
    <cellStyle name="Migliaia 25 4 7 2" xfId="29829"/>
    <cellStyle name="Migliaia 25 4 7 2 2" xfId="35282"/>
    <cellStyle name="Migliaia 25 4 7 2 3" xfId="40584"/>
    <cellStyle name="Migliaia 25 4 7 3" xfId="32751"/>
    <cellStyle name="Migliaia 25 4 7 4" xfId="37933"/>
    <cellStyle name="Migliaia 25 4 7 5" xfId="20865"/>
    <cellStyle name="Migliaia 25 4 8" xfId="20862"/>
    <cellStyle name="Migliaia 25 4 9" xfId="2429"/>
    <cellStyle name="Migliaia 25 5" xfId="472"/>
    <cellStyle name="Migliaia 25 5 2" xfId="4404"/>
    <cellStyle name="Migliaia 25 5 2 2" xfId="14722"/>
    <cellStyle name="Migliaia 25 5 2 2 2" xfId="35283"/>
    <cellStyle name="Migliaia 25 5 2 2 3" xfId="40585"/>
    <cellStyle name="Migliaia 25 5 2 3" xfId="16509"/>
    <cellStyle name="Migliaia 25 5 2 3 2" xfId="32752"/>
    <cellStyle name="Migliaia 25 5 2 4" xfId="37934"/>
    <cellStyle name="Migliaia 25 5 2 5" xfId="12582"/>
    <cellStyle name="Migliaia 25 5 3" xfId="7608"/>
    <cellStyle name="Migliaia 25 5 3 2" xfId="29830"/>
    <cellStyle name="Migliaia 25 5 3 2 2" xfId="35284"/>
    <cellStyle name="Migliaia 25 5 3 2 3" xfId="40586"/>
    <cellStyle name="Migliaia 25 5 3 3" xfId="32753"/>
    <cellStyle name="Migliaia 25 5 3 4" xfId="37935"/>
    <cellStyle name="Migliaia 25 5 4" xfId="6991"/>
    <cellStyle name="Migliaia 25 5 4 2" xfId="17764"/>
    <cellStyle name="Migliaia 25 5 4 2 2" xfId="35285"/>
    <cellStyle name="Migliaia 25 5 4 2 3" xfId="40587"/>
    <cellStyle name="Migliaia 25 5 4 2 4" xfId="29831"/>
    <cellStyle name="Migliaia 25 5 4 3" xfId="32754"/>
    <cellStyle name="Migliaia 25 5 4 4" xfId="37936"/>
    <cellStyle name="Migliaia 25 5 4 5" xfId="20867"/>
    <cellStyle name="Migliaia 25 5 4 6" xfId="43677"/>
    <cellStyle name="Migliaia 25 5 4 7" xfId="46757"/>
    <cellStyle name="Migliaia 25 5 4 8" xfId="49773"/>
    <cellStyle name="Migliaia 25 5 5" xfId="16508"/>
    <cellStyle name="Migliaia 25 5 5 2" xfId="29832"/>
    <cellStyle name="Migliaia 25 5 5 2 2" xfId="35286"/>
    <cellStyle name="Migliaia 25 5 5 2 3" xfId="40588"/>
    <cellStyle name="Migliaia 25 5 5 3" xfId="32755"/>
    <cellStyle name="Migliaia 25 5 5 4" xfId="37937"/>
    <cellStyle name="Migliaia 25 5 5 5" xfId="20868"/>
    <cellStyle name="Migliaia 25 5 6" xfId="20869"/>
    <cellStyle name="Migliaia 25 5 6 2" xfId="29833"/>
    <cellStyle name="Migliaia 25 5 6 2 2" xfId="35287"/>
    <cellStyle name="Migliaia 25 5 6 2 3" xfId="40589"/>
    <cellStyle name="Migliaia 25 5 6 3" xfId="32756"/>
    <cellStyle name="Migliaia 25 5 6 4" xfId="37938"/>
    <cellStyle name="Migliaia 25 5 7" xfId="20866"/>
    <cellStyle name="Migliaia 25 5 8" xfId="2430"/>
    <cellStyle name="Migliaia 25 6" xfId="2425"/>
    <cellStyle name="Migliaia 25 6 2" xfId="4399"/>
    <cellStyle name="Migliaia 25 6 2 2" xfId="6023"/>
    <cellStyle name="Migliaia 25 6 2 3" xfId="14970"/>
    <cellStyle name="Migliaia 25 6 2 4" xfId="16511"/>
    <cellStyle name="Migliaia 25 6 2 5" xfId="28635"/>
    <cellStyle name="Migliaia 25 6 2 6" xfId="12584"/>
    <cellStyle name="Migliaia 25 6 3" xfId="5775"/>
    <cellStyle name="Migliaia 25 6 3 2" xfId="31531"/>
    <cellStyle name="Migliaia 25 6 3 2 2" xfId="36691"/>
    <cellStyle name="Migliaia 25 6 3 2 3" xfId="41993"/>
    <cellStyle name="Migliaia 25 6 3 3" xfId="34040"/>
    <cellStyle name="Migliaia 25 6 3 4" xfId="39342"/>
    <cellStyle name="Migliaia 25 6 4" xfId="16510"/>
    <cellStyle name="Migliaia 25 6 4 2" xfId="35288"/>
    <cellStyle name="Migliaia 25 6 4 3" xfId="40590"/>
    <cellStyle name="Migliaia 25 6 4 4" xfId="29834"/>
    <cellStyle name="Migliaia 25 6 5" xfId="32757"/>
    <cellStyle name="Migliaia 25 6 6" xfId="37939"/>
    <cellStyle name="Migliaia 25 6 7" xfId="12583"/>
    <cellStyle name="Migliaia 25 7" xfId="4064"/>
    <cellStyle name="Migliaia 25 7 2" xfId="10534"/>
    <cellStyle name="Migliaia 25 7 2 2" xfId="31532"/>
    <cellStyle name="Migliaia 25 7 2 2 2" xfId="36692"/>
    <cellStyle name="Migliaia 25 7 2 2 3" xfId="41994"/>
    <cellStyle name="Migliaia 25 7 2 3" xfId="34041"/>
    <cellStyle name="Migliaia 25 7 2 4" xfId="39343"/>
    <cellStyle name="Migliaia 25 7 3" xfId="16512"/>
    <cellStyle name="Migliaia 25 7 3 2" xfId="35289"/>
    <cellStyle name="Migliaia 25 7 3 3" xfId="40591"/>
    <cellStyle name="Migliaia 25 7 3 4" xfId="29835"/>
    <cellStyle name="Migliaia 25 7 4" xfId="32758"/>
    <cellStyle name="Migliaia 25 7 5" xfId="37940"/>
    <cellStyle name="Migliaia 25 7 6" xfId="12585"/>
    <cellStyle name="Migliaia 25 8" xfId="3629"/>
    <cellStyle name="Migliaia 25 8 2" xfId="10239"/>
    <cellStyle name="Migliaia 25 8 2 2" xfId="31533"/>
    <cellStyle name="Migliaia 25 8 2 2 2" xfId="36693"/>
    <cellStyle name="Migliaia 25 8 2 2 3" xfId="41995"/>
    <cellStyle name="Migliaia 25 8 2 3" xfId="34042"/>
    <cellStyle name="Migliaia 25 8 2 4" xfId="39344"/>
    <cellStyle name="Migliaia 25 8 3" xfId="16513"/>
    <cellStyle name="Migliaia 25 8 3 2" xfId="35290"/>
    <cellStyle name="Migliaia 25 8 3 3" xfId="40592"/>
    <cellStyle name="Migliaia 25 8 3 4" xfId="29836"/>
    <cellStyle name="Migliaia 25 8 4" xfId="32759"/>
    <cellStyle name="Migliaia 25 8 5" xfId="37941"/>
    <cellStyle name="Migliaia 25 8 6" xfId="12586"/>
    <cellStyle name="Migliaia 25 9" xfId="13473"/>
    <cellStyle name="Migliaia 25 9 2" xfId="29837"/>
    <cellStyle name="Migliaia 25 9 2 2" xfId="35291"/>
    <cellStyle name="Migliaia 25 9 2 3" xfId="40593"/>
    <cellStyle name="Migliaia 25 9 3" xfId="32760"/>
    <cellStyle name="Migliaia 25 9 4" xfId="37942"/>
    <cellStyle name="Migliaia 26" xfId="473"/>
    <cellStyle name="Migliaia 26 10" xfId="16514"/>
    <cellStyle name="Migliaia 26 10 2" xfId="35292"/>
    <cellStyle name="Migliaia 26 10 3" xfId="40594"/>
    <cellStyle name="Migliaia 26 10 4" xfId="29838"/>
    <cellStyle name="Migliaia 26 11" xfId="32761"/>
    <cellStyle name="Migliaia 26 12" xfId="37943"/>
    <cellStyle name="Migliaia 26 13" xfId="1835"/>
    <cellStyle name="Migliaia 26 2" xfId="474"/>
    <cellStyle name="Migliaia 26 2 2" xfId="2432"/>
    <cellStyle name="Migliaia 26 2 2 2" xfId="4406"/>
    <cellStyle name="Migliaia 26 2 2 2 2" xfId="10685"/>
    <cellStyle name="Migliaia 26 2 2 2 2 2" xfId="35293"/>
    <cellStyle name="Migliaia 26 2 2 2 2 3" xfId="40595"/>
    <cellStyle name="Migliaia 26 2 2 2 3" xfId="14723"/>
    <cellStyle name="Migliaia 26 2 2 2 4" xfId="16517"/>
    <cellStyle name="Migliaia 26 2 2 2 4 2" xfId="37944"/>
    <cellStyle name="Migliaia 26 2 2 2 5" xfId="12587"/>
    <cellStyle name="Migliaia 26 2 2 3" xfId="7910"/>
    <cellStyle name="Migliaia 26 2 2 3 2" xfId="31534"/>
    <cellStyle name="Migliaia 26 2 2 3 2 2" xfId="36694"/>
    <cellStyle name="Migliaia 26 2 2 3 2 3" xfId="41996"/>
    <cellStyle name="Migliaia 26 2 2 3 3" xfId="34043"/>
    <cellStyle name="Migliaia 26 2 2 3 4" xfId="39345"/>
    <cellStyle name="Migliaia 26 2 2 4" xfId="6992"/>
    <cellStyle name="Migliaia 26 2 2 4 2" xfId="17765"/>
    <cellStyle name="Migliaia 26 2 2 4 3" xfId="42930"/>
    <cellStyle name="Migliaia 26 2 2 4 4" xfId="46758"/>
    <cellStyle name="Migliaia 26 2 2 4 5" xfId="49774"/>
    <cellStyle name="Migliaia 26 2 2 5" xfId="16516"/>
    <cellStyle name="Migliaia 26 2 2 6" xfId="20871"/>
    <cellStyle name="Migliaia 26 2 3" xfId="4068"/>
    <cellStyle name="Migliaia 26 2 3 2" xfId="10538"/>
    <cellStyle name="Migliaia 26 2 3 2 2" xfId="31535"/>
    <cellStyle name="Migliaia 26 2 3 2 2 2" xfId="36695"/>
    <cellStyle name="Migliaia 26 2 3 2 2 3" xfId="41997"/>
    <cellStyle name="Migliaia 26 2 3 2 3" xfId="34044"/>
    <cellStyle name="Migliaia 26 2 3 2 4" xfId="39346"/>
    <cellStyle name="Migliaia 26 2 3 3" xfId="16518"/>
    <cellStyle name="Migliaia 26 2 3 3 2" xfId="35294"/>
    <cellStyle name="Migliaia 26 2 3 3 3" xfId="40596"/>
    <cellStyle name="Migliaia 26 2 3 3 4" xfId="29839"/>
    <cellStyle name="Migliaia 26 2 3 4" xfId="32762"/>
    <cellStyle name="Migliaia 26 2 3 5" xfId="37945"/>
    <cellStyle name="Migliaia 26 2 3 6" xfId="12588"/>
    <cellStyle name="Migliaia 26 2 4" xfId="3634"/>
    <cellStyle name="Migliaia 26 2 4 2" xfId="10243"/>
    <cellStyle name="Migliaia 26 2 4 2 2" xfId="35295"/>
    <cellStyle name="Migliaia 26 2 4 2 3" xfId="40597"/>
    <cellStyle name="Migliaia 26 2 4 3" xfId="14924"/>
    <cellStyle name="Migliaia 26 2 4 4" xfId="16519"/>
    <cellStyle name="Migliaia 26 2 4 4 2" xfId="37946"/>
    <cellStyle name="Migliaia 26 2 4 5" xfId="12589"/>
    <cellStyle name="Migliaia 26 2 5" xfId="9425"/>
    <cellStyle name="Migliaia 26 2 5 2" xfId="29840"/>
    <cellStyle name="Migliaia 26 2 5 2 2" xfId="35296"/>
    <cellStyle name="Migliaia 26 2 5 2 3" xfId="40598"/>
    <cellStyle name="Migliaia 26 2 5 3" xfId="32763"/>
    <cellStyle name="Migliaia 26 2 5 4" xfId="37947"/>
    <cellStyle name="Migliaia 26 2 6" xfId="16515"/>
    <cellStyle name="Migliaia 26 2 6 2" xfId="29841"/>
    <cellStyle name="Migliaia 26 2 6 2 2" xfId="35297"/>
    <cellStyle name="Migliaia 26 2 6 2 3" xfId="40599"/>
    <cellStyle name="Migliaia 26 2 6 3" xfId="32764"/>
    <cellStyle name="Migliaia 26 2 6 4" xfId="37948"/>
    <cellStyle name="Migliaia 26 2 6 5" xfId="20872"/>
    <cellStyle name="Migliaia 26 2 7" xfId="20870"/>
    <cellStyle name="Migliaia 26 2 8" xfId="1836"/>
    <cellStyle name="Migliaia 26 3" xfId="475"/>
    <cellStyle name="Migliaia 26 3 10" xfId="20873"/>
    <cellStyle name="Migliaia 26 3 11" xfId="12590"/>
    <cellStyle name="Migliaia 26 3 12" xfId="1837"/>
    <cellStyle name="Migliaia 26 3 2" xfId="476"/>
    <cellStyle name="Migliaia 26 3 2 2" xfId="4408"/>
    <cellStyle name="Migliaia 26 3 2 2 2" xfId="8262"/>
    <cellStyle name="Migliaia 26 3 2 2 2 2" xfId="14724"/>
    <cellStyle name="Migliaia 26 3 2 2 2 2 2" xfId="18166"/>
    <cellStyle name="Migliaia 26 3 2 2 2 2 2 2" xfId="35298"/>
    <cellStyle name="Migliaia 26 3 2 2 2 2 3" xfId="40600"/>
    <cellStyle name="Migliaia 26 3 2 2 2 2 4" xfId="29842"/>
    <cellStyle name="Migliaia 26 3 2 2 2 3" xfId="32765"/>
    <cellStyle name="Migliaia 26 3 2 2 2 4" xfId="37949"/>
    <cellStyle name="Migliaia 26 3 2 2 2 5" xfId="21399"/>
    <cellStyle name="Migliaia 26 3 2 2 2 6" xfId="47172"/>
    <cellStyle name="Migliaia 26 3 2 2 2 7" xfId="50188"/>
    <cellStyle name="Migliaia 26 3 2 2 2 8" xfId="13963"/>
    <cellStyle name="Migliaia 26 3 2 2 3" xfId="7476"/>
    <cellStyle name="Migliaia 26 3 2 2 4" xfId="6993"/>
    <cellStyle name="Migliaia 26 3 2 2 4 2" xfId="17766"/>
    <cellStyle name="Migliaia 26 3 2 2 4 3" xfId="44261"/>
    <cellStyle name="Migliaia 26 3 2 2 4 4" xfId="46759"/>
    <cellStyle name="Migliaia 26 3 2 2 4 5" xfId="49775"/>
    <cellStyle name="Migliaia 26 3 2 2 5" xfId="16522"/>
    <cellStyle name="Migliaia 26 3 2 2 6" xfId="20875"/>
    <cellStyle name="Migliaia 26 3 2 3" xfId="3636"/>
    <cellStyle name="Migliaia 26 3 2 3 2" xfId="7432"/>
    <cellStyle name="Migliaia 26 3 2 3 2 2" xfId="35299"/>
    <cellStyle name="Migliaia 26 3 2 3 2 3" xfId="40601"/>
    <cellStyle name="Migliaia 26 3 2 3 2 4" xfId="29843"/>
    <cellStyle name="Migliaia 26 3 2 3 3" xfId="8263"/>
    <cellStyle name="Migliaia 26 3 2 3 4" xfId="16523"/>
    <cellStyle name="Migliaia 26 3 2 3 4 2" xfId="37950"/>
    <cellStyle name="Migliaia 26 3 2 3 5" xfId="12591"/>
    <cellStyle name="Migliaia 26 3 2 4" xfId="7609"/>
    <cellStyle name="Migliaia 26 3 2 4 2" xfId="14382"/>
    <cellStyle name="Migliaia 26 3 2 4 2 2" xfId="35300"/>
    <cellStyle name="Migliaia 26 3 2 4 2 3" xfId="40602"/>
    <cellStyle name="Migliaia 26 3 2 4 3" xfId="32766"/>
    <cellStyle name="Migliaia 26 3 2 4 4" xfId="37951"/>
    <cellStyle name="Migliaia 26 3 2 4 5" xfId="13476"/>
    <cellStyle name="Migliaia 26 3 2 5" xfId="13676"/>
    <cellStyle name="Migliaia 26 3 2 5 2" xfId="29844"/>
    <cellStyle name="Migliaia 26 3 2 5 2 2" xfId="35301"/>
    <cellStyle name="Migliaia 26 3 2 5 2 3" xfId="40603"/>
    <cellStyle name="Migliaia 26 3 2 5 3" xfId="32767"/>
    <cellStyle name="Migliaia 26 3 2 5 4" xfId="37952"/>
    <cellStyle name="Migliaia 26 3 2 6" xfId="16521"/>
    <cellStyle name="Migliaia 26 3 2 6 2" xfId="29845"/>
    <cellStyle name="Migliaia 26 3 2 6 2 2" xfId="35302"/>
    <cellStyle name="Migliaia 26 3 2 6 2 3" xfId="40604"/>
    <cellStyle name="Migliaia 26 3 2 6 3" xfId="32768"/>
    <cellStyle name="Migliaia 26 3 2 6 4" xfId="37953"/>
    <cellStyle name="Migliaia 26 3 2 6 5" xfId="20876"/>
    <cellStyle name="Migliaia 26 3 2 7" xfId="20874"/>
    <cellStyle name="Migliaia 26 3 2 8" xfId="2434"/>
    <cellStyle name="Migliaia 26 3 3" xfId="2433"/>
    <cellStyle name="Migliaia 26 3 3 2" xfId="4407"/>
    <cellStyle name="Migliaia 26 3 3 2 2" xfId="6026"/>
    <cellStyle name="Migliaia 26 3 3 2 2 2" xfId="35304"/>
    <cellStyle name="Migliaia 26 3 3 2 2 3" xfId="40606"/>
    <cellStyle name="Migliaia 26 3 3 2 3" xfId="14505"/>
    <cellStyle name="Migliaia 26 3 3 2 4" xfId="16525"/>
    <cellStyle name="Migliaia 26 3 3 2 4 2" xfId="37955"/>
    <cellStyle name="Migliaia 26 3 3 2 5" xfId="12593"/>
    <cellStyle name="Migliaia 26 3 3 3" xfId="5778"/>
    <cellStyle name="Migliaia 26 3 3 3 2" xfId="29847"/>
    <cellStyle name="Migliaia 26 3 3 3 2 2" xfId="35305"/>
    <cellStyle name="Migliaia 26 3 3 3 2 3" xfId="40607"/>
    <cellStyle name="Migliaia 26 3 3 3 3" xfId="32770"/>
    <cellStyle name="Migliaia 26 3 3 3 4" xfId="37956"/>
    <cellStyle name="Migliaia 26 3 3 4" xfId="16524"/>
    <cellStyle name="Migliaia 26 3 3 4 2" xfId="29848"/>
    <cellStyle name="Migliaia 26 3 3 4 2 2" xfId="35306"/>
    <cellStyle name="Migliaia 26 3 3 4 2 3" xfId="40608"/>
    <cellStyle name="Migliaia 26 3 3 4 3" xfId="32771"/>
    <cellStyle name="Migliaia 26 3 3 4 4" xfId="37957"/>
    <cellStyle name="Migliaia 26 3 3 4 5" xfId="20877"/>
    <cellStyle name="Migliaia 26 3 3 5" xfId="20878"/>
    <cellStyle name="Migliaia 26 3 3 5 2" xfId="29849"/>
    <cellStyle name="Migliaia 26 3 3 5 2 2" xfId="35307"/>
    <cellStyle name="Migliaia 26 3 3 5 2 3" xfId="40609"/>
    <cellStyle name="Migliaia 26 3 3 5 3" xfId="32772"/>
    <cellStyle name="Migliaia 26 3 3 5 4" xfId="37958"/>
    <cellStyle name="Migliaia 26 3 3 6" xfId="29846"/>
    <cellStyle name="Migliaia 26 3 3 6 2" xfId="35303"/>
    <cellStyle name="Migliaia 26 3 3 6 3" xfId="40605"/>
    <cellStyle name="Migliaia 26 3 3 7" xfId="32769"/>
    <cellStyle name="Migliaia 26 3 3 8" xfId="37954"/>
    <cellStyle name="Migliaia 26 3 3 9" xfId="12592"/>
    <cellStyle name="Migliaia 26 3 4" xfId="3283"/>
    <cellStyle name="Migliaia 26 3 4 2" xfId="4793"/>
    <cellStyle name="Migliaia 26 3 4 2 2" xfId="10745"/>
    <cellStyle name="Migliaia 26 3 4 2 3" xfId="14434"/>
    <cellStyle name="Migliaia 26 3 4 2 4" xfId="16527"/>
    <cellStyle name="Migliaia 26 3 4 2 5" xfId="28636"/>
    <cellStyle name="Migliaia 26 3 4 2 6" xfId="12595"/>
    <cellStyle name="Migliaia 26 3 4 3" xfId="9993"/>
    <cellStyle name="Migliaia 26 3 4 3 2" xfId="31536"/>
    <cellStyle name="Migliaia 26 3 4 3 2 2" xfId="36696"/>
    <cellStyle name="Migliaia 26 3 4 3 2 3" xfId="41998"/>
    <cellStyle name="Migliaia 26 3 4 3 3" xfId="34045"/>
    <cellStyle name="Migliaia 26 3 4 3 4" xfId="39347"/>
    <cellStyle name="Migliaia 26 3 4 4" xfId="16526"/>
    <cellStyle name="Migliaia 26 3 4 4 2" xfId="35308"/>
    <cellStyle name="Migliaia 26 3 4 4 3" xfId="40610"/>
    <cellStyle name="Migliaia 26 3 4 4 4" xfId="29850"/>
    <cellStyle name="Migliaia 26 3 4 5" xfId="32773"/>
    <cellStyle name="Migliaia 26 3 4 6" xfId="37959"/>
    <cellStyle name="Migliaia 26 3 4 7" xfId="12594"/>
    <cellStyle name="Migliaia 26 3 5" xfId="4069"/>
    <cellStyle name="Migliaia 26 3 5 2" xfId="10539"/>
    <cellStyle name="Migliaia 26 3 5 2 2" xfId="31537"/>
    <cellStyle name="Migliaia 26 3 5 2 2 2" xfId="36697"/>
    <cellStyle name="Migliaia 26 3 5 2 2 3" xfId="41999"/>
    <cellStyle name="Migliaia 26 3 5 2 3" xfId="34046"/>
    <cellStyle name="Migliaia 26 3 5 2 4" xfId="39348"/>
    <cellStyle name="Migliaia 26 3 5 3" xfId="16528"/>
    <cellStyle name="Migliaia 26 3 5 3 2" xfId="35309"/>
    <cellStyle name="Migliaia 26 3 5 3 3" xfId="40611"/>
    <cellStyle name="Migliaia 26 3 5 3 4" xfId="29851"/>
    <cellStyle name="Migliaia 26 3 5 4" xfId="32774"/>
    <cellStyle name="Migliaia 26 3 5 5" xfId="37960"/>
    <cellStyle name="Migliaia 26 3 5 6" xfId="12596"/>
    <cellStyle name="Migliaia 26 3 6" xfId="3635"/>
    <cellStyle name="Migliaia 26 3 6 2" xfId="10244"/>
    <cellStyle name="Migliaia 26 3 6 2 2" xfId="35310"/>
    <cellStyle name="Migliaia 26 3 6 2 3" xfId="40612"/>
    <cellStyle name="Migliaia 26 3 6 3" xfId="14449"/>
    <cellStyle name="Migliaia 26 3 6 4" xfId="16529"/>
    <cellStyle name="Migliaia 26 3 6 4 2" xfId="37961"/>
    <cellStyle name="Migliaia 26 3 6 5" xfId="12597"/>
    <cellStyle name="Migliaia 26 3 7" xfId="7395"/>
    <cellStyle name="Migliaia 26 3 7 2" xfId="29852"/>
    <cellStyle name="Migliaia 26 3 7 2 2" xfId="35311"/>
    <cellStyle name="Migliaia 26 3 7 2 3" xfId="40613"/>
    <cellStyle name="Migliaia 26 3 7 3" xfId="32775"/>
    <cellStyle name="Migliaia 26 3 7 4" xfId="37962"/>
    <cellStyle name="Migliaia 26 3 8" xfId="13677"/>
    <cellStyle name="Migliaia 26 3 8 2" xfId="29853"/>
    <cellStyle name="Migliaia 26 3 8 2 2" xfId="35312"/>
    <cellStyle name="Migliaia 26 3 8 2 3" xfId="40614"/>
    <cellStyle name="Migliaia 26 3 8 3" xfId="32776"/>
    <cellStyle name="Migliaia 26 3 8 4" xfId="37963"/>
    <cellStyle name="Migliaia 26 3 8 5" xfId="20879"/>
    <cellStyle name="Migliaia 26 3 9" xfId="16520"/>
    <cellStyle name="Migliaia 26 4" xfId="477"/>
    <cellStyle name="Migliaia 26 4 2" xfId="4409"/>
    <cellStyle name="Migliaia 26 4 2 2" xfId="5125"/>
    <cellStyle name="Migliaia 26 4 2 2 2" xfId="29854"/>
    <cellStyle name="Migliaia 26 4 2 2 2 2" xfId="35313"/>
    <cellStyle name="Migliaia 26 4 2 2 2 3" xfId="40615"/>
    <cellStyle name="Migliaia 26 4 2 2 3" xfId="32777"/>
    <cellStyle name="Migliaia 26 4 2 2 4" xfId="37964"/>
    <cellStyle name="Migliaia 26 4 2 3" xfId="8264"/>
    <cellStyle name="Migliaia 26 4 2 3 2" xfId="29855"/>
    <cellStyle name="Migliaia 26 4 2 3 2 2" xfId="35314"/>
    <cellStyle name="Migliaia 26 4 2 3 2 3" xfId="40616"/>
    <cellStyle name="Migliaia 26 4 2 3 3" xfId="32778"/>
    <cellStyle name="Migliaia 26 4 2 3 4" xfId="37965"/>
    <cellStyle name="Migliaia 26 4 2 4" xfId="7611"/>
    <cellStyle name="Migliaia 26 4 2 5" xfId="6995"/>
    <cellStyle name="Migliaia 26 4 2 5 2" xfId="17768"/>
    <cellStyle name="Migliaia 26 4 2 5 3" xfId="44814"/>
    <cellStyle name="Migliaia 26 4 2 5 4" xfId="46761"/>
    <cellStyle name="Migliaia 26 4 2 5 5" xfId="49777"/>
    <cellStyle name="Migliaia 26 4 2 6" xfId="16531"/>
    <cellStyle name="Migliaia 26 4 2 7" xfId="20881"/>
    <cellStyle name="Migliaia 26 4 3" xfId="5126"/>
    <cellStyle name="Migliaia 26 4 3 2" xfId="14506"/>
    <cellStyle name="Migliaia 26 4 3 2 2" xfId="35315"/>
    <cellStyle name="Migliaia 26 4 3 2 3" xfId="40617"/>
    <cellStyle name="Migliaia 26 4 3 3" xfId="32779"/>
    <cellStyle name="Migliaia 26 4 3 4" xfId="37966"/>
    <cellStyle name="Migliaia 26 4 3 5" xfId="13675"/>
    <cellStyle name="Migliaia 26 4 4" xfId="8265"/>
    <cellStyle name="Migliaia 26 4 4 2" xfId="29856"/>
    <cellStyle name="Migliaia 26 4 4 2 2" xfId="35316"/>
    <cellStyle name="Migliaia 26 4 4 2 3" xfId="40618"/>
    <cellStyle name="Migliaia 26 4 4 3" xfId="32780"/>
    <cellStyle name="Migliaia 26 4 4 4" xfId="37967"/>
    <cellStyle name="Migliaia 26 4 5" xfId="7610"/>
    <cellStyle name="Migliaia 26 4 5 2" xfId="29857"/>
    <cellStyle name="Migliaia 26 4 5 2 2" xfId="35317"/>
    <cellStyle name="Migliaia 26 4 5 2 3" xfId="40619"/>
    <cellStyle name="Migliaia 26 4 5 3" xfId="32781"/>
    <cellStyle name="Migliaia 26 4 5 4" xfId="37968"/>
    <cellStyle name="Migliaia 26 4 6" xfId="6994"/>
    <cellStyle name="Migliaia 26 4 6 2" xfId="17767"/>
    <cellStyle name="Migliaia 26 4 6 2 2" xfId="35318"/>
    <cellStyle name="Migliaia 26 4 6 2 3" xfId="40620"/>
    <cellStyle name="Migliaia 26 4 6 2 4" xfId="29858"/>
    <cellStyle name="Migliaia 26 4 6 3" xfId="32782"/>
    <cellStyle name="Migliaia 26 4 6 4" xfId="37969"/>
    <cellStyle name="Migliaia 26 4 6 5" xfId="20882"/>
    <cellStyle name="Migliaia 26 4 6 6" xfId="44854"/>
    <cellStyle name="Migliaia 26 4 6 7" xfId="46760"/>
    <cellStyle name="Migliaia 26 4 6 8" xfId="49776"/>
    <cellStyle name="Migliaia 26 4 7" xfId="16530"/>
    <cellStyle name="Migliaia 26 4 7 2" xfId="29859"/>
    <cellStyle name="Migliaia 26 4 7 2 2" xfId="35319"/>
    <cellStyle name="Migliaia 26 4 7 2 3" xfId="40621"/>
    <cellStyle name="Migliaia 26 4 7 3" xfId="32783"/>
    <cellStyle name="Migliaia 26 4 7 4" xfId="37970"/>
    <cellStyle name="Migliaia 26 4 7 5" xfId="20883"/>
    <cellStyle name="Migliaia 26 4 8" xfId="20880"/>
    <cellStyle name="Migliaia 26 4 9" xfId="2435"/>
    <cellStyle name="Migliaia 26 5" xfId="478"/>
    <cellStyle name="Migliaia 26 5 2" xfId="4410"/>
    <cellStyle name="Migliaia 26 5 2 2" xfId="14725"/>
    <cellStyle name="Migliaia 26 5 2 2 2" xfId="35320"/>
    <cellStyle name="Migliaia 26 5 2 2 3" xfId="40622"/>
    <cellStyle name="Migliaia 26 5 2 3" xfId="16533"/>
    <cellStyle name="Migliaia 26 5 2 3 2" xfId="32784"/>
    <cellStyle name="Migliaia 26 5 2 4" xfId="37971"/>
    <cellStyle name="Migliaia 26 5 2 5" xfId="12598"/>
    <cellStyle name="Migliaia 26 5 3" xfId="7612"/>
    <cellStyle name="Migliaia 26 5 3 2" xfId="29860"/>
    <cellStyle name="Migliaia 26 5 3 2 2" xfId="35321"/>
    <cellStyle name="Migliaia 26 5 3 2 3" xfId="40623"/>
    <cellStyle name="Migliaia 26 5 3 3" xfId="32785"/>
    <cellStyle name="Migliaia 26 5 3 4" xfId="37972"/>
    <cellStyle name="Migliaia 26 5 4" xfId="6996"/>
    <cellStyle name="Migliaia 26 5 4 2" xfId="17769"/>
    <cellStyle name="Migliaia 26 5 4 2 2" xfId="35322"/>
    <cellStyle name="Migliaia 26 5 4 2 3" xfId="40624"/>
    <cellStyle name="Migliaia 26 5 4 2 4" xfId="29861"/>
    <cellStyle name="Migliaia 26 5 4 3" xfId="32786"/>
    <cellStyle name="Migliaia 26 5 4 4" xfId="37973"/>
    <cellStyle name="Migliaia 26 5 4 5" xfId="20885"/>
    <cellStyle name="Migliaia 26 5 4 6" xfId="43943"/>
    <cellStyle name="Migliaia 26 5 4 7" xfId="46762"/>
    <cellStyle name="Migliaia 26 5 4 8" xfId="49778"/>
    <cellStyle name="Migliaia 26 5 5" xfId="16532"/>
    <cellStyle name="Migliaia 26 5 5 2" xfId="29862"/>
    <cellStyle name="Migliaia 26 5 5 2 2" xfId="35323"/>
    <cellStyle name="Migliaia 26 5 5 2 3" xfId="40625"/>
    <cellStyle name="Migliaia 26 5 5 3" xfId="32787"/>
    <cellStyle name="Migliaia 26 5 5 4" xfId="37974"/>
    <cellStyle name="Migliaia 26 5 5 5" xfId="20886"/>
    <cellStyle name="Migliaia 26 5 6" xfId="20887"/>
    <cellStyle name="Migliaia 26 5 6 2" xfId="29863"/>
    <cellStyle name="Migliaia 26 5 6 2 2" xfId="35324"/>
    <cellStyle name="Migliaia 26 5 6 2 3" xfId="40626"/>
    <cellStyle name="Migliaia 26 5 6 3" xfId="32788"/>
    <cellStyle name="Migliaia 26 5 6 4" xfId="37975"/>
    <cellStyle name="Migliaia 26 5 7" xfId="20884"/>
    <cellStyle name="Migliaia 26 5 8" xfId="2436"/>
    <cellStyle name="Migliaia 26 6" xfId="2431"/>
    <cellStyle name="Migliaia 26 6 2" xfId="4405"/>
    <cellStyle name="Migliaia 26 6 2 2" xfId="6025"/>
    <cellStyle name="Migliaia 26 6 2 3" xfId="14969"/>
    <cellStyle name="Migliaia 26 6 2 4" xfId="16535"/>
    <cellStyle name="Migliaia 26 6 2 5" xfId="28637"/>
    <cellStyle name="Migliaia 26 6 2 6" xfId="12600"/>
    <cellStyle name="Migliaia 26 6 3" xfId="5777"/>
    <cellStyle name="Migliaia 26 6 3 2" xfId="31538"/>
    <cellStyle name="Migliaia 26 6 3 2 2" xfId="36698"/>
    <cellStyle name="Migliaia 26 6 3 2 3" xfId="42000"/>
    <cellStyle name="Migliaia 26 6 3 3" xfId="34047"/>
    <cellStyle name="Migliaia 26 6 3 4" xfId="39349"/>
    <cellStyle name="Migliaia 26 6 4" xfId="16534"/>
    <cellStyle name="Migliaia 26 6 4 2" xfId="35325"/>
    <cellStyle name="Migliaia 26 6 4 3" xfId="40627"/>
    <cellStyle name="Migliaia 26 6 4 4" xfId="29864"/>
    <cellStyle name="Migliaia 26 6 5" xfId="32789"/>
    <cellStyle name="Migliaia 26 6 6" xfId="37976"/>
    <cellStyle name="Migliaia 26 6 7" xfId="12599"/>
    <cellStyle name="Migliaia 26 7" xfId="4067"/>
    <cellStyle name="Migliaia 26 7 2" xfId="10537"/>
    <cellStyle name="Migliaia 26 7 2 2" xfId="31539"/>
    <cellStyle name="Migliaia 26 7 2 2 2" xfId="36699"/>
    <cellStyle name="Migliaia 26 7 2 2 3" xfId="42001"/>
    <cellStyle name="Migliaia 26 7 2 3" xfId="34048"/>
    <cellStyle name="Migliaia 26 7 2 4" xfId="39350"/>
    <cellStyle name="Migliaia 26 7 3" xfId="16536"/>
    <cellStyle name="Migliaia 26 7 3 2" xfId="35326"/>
    <cellStyle name="Migliaia 26 7 3 3" xfId="40628"/>
    <cellStyle name="Migliaia 26 7 3 4" xfId="29865"/>
    <cellStyle name="Migliaia 26 7 4" xfId="32790"/>
    <cellStyle name="Migliaia 26 7 5" xfId="37977"/>
    <cellStyle name="Migliaia 26 7 6" xfId="12601"/>
    <cellStyle name="Migliaia 26 8" xfId="3633"/>
    <cellStyle name="Migliaia 26 8 2" xfId="10242"/>
    <cellStyle name="Migliaia 26 8 2 2" xfId="31540"/>
    <cellStyle name="Migliaia 26 8 2 2 2" xfId="36700"/>
    <cellStyle name="Migliaia 26 8 2 2 3" xfId="42002"/>
    <cellStyle name="Migliaia 26 8 2 3" xfId="34049"/>
    <cellStyle name="Migliaia 26 8 2 4" xfId="39351"/>
    <cellStyle name="Migliaia 26 8 3" xfId="16537"/>
    <cellStyle name="Migliaia 26 8 3 2" xfId="35327"/>
    <cellStyle name="Migliaia 26 8 3 3" xfId="40629"/>
    <cellStyle name="Migliaia 26 8 3 4" xfId="29866"/>
    <cellStyle name="Migliaia 26 8 4" xfId="32791"/>
    <cellStyle name="Migliaia 26 8 5" xfId="37978"/>
    <cellStyle name="Migliaia 26 8 6" xfId="12602"/>
    <cellStyle name="Migliaia 26 9" xfId="13475"/>
    <cellStyle name="Migliaia 26 9 2" xfId="29867"/>
    <cellStyle name="Migliaia 26 9 2 2" xfId="35328"/>
    <cellStyle name="Migliaia 26 9 2 3" xfId="40630"/>
    <cellStyle name="Migliaia 26 9 3" xfId="32792"/>
    <cellStyle name="Migliaia 26 9 4" xfId="37979"/>
    <cellStyle name="Migliaia 27" xfId="479"/>
    <cellStyle name="Migliaia 27 10" xfId="16538"/>
    <cellStyle name="Migliaia 27 10 2" xfId="35329"/>
    <cellStyle name="Migliaia 27 10 3" xfId="40631"/>
    <cellStyle name="Migliaia 27 10 4" xfId="29868"/>
    <cellStyle name="Migliaia 27 11" xfId="32793"/>
    <cellStyle name="Migliaia 27 12" xfId="37980"/>
    <cellStyle name="Migliaia 27 13" xfId="1838"/>
    <cellStyle name="Migliaia 27 2" xfId="480"/>
    <cellStyle name="Migliaia 27 2 2" xfId="2438"/>
    <cellStyle name="Migliaia 27 2 2 2" xfId="4412"/>
    <cellStyle name="Migliaia 27 2 2 2 2" xfId="10686"/>
    <cellStyle name="Migliaia 27 2 2 2 2 2" xfId="35330"/>
    <cellStyle name="Migliaia 27 2 2 2 2 3" xfId="40632"/>
    <cellStyle name="Migliaia 27 2 2 2 3" xfId="14726"/>
    <cellStyle name="Migliaia 27 2 2 2 4" xfId="16541"/>
    <cellStyle name="Migliaia 27 2 2 2 4 2" xfId="37981"/>
    <cellStyle name="Migliaia 27 2 2 2 5" xfId="12603"/>
    <cellStyle name="Migliaia 27 2 2 3" xfId="7911"/>
    <cellStyle name="Migliaia 27 2 2 3 2" xfId="31541"/>
    <cellStyle name="Migliaia 27 2 2 3 2 2" xfId="36701"/>
    <cellStyle name="Migliaia 27 2 2 3 2 3" xfId="42003"/>
    <cellStyle name="Migliaia 27 2 2 3 3" xfId="34050"/>
    <cellStyle name="Migliaia 27 2 2 3 4" xfId="39352"/>
    <cellStyle name="Migliaia 27 2 2 4" xfId="6997"/>
    <cellStyle name="Migliaia 27 2 2 4 2" xfId="17770"/>
    <cellStyle name="Migliaia 27 2 2 4 3" xfId="42513"/>
    <cellStyle name="Migliaia 27 2 2 4 4" xfId="46763"/>
    <cellStyle name="Migliaia 27 2 2 4 5" xfId="49779"/>
    <cellStyle name="Migliaia 27 2 2 5" xfId="16540"/>
    <cellStyle name="Migliaia 27 2 2 6" xfId="20889"/>
    <cellStyle name="Migliaia 27 2 3" xfId="4071"/>
    <cellStyle name="Migliaia 27 2 3 2" xfId="10541"/>
    <cellStyle name="Migliaia 27 2 3 2 2" xfId="31542"/>
    <cellStyle name="Migliaia 27 2 3 2 2 2" xfId="36702"/>
    <cellStyle name="Migliaia 27 2 3 2 2 3" xfId="42004"/>
    <cellStyle name="Migliaia 27 2 3 2 3" xfId="34051"/>
    <cellStyle name="Migliaia 27 2 3 2 4" xfId="39353"/>
    <cellStyle name="Migliaia 27 2 3 3" xfId="16542"/>
    <cellStyle name="Migliaia 27 2 3 3 2" xfId="35331"/>
    <cellStyle name="Migliaia 27 2 3 3 3" xfId="40633"/>
    <cellStyle name="Migliaia 27 2 3 3 4" xfId="29869"/>
    <cellStyle name="Migliaia 27 2 3 4" xfId="32794"/>
    <cellStyle name="Migliaia 27 2 3 5" xfId="37982"/>
    <cellStyle name="Migliaia 27 2 3 6" xfId="12604"/>
    <cellStyle name="Migliaia 27 2 4" xfId="3638"/>
    <cellStyle name="Migliaia 27 2 4 2" xfId="10246"/>
    <cellStyle name="Migliaia 27 2 4 2 2" xfId="35332"/>
    <cellStyle name="Migliaia 27 2 4 2 3" xfId="40634"/>
    <cellStyle name="Migliaia 27 2 4 3" xfId="15022"/>
    <cellStyle name="Migliaia 27 2 4 4" xfId="16543"/>
    <cellStyle name="Migliaia 27 2 4 4 2" xfId="37983"/>
    <cellStyle name="Migliaia 27 2 4 5" xfId="12605"/>
    <cellStyle name="Migliaia 27 2 5" xfId="9426"/>
    <cellStyle name="Migliaia 27 2 5 2" xfId="29870"/>
    <cellStyle name="Migliaia 27 2 5 2 2" xfId="35333"/>
    <cellStyle name="Migliaia 27 2 5 2 3" xfId="40635"/>
    <cellStyle name="Migliaia 27 2 5 3" xfId="32795"/>
    <cellStyle name="Migliaia 27 2 5 4" xfId="37984"/>
    <cellStyle name="Migliaia 27 2 6" xfId="16539"/>
    <cellStyle name="Migliaia 27 2 6 2" xfId="29871"/>
    <cellStyle name="Migliaia 27 2 6 2 2" xfId="35334"/>
    <cellStyle name="Migliaia 27 2 6 2 3" xfId="40636"/>
    <cellStyle name="Migliaia 27 2 6 3" xfId="32796"/>
    <cellStyle name="Migliaia 27 2 6 4" xfId="37985"/>
    <cellStyle name="Migliaia 27 2 6 5" xfId="20890"/>
    <cellStyle name="Migliaia 27 2 7" xfId="20888"/>
    <cellStyle name="Migliaia 27 2 8" xfId="1839"/>
    <cellStyle name="Migliaia 27 3" xfId="481"/>
    <cellStyle name="Migliaia 27 3 10" xfId="20891"/>
    <cellStyle name="Migliaia 27 3 11" xfId="12606"/>
    <cellStyle name="Migliaia 27 3 12" xfId="1840"/>
    <cellStyle name="Migliaia 27 3 2" xfId="482"/>
    <cellStyle name="Migliaia 27 3 2 2" xfId="4414"/>
    <cellStyle name="Migliaia 27 3 2 2 2" xfId="8266"/>
    <cellStyle name="Migliaia 27 3 2 2 2 2" xfId="14727"/>
    <cellStyle name="Migliaia 27 3 2 2 2 2 2" xfId="18167"/>
    <cellStyle name="Migliaia 27 3 2 2 2 2 2 2" xfId="35335"/>
    <cellStyle name="Migliaia 27 3 2 2 2 2 3" xfId="40637"/>
    <cellStyle name="Migliaia 27 3 2 2 2 2 4" xfId="29872"/>
    <cellStyle name="Migliaia 27 3 2 2 2 3" xfId="32797"/>
    <cellStyle name="Migliaia 27 3 2 2 2 4" xfId="37986"/>
    <cellStyle name="Migliaia 27 3 2 2 2 5" xfId="44862"/>
    <cellStyle name="Migliaia 27 3 2 2 2 6" xfId="47173"/>
    <cellStyle name="Migliaia 27 3 2 2 2 7" xfId="50189"/>
    <cellStyle name="Migliaia 27 3 2 2 2 8" xfId="13964"/>
    <cellStyle name="Migliaia 27 3 2 2 3" xfId="7858"/>
    <cellStyle name="Migliaia 27 3 2 2 4" xfId="6998"/>
    <cellStyle name="Migliaia 27 3 2 2 4 2" xfId="17771"/>
    <cellStyle name="Migliaia 27 3 2 2 4 3" xfId="44182"/>
    <cellStyle name="Migliaia 27 3 2 2 4 4" xfId="46764"/>
    <cellStyle name="Migliaia 27 3 2 2 4 5" xfId="49780"/>
    <cellStyle name="Migliaia 27 3 2 2 5" xfId="16546"/>
    <cellStyle name="Migliaia 27 3 2 2 6" xfId="20893"/>
    <cellStyle name="Migliaia 27 3 2 3" xfId="3640"/>
    <cellStyle name="Migliaia 27 3 2 3 2" xfId="8718"/>
    <cellStyle name="Migliaia 27 3 2 3 2 2" xfId="35336"/>
    <cellStyle name="Migliaia 27 3 2 3 2 3" xfId="40638"/>
    <cellStyle name="Migliaia 27 3 2 3 2 4" xfId="29873"/>
    <cellStyle name="Migliaia 27 3 2 3 3" xfId="8267"/>
    <cellStyle name="Migliaia 27 3 2 3 4" xfId="16547"/>
    <cellStyle name="Migliaia 27 3 2 3 4 2" xfId="37987"/>
    <cellStyle name="Migliaia 27 3 2 3 5" xfId="12607"/>
    <cellStyle name="Migliaia 27 3 2 4" xfId="7613"/>
    <cellStyle name="Migliaia 27 3 2 4 2" xfId="14383"/>
    <cellStyle name="Migliaia 27 3 2 4 2 2" xfId="35337"/>
    <cellStyle name="Migliaia 27 3 2 4 2 3" xfId="40639"/>
    <cellStyle name="Migliaia 27 3 2 4 3" xfId="32798"/>
    <cellStyle name="Migliaia 27 3 2 4 4" xfId="37988"/>
    <cellStyle name="Migliaia 27 3 2 4 5" xfId="13478"/>
    <cellStyle name="Migliaia 27 3 2 5" xfId="13673"/>
    <cellStyle name="Migliaia 27 3 2 5 2" xfId="29874"/>
    <cellStyle name="Migliaia 27 3 2 5 2 2" xfId="35338"/>
    <cellStyle name="Migliaia 27 3 2 5 2 3" xfId="40640"/>
    <cellStyle name="Migliaia 27 3 2 5 3" xfId="32799"/>
    <cellStyle name="Migliaia 27 3 2 5 4" xfId="37989"/>
    <cellStyle name="Migliaia 27 3 2 6" xfId="16545"/>
    <cellStyle name="Migliaia 27 3 2 6 2" xfId="29875"/>
    <cellStyle name="Migliaia 27 3 2 6 2 2" xfId="35339"/>
    <cellStyle name="Migliaia 27 3 2 6 2 3" xfId="40641"/>
    <cellStyle name="Migliaia 27 3 2 6 3" xfId="32800"/>
    <cellStyle name="Migliaia 27 3 2 6 4" xfId="37990"/>
    <cellStyle name="Migliaia 27 3 2 6 5" xfId="20894"/>
    <cellStyle name="Migliaia 27 3 2 7" xfId="20892"/>
    <cellStyle name="Migliaia 27 3 2 8" xfId="2440"/>
    <cellStyle name="Migliaia 27 3 3" xfId="2439"/>
    <cellStyle name="Migliaia 27 3 3 2" xfId="4413"/>
    <cellStyle name="Migliaia 27 3 3 2 2" xfId="6028"/>
    <cellStyle name="Migliaia 27 3 3 2 2 2" xfId="35341"/>
    <cellStyle name="Migliaia 27 3 3 2 2 3" xfId="40643"/>
    <cellStyle name="Migliaia 27 3 3 2 3" xfId="14507"/>
    <cellStyle name="Migliaia 27 3 3 2 4" xfId="16549"/>
    <cellStyle name="Migliaia 27 3 3 2 4 2" xfId="37992"/>
    <cellStyle name="Migliaia 27 3 3 2 5" xfId="12609"/>
    <cellStyle name="Migliaia 27 3 3 3" xfId="5780"/>
    <cellStyle name="Migliaia 27 3 3 3 2" xfId="29877"/>
    <cellStyle name="Migliaia 27 3 3 3 2 2" xfId="35342"/>
    <cellStyle name="Migliaia 27 3 3 3 2 3" xfId="40644"/>
    <cellStyle name="Migliaia 27 3 3 3 3" xfId="32802"/>
    <cellStyle name="Migliaia 27 3 3 3 4" xfId="37993"/>
    <cellStyle name="Migliaia 27 3 3 4" xfId="16548"/>
    <cellStyle name="Migliaia 27 3 3 4 2" xfId="29878"/>
    <cellStyle name="Migliaia 27 3 3 4 2 2" xfId="35343"/>
    <cellStyle name="Migliaia 27 3 3 4 2 3" xfId="40645"/>
    <cellStyle name="Migliaia 27 3 3 4 3" xfId="32803"/>
    <cellStyle name="Migliaia 27 3 3 4 4" xfId="37994"/>
    <cellStyle name="Migliaia 27 3 3 4 5" xfId="20895"/>
    <cellStyle name="Migliaia 27 3 3 5" xfId="20896"/>
    <cellStyle name="Migliaia 27 3 3 5 2" xfId="29879"/>
    <cellStyle name="Migliaia 27 3 3 5 2 2" xfId="35344"/>
    <cellStyle name="Migliaia 27 3 3 5 2 3" xfId="40646"/>
    <cellStyle name="Migliaia 27 3 3 5 3" xfId="32804"/>
    <cellStyle name="Migliaia 27 3 3 5 4" xfId="37995"/>
    <cellStyle name="Migliaia 27 3 3 6" xfId="29876"/>
    <cellStyle name="Migliaia 27 3 3 6 2" xfId="35340"/>
    <cellStyle name="Migliaia 27 3 3 6 3" xfId="40642"/>
    <cellStyle name="Migliaia 27 3 3 7" xfId="32801"/>
    <cellStyle name="Migliaia 27 3 3 8" xfId="37991"/>
    <cellStyle name="Migliaia 27 3 3 9" xfId="12608"/>
    <cellStyle name="Migliaia 27 3 4" xfId="3284"/>
    <cellStyle name="Migliaia 27 3 4 2" xfId="4794"/>
    <cellStyle name="Migliaia 27 3 4 2 2" xfId="10746"/>
    <cellStyle name="Migliaia 27 3 4 2 3" xfId="14892"/>
    <cellStyle name="Migliaia 27 3 4 2 4" xfId="16551"/>
    <cellStyle name="Migliaia 27 3 4 2 5" xfId="28638"/>
    <cellStyle name="Migliaia 27 3 4 2 6" xfId="12611"/>
    <cellStyle name="Migliaia 27 3 4 3" xfId="9994"/>
    <cellStyle name="Migliaia 27 3 4 3 2" xfId="31543"/>
    <cellStyle name="Migliaia 27 3 4 3 2 2" xfId="36703"/>
    <cellStyle name="Migliaia 27 3 4 3 2 3" xfId="42005"/>
    <cellStyle name="Migliaia 27 3 4 3 3" xfId="34052"/>
    <cellStyle name="Migliaia 27 3 4 3 4" xfId="39354"/>
    <cellStyle name="Migliaia 27 3 4 4" xfId="16550"/>
    <cellStyle name="Migliaia 27 3 4 4 2" xfId="35345"/>
    <cellStyle name="Migliaia 27 3 4 4 3" xfId="40647"/>
    <cellStyle name="Migliaia 27 3 4 4 4" xfId="29880"/>
    <cellStyle name="Migliaia 27 3 4 5" xfId="32805"/>
    <cellStyle name="Migliaia 27 3 4 6" xfId="37996"/>
    <cellStyle name="Migliaia 27 3 4 7" xfId="12610"/>
    <cellStyle name="Migliaia 27 3 5" xfId="4072"/>
    <cellStyle name="Migliaia 27 3 5 2" xfId="10542"/>
    <cellStyle name="Migliaia 27 3 5 2 2" xfId="31544"/>
    <cellStyle name="Migliaia 27 3 5 2 2 2" xfId="36704"/>
    <cellStyle name="Migliaia 27 3 5 2 2 3" xfId="42006"/>
    <cellStyle name="Migliaia 27 3 5 2 3" xfId="34053"/>
    <cellStyle name="Migliaia 27 3 5 2 4" xfId="39355"/>
    <cellStyle name="Migliaia 27 3 5 3" xfId="16552"/>
    <cellStyle name="Migliaia 27 3 5 3 2" xfId="35346"/>
    <cellStyle name="Migliaia 27 3 5 3 3" xfId="40648"/>
    <cellStyle name="Migliaia 27 3 5 3 4" xfId="29881"/>
    <cellStyle name="Migliaia 27 3 5 4" xfId="32806"/>
    <cellStyle name="Migliaia 27 3 5 5" xfId="37997"/>
    <cellStyle name="Migliaia 27 3 5 6" xfId="12612"/>
    <cellStyle name="Migliaia 27 3 6" xfId="3639"/>
    <cellStyle name="Migliaia 27 3 6 2" xfId="10247"/>
    <cellStyle name="Migliaia 27 3 6 2 2" xfId="35347"/>
    <cellStyle name="Migliaia 27 3 6 2 3" xfId="40649"/>
    <cellStyle name="Migliaia 27 3 6 3" xfId="14326"/>
    <cellStyle name="Migliaia 27 3 6 4" xfId="16553"/>
    <cellStyle name="Migliaia 27 3 6 4 2" xfId="37998"/>
    <cellStyle name="Migliaia 27 3 6 5" xfId="12613"/>
    <cellStyle name="Migliaia 27 3 7" xfId="7836"/>
    <cellStyle name="Migliaia 27 3 7 2" xfId="29882"/>
    <cellStyle name="Migliaia 27 3 7 2 2" xfId="35348"/>
    <cellStyle name="Migliaia 27 3 7 2 3" xfId="40650"/>
    <cellStyle name="Migliaia 27 3 7 3" xfId="32807"/>
    <cellStyle name="Migliaia 27 3 7 4" xfId="37999"/>
    <cellStyle name="Migliaia 27 3 8" xfId="13674"/>
    <cellStyle name="Migliaia 27 3 8 2" xfId="29883"/>
    <cellStyle name="Migliaia 27 3 8 2 2" xfId="35349"/>
    <cellStyle name="Migliaia 27 3 8 2 3" xfId="40651"/>
    <cellStyle name="Migliaia 27 3 8 3" xfId="32808"/>
    <cellStyle name="Migliaia 27 3 8 4" xfId="38000"/>
    <cellStyle name="Migliaia 27 3 8 5" xfId="20897"/>
    <cellStyle name="Migliaia 27 3 9" xfId="16544"/>
    <cellStyle name="Migliaia 27 4" xfId="483"/>
    <cellStyle name="Migliaia 27 4 2" xfId="4415"/>
    <cellStyle name="Migliaia 27 4 2 2" xfId="5127"/>
    <cellStyle name="Migliaia 27 4 2 2 2" xfId="29884"/>
    <cellStyle name="Migliaia 27 4 2 2 2 2" xfId="35350"/>
    <cellStyle name="Migliaia 27 4 2 2 2 3" xfId="40652"/>
    <cellStyle name="Migliaia 27 4 2 2 3" xfId="32809"/>
    <cellStyle name="Migliaia 27 4 2 2 4" xfId="38001"/>
    <cellStyle name="Migliaia 27 4 2 3" xfId="8268"/>
    <cellStyle name="Migliaia 27 4 2 3 2" xfId="29885"/>
    <cellStyle name="Migliaia 27 4 2 3 2 2" xfId="35351"/>
    <cellStyle name="Migliaia 27 4 2 3 2 3" xfId="40653"/>
    <cellStyle name="Migliaia 27 4 2 3 3" xfId="32810"/>
    <cellStyle name="Migliaia 27 4 2 3 4" xfId="38002"/>
    <cellStyle name="Migliaia 27 4 2 4" xfId="7615"/>
    <cellStyle name="Migliaia 27 4 2 5" xfId="7000"/>
    <cellStyle name="Migliaia 27 4 2 5 2" xfId="17773"/>
    <cellStyle name="Migliaia 27 4 2 5 3" xfId="42514"/>
    <cellStyle name="Migliaia 27 4 2 5 4" xfId="46766"/>
    <cellStyle name="Migliaia 27 4 2 5 5" xfId="49782"/>
    <cellStyle name="Migliaia 27 4 2 6" xfId="16555"/>
    <cellStyle name="Migliaia 27 4 2 7" xfId="20899"/>
    <cellStyle name="Migliaia 27 4 3" xfId="5128"/>
    <cellStyle name="Migliaia 27 4 3 2" xfId="14508"/>
    <cellStyle name="Migliaia 27 4 3 2 2" xfId="35352"/>
    <cellStyle name="Migliaia 27 4 3 2 3" xfId="40654"/>
    <cellStyle name="Migliaia 27 4 3 3" xfId="32811"/>
    <cellStyle name="Migliaia 27 4 3 4" xfId="38003"/>
    <cellStyle name="Migliaia 27 4 3 5" xfId="13672"/>
    <cellStyle name="Migliaia 27 4 4" xfId="8269"/>
    <cellStyle name="Migliaia 27 4 4 2" xfId="29886"/>
    <cellStyle name="Migliaia 27 4 4 2 2" xfId="35353"/>
    <cellStyle name="Migliaia 27 4 4 2 3" xfId="40655"/>
    <cellStyle name="Migliaia 27 4 4 3" xfId="32812"/>
    <cellStyle name="Migliaia 27 4 4 4" xfId="38004"/>
    <cellStyle name="Migliaia 27 4 5" xfId="7614"/>
    <cellStyle name="Migliaia 27 4 5 2" xfId="29887"/>
    <cellStyle name="Migliaia 27 4 5 2 2" xfId="35354"/>
    <cellStyle name="Migliaia 27 4 5 2 3" xfId="40656"/>
    <cellStyle name="Migliaia 27 4 5 3" xfId="32813"/>
    <cellStyle name="Migliaia 27 4 5 4" xfId="38005"/>
    <cellStyle name="Migliaia 27 4 6" xfId="6999"/>
    <cellStyle name="Migliaia 27 4 6 2" xfId="17772"/>
    <cellStyle name="Migliaia 27 4 6 2 2" xfId="35355"/>
    <cellStyle name="Migliaia 27 4 6 2 3" xfId="40657"/>
    <cellStyle name="Migliaia 27 4 6 2 4" xfId="29888"/>
    <cellStyle name="Migliaia 27 4 6 3" xfId="32814"/>
    <cellStyle name="Migliaia 27 4 6 4" xfId="38006"/>
    <cellStyle name="Migliaia 27 4 6 5" xfId="20900"/>
    <cellStyle name="Migliaia 27 4 6 6" xfId="20527"/>
    <cellStyle name="Migliaia 27 4 6 7" xfId="46765"/>
    <cellStyle name="Migliaia 27 4 6 8" xfId="49781"/>
    <cellStyle name="Migliaia 27 4 7" xfId="16554"/>
    <cellStyle name="Migliaia 27 4 7 2" xfId="29889"/>
    <cellStyle name="Migliaia 27 4 7 2 2" xfId="35356"/>
    <cellStyle name="Migliaia 27 4 7 2 3" xfId="40658"/>
    <cellStyle name="Migliaia 27 4 7 3" xfId="32815"/>
    <cellStyle name="Migliaia 27 4 7 4" xfId="38007"/>
    <cellStyle name="Migliaia 27 4 7 5" xfId="20901"/>
    <cellStyle name="Migliaia 27 4 8" xfId="20898"/>
    <cellStyle name="Migliaia 27 4 9" xfId="2441"/>
    <cellStyle name="Migliaia 27 5" xfId="484"/>
    <cellStyle name="Migliaia 27 5 2" xfId="4416"/>
    <cellStyle name="Migliaia 27 5 2 2" xfId="14728"/>
    <cellStyle name="Migliaia 27 5 2 2 2" xfId="35357"/>
    <cellStyle name="Migliaia 27 5 2 2 3" xfId="40659"/>
    <cellStyle name="Migliaia 27 5 2 3" xfId="16557"/>
    <cellStyle name="Migliaia 27 5 2 3 2" xfId="32816"/>
    <cellStyle name="Migliaia 27 5 2 4" xfId="38008"/>
    <cellStyle name="Migliaia 27 5 2 5" xfId="12614"/>
    <cellStyle name="Migliaia 27 5 3" xfId="7616"/>
    <cellStyle name="Migliaia 27 5 3 2" xfId="29890"/>
    <cellStyle name="Migliaia 27 5 3 2 2" xfId="35358"/>
    <cellStyle name="Migliaia 27 5 3 2 3" xfId="40660"/>
    <cellStyle name="Migliaia 27 5 3 3" xfId="32817"/>
    <cellStyle name="Migliaia 27 5 3 4" xfId="38009"/>
    <cellStyle name="Migliaia 27 5 4" xfId="7001"/>
    <cellStyle name="Migliaia 27 5 4 2" xfId="17774"/>
    <cellStyle name="Migliaia 27 5 4 2 2" xfId="35359"/>
    <cellStyle name="Migliaia 27 5 4 2 3" xfId="40661"/>
    <cellStyle name="Migliaia 27 5 4 2 4" xfId="29891"/>
    <cellStyle name="Migliaia 27 5 4 3" xfId="32818"/>
    <cellStyle name="Migliaia 27 5 4 4" xfId="38010"/>
    <cellStyle name="Migliaia 27 5 4 5" xfId="20903"/>
    <cellStyle name="Migliaia 27 5 4 6" xfId="28583"/>
    <cellStyle name="Migliaia 27 5 4 7" xfId="46767"/>
    <cellStyle name="Migliaia 27 5 4 8" xfId="49783"/>
    <cellStyle name="Migliaia 27 5 5" xfId="16556"/>
    <cellStyle name="Migliaia 27 5 5 2" xfId="29892"/>
    <cellStyle name="Migliaia 27 5 5 2 2" xfId="35360"/>
    <cellStyle name="Migliaia 27 5 5 2 3" xfId="40662"/>
    <cellStyle name="Migliaia 27 5 5 3" xfId="32819"/>
    <cellStyle name="Migliaia 27 5 5 4" xfId="38011"/>
    <cellStyle name="Migliaia 27 5 5 5" xfId="20904"/>
    <cellStyle name="Migliaia 27 5 6" xfId="20905"/>
    <cellStyle name="Migliaia 27 5 6 2" xfId="29893"/>
    <cellStyle name="Migliaia 27 5 6 2 2" xfId="35361"/>
    <cellStyle name="Migliaia 27 5 6 2 3" xfId="40663"/>
    <cellStyle name="Migliaia 27 5 6 3" xfId="32820"/>
    <cellStyle name="Migliaia 27 5 6 4" xfId="38012"/>
    <cellStyle name="Migliaia 27 5 7" xfId="20902"/>
    <cellStyle name="Migliaia 27 5 8" xfId="2442"/>
    <cellStyle name="Migliaia 27 6" xfId="2437"/>
    <cellStyle name="Migliaia 27 6 2" xfId="4411"/>
    <cellStyle name="Migliaia 27 6 2 2" xfId="6027"/>
    <cellStyle name="Migliaia 27 6 2 3" xfId="14968"/>
    <cellStyle name="Migliaia 27 6 2 4" xfId="16559"/>
    <cellStyle name="Migliaia 27 6 2 5" xfId="28639"/>
    <cellStyle name="Migliaia 27 6 2 6" xfId="12616"/>
    <cellStyle name="Migliaia 27 6 3" xfId="5779"/>
    <cellStyle name="Migliaia 27 6 3 2" xfId="31545"/>
    <cellStyle name="Migliaia 27 6 3 2 2" xfId="36705"/>
    <cellStyle name="Migliaia 27 6 3 2 3" xfId="42007"/>
    <cellStyle name="Migliaia 27 6 3 3" xfId="34054"/>
    <cellStyle name="Migliaia 27 6 3 4" xfId="39356"/>
    <cellStyle name="Migliaia 27 6 4" xfId="16558"/>
    <cellStyle name="Migliaia 27 6 4 2" xfId="35362"/>
    <cellStyle name="Migliaia 27 6 4 3" xfId="40664"/>
    <cellStyle name="Migliaia 27 6 4 4" xfId="29894"/>
    <cellStyle name="Migliaia 27 6 5" xfId="32821"/>
    <cellStyle name="Migliaia 27 6 6" xfId="38013"/>
    <cellStyle name="Migliaia 27 6 7" xfId="12615"/>
    <cellStyle name="Migliaia 27 7" xfId="4070"/>
    <cellStyle name="Migliaia 27 7 2" xfId="10540"/>
    <cellStyle name="Migliaia 27 7 2 2" xfId="31546"/>
    <cellStyle name="Migliaia 27 7 2 2 2" xfId="36706"/>
    <cellStyle name="Migliaia 27 7 2 2 3" xfId="42008"/>
    <cellStyle name="Migliaia 27 7 2 3" xfId="34055"/>
    <cellStyle name="Migliaia 27 7 2 4" xfId="39357"/>
    <cellStyle name="Migliaia 27 7 3" xfId="16560"/>
    <cellStyle name="Migliaia 27 7 3 2" xfId="35363"/>
    <cellStyle name="Migliaia 27 7 3 3" xfId="40665"/>
    <cellStyle name="Migliaia 27 7 3 4" xfId="29895"/>
    <cellStyle name="Migliaia 27 7 4" xfId="32822"/>
    <cellStyle name="Migliaia 27 7 5" xfId="38014"/>
    <cellStyle name="Migliaia 27 7 6" xfId="12617"/>
    <cellStyle name="Migliaia 27 8" xfId="3637"/>
    <cellStyle name="Migliaia 27 8 2" xfId="10245"/>
    <cellStyle name="Migliaia 27 8 2 2" xfId="31547"/>
    <cellStyle name="Migliaia 27 8 2 2 2" xfId="36707"/>
    <cellStyle name="Migliaia 27 8 2 2 3" xfId="42009"/>
    <cellStyle name="Migliaia 27 8 2 3" xfId="34056"/>
    <cellStyle name="Migliaia 27 8 2 4" xfId="39358"/>
    <cellStyle name="Migliaia 27 8 3" xfId="16561"/>
    <cellStyle name="Migliaia 27 8 3 2" xfId="35364"/>
    <cellStyle name="Migliaia 27 8 3 3" xfId="40666"/>
    <cellStyle name="Migliaia 27 8 3 4" xfId="29896"/>
    <cellStyle name="Migliaia 27 8 4" xfId="32823"/>
    <cellStyle name="Migliaia 27 8 5" xfId="38015"/>
    <cellStyle name="Migliaia 27 8 6" xfId="12618"/>
    <cellStyle name="Migliaia 27 9" xfId="13477"/>
    <cellStyle name="Migliaia 27 9 2" xfId="29897"/>
    <cellStyle name="Migliaia 27 9 2 2" xfId="35365"/>
    <cellStyle name="Migliaia 27 9 2 3" xfId="40667"/>
    <cellStyle name="Migliaia 27 9 3" xfId="32824"/>
    <cellStyle name="Migliaia 27 9 4" xfId="38016"/>
    <cellStyle name="Migliaia 28" xfId="485"/>
    <cellStyle name="Migliaia 28 10" xfId="16562"/>
    <cellStyle name="Migliaia 28 10 2" xfId="35366"/>
    <cellStyle name="Migliaia 28 10 3" xfId="40668"/>
    <cellStyle name="Migliaia 28 10 4" xfId="29898"/>
    <cellStyle name="Migliaia 28 11" xfId="32825"/>
    <cellStyle name="Migliaia 28 12" xfId="38017"/>
    <cellStyle name="Migliaia 28 13" xfId="1841"/>
    <cellStyle name="Migliaia 28 2" xfId="486"/>
    <cellStyle name="Migliaia 28 2 2" xfId="2444"/>
    <cellStyle name="Migliaia 28 2 2 2" xfId="4418"/>
    <cellStyle name="Migliaia 28 2 2 2 2" xfId="10687"/>
    <cellStyle name="Migliaia 28 2 2 2 2 2" xfId="35367"/>
    <cellStyle name="Migliaia 28 2 2 2 2 3" xfId="40669"/>
    <cellStyle name="Migliaia 28 2 2 2 3" xfId="14729"/>
    <cellStyle name="Migliaia 28 2 2 2 4" xfId="16565"/>
    <cellStyle name="Migliaia 28 2 2 2 4 2" xfId="38018"/>
    <cellStyle name="Migliaia 28 2 2 2 5" xfId="12619"/>
    <cellStyle name="Migliaia 28 2 2 3" xfId="7912"/>
    <cellStyle name="Migliaia 28 2 2 3 2" xfId="31548"/>
    <cellStyle name="Migliaia 28 2 2 3 2 2" xfId="36708"/>
    <cellStyle name="Migliaia 28 2 2 3 2 3" xfId="42010"/>
    <cellStyle name="Migliaia 28 2 2 3 3" xfId="34057"/>
    <cellStyle name="Migliaia 28 2 2 3 4" xfId="39359"/>
    <cellStyle name="Migliaia 28 2 2 4" xfId="7002"/>
    <cellStyle name="Migliaia 28 2 2 4 2" xfId="17775"/>
    <cellStyle name="Migliaia 28 2 2 4 3" xfId="42515"/>
    <cellStyle name="Migliaia 28 2 2 4 4" xfId="46768"/>
    <cellStyle name="Migliaia 28 2 2 4 5" xfId="49784"/>
    <cellStyle name="Migliaia 28 2 2 5" xfId="16564"/>
    <cellStyle name="Migliaia 28 2 2 6" xfId="20907"/>
    <cellStyle name="Migliaia 28 2 3" xfId="4074"/>
    <cellStyle name="Migliaia 28 2 3 2" xfId="10544"/>
    <cellStyle name="Migliaia 28 2 3 2 2" xfId="31549"/>
    <cellStyle name="Migliaia 28 2 3 2 2 2" xfId="36709"/>
    <cellStyle name="Migliaia 28 2 3 2 2 3" xfId="42011"/>
    <cellStyle name="Migliaia 28 2 3 2 3" xfId="34058"/>
    <cellStyle name="Migliaia 28 2 3 2 4" xfId="39360"/>
    <cellStyle name="Migliaia 28 2 3 3" xfId="16566"/>
    <cellStyle name="Migliaia 28 2 3 3 2" xfId="35368"/>
    <cellStyle name="Migliaia 28 2 3 3 3" xfId="40670"/>
    <cellStyle name="Migliaia 28 2 3 3 4" xfId="29899"/>
    <cellStyle name="Migliaia 28 2 3 4" xfId="32826"/>
    <cellStyle name="Migliaia 28 2 3 5" xfId="38019"/>
    <cellStyle name="Migliaia 28 2 3 6" xfId="12620"/>
    <cellStyle name="Migliaia 28 2 4" xfId="3642"/>
    <cellStyle name="Migliaia 28 2 4 2" xfId="10249"/>
    <cellStyle name="Migliaia 28 2 4 2 2" xfId="35369"/>
    <cellStyle name="Migliaia 28 2 4 2 3" xfId="40671"/>
    <cellStyle name="Migliaia 28 2 4 3" xfId="15021"/>
    <cellStyle name="Migliaia 28 2 4 4" xfId="16567"/>
    <cellStyle name="Migliaia 28 2 4 4 2" xfId="38020"/>
    <cellStyle name="Migliaia 28 2 4 5" xfId="12621"/>
    <cellStyle name="Migliaia 28 2 5" xfId="9427"/>
    <cellStyle name="Migliaia 28 2 5 2" xfId="29900"/>
    <cellStyle name="Migliaia 28 2 5 2 2" xfId="35370"/>
    <cellStyle name="Migliaia 28 2 5 2 3" xfId="40672"/>
    <cellStyle name="Migliaia 28 2 5 3" xfId="32827"/>
    <cellStyle name="Migliaia 28 2 5 4" xfId="38021"/>
    <cellStyle name="Migliaia 28 2 6" xfId="16563"/>
    <cellStyle name="Migliaia 28 2 6 2" xfId="29901"/>
    <cellStyle name="Migliaia 28 2 6 2 2" xfId="35371"/>
    <cellStyle name="Migliaia 28 2 6 2 3" xfId="40673"/>
    <cellStyle name="Migliaia 28 2 6 3" xfId="32828"/>
    <cellStyle name="Migliaia 28 2 6 4" xfId="38022"/>
    <cellStyle name="Migliaia 28 2 6 5" xfId="20908"/>
    <cellStyle name="Migliaia 28 2 7" xfId="20906"/>
    <cellStyle name="Migliaia 28 2 8" xfId="1842"/>
    <cellStyle name="Migliaia 28 3" xfId="487"/>
    <cellStyle name="Migliaia 28 3 10" xfId="20909"/>
    <cellStyle name="Migliaia 28 3 11" xfId="12622"/>
    <cellStyle name="Migliaia 28 3 12" xfId="1843"/>
    <cellStyle name="Migliaia 28 3 2" xfId="488"/>
    <cellStyle name="Migliaia 28 3 2 2" xfId="4420"/>
    <cellStyle name="Migliaia 28 3 2 2 2" xfId="8270"/>
    <cellStyle name="Migliaia 28 3 2 2 2 2" xfId="14730"/>
    <cellStyle name="Migliaia 28 3 2 2 2 2 2" xfId="18168"/>
    <cellStyle name="Migliaia 28 3 2 2 2 2 2 2" xfId="35372"/>
    <cellStyle name="Migliaia 28 3 2 2 2 2 3" xfId="40674"/>
    <cellStyle name="Migliaia 28 3 2 2 2 2 4" xfId="29902"/>
    <cellStyle name="Migliaia 28 3 2 2 2 3" xfId="32829"/>
    <cellStyle name="Migliaia 28 3 2 2 2 4" xfId="38023"/>
    <cellStyle name="Migliaia 28 3 2 2 2 5" xfId="28927"/>
    <cellStyle name="Migliaia 28 3 2 2 2 6" xfId="47174"/>
    <cellStyle name="Migliaia 28 3 2 2 2 7" xfId="50190"/>
    <cellStyle name="Migliaia 28 3 2 2 2 8" xfId="13965"/>
    <cellStyle name="Migliaia 28 3 2 2 3" xfId="7859"/>
    <cellStyle name="Migliaia 28 3 2 2 4" xfId="7003"/>
    <cellStyle name="Migliaia 28 3 2 2 4 2" xfId="17776"/>
    <cellStyle name="Migliaia 28 3 2 2 4 3" xfId="32261"/>
    <cellStyle name="Migliaia 28 3 2 2 4 4" xfId="46769"/>
    <cellStyle name="Migliaia 28 3 2 2 4 5" xfId="49785"/>
    <cellStyle name="Migliaia 28 3 2 2 5" xfId="16570"/>
    <cellStyle name="Migliaia 28 3 2 2 6" xfId="20911"/>
    <cellStyle name="Migliaia 28 3 2 3" xfId="3644"/>
    <cellStyle name="Migliaia 28 3 2 3 2" xfId="7959"/>
    <cellStyle name="Migliaia 28 3 2 3 2 2" xfId="35373"/>
    <cellStyle name="Migliaia 28 3 2 3 2 3" xfId="40675"/>
    <cellStyle name="Migliaia 28 3 2 3 2 4" xfId="29903"/>
    <cellStyle name="Migliaia 28 3 2 3 3" xfId="8271"/>
    <cellStyle name="Migliaia 28 3 2 3 4" xfId="16571"/>
    <cellStyle name="Migliaia 28 3 2 3 4 2" xfId="38024"/>
    <cellStyle name="Migliaia 28 3 2 3 5" xfId="12623"/>
    <cellStyle name="Migliaia 28 3 2 4" xfId="7617"/>
    <cellStyle name="Migliaia 28 3 2 4 2" xfId="14384"/>
    <cellStyle name="Migliaia 28 3 2 4 2 2" xfId="35374"/>
    <cellStyle name="Migliaia 28 3 2 4 2 3" xfId="40676"/>
    <cellStyle name="Migliaia 28 3 2 4 3" xfId="32830"/>
    <cellStyle name="Migliaia 28 3 2 4 4" xfId="38025"/>
    <cellStyle name="Migliaia 28 3 2 4 5" xfId="13480"/>
    <cellStyle name="Migliaia 28 3 2 5" xfId="13670"/>
    <cellStyle name="Migliaia 28 3 2 5 2" xfId="29904"/>
    <cellStyle name="Migliaia 28 3 2 5 2 2" xfId="35375"/>
    <cellStyle name="Migliaia 28 3 2 5 2 3" xfId="40677"/>
    <cellStyle name="Migliaia 28 3 2 5 3" xfId="32831"/>
    <cellStyle name="Migliaia 28 3 2 5 4" xfId="38026"/>
    <cellStyle name="Migliaia 28 3 2 6" xfId="16569"/>
    <cellStyle name="Migliaia 28 3 2 6 2" xfId="29905"/>
    <cellStyle name="Migliaia 28 3 2 6 2 2" xfId="35376"/>
    <cellStyle name="Migliaia 28 3 2 6 2 3" xfId="40678"/>
    <cellStyle name="Migliaia 28 3 2 6 3" xfId="32832"/>
    <cellStyle name="Migliaia 28 3 2 6 4" xfId="38027"/>
    <cellStyle name="Migliaia 28 3 2 6 5" xfId="20912"/>
    <cellStyle name="Migliaia 28 3 2 7" xfId="20910"/>
    <cellStyle name="Migliaia 28 3 2 8" xfId="2446"/>
    <cellStyle name="Migliaia 28 3 3" xfId="2445"/>
    <cellStyle name="Migliaia 28 3 3 2" xfId="4419"/>
    <cellStyle name="Migliaia 28 3 3 2 2" xfId="6030"/>
    <cellStyle name="Migliaia 28 3 3 2 2 2" xfId="35378"/>
    <cellStyle name="Migliaia 28 3 3 2 2 3" xfId="40680"/>
    <cellStyle name="Migliaia 28 3 3 2 3" xfId="14509"/>
    <cellStyle name="Migliaia 28 3 3 2 4" xfId="16573"/>
    <cellStyle name="Migliaia 28 3 3 2 4 2" xfId="38029"/>
    <cellStyle name="Migliaia 28 3 3 2 5" xfId="12625"/>
    <cellStyle name="Migliaia 28 3 3 3" xfId="5782"/>
    <cellStyle name="Migliaia 28 3 3 3 2" xfId="29907"/>
    <cellStyle name="Migliaia 28 3 3 3 2 2" xfId="35379"/>
    <cellStyle name="Migliaia 28 3 3 3 2 3" xfId="40681"/>
    <cellStyle name="Migliaia 28 3 3 3 3" xfId="32834"/>
    <cellStyle name="Migliaia 28 3 3 3 4" xfId="38030"/>
    <cellStyle name="Migliaia 28 3 3 4" xfId="16572"/>
    <cellStyle name="Migliaia 28 3 3 4 2" xfId="29908"/>
    <cellStyle name="Migliaia 28 3 3 4 2 2" xfId="35380"/>
    <cellStyle name="Migliaia 28 3 3 4 2 3" xfId="40682"/>
    <cellStyle name="Migliaia 28 3 3 4 3" xfId="32835"/>
    <cellStyle name="Migliaia 28 3 3 4 4" xfId="38031"/>
    <cellStyle name="Migliaia 28 3 3 4 5" xfId="20913"/>
    <cellStyle name="Migliaia 28 3 3 5" xfId="20914"/>
    <cellStyle name="Migliaia 28 3 3 5 2" xfId="29909"/>
    <cellStyle name="Migliaia 28 3 3 5 2 2" xfId="35381"/>
    <cellStyle name="Migliaia 28 3 3 5 2 3" xfId="40683"/>
    <cellStyle name="Migliaia 28 3 3 5 3" xfId="32836"/>
    <cellStyle name="Migliaia 28 3 3 5 4" xfId="38032"/>
    <cellStyle name="Migliaia 28 3 3 6" xfId="29906"/>
    <cellStyle name="Migliaia 28 3 3 6 2" xfId="35377"/>
    <cellStyle name="Migliaia 28 3 3 6 3" xfId="40679"/>
    <cellStyle name="Migliaia 28 3 3 7" xfId="32833"/>
    <cellStyle name="Migliaia 28 3 3 8" xfId="38028"/>
    <cellStyle name="Migliaia 28 3 3 9" xfId="12624"/>
    <cellStyle name="Migliaia 28 3 4" xfId="3285"/>
    <cellStyle name="Migliaia 28 3 4 2" xfId="4795"/>
    <cellStyle name="Migliaia 28 3 4 2 2" xfId="10747"/>
    <cellStyle name="Migliaia 28 3 4 2 3" xfId="14893"/>
    <cellStyle name="Migliaia 28 3 4 2 4" xfId="16575"/>
    <cellStyle name="Migliaia 28 3 4 2 5" xfId="28640"/>
    <cellStyle name="Migliaia 28 3 4 2 6" xfId="12627"/>
    <cellStyle name="Migliaia 28 3 4 3" xfId="9995"/>
    <cellStyle name="Migliaia 28 3 4 3 2" xfId="31550"/>
    <cellStyle name="Migliaia 28 3 4 3 2 2" xfId="36710"/>
    <cellStyle name="Migliaia 28 3 4 3 2 3" xfId="42012"/>
    <cellStyle name="Migliaia 28 3 4 3 3" xfId="34059"/>
    <cellStyle name="Migliaia 28 3 4 3 4" xfId="39361"/>
    <cellStyle name="Migliaia 28 3 4 4" xfId="16574"/>
    <cellStyle name="Migliaia 28 3 4 4 2" xfId="35382"/>
    <cellStyle name="Migliaia 28 3 4 4 3" xfId="40684"/>
    <cellStyle name="Migliaia 28 3 4 4 4" xfId="29910"/>
    <cellStyle name="Migliaia 28 3 4 5" xfId="32837"/>
    <cellStyle name="Migliaia 28 3 4 6" xfId="38033"/>
    <cellStyle name="Migliaia 28 3 4 7" xfId="12626"/>
    <cellStyle name="Migliaia 28 3 5" xfId="4075"/>
    <cellStyle name="Migliaia 28 3 5 2" xfId="10545"/>
    <cellStyle name="Migliaia 28 3 5 2 2" xfId="31551"/>
    <cellStyle name="Migliaia 28 3 5 2 2 2" xfId="36711"/>
    <cellStyle name="Migliaia 28 3 5 2 2 3" xfId="42013"/>
    <cellStyle name="Migliaia 28 3 5 2 3" xfId="34060"/>
    <cellStyle name="Migliaia 28 3 5 2 4" xfId="39362"/>
    <cellStyle name="Migliaia 28 3 5 3" xfId="16576"/>
    <cellStyle name="Migliaia 28 3 5 3 2" xfId="35383"/>
    <cellStyle name="Migliaia 28 3 5 3 3" xfId="40685"/>
    <cellStyle name="Migliaia 28 3 5 3 4" xfId="29911"/>
    <cellStyle name="Migliaia 28 3 5 4" xfId="32838"/>
    <cellStyle name="Migliaia 28 3 5 5" xfId="38034"/>
    <cellStyle name="Migliaia 28 3 5 6" xfId="12628"/>
    <cellStyle name="Migliaia 28 3 6" xfId="3643"/>
    <cellStyle name="Migliaia 28 3 6 2" xfId="10250"/>
    <cellStyle name="Migliaia 28 3 6 2 2" xfId="35384"/>
    <cellStyle name="Migliaia 28 3 6 2 3" xfId="40686"/>
    <cellStyle name="Migliaia 28 3 6 3" xfId="14923"/>
    <cellStyle name="Migliaia 28 3 6 4" xfId="16577"/>
    <cellStyle name="Migliaia 28 3 6 4 2" xfId="38035"/>
    <cellStyle name="Migliaia 28 3 6 5" xfId="12629"/>
    <cellStyle name="Migliaia 28 3 7" xfId="7522"/>
    <cellStyle name="Migliaia 28 3 7 2" xfId="29912"/>
    <cellStyle name="Migliaia 28 3 7 2 2" xfId="35385"/>
    <cellStyle name="Migliaia 28 3 7 2 3" xfId="40687"/>
    <cellStyle name="Migliaia 28 3 7 3" xfId="32839"/>
    <cellStyle name="Migliaia 28 3 7 4" xfId="38036"/>
    <cellStyle name="Migliaia 28 3 8" xfId="13671"/>
    <cellStyle name="Migliaia 28 3 8 2" xfId="29913"/>
    <cellStyle name="Migliaia 28 3 8 2 2" xfId="35386"/>
    <cellStyle name="Migliaia 28 3 8 2 3" xfId="40688"/>
    <cellStyle name="Migliaia 28 3 8 3" xfId="32840"/>
    <cellStyle name="Migliaia 28 3 8 4" xfId="38037"/>
    <cellStyle name="Migliaia 28 3 8 5" xfId="20915"/>
    <cellStyle name="Migliaia 28 3 9" xfId="16568"/>
    <cellStyle name="Migliaia 28 4" xfId="489"/>
    <cellStyle name="Migliaia 28 4 2" xfId="4421"/>
    <cellStyle name="Migliaia 28 4 2 2" xfId="5129"/>
    <cellStyle name="Migliaia 28 4 2 2 2" xfId="29914"/>
    <cellStyle name="Migliaia 28 4 2 2 2 2" xfId="35387"/>
    <cellStyle name="Migliaia 28 4 2 2 2 3" xfId="40689"/>
    <cellStyle name="Migliaia 28 4 2 2 3" xfId="32841"/>
    <cellStyle name="Migliaia 28 4 2 2 4" xfId="38038"/>
    <cellStyle name="Migliaia 28 4 2 3" xfId="8272"/>
    <cellStyle name="Migliaia 28 4 2 3 2" xfId="29915"/>
    <cellStyle name="Migliaia 28 4 2 3 2 2" xfId="35388"/>
    <cellStyle name="Migliaia 28 4 2 3 2 3" xfId="40690"/>
    <cellStyle name="Migliaia 28 4 2 3 3" xfId="32842"/>
    <cellStyle name="Migliaia 28 4 2 3 4" xfId="38039"/>
    <cellStyle name="Migliaia 28 4 2 4" xfId="7619"/>
    <cellStyle name="Migliaia 28 4 2 5" xfId="7005"/>
    <cellStyle name="Migliaia 28 4 2 5 2" xfId="17778"/>
    <cellStyle name="Migliaia 28 4 2 5 3" xfId="29372"/>
    <cellStyle name="Migliaia 28 4 2 5 4" xfId="46771"/>
    <cellStyle name="Migliaia 28 4 2 5 5" xfId="49787"/>
    <cellStyle name="Migliaia 28 4 2 6" xfId="16579"/>
    <cellStyle name="Migliaia 28 4 2 7" xfId="20917"/>
    <cellStyle name="Migliaia 28 4 3" xfId="5130"/>
    <cellStyle name="Migliaia 28 4 3 2" xfId="14510"/>
    <cellStyle name="Migliaia 28 4 3 2 2" xfId="35389"/>
    <cellStyle name="Migliaia 28 4 3 2 3" xfId="40691"/>
    <cellStyle name="Migliaia 28 4 3 3" xfId="32843"/>
    <cellStyle name="Migliaia 28 4 3 4" xfId="38040"/>
    <cellStyle name="Migliaia 28 4 3 5" xfId="13669"/>
    <cellStyle name="Migliaia 28 4 4" xfId="8273"/>
    <cellStyle name="Migliaia 28 4 4 2" xfId="29916"/>
    <cellStyle name="Migliaia 28 4 4 2 2" xfId="35390"/>
    <cellStyle name="Migliaia 28 4 4 2 3" xfId="40692"/>
    <cellStyle name="Migliaia 28 4 4 3" xfId="32844"/>
    <cellStyle name="Migliaia 28 4 4 4" xfId="38041"/>
    <cellStyle name="Migliaia 28 4 5" xfId="7618"/>
    <cellStyle name="Migliaia 28 4 5 2" xfId="29917"/>
    <cellStyle name="Migliaia 28 4 5 2 2" xfId="35391"/>
    <cellStyle name="Migliaia 28 4 5 2 3" xfId="40693"/>
    <cellStyle name="Migliaia 28 4 5 3" xfId="32845"/>
    <cellStyle name="Migliaia 28 4 5 4" xfId="38042"/>
    <cellStyle name="Migliaia 28 4 6" xfId="7004"/>
    <cellStyle name="Migliaia 28 4 6 2" xfId="17777"/>
    <cellStyle name="Migliaia 28 4 6 2 2" xfId="35392"/>
    <cellStyle name="Migliaia 28 4 6 2 3" xfId="40694"/>
    <cellStyle name="Migliaia 28 4 6 2 4" xfId="29918"/>
    <cellStyle name="Migliaia 28 4 6 3" xfId="32846"/>
    <cellStyle name="Migliaia 28 4 6 4" xfId="38043"/>
    <cellStyle name="Migliaia 28 4 6 5" xfId="20918"/>
    <cellStyle name="Migliaia 28 4 6 6" xfId="42516"/>
    <cellStyle name="Migliaia 28 4 6 7" xfId="46770"/>
    <cellStyle name="Migliaia 28 4 6 8" xfId="49786"/>
    <cellStyle name="Migliaia 28 4 7" xfId="16578"/>
    <cellStyle name="Migliaia 28 4 7 2" xfId="29919"/>
    <cellStyle name="Migliaia 28 4 7 2 2" xfId="35393"/>
    <cellStyle name="Migliaia 28 4 7 2 3" xfId="40695"/>
    <cellStyle name="Migliaia 28 4 7 3" xfId="32847"/>
    <cellStyle name="Migliaia 28 4 7 4" xfId="38044"/>
    <cellStyle name="Migliaia 28 4 7 5" xfId="20919"/>
    <cellStyle name="Migliaia 28 4 8" xfId="20916"/>
    <cellStyle name="Migliaia 28 4 9" xfId="2447"/>
    <cellStyle name="Migliaia 28 5" xfId="490"/>
    <cellStyle name="Migliaia 28 5 2" xfId="4422"/>
    <cellStyle name="Migliaia 28 5 2 2" xfId="14731"/>
    <cellStyle name="Migliaia 28 5 2 2 2" xfId="35394"/>
    <cellStyle name="Migliaia 28 5 2 2 3" xfId="40696"/>
    <cellStyle name="Migliaia 28 5 2 3" xfId="16581"/>
    <cellStyle name="Migliaia 28 5 2 3 2" xfId="32848"/>
    <cellStyle name="Migliaia 28 5 2 4" xfId="38045"/>
    <cellStyle name="Migliaia 28 5 2 5" xfId="12630"/>
    <cellStyle name="Migliaia 28 5 3" xfId="7620"/>
    <cellStyle name="Migliaia 28 5 3 2" xfId="29920"/>
    <cellStyle name="Migliaia 28 5 3 2 2" xfId="35395"/>
    <cellStyle name="Migliaia 28 5 3 2 3" xfId="40697"/>
    <cellStyle name="Migliaia 28 5 3 3" xfId="32849"/>
    <cellStyle name="Migliaia 28 5 3 4" xfId="38046"/>
    <cellStyle name="Migliaia 28 5 4" xfId="7006"/>
    <cellStyle name="Migliaia 28 5 4 2" xfId="17779"/>
    <cellStyle name="Migliaia 28 5 4 2 2" xfId="35396"/>
    <cellStyle name="Migliaia 28 5 4 2 3" xfId="40698"/>
    <cellStyle name="Migliaia 28 5 4 2 4" xfId="29921"/>
    <cellStyle name="Migliaia 28 5 4 3" xfId="32850"/>
    <cellStyle name="Migliaia 28 5 4 4" xfId="38047"/>
    <cellStyle name="Migliaia 28 5 4 5" xfId="20921"/>
    <cellStyle name="Migliaia 28 5 4 6" xfId="42517"/>
    <cellStyle name="Migliaia 28 5 4 7" xfId="46772"/>
    <cellStyle name="Migliaia 28 5 4 8" xfId="49788"/>
    <cellStyle name="Migliaia 28 5 5" xfId="16580"/>
    <cellStyle name="Migliaia 28 5 5 2" xfId="29922"/>
    <cellStyle name="Migliaia 28 5 5 2 2" xfId="35397"/>
    <cellStyle name="Migliaia 28 5 5 2 3" xfId="40699"/>
    <cellStyle name="Migliaia 28 5 5 3" xfId="32851"/>
    <cellStyle name="Migliaia 28 5 5 4" xfId="38048"/>
    <cellStyle name="Migliaia 28 5 5 5" xfId="20922"/>
    <cellStyle name="Migliaia 28 5 6" xfId="20923"/>
    <cellStyle name="Migliaia 28 5 6 2" xfId="29923"/>
    <cellStyle name="Migliaia 28 5 6 2 2" xfId="35398"/>
    <cellStyle name="Migliaia 28 5 6 2 3" xfId="40700"/>
    <cellStyle name="Migliaia 28 5 6 3" xfId="32852"/>
    <cellStyle name="Migliaia 28 5 6 4" xfId="38049"/>
    <cellStyle name="Migliaia 28 5 7" xfId="20920"/>
    <cellStyle name="Migliaia 28 5 8" xfId="2448"/>
    <cellStyle name="Migliaia 28 6" xfId="2443"/>
    <cellStyle name="Migliaia 28 6 2" xfId="4417"/>
    <cellStyle name="Migliaia 28 6 2 2" xfId="6029"/>
    <cellStyle name="Migliaia 28 6 2 3" xfId="14967"/>
    <cellStyle name="Migliaia 28 6 2 4" xfId="16583"/>
    <cellStyle name="Migliaia 28 6 2 5" xfId="28641"/>
    <cellStyle name="Migliaia 28 6 2 6" xfId="12632"/>
    <cellStyle name="Migliaia 28 6 3" xfId="5781"/>
    <cellStyle name="Migliaia 28 6 3 2" xfId="31552"/>
    <cellStyle name="Migliaia 28 6 3 2 2" xfId="36712"/>
    <cellStyle name="Migliaia 28 6 3 2 3" xfId="42014"/>
    <cellStyle name="Migliaia 28 6 3 3" xfId="34061"/>
    <cellStyle name="Migliaia 28 6 3 4" xfId="39363"/>
    <cellStyle name="Migliaia 28 6 4" xfId="16582"/>
    <cellStyle name="Migliaia 28 6 4 2" xfId="35399"/>
    <cellStyle name="Migliaia 28 6 4 3" xfId="40701"/>
    <cellStyle name="Migliaia 28 6 4 4" xfId="29924"/>
    <cellStyle name="Migliaia 28 6 5" xfId="32853"/>
    <cellStyle name="Migliaia 28 6 6" xfId="38050"/>
    <cellStyle name="Migliaia 28 6 7" xfId="12631"/>
    <cellStyle name="Migliaia 28 7" xfId="4073"/>
    <cellStyle name="Migliaia 28 7 2" xfId="10543"/>
    <cellStyle name="Migliaia 28 7 2 2" xfId="31553"/>
    <cellStyle name="Migliaia 28 7 2 2 2" xfId="36713"/>
    <cellStyle name="Migliaia 28 7 2 2 3" xfId="42015"/>
    <cellStyle name="Migliaia 28 7 2 3" xfId="34062"/>
    <cellStyle name="Migliaia 28 7 2 4" xfId="39364"/>
    <cellStyle name="Migliaia 28 7 3" xfId="16584"/>
    <cellStyle name="Migliaia 28 7 3 2" xfId="35400"/>
    <cellStyle name="Migliaia 28 7 3 3" xfId="40702"/>
    <cellStyle name="Migliaia 28 7 3 4" xfId="29925"/>
    <cellStyle name="Migliaia 28 7 4" xfId="32854"/>
    <cellStyle name="Migliaia 28 7 5" xfId="38051"/>
    <cellStyle name="Migliaia 28 7 6" xfId="12633"/>
    <cellStyle name="Migliaia 28 8" xfId="3641"/>
    <cellStyle name="Migliaia 28 8 2" xfId="10248"/>
    <cellStyle name="Migliaia 28 8 2 2" xfId="31554"/>
    <cellStyle name="Migliaia 28 8 2 2 2" xfId="36714"/>
    <cellStyle name="Migliaia 28 8 2 2 3" xfId="42016"/>
    <cellStyle name="Migliaia 28 8 2 3" xfId="34063"/>
    <cellStyle name="Migliaia 28 8 2 4" xfId="39365"/>
    <cellStyle name="Migliaia 28 8 3" xfId="16585"/>
    <cellStyle name="Migliaia 28 8 3 2" xfId="35401"/>
    <cellStyle name="Migliaia 28 8 3 3" xfId="40703"/>
    <cellStyle name="Migliaia 28 8 3 4" xfId="29926"/>
    <cellStyle name="Migliaia 28 8 4" xfId="32855"/>
    <cellStyle name="Migliaia 28 8 5" xfId="38052"/>
    <cellStyle name="Migliaia 28 8 6" xfId="12634"/>
    <cellStyle name="Migliaia 28 9" xfId="13479"/>
    <cellStyle name="Migliaia 28 9 2" xfId="29927"/>
    <cellStyle name="Migliaia 28 9 2 2" xfId="35402"/>
    <cellStyle name="Migliaia 28 9 2 3" xfId="40704"/>
    <cellStyle name="Migliaia 28 9 3" xfId="32856"/>
    <cellStyle name="Migliaia 28 9 4" xfId="38053"/>
    <cellStyle name="Migliaia 29" xfId="491"/>
    <cellStyle name="Migliaia 29 10" xfId="16586"/>
    <cellStyle name="Migliaia 29 10 2" xfId="35403"/>
    <cellStyle name="Migliaia 29 10 3" xfId="40705"/>
    <cellStyle name="Migliaia 29 10 4" xfId="29928"/>
    <cellStyle name="Migliaia 29 11" xfId="32857"/>
    <cellStyle name="Migliaia 29 12" xfId="38054"/>
    <cellStyle name="Migliaia 29 13" xfId="1844"/>
    <cellStyle name="Migliaia 29 2" xfId="492"/>
    <cellStyle name="Migliaia 29 2 2" xfId="2450"/>
    <cellStyle name="Migliaia 29 2 2 2" xfId="4424"/>
    <cellStyle name="Migliaia 29 2 2 2 2" xfId="10688"/>
    <cellStyle name="Migliaia 29 2 2 2 2 2" xfId="35404"/>
    <cellStyle name="Migliaia 29 2 2 2 2 3" xfId="40706"/>
    <cellStyle name="Migliaia 29 2 2 2 3" xfId="14732"/>
    <cellStyle name="Migliaia 29 2 2 2 4" xfId="16589"/>
    <cellStyle name="Migliaia 29 2 2 2 4 2" xfId="38055"/>
    <cellStyle name="Migliaia 29 2 2 2 5" xfId="12635"/>
    <cellStyle name="Migliaia 29 2 2 3" xfId="7913"/>
    <cellStyle name="Migliaia 29 2 2 3 2" xfId="31555"/>
    <cellStyle name="Migliaia 29 2 2 3 2 2" xfId="36715"/>
    <cellStyle name="Migliaia 29 2 2 3 2 3" xfId="42017"/>
    <cellStyle name="Migliaia 29 2 2 3 3" xfId="34064"/>
    <cellStyle name="Migliaia 29 2 2 3 4" xfId="39366"/>
    <cellStyle name="Migliaia 29 2 2 4" xfId="7007"/>
    <cellStyle name="Migliaia 29 2 2 4 2" xfId="17780"/>
    <cellStyle name="Migliaia 29 2 2 4 3" xfId="43589"/>
    <cellStyle name="Migliaia 29 2 2 4 4" xfId="46773"/>
    <cellStyle name="Migliaia 29 2 2 4 5" xfId="49789"/>
    <cellStyle name="Migliaia 29 2 2 5" xfId="16588"/>
    <cellStyle name="Migliaia 29 2 2 6" xfId="20929"/>
    <cellStyle name="Migliaia 29 2 3" xfId="4077"/>
    <cellStyle name="Migliaia 29 2 3 2" xfId="10547"/>
    <cellStyle name="Migliaia 29 2 3 2 2" xfId="31556"/>
    <cellStyle name="Migliaia 29 2 3 2 2 2" xfId="36716"/>
    <cellStyle name="Migliaia 29 2 3 2 2 3" xfId="42018"/>
    <cellStyle name="Migliaia 29 2 3 2 3" xfId="34065"/>
    <cellStyle name="Migliaia 29 2 3 2 4" xfId="39367"/>
    <cellStyle name="Migliaia 29 2 3 3" xfId="16590"/>
    <cellStyle name="Migliaia 29 2 3 3 2" xfId="35405"/>
    <cellStyle name="Migliaia 29 2 3 3 3" xfId="40707"/>
    <cellStyle name="Migliaia 29 2 3 3 4" xfId="29930"/>
    <cellStyle name="Migliaia 29 2 3 4" xfId="32859"/>
    <cellStyle name="Migliaia 29 2 3 5" xfId="38056"/>
    <cellStyle name="Migliaia 29 2 3 6" xfId="12636"/>
    <cellStyle name="Migliaia 29 2 4" xfId="3646"/>
    <cellStyle name="Migliaia 29 2 4 2" xfId="10252"/>
    <cellStyle name="Migliaia 29 2 4 2 2" xfId="35406"/>
    <cellStyle name="Migliaia 29 2 4 2 3" xfId="40708"/>
    <cellStyle name="Migliaia 29 2 4 3" xfId="15020"/>
    <cellStyle name="Migliaia 29 2 4 4" xfId="16591"/>
    <cellStyle name="Migliaia 29 2 4 4 2" xfId="38057"/>
    <cellStyle name="Migliaia 29 2 4 5" xfId="12637"/>
    <cellStyle name="Migliaia 29 2 5" xfId="9428"/>
    <cellStyle name="Migliaia 29 2 5 2" xfId="29932"/>
    <cellStyle name="Migliaia 29 2 5 2 2" xfId="35407"/>
    <cellStyle name="Migliaia 29 2 5 2 3" xfId="40709"/>
    <cellStyle name="Migliaia 29 2 5 3" xfId="32861"/>
    <cellStyle name="Migliaia 29 2 5 4" xfId="38058"/>
    <cellStyle name="Migliaia 29 2 6" xfId="16587"/>
    <cellStyle name="Migliaia 29 2 6 2" xfId="29933"/>
    <cellStyle name="Migliaia 29 2 6 2 2" xfId="35408"/>
    <cellStyle name="Migliaia 29 2 6 2 3" xfId="40710"/>
    <cellStyle name="Migliaia 29 2 6 3" xfId="32862"/>
    <cellStyle name="Migliaia 29 2 6 4" xfId="38059"/>
    <cellStyle name="Migliaia 29 2 6 5" xfId="20934"/>
    <cellStyle name="Migliaia 29 2 7" xfId="20928"/>
    <cellStyle name="Migliaia 29 2 8" xfId="1845"/>
    <cellStyle name="Migliaia 29 3" xfId="493"/>
    <cellStyle name="Migliaia 29 3 10" xfId="20935"/>
    <cellStyle name="Migliaia 29 3 11" xfId="12638"/>
    <cellStyle name="Migliaia 29 3 12" xfId="1846"/>
    <cellStyle name="Migliaia 29 3 2" xfId="494"/>
    <cellStyle name="Migliaia 29 3 2 2" xfId="4426"/>
    <cellStyle name="Migliaia 29 3 2 2 2" xfId="8274"/>
    <cellStyle name="Migliaia 29 3 2 2 2 2" xfId="14733"/>
    <cellStyle name="Migliaia 29 3 2 2 2 2 2" xfId="18169"/>
    <cellStyle name="Migliaia 29 3 2 2 2 2 2 2" xfId="35409"/>
    <cellStyle name="Migliaia 29 3 2 2 2 2 3" xfId="40711"/>
    <cellStyle name="Migliaia 29 3 2 2 2 2 4" xfId="29934"/>
    <cellStyle name="Migliaia 29 3 2 2 2 3" xfId="32863"/>
    <cellStyle name="Migliaia 29 3 2 2 2 4" xfId="38060"/>
    <cellStyle name="Migliaia 29 3 2 2 2 5" xfId="33467"/>
    <cellStyle name="Migliaia 29 3 2 2 2 6" xfId="47175"/>
    <cellStyle name="Migliaia 29 3 2 2 2 7" xfId="50191"/>
    <cellStyle name="Migliaia 29 3 2 2 2 8" xfId="13966"/>
    <cellStyle name="Migliaia 29 3 2 2 3" xfId="8475"/>
    <cellStyle name="Migliaia 29 3 2 2 4" xfId="7008"/>
    <cellStyle name="Migliaia 29 3 2 2 4 2" xfId="17781"/>
    <cellStyle name="Migliaia 29 3 2 2 4 3" xfId="42518"/>
    <cellStyle name="Migliaia 29 3 2 2 4 4" xfId="46774"/>
    <cellStyle name="Migliaia 29 3 2 2 4 5" xfId="49790"/>
    <cellStyle name="Migliaia 29 3 2 2 5" xfId="16594"/>
    <cellStyle name="Migliaia 29 3 2 2 6" xfId="20937"/>
    <cellStyle name="Migliaia 29 3 2 3" xfId="3648"/>
    <cellStyle name="Migliaia 29 3 2 3 2" xfId="8530"/>
    <cellStyle name="Migliaia 29 3 2 3 2 2" xfId="35410"/>
    <cellStyle name="Migliaia 29 3 2 3 2 3" xfId="40712"/>
    <cellStyle name="Migliaia 29 3 2 3 2 4" xfId="29935"/>
    <cellStyle name="Migliaia 29 3 2 3 3" xfId="8275"/>
    <cellStyle name="Migliaia 29 3 2 3 4" xfId="16595"/>
    <cellStyle name="Migliaia 29 3 2 3 4 2" xfId="38061"/>
    <cellStyle name="Migliaia 29 3 2 3 5" xfId="12639"/>
    <cellStyle name="Migliaia 29 3 2 4" xfId="7621"/>
    <cellStyle name="Migliaia 29 3 2 4 2" xfId="14385"/>
    <cellStyle name="Migliaia 29 3 2 4 2 2" xfId="35411"/>
    <cellStyle name="Migliaia 29 3 2 4 2 3" xfId="40713"/>
    <cellStyle name="Migliaia 29 3 2 4 3" xfId="32865"/>
    <cellStyle name="Migliaia 29 3 2 4 4" xfId="38062"/>
    <cellStyle name="Migliaia 29 3 2 4 5" xfId="13482"/>
    <cellStyle name="Migliaia 29 3 2 5" xfId="13667"/>
    <cellStyle name="Migliaia 29 3 2 5 2" xfId="29937"/>
    <cellStyle name="Migliaia 29 3 2 5 2 2" xfId="35412"/>
    <cellStyle name="Migliaia 29 3 2 5 2 3" xfId="40714"/>
    <cellStyle name="Migliaia 29 3 2 5 3" xfId="32866"/>
    <cellStyle name="Migliaia 29 3 2 5 4" xfId="38063"/>
    <cellStyle name="Migliaia 29 3 2 6" xfId="16593"/>
    <cellStyle name="Migliaia 29 3 2 6 2" xfId="29938"/>
    <cellStyle name="Migliaia 29 3 2 6 2 2" xfId="35413"/>
    <cellStyle name="Migliaia 29 3 2 6 2 3" xfId="40715"/>
    <cellStyle name="Migliaia 29 3 2 6 3" xfId="32867"/>
    <cellStyle name="Migliaia 29 3 2 6 4" xfId="38064"/>
    <cellStyle name="Migliaia 29 3 2 6 5" xfId="20941"/>
    <cellStyle name="Migliaia 29 3 2 7" xfId="20936"/>
    <cellStyle name="Migliaia 29 3 2 8" xfId="2452"/>
    <cellStyle name="Migliaia 29 3 3" xfId="2451"/>
    <cellStyle name="Migliaia 29 3 3 2" xfId="4425"/>
    <cellStyle name="Migliaia 29 3 3 2 2" xfId="6032"/>
    <cellStyle name="Migliaia 29 3 3 2 2 2" xfId="35415"/>
    <cellStyle name="Migliaia 29 3 3 2 2 3" xfId="40717"/>
    <cellStyle name="Migliaia 29 3 3 2 3" xfId="14511"/>
    <cellStyle name="Migliaia 29 3 3 2 4" xfId="16597"/>
    <cellStyle name="Migliaia 29 3 3 2 4 2" xfId="38066"/>
    <cellStyle name="Migliaia 29 3 3 2 5" xfId="12641"/>
    <cellStyle name="Migliaia 29 3 3 3" xfId="5784"/>
    <cellStyle name="Migliaia 29 3 3 3 2" xfId="29941"/>
    <cellStyle name="Migliaia 29 3 3 3 2 2" xfId="35416"/>
    <cellStyle name="Migliaia 29 3 3 3 2 3" xfId="40718"/>
    <cellStyle name="Migliaia 29 3 3 3 3" xfId="32870"/>
    <cellStyle name="Migliaia 29 3 3 3 4" xfId="38067"/>
    <cellStyle name="Migliaia 29 3 3 4" xfId="16596"/>
    <cellStyle name="Migliaia 29 3 3 4 2" xfId="29942"/>
    <cellStyle name="Migliaia 29 3 3 4 2 2" xfId="35417"/>
    <cellStyle name="Migliaia 29 3 3 4 2 3" xfId="40719"/>
    <cellStyle name="Migliaia 29 3 3 4 3" xfId="32871"/>
    <cellStyle name="Migliaia 29 3 3 4 4" xfId="38068"/>
    <cellStyle name="Migliaia 29 3 3 4 5" xfId="20945"/>
    <cellStyle name="Migliaia 29 3 3 5" xfId="20946"/>
    <cellStyle name="Migliaia 29 3 3 5 2" xfId="29943"/>
    <cellStyle name="Migliaia 29 3 3 5 2 2" xfId="35418"/>
    <cellStyle name="Migliaia 29 3 3 5 2 3" xfId="40720"/>
    <cellStyle name="Migliaia 29 3 3 5 3" xfId="32872"/>
    <cellStyle name="Migliaia 29 3 3 5 4" xfId="38069"/>
    <cellStyle name="Migliaia 29 3 3 6" xfId="29939"/>
    <cellStyle name="Migliaia 29 3 3 6 2" xfId="35414"/>
    <cellStyle name="Migliaia 29 3 3 6 3" xfId="40716"/>
    <cellStyle name="Migliaia 29 3 3 7" xfId="32868"/>
    <cellStyle name="Migliaia 29 3 3 8" xfId="38065"/>
    <cellStyle name="Migliaia 29 3 3 9" xfId="12640"/>
    <cellStyle name="Migliaia 29 3 4" xfId="3286"/>
    <cellStyle name="Migliaia 29 3 4 2" xfId="4796"/>
    <cellStyle name="Migliaia 29 3 4 2 2" xfId="10748"/>
    <cellStyle name="Migliaia 29 3 4 2 3" xfId="14435"/>
    <cellStyle name="Migliaia 29 3 4 2 4" xfId="16599"/>
    <cellStyle name="Migliaia 29 3 4 2 5" xfId="28646"/>
    <cellStyle name="Migliaia 29 3 4 2 6" xfId="12643"/>
    <cellStyle name="Migliaia 29 3 4 3" xfId="9996"/>
    <cellStyle name="Migliaia 29 3 4 3 2" xfId="31557"/>
    <cellStyle name="Migliaia 29 3 4 3 2 2" xfId="36717"/>
    <cellStyle name="Migliaia 29 3 4 3 2 3" xfId="42019"/>
    <cellStyle name="Migliaia 29 3 4 3 3" xfId="34066"/>
    <cellStyle name="Migliaia 29 3 4 3 4" xfId="39368"/>
    <cellStyle name="Migliaia 29 3 4 4" xfId="16598"/>
    <cellStyle name="Migliaia 29 3 4 4 2" xfId="35419"/>
    <cellStyle name="Migliaia 29 3 4 4 3" xfId="40721"/>
    <cellStyle name="Migliaia 29 3 4 4 4" xfId="29944"/>
    <cellStyle name="Migliaia 29 3 4 5" xfId="32873"/>
    <cellStyle name="Migliaia 29 3 4 6" xfId="38070"/>
    <cellStyle name="Migliaia 29 3 4 7" xfId="12642"/>
    <cellStyle name="Migliaia 29 3 5" xfId="4078"/>
    <cellStyle name="Migliaia 29 3 5 2" xfId="10548"/>
    <cellStyle name="Migliaia 29 3 5 2 2" xfId="31558"/>
    <cellStyle name="Migliaia 29 3 5 2 2 2" xfId="36718"/>
    <cellStyle name="Migliaia 29 3 5 2 2 3" xfId="42020"/>
    <cellStyle name="Migliaia 29 3 5 2 3" xfId="34067"/>
    <cellStyle name="Migliaia 29 3 5 2 4" xfId="39369"/>
    <cellStyle name="Migliaia 29 3 5 3" xfId="16600"/>
    <cellStyle name="Migliaia 29 3 5 3 2" xfId="35420"/>
    <cellStyle name="Migliaia 29 3 5 3 3" xfId="40722"/>
    <cellStyle name="Migliaia 29 3 5 3 4" xfId="29945"/>
    <cellStyle name="Migliaia 29 3 5 4" xfId="32874"/>
    <cellStyle name="Migliaia 29 3 5 5" xfId="38071"/>
    <cellStyle name="Migliaia 29 3 5 6" xfId="12644"/>
    <cellStyle name="Migliaia 29 3 6" xfId="3647"/>
    <cellStyle name="Migliaia 29 3 6 2" xfId="10253"/>
    <cellStyle name="Migliaia 29 3 6 2 2" xfId="35421"/>
    <cellStyle name="Migliaia 29 3 6 2 3" xfId="40723"/>
    <cellStyle name="Migliaia 29 3 6 3" xfId="14922"/>
    <cellStyle name="Migliaia 29 3 6 4" xfId="16601"/>
    <cellStyle name="Migliaia 29 3 6 4 2" xfId="38072"/>
    <cellStyle name="Migliaia 29 3 6 5" xfId="12645"/>
    <cellStyle name="Migliaia 29 3 7" xfId="8743"/>
    <cellStyle name="Migliaia 29 3 7 2" xfId="29947"/>
    <cellStyle name="Migliaia 29 3 7 2 2" xfId="35422"/>
    <cellStyle name="Migliaia 29 3 7 2 3" xfId="40724"/>
    <cellStyle name="Migliaia 29 3 7 3" xfId="32876"/>
    <cellStyle name="Migliaia 29 3 7 4" xfId="38073"/>
    <cellStyle name="Migliaia 29 3 8" xfId="13668"/>
    <cellStyle name="Migliaia 29 3 8 2" xfId="29948"/>
    <cellStyle name="Migliaia 29 3 8 2 2" xfId="35423"/>
    <cellStyle name="Migliaia 29 3 8 2 3" xfId="40725"/>
    <cellStyle name="Migliaia 29 3 8 3" xfId="32877"/>
    <cellStyle name="Migliaia 29 3 8 4" xfId="38074"/>
    <cellStyle name="Migliaia 29 3 8 5" xfId="20951"/>
    <cellStyle name="Migliaia 29 3 9" xfId="16592"/>
    <cellStyle name="Migliaia 29 4" xfId="495"/>
    <cellStyle name="Migliaia 29 4 2" xfId="4427"/>
    <cellStyle name="Migliaia 29 4 2 2" xfId="5131"/>
    <cellStyle name="Migliaia 29 4 2 2 2" xfId="29949"/>
    <cellStyle name="Migliaia 29 4 2 2 2 2" xfId="35424"/>
    <cellStyle name="Migliaia 29 4 2 2 2 3" xfId="40726"/>
    <cellStyle name="Migliaia 29 4 2 2 3" xfId="32878"/>
    <cellStyle name="Migliaia 29 4 2 2 4" xfId="38075"/>
    <cellStyle name="Migliaia 29 4 2 3" xfId="8276"/>
    <cellStyle name="Migliaia 29 4 2 3 2" xfId="29950"/>
    <cellStyle name="Migliaia 29 4 2 3 2 2" xfId="35425"/>
    <cellStyle name="Migliaia 29 4 2 3 2 3" xfId="40727"/>
    <cellStyle name="Migliaia 29 4 2 3 3" xfId="32879"/>
    <cellStyle name="Migliaia 29 4 2 3 4" xfId="38076"/>
    <cellStyle name="Migliaia 29 4 2 4" xfId="7623"/>
    <cellStyle name="Migliaia 29 4 2 5" xfId="7010"/>
    <cellStyle name="Migliaia 29 4 2 5 2" xfId="17783"/>
    <cellStyle name="Migliaia 29 4 2 5 3" xfId="44461"/>
    <cellStyle name="Migliaia 29 4 2 5 4" xfId="46776"/>
    <cellStyle name="Migliaia 29 4 2 5 5" xfId="49792"/>
    <cellStyle name="Migliaia 29 4 2 6" xfId="16603"/>
    <cellStyle name="Migliaia 29 4 2 7" xfId="20953"/>
    <cellStyle name="Migliaia 29 4 3" xfId="5132"/>
    <cellStyle name="Migliaia 29 4 3 2" xfId="14512"/>
    <cellStyle name="Migliaia 29 4 3 2 2" xfId="35426"/>
    <cellStyle name="Migliaia 29 4 3 2 3" xfId="40728"/>
    <cellStyle name="Migliaia 29 4 3 3" xfId="32880"/>
    <cellStyle name="Migliaia 29 4 3 4" xfId="38077"/>
    <cellStyle name="Migliaia 29 4 3 5" xfId="13666"/>
    <cellStyle name="Migliaia 29 4 4" xfId="8277"/>
    <cellStyle name="Migliaia 29 4 4 2" xfId="29951"/>
    <cellStyle name="Migliaia 29 4 4 2 2" xfId="35427"/>
    <cellStyle name="Migliaia 29 4 4 2 3" xfId="40729"/>
    <cellStyle name="Migliaia 29 4 4 3" xfId="32881"/>
    <cellStyle name="Migliaia 29 4 4 4" xfId="38078"/>
    <cellStyle name="Migliaia 29 4 5" xfId="7622"/>
    <cellStyle name="Migliaia 29 4 5 2" xfId="29952"/>
    <cellStyle name="Migliaia 29 4 5 2 2" xfId="35428"/>
    <cellStyle name="Migliaia 29 4 5 2 3" xfId="40730"/>
    <cellStyle name="Migliaia 29 4 5 3" xfId="32882"/>
    <cellStyle name="Migliaia 29 4 5 4" xfId="38079"/>
    <cellStyle name="Migliaia 29 4 6" xfId="7009"/>
    <cellStyle name="Migliaia 29 4 6 2" xfId="17782"/>
    <cellStyle name="Migliaia 29 4 6 2 2" xfId="35429"/>
    <cellStyle name="Migliaia 29 4 6 2 3" xfId="40731"/>
    <cellStyle name="Migliaia 29 4 6 2 4" xfId="29953"/>
    <cellStyle name="Migliaia 29 4 6 3" xfId="32883"/>
    <cellStyle name="Migliaia 29 4 6 4" xfId="38080"/>
    <cellStyle name="Migliaia 29 4 6 5" xfId="20955"/>
    <cellStyle name="Migliaia 29 4 6 6" xfId="42519"/>
    <cellStyle name="Migliaia 29 4 6 7" xfId="46775"/>
    <cellStyle name="Migliaia 29 4 6 8" xfId="49791"/>
    <cellStyle name="Migliaia 29 4 7" xfId="16602"/>
    <cellStyle name="Migliaia 29 4 7 2" xfId="29954"/>
    <cellStyle name="Migliaia 29 4 7 2 2" xfId="35430"/>
    <cellStyle name="Migliaia 29 4 7 2 3" xfId="40732"/>
    <cellStyle name="Migliaia 29 4 7 3" xfId="32884"/>
    <cellStyle name="Migliaia 29 4 7 4" xfId="38081"/>
    <cellStyle name="Migliaia 29 4 7 5" xfId="20956"/>
    <cellStyle name="Migliaia 29 4 8" xfId="20952"/>
    <cellStyle name="Migliaia 29 4 9" xfId="2453"/>
    <cellStyle name="Migliaia 29 5" xfId="496"/>
    <cellStyle name="Migliaia 29 5 2" xfId="4428"/>
    <cellStyle name="Migliaia 29 5 2 2" xfId="14734"/>
    <cellStyle name="Migliaia 29 5 2 2 2" xfId="35431"/>
    <cellStyle name="Migliaia 29 5 2 2 3" xfId="40733"/>
    <cellStyle name="Migliaia 29 5 2 3" xfId="16605"/>
    <cellStyle name="Migliaia 29 5 2 3 2" xfId="32885"/>
    <cellStyle name="Migliaia 29 5 2 4" xfId="38082"/>
    <cellStyle name="Migliaia 29 5 2 5" xfId="12646"/>
    <cellStyle name="Migliaia 29 5 3" xfId="7624"/>
    <cellStyle name="Migliaia 29 5 3 2" xfId="29955"/>
    <cellStyle name="Migliaia 29 5 3 2 2" xfId="35432"/>
    <cellStyle name="Migliaia 29 5 3 2 3" xfId="40734"/>
    <cellStyle name="Migliaia 29 5 3 3" xfId="32886"/>
    <cellStyle name="Migliaia 29 5 3 4" xfId="38083"/>
    <cellStyle name="Migliaia 29 5 4" xfId="7011"/>
    <cellStyle name="Migliaia 29 5 4 2" xfId="17784"/>
    <cellStyle name="Migliaia 29 5 4 2 2" xfId="35433"/>
    <cellStyle name="Migliaia 29 5 4 2 3" xfId="40735"/>
    <cellStyle name="Migliaia 29 5 4 2 4" xfId="29956"/>
    <cellStyle name="Migliaia 29 5 4 3" xfId="32887"/>
    <cellStyle name="Migliaia 29 5 4 4" xfId="38084"/>
    <cellStyle name="Migliaia 29 5 4 5" xfId="20958"/>
    <cellStyle name="Migliaia 29 5 4 6" xfId="44757"/>
    <cellStyle name="Migliaia 29 5 4 7" xfId="46777"/>
    <cellStyle name="Migliaia 29 5 4 8" xfId="49793"/>
    <cellStyle name="Migliaia 29 5 5" xfId="16604"/>
    <cellStyle name="Migliaia 29 5 5 2" xfId="29957"/>
    <cellStyle name="Migliaia 29 5 5 2 2" xfId="35434"/>
    <cellStyle name="Migliaia 29 5 5 2 3" xfId="40736"/>
    <cellStyle name="Migliaia 29 5 5 3" xfId="32888"/>
    <cellStyle name="Migliaia 29 5 5 4" xfId="38085"/>
    <cellStyle name="Migliaia 29 5 5 5" xfId="20959"/>
    <cellStyle name="Migliaia 29 5 6" xfId="20960"/>
    <cellStyle name="Migliaia 29 5 6 2" xfId="29958"/>
    <cellStyle name="Migliaia 29 5 6 2 2" xfId="35435"/>
    <cellStyle name="Migliaia 29 5 6 2 3" xfId="40737"/>
    <cellStyle name="Migliaia 29 5 6 3" xfId="32889"/>
    <cellStyle name="Migliaia 29 5 6 4" xfId="38086"/>
    <cellStyle name="Migliaia 29 5 7" xfId="20957"/>
    <cellStyle name="Migliaia 29 5 8" xfId="2454"/>
    <cellStyle name="Migliaia 29 6" xfId="2449"/>
    <cellStyle name="Migliaia 29 6 2" xfId="4423"/>
    <cellStyle name="Migliaia 29 6 2 2" xfId="6031"/>
    <cellStyle name="Migliaia 29 6 2 3" xfId="14966"/>
    <cellStyle name="Migliaia 29 6 2 4" xfId="16607"/>
    <cellStyle name="Migliaia 29 6 2 5" xfId="28649"/>
    <cellStyle name="Migliaia 29 6 2 6" xfId="12648"/>
    <cellStyle name="Migliaia 29 6 3" xfId="5783"/>
    <cellStyle name="Migliaia 29 6 3 2" xfId="31559"/>
    <cellStyle name="Migliaia 29 6 3 2 2" xfId="36719"/>
    <cellStyle name="Migliaia 29 6 3 2 3" xfId="42021"/>
    <cellStyle name="Migliaia 29 6 3 3" xfId="34068"/>
    <cellStyle name="Migliaia 29 6 3 4" xfId="39370"/>
    <cellStyle name="Migliaia 29 6 4" xfId="16606"/>
    <cellStyle name="Migliaia 29 6 4 2" xfId="35436"/>
    <cellStyle name="Migliaia 29 6 4 3" xfId="40738"/>
    <cellStyle name="Migliaia 29 6 4 4" xfId="29959"/>
    <cellStyle name="Migliaia 29 6 5" xfId="32890"/>
    <cellStyle name="Migliaia 29 6 6" xfId="38087"/>
    <cellStyle name="Migliaia 29 6 7" xfId="12647"/>
    <cellStyle name="Migliaia 29 7" xfId="4076"/>
    <cellStyle name="Migliaia 29 7 2" xfId="10546"/>
    <cellStyle name="Migliaia 29 7 2 2" xfId="31560"/>
    <cellStyle name="Migliaia 29 7 2 2 2" xfId="36720"/>
    <cellStyle name="Migliaia 29 7 2 2 3" xfId="42022"/>
    <cellStyle name="Migliaia 29 7 2 3" xfId="34069"/>
    <cellStyle name="Migliaia 29 7 2 4" xfId="39371"/>
    <cellStyle name="Migliaia 29 7 3" xfId="16608"/>
    <cellStyle name="Migliaia 29 7 3 2" xfId="35437"/>
    <cellStyle name="Migliaia 29 7 3 3" xfId="40739"/>
    <cellStyle name="Migliaia 29 7 3 4" xfId="29960"/>
    <cellStyle name="Migliaia 29 7 4" xfId="32891"/>
    <cellStyle name="Migliaia 29 7 5" xfId="38088"/>
    <cellStyle name="Migliaia 29 7 6" xfId="12649"/>
    <cellStyle name="Migliaia 29 8" xfId="3645"/>
    <cellStyle name="Migliaia 29 8 2" xfId="10251"/>
    <cellStyle name="Migliaia 29 8 2 2" xfId="31561"/>
    <cellStyle name="Migliaia 29 8 2 2 2" xfId="36721"/>
    <cellStyle name="Migliaia 29 8 2 2 3" xfId="42023"/>
    <cellStyle name="Migliaia 29 8 2 3" xfId="34070"/>
    <cellStyle name="Migliaia 29 8 2 4" xfId="39372"/>
    <cellStyle name="Migliaia 29 8 3" xfId="16609"/>
    <cellStyle name="Migliaia 29 8 3 2" xfId="35438"/>
    <cellStyle name="Migliaia 29 8 3 3" xfId="40740"/>
    <cellStyle name="Migliaia 29 8 3 4" xfId="29961"/>
    <cellStyle name="Migliaia 29 8 4" xfId="32892"/>
    <cellStyle name="Migliaia 29 8 5" xfId="38089"/>
    <cellStyle name="Migliaia 29 8 6" xfId="12650"/>
    <cellStyle name="Migliaia 29 9" xfId="13481"/>
    <cellStyle name="Migliaia 29 9 2" xfId="29962"/>
    <cellStyle name="Migliaia 29 9 2 2" xfId="35439"/>
    <cellStyle name="Migliaia 29 9 2 3" xfId="40741"/>
    <cellStyle name="Migliaia 29 9 3" xfId="32893"/>
    <cellStyle name="Migliaia 29 9 4" xfId="38090"/>
    <cellStyle name="Migliaia 3" xfId="497"/>
    <cellStyle name="Migliaia 3 10" xfId="16610"/>
    <cellStyle name="Migliaia 3 10 2" xfId="35440"/>
    <cellStyle name="Migliaia 3 10 3" xfId="40742"/>
    <cellStyle name="Migliaia 3 10 4" xfId="29963"/>
    <cellStyle name="Migliaia 3 11" xfId="32894"/>
    <cellStyle name="Migliaia 3 12" xfId="38091"/>
    <cellStyle name="Migliaia 3 13" xfId="1847"/>
    <cellStyle name="Migliaia 3 2" xfId="498"/>
    <cellStyle name="Migliaia 3 2 2" xfId="2456"/>
    <cellStyle name="Migliaia 3 2 2 2" xfId="4430"/>
    <cellStyle name="Migliaia 3 2 2 2 2" xfId="10689"/>
    <cellStyle name="Migliaia 3 2 2 2 2 2" xfId="35441"/>
    <cellStyle name="Migliaia 3 2 2 2 2 3" xfId="40743"/>
    <cellStyle name="Migliaia 3 2 2 2 3" xfId="14735"/>
    <cellStyle name="Migliaia 3 2 2 2 4" xfId="16613"/>
    <cellStyle name="Migliaia 3 2 2 2 4 2" xfId="38092"/>
    <cellStyle name="Migliaia 3 2 2 2 5" xfId="12651"/>
    <cellStyle name="Migliaia 3 2 2 3" xfId="7914"/>
    <cellStyle name="Migliaia 3 2 2 3 2" xfId="31562"/>
    <cellStyle name="Migliaia 3 2 2 3 2 2" xfId="36722"/>
    <cellStyle name="Migliaia 3 2 2 3 2 3" xfId="42024"/>
    <cellStyle name="Migliaia 3 2 2 3 3" xfId="34071"/>
    <cellStyle name="Migliaia 3 2 2 3 4" xfId="39373"/>
    <cellStyle name="Migliaia 3 2 2 4" xfId="7012"/>
    <cellStyle name="Migliaia 3 2 2 4 2" xfId="17785"/>
    <cellStyle name="Migliaia 3 2 2 4 3" xfId="42520"/>
    <cellStyle name="Migliaia 3 2 2 4 4" xfId="46778"/>
    <cellStyle name="Migliaia 3 2 2 4 5" xfId="49794"/>
    <cellStyle name="Migliaia 3 2 2 5" xfId="16612"/>
    <cellStyle name="Migliaia 3 2 2 6" xfId="20962"/>
    <cellStyle name="Migliaia 3 2 3" xfId="4080"/>
    <cellStyle name="Migliaia 3 2 3 2" xfId="10550"/>
    <cellStyle name="Migliaia 3 2 3 2 2" xfId="31563"/>
    <cellStyle name="Migliaia 3 2 3 2 2 2" xfId="36723"/>
    <cellStyle name="Migliaia 3 2 3 2 2 3" xfId="42025"/>
    <cellStyle name="Migliaia 3 2 3 2 3" xfId="34072"/>
    <cellStyle name="Migliaia 3 2 3 2 4" xfId="39374"/>
    <cellStyle name="Migliaia 3 2 3 3" xfId="16614"/>
    <cellStyle name="Migliaia 3 2 3 3 2" xfId="35442"/>
    <cellStyle name="Migliaia 3 2 3 3 3" xfId="40744"/>
    <cellStyle name="Migliaia 3 2 3 3 4" xfId="29964"/>
    <cellStyle name="Migliaia 3 2 3 4" xfId="32895"/>
    <cellStyle name="Migliaia 3 2 3 5" xfId="38093"/>
    <cellStyle name="Migliaia 3 2 3 6" xfId="12652"/>
    <cellStyle name="Migliaia 3 2 4" xfId="3650"/>
    <cellStyle name="Migliaia 3 2 4 2" xfId="10255"/>
    <cellStyle name="Migliaia 3 2 4 2 2" xfId="35443"/>
    <cellStyle name="Migliaia 3 2 4 2 3" xfId="40745"/>
    <cellStyle name="Migliaia 3 2 4 3" xfId="15019"/>
    <cellStyle name="Migliaia 3 2 4 4" xfId="16615"/>
    <cellStyle name="Migliaia 3 2 4 4 2" xfId="38094"/>
    <cellStyle name="Migliaia 3 2 4 5" xfId="12653"/>
    <cellStyle name="Migliaia 3 2 5" xfId="9429"/>
    <cellStyle name="Migliaia 3 2 5 2" xfId="29965"/>
    <cellStyle name="Migliaia 3 2 5 2 2" xfId="35444"/>
    <cellStyle name="Migliaia 3 2 5 2 3" xfId="40746"/>
    <cellStyle name="Migliaia 3 2 5 3" xfId="32896"/>
    <cellStyle name="Migliaia 3 2 5 4" xfId="38095"/>
    <cellStyle name="Migliaia 3 2 6" xfId="16611"/>
    <cellStyle name="Migliaia 3 2 6 2" xfId="29966"/>
    <cellStyle name="Migliaia 3 2 6 2 2" xfId="35445"/>
    <cellStyle name="Migliaia 3 2 6 2 3" xfId="40747"/>
    <cellStyle name="Migliaia 3 2 6 3" xfId="32897"/>
    <cellStyle name="Migliaia 3 2 6 4" xfId="38096"/>
    <cellStyle name="Migliaia 3 2 6 5" xfId="20963"/>
    <cellStyle name="Migliaia 3 2 7" xfId="20961"/>
    <cellStyle name="Migliaia 3 2 8" xfId="1848"/>
    <cellStyle name="Migliaia 3 3" xfId="499"/>
    <cellStyle name="Migliaia 3 3 10" xfId="20964"/>
    <cellStyle name="Migliaia 3 3 11" xfId="12654"/>
    <cellStyle name="Migliaia 3 3 12" xfId="1849"/>
    <cellStyle name="Migliaia 3 3 2" xfId="500"/>
    <cellStyle name="Migliaia 3 3 2 2" xfId="4432"/>
    <cellStyle name="Migliaia 3 3 2 2 2" xfId="8278"/>
    <cellStyle name="Migliaia 3 3 2 2 2 2" xfId="14736"/>
    <cellStyle name="Migliaia 3 3 2 2 2 2 2" xfId="18170"/>
    <cellStyle name="Migliaia 3 3 2 2 2 2 2 2" xfId="35446"/>
    <cellStyle name="Migliaia 3 3 2 2 2 2 3" xfId="40748"/>
    <cellStyle name="Migliaia 3 3 2 2 2 2 4" xfId="29967"/>
    <cellStyle name="Migliaia 3 3 2 2 2 3" xfId="32898"/>
    <cellStyle name="Migliaia 3 3 2 2 2 4" xfId="38097"/>
    <cellStyle name="Migliaia 3 3 2 2 2 5" xfId="44575"/>
    <cellStyle name="Migliaia 3 3 2 2 2 6" xfId="47176"/>
    <cellStyle name="Migliaia 3 3 2 2 2 7" xfId="50192"/>
    <cellStyle name="Migliaia 3 3 2 2 2 8" xfId="13967"/>
    <cellStyle name="Migliaia 3 3 2 2 3" xfId="7860"/>
    <cellStyle name="Migliaia 3 3 2 2 4" xfId="7013"/>
    <cellStyle name="Migliaia 3 3 2 2 4 2" xfId="17786"/>
    <cellStyle name="Migliaia 3 3 2 2 4 3" xfId="43884"/>
    <cellStyle name="Migliaia 3 3 2 2 4 4" xfId="46779"/>
    <cellStyle name="Migliaia 3 3 2 2 4 5" xfId="49795"/>
    <cellStyle name="Migliaia 3 3 2 2 5" xfId="16618"/>
    <cellStyle name="Migliaia 3 3 2 2 6" xfId="20966"/>
    <cellStyle name="Migliaia 3 3 2 3" xfId="3652"/>
    <cellStyle name="Migliaia 3 3 2 3 2" xfId="7405"/>
    <cellStyle name="Migliaia 3 3 2 3 2 2" xfId="35447"/>
    <cellStyle name="Migliaia 3 3 2 3 2 3" xfId="40749"/>
    <cellStyle name="Migliaia 3 3 2 3 2 4" xfId="29968"/>
    <cellStyle name="Migliaia 3 3 2 3 3" xfId="8279"/>
    <cellStyle name="Migliaia 3 3 2 3 4" xfId="16619"/>
    <cellStyle name="Migliaia 3 3 2 3 4 2" xfId="38098"/>
    <cellStyle name="Migliaia 3 3 2 3 5" xfId="12655"/>
    <cellStyle name="Migliaia 3 3 2 4" xfId="7625"/>
    <cellStyle name="Migliaia 3 3 2 4 2" xfId="14386"/>
    <cellStyle name="Migliaia 3 3 2 4 2 2" xfId="35448"/>
    <cellStyle name="Migliaia 3 3 2 4 2 3" xfId="40750"/>
    <cellStyle name="Migliaia 3 3 2 4 3" xfId="32899"/>
    <cellStyle name="Migliaia 3 3 2 4 4" xfId="38099"/>
    <cellStyle name="Migliaia 3 3 2 4 5" xfId="13484"/>
    <cellStyle name="Migliaia 3 3 2 5" xfId="13664"/>
    <cellStyle name="Migliaia 3 3 2 5 2" xfId="29970"/>
    <cellStyle name="Migliaia 3 3 2 5 2 2" xfId="35449"/>
    <cellStyle name="Migliaia 3 3 2 5 2 3" xfId="40751"/>
    <cellStyle name="Migliaia 3 3 2 5 3" xfId="32900"/>
    <cellStyle name="Migliaia 3 3 2 5 4" xfId="38100"/>
    <cellStyle name="Migliaia 3 3 2 6" xfId="16617"/>
    <cellStyle name="Migliaia 3 3 2 6 2" xfId="29971"/>
    <cellStyle name="Migliaia 3 3 2 6 2 2" xfId="35450"/>
    <cellStyle name="Migliaia 3 3 2 6 2 3" xfId="40752"/>
    <cellStyle name="Migliaia 3 3 2 6 3" xfId="32901"/>
    <cellStyle name="Migliaia 3 3 2 6 4" xfId="38101"/>
    <cellStyle name="Migliaia 3 3 2 6 5" xfId="20969"/>
    <cellStyle name="Migliaia 3 3 2 7" xfId="20965"/>
    <cellStyle name="Migliaia 3 3 2 8" xfId="2458"/>
    <cellStyle name="Migliaia 3 3 3" xfId="2457"/>
    <cellStyle name="Migliaia 3 3 3 2" xfId="4431"/>
    <cellStyle name="Migliaia 3 3 3 2 2" xfId="6034"/>
    <cellStyle name="Migliaia 3 3 3 2 2 2" xfId="35452"/>
    <cellStyle name="Migliaia 3 3 3 2 2 3" xfId="40754"/>
    <cellStyle name="Migliaia 3 3 3 2 3" xfId="14513"/>
    <cellStyle name="Migliaia 3 3 3 2 4" xfId="16621"/>
    <cellStyle name="Migliaia 3 3 3 2 4 2" xfId="38103"/>
    <cellStyle name="Migliaia 3 3 3 2 5" xfId="12657"/>
    <cellStyle name="Migliaia 3 3 3 3" xfId="5786"/>
    <cellStyle name="Migliaia 3 3 3 3 2" xfId="29974"/>
    <cellStyle name="Migliaia 3 3 3 3 2 2" xfId="35453"/>
    <cellStyle name="Migliaia 3 3 3 3 2 3" xfId="40755"/>
    <cellStyle name="Migliaia 3 3 3 3 3" xfId="32903"/>
    <cellStyle name="Migliaia 3 3 3 3 4" xfId="38104"/>
    <cellStyle name="Migliaia 3 3 3 4" xfId="16620"/>
    <cellStyle name="Migliaia 3 3 3 4 2" xfId="29975"/>
    <cellStyle name="Migliaia 3 3 3 4 2 2" xfId="35454"/>
    <cellStyle name="Migliaia 3 3 3 4 2 3" xfId="40756"/>
    <cellStyle name="Migliaia 3 3 3 4 3" xfId="32904"/>
    <cellStyle name="Migliaia 3 3 3 4 4" xfId="38105"/>
    <cellStyle name="Migliaia 3 3 3 4 5" xfId="20973"/>
    <cellStyle name="Migliaia 3 3 3 5" xfId="20974"/>
    <cellStyle name="Migliaia 3 3 3 5 2" xfId="29976"/>
    <cellStyle name="Migliaia 3 3 3 5 2 2" xfId="35455"/>
    <cellStyle name="Migliaia 3 3 3 5 2 3" xfId="40757"/>
    <cellStyle name="Migliaia 3 3 3 5 3" xfId="32905"/>
    <cellStyle name="Migliaia 3 3 3 5 4" xfId="38106"/>
    <cellStyle name="Migliaia 3 3 3 6" xfId="29972"/>
    <cellStyle name="Migliaia 3 3 3 6 2" xfId="35451"/>
    <cellStyle name="Migliaia 3 3 3 6 3" xfId="40753"/>
    <cellStyle name="Migliaia 3 3 3 7" xfId="32902"/>
    <cellStyle name="Migliaia 3 3 3 8" xfId="38102"/>
    <cellStyle name="Migliaia 3 3 3 9" xfId="12656"/>
    <cellStyle name="Migliaia 3 3 4" xfId="3287"/>
    <cellStyle name="Migliaia 3 3 4 2" xfId="4797"/>
    <cellStyle name="Migliaia 3 3 4 2 2" xfId="10749"/>
    <cellStyle name="Migliaia 3 3 4 2 3" xfId="14936"/>
    <cellStyle name="Migliaia 3 3 4 2 4" xfId="16623"/>
    <cellStyle name="Migliaia 3 3 4 2 5" xfId="28650"/>
    <cellStyle name="Migliaia 3 3 4 2 6" xfId="12659"/>
    <cellStyle name="Migliaia 3 3 4 3" xfId="9997"/>
    <cellStyle name="Migliaia 3 3 4 3 2" xfId="31564"/>
    <cellStyle name="Migliaia 3 3 4 3 2 2" xfId="36724"/>
    <cellStyle name="Migliaia 3 3 4 3 2 3" xfId="42026"/>
    <cellStyle name="Migliaia 3 3 4 3 3" xfId="34073"/>
    <cellStyle name="Migliaia 3 3 4 3 4" xfId="39375"/>
    <cellStyle name="Migliaia 3 3 4 4" xfId="16622"/>
    <cellStyle name="Migliaia 3 3 4 4 2" xfId="35456"/>
    <cellStyle name="Migliaia 3 3 4 4 3" xfId="40758"/>
    <cellStyle name="Migliaia 3 3 4 4 4" xfId="29977"/>
    <cellStyle name="Migliaia 3 3 4 5" xfId="32906"/>
    <cellStyle name="Migliaia 3 3 4 6" xfId="38107"/>
    <cellStyle name="Migliaia 3 3 4 7" xfId="12658"/>
    <cellStyle name="Migliaia 3 3 5" xfId="4081"/>
    <cellStyle name="Migliaia 3 3 5 2" xfId="10551"/>
    <cellStyle name="Migliaia 3 3 5 2 2" xfId="31565"/>
    <cellStyle name="Migliaia 3 3 5 2 2 2" xfId="36725"/>
    <cellStyle name="Migliaia 3 3 5 2 2 3" xfId="42027"/>
    <cellStyle name="Migliaia 3 3 5 2 3" xfId="34074"/>
    <cellStyle name="Migliaia 3 3 5 2 4" xfId="39376"/>
    <cellStyle name="Migliaia 3 3 5 3" xfId="16624"/>
    <cellStyle name="Migliaia 3 3 5 3 2" xfId="35457"/>
    <cellStyle name="Migliaia 3 3 5 3 3" xfId="40759"/>
    <cellStyle name="Migliaia 3 3 5 3 4" xfId="29978"/>
    <cellStyle name="Migliaia 3 3 5 4" xfId="32907"/>
    <cellStyle name="Migliaia 3 3 5 5" xfId="38108"/>
    <cellStyle name="Migliaia 3 3 5 6" xfId="12660"/>
    <cellStyle name="Migliaia 3 3 6" xfId="3651"/>
    <cellStyle name="Migliaia 3 3 6 2" xfId="10256"/>
    <cellStyle name="Migliaia 3 3 6 2 2" xfId="35458"/>
    <cellStyle name="Migliaia 3 3 6 2 3" xfId="40760"/>
    <cellStyle name="Migliaia 3 3 6 3" xfId="15018"/>
    <cellStyle name="Migliaia 3 3 6 4" xfId="16625"/>
    <cellStyle name="Migliaia 3 3 6 4 2" xfId="38109"/>
    <cellStyle name="Migliaia 3 3 6 5" xfId="12661"/>
    <cellStyle name="Migliaia 3 3 7" xfId="7834"/>
    <cellStyle name="Migliaia 3 3 7 2" xfId="29980"/>
    <cellStyle name="Migliaia 3 3 7 2 2" xfId="35459"/>
    <cellStyle name="Migliaia 3 3 7 2 3" xfId="40761"/>
    <cellStyle name="Migliaia 3 3 7 3" xfId="32909"/>
    <cellStyle name="Migliaia 3 3 7 4" xfId="38110"/>
    <cellStyle name="Migliaia 3 3 8" xfId="13665"/>
    <cellStyle name="Migliaia 3 3 8 2" xfId="29981"/>
    <cellStyle name="Migliaia 3 3 8 2 2" xfId="35460"/>
    <cellStyle name="Migliaia 3 3 8 2 3" xfId="40762"/>
    <cellStyle name="Migliaia 3 3 8 3" xfId="32910"/>
    <cellStyle name="Migliaia 3 3 8 4" xfId="38111"/>
    <cellStyle name="Migliaia 3 3 8 5" xfId="20979"/>
    <cellStyle name="Migliaia 3 3 9" xfId="16616"/>
    <cellStyle name="Migliaia 3 4" xfId="501"/>
    <cellStyle name="Migliaia 3 4 2" xfId="4433"/>
    <cellStyle name="Migliaia 3 4 2 2" xfId="5133"/>
    <cellStyle name="Migliaia 3 4 2 2 2" xfId="29982"/>
    <cellStyle name="Migliaia 3 4 2 2 2 2" xfId="35461"/>
    <cellStyle name="Migliaia 3 4 2 2 2 3" xfId="40763"/>
    <cellStyle name="Migliaia 3 4 2 2 3" xfId="32911"/>
    <cellStyle name="Migliaia 3 4 2 2 4" xfId="38112"/>
    <cellStyle name="Migliaia 3 4 2 3" xfId="8280"/>
    <cellStyle name="Migliaia 3 4 2 3 2" xfId="29983"/>
    <cellStyle name="Migliaia 3 4 2 3 2 2" xfId="35462"/>
    <cellStyle name="Migliaia 3 4 2 3 2 3" xfId="40764"/>
    <cellStyle name="Migliaia 3 4 2 3 3" xfId="32912"/>
    <cellStyle name="Migliaia 3 4 2 3 4" xfId="38113"/>
    <cellStyle name="Migliaia 3 4 2 4" xfId="7627"/>
    <cellStyle name="Migliaia 3 4 2 5" xfId="7015"/>
    <cellStyle name="Migliaia 3 4 2 5 2" xfId="17788"/>
    <cellStyle name="Migliaia 3 4 2 5 3" xfId="44460"/>
    <cellStyle name="Migliaia 3 4 2 5 4" xfId="46781"/>
    <cellStyle name="Migliaia 3 4 2 5 5" xfId="49797"/>
    <cellStyle name="Migliaia 3 4 2 6" xfId="16627"/>
    <cellStyle name="Migliaia 3 4 2 7" xfId="20981"/>
    <cellStyle name="Migliaia 3 4 3" xfId="5134"/>
    <cellStyle name="Migliaia 3 4 3 2" xfId="14514"/>
    <cellStyle name="Migliaia 3 4 3 2 2" xfId="35463"/>
    <cellStyle name="Migliaia 3 4 3 2 3" xfId="40765"/>
    <cellStyle name="Migliaia 3 4 3 3" xfId="32913"/>
    <cellStyle name="Migliaia 3 4 3 4" xfId="38114"/>
    <cellStyle name="Migliaia 3 4 3 5" xfId="13663"/>
    <cellStyle name="Migliaia 3 4 4" xfId="8281"/>
    <cellStyle name="Migliaia 3 4 4 2" xfId="29984"/>
    <cellStyle name="Migliaia 3 4 4 2 2" xfId="35464"/>
    <cellStyle name="Migliaia 3 4 4 2 3" xfId="40766"/>
    <cellStyle name="Migliaia 3 4 4 3" xfId="32914"/>
    <cellStyle name="Migliaia 3 4 4 4" xfId="38115"/>
    <cellStyle name="Migliaia 3 4 5" xfId="7626"/>
    <cellStyle name="Migliaia 3 4 5 2" xfId="29985"/>
    <cellStyle name="Migliaia 3 4 5 2 2" xfId="35465"/>
    <cellStyle name="Migliaia 3 4 5 2 3" xfId="40767"/>
    <cellStyle name="Migliaia 3 4 5 3" xfId="32915"/>
    <cellStyle name="Migliaia 3 4 5 4" xfId="38116"/>
    <cellStyle name="Migliaia 3 4 6" xfId="7014"/>
    <cellStyle name="Migliaia 3 4 6 2" xfId="17787"/>
    <cellStyle name="Migliaia 3 4 6 2 2" xfId="35466"/>
    <cellStyle name="Migliaia 3 4 6 2 3" xfId="40768"/>
    <cellStyle name="Migliaia 3 4 6 2 4" xfId="29986"/>
    <cellStyle name="Migliaia 3 4 6 3" xfId="32916"/>
    <cellStyle name="Migliaia 3 4 6 4" xfId="38117"/>
    <cellStyle name="Migliaia 3 4 6 5" xfId="20983"/>
    <cellStyle name="Migliaia 3 4 6 6" xfId="42521"/>
    <cellStyle name="Migliaia 3 4 6 7" xfId="46780"/>
    <cellStyle name="Migliaia 3 4 6 8" xfId="49796"/>
    <cellStyle name="Migliaia 3 4 7" xfId="16626"/>
    <cellStyle name="Migliaia 3 4 7 2" xfId="29987"/>
    <cellStyle name="Migliaia 3 4 7 2 2" xfId="35467"/>
    <cellStyle name="Migliaia 3 4 7 2 3" xfId="40769"/>
    <cellStyle name="Migliaia 3 4 7 3" xfId="32917"/>
    <cellStyle name="Migliaia 3 4 7 4" xfId="38118"/>
    <cellStyle name="Migliaia 3 4 7 5" xfId="20984"/>
    <cellStyle name="Migliaia 3 4 8" xfId="20980"/>
    <cellStyle name="Migliaia 3 4 9" xfId="2459"/>
    <cellStyle name="Migliaia 3 5" xfId="502"/>
    <cellStyle name="Migliaia 3 5 2" xfId="4434"/>
    <cellStyle name="Migliaia 3 5 2 2" xfId="14737"/>
    <cellStyle name="Migliaia 3 5 2 2 2" xfId="35468"/>
    <cellStyle name="Migliaia 3 5 2 2 3" xfId="40770"/>
    <cellStyle name="Migliaia 3 5 2 3" xfId="16629"/>
    <cellStyle name="Migliaia 3 5 2 3 2" xfId="32918"/>
    <cellStyle name="Migliaia 3 5 2 4" xfId="38119"/>
    <cellStyle name="Migliaia 3 5 2 5" xfId="12662"/>
    <cellStyle name="Migliaia 3 5 3" xfId="7628"/>
    <cellStyle name="Migliaia 3 5 3 2" xfId="29988"/>
    <cellStyle name="Migliaia 3 5 3 2 2" xfId="35469"/>
    <cellStyle name="Migliaia 3 5 3 2 3" xfId="40771"/>
    <cellStyle name="Migliaia 3 5 3 3" xfId="32919"/>
    <cellStyle name="Migliaia 3 5 3 4" xfId="38120"/>
    <cellStyle name="Migliaia 3 5 4" xfId="7016"/>
    <cellStyle name="Migliaia 3 5 4 2" xfId="17789"/>
    <cellStyle name="Migliaia 3 5 4 2 2" xfId="35470"/>
    <cellStyle name="Migliaia 3 5 4 2 3" xfId="40772"/>
    <cellStyle name="Migliaia 3 5 4 2 4" xfId="29989"/>
    <cellStyle name="Migliaia 3 5 4 3" xfId="32920"/>
    <cellStyle name="Migliaia 3 5 4 4" xfId="38121"/>
    <cellStyle name="Migliaia 3 5 4 5" xfId="20986"/>
    <cellStyle name="Migliaia 3 5 4 6" xfId="42522"/>
    <cellStyle name="Migliaia 3 5 4 7" xfId="46782"/>
    <cellStyle name="Migliaia 3 5 4 8" xfId="49798"/>
    <cellStyle name="Migliaia 3 5 5" xfId="16628"/>
    <cellStyle name="Migliaia 3 5 5 2" xfId="29990"/>
    <cellStyle name="Migliaia 3 5 5 2 2" xfId="35471"/>
    <cellStyle name="Migliaia 3 5 5 2 3" xfId="40773"/>
    <cellStyle name="Migliaia 3 5 5 3" xfId="32921"/>
    <cellStyle name="Migliaia 3 5 5 4" xfId="38122"/>
    <cellStyle name="Migliaia 3 5 5 5" xfId="20987"/>
    <cellStyle name="Migliaia 3 5 6" xfId="20988"/>
    <cellStyle name="Migliaia 3 5 6 2" xfId="29991"/>
    <cellStyle name="Migliaia 3 5 6 2 2" xfId="35472"/>
    <cellStyle name="Migliaia 3 5 6 2 3" xfId="40774"/>
    <cellStyle name="Migliaia 3 5 6 3" xfId="32922"/>
    <cellStyle name="Migliaia 3 5 6 4" xfId="38123"/>
    <cellStyle name="Migliaia 3 5 7" xfId="20985"/>
    <cellStyle name="Migliaia 3 5 8" xfId="2460"/>
    <cellStyle name="Migliaia 3 6" xfId="2455"/>
    <cellStyle name="Migliaia 3 6 2" xfId="4429"/>
    <cellStyle name="Migliaia 3 6 2 2" xfId="6033"/>
    <cellStyle name="Migliaia 3 6 2 3" xfId="14965"/>
    <cellStyle name="Migliaia 3 6 2 4" xfId="16631"/>
    <cellStyle name="Migliaia 3 6 2 5" xfId="28653"/>
    <cellStyle name="Migliaia 3 6 2 6" xfId="12664"/>
    <cellStyle name="Migliaia 3 6 3" xfId="5785"/>
    <cellStyle name="Migliaia 3 6 3 2" xfId="31566"/>
    <cellStyle name="Migliaia 3 6 3 2 2" xfId="36726"/>
    <cellStyle name="Migliaia 3 6 3 2 3" xfId="42028"/>
    <cellStyle name="Migliaia 3 6 3 3" xfId="34075"/>
    <cellStyle name="Migliaia 3 6 3 4" xfId="39377"/>
    <cellStyle name="Migliaia 3 6 4" xfId="16630"/>
    <cellStyle name="Migliaia 3 6 4 2" xfId="35473"/>
    <cellStyle name="Migliaia 3 6 4 3" xfId="40775"/>
    <cellStyle name="Migliaia 3 6 4 4" xfId="29992"/>
    <cellStyle name="Migliaia 3 6 5" xfId="32923"/>
    <cellStyle name="Migliaia 3 6 6" xfId="38124"/>
    <cellStyle name="Migliaia 3 6 7" xfId="12663"/>
    <cellStyle name="Migliaia 3 7" xfId="4079"/>
    <cellStyle name="Migliaia 3 7 2" xfId="10549"/>
    <cellStyle name="Migliaia 3 7 2 2" xfId="31567"/>
    <cellStyle name="Migliaia 3 7 2 2 2" xfId="36727"/>
    <cellStyle name="Migliaia 3 7 2 2 3" xfId="42029"/>
    <cellStyle name="Migliaia 3 7 2 3" xfId="34076"/>
    <cellStyle name="Migliaia 3 7 2 4" xfId="39378"/>
    <cellStyle name="Migliaia 3 7 3" xfId="16632"/>
    <cellStyle name="Migliaia 3 7 3 2" xfId="35474"/>
    <cellStyle name="Migliaia 3 7 3 3" xfId="40776"/>
    <cellStyle name="Migliaia 3 7 3 4" xfId="29993"/>
    <cellStyle name="Migliaia 3 7 4" xfId="32924"/>
    <cellStyle name="Migliaia 3 7 5" xfId="38125"/>
    <cellStyle name="Migliaia 3 7 6" xfId="12665"/>
    <cellStyle name="Migliaia 3 8" xfId="3649"/>
    <cellStyle name="Migliaia 3 8 2" xfId="10254"/>
    <cellStyle name="Migliaia 3 8 2 2" xfId="31568"/>
    <cellStyle name="Migliaia 3 8 2 2 2" xfId="36728"/>
    <cellStyle name="Migliaia 3 8 2 2 3" xfId="42030"/>
    <cellStyle name="Migliaia 3 8 2 3" xfId="34077"/>
    <cellStyle name="Migliaia 3 8 2 4" xfId="39379"/>
    <cellStyle name="Migliaia 3 8 3" xfId="16633"/>
    <cellStyle name="Migliaia 3 8 3 2" xfId="35475"/>
    <cellStyle name="Migliaia 3 8 3 3" xfId="40777"/>
    <cellStyle name="Migliaia 3 8 3 4" xfId="29994"/>
    <cellStyle name="Migliaia 3 8 4" xfId="32925"/>
    <cellStyle name="Migliaia 3 8 5" xfId="38126"/>
    <cellStyle name="Migliaia 3 8 6" xfId="12666"/>
    <cellStyle name="Migliaia 3 9" xfId="13483"/>
    <cellStyle name="Migliaia 3 9 2" xfId="29995"/>
    <cellStyle name="Migliaia 3 9 2 2" xfId="35476"/>
    <cellStyle name="Migliaia 3 9 2 3" xfId="40778"/>
    <cellStyle name="Migliaia 3 9 3" xfId="32926"/>
    <cellStyle name="Migliaia 3 9 4" xfId="38127"/>
    <cellStyle name="Migliaia 30" xfId="503"/>
    <cellStyle name="Migliaia 30 10" xfId="16634"/>
    <cellStyle name="Migliaia 30 10 2" xfId="35477"/>
    <cellStyle name="Migliaia 30 10 3" xfId="40779"/>
    <cellStyle name="Migliaia 30 10 4" xfId="29996"/>
    <cellStyle name="Migliaia 30 11" xfId="32927"/>
    <cellStyle name="Migliaia 30 12" xfId="38128"/>
    <cellStyle name="Migliaia 30 13" xfId="1850"/>
    <cellStyle name="Migliaia 30 2" xfId="504"/>
    <cellStyle name="Migliaia 30 2 2" xfId="2462"/>
    <cellStyle name="Migliaia 30 2 2 2" xfId="4436"/>
    <cellStyle name="Migliaia 30 2 2 2 2" xfId="10690"/>
    <cellStyle name="Migliaia 30 2 2 2 2 2" xfId="35478"/>
    <cellStyle name="Migliaia 30 2 2 2 2 3" xfId="40780"/>
    <cellStyle name="Migliaia 30 2 2 2 3" xfId="14738"/>
    <cellStyle name="Migliaia 30 2 2 2 4" xfId="16637"/>
    <cellStyle name="Migliaia 30 2 2 2 4 2" xfId="38129"/>
    <cellStyle name="Migliaia 30 2 2 2 5" xfId="12667"/>
    <cellStyle name="Migliaia 30 2 2 3" xfId="7915"/>
    <cellStyle name="Migliaia 30 2 2 3 2" xfId="31569"/>
    <cellStyle name="Migliaia 30 2 2 3 2 2" xfId="36729"/>
    <cellStyle name="Migliaia 30 2 2 3 2 3" xfId="42031"/>
    <cellStyle name="Migliaia 30 2 2 3 3" xfId="34078"/>
    <cellStyle name="Migliaia 30 2 2 3 4" xfId="39380"/>
    <cellStyle name="Migliaia 30 2 2 4" xfId="7017"/>
    <cellStyle name="Migliaia 30 2 2 4 2" xfId="17790"/>
    <cellStyle name="Migliaia 30 2 2 4 3" xfId="20526"/>
    <cellStyle name="Migliaia 30 2 2 4 4" xfId="46783"/>
    <cellStyle name="Migliaia 30 2 2 4 5" xfId="49799"/>
    <cellStyle name="Migliaia 30 2 2 5" xfId="16636"/>
    <cellStyle name="Migliaia 30 2 2 6" xfId="20991"/>
    <cellStyle name="Migliaia 30 2 3" xfId="4083"/>
    <cellStyle name="Migliaia 30 2 3 2" xfId="10553"/>
    <cellStyle name="Migliaia 30 2 3 2 2" xfId="31570"/>
    <cellStyle name="Migliaia 30 2 3 2 2 2" xfId="36730"/>
    <cellStyle name="Migliaia 30 2 3 2 2 3" xfId="42032"/>
    <cellStyle name="Migliaia 30 2 3 2 3" xfId="34079"/>
    <cellStyle name="Migliaia 30 2 3 2 4" xfId="39381"/>
    <cellStyle name="Migliaia 30 2 3 3" xfId="16638"/>
    <cellStyle name="Migliaia 30 2 3 3 2" xfId="35479"/>
    <cellStyle name="Migliaia 30 2 3 3 3" xfId="40781"/>
    <cellStyle name="Migliaia 30 2 3 3 4" xfId="29997"/>
    <cellStyle name="Migliaia 30 2 3 4" xfId="32928"/>
    <cellStyle name="Migliaia 30 2 3 5" xfId="38130"/>
    <cellStyle name="Migliaia 30 2 3 6" xfId="12668"/>
    <cellStyle name="Migliaia 30 2 4" xfId="3654"/>
    <cellStyle name="Migliaia 30 2 4 2" xfId="10258"/>
    <cellStyle name="Migliaia 30 2 4 2 2" xfId="35480"/>
    <cellStyle name="Migliaia 30 2 4 2 3" xfId="40782"/>
    <cellStyle name="Migliaia 30 2 4 3" xfId="15017"/>
    <cellStyle name="Migliaia 30 2 4 4" xfId="16639"/>
    <cellStyle name="Migliaia 30 2 4 4 2" xfId="38131"/>
    <cellStyle name="Migliaia 30 2 4 5" xfId="12669"/>
    <cellStyle name="Migliaia 30 2 5" xfId="9430"/>
    <cellStyle name="Migliaia 30 2 5 2" xfId="29998"/>
    <cellStyle name="Migliaia 30 2 5 2 2" xfId="35481"/>
    <cellStyle name="Migliaia 30 2 5 2 3" xfId="40783"/>
    <cellStyle name="Migliaia 30 2 5 3" xfId="32929"/>
    <cellStyle name="Migliaia 30 2 5 4" xfId="38132"/>
    <cellStyle name="Migliaia 30 2 6" xfId="16635"/>
    <cellStyle name="Migliaia 30 2 6 2" xfId="29999"/>
    <cellStyle name="Migliaia 30 2 6 2 2" xfId="35482"/>
    <cellStyle name="Migliaia 30 2 6 2 3" xfId="40784"/>
    <cellStyle name="Migliaia 30 2 6 3" xfId="32930"/>
    <cellStyle name="Migliaia 30 2 6 4" xfId="38133"/>
    <cellStyle name="Migliaia 30 2 6 5" xfId="20992"/>
    <cellStyle name="Migliaia 30 2 7" xfId="20990"/>
    <cellStyle name="Migliaia 30 2 8" xfId="1851"/>
    <cellStyle name="Migliaia 30 3" xfId="505"/>
    <cellStyle name="Migliaia 30 3 10" xfId="20993"/>
    <cellStyle name="Migliaia 30 3 11" xfId="12670"/>
    <cellStyle name="Migliaia 30 3 12" xfId="1852"/>
    <cellStyle name="Migliaia 30 3 2" xfId="506"/>
    <cellStyle name="Migliaia 30 3 2 2" xfId="4438"/>
    <cellStyle name="Migliaia 30 3 2 2 2" xfId="8282"/>
    <cellStyle name="Migliaia 30 3 2 2 2 2" xfId="14739"/>
    <cellStyle name="Migliaia 30 3 2 2 2 2 2" xfId="18171"/>
    <cellStyle name="Migliaia 30 3 2 2 2 2 2 2" xfId="35483"/>
    <cellStyle name="Migliaia 30 3 2 2 2 2 3" xfId="40785"/>
    <cellStyle name="Migliaia 30 3 2 2 2 2 4" xfId="30000"/>
    <cellStyle name="Migliaia 30 3 2 2 2 3" xfId="32931"/>
    <cellStyle name="Migliaia 30 3 2 2 2 4" xfId="38134"/>
    <cellStyle name="Migliaia 30 3 2 2 2 5" xfId="43031"/>
    <cellStyle name="Migliaia 30 3 2 2 2 6" xfId="47177"/>
    <cellStyle name="Migliaia 30 3 2 2 2 7" xfId="50193"/>
    <cellStyle name="Migliaia 30 3 2 2 2 8" xfId="13968"/>
    <cellStyle name="Migliaia 30 3 2 2 3" xfId="7861"/>
    <cellStyle name="Migliaia 30 3 2 2 4" xfId="7018"/>
    <cellStyle name="Migliaia 30 3 2 2 4 2" xfId="17791"/>
    <cellStyle name="Migliaia 30 3 2 2 4 3" xfId="42523"/>
    <cellStyle name="Migliaia 30 3 2 2 4 4" xfId="46784"/>
    <cellStyle name="Migliaia 30 3 2 2 4 5" xfId="49800"/>
    <cellStyle name="Migliaia 30 3 2 2 5" xfId="16642"/>
    <cellStyle name="Migliaia 30 3 2 2 6" xfId="20995"/>
    <cellStyle name="Migliaia 30 3 2 3" xfId="3656"/>
    <cellStyle name="Migliaia 30 3 2 3 2" xfId="8529"/>
    <cellStyle name="Migliaia 30 3 2 3 2 2" xfId="35484"/>
    <cellStyle name="Migliaia 30 3 2 3 2 3" xfId="40786"/>
    <cellStyle name="Migliaia 30 3 2 3 2 4" xfId="30001"/>
    <cellStyle name="Migliaia 30 3 2 3 3" xfId="8283"/>
    <cellStyle name="Migliaia 30 3 2 3 4" xfId="16643"/>
    <cellStyle name="Migliaia 30 3 2 3 4 2" xfId="38135"/>
    <cellStyle name="Migliaia 30 3 2 3 5" xfId="12671"/>
    <cellStyle name="Migliaia 30 3 2 4" xfId="7629"/>
    <cellStyle name="Migliaia 30 3 2 4 2" xfId="14387"/>
    <cellStyle name="Migliaia 30 3 2 4 2 2" xfId="35485"/>
    <cellStyle name="Migliaia 30 3 2 4 2 3" xfId="40787"/>
    <cellStyle name="Migliaia 30 3 2 4 3" xfId="32932"/>
    <cellStyle name="Migliaia 30 3 2 4 4" xfId="38136"/>
    <cellStyle name="Migliaia 30 3 2 4 5" xfId="13486"/>
    <cellStyle name="Migliaia 30 3 2 5" xfId="13661"/>
    <cellStyle name="Migliaia 30 3 2 5 2" xfId="30002"/>
    <cellStyle name="Migliaia 30 3 2 5 2 2" xfId="35486"/>
    <cellStyle name="Migliaia 30 3 2 5 2 3" xfId="40788"/>
    <cellStyle name="Migliaia 30 3 2 5 3" xfId="32933"/>
    <cellStyle name="Migliaia 30 3 2 5 4" xfId="38137"/>
    <cellStyle name="Migliaia 30 3 2 6" xfId="16641"/>
    <cellStyle name="Migliaia 30 3 2 6 2" xfId="30003"/>
    <cellStyle name="Migliaia 30 3 2 6 2 2" xfId="35487"/>
    <cellStyle name="Migliaia 30 3 2 6 2 3" xfId="40789"/>
    <cellStyle name="Migliaia 30 3 2 6 3" xfId="32934"/>
    <cellStyle name="Migliaia 30 3 2 6 4" xfId="38138"/>
    <cellStyle name="Migliaia 30 3 2 6 5" xfId="20996"/>
    <cellStyle name="Migliaia 30 3 2 7" xfId="20994"/>
    <cellStyle name="Migliaia 30 3 2 8" xfId="2464"/>
    <cellStyle name="Migliaia 30 3 3" xfId="2463"/>
    <cellStyle name="Migliaia 30 3 3 2" xfId="4437"/>
    <cellStyle name="Migliaia 30 3 3 2 2" xfId="6036"/>
    <cellStyle name="Migliaia 30 3 3 2 2 2" xfId="35489"/>
    <cellStyle name="Migliaia 30 3 3 2 2 3" xfId="40791"/>
    <cellStyle name="Migliaia 30 3 3 2 3" xfId="14515"/>
    <cellStyle name="Migliaia 30 3 3 2 4" xfId="16645"/>
    <cellStyle name="Migliaia 30 3 3 2 4 2" xfId="38140"/>
    <cellStyle name="Migliaia 30 3 3 2 5" xfId="12673"/>
    <cellStyle name="Migliaia 30 3 3 3" xfId="5788"/>
    <cellStyle name="Migliaia 30 3 3 3 2" xfId="30006"/>
    <cellStyle name="Migliaia 30 3 3 3 2 2" xfId="35490"/>
    <cellStyle name="Migliaia 30 3 3 3 2 3" xfId="40792"/>
    <cellStyle name="Migliaia 30 3 3 3 3" xfId="32936"/>
    <cellStyle name="Migliaia 30 3 3 3 4" xfId="38141"/>
    <cellStyle name="Migliaia 30 3 3 4" xfId="16644"/>
    <cellStyle name="Migliaia 30 3 3 4 2" xfId="30007"/>
    <cellStyle name="Migliaia 30 3 3 4 2 2" xfId="35491"/>
    <cellStyle name="Migliaia 30 3 3 4 2 3" xfId="40793"/>
    <cellStyle name="Migliaia 30 3 3 4 3" xfId="32937"/>
    <cellStyle name="Migliaia 30 3 3 4 4" xfId="38142"/>
    <cellStyle name="Migliaia 30 3 3 4 5" xfId="20998"/>
    <cellStyle name="Migliaia 30 3 3 5" xfId="20999"/>
    <cellStyle name="Migliaia 30 3 3 5 2" xfId="30008"/>
    <cellStyle name="Migliaia 30 3 3 5 2 2" xfId="35492"/>
    <cellStyle name="Migliaia 30 3 3 5 2 3" xfId="40794"/>
    <cellStyle name="Migliaia 30 3 3 5 3" xfId="32938"/>
    <cellStyle name="Migliaia 30 3 3 5 4" xfId="38143"/>
    <cellStyle name="Migliaia 30 3 3 6" xfId="30004"/>
    <cellStyle name="Migliaia 30 3 3 6 2" xfId="35488"/>
    <cellStyle name="Migliaia 30 3 3 6 3" xfId="40790"/>
    <cellStyle name="Migliaia 30 3 3 7" xfId="32935"/>
    <cellStyle name="Migliaia 30 3 3 8" xfId="38139"/>
    <cellStyle name="Migliaia 30 3 3 9" xfId="12672"/>
    <cellStyle name="Migliaia 30 3 4" xfId="3288"/>
    <cellStyle name="Migliaia 30 3 4 2" xfId="4798"/>
    <cellStyle name="Migliaia 30 3 4 2 2" xfId="10750"/>
    <cellStyle name="Migliaia 30 3 4 2 3" xfId="14436"/>
    <cellStyle name="Migliaia 30 3 4 2 4" xfId="16647"/>
    <cellStyle name="Migliaia 30 3 4 2 5" xfId="28656"/>
    <cellStyle name="Migliaia 30 3 4 2 6" xfId="12675"/>
    <cellStyle name="Migliaia 30 3 4 3" xfId="9998"/>
    <cellStyle name="Migliaia 30 3 4 3 2" xfId="31571"/>
    <cellStyle name="Migliaia 30 3 4 3 2 2" xfId="36731"/>
    <cellStyle name="Migliaia 30 3 4 3 2 3" xfId="42033"/>
    <cellStyle name="Migliaia 30 3 4 3 3" xfId="34080"/>
    <cellStyle name="Migliaia 30 3 4 3 4" xfId="39382"/>
    <cellStyle name="Migliaia 30 3 4 4" xfId="16646"/>
    <cellStyle name="Migliaia 30 3 4 4 2" xfId="35493"/>
    <cellStyle name="Migliaia 30 3 4 4 3" xfId="40795"/>
    <cellStyle name="Migliaia 30 3 4 4 4" xfId="30009"/>
    <cellStyle name="Migliaia 30 3 4 5" xfId="32939"/>
    <cellStyle name="Migliaia 30 3 4 6" xfId="38144"/>
    <cellStyle name="Migliaia 30 3 4 7" xfId="12674"/>
    <cellStyle name="Migliaia 30 3 5" xfId="4084"/>
    <cellStyle name="Migliaia 30 3 5 2" xfId="10554"/>
    <cellStyle name="Migliaia 30 3 5 2 2" xfId="31572"/>
    <cellStyle name="Migliaia 30 3 5 2 2 2" xfId="36732"/>
    <cellStyle name="Migliaia 30 3 5 2 2 3" xfId="42034"/>
    <cellStyle name="Migliaia 30 3 5 2 3" xfId="34081"/>
    <cellStyle name="Migliaia 30 3 5 2 4" xfId="39383"/>
    <cellStyle name="Migliaia 30 3 5 3" xfId="16648"/>
    <cellStyle name="Migliaia 30 3 5 3 2" xfId="35494"/>
    <cellStyle name="Migliaia 30 3 5 3 3" xfId="40796"/>
    <cellStyle name="Migliaia 30 3 5 3 4" xfId="30010"/>
    <cellStyle name="Migliaia 30 3 5 4" xfId="32940"/>
    <cellStyle name="Migliaia 30 3 5 5" xfId="38145"/>
    <cellStyle name="Migliaia 30 3 5 6" xfId="12676"/>
    <cellStyle name="Migliaia 30 3 6" xfId="3655"/>
    <cellStyle name="Migliaia 30 3 6 2" xfId="10259"/>
    <cellStyle name="Migliaia 30 3 6 2 2" xfId="35495"/>
    <cellStyle name="Migliaia 30 3 6 2 3" xfId="40797"/>
    <cellStyle name="Migliaia 30 3 6 3" xfId="15016"/>
    <cellStyle name="Migliaia 30 3 6 4" xfId="16649"/>
    <cellStyle name="Migliaia 30 3 6 4 2" xfId="38146"/>
    <cellStyle name="Migliaia 30 3 6 5" xfId="12677"/>
    <cellStyle name="Migliaia 30 3 7" xfId="7835"/>
    <cellStyle name="Migliaia 30 3 7 2" xfId="30011"/>
    <cellStyle name="Migliaia 30 3 7 2 2" xfId="35496"/>
    <cellStyle name="Migliaia 30 3 7 2 3" xfId="40798"/>
    <cellStyle name="Migliaia 30 3 7 3" xfId="32941"/>
    <cellStyle name="Migliaia 30 3 7 4" xfId="38147"/>
    <cellStyle name="Migliaia 30 3 8" xfId="13662"/>
    <cellStyle name="Migliaia 30 3 8 2" xfId="30012"/>
    <cellStyle name="Migliaia 30 3 8 2 2" xfId="35497"/>
    <cellStyle name="Migliaia 30 3 8 2 3" xfId="40799"/>
    <cellStyle name="Migliaia 30 3 8 3" xfId="32942"/>
    <cellStyle name="Migliaia 30 3 8 4" xfId="38148"/>
    <cellStyle name="Migliaia 30 3 8 5" xfId="21001"/>
    <cellStyle name="Migliaia 30 3 9" xfId="16640"/>
    <cellStyle name="Migliaia 30 4" xfId="507"/>
    <cellStyle name="Migliaia 30 4 2" xfId="4439"/>
    <cellStyle name="Migliaia 30 4 2 2" xfId="5135"/>
    <cellStyle name="Migliaia 30 4 2 2 2" xfId="30013"/>
    <cellStyle name="Migliaia 30 4 2 2 2 2" xfId="35498"/>
    <cellStyle name="Migliaia 30 4 2 2 2 3" xfId="40800"/>
    <cellStyle name="Migliaia 30 4 2 2 3" xfId="32943"/>
    <cellStyle name="Migliaia 30 4 2 2 4" xfId="38149"/>
    <cellStyle name="Migliaia 30 4 2 3" xfId="8284"/>
    <cellStyle name="Migliaia 30 4 2 3 2" xfId="30014"/>
    <cellStyle name="Migliaia 30 4 2 3 2 2" xfId="35499"/>
    <cellStyle name="Migliaia 30 4 2 3 2 3" xfId="40801"/>
    <cellStyle name="Migliaia 30 4 2 3 3" xfId="32944"/>
    <cellStyle name="Migliaia 30 4 2 3 4" xfId="38150"/>
    <cellStyle name="Migliaia 30 4 2 4" xfId="7631"/>
    <cellStyle name="Migliaia 30 4 2 5" xfId="7020"/>
    <cellStyle name="Migliaia 30 4 2 5 2" xfId="17793"/>
    <cellStyle name="Migliaia 30 4 2 5 3" xfId="42524"/>
    <cellStyle name="Migliaia 30 4 2 5 4" xfId="46786"/>
    <cellStyle name="Migliaia 30 4 2 5 5" xfId="49802"/>
    <cellStyle name="Migliaia 30 4 2 6" xfId="16651"/>
    <cellStyle name="Migliaia 30 4 2 7" xfId="21003"/>
    <cellStyle name="Migliaia 30 4 3" xfId="5136"/>
    <cellStyle name="Migliaia 30 4 3 2" xfId="14516"/>
    <cellStyle name="Migliaia 30 4 3 2 2" xfId="35500"/>
    <cellStyle name="Migliaia 30 4 3 2 3" xfId="40802"/>
    <cellStyle name="Migliaia 30 4 3 3" xfId="32945"/>
    <cellStyle name="Migliaia 30 4 3 4" xfId="38151"/>
    <cellStyle name="Migliaia 30 4 3 5" xfId="13660"/>
    <cellStyle name="Migliaia 30 4 4" xfId="8285"/>
    <cellStyle name="Migliaia 30 4 4 2" xfId="30015"/>
    <cellStyle name="Migliaia 30 4 4 2 2" xfId="35501"/>
    <cellStyle name="Migliaia 30 4 4 2 3" xfId="40803"/>
    <cellStyle name="Migliaia 30 4 4 3" xfId="32946"/>
    <cellStyle name="Migliaia 30 4 4 4" xfId="38152"/>
    <cellStyle name="Migliaia 30 4 5" xfId="7630"/>
    <cellStyle name="Migliaia 30 4 5 2" xfId="30016"/>
    <cellStyle name="Migliaia 30 4 5 2 2" xfId="35502"/>
    <cellStyle name="Migliaia 30 4 5 2 3" xfId="40804"/>
    <cellStyle name="Migliaia 30 4 5 3" xfId="32947"/>
    <cellStyle name="Migliaia 30 4 5 4" xfId="38153"/>
    <cellStyle name="Migliaia 30 4 6" xfId="7019"/>
    <cellStyle name="Migliaia 30 4 6 2" xfId="17792"/>
    <cellStyle name="Migliaia 30 4 6 2 2" xfId="35503"/>
    <cellStyle name="Migliaia 30 4 6 2 3" xfId="40805"/>
    <cellStyle name="Migliaia 30 4 6 2 4" xfId="30017"/>
    <cellStyle name="Migliaia 30 4 6 3" xfId="32948"/>
    <cellStyle name="Migliaia 30 4 6 4" xfId="38154"/>
    <cellStyle name="Migliaia 30 4 6 5" xfId="21004"/>
    <cellStyle name="Migliaia 30 4 6 6" xfId="43590"/>
    <cellStyle name="Migliaia 30 4 6 7" xfId="46785"/>
    <cellStyle name="Migliaia 30 4 6 8" xfId="49801"/>
    <cellStyle name="Migliaia 30 4 7" xfId="16650"/>
    <cellStyle name="Migliaia 30 4 7 2" xfId="30018"/>
    <cellStyle name="Migliaia 30 4 7 2 2" xfId="35504"/>
    <cellStyle name="Migliaia 30 4 7 2 3" xfId="40806"/>
    <cellStyle name="Migliaia 30 4 7 3" xfId="32949"/>
    <cellStyle name="Migliaia 30 4 7 4" xfId="38155"/>
    <cellStyle name="Migliaia 30 4 7 5" xfId="21005"/>
    <cellStyle name="Migliaia 30 4 8" xfId="21002"/>
    <cellStyle name="Migliaia 30 4 9" xfId="2465"/>
    <cellStyle name="Migliaia 30 5" xfId="508"/>
    <cellStyle name="Migliaia 30 5 2" xfId="4440"/>
    <cellStyle name="Migliaia 30 5 2 2" xfId="14740"/>
    <cellStyle name="Migliaia 30 5 2 2 2" xfId="35505"/>
    <cellStyle name="Migliaia 30 5 2 2 3" xfId="40807"/>
    <cellStyle name="Migliaia 30 5 2 3" xfId="16653"/>
    <cellStyle name="Migliaia 30 5 2 3 2" xfId="32950"/>
    <cellStyle name="Migliaia 30 5 2 4" xfId="38156"/>
    <cellStyle name="Migliaia 30 5 2 5" xfId="12678"/>
    <cellStyle name="Migliaia 30 5 3" xfId="7632"/>
    <cellStyle name="Migliaia 30 5 3 2" xfId="30019"/>
    <cellStyle name="Migliaia 30 5 3 2 2" xfId="35506"/>
    <cellStyle name="Migliaia 30 5 3 2 3" xfId="40808"/>
    <cellStyle name="Migliaia 30 5 3 3" xfId="32951"/>
    <cellStyle name="Migliaia 30 5 3 4" xfId="38157"/>
    <cellStyle name="Migliaia 30 5 4" xfId="7021"/>
    <cellStyle name="Migliaia 30 5 4 2" xfId="17794"/>
    <cellStyle name="Migliaia 30 5 4 2 2" xfId="35507"/>
    <cellStyle name="Migliaia 30 5 4 2 3" xfId="40809"/>
    <cellStyle name="Migliaia 30 5 4 2 4" xfId="30020"/>
    <cellStyle name="Migliaia 30 5 4 3" xfId="32952"/>
    <cellStyle name="Migliaia 30 5 4 4" xfId="38158"/>
    <cellStyle name="Migliaia 30 5 4 5" xfId="21007"/>
    <cellStyle name="Migliaia 30 5 4 6" xfId="43885"/>
    <cellStyle name="Migliaia 30 5 4 7" xfId="46787"/>
    <cellStyle name="Migliaia 30 5 4 8" xfId="49803"/>
    <cellStyle name="Migliaia 30 5 5" xfId="16652"/>
    <cellStyle name="Migliaia 30 5 5 2" xfId="30021"/>
    <cellStyle name="Migliaia 30 5 5 2 2" xfId="35508"/>
    <cellStyle name="Migliaia 30 5 5 2 3" xfId="40810"/>
    <cellStyle name="Migliaia 30 5 5 3" xfId="32953"/>
    <cellStyle name="Migliaia 30 5 5 4" xfId="38159"/>
    <cellStyle name="Migliaia 30 5 5 5" xfId="21008"/>
    <cellStyle name="Migliaia 30 5 6" xfId="21009"/>
    <cellStyle name="Migliaia 30 5 6 2" xfId="30022"/>
    <cellStyle name="Migliaia 30 5 6 2 2" xfId="35509"/>
    <cellStyle name="Migliaia 30 5 6 2 3" xfId="40811"/>
    <cellStyle name="Migliaia 30 5 6 3" xfId="32954"/>
    <cellStyle name="Migliaia 30 5 6 4" xfId="38160"/>
    <cellStyle name="Migliaia 30 5 7" xfId="21006"/>
    <cellStyle name="Migliaia 30 5 8" xfId="2466"/>
    <cellStyle name="Migliaia 30 6" xfId="2461"/>
    <cellStyle name="Migliaia 30 6 2" xfId="4435"/>
    <cellStyle name="Migliaia 30 6 2 2" xfId="6035"/>
    <cellStyle name="Migliaia 30 6 2 3" xfId="14964"/>
    <cellStyle name="Migliaia 30 6 2 4" xfId="16655"/>
    <cellStyle name="Migliaia 30 6 2 5" xfId="28658"/>
    <cellStyle name="Migliaia 30 6 2 6" xfId="12680"/>
    <cellStyle name="Migliaia 30 6 3" xfId="5787"/>
    <cellStyle name="Migliaia 30 6 3 2" xfId="31573"/>
    <cellStyle name="Migliaia 30 6 3 2 2" xfId="36733"/>
    <cellStyle name="Migliaia 30 6 3 2 3" xfId="42035"/>
    <cellStyle name="Migliaia 30 6 3 3" xfId="34082"/>
    <cellStyle name="Migliaia 30 6 3 4" xfId="39384"/>
    <cellStyle name="Migliaia 30 6 4" xfId="16654"/>
    <cellStyle name="Migliaia 30 6 4 2" xfId="35510"/>
    <cellStyle name="Migliaia 30 6 4 3" xfId="40812"/>
    <cellStyle name="Migliaia 30 6 4 4" xfId="30023"/>
    <cellStyle name="Migliaia 30 6 5" xfId="32955"/>
    <cellStyle name="Migliaia 30 6 6" xfId="38161"/>
    <cellStyle name="Migliaia 30 6 7" xfId="12679"/>
    <cellStyle name="Migliaia 30 7" xfId="4082"/>
    <cellStyle name="Migliaia 30 7 2" xfId="10552"/>
    <cellStyle name="Migliaia 30 7 2 2" xfId="31574"/>
    <cellStyle name="Migliaia 30 7 2 2 2" xfId="36734"/>
    <cellStyle name="Migliaia 30 7 2 2 3" xfId="42036"/>
    <cellStyle name="Migliaia 30 7 2 3" xfId="34083"/>
    <cellStyle name="Migliaia 30 7 2 4" xfId="39385"/>
    <cellStyle name="Migliaia 30 7 3" xfId="16656"/>
    <cellStyle name="Migliaia 30 7 3 2" xfId="35511"/>
    <cellStyle name="Migliaia 30 7 3 3" xfId="40813"/>
    <cellStyle name="Migliaia 30 7 3 4" xfId="30024"/>
    <cellStyle name="Migliaia 30 7 4" xfId="32956"/>
    <cellStyle name="Migliaia 30 7 5" xfId="38162"/>
    <cellStyle name="Migliaia 30 7 6" xfId="12681"/>
    <cellStyle name="Migliaia 30 8" xfId="3653"/>
    <cellStyle name="Migliaia 30 8 2" xfId="10257"/>
    <cellStyle name="Migliaia 30 8 2 2" xfId="31575"/>
    <cellStyle name="Migliaia 30 8 2 2 2" xfId="36735"/>
    <cellStyle name="Migliaia 30 8 2 2 3" xfId="42037"/>
    <cellStyle name="Migliaia 30 8 2 3" xfId="34084"/>
    <cellStyle name="Migliaia 30 8 2 4" xfId="39386"/>
    <cellStyle name="Migliaia 30 8 3" xfId="16657"/>
    <cellStyle name="Migliaia 30 8 3 2" xfId="35512"/>
    <cellStyle name="Migliaia 30 8 3 3" xfId="40814"/>
    <cellStyle name="Migliaia 30 8 3 4" xfId="30025"/>
    <cellStyle name="Migliaia 30 8 4" xfId="32957"/>
    <cellStyle name="Migliaia 30 8 5" xfId="38163"/>
    <cellStyle name="Migliaia 30 8 6" xfId="12682"/>
    <cellStyle name="Migliaia 30 9" xfId="13485"/>
    <cellStyle name="Migliaia 30 9 2" xfId="30026"/>
    <cellStyle name="Migliaia 30 9 2 2" xfId="35513"/>
    <cellStyle name="Migliaia 30 9 2 3" xfId="40815"/>
    <cellStyle name="Migliaia 30 9 3" xfId="32958"/>
    <cellStyle name="Migliaia 30 9 4" xfId="38164"/>
    <cellStyle name="Migliaia 31" xfId="509"/>
    <cellStyle name="Migliaia 31 10" xfId="16658"/>
    <cellStyle name="Migliaia 31 10 2" xfId="35514"/>
    <cellStyle name="Migliaia 31 10 3" xfId="40816"/>
    <cellStyle name="Migliaia 31 10 4" xfId="30027"/>
    <cellStyle name="Migliaia 31 11" xfId="32959"/>
    <cellStyle name="Migliaia 31 12" xfId="38165"/>
    <cellStyle name="Migliaia 31 13" xfId="1853"/>
    <cellStyle name="Migliaia 31 2" xfId="510"/>
    <cellStyle name="Migliaia 31 2 2" xfId="2468"/>
    <cellStyle name="Migliaia 31 2 2 2" xfId="4442"/>
    <cellStyle name="Migliaia 31 2 2 2 2" xfId="10691"/>
    <cellStyle name="Migliaia 31 2 2 2 2 2" xfId="35515"/>
    <cellStyle name="Migliaia 31 2 2 2 2 3" xfId="40817"/>
    <cellStyle name="Migliaia 31 2 2 2 3" xfId="14741"/>
    <cellStyle name="Migliaia 31 2 2 2 4" xfId="16661"/>
    <cellStyle name="Migliaia 31 2 2 2 4 2" xfId="38166"/>
    <cellStyle name="Migliaia 31 2 2 2 5" xfId="12683"/>
    <cellStyle name="Migliaia 31 2 2 3" xfId="7916"/>
    <cellStyle name="Migliaia 31 2 2 3 2" xfId="31576"/>
    <cellStyle name="Migliaia 31 2 2 3 2 2" xfId="36736"/>
    <cellStyle name="Migliaia 31 2 2 3 2 3" xfId="42038"/>
    <cellStyle name="Migliaia 31 2 2 3 3" xfId="34085"/>
    <cellStyle name="Migliaia 31 2 2 3 4" xfId="39387"/>
    <cellStyle name="Migliaia 31 2 2 4" xfId="7022"/>
    <cellStyle name="Migliaia 31 2 2 4 2" xfId="17795"/>
    <cellStyle name="Migliaia 31 2 2 4 3" xfId="44183"/>
    <cellStyle name="Migliaia 31 2 2 4 4" xfId="46788"/>
    <cellStyle name="Migliaia 31 2 2 4 5" xfId="49804"/>
    <cellStyle name="Migliaia 31 2 2 5" xfId="16660"/>
    <cellStyle name="Migliaia 31 2 2 6" xfId="21011"/>
    <cellStyle name="Migliaia 31 2 3" xfId="4086"/>
    <cellStyle name="Migliaia 31 2 3 2" xfId="10556"/>
    <cellStyle name="Migliaia 31 2 3 2 2" xfId="31577"/>
    <cellStyle name="Migliaia 31 2 3 2 2 2" xfId="36737"/>
    <cellStyle name="Migliaia 31 2 3 2 2 3" xfId="42039"/>
    <cellStyle name="Migliaia 31 2 3 2 3" xfId="34086"/>
    <cellStyle name="Migliaia 31 2 3 2 4" xfId="39388"/>
    <cellStyle name="Migliaia 31 2 3 3" xfId="16662"/>
    <cellStyle name="Migliaia 31 2 3 3 2" xfId="35516"/>
    <cellStyle name="Migliaia 31 2 3 3 3" xfId="40818"/>
    <cellStyle name="Migliaia 31 2 3 3 4" xfId="30028"/>
    <cellStyle name="Migliaia 31 2 3 4" xfId="32960"/>
    <cellStyle name="Migliaia 31 2 3 5" xfId="38167"/>
    <cellStyle name="Migliaia 31 2 3 6" xfId="12684"/>
    <cellStyle name="Migliaia 31 2 4" xfId="3658"/>
    <cellStyle name="Migliaia 31 2 4 2" xfId="10261"/>
    <cellStyle name="Migliaia 31 2 4 2 2" xfId="35517"/>
    <cellStyle name="Migliaia 31 2 4 2 3" xfId="40819"/>
    <cellStyle name="Migliaia 31 2 4 3" xfId="14355"/>
    <cellStyle name="Migliaia 31 2 4 4" xfId="16663"/>
    <cellStyle name="Migliaia 31 2 4 4 2" xfId="38168"/>
    <cellStyle name="Migliaia 31 2 4 5" xfId="12685"/>
    <cellStyle name="Migliaia 31 2 5" xfId="9431"/>
    <cellStyle name="Migliaia 31 2 5 2" xfId="30029"/>
    <cellStyle name="Migliaia 31 2 5 2 2" xfId="35518"/>
    <cellStyle name="Migliaia 31 2 5 2 3" xfId="40820"/>
    <cellStyle name="Migliaia 31 2 5 3" xfId="32961"/>
    <cellStyle name="Migliaia 31 2 5 4" xfId="38169"/>
    <cellStyle name="Migliaia 31 2 6" xfId="16659"/>
    <cellStyle name="Migliaia 31 2 6 2" xfId="30030"/>
    <cellStyle name="Migliaia 31 2 6 2 2" xfId="35519"/>
    <cellStyle name="Migliaia 31 2 6 2 3" xfId="40821"/>
    <cellStyle name="Migliaia 31 2 6 3" xfId="32962"/>
    <cellStyle name="Migliaia 31 2 6 4" xfId="38170"/>
    <cellStyle name="Migliaia 31 2 6 5" xfId="21012"/>
    <cellStyle name="Migliaia 31 2 7" xfId="21010"/>
    <cellStyle name="Migliaia 31 2 8" xfId="1854"/>
    <cellStyle name="Migliaia 31 3" xfId="511"/>
    <cellStyle name="Migliaia 31 3 10" xfId="21013"/>
    <cellStyle name="Migliaia 31 3 11" xfId="12686"/>
    <cellStyle name="Migliaia 31 3 12" xfId="1855"/>
    <cellStyle name="Migliaia 31 3 2" xfId="512"/>
    <cellStyle name="Migliaia 31 3 2 2" xfId="4444"/>
    <cellStyle name="Migliaia 31 3 2 2 2" xfId="8286"/>
    <cellStyle name="Migliaia 31 3 2 2 2 2" xfId="14742"/>
    <cellStyle name="Migliaia 31 3 2 2 2 2 2" xfId="18172"/>
    <cellStyle name="Migliaia 31 3 2 2 2 2 2 2" xfId="35520"/>
    <cellStyle name="Migliaia 31 3 2 2 2 2 3" xfId="40822"/>
    <cellStyle name="Migliaia 31 3 2 2 2 2 4" xfId="30031"/>
    <cellStyle name="Migliaia 31 3 2 2 2 3" xfId="32963"/>
    <cellStyle name="Migliaia 31 3 2 2 2 4" xfId="38171"/>
    <cellStyle name="Migliaia 31 3 2 2 2 5" xfId="21398"/>
    <cellStyle name="Migliaia 31 3 2 2 2 6" xfId="47178"/>
    <cellStyle name="Migliaia 31 3 2 2 2 7" xfId="50194"/>
    <cellStyle name="Migliaia 31 3 2 2 2 8" xfId="13969"/>
    <cellStyle name="Migliaia 31 3 2 2 3" xfId="7862"/>
    <cellStyle name="Migliaia 31 3 2 2 4" xfId="7023"/>
    <cellStyle name="Migliaia 31 3 2 2 4 2" xfId="17796"/>
    <cellStyle name="Migliaia 31 3 2 2 4 3" xfId="42525"/>
    <cellStyle name="Migliaia 31 3 2 2 4 4" xfId="46789"/>
    <cellStyle name="Migliaia 31 3 2 2 4 5" xfId="49805"/>
    <cellStyle name="Migliaia 31 3 2 2 5" xfId="16666"/>
    <cellStyle name="Migliaia 31 3 2 2 6" xfId="21015"/>
    <cellStyle name="Migliaia 31 3 2 3" xfId="3660"/>
    <cellStyle name="Migliaia 31 3 2 3 2" xfId="8717"/>
    <cellStyle name="Migliaia 31 3 2 3 2 2" xfId="35521"/>
    <cellStyle name="Migliaia 31 3 2 3 2 3" xfId="40823"/>
    <cellStyle name="Migliaia 31 3 2 3 2 4" xfId="30032"/>
    <cellStyle name="Migliaia 31 3 2 3 3" xfId="8287"/>
    <cellStyle name="Migliaia 31 3 2 3 4" xfId="16667"/>
    <cellStyle name="Migliaia 31 3 2 3 4 2" xfId="38172"/>
    <cellStyle name="Migliaia 31 3 2 3 5" xfId="12687"/>
    <cellStyle name="Migliaia 31 3 2 4" xfId="7633"/>
    <cellStyle name="Migliaia 31 3 2 4 2" xfId="14388"/>
    <cellStyle name="Migliaia 31 3 2 4 2 2" xfId="35522"/>
    <cellStyle name="Migliaia 31 3 2 4 2 3" xfId="40824"/>
    <cellStyle name="Migliaia 31 3 2 4 3" xfId="32964"/>
    <cellStyle name="Migliaia 31 3 2 4 4" xfId="38173"/>
    <cellStyle name="Migliaia 31 3 2 4 5" xfId="13488"/>
    <cellStyle name="Migliaia 31 3 2 5" xfId="13658"/>
    <cellStyle name="Migliaia 31 3 2 5 2" xfId="30033"/>
    <cellStyle name="Migliaia 31 3 2 5 2 2" xfId="35523"/>
    <cellStyle name="Migliaia 31 3 2 5 2 3" xfId="40825"/>
    <cellStyle name="Migliaia 31 3 2 5 3" xfId="32965"/>
    <cellStyle name="Migliaia 31 3 2 5 4" xfId="38174"/>
    <cellStyle name="Migliaia 31 3 2 6" xfId="16665"/>
    <cellStyle name="Migliaia 31 3 2 6 2" xfId="30034"/>
    <cellStyle name="Migliaia 31 3 2 6 2 2" xfId="35524"/>
    <cellStyle name="Migliaia 31 3 2 6 2 3" xfId="40826"/>
    <cellStyle name="Migliaia 31 3 2 6 3" xfId="32966"/>
    <cellStyle name="Migliaia 31 3 2 6 4" xfId="38175"/>
    <cellStyle name="Migliaia 31 3 2 6 5" xfId="21016"/>
    <cellStyle name="Migliaia 31 3 2 7" xfId="21014"/>
    <cellStyle name="Migliaia 31 3 2 8" xfId="2470"/>
    <cellStyle name="Migliaia 31 3 3" xfId="2469"/>
    <cellStyle name="Migliaia 31 3 3 2" xfId="4443"/>
    <cellStyle name="Migliaia 31 3 3 2 2" xfId="6038"/>
    <cellStyle name="Migliaia 31 3 3 2 2 2" xfId="35526"/>
    <cellStyle name="Migliaia 31 3 3 2 2 3" xfId="40828"/>
    <cellStyle name="Migliaia 31 3 3 2 3" xfId="14517"/>
    <cellStyle name="Migliaia 31 3 3 2 4" xfId="16669"/>
    <cellStyle name="Migliaia 31 3 3 2 4 2" xfId="38177"/>
    <cellStyle name="Migliaia 31 3 3 2 5" xfId="12689"/>
    <cellStyle name="Migliaia 31 3 3 3" xfId="5790"/>
    <cellStyle name="Migliaia 31 3 3 3 2" xfId="30036"/>
    <cellStyle name="Migliaia 31 3 3 3 2 2" xfId="35527"/>
    <cellStyle name="Migliaia 31 3 3 3 2 3" xfId="40829"/>
    <cellStyle name="Migliaia 31 3 3 3 3" xfId="32968"/>
    <cellStyle name="Migliaia 31 3 3 3 4" xfId="38178"/>
    <cellStyle name="Migliaia 31 3 3 4" xfId="16668"/>
    <cellStyle name="Migliaia 31 3 3 4 2" xfId="30037"/>
    <cellStyle name="Migliaia 31 3 3 4 2 2" xfId="35528"/>
    <cellStyle name="Migliaia 31 3 3 4 2 3" xfId="40830"/>
    <cellStyle name="Migliaia 31 3 3 4 3" xfId="32969"/>
    <cellStyle name="Migliaia 31 3 3 4 4" xfId="38179"/>
    <cellStyle name="Migliaia 31 3 3 4 5" xfId="21017"/>
    <cellStyle name="Migliaia 31 3 3 5" xfId="21018"/>
    <cellStyle name="Migliaia 31 3 3 5 2" xfId="30038"/>
    <cellStyle name="Migliaia 31 3 3 5 2 2" xfId="35529"/>
    <cellStyle name="Migliaia 31 3 3 5 2 3" xfId="40831"/>
    <cellStyle name="Migliaia 31 3 3 5 3" xfId="32970"/>
    <cellStyle name="Migliaia 31 3 3 5 4" xfId="38180"/>
    <cellStyle name="Migliaia 31 3 3 6" xfId="30035"/>
    <cellStyle name="Migliaia 31 3 3 6 2" xfId="35525"/>
    <cellStyle name="Migliaia 31 3 3 6 3" xfId="40827"/>
    <cellStyle name="Migliaia 31 3 3 7" xfId="32967"/>
    <cellStyle name="Migliaia 31 3 3 8" xfId="38176"/>
    <cellStyle name="Migliaia 31 3 3 9" xfId="12688"/>
    <cellStyle name="Migliaia 31 3 4" xfId="3289"/>
    <cellStyle name="Migliaia 31 3 4 2" xfId="4799"/>
    <cellStyle name="Migliaia 31 3 4 2 2" xfId="10751"/>
    <cellStyle name="Migliaia 31 3 4 2 3" xfId="14341"/>
    <cellStyle name="Migliaia 31 3 4 2 4" xfId="16671"/>
    <cellStyle name="Migliaia 31 3 4 2 5" xfId="28659"/>
    <cellStyle name="Migliaia 31 3 4 2 6" xfId="12691"/>
    <cellStyle name="Migliaia 31 3 4 3" xfId="9999"/>
    <cellStyle name="Migliaia 31 3 4 3 2" xfId="31578"/>
    <cellStyle name="Migliaia 31 3 4 3 2 2" xfId="36738"/>
    <cellStyle name="Migliaia 31 3 4 3 2 3" xfId="42040"/>
    <cellStyle name="Migliaia 31 3 4 3 3" xfId="34087"/>
    <cellStyle name="Migliaia 31 3 4 3 4" xfId="39389"/>
    <cellStyle name="Migliaia 31 3 4 4" xfId="16670"/>
    <cellStyle name="Migliaia 31 3 4 4 2" xfId="35530"/>
    <cellStyle name="Migliaia 31 3 4 4 3" xfId="40832"/>
    <cellStyle name="Migliaia 31 3 4 4 4" xfId="30039"/>
    <cellStyle name="Migliaia 31 3 4 5" xfId="32971"/>
    <cellStyle name="Migliaia 31 3 4 6" xfId="38181"/>
    <cellStyle name="Migliaia 31 3 4 7" xfId="12690"/>
    <cellStyle name="Migliaia 31 3 5" xfId="4087"/>
    <cellStyle name="Migliaia 31 3 5 2" xfId="10557"/>
    <cellStyle name="Migliaia 31 3 5 2 2" xfId="31579"/>
    <cellStyle name="Migliaia 31 3 5 2 2 2" xfId="36739"/>
    <cellStyle name="Migliaia 31 3 5 2 2 3" xfId="42041"/>
    <cellStyle name="Migliaia 31 3 5 2 3" xfId="34088"/>
    <cellStyle name="Migliaia 31 3 5 2 4" xfId="39390"/>
    <cellStyle name="Migliaia 31 3 5 3" xfId="16672"/>
    <cellStyle name="Migliaia 31 3 5 3 2" xfId="35531"/>
    <cellStyle name="Migliaia 31 3 5 3 3" xfId="40833"/>
    <cellStyle name="Migliaia 31 3 5 3 4" xfId="30040"/>
    <cellStyle name="Migliaia 31 3 5 4" xfId="32972"/>
    <cellStyle name="Migliaia 31 3 5 5" xfId="38182"/>
    <cellStyle name="Migliaia 31 3 5 6" xfId="12692"/>
    <cellStyle name="Migliaia 31 3 6" xfId="3659"/>
    <cellStyle name="Migliaia 31 3 6 2" xfId="10262"/>
    <cellStyle name="Migliaia 31 3 6 2 2" xfId="35532"/>
    <cellStyle name="Migliaia 31 3 6 2 3" xfId="40834"/>
    <cellStyle name="Migliaia 31 3 6 3" xfId="15015"/>
    <cellStyle name="Migliaia 31 3 6 4" xfId="16673"/>
    <cellStyle name="Migliaia 31 3 6 4 2" xfId="38183"/>
    <cellStyle name="Migliaia 31 3 6 5" xfId="12693"/>
    <cellStyle name="Migliaia 31 3 7" xfId="7521"/>
    <cellStyle name="Migliaia 31 3 7 2" xfId="30041"/>
    <cellStyle name="Migliaia 31 3 7 2 2" xfId="35533"/>
    <cellStyle name="Migliaia 31 3 7 2 3" xfId="40835"/>
    <cellStyle name="Migliaia 31 3 7 3" xfId="32973"/>
    <cellStyle name="Migliaia 31 3 7 4" xfId="38184"/>
    <cellStyle name="Migliaia 31 3 8" xfId="13659"/>
    <cellStyle name="Migliaia 31 3 8 2" xfId="30042"/>
    <cellStyle name="Migliaia 31 3 8 2 2" xfId="35534"/>
    <cellStyle name="Migliaia 31 3 8 2 3" xfId="40836"/>
    <cellStyle name="Migliaia 31 3 8 3" xfId="32974"/>
    <cellStyle name="Migliaia 31 3 8 4" xfId="38185"/>
    <cellStyle name="Migliaia 31 3 8 5" xfId="21019"/>
    <cellStyle name="Migliaia 31 3 9" xfId="16664"/>
    <cellStyle name="Migliaia 31 4" xfId="513"/>
    <cellStyle name="Migliaia 31 4 2" xfId="4445"/>
    <cellStyle name="Migliaia 31 4 2 2" xfId="5137"/>
    <cellStyle name="Migliaia 31 4 2 2 2" xfId="30043"/>
    <cellStyle name="Migliaia 31 4 2 2 2 2" xfId="35535"/>
    <cellStyle name="Migliaia 31 4 2 2 2 3" xfId="40837"/>
    <cellStyle name="Migliaia 31 4 2 2 3" xfId="32975"/>
    <cellStyle name="Migliaia 31 4 2 2 4" xfId="38186"/>
    <cellStyle name="Migliaia 31 4 2 3" xfId="8288"/>
    <cellStyle name="Migliaia 31 4 2 3 2" xfId="30044"/>
    <cellStyle name="Migliaia 31 4 2 3 2 2" xfId="35536"/>
    <cellStyle name="Migliaia 31 4 2 3 2 3" xfId="40838"/>
    <cellStyle name="Migliaia 31 4 2 3 3" xfId="32976"/>
    <cellStyle name="Migliaia 31 4 2 3 4" xfId="38187"/>
    <cellStyle name="Migliaia 31 4 2 4" xfId="7635"/>
    <cellStyle name="Migliaia 31 4 2 5" xfId="7025"/>
    <cellStyle name="Migliaia 31 4 2 5 2" xfId="17798"/>
    <cellStyle name="Migliaia 31 4 2 5 3" xfId="42526"/>
    <cellStyle name="Migliaia 31 4 2 5 4" xfId="46791"/>
    <cellStyle name="Migliaia 31 4 2 5 5" xfId="49807"/>
    <cellStyle name="Migliaia 31 4 2 6" xfId="16675"/>
    <cellStyle name="Migliaia 31 4 2 7" xfId="21021"/>
    <cellStyle name="Migliaia 31 4 3" xfId="5138"/>
    <cellStyle name="Migliaia 31 4 3 2" xfId="14518"/>
    <cellStyle name="Migliaia 31 4 3 2 2" xfId="35537"/>
    <cellStyle name="Migliaia 31 4 3 2 3" xfId="40839"/>
    <cellStyle name="Migliaia 31 4 3 3" xfId="32977"/>
    <cellStyle name="Migliaia 31 4 3 4" xfId="38188"/>
    <cellStyle name="Migliaia 31 4 3 5" xfId="13657"/>
    <cellStyle name="Migliaia 31 4 4" xfId="8289"/>
    <cellStyle name="Migliaia 31 4 4 2" xfId="30045"/>
    <cellStyle name="Migliaia 31 4 4 2 2" xfId="35538"/>
    <cellStyle name="Migliaia 31 4 4 2 3" xfId="40840"/>
    <cellStyle name="Migliaia 31 4 4 3" xfId="32978"/>
    <cellStyle name="Migliaia 31 4 4 4" xfId="38189"/>
    <cellStyle name="Migliaia 31 4 5" xfId="7634"/>
    <cellStyle name="Migliaia 31 4 5 2" xfId="30046"/>
    <cellStyle name="Migliaia 31 4 5 2 2" xfId="35539"/>
    <cellStyle name="Migliaia 31 4 5 2 3" xfId="40841"/>
    <cellStyle name="Migliaia 31 4 5 3" xfId="32979"/>
    <cellStyle name="Migliaia 31 4 5 4" xfId="38190"/>
    <cellStyle name="Migliaia 31 4 6" xfId="7024"/>
    <cellStyle name="Migliaia 31 4 6 2" xfId="17797"/>
    <cellStyle name="Migliaia 31 4 6 2 2" xfId="35540"/>
    <cellStyle name="Migliaia 31 4 6 2 3" xfId="40842"/>
    <cellStyle name="Migliaia 31 4 6 2 4" xfId="30047"/>
    <cellStyle name="Migliaia 31 4 6 3" xfId="32980"/>
    <cellStyle name="Migliaia 31 4 6 4" xfId="38191"/>
    <cellStyle name="Migliaia 31 4 6 5" xfId="21022"/>
    <cellStyle name="Migliaia 31 4 6 6" xfId="44758"/>
    <cellStyle name="Migliaia 31 4 6 7" xfId="46790"/>
    <cellStyle name="Migliaia 31 4 6 8" xfId="49806"/>
    <cellStyle name="Migliaia 31 4 7" xfId="16674"/>
    <cellStyle name="Migliaia 31 4 7 2" xfId="30048"/>
    <cellStyle name="Migliaia 31 4 7 2 2" xfId="35541"/>
    <cellStyle name="Migliaia 31 4 7 2 3" xfId="40843"/>
    <cellStyle name="Migliaia 31 4 7 3" xfId="32981"/>
    <cellStyle name="Migliaia 31 4 7 4" xfId="38192"/>
    <cellStyle name="Migliaia 31 4 7 5" xfId="21023"/>
    <cellStyle name="Migliaia 31 4 8" xfId="21020"/>
    <cellStyle name="Migliaia 31 4 9" xfId="2471"/>
    <cellStyle name="Migliaia 31 5" xfId="514"/>
    <cellStyle name="Migliaia 31 5 2" xfId="4446"/>
    <cellStyle name="Migliaia 31 5 2 2" xfId="14743"/>
    <cellStyle name="Migliaia 31 5 2 2 2" xfId="35542"/>
    <cellStyle name="Migliaia 31 5 2 2 3" xfId="40844"/>
    <cellStyle name="Migliaia 31 5 2 3" xfId="16677"/>
    <cellStyle name="Migliaia 31 5 2 3 2" xfId="32982"/>
    <cellStyle name="Migliaia 31 5 2 4" xfId="38193"/>
    <cellStyle name="Migliaia 31 5 2 5" xfId="12694"/>
    <cellStyle name="Migliaia 31 5 3" xfId="7636"/>
    <cellStyle name="Migliaia 31 5 3 2" xfId="30049"/>
    <cellStyle name="Migliaia 31 5 3 2 2" xfId="35543"/>
    <cellStyle name="Migliaia 31 5 3 2 3" xfId="40845"/>
    <cellStyle name="Migliaia 31 5 3 3" xfId="32983"/>
    <cellStyle name="Migliaia 31 5 3 4" xfId="38194"/>
    <cellStyle name="Migliaia 31 5 4" xfId="7026"/>
    <cellStyle name="Migliaia 31 5 4 2" xfId="17799"/>
    <cellStyle name="Migliaia 31 5 4 2 2" xfId="35544"/>
    <cellStyle name="Migliaia 31 5 4 2 3" xfId="40846"/>
    <cellStyle name="Migliaia 31 5 4 2 4" xfId="30050"/>
    <cellStyle name="Migliaia 31 5 4 3" xfId="32984"/>
    <cellStyle name="Migliaia 31 5 4 4" xfId="38195"/>
    <cellStyle name="Migliaia 31 5 4 5" xfId="21025"/>
    <cellStyle name="Migliaia 31 5 4 6" xfId="42527"/>
    <cellStyle name="Migliaia 31 5 4 7" xfId="46792"/>
    <cellStyle name="Migliaia 31 5 4 8" xfId="49808"/>
    <cellStyle name="Migliaia 31 5 5" xfId="16676"/>
    <cellStyle name="Migliaia 31 5 5 2" xfId="30051"/>
    <cellStyle name="Migliaia 31 5 5 2 2" xfId="35545"/>
    <cellStyle name="Migliaia 31 5 5 2 3" xfId="40847"/>
    <cellStyle name="Migliaia 31 5 5 3" xfId="32985"/>
    <cellStyle name="Migliaia 31 5 5 4" xfId="38196"/>
    <cellStyle name="Migliaia 31 5 5 5" xfId="21026"/>
    <cellStyle name="Migliaia 31 5 6" xfId="21027"/>
    <cellStyle name="Migliaia 31 5 6 2" xfId="30052"/>
    <cellStyle name="Migliaia 31 5 6 2 2" xfId="35546"/>
    <cellStyle name="Migliaia 31 5 6 2 3" xfId="40848"/>
    <cellStyle name="Migliaia 31 5 6 3" xfId="32986"/>
    <cellStyle name="Migliaia 31 5 6 4" xfId="38197"/>
    <cellStyle name="Migliaia 31 5 7" xfId="21024"/>
    <cellStyle name="Migliaia 31 5 8" xfId="2472"/>
    <cellStyle name="Migliaia 31 6" xfId="2467"/>
    <cellStyle name="Migliaia 31 6 2" xfId="4441"/>
    <cellStyle name="Migliaia 31 6 2 2" xfId="6037"/>
    <cellStyle name="Migliaia 31 6 2 3" xfId="14963"/>
    <cellStyle name="Migliaia 31 6 2 4" xfId="16679"/>
    <cellStyle name="Migliaia 31 6 2 5" xfId="28660"/>
    <cellStyle name="Migliaia 31 6 2 6" xfId="12696"/>
    <cellStyle name="Migliaia 31 6 3" xfId="5789"/>
    <cellStyle name="Migliaia 31 6 3 2" xfId="31580"/>
    <cellStyle name="Migliaia 31 6 3 2 2" xfId="36740"/>
    <cellStyle name="Migliaia 31 6 3 2 3" xfId="42042"/>
    <cellStyle name="Migliaia 31 6 3 3" xfId="34089"/>
    <cellStyle name="Migliaia 31 6 3 4" xfId="39391"/>
    <cellStyle name="Migliaia 31 6 4" xfId="16678"/>
    <cellStyle name="Migliaia 31 6 4 2" xfId="35547"/>
    <cellStyle name="Migliaia 31 6 4 3" xfId="40849"/>
    <cellStyle name="Migliaia 31 6 4 4" xfId="30053"/>
    <cellStyle name="Migliaia 31 6 5" xfId="32987"/>
    <cellStyle name="Migliaia 31 6 6" xfId="38198"/>
    <cellStyle name="Migliaia 31 6 7" xfId="12695"/>
    <cellStyle name="Migliaia 31 7" xfId="4085"/>
    <cellStyle name="Migliaia 31 7 2" xfId="10555"/>
    <cellStyle name="Migliaia 31 7 2 2" xfId="31581"/>
    <cellStyle name="Migliaia 31 7 2 2 2" xfId="36741"/>
    <cellStyle name="Migliaia 31 7 2 2 3" xfId="42043"/>
    <cellStyle name="Migliaia 31 7 2 3" xfId="34090"/>
    <cellStyle name="Migliaia 31 7 2 4" xfId="39392"/>
    <cellStyle name="Migliaia 31 7 3" xfId="16680"/>
    <cellStyle name="Migliaia 31 7 3 2" xfId="35548"/>
    <cellStyle name="Migliaia 31 7 3 3" xfId="40850"/>
    <cellStyle name="Migliaia 31 7 3 4" xfId="30054"/>
    <cellStyle name="Migliaia 31 7 4" xfId="32988"/>
    <cellStyle name="Migliaia 31 7 5" xfId="38199"/>
    <cellStyle name="Migliaia 31 7 6" xfId="12697"/>
    <cellStyle name="Migliaia 31 8" xfId="3657"/>
    <cellStyle name="Migliaia 31 8 2" xfId="10260"/>
    <cellStyle name="Migliaia 31 8 2 2" xfId="31582"/>
    <cellStyle name="Migliaia 31 8 2 2 2" xfId="36742"/>
    <cellStyle name="Migliaia 31 8 2 2 3" xfId="42044"/>
    <cellStyle name="Migliaia 31 8 2 3" xfId="34091"/>
    <cellStyle name="Migliaia 31 8 2 4" xfId="39393"/>
    <cellStyle name="Migliaia 31 8 3" xfId="16681"/>
    <cellStyle name="Migliaia 31 8 3 2" xfId="35549"/>
    <cellStyle name="Migliaia 31 8 3 3" xfId="40851"/>
    <cellStyle name="Migliaia 31 8 3 4" xfId="30055"/>
    <cellStyle name="Migliaia 31 8 4" xfId="32989"/>
    <cellStyle name="Migliaia 31 8 5" xfId="38200"/>
    <cellStyle name="Migliaia 31 8 6" xfId="12698"/>
    <cellStyle name="Migliaia 31 9" xfId="13487"/>
    <cellStyle name="Migliaia 31 9 2" xfId="30056"/>
    <cellStyle name="Migliaia 31 9 2 2" xfId="35550"/>
    <cellStyle name="Migliaia 31 9 2 3" xfId="40852"/>
    <cellStyle name="Migliaia 31 9 3" xfId="32990"/>
    <cellStyle name="Migliaia 31 9 4" xfId="38201"/>
    <cellStyle name="Migliaia 32" xfId="515"/>
    <cellStyle name="Migliaia 32 10" xfId="16682"/>
    <cellStyle name="Migliaia 32 10 2" xfId="35551"/>
    <cellStyle name="Migliaia 32 10 3" xfId="40853"/>
    <cellStyle name="Migliaia 32 10 4" xfId="30057"/>
    <cellStyle name="Migliaia 32 11" xfId="32991"/>
    <cellStyle name="Migliaia 32 12" xfId="38202"/>
    <cellStyle name="Migliaia 32 13" xfId="1856"/>
    <cellStyle name="Migliaia 32 2" xfId="516"/>
    <cellStyle name="Migliaia 32 2 2" xfId="2474"/>
    <cellStyle name="Migliaia 32 2 2 2" xfId="4448"/>
    <cellStyle name="Migliaia 32 2 2 2 2" xfId="10692"/>
    <cellStyle name="Migliaia 32 2 2 2 2 2" xfId="35552"/>
    <cellStyle name="Migliaia 32 2 2 2 2 3" xfId="40854"/>
    <cellStyle name="Migliaia 32 2 2 2 3" xfId="14744"/>
    <cellStyle name="Migliaia 32 2 2 2 4" xfId="16685"/>
    <cellStyle name="Migliaia 32 2 2 2 4 2" xfId="38203"/>
    <cellStyle name="Migliaia 32 2 2 2 5" xfId="12699"/>
    <cellStyle name="Migliaia 32 2 2 3" xfId="7917"/>
    <cellStyle name="Migliaia 32 2 2 3 2" xfId="31583"/>
    <cellStyle name="Migliaia 32 2 2 3 2 2" xfId="36743"/>
    <cellStyle name="Migliaia 32 2 2 3 2 3" xfId="42045"/>
    <cellStyle name="Migliaia 32 2 2 3 3" xfId="34092"/>
    <cellStyle name="Migliaia 32 2 2 3 4" xfId="39394"/>
    <cellStyle name="Migliaia 32 2 2 4" xfId="7027"/>
    <cellStyle name="Migliaia 32 2 2 4 2" xfId="17800"/>
    <cellStyle name="Migliaia 32 2 2 4 3" xfId="42528"/>
    <cellStyle name="Migliaia 32 2 2 4 4" xfId="46793"/>
    <cellStyle name="Migliaia 32 2 2 4 5" xfId="49809"/>
    <cellStyle name="Migliaia 32 2 2 5" xfId="16684"/>
    <cellStyle name="Migliaia 32 2 2 6" xfId="21033"/>
    <cellStyle name="Migliaia 32 2 3" xfId="4089"/>
    <cellStyle name="Migliaia 32 2 3 2" xfId="10559"/>
    <cellStyle name="Migliaia 32 2 3 2 2" xfId="31584"/>
    <cellStyle name="Migliaia 32 2 3 2 2 2" xfId="36744"/>
    <cellStyle name="Migliaia 32 2 3 2 2 3" xfId="42046"/>
    <cellStyle name="Migliaia 32 2 3 2 3" xfId="34093"/>
    <cellStyle name="Migliaia 32 2 3 2 4" xfId="39395"/>
    <cellStyle name="Migliaia 32 2 3 3" xfId="16686"/>
    <cellStyle name="Migliaia 32 2 3 3 2" xfId="35553"/>
    <cellStyle name="Migliaia 32 2 3 3 3" xfId="40855"/>
    <cellStyle name="Migliaia 32 2 3 3 4" xfId="30058"/>
    <cellStyle name="Migliaia 32 2 3 4" xfId="32992"/>
    <cellStyle name="Migliaia 32 2 3 5" xfId="38204"/>
    <cellStyle name="Migliaia 32 2 3 6" xfId="12700"/>
    <cellStyle name="Migliaia 32 2 4" xfId="3662"/>
    <cellStyle name="Migliaia 32 2 4 2" xfId="10264"/>
    <cellStyle name="Migliaia 32 2 4 2 2" xfId="35554"/>
    <cellStyle name="Migliaia 32 2 4 2 3" xfId="40856"/>
    <cellStyle name="Migliaia 32 2 4 3" xfId="15014"/>
    <cellStyle name="Migliaia 32 2 4 4" xfId="16687"/>
    <cellStyle name="Migliaia 32 2 4 4 2" xfId="38205"/>
    <cellStyle name="Migliaia 32 2 4 5" xfId="12701"/>
    <cellStyle name="Migliaia 32 2 5" xfId="9432"/>
    <cellStyle name="Migliaia 32 2 5 2" xfId="30060"/>
    <cellStyle name="Migliaia 32 2 5 2 2" xfId="35555"/>
    <cellStyle name="Migliaia 32 2 5 2 3" xfId="40857"/>
    <cellStyle name="Migliaia 32 2 5 3" xfId="32994"/>
    <cellStyle name="Migliaia 32 2 5 4" xfId="38206"/>
    <cellStyle name="Migliaia 32 2 6" xfId="16683"/>
    <cellStyle name="Migliaia 32 2 6 2" xfId="30061"/>
    <cellStyle name="Migliaia 32 2 6 2 2" xfId="35556"/>
    <cellStyle name="Migliaia 32 2 6 2 3" xfId="40858"/>
    <cellStyle name="Migliaia 32 2 6 3" xfId="32995"/>
    <cellStyle name="Migliaia 32 2 6 4" xfId="38207"/>
    <cellStyle name="Migliaia 32 2 6 5" xfId="21035"/>
    <cellStyle name="Migliaia 32 2 7" xfId="21032"/>
    <cellStyle name="Migliaia 32 2 8" xfId="1857"/>
    <cellStyle name="Migliaia 32 3" xfId="517"/>
    <cellStyle name="Migliaia 32 3 10" xfId="21036"/>
    <cellStyle name="Migliaia 32 3 11" xfId="12702"/>
    <cellStyle name="Migliaia 32 3 12" xfId="1858"/>
    <cellStyle name="Migliaia 32 3 2" xfId="518"/>
    <cellStyle name="Migliaia 32 3 2 2" xfId="4450"/>
    <cellStyle name="Migliaia 32 3 2 2 2" xfId="8290"/>
    <cellStyle name="Migliaia 32 3 2 2 2 2" xfId="14745"/>
    <cellStyle name="Migliaia 32 3 2 2 2 2 2" xfId="18173"/>
    <cellStyle name="Migliaia 32 3 2 2 2 2 2 2" xfId="35557"/>
    <cellStyle name="Migliaia 32 3 2 2 2 2 3" xfId="40859"/>
    <cellStyle name="Migliaia 32 3 2 2 2 2 4" xfId="30062"/>
    <cellStyle name="Migliaia 32 3 2 2 2 3" xfId="32996"/>
    <cellStyle name="Migliaia 32 3 2 2 2 4" xfId="38208"/>
    <cellStyle name="Migliaia 32 3 2 2 2 5" xfId="44197"/>
    <cellStyle name="Migliaia 32 3 2 2 2 6" xfId="47179"/>
    <cellStyle name="Migliaia 32 3 2 2 2 7" xfId="50195"/>
    <cellStyle name="Migliaia 32 3 2 2 2 8" xfId="13970"/>
    <cellStyle name="Migliaia 32 3 2 2 3" xfId="7440"/>
    <cellStyle name="Migliaia 32 3 2 2 4" xfId="7028"/>
    <cellStyle name="Migliaia 32 3 2 2 4 2" xfId="17801"/>
    <cellStyle name="Migliaia 32 3 2 2 4 3" xfId="44464"/>
    <cellStyle name="Migliaia 32 3 2 2 4 4" xfId="46794"/>
    <cellStyle name="Migliaia 32 3 2 2 4 5" xfId="49810"/>
    <cellStyle name="Migliaia 32 3 2 2 5" xfId="16690"/>
    <cellStyle name="Migliaia 32 3 2 2 6" xfId="21038"/>
    <cellStyle name="Migliaia 32 3 2 3" xfId="3664"/>
    <cellStyle name="Migliaia 32 3 2 3 2" xfId="8716"/>
    <cellStyle name="Migliaia 32 3 2 3 2 2" xfId="35558"/>
    <cellStyle name="Migliaia 32 3 2 3 2 3" xfId="40860"/>
    <cellStyle name="Migliaia 32 3 2 3 2 4" xfId="30063"/>
    <cellStyle name="Migliaia 32 3 2 3 3" xfId="8291"/>
    <cellStyle name="Migliaia 32 3 2 3 4" xfId="16691"/>
    <cellStyle name="Migliaia 32 3 2 3 4 2" xfId="38209"/>
    <cellStyle name="Migliaia 32 3 2 3 5" xfId="12703"/>
    <cellStyle name="Migliaia 32 3 2 4" xfId="7637"/>
    <cellStyle name="Migliaia 32 3 2 4 2" xfId="14389"/>
    <cellStyle name="Migliaia 32 3 2 4 2 2" xfId="35559"/>
    <cellStyle name="Migliaia 32 3 2 4 2 3" xfId="40861"/>
    <cellStyle name="Migliaia 32 3 2 4 3" xfId="32998"/>
    <cellStyle name="Migliaia 32 3 2 4 4" xfId="38210"/>
    <cellStyle name="Migliaia 32 3 2 4 5" xfId="13490"/>
    <cellStyle name="Migliaia 32 3 2 5" xfId="13655"/>
    <cellStyle name="Migliaia 32 3 2 5 2" xfId="30064"/>
    <cellStyle name="Migliaia 32 3 2 5 2 2" xfId="35560"/>
    <cellStyle name="Migliaia 32 3 2 5 2 3" xfId="40862"/>
    <cellStyle name="Migliaia 32 3 2 5 3" xfId="32999"/>
    <cellStyle name="Migliaia 32 3 2 5 4" xfId="38211"/>
    <cellStyle name="Migliaia 32 3 2 6" xfId="16689"/>
    <cellStyle name="Migliaia 32 3 2 6 2" xfId="30065"/>
    <cellStyle name="Migliaia 32 3 2 6 2 2" xfId="35561"/>
    <cellStyle name="Migliaia 32 3 2 6 2 3" xfId="40863"/>
    <cellStyle name="Migliaia 32 3 2 6 3" xfId="33000"/>
    <cellStyle name="Migliaia 32 3 2 6 4" xfId="38212"/>
    <cellStyle name="Migliaia 32 3 2 6 5" xfId="21041"/>
    <cellStyle name="Migliaia 32 3 2 7" xfId="21037"/>
    <cellStyle name="Migliaia 32 3 2 8" xfId="2476"/>
    <cellStyle name="Migliaia 32 3 3" xfId="2475"/>
    <cellStyle name="Migliaia 32 3 3 2" xfId="4449"/>
    <cellStyle name="Migliaia 32 3 3 2 2" xfId="6040"/>
    <cellStyle name="Migliaia 32 3 3 2 2 2" xfId="35563"/>
    <cellStyle name="Migliaia 32 3 3 2 2 3" xfId="40865"/>
    <cellStyle name="Migliaia 32 3 3 2 3" xfId="14519"/>
    <cellStyle name="Migliaia 32 3 3 2 4" xfId="16693"/>
    <cellStyle name="Migliaia 32 3 3 2 4 2" xfId="38214"/>
    <cellStyle name="Migliaia 32 3 3 2 5" xfId="12705"/>
    <cellStyle name="Migliaia 32 3 3 3" xfId="5792"/>
    <cellStyle name="Migliaia 32 3 3 3 2" xfId="30068"/>
    <cellStyle name="Migliaia 32 3 3 3 2 2" xfId="35564"/>
    <cellStyle name="Migliaia 32 3 3 3 2 3" xfId="40866"/>
    <cellStyle name="Migliaia 32 3 3 3 3" xfId="33003"/>
    <cellStyle name="Migliaia 32 3 3 3 4" xfId="38215"/>
    <cellStyle name="Migliaia 32 3 3 4" xfId="16692"/>
    <cellStyle name="Migliaia 32 3 3 4 2" xfId="30069"/>
    <cellStyle name="Migliaia 32 3 3 4 2 2" xfId="35565"/>
    <cellStyle name="Migliaia 32 3 3 4 2 3" xfId="40867"/>
    <cellStyle name="Migliaia 32 3 3 4 3" xfId="33004"/>
    <cellStyle name="Migliaia 32 3 3 4 4" xfId="38216"/>
    <cellStyle name="Migliaia 32 3 3 4 5" xfId="21043"/>
    <cellStyle name="Migliaia 32 3 3 5" xfId="21044"/>
    <cellStyle name="Migliaia 32 3 3 5 2" xfId="30070"/>
    <cellStyle name="Migliaia 32 3 3 5 2 2" xfId="35566"/>
    <cellStyle name="Migliaia 32 3 3 5 2 3" xfId="40868"/>
    <cellStyle name="Migliaia 32 3 3 5 3" xfId="33005"/>
    <cellStyle name="Migliaia 32 3 3 5 4" xfId="38217"/>
    <cellStyle name="Migliaia 32 3 3 6" xfId="30066"/>
    <cellStyle name="Migliaia 32 3 3 6 2" xfId="35562"/>
    <cellStyle name="Migliaia 32 3 3 6 3" xfId="40864"/>
    <cellStyle name="Migliaia 32 3 3 7" xfId="33001"/>
    <cellStyle name="Migliaia 32 3 3 8" xfId="38213"/>
    <cellStyle name="Migliaia 32 3 3 9" xfId="12704"/>
    <cellStyle name="Migliaia 32 3 4" xfId="3290"/>
    <cellStyle name="Migliaia 32 3 4 2" xfId="4800"/>
    <cellStyle name="Migliaia 32 3 4 2 2" xfId="10752"/>
    <cellStyle name="Migliaia 32 3 4 2 3" xfId="14891"/>
    <cellStyle name="Migliaia 32 3 4 2 4" xfId="16695"/>
    <cellStyle name="Migliaia 32 3 4 2 5" xfId="28665"/>
    <cellStyle name="Migliaia 32 3 4 2 6" xfId="12707"/>
    <cellStyle name="Migliaia 32 3 4 3" xfId="10000"/>
    <cellStyle name="Migliaia 32 3 4 3 2" xfId="31585"/>
    <cellStyle name="Migliaia 32 3 4 3 2 2" xfId="36745"/>
    <cellStyle name="Migliaia 32 3 4 3 2 3" xfId="42047"/>
    <cellStyle name="Migliaia 32 3 4 3 3" xfId="34094"/>
    <cellStyle name="Migliaia 32 3 4 3 4" xfId="39396"/>
    <cellStyle name="Migliaia 32 3 4 4" xfId="16694"/>
    <cellStyle name="Migliaia 32 3 4 4 2" xfId="35567"/>
    <cellStyle name="Migliaia 32 3 4 4 3" xfId="40869"/>
    <cellStyle name="Migliaia 32 3 4 4 4" xfId="30071"/>
    <cellStyle name="Migliaia 32 3 4 5" xfId="33006"/>
    <cellStyle name="Migliaia 32 3 4 6" xfId="38218"/>
    <cellStyle name="Migliaia 32 3 4 7" xfId="12706"/>
    <cellStyle name="Migliaia 32 3 5" xfId="4090"/>
    <cellStyle name="Migliaia 32 3 5 2" xfId="10560"/>
    <cellStyle name="Migliaia 32 3 5 2 2" xfId="31586"/>
    <cellStyle name="Migliaia 32 3 5 2 2 2" xfId="36746"/>
    <cellStyle name="Migliaia 32 3 5 2 2 3" xfId="42048"/>
    <cellStyle name="Migliaia 32 3 5 2 3" xfId="34095"/>
    <cellStyle name="Migliaia 32 3 5 2 4" xfId="39397"/>
    <cellStyle name="Migliaia 32 3 5 3" xfId="16696"/>
    <cellStyle name="Migliaia 32 3 5 3 2" xfId="35568"/>
    <cellStyle name="Migliaia 32 3 5 3 3" xfId="40870"/>
    <cellStyle name="Migliaia 32 3 5 3 4" xfId="30072"/>
    <cellStyle name="Migliaia 32 3 5 4" xfId="33007"/>
    <cellStyle name="Migliaia 32 3 5 5" xfId="38219"/>
    <cellStyle name="Migliaia 32 3 5 6" xfId="12708"/>
    <cellStyle name="Migliaia 32 3 6" xfId="3663"/>
    <cellStyle name="Migliaia 32 3 6 2" xfId="10265"/>
    <cellStyle name="Migliaia 32 3 6 2 2" xfId="35569"/>
    <cellStyle name="Migliaia 32 3 6 2 3" xfId="40871"/>
    <cellStyle name="Migliaia 32 3 6 3" xfId="14921"/>
    <cellStyle name="Migliaia 32 3 6 4" xfId="16697"/>
    <cellStyle name="Migliaia 32 3 6 4 2" xfId="38220"/>
    <cellStyle name="Migliaia 32 3 6 5" xfId="12709"/>
    <cellStyle name="Migliaia 32 3 7" xfId="8548"/>
    <cellStyle name="Migliaia 32 3 7 2" xfId="30073"/>
    <cellStyle name="Migliaia 32 3 7 2 2" xfId="35570"/>
    <cellStyle name="Migliaia 32 3 7 2 3" xfId="40872"/>
    <cellStyle name="Migliaia 32 3 7 3" xfId="33008"/>
    <cellStyle name="Migliaia 32 3 7 4" xfId="38221"/>
    <cellStyle name="Migliaia 32 3 8" xfId="13656"/>
    <cellStyle name="Migliaia 32 3 8 2" xfId="30074"/>
    <cellStyle name="Migliaia 32 3 8 2 2" xfId="35571"/>
    <cellStyle name="Migliaia 32 3 8 2 3" xfId="40873"/>
    <cellStyle name="Migliaia 32 3 8 3" xfId="33009"/>
    <cellStyle name="Migliaia 32 3 8 4" xfId="38222"/>
    <cellStyle name="Migliaia 32 3 8 5" xfId="21048"/>
    <cellStyle name="Migliaia 32 3 9" xfId="16688"/>
    <cellStyle name="Migliaia 32 4" xfId="519"/>
    <cellStyle name="Migliaia 32 4 2" xfId="4451"/>
    <cellStyle name="Migliaia 32 4 2 2" xfId="5139"/>
    <cellStyle name="Migliaia 32 4 2 2 2" xfId="30075"/>
    <cellStyle name="Migliaia 32 4 2 2 2 2" xfId="35572"/>
    <cellStyle name="Migliaia 32 4 2 2 2 3" xfId="40874"/>
    <cellStyle name="Migliaia 32 4 2 2 3" xfId="33010"/>
    <cellStyle name="Migliaia 32 4 2 2 4" xfId="38223"/>
    <cellStyle name="Migliaia 32 4 2 3" xfId="8292"/>
    <cellStyle name="Migliaia 32 4 2 3 2" xfId="30076"/>
    <cellStyle name="Migliaia 32 4 2 3 2 2" xfId="35573"/>
    <cellStyle name="Migliaia 32 4 2 3 2 3" xfId="40875"/>
    <cellStyle name="Migliaia 32 4 2 3 3" xfId="33011"/>
    <cellStyle name="Migliaia 32 4 2 3 4" xfId="38224"/>
    <cellStyle name="Migliaia 32 4 2 4" xfId="7639"/>
    <cellStyle name="Migliaia 32 4 2 5" xfId="7030"/>
    <cellStyle name="Migliaia 32 4 2 5 2" xfId="17803"/>
    <cellStyle name="Migliaia 32 4 2 5 3" xfId="42529"/>
    <cellStyle name="Migliaia 32 4 2 5 4" xfId="46796"/>
    <cellStyle name="Migliaia 32 4 2 5 5" xfId="49812"/>
    <cellStyle name="Migliaia 32 4 2 6" xfId="16699"/>
    <cellStyle name="Migliaia 32 4 2 7" xfId="21050"/>
    <cellStyle name="Migliaia 32 4 3" xfId="5140"/>
    <cellStyle name="Migliaia 32 4 3 2" xfId="14520"/>
    <cellStyle name="Migliaia 32 4 3 2 2" xfId="35574"/>
    <cellStyle name="Migliaia 32 4 3 2 3" xfId="40876"/>
    <cellStyle name="Migliaia 32 4 3 3" xfId="33012"/>
    <cellStyle name="Migliaia 32 4 3 4" xfId="38225"/>
    <cellStyle name="Migliaia 32 4 3 5" xfId="13654"/>
    <cellStyle name="Migliaia 32 4 4" xfId="8293"/>
    <cellStyle name="Migliaia 32 4 4 2" xfId="30077"/>
    <cellStyle name="Migliaia 32 4 4 2 2" xfId="35575"/>
    <cellStyle name="Migliaia 32 4 4 2 3" xfId="40877"/>
    <cellStyle name="Migliaia 32 4 4 3" xfId="33013"/>
    <cellStyle name="Migliaia 32 4 4 4" xfId="38226"/>
    <cellStyle name="Migliaia 32 4 5" xfId="7638"/>
    <cellStyle name="Migliaia 32 4 5 2" xfId="30078"/>
    <cellStyle name="Migliaia 32 4 5 2 2" xfId="35576"/>
    <cellStyle name="Migliaia 32 4 5 2 3" xfId="40878"/>
    <cellStyle name="Migliaia 32 4 5 3" xfId="33014"/>
    <cellStyle name="Migliaia 32 4 5 4" xfId="38227"/>
    <cellStyle name="Migliaia 32 4 6" xfId="7029"/>
    <cellStyle name="Migliaia 32 4 6 2" xfId="17802"/>
    <cellStyle name="Migliaia 32 4 6 2 2" xfId="35577"/>
    <cellStyle name="Migliaia 32 4 6 2 3" xfId="40879"/>
    <cellStyle name="Migliaia 32 4 6 2 4" xfId="30079"/>
    <cellStyle name="Migliaia 32 4 6 3" xfId="33015"/>
    <cellStyle name="Migliaia 32 4 6 4" xfId="38228"/>
    <cellStyle name="Migliaia 32 4 6 5" xfId="21051"/>
    <cellStyle name="Migliaia 32 4 6 6" xfId="20523"/>
    <cellStyle name="Migliaia 32 4 6 7" xfId="46795"/>
    <cellStyle name="Migliaia 32 4 6 8" xfId="49811"/>
    <cellStyle name="Migliaia 32 4 7" xfId="16698"/>
    <cellStyle name="Migliaia 32 4 7 2" xfId="30080"/>
    <cellStyle name="Migliaia 32 4 7 2 2" xfId="35578"/>
    <cellStyle name="Migliaia 32 4 7 2 3" xfId="40880"/>
    <cellStyle name="Migliaia 32 4 7 3" xfId="33016"/>
    <cellStyle name="Migliaia 32 4 7 4" xfId="38229"/>
    <cellStyle name="Migliaia 32 4 7 5" xfId="21052"/>
    <cellStyle name="Migliaia 32 4 8" xfId="21049"/>
    <cellStyle name="Migliaia 32 4 9" xfId="2477"/>
    <cellStyle name="Migliaia 32 5" xfId="520"/>
    <cellStyle name="Migliaia 32 5 2" xfId="4452"/>
    <cellStyle name="Migliaia 32 5 2 2" xfId="14746"/>
    <cellStyle name="Migliaia 32 5 2 2 2" xfId="35579"/>
    <cellStyle name="Migliaia 32 5 2 2 3" xfId="40881"/>
    <cellStyle name="Migliaia 32 5 2 3" xfId="16701"/>
    <cellStyle name="Migliaia 32 5 2 3 2" xfId="33017"/>
    <cellStyle name="Migliaia 32 5 2 4" xfId="38230"/>
    <cellStyle name="Migliaia 32 5 2 5" xfId="12710"/>
    <cellStyle name="Migliaia 32 5 3" xfId="7640"/>
    <cellStyle name="Migliaia 32 5 3 2" xfId="30081"/>
    <cellStyle name="Migliaia 32 5 3 2 2" xfId="35580"/>
    <cellStyle name="Migliaia 32 5 3 2 3" xfId="40882"/>
    <cellStyle name="Migliaia 32 5 3 3" xfId="33018"/>
    <cellStyle name="Migliaia 32 5 3 4" xfId="38231"/>
    <cellStyle name="Migliaia 32 5 4" xfId="7031"/>
    <cellStyle name="Migliaia 32 5 4 2" xfId="17804"/>
    <cellStyle name="Migliaia 32 5 4 2 2" xfId="35581"/>
    <cellStyle name="Migliaia 32 5 4 2 3" xfId="40883"/>
    <cellStyle name="Migliaia 32 5 4 2 4" xfId="30082"/>
    <cellStyle name="Migliaia 32 5 4 3" xfId="33019"/>
    <cellStyle name="Migliaia 32 5 4 4" xfId="38232"/>
    <cellStyle name="Migliaia 32 5 4 5" xfId="21054"/>
    <cellStyle name="Migliaia 32 5 4 6" xfId="43591"/>
    <cellStyle name="Migliaia 32 5 4 7" xfId="46797"/>
    <cellStyle name="Migliaia 32 5 4 8" xfId="49813"/>
    <cellStyle name="Migliaia 32 5 5" xfId="16700"/>
    <cellStyle name="Migliaia 32 5 5 2" xfId="30083"/>
    <cellStyle name="Migliaia 32 5 5 2 2" xfId="35582"/>
    <cellStyle name="Migliaia 32 5 5 2 3" xfId="40884"/>
    <cellStyle name="Migliaia 32 5 5 3" xfId="33020"/>
    <cellStyle name="Migliaia 32 5 5 4" xfId="38233"/>
    <cellStyle name="Migliaia 32 5 5 5" xfId="21055"/>
    <cellStyle name="Migliaia 32 5 6" xfId="21056"/>
    <cellStyle name="Migliaia 32 5 6 2" xfId="30084"/>
    <cellStyle name="Migliaia 32 5 6 2 2" xfId="35583"/>
    <cellStyle name="Migliaia 32 5 6 2 3" xfId="40885"/>
    <cellStyle name="Migliaia 32 5 6 3" xfId="33021"/>
    <cellStyle name="Migliaia 32 5 6 4" xfId="38234"/>
    <cellStyle name="Migliaia 32 5 7" xfId="21053"/>
    <cellStyle name="Migliaia 32 5 8" xfId="2478"/>
    <cellStyle name="Migliaia 32 6" xfId="2473"/>
    <cellStyle name="Migliaia 32 6 2" xfId="4447"/>
    <cellStyle name="Migliaia 32 6 2 2" xfId="6039"/>
    <cellStyle name="Migliaia 32 6 2 3" xfId="14962"/>
    <cellStyle name="Migliaia 32 6 2 4" xfId="16703"/>
    <cellStyle name="Migliaia 32 6 2 5" xfId="28667"/>
    <cellStyle name="Migliaia 32 6 2 6" xfId="12712"/>
    <cellStyle name="Migliaia 32 6 3" xfId="5791"/>
    <cellStyle name="Migliaia 32 6 3 2" xfId="31587"/>
    <cellStyle name="Migliaia 32 6 3 2 2" xfId="36747"/>
    <cellStyle name="Migliaia 32 6 3 2 3" xfId="42049"/>
    <cellStyle name="Migliaia 32 6 3 3" xfId="34096"/>
    <cellStyle name="Migliaia 32 6 3 4" xfId="39398"/>
    <cellStyle name="Migliaia 32 6 4" xfId="16702"/>
    <cellStyle name="Migliaia 32 6 4 2" xfId="35584"/>
    <cellStyle name="Migliaia 32 6 4 3" xfId="40886"/>
    <cellStyle name="Migliaia 32 6 4 4" xfId="30085"/>
    <cellStyle name="Migliaia 32 6 5" xfId="33022"/>
    <cellStyle name="Migliaia 32 6 6" xfId="38235"/>
    <cellStyle name="Migliaia 32 6 7" xfId="12711"/>
    <cellStyle name="Migliaia 32 7" xfId="4088"/>
    <cellStyle name="Migliaia 32 7 2" xfId="10558"/>
    <cellStyle name="Migliaia 32 7 2 2" xfId="31588"/>
    <cellStyle name="Migliaia 32 7 2 2 2" xfId="36748"/>
    <cellStyle name="Migliaia 32 7 2 2 3" xfId="42050"/>
    <cellStyle name="Migliaia 32 7 2 3" xfId="34097"/>
    <cellStyle name="Migliaia 32 7 2 4" xfId="39399"/>
    <cellStyle name="Migliaia 32 7 3" xfId="16704"/>
    <cellStyle name="Migliaia 32 7 3 2" xfId="35585"/>
    <cellStyle name="Migliaia 32 7 3 3" xfId="40887"/>
    <cellStyle name="Migliaia 32 7 3 4" xfId="30086"/>
    <cellStyle name="Migliaia 32 7 4" xfId="33023"/>
    <cellStyle name="Migliaia 32 7 5" xfId="38236"/>
    <cellStyle name="Migliaia 32 7 6" xfId="12713"/>
    <cellStyle name="Migliaia 32 8" xfId="3661"/>
    <cellStyle name="Migliaia 32 8 2" xfId="10263"/>
    <cellStyle name="Migliaia 32 8 2 2" xfId="31589"/>
    <cellStyle name="Migliaia 32 8 2 2 2" xfId="36749"/>
    <cellStyle name="Migliaia 32 8 2 2 3" xfId="42051"/>
    <cellStyle name="Migliaia 32 8 2 3" xfId="34098"/>
    <cellStyle name="Migliaia 32 8 2 4" xfId="39400"/>
    <cellStyle name="Migliaia 32 8 3" xfId="16705"/>
    <cellStyle name="Migliaia 32 8 3 2" xfId="35586"/>
    <cellStyle name="Migliaia 32 8 3 3" xfId="40888"/>
    <cellStyle name="Migliaia 32 8 3 4" xfId="30087"/>
    <cellStyle name="Migliaia 32 8 4" xfId="33024"/>
    <cellStyle name="Migliaia 32 8 5" xfId="38237"/>
    <cellStyle name="Migliaia 32 8 6" xfId="12714"/>
    <cellStyle name="Migliaia 32 9" xfId="13489"/>
    <cellStyle name="Migliaia 32 9 2" xfId="30088"/>
    <cellStyle name="Migliaia 32 9 2 2" xfId="35587"/>
    <cellStyle name="Migliaia 32 9 2 3" xfId="40889"/>
    <cellStyle name="Migliaia 32 9 3" xfId="33025"/>
    <cellStyle name="Migliaia 32 9 4" xfId="38238"/>
    <cellStyle name="Migliaia 33" xfId="521"/>
    <cellStyle name="Migliaia 33 10" xfId="16706"/>
    <cellStyle name="Migliaia 33 10 2" xfId="35588"/>
    <cellStyle name="Migliaia 33 10 3" xfId="40890"/>
    <cellStyle name="Migliaia 33 10 4" xfId="30089"/>
    <cellStyle name="Migliaia 33 11" xfId="33026"/>
    <cellStyle name="Migliaia 33 12" xfId="38239"/>
    <cellStyle name="Migliaia 33 13" xfId="1859"/>
    <cellStyle name="Migliaia 33 2" xfId="522"/>
    <cellStyle name="Migliaia 33 2 2" xfId="2480"/>
    <cellStyle name="Migliaia 33 2 2 2" xfId="4454"/>
    <cellStyle name="Migliaia 33 2 2 2 2" xfId="10693"/>
    <cellStyle name="Migliaia 33 2 2 2 2 2" xfId="35589"/>
    <cellStyle name="Migliaia 33 2 2 2 2 3" xfId="40891"/>
    <cellStyle name="Migliaia 33 2 2 2 3" xfId="14747"/>
    <cellStyle name="Migliaia 33 2 2 2 4" xfId="16709"/>
    <cellStyle name="Migliaia 33 2 2 2 4 2" xfId="38240"/>
    <cellStyle name="Migliaia 33 2 2 2 5" xfId="12715"/>
    <cellStyle name="Migliaia 33 2 2 3" xfId="7918"/>
    <cellStyle name="Migliaia 33 2 2 3 2" xfId="31590"/>
    <cellStyle name="Migliaia 33 2 2 3 2 2" xfId="36750"/>
    <cellStyle name="Migliaia 33 2 2 3 2 3" xfId="42052"/>
    <cellStyle name="Migliaia 33 2 2 3 3" xfId="34099"/>
    <cellStyle name="Migliaia 33 2 2 3 4" xfId="39401"/>
    <cellStyle name="Migliaia 33 2 2 4" xfId="7032"/>
    <cellStyle name="Migliaia 33 2 2 4 2" xfId="17805"/>
    <cellStyle name="Migliaia 33 2 2 4 3" xfId="42530"/>
    <cellStyle name="Migliaia 33 2 2 4 4" xfId="46798"/>
    <cellStyle name="Migliaia 33 2 2 4 5" xfId="49814"/>
    <cellStyle name="Migliaia 33 2 2 5" xfId="16708"/>
    <cellStyle name="Migliaia 33 2 2 6" xfId="21058"/>
    <cellStyle name="Migliaia 33 2 3" xfId="4092"/>
    <cellStyle name="Migliaia 33 2 3 2" xfId="10562"/>
    <cellStyle name="Migliaia 33 2 3 2 2" xfId="31591"/>
    <cellStyle name="Migliaia 33 2 3 2 2 2" xfId="36751"/>
    <cellStyle name="Migliaia 33 2 3 2 2 3" xfId="42053"/>
    <cellStyle name="Migliaia 33 2 3 2 3" xfId="34100"/>
    <cellStyle name="Migliaia 33 2 3 2 4" xfId="39402"/>
    <cellStyle name="Migliaia 33 2 3 3" xfId="16710"/>
    <cellStyle name="Migliaia 33 2 3 3 2" xfId="35590"/>
    <cellStyle name="Migliaia 33 2 3 3 3" xfId="40892"/>
    <cellStyle name="Migliaia 33 2 3 3 4" xfId="30090"/>
    <cellStyle name="Migliaia 33 2 3 4" xfId="33027"/>
    <cellStyle name="Migliaia 33 2 3 5" xfId="38241"/>
    <cellStyle name="Migliaia 33 2 3 6" xfId="12716"/>
    <cellStyle name="Migliaia 33 2 4" xfId="3666"/>
    <cellStyle name="Migliaia 33 2 4 2" xfId="10267"/>
    <cellStyle name="Migliaia 33 2 4 2 2" xfId="35591"/>
    <cellStyle name="Migliaia 33 2 4 2 3" xfId="40893"/>
    <cellStyle name="Migliaia 33 2 4 3" xfId="14593"/>
    <cellStyle name="Migliaia 33 2 4 4" xfId="16711"/>
    <cellStyle name="Migliaia 33 2 4 4 2" xfId="38242"/>
    <cellStyle name="Migliaia 33 2 4 5" xfId="12717"/>
    <cellStyle name="Migliaia 33 2 5" xfId="9433"/>
    <cellStyle name="Migliaia 33 2 5 2" xfId="30091"/>
    <cellStyle name="Migliaia 33 2 5 2 2" xfId="35592"/>
    <cellStyle name="Migliaia 33 2 5 2 3" xfId="40894"/>
    <cellStyle name="Migliaia 33 2 5 3" xfId="33028"/>
    <cellStyle name="Migliaia 33 2 5 4" xfId="38243"/>
    <cellStyle name="Migliaia 33 2 6" xfId="16707"/>
    <cellStyle name="Migliaia 33 2 6 2" xfId="30092"/>
    <cellStyle name="Migliaia 33 2 6 2 2" xfId="35593"/>
    <cellStyle name="Migliaia 33 2 6 2 3" xfId="40895"/>
    <cellStyle name="Migliaia 33 2 6 3" xfId="33029"/>
    <cellStyle name="Migliaia 33 2 6 4" xfId="38244"/>
    <cellStyle name="Migliaia 33 2 6 5" xfId="21059"/>
    <cellStyle name="Migliaia 33 2 7" xfId="21057"/>
    <cellStyle name="Migliaia 33 2 8" xfId="1860"/>
    <cellStyle name="Migliaia 33 3" xfId="523"/>
    <cellStyle name="Migliaia 33 3 10" xfId="21060"/>
    <cellStyle name="Migliaia 33 3 11" xfId="12718"/>
    <cellStyle name="Migliaia 33 3 12" xfId="1861"/>
    <cellStyle name="Migliaia 33 3 2" xfId="524"/>
    <cellStyle name="Migliaia 33 3 2 2" xfId="4456"/>
    <cellStyle name="Migliaia 33 3 2 2 2" xfId="8294"/>
    <cellStyle name="Migliaia 33 3 2 2 2 2" xfId="14748"/>
    <cellStyle name="Migliaia 33 3 2 2 2 2 2" xfId="18174"/>
    <cellStyle name="Migliaia 33 3 2 2 2 2 2 2" xfId="35594"/>
    <cellStyle name="Migliaia 33 3 2 2 2 2 3" xfId="40896"/>
    <cellStyle name="Migliaia 33 3 2 2 2 2 4" xfId="30093"/>
    <cellStyle name="Migliaia 33 3 2 2 2 3" xfId="33030"/>
    <cellStyle name="Migliaia 33 3 2 2 2 4" xfId="38245"/>
    <cellStyle name="Migliaia 33 3 2 2 2 5" xfId="43032"/>
    <cellStyle name="Migliaia 33 3 2 2 2 6" xfId="47180"/>
    <cellStyle name="Migliaia 33 3 2 2 2 7" xfId="50196"/>
    <cellStyle name="Migliaia 33 3 2 2 2 8" xfId="13971"/>
    <cellStyle name="Migliaia 33 3 2 2 3" xfId="7477"/>
    <cellStyle name="Migliaia 33 3 2 2 4" xfId="7033"/>
    <cellStyle name="Migliaia 33 3 2 2 4 2" xfId="17806"/>
    <cellStyle name="Migliaia 33 3 2 2 4 3" xfId="44184"/>
    <cellStyle name="Migliaia 33 3 2 2 4 4" xfId="46799"/>
    <cellStyle name="Migliaia 33 3 2 2 4 5" xfId="49815"/>
    <cellStyle name="Migliaia 33 3 2 2 5" xfId="16714"/>
    <cellStyle name="Migliaia 33 3 2 2 6" xfId="21062"/>
    <cellStyle name="Migliaia 33 3 2 3" xfId="3668"/>
    <cellStyle name="Migliaia 33 3 2 3 2" xfId="8715"/>
    <cellStyle name="Migliaia 33 3 2 3 2 2" xfId="35595"/>
    <cellStyle name="Migliaia 33 3 2 3 2 3" xfId="40897"/>
    <cellStyle name="Migliaia 33 3 2 3 2 4" xfId="30094"/>
    <cellStyle name="Migliaia 33 3 2 3 3" xfId="8295"/>
    <cellStyle name="Migliaia 33 3 2 3 4" xfId="16715"/>
    <cellStyle name="Migliaia 33 3 2 3 4 2" xfId="38246"/>
    <cellStyle name="Migliaia 33 3 2 3 5" xfId="12719"/>
    <cellStyle name="Migliaia 33 3 2 4" xfId="7641"/>
    <cellStyle name="Migliaia 33 3 2 4 2" xfId="14390"/>
    <cellStyle name="Migliaia 33 3 2 4 2 2" xfId="35596"/>
    <cellStyle name="Migliaia 33 3 2 4 2 3" xfId="40898"/>
    <cellStyle name="Migliaia 33 3 2 4 3" xfId="33031"/>
    <cellStyle name="Migliaia 33 3 2 4 4" xfId="38247"/>
    <cellStyle name="Migliaia 33 3 2 4 5" xfId="13492"/>
    <cellStyle name="Migliaia 33 3 2 5" xfId="13652"/>
    <cellStyle name="Migliaia 33 3 2 5 2" xfId="30095"/>
    <cellStyle name="Migliaia 33 3 2 5 2 2" xfId="35597"/>
    <cellStyle name="Migliaia 33 3 2 5 2 3" xfId="40899"/>
    <cellStyle name="Migliaia 33 3 2 5 3" xfId="33032"/>
    <cellStyle name="Migliaia 33 3 2 5 4" xfId="38248"/>
    <cellStyle name="Migliaia 33 3 2 6" xfId="16713"/>
    <cellStyle name="Migliaia 33 3 2 6 2" xfId="30096"/>
    <cellStyle name="Migliaia 33 3 2 6 2 2" xfId="35598"/>
    <cellStyle name="Migliaia 33 3 2 6 2 3" xfId="40900"/>
    <cellStyle name="Migliaia 33 3 2 6 3" xfId="33033"/>
    <cellStyle name="Migliaia 33 3 2 6 4" xfId="38249"/>
    <cellStyle name="Migliaia 33 3 2 6 5" xfId="21063"/>
    <cellStyle name="Migliaia 33 3 2 7" xfId="21061"/>
    <cellStyle name="Migliaia 33 3 2 8" xfId="2482"/>
    <cellStyle name="Migliaia 33 3 3" xfId="2481"/>
    <cellStyle name="Migliaia 33 3 3 2" xfId="4455"/>
    <cellStyle name="Migliaia 33 3 3 2 2" xfId="6042"/>
    <cellStyle name="Migliaia 33 3 3 2 2 2" xfId="35600"/>
    <cellStyle name="Migliaia 33 3 3 2 2 3" xfId="40902"/>
    <cellStyle name="Migliaia 33 3 3 2 3" xfId="14521"/>
    <cellStyle name="Migliaia 33 3 3 2 4" xfId="16717"/>
    <cellStyle name="Migliaia 33 3 3 2 4 2" xfId="38251"/>
    <cellStyle name="Migliaia 33 3 3 2 5" xfId="12721"/>
    <cellStyle name="Migliaia 33 3 3 3" xfId="5794"/>
    <cellStyle name="Migliaia 33 3 3 3 2" xfId="30098"/>
    <cellStyle name="Migliaia 33 3 3 3 2 2" xfId="35601"/>
    <cellStyle name="Migliaia 33 3 3 3 2 3" xfId="40903"/>
    <cellStyle name="Migliaia 33 3 3 3 3" xfId="33035"/>
    <cellStyle name="Migliaia 33 3 3 3 4" xfId="38252"/>
    <cellStyle name="Migliaia 33 3 3 4" xfId="16716"/>
    <cellStyle name="Migliaia 33 3 3 4 2" xfId="30099"/>
    <cellStyle name="Migliaia 33 3 3 4 2 2" xfId="35602"/>
    <cellStyle name="Migliaia 33 3 3 4 2 3" xfId="40904"/>
    <cellStyle name="Migliaia 33 3 3 4 3" xfId="33036"/>
    <cellStyle name="Migliaia 33 3 3 4 4" xfId="38253"/>
    <cellStyle name="Migliaia 33 3 3 4 5" xfId="21064"/>
    <cellStyle name="Migliaia 33 3 3 5" xfId="21065"/>
    <cellStyle name="Migliaia 33 3 3 5 2" xfId="30100"/>
    <cellStyle name="Migliaia 33 3 3 5 2 2" xfId="35603"/>
    <cellStyle name="Migliaia 33 3 3 5 2 3" xfId="40905"/>
    <cellStyle name="Migliaia 33 3 3 5 3" xfId="33037"/>
    <cellStyle name="Migliaia 33 3 3 5 4" xfId="38254"/>
    <cellStyle name="Migliaia 33 3 3 6" xfId="30097"/>
    <cellStyle name="Migliaia 33 3 3 6 2" xfId="35599"/>
    <cellStyle name="Migliaia 33 3 3 6 3" xfId="40901"/>
    <cellStyle name="Migliaia 33 3 3 7" xfId="33034"/>
    <cellStyle name="Migliaia 33 3 3 8" xfId="38250"/>
    <cellStyle name="Migliaia 33 3 3 9" xfId="12720"/>
    <cellStyle name="Migliaia 33 3 4" xfId="3291"/>
    <cellStyle name="Migliaia 33 3 4 2" xfId="4801"/>
    <cellStyle name="Migliaia 33 3 4 2 2" xfId="10753"/>
    <cellStyle name="Migliaia 33 3 4 2 3" xfId="14346"/>
    <cellStyle name="Migliaia 33 3 4 2 4" xfId="16719"/>
    <cellStyle name="Migliaia 33 3 4 2 5" xfId="28668"/>
    <cellStyle name="Migliaia 33 3 4 2 6" xfId="12723"/>
    <cellStyle name="Migliaia 33 3 4 3" xfId="10001"/>
    <cellStyle name="Migliaia 33 3 4 3 2" xfId="31592"/>
    <cellStyle name="Migliaia 33 3 4 3 2 2" xfId="36752"/>
    <cellStyle name="Migliaia 33 3 4 3 2 3" xfId="42054"/>
    <cellStyle name="Migliaia 33 3 4 3 3" xfId="34101"/>
    <cellStyle name="Migliaia 33 3 4 3 4" xfId="39403"/>
    <cellStyle name="Migliaia 33 3 4 4" xfId="16718"/>
    <cellStyle name="Migliaia 33 3 4 4 2" xfId="35604"/>
    <cellStyle name="Migliaia 33 3 4 4 3" xfId="40906"/>
    <cellStyle name="Migliaia 33 3 4 4 4" xfId="30101"/>
    <cellStyle name="Migliaia 33 3 4 5" xfId="33038"/>
    <cellStyle name="Migliaia 33 3 4 6" xfId="38255"/>
    <cellStyle name="Migliaia 33 3 4 7" xfId="12722"/>
    <cellStyle name="Migliaia 33 3 5" xfId="4093"/>
    <cellStyle name="Migliaia 33 3 5 2" xfId="10563"/>
    <cellStyle name="Migliaia 33 3 5 2 2" xfId="31593"/>
    <cellStyle name="Migliaia 33 3 5 2 2 2" xfId="36753"/>
    <cellStyle name="Migliaia 33 3 5 2 2 3" xfId="42055"/>
    <cellStyle name="Migliaia 33 3 5 2 3" xfId="34102"/>
    <cellStyle name="Migliaia 33 3 5 2 4" xfId="39404"/>
    <cellStyle name="Migliaia 33 3 5 3" xfId="16720"/>
    <cellStyle name="Migliaia 33 3 5 3 2" xfId="35605"/>
    <cellStyle name="Migliaia 33 3 5 3 3" xfId="40907"/>
    <cellStyle name="Migliaia 33 3 5 3 4" xfId="30102"/>
    <cellStyle name="Migliaia 33 3 5 4" xfId="33039"/>
    <cellStyle name="Migliaia 33 3 5 5" xfId="38256"/>
    <cellStyle name="Migliaia 33 3 5 6" xfId="12724"/>
    <cellStyle name="Migliaia 33 3 6" xfId="3667"/>
    <cellStyle name="Migliaia 33 3 6 2" xfId="10268"/>
    <cellStyle name="Migliaia 33 3 6 2 2" xfId="35606"/>
    <cellStyle name="Migliaia 33 3 6 2 3" xfId="40908"/>
    <cellStyle name="Migliaia 33 3 6 3" xfId="14327"/>
    <cellStyle name="Migliaia 33 3 6 4" xfId="16721"/>
    <cellStyle name="Migliaia 33 3 6 4 2" xfId="38257"/>
    <cellStyle name="Migliaia 33 3 6 5" xfId="12725"/>
    <cellStyle name="Migliaia 33 3 7" xfId="8586"/>
    <cellStyle name="Migliaia 33 3 7 2" xfId="30103"/>
    <cellStyle name="Migliaia 33 3 7 2 2" xfId="35607"/>
    <cellStyle name="Migliaia 33 3 7 2 3" xfId="40909"/>
    <cellStyle name="Migliaia 33 3 7 3" xfId="33040"/>
    <cellStyle name="Migliaia 33 3 7 4" xfId="38258"/>
    <cellStyle name="Migliaia 33 3 8" xfId="13653"/>
    <cellStyle name="Migliaia 33 3 8 2" xfId="30104"/>
    <cellStyle name="Migliaia 33 3 8 2 2" xfId="35608"/>
    <cellStyle name="Migliaia 33 3 8 2 3" xfId="40910"/>
    <cellStyle name="Migliaia 33 3 8 3" xfId="33041"/>
    <cellStyle name="Migliaia 33 3 8 4" xfId="38259"/>
    <cellStyle name="Migliaia 33 3 8 5" xfId="21066"/>
    <cellStyle name="Migliaia 33 3 9" xfId="16712"/>
    <cellStyle name="Migliaia 33 4" xfId="525"/>
    <cellStyle name="Migliaia 33 4 2" xfId="4457"/>
    <cellStyle name="Migliaia 33 4 2 2" xfId="5141"/>
    <cellStyle name="Migliaia 33 4 2 2 2" xfId="30105"/>
    <cellStyle name="Migliaia 33 4 2 2 2 2" xfId="35609"/>
    <cellStyle name="Migliaia 33 4 2 2 2 3" xfId="40911"/>
    <cellStyle name="Migliaia 33 4 2 2 3" xfId="33042"/>
    <cellStyle name="Migliaia 33 4 2 2 4" xfId="38260"/>
    <cellStyle name="Migliaia 33 4 2 3" xfId="8296"/>
    <cellStyle name="Migliaia 33 4 2 3 2" xfId="30106"/>
    <cellStyle name="Migliaia 33 4 2 3 2 2" xfId="35610"/>
    <cellStyle name="Migliaia 33 4 2 3 2 3" xfId="40912"/>
    <cellStyle name="Migliaia 33 4 2 3 3" xfId="33043"/>
    <cellStyle name="Migliaia 33 4 2 3 4" xfId="38261"/>
    <cellStyle name="Migliaia 33 4 2 4" xfId="7643"/>
    <cellStyle name="Migliaia 33 4 2 5" xfId="7035"/>
    <cellStyle name="Migliaia 33 4 2 5 2" xfId="17808"/>
    <cellStyle name="Migliaia 33 4 2 5 3" xfId="44759"/>
    <cellStyle name="Migliaia 33 4 2 5 4" xfId="46801"/>
    <cellStyle name="Migliaia 33 4 2 5 5" xfId="49817"/>
    <cellStyle name="Migliaia 33 4 2 6" xfId="16723"/>
    <cellStyle name="Migliaia 33 4 2 7" xfId="21068"/>
    <cellStyle name="Migliaia 33 4 3" xfId="5142"/>
    <cellStyle name="Migliaia 33 4 3 2" xfId="14522"/>
    <cellStyle name="Migliaia 33 4 3 2 2" xfId="35611"/>
    <cellStyle name="Migliaia 33 4 3 2 3" xfId="40913"/>
    <cellStyle name="Migliaia 33 4 3 3" xfId="33044"/>
    <cellStyle name="Migliaia 33 4 3 4" xfId="38262"/>
    <cellStyle name="Migliaia 33 4 3 5" xfId="13651"/>
    <cellStyle name="Migliaia 33 4 4" xfId="8297"/>
    <cellStyle name="Migliaia 33 4 4 2" xfId="30107"/>
    <cellStyle name="Migliaia 33 4 4 2 2" xfId="35612"/>
    <cellStyle name="Migliaia 33 4 4 2 3" xfId="40914"/>
    <cellStyle name="Migliaia 33 4 4 3" xfId="33045"/>
    <cellStyle name="Migliaia 33 4 4 4" xfId="38263"/>
    <cellStyle name="Migliaia 33 4 5" xfId="7642"/>
    <cellStyle name="Migliaia 33 4 5 2" xfId="30108"/>
    <cellStyle name="Migliaia 33 4 5 2 2" xfId="35613"/>
    <cellStyle name="Migliaia 33 4 5 2 3" xfId="40915"/>
    <cellStyle name="Migliaia 33 4 5 3" xfId="33046"/>
    <cellStyle name="Migliaia 33 4 5 4" xfId="38264"/>
    <cellStyle name="Migliaia 33 4 6" xfId="7034"/>
    <cellStyle name="Migliaia 33 4 6 2" xfId="17807"/>
    <cellStyle name="Migliaia 33 4 6 2 2" xfId="35614"/>
    <cellStyle name="Migliaia 33 4 6 2 3" xfId="40916"/>
    <cellStyle name="Migliaia 33 4 6 2 4" xfId="30109"/>
    <cellStyle name="Migliaia 33 4 6 3" xfId="33047"/>
    <cellStyle name="Migliaia 33 4 6 4" xfId="38265"/>
    <cellStyle name="Migliaia 33 4 6 5" xfId="21069"/>
    <cellStyle name="Migliaia 33 4 6 6" xfId="42531"/>
    <cellStyle name="Migliaia 33 4 6 7" xfId="46800"/>
    <cellStyle name="Migliaia 33 4 6 8" xfId="49816"/>
    <cellStyle name="Migliaia 33 4 7" xfId="16722"/>
    <cellStyle name="Migliaia 33 4 7 2" xfId="30110"/>
    <cellStyle name="Migliaia 33 4 7 2 2" xfId="35615"/>
    <cellStyle name="Migliaia 33 4 7 2 3" xfId="40917"/>
    <cellStyle name="Migliaia 33 4 7 3" xfId="33048"/>
    <cellStyle name="Migliaia 33 4 7 4" xfId="38266"/>
    <cellStyle name="Migliaia 33 4 7 5" xfId="21070"/>
    <cellStyle name="Migliaia 33 4 8" xfId="21067"/>
    <cellStyle name="Migliaia 33 4 9" xfId="2483"/>
    <cellStyle name="Migliaia 33 5" xfId="526"/>
    <cellStyle name="Migliaia 33 5 2" xfId="4458"/>
    <cellStyle name="Migliaia 33 5 2 2" xfId="14749"/>
    <cellStyle name="Migliaia 33 5 2 2 2" xfId="35616"/>
    <cellStyle name="Migliaia 33 5 2 2 3" xfId="40918"/>
    <cellStyle name="Migliaia 33 5 2 3" xfId="16725"/>
    <cellStyle name="Migliaia 33 5 2 3 2" xfId="33049"/>
    <cellStyle name="Migliaia 33 5 2 4" xfId="38267"/>
    <cellStyle name="Migliaia 33 5 2 5" xfId="12726"/>
    <cellStyle name="Migliaia 33 5 3" xfId="7644"/>
    <cellStyle name="Migliaia 33 5 3 2" xfId="30111"/>
    <cellStyle name="Migliaia 33 5 3 2 2" xfId="35617"/>
    <cellStyle name="Migliaia 33 5 3 2 3" xfId="40919"/>
    <cellStyle name="Migliaia 33 5 3 3" xfId="33050"/>
    <cellStyle name="Migliaia 33 5 3 4" xfId="38268"/>
    <cellStyle name="Migliaia 33 5 4" xfId="7036"/>
    <cellStyle name="Migliaia 33 5 4 2" xfId="17809"/>
    <cellStyle name="Migliaia 33 5 4 2 2" xfId="35618"/>
    <cellStyle name="Migliaia 33 5 4 2 3" xfId="40920"/>
    <cellStyle name="Migliaia 33 5 4 2 4" xfId="30112"/>
    <cellStyle name="Migliaia 33 5 4 3" xfId="33051"/>
    <cellStyle name="Migliaia 33 5 4 4" xfId="38269"/>
    <cellStyle name="Migliaia 33 5 4 5" xfId="21072"/>
    <cellStyle name="Migliaia 33 5 4 6" xfId="21631"/>
    <cellStyle name="Migliaia 33 5 4 7" xfId="46802"/>
    <cellStyle name="Migliaia 33 5 4 8" xfId="49818"/>
    <cellStyle name="Migliaia 33 5 5" xfId="16724"/>
    <cellStyle name="Migliaia 33 5 5 2" xfId="30113"/>
    <cellStyle name="Migliaia 33 5 5 2 2" xfId="35619"/>
    <cellStyle name="Migliaia 33 5 5 2 3" xfId="40921"/>
    <cellStyle name="Migliaia 33 5 5 3" xfId="33052"/>
    <cellStyle name="Migliaia 33 5 5 4" xfId="38270"/>
    <cellStyle name="Migliaia 33 5 5 5" xfId="21073"/>
    <cellStyle name="Migliaia 33 5 6" xfId="21074"/>
    <cellStyle name="Migliaia 33 5 6 2" xfId="30114"/>
    <cellStyle name="Migliaia 33 5 6 2 2" xfId="35620"/>
    <cellStyle name="Migliaia 33 5 6 2 3" xfId="40922"/>
    <cellStyle name="Migliaia 33 5 6 3" xfId="33053"/>
    <cellStyle name="Migliaia 33 5 6 4" xfId="38271"/>
    <cellStyle name="Migliaia 33 5 7" xfId="21071"/>
    <cellStyle name="Migliaia 33 5 8" xfId="2484"/>
    <cellStyle name="Migliaia 33 6" xfId="2479"/>
    <cellStyle name="Migliaia 33 6 2" xfId="4453"/>
    <cellStyle name="Migliaia 33 6 2 2" xfId="6041"/>
    <cellStyle name="Migliaia 33 6 2 3" xfId="14961"/>
    <cellStyle name="Migliaia 33 6 2 4" xfId="16727"/>
    <cellStyle name="Migliaia 33 6 2 5" xfId="28669"/>
    <cellStyle name="Migliaia 33 6 2 6" xfId="12728"/>
    <cellStyle name="Migliaia 33 6 3" xfId="5793"/>
    <cellStyle name="Migliaia 33 6 3 2" xfId="31594"/>
    <cellStyle name="Migliaia 33 6 3 2 2" xfId="36754"/>
    <cellStyle name="Migliaia 33 6 3 2 3" xfId="42056"/>
    <cellStyle name="Migliaia 33 6 3 3" xfId="34103"/>
    <cellStyle name="Migliaia 33 6 3 4" xfId="39405"/>
    <cellStyle name="Migliaia 33 6 4" xfId="16726"/>
    <cellStyle name="Migliaia 33 6 4 2" xfId="35621"/>
    <cellStyle name="Migliaia 33 6 4 3" xfId="40923"/>
    <cellStyle name="Migliaia 33 6 4 4" xfId="30115"/>
    <cellStyle name="Migliaia 33 6 5" xfId="33054"/>
    <cellStyle name="Migliaia 33 6 6" xfId="38272"/>
    <cellStyle name="Migliaia 33 6 7" xfId="12727"/>
    <cellStyle name="Migliaia 33 7" xfId="4091"/>
    <cellStyle name="Migliaia 33 7 2" xfId="10561"/>
    <cellStyle name="Migliaia 33 7 2 2" xfId="31595"/>
    <cellStyle name="Migliaia 33 7 2 2 2" xfId="36755"/>
    <cellStyle name="Migliaia 33 7 2 2 3" xfId="42057"/>
    <cellStyle name="Migliaia 33 7 2 3" xfId="34104"/>
    <cellStyle name="Migliaia 33 7 2 4" xfId="39406"/>
    <cellStyle name="Migliaia 33 7 3" xfId="16728"/>
    <cellStyle name="Migliaia 33 7 3 2" xfId="35622"/>
    <cellStyle name="Migliaia 33 7 3 3" xfId="40924"/>
    <cellStyle name="Migliaia 33 7 3 4" xfId="30116"/>
    <cellStyle name="Migliaia 33 7 4" xfId="33055"/>
    <cellStyle name="Migliaia 33 7 5" xfId="38273"/>
    <cellStyle name="Migliaia 33 7 6" xfId="12729"/>
    <cellStyle name="Migliaia 33 8" xfId="3665"/>
    <cellStyle name="Migliaia 33 8 2" xfId="10266"/>
    <cellStyle name="Migliaia 33 8 2 2" xfId="31596"/>
    <cellStyle name="Migliaia 33 8 2 2 2" xfId="36756"/>
    <cellStyle name="Migliaia 33 8 2 2 3" xfId="42058"/>
    <cellStyle name="Migliaia 33 8 2 3" xfId="34105"/>
    <cellStyle name="Migliaia 33 8 2 4" xfId="39407"/>
    <cellStyle name="Migliaia 33 8 3" xfId="16729"/>
    <cellStyle name="Migliaia 33 8 3 2" xfId="35623"/>
    <cellStyle name="Migliaia 33 8 3 3" xfId="40925"/>
    <cellStyle name="Migliaia 33 8 3 4" xfId="30117"/>
    <cellStyle name="Migliaia 33 8 4" xfId="33056"/>
    <cellStyle name="Migliaia 33 8 5" xfId="38274"/>
    <cellStyle name="Migliaia 33 8 6" xfId="12730"/>
    <cellStyle name="Migliaia 33 9" xfId="13491"/>
    <cellStyle name="Migliaia 33 9 2" xfId="30118"/>
    <cellStyle name="Migliaia 33 9 2 2" xfId="35624"/>
    <cellStyle name="Migliaia 33 9 2 3" xfId="40926"/>
    <cellStyle name="Migliaia 33 9 3" xfId="33057"/>
    <cellStyle name="Migliaia 33 9 4" xfId="38275"/>
    <cellStyle name="Migliaia 34" xfId="527"/>
    <cellStyle name="Migliaia 34 10" xfId="16730"/>
    <cellStyle name="Migliaia 34 10 2" xfId="35625"/>
    <cellStyle name="Migliaia 34 10 3" xfId="40927"/>
    <cellStyle name="Migliaia 34 10 4" xfId="30119"/>
    <cellStyle name="Migliaia 34 11" xfId="33058"/>
    <cellStyle name="Migliaia 34 12" xfId="38276"/>
    <cellStyle name="Migliaia 34 13" xfId="1862"/>
    <cellStyle name="Migliaia 34 2" xfId="528"/>
    <cellStyle name="Migliaia 34 2 2" xfId="2486"/>
    <cellStyle name="Migliaia 34 2 2 2" xfId="4460"/>
    <cellStyle name="Migliaia 34 2 2 2 2" xfId="10694"/>
    <cellStyle name="Migliaia 34 2 2 2 2 2" xfId="35626"/>
    <cellStyle name="Migliaia 34 2 2 2 2 3" xfId="40928"/>
    <cellStyle name="Migliaia 34 2 2 2 3" xfId="14750"/>
    <cellStyle name="Migliaia 34 2 2 2 4" xfId="16733"/>
    <cellStyle name="Migliaia 34 2 2 2 4 2" xfId="38277"/>
    <cellStyle name="Migliaia 34 2 2 2 5" xfId="12731"/>
    <cellStyle name="Migliaia 34 2 2 3" xfId="7919"/>
    <cellStyle name="Migliaia 34 2 2 3 2" xfId="31597"/>
    <cellStyle name="Migliaia 34 2 2 3 2 2" xfId="36757"/>
    <cellStyle name="Migliaia 34 2 2 3 2 3" xfId="42059"/>
    <cellStyle name="Migliaia 34 2 2 3 3" xfId="34106"/>
    <cellStyle name="Migliaia 34 2 2 3 4" xfId="39408"/>
    <cellStyle name="Migliaia 34 2 2 4" xfId="7037"/>
    <cellStyle name="Migliaia 34 2 2 4 2" xfId="17810"/>
    <cellStyle name="Migliaia 34 2 2 4 3" xfId="44267"/>
    <cellStyle name="Migliaia 34 2 2 4 4" xfId="46803"/>
    <cellStyle name="Migliaia 34 2 2 4 5" xfId="49819"/>
    <cellStyle name="Migliaia 34 2 2 5" xfId="16732"/>
    <cellStyle name="Migliaia 34 2 2 6" xfId="21076"/>
    <cellStyle name="Migliaia 34 2 3" xfId="4095"/>
    <cellStyle name="Migliaia 34 2 3 2" xfId="10565"/>
    <cellStyle name="Migliaia 34 2 3 2 2" xfId="31598"/>
    <cellStyle name="Migliaia 34 2 3 2 2 2" xfId="36758"/>
    <cellStyle name="Migliaia 34 2 3 2 2 3" xfId="42060"/>
    <cellStyle name="Migliaia 34 2 3 2 3" xfId="34107"/>
    <cellStyle name="Migliaia 34 2 3 2 4" xfId="39409"/>
    <cellStyle name="Migliaia 34 2 3 3" xfId="16734"/>
    <cellStyle name="Migliaia 34 2 3 3 2" xfId="35627"/>
    <cellStyle name="Migliaia 34 2 3 3 3" xfId="40929"/>
    <cellStyle name="Migliaia 34 2 3 3 4" xfId="30120"/>
    <cellStyle name="Migliaia 34 2 3 4" xfId="33059"/>
    <cellStyle name="Migliaia 34 2 3 5" xfId="38278"/>
    <cellStyle name="Migliaia 34 2 3 6" xfId="12732"/>
    <cellStyle name="Migliaia 34 2 4" xfId="3670"/>
    <cellStyle name="Migliaia 34 2 4 2" xfId="10270"/>
    <cellStyle name="Migliaia 34 2 4 2 2" xfId="35628"/>
    <cellStyle name="Migliaia 34 2 4 2 3" xfId="40930"/>
    <cellStyle name="Migliaia 34 2 4 3" xfId="14920"/>
    <cellStyle name="Migliaia 34 2 4 4" xfId="16735"/>
    <cellStyle name="Migliaia 34 2 4 4 2" xfId="38279"/>
    <cellStyle name="Migliaia 34 2 4 5" xfId="12733"/>
    <cellStyle name="Migliaia 34 2 5" xfId="9434"/>
    <cellStyle name="Migliaia 34 2 5 2" xfId="30121"/>
    <cellStyle name="Migliaia 34 2 5 2 2" xfId="35629"/>
    <cellStyle name="Migliaia 34 2 5 2 3" xfId="40931"/>
    <cellStyle name="Migliaia 34 2 5 3" xfId="33060"/>
    <cellStyle name="Migliaia 34 2 5 4" xfId="38280"/>
    <cellStyle name="Migliaia 34 2 6" xfId="16731"/>
    <cellStyle name="Migliaia 34 2 6 2" xfId="30122"/>
    <cellStyle name="Migliaia 34 2 6 2 2" xfId="35630"/>
    <cellStyle name="Migliaia 34 2 6 2 3" xfId="40932"/>
    <cellStyle name="Migliaia 34 2 6 3" xfId="33061"/>
    <cellStyle name="Migliaia 34 2 6 4" xfId="38281"/>
    <cellStyle name="Migliaia 34 2 6 5" xfId="21077"/>
    <cellStyle name="Migliaia 34 2 7" xfId="21075"/>
    <cellStyle name="Migliaia 34 2 8" xfId="1863"/>
    <cellStyle name="Migliaia 34 3" xfId="529"/>
    <cellStyle name="Migliaia 34 3 10" xfId="21078"/>
    <cellStyle name="Migliaia 34 3 11" xfId="12734"/>
    <cellStyle name="Migliaia 34 3 12" xfId="1864"/>
    <cellStyle name="Migliaia 34 3 2" xfId="530"/>
    <cellStyle name="Migliaia 34 3 2 2" xfId="4462"/>
    <cellStyle name="Migliaia 34 3 2 2 2" xfId="8298"/>
    <cellStyle name="Migliaia 34 3 2 2 2 2" xfId="14751"/>
    <cellStyle name="Migliaia 34 3 2 2 2 2 2" xfId="18175"/>
    <cellStyle name="Migliaia 34 3 2 2 2 2 2 2" xfId="35631"/>
    <cellStyle name="Migliaia 34 3 2 2 2 2 3" xfId="40933"/>
    <cellStyle name="Migliaia 34 3 2 2 2 2 4" xfId="30123"/>
    <cellStyle name="Migliaia 34 3 2 2 2 3" xfId="33062"/>
    <cellStyle name="Migliaia 34 3 2 2 2 4" xfId="38282"/>
    <cellStyle name="Migliaia 34 3 2 2 2 5" xfId="33463"/>
    <cellStyle name="Migliaia 34 3 2 2 2 6" xfId="47181"/>
    <cellStyle name="Migliaia 34 3 2 2 2 7" xfId="50197"/>
    <cellStyle name="Migliaia 34 3 2 2 2 8" xfId="13972"/>
    <cellStyle name="Migliaia 34 3 2 2 3" xfId="7863"/>
    <cellStyle name="Migliaia 34 3 2 2 4" xfId="7038"/>
    <cellStyle name="Migliaia 34 3 2 2 4 2" xfId="17811"/>
    <cellStyle name="Migliaia 34 3 2 2 4 3" xfId="42931"/>
    <cellStyle name="Migliaia 34 3 2 2 4 4" xfId="46804"/>
    <cellStyle name="Migliaia 34 3 2 2 4 5" xfId="49820"/>
    <cellStyle name="Migliaia 34 3 2 2 5" xfId="16738"/>
    <cellStyle name="Migliaia 34 3 2 2 6" xfId="21080"/>
    <cellStyle name="Migliaia 34 3 2 3" xfId="3672"/>
    <cellStyle name="Migliaia 34 3 2 3 2" xfId="8714"/>
    <cellStyle name="Migliaia 34 3 2 3 2 2" xfId="35632"/>
    <cellStyle name="Migliaia 34 3 2 3 2 3" xfId="40934"/>
    <cellStyle name="Migliaia 34 3 2 3 2 4" xfId="30124"/>
    <cellStyle name="Migliaia 34 3 2 3 3" xfId="8299"/>
    <cellStyle name="Migliaia 34 3 2 3 4" xfId="16739"/>
    <cellStyle name="Migliaia 34 3 2 3 4 2" xfId="38283"/>
    <cellStyle name="Migliaia 34 3 2 3 5" xfId="12735"/>
    <cellStyle name="Migliaia 34 3 2 4" xfId="7645"/>
    <cellStyle name="Migliaia 34 3 2 4 2" xfId="14391"/>
    <cellStyle name="Migliaia 34 3 2 4 2 2" xfId="35633"/>
    <cellStyle name="Migliaia 34 3 2 4 2 3" xfId="40935"/>
    <cellStyle name="Migliaia 34 3 2 4 3" xfId="33063"/>
    <cellStyle name="Migliaia 34 3 2 4 4" xfId="38284"/>
    <cellStyle name="Migliaia 34 3 2 4 5" xfId="13494"/>
    <cellStyle name="Migliaia 34 3 2 5" xfId="13649"/>
    <cellStyle name="Migliaia 34 3 2 5 2" xfId="30125"/>
    <cellStyle name="Migliaia 34 3 2 5 2 2" xfId="35634"/>
    <cellStyle name="Migliaia 34 3 2 5 2 3" xfId="40936"/>
    <cellStyle name="Migliaia 34 3 2 5 3" xfId="33064"/>
    <cellStyle name="Migliaia 34 3 2 5 4" xfId="38285"/>
    <cellStyle name="Migliaia 34 3 2 6" xfId="16737"/>
    <cellStyle name="Migliaia 34 3 2 6 2" xfId="30126"/>
    <cellStyle name="Migliaia 34 3 2 6 2 2" xfId="35635"/>
    <cellStyle name="Migliaia 34 3 2 6 2 3" xfId="40937"/>
    <cellStyle name="Migliaia 34 3 2 6 3" xfId="33065"/>
    <cellStyle name="Migliaia 34 3 2 6 4" xfId="38286"/>
    <cellStyle name="Migliaia 34 3 2 6 5" xfId="21081"/>
    <cellStyle name="Migliaia 34 3 2 7" xfId="21079"/>
    <cellStyle name="Migliaia 34 3 2 8" xfId="2488"/>
    <cellStyle name="Migliaia 34 3 3" xfId="2487"/>
    <cellStyle name="Migliaia 34 3 3 2" xfId="4461"/>
    <cellStyle name="Migliaia 34 3 3 2 2" xfId="6044"/>
    <cellStyle name="Migliaia 34 3 3 2 2 2" xfId="35637"/>
    <cellStyle name="Migliaia 34 3 3 2 2 3" xfId="40939"/>
    <cellStyle name="Migliaia 34 3 3 2 3" xfId="14523"/>
    <cellStyle name="Migliaia 34 3 3 2 4" xfId="16741"/>
    <cellStyle name="Migliaia 34 3 3 2 4 2" xfId="38288"/>
    <cellStyle name="Migliaia 34 3 3 2 5" xfId="12737"/>
    <cellStyle name="Migliaia 34 3 3 3" xfId="5796"/>
    <cellStyle name="Migliaia 34 3 3 3 2" xfId="30128"/>
    <cellStyle name="Migliaia 34 3 3 3 2 2" xfId="35638"/>
    <cellStyle name="Migliaia 34 3 3 3 2 3" xfId="40940"/>
    <cellStyle name="Migliaia 34 3 3 3 3" xfId="33067"/>
    <cellStyle name="Migliaia 34 3 3 3 4" xfId="38289"/>
    <cellStyle name="Migliaia 34 3 3 4" xfId="16740"/>
    <cellStyle name="Migliaia 34 3 3 4 2" xfId="30129"/>
    <cellStyle name="Migliaia 34 3 3 4 2 2" xfId="35639"/>
    <cellStyle name="Migliaia 34 3 3 4 2 3" xfId="40941"/>
    <cellStyle name="Migliaia 34 3 3 4 3" xfId="33068"/>
    <cellStyle name="Migliaia 34 3 3 4 4" xfId="38290"/>
    <cellStyle name="Migliaia 34 3 3 4 5" xfId="21082"/>
    <cellStyle name="Migliaia 34 3 3 5" xfId="21083"/>
    <cellStyle name="Migliaia 34 3 3 5 2" xfId="30130"/>
    <cellStyle name="Migliaia 34 3 3 5 2 2" xfId="35640"/>
    <cellStyle name="Migliaia 34 3 3 5 2 3" xfId="40942"/>
    <cellStyle name="Migliaia 34 3 3 5 3" xfId="33069"/>
    <cellStyle name="Migliaia 34 3 3 5 4" xfId="38291"/>
    <cellStyle name="Migliaia 34 3 3 6" xfId="30127"/>
    <cellStyle name="Migliaia 34 3 3 6 2" xfId="35636"/>
    <cellStyle name="Migliaia 34 3 3 6 3" xfId="40938"/>
    <cellStyle name="Migliaia 34 3 3 7" xfId="33066"/>
    <cellStyle name="Migliaia 34 3 3 8" xfId="38287"/>
    <cellStyle name="Migliaia 34 3 3 9" xfId="12736"/>
    <cellStyle name="Migliaia 34 3 4" xfId="3292"/>
    <cellStyle name="Migliaia 34 3 4 2" xfId="4802"/>
    <cellStyle name="Migliaia 34 3 4 2 2" xfId="10754"/>
    <cellStyle name="Migliaia 34 3 4 2 3" xfId="14870"/>
    <cellStyle name="Migliaia 34 3 4 2 4" xfId="16743"/>
    <cellStyle name="Migliaia 34 3 4 2 5" xfId="28670"/>
    <cellStyle name="Migliaia 34 3 4 2 6" xfId="12739"/>
    <cellStyle name="Migliaia 34 3 4 3" xfId="10002"/>
    <cellStyle name="Migliaia 34 3 4 3 2" xfId="31599"/>
    <cellStyle name="Migliaia 34 3 4 3 2 2" xfId="36759"/>
    <cellStyle name="Migliaia 34 3 4 3 2 3" xfId="42061"/>
    <cellStyle name="Migliaia 34 3 4 3 3" xfId="34108"/>
    <cellStyle name="Migliaia 34 3 4 3 4" xfId="39410"/>
    <cellStyle name="Migliaia 34 3 4 4" xfId="16742"/>
    <cellStyle name="Migliaia 34 3 4 4 2" xfId="35641"/>
    <cellStyle name="Migliaia 34 3 4 4 3" xfId="40943"/>
    <cellStyle name="Migliaia 34 3 4 4 4" xfId="30131"/>
    <cellStyle name="Migliaia 34 3 4 5" xfId="33070"/>
    <cellStyle name="Migliaia 34 3 4 6" xfId="38292"/>
    <cellStyle name="Migliaia 34 3 4 7" xfId="12738"/>
    <cellStyle name="Migliaia 34 3 5" xfId="4096"/>
    <cellStyle name="Migliaia 34 3 5 2" xfId="10566"/>
    <cellStyle name="Migliaia 34 3 5 2 2" xfId="31600"/>
    <cellStyle name="Migliaia 34 3 5 2 2 2" xfId="36760"/>
    <cellStyle name="Migliaia 34 3 5 2 2 3" xfId="42062"/>
    <cellStyle name="Migliaia 34 3 5 2 3" xfId="34109"/>
    <cellStyle name="Migliaia 34 3 5 2 4" xfId="39411"/>
    <cellStyle name="Migliaia 34 3 5 3" xfId="16744"/>
    <cellStyle name="Migliaia 34 3 5 3 2" xfId="35642"/>
    <cellStyle name="Migliaia 34 3 5 3 3" xfId="40944"/>
    <cellStyle name="Migliaia 34 3 5 3 4" xfId="30132"/>
    <cellStyle name="Migliaia 34 3 5 4" xfId="33071"/>
    <cellStyle name="Migliaia 34 3 5 5" xfId="38293"/>
    <cellStyle name="Migliaia 34 3 5 6" xfId="12740"/>
    <cellStyle name="Migliaia 34 3 6" xfId="3671"/>
    <cellStyle name="Migliaia 34 3 6 2" xfId="10271"/>
    <cellStyle name="Migliaia 34 3 6 2 2" xfId="35643"/>
    <cellStyle name="Migliaia 34 3 6 2 3" xfId="40945"/>
    <cellStyle name="Migliaia 34 3 6 3" xfId="14594"/>
    <cellStyle name="Migliaia 34 3 6 4" xfId="16745"/>
    <cellStyle name="Migliaia 34 3 6 4 2" xfId="38294"/>
    <cellStyle name="Migliaia 34 3 6 5" xfId="12741"/>
    <cellStyle name="Migliaia 34 3 7" xfId="8585"/>
    <cellStyle name="Migliaia 34 3 7 2" xfId="30133"/>
    <cellStyle name="Migliaia 34 3 7 2 2" xfId="35644"/>
    <cellStyle name="Migliaia 34 3 7 2 3" xfId="40946"/>
    <cellStyle name="Migliaia 34 3 7 3" xfId="33072"/>
    <cellStyle name="Migliaia 34 3 7 4" xfId="38295"/>
    <cellStyle name="Migliaia 34 3 8" xfId="13650"/>
    <cellStyle name="Migliaia 34 3 8 2" xfId="30134"/>
    <cellStyle name="Migliaia 34 3 8 2 2" xfId="35645"/>
    <cellStyle name="Migliaia 34 3 8 2 3" xfId="40947"/>
    <cellStyle name="Migliaia 34 3 8 3" xfId="33073"/>
    <cellStyle name="Migliaia 34 3 8 4" xfId="38296"/>
    <cellStyle name="Migliaia 34 3 8 5" xfId="21084"/>
    <cellStyle name="Migliaia 34 3 9" xfId="16736"/>
    <cellStyle name="Migliaia 34 4" xfId="531"/>
    <cellStyle name="Migliaia 34 4 2" xfId="4463"/>
    <cellStyle name="Migliaia 34 4 2 2" xfId="5143"/>
    <cellStyle name="Migliaia 34 4 2 2 2" xfId="30135"/>
    <cellStyle name="Migliaia 34 4 2 2 2 2" xfId="35646"/>
    <cellStyle name="Migliaia 34 4 2 2 2 3" xfId="40948"/>
    <cellStyle name="Migliaia 34 4 2 2 3" xfId="33074"/>
    <cellStyle name="Migliaia 34 4 2 2 4" xfId="38297"/>
    <cellStyle name="Migliaia 34 4 2 3" xfId="8300"/>
    <cellStyle name="Migliaia 34 4 2 3 2" xfId="30136"/>
    <cellStyle name="Migliaia 34 4 2 3 2 2" xfId="35647"/>
    <cellStyle name="Migliaia 34 4 2 3 2 3" xfId="40949"/>
    <cellStyle name="Migliaia 34 4 2 3 3" xfId="33075"/>
    <cellStyle name="Migliaia 34 4 2 3 4" xfId="38298"/>
    <cellStyle name="Migliaia 34 4 2 4" xfId="7647"/>
    <cellStyle name="Migliaia 34 4 2 5" xfId="7040"/>
    <cellStyle name="Migliaia 34 4 2 5 2" xfId="17813"/>
    <cellStyle name="Migliaia 34 4 2 5 3" xfId="43987"/>
    <cellStyle name="Migliaia 34 4 2 5 4" xfId="46806"/>
    <cellStyle name="Migliaia 34 4 2 5 5" xfId="49822"/>
    <cellStyle name="Migliaia 34 4 2 6" xfId="16747"/>
    <cellStyle name="Migliaia 34 4 2 7" xfId="21086"/>
    <cellStyle name="Migliaia 34 4 3" xfId="5144"/>
    <cellStyle name="Migliaia 34 4 3 2" xfId="14524"/>
    <cellStyle name="Migliaia 34 4 3 2 2" xfId="35648"/>
    <cellStyle name="Migliaia 34 4 3 2 3" xfId="40950"/>
    <cellStyle name="Migliaia 34 4 3 3" xfId="33076"/>
    <cellStyle name="Migliaia 34 4 3 4" xfId="38299"/>
    <cellStyle name="Migliaia 34 4 3 5" xfId="13648"/>
    <cellStyle name="Migliaia 34 4 4" xfId="8301"/>
    <cellStyle name="Migliaia 34 4 4 2" xfId="30137"/>
    <cellStyle name="Migliaia 34 4 4 2 2" xfId="35649"/>
    <cellStyle name="Migliaia 34 4 4 2 3" xfId="40951"/>
    <cellStyle name="Migliaia 34 4 4 3" xfId="33077"/>
    <cellStyle name="Migliaia 34 4 4 4" xfId="38300"/>
    <cellStyle name="Migliaia 34 4 5" xfId="7646"/>
    <cellStyle name="Migliaia 34 4 5 2" xfId="30138"/>
    <cellStyle name="Migliaia 34 4 5 2 2" xfId="35650"/>
    <cellStyle name="Migliaia 34 4 5 2 3" xfId="40952"/>
    <cellStyle name="Migliaia 34 4 5 3" xfId="33078"/>
    <cellStyle name="Migliaia 34 4 5 4" xfId="38301"/>
    <cellStyle name="Migliaia 34 4 6" xfId="7039"/>
    <cellStyle name="Migliaia 34 4 6 2" xfId="17812"/>
    <cellStyle name="Migliaia 34 4 6 2 2" xfId="35651"/>
    <cellStyle name="Migliaia 34 4 6 2 3" xfId="40953"/>
    <cellStyle name="Migliaia 34 4 6 2 4" xfId="30139"/>
    <cellStyle name="Migliaia 34 4 6 3" xfId="33079"/>
    <cellStyle name="Migliaia 34 4 6 4" xfId="38302"/>
    <cellStyle name="Migliaia 34 4 6 5" xfId="21087"/>
    <cellStyle name="Migliaia 34 4 6 6" xfId="44831"/>
    <cellStyle name="Migliaia 34 4 6 7" xfId="46805"/>
    <cellStyle name="Migliaia 34 4 6 8" xfId="49821"/>
    <cellStyle name="Migliaia 34 4 7" xfId="16746"/>
    <cellStyle name="Migliaia 34 4 7 2" xfId="30140"/>
    <cellStyle name="Migliaia 34 4 7 2 2" xfId="35652"/>
    <cellStyle name="Migliaia 34 4 7 2 3" xfId="40954"/>
    <cellStyle name="Migliaia 34 4 7 3" xfId="33080"/>
    <cellStyle name="Migliaia 34 4 7 4" xfId="38303"/>
    <cellStyle name="Migliaia 34 4 7 5" xfId="21088"/>
    <cellStyle name="Migliaia 34 4 8" xfId="21085"/>
    <cellStyle name="Migliaia 34 4 9" xfId="2489"/>
    <cellStyle name="Migliaia 34 5" xfId="532"/>
    <cellStyle name="Migliaia 34 5 2" xfId="4464"/>
    <cellStyle name="Migliaia 34 5 2 2" xfId="14752"/>
    <cellStyle name="Migliaia 34 5 2 2 2" xfId="35653"/>
    <cellStyle name="Migliaia 34 5 2 2 3" xfId="40955"/>
    <cellStyle name="Migliaia 34 5 2 3" xfId="16749"/>
    <cellStyle name="Migliaia 34 5 2 3 2" xfId="33081"/>
    <cellStyle name="Migliaia 34 5 2 4" xfId="38304"/>
    <cellStyle name="Migliaia 34 5 2 5" xfId="12742"/>
    <cellStyle name="Migliaia 34 5 3" xfId="7648"/>
    <cellStyle name="Migliaia 34 5 3 2" xfId="30141"/>
    <cellStyle name="Migliaia 34 5 3 2 2" xfId="35654"/>
    <cellStyle name="Migliaia 34 5 3 2 3" xfId="40956"/>
    <cellStyle name="Migliaia 34 5 3 3" xfId="33082"/>
    <cellStyle name="Migliaia 34 5 3 4" xfId="38305"/>
    <cellStyle name="Migliaia 34 5 4" xfId="7041"/>
    <cellStyle name="Migliaia 34 5 4 2" xfId="17814"/>
    <cellStyle name="Migliaia 34 5 4 2 2" xfId="35655"/>
    <cellStyle name="Migliaia 34 5 4 2 3" xfId="40957"/>
    <cellStyle name="Migliaia 34 5 4 2 4" xfId="30142"/>
    <cellStyle name="Migliaia 34 5 4 3" xfId="33083"/>
    <cellStyle name="Migliaia 34 5 4 4" xfId="38306"/>
    <cellStyle name="Migliaia 34 5 4 5" xfId="21090"/>
    <cellStyle name="Migliaia 34 5 4 6" xfId="44523"/>
    <cellStyle name="Migliaia 34 5 4 7" xfId="46807"/>
    <cellStyle name="Migliaia 34 5 4 8" xfId="49823"/>
    <cellStyle name="Migliaia 34 5 5" xfId="16748"/>
    <cellStyle name="Migliaia 34 5 5 2" xfId="30143"/>
    <cellStyle name="Migliaia 34 5 5 2 2" xfId="35656"/>
    <cellStyle name="Migliaia 34 5 5 2 3" xfId="40958"/>
    <cellStyle name="Migliaia 34 5 5 3" xfId="33084"/>
    <cellStyle name="Migliaia 34 5 5 4" xfId="38307"/>
    <cellStyle name="Migliaia 34 5 5 5" xfId="21091"/>
    <cellStyle name="Migliaia 34 5 6" xfId="21092"/>
    <cellStyle name="Migliaia 34 5 6 2" xfId="30144"/>
    <cellStyle name="Migliaia 34 5 6 2 2" xfId="35657"/>
    <cellStyle name="Migliaia 34 5 6 2 3" xfId="40959"/>
    <cellStyle name="Migliaia 34 5 6 3" xfId="33085"/>
    <cellStyle name="Migliaia 34 5 6 4" xfId="38308"/>
    <cellStyle name="Migliaia 34 5 7" xfId="21089"/>
    <cellStyle name="Migliaia 34 5 8" xfId="2490"/>
    <cellStyle name="Migliaia 34 6" xfId="2485"/>
    <cellStyle name="Migliaia 34 6 2" xfId="4459"/>
    <cellStyle name="Migliaia 34 6 2 2" xfId="6043"/>
    <cellStyle name="Migliaia 34 6 2 3" xfId="14960"/>
    <cellStyle name="Migliaia 34 6 2 4" xfId="16751"/>
    <cellStyle name="Migliaia 34 6 2 5" xfId="28671"/>
    <cellStyle name="Migliaia 34 6 2 6" xfId="12744"/>
    <cellStyle name="Migliaia 34 6 3" xfId="5795"/>
    <cellStyle name="Migliaia 34 6 3 2" xfId="31601"/>
    <cellStyle name="Migliaia 34 6 3 2 2" xfId="36761"/>
    <cellStyle name="Migliaia 34 6 3 2 3" xfId="42063"/>
    <cellStyle name="Migliaia 34 6 3 3" xfId="34110"/>
    <cellStyle name="Migliaia 34 6 3 4" xfId="39412"/>
    <cellStyle name="Migliaia 34 6 4" xfId="16750"/>
    <cellStyle name="Migliaia 34 6 4 2" xfId="35658"/>
    <cellStyle name="Migliaia 34 6 4 3" xfId="40960"/>
    <cellStyle name="Migliaia 34 6 4 4" xfId="30145"/>
    <cellStyle name="Migliaia 34 6 5" xfId="33086"/>
    <cellStyle name="Migliaia 34 6 6" xfId="38309"/>
    <cellStyle name="Migliaia 34 6 7" xfId="12743"/>
    <cellStyle name="Migliaia 34 7" xfId="4094"/>
    <cellStyle name="Migliaia 34 7 2" xfId="10564"/>
    <cellStyle name="Migliaia 34 7 2 2" xfId="31602"/>
    <cellStyle name="Migliaia 34 7 2 2 2" xfId="36762"/>
    <cellStyle name="Migliaia 34 7 2 2 3" xfId="42064"/>
    <cellStyle name="Migliaia 34 7 2 3" xfId="34111"/>
    <cellStyle name="Migliaia 34 7 2 4" xfId="39413"/>
    <cellStyle name="Migliaia 34 7 3" xfId="16752"/>
    <cellStyle name="Migliaia 34 7 3 2" xfId="35659"/>
    <cellStyle name="Migliaia 34 7 3 3" xfId="40961"/>
    <cellStyle name="Migliaia 34 7 3 4" xfId="30146"/>
    <cellStyle name="Migliaia 34 7 4" xfId="33087"/>
    <cellStyle name="Migliaia 34 7 5" xfId="38310"/>
    <cellStyle name="Migliaia 34 7 6" xfId="12745"/>
    <cellStyle name="Migliaia 34 8" xfId="3669"/>
    <cellStyle name="Migliaia 34 8 2" xfId="10269"/>
    <cellStyle name="Migliaia 34 8 2 2" xfId="31603"/>
    <cellStyle name="Migliaia 34 8 2 2 2" xfId="36763"/>
    <cellStyle name="Migliaia 34 8 2 2 3" xfId="42065"/>
    <cellStyle name="Migliaia 34 8 2 3" xfId="34112"/>
    <cellStyle name="Migliaia 34 8 2 4" xfId="39414"/>
    <cellStyle name="Migliaia 34 8 3" xfId="16753"/>
    <cellStyle name="Migliaia 34 8 3 2" xfId="35660"/>
    <cellStyle name="Migliaia 34 8 3 3" xfId="40962"/>
    <cellStyle name="Migliaia 34 8 3 4" xfId="30147"/>
    <cellStyle name="Migliaia 34 8 4" xfId="33088"/>
    <cellStyle name="Migliaia 34 8 5" xfId="38311"/>
    <cellStyle name="Migliaia 34 8 6" xfId="12746"/>
    <cellStyle name="Migliaia 34 9" xfId="13493"/>
    <cellStyle name="Migliaia 34 9 2" xfId="30148"/>
    <cellStyle name="Migliaia 34 9 2 2" xfId="35661"/>
    <cellStyle name="Migliaia 34 9 2 3" xfId="40963"/>
    <cellStyle name="Migliaia 34 9 3" xfId="33089"/>
    <cellStyle name="Migliaia 34 9 4" xfId="38312"/>
    <cellStyle name="Migliaia 35" xfId="533"/>
    <cellStyle name="Migliaia 35 10" xfId="16754"/>
    <cellStyle name="Migliaia 35 10 2" xfId="35662"/>
    <cellStyle name="Migliaia 35 10 3" xfId="40964"/>
    <cellStyle name="Migliaia 35 10 4" xfId="30149"/>
    <cellStyle name="Migliaia 35 11" xfId="33090"/>
    <cellStyle name="Migliaia 35 12" xfId="38313"/>
    <cellStyle name="Migliaia 35 13" xfId="1865"/>
    <cellStyle name="Migliaia 35 2" xfId="534"/>
    <cellStyle name="Migliaia 35 2 2" xfId="2492"/>
    <cellStyle name="Migliaia 35 2 2 2" xfId="4466"/>
    <cellStyle name="Migliaia 35 2 2 2 2" xfId="10695"/>
    <cellStyle name="Migliaia 35 2 2 2 2 2" xfId="35663"/>
    <cellStyle name="Migliaia 35 2 2 2 2 3" xfId="40965"/>
    <cellStyle name="Migliaia 35 2 2 2 3" xfId="14753"/>
    <cellStyle name="Migliaia 35 2 2 2 4" xfId="16757"/>
    <cellStyle name="Migliaia 35 2 2 2 4 2" xfId="38314"/>
    <cellStyle name="Migliaia 35 2 2 2 5" xfId="12747"/>
    <cellStyle name="Migliaia 35 2 2 3" xfId="7920"/>
    <cellStyle name="Migliaia 35 2 2 3 2" xfId="31604"/>
    <cellStyle name="Migliaia 35 2 2 3 2 2" xfId="36764"/>
    <cellStyle name="Migliaia 35 2 2 3 2 3" xfId="42066"/>
    <cellStyle name="Migliaia 35 2 2 3 3" xfId="34113"/>
    <cellStyle name="Migliaia 35 2 2 3 4" xfId="39415"/>
    <cellStyle name="Migliaia 35 2 2 4" xfId="7042"/>
    <cellStyle name="Migliaia 35 2 2 4 2" xfId="17815"/>
    <cellStyle name="Migliaia 35 2 2 4 3" xfId="42532"/>
    <cellStyle name="Migliaia 35 2 2 4 4" xfId="46808"/>
    <cellStyle name="Migliaia 35 2 2 4 5" xfId="49824"/>
    <cellStyle name="Migliaia 35 2 2 5" xfId="16756"/>
    <cellStyle name="Migliaia 35 2 2 6" xfId="21094"/>
    <cellStyle name="Migliaia 35 2 3" xfId="4098"/>
    <cellStyle name="Migliaia 35 2 3 2" xfId="10568"/>
    <cellStyle name="Migliaia 35 2 3 2 2" xfId="31605"/>
    <cellStyle name="Migliaia 35 2 3 2 2 2" xfId="36765"/>
    <cellStyle name="Migliaia 35 2 3 2 2 3" xfId="42067"/>
    <cellStyle name="Migliaia 35 2 3 2 3" xfId="34114"/>
    <cellStyle name="Migliaia 35 2 3 2 4" xfId="39416"/>
    <cellStyle name="Migliaia 35 2 3 3" xfId="16758"/>
    <cellStyle name="Migliaia 35 2 3 3 2" xfId="35664"/>
    <cellStyle name="Migliaia 35 2 3 3 3" xfId="40966"/>
    <cellStyle name="Migliaia 35 2 3 3 4" xfId="30150"/>
    <cellStyle name="Migliaia 35 2 3 4" xfId="33091"/>
    <cellStyle name="Migliaia 35 2 3 5" xfId="38315"/>
    <cellStyle name="Migliaia 35 2 3 6" xfId="12748"/>
    <cellStyle name="Migliaia 35 2 4" xfId="3674"/>
    <cellStyle name="Migliaia 35 2 4 2" xfId="10273"/>
    <cellStyle name="Migliaia 35 2 4 2 2" xfId="35665"/>
    <cellStyle name="Migliaia 35 2 4 2 3" xfId="40967"/>
    <cellStyle name="Migliaia 35 2 4 3" xfId="14328"/>
    <cellStyle name="Migliaia 35 2 4 4" xfId="16759"/>
    <cellStyle name="Migliaia 35 2 4 4 2" xfId="38316"/>
    <cellStyle name="Migliaia 35 2 4 5" xfId="12749"/>
    <cellStyle name="Migliaia 35 2 5" xfId="9435"/>
    <cellStyle name="Migliaia 35 2 5 2" xfId="30151"/>
    <cellStyle name="Migliaia 35 2 5 2 2" xfId="35666"/>
    <cellStyle name="Migliaia 35 2 5 2 3" xfId="40968"/>
    <cellStyle name="Migliaia 35 2 5 3" xfId="33092"/>
    <cellStyle name="Migliaia 35 2 5 4" xfId="38317"/>
    <cellStyle name="Migliaia 35 2 6" xfId="16755"/>
    <cellStyle name="Migliaia 35 2 6 2" xfId="30152"/>
    <cellStyle name="Migliaia 35 2 6 2 2" xfId="35667"/>
    <cellStyle name="Migliaia 35 2 6 2 3" xfId="40969"/>
    <cellStyle name="Migliaia 35 2 6 3" xfId="33093"/>
    <cellStyle name="Migliaia 35 2 6 4" xfId="38318"/>
    <cellStyle name="Migliaia 35 2 6 5" xfId="21095"/>
    <cellStyle name="Migliaia 35 2 7" xfId="21093"/>
    <cellStyle name="Migliaia 35 2 8" xfId="1866"/>
    <cellStyle name="Migliaia 35 3" xfId="535"/>
    <cellStyle name="Migliaia 35 3 10" xfId="21096"/>
    <cellStyle name="Migliaia 35 3 11" xfId="12750"/>
    <cellStyle name="Migliaia 35 3 12" xfId="1867"/>
    <cellStyle name="Migliaia 35 3 2" xfId="536"/>
    <cellStyle name="Migliaia 35 3 2 2" xfId="4468"/>
    <cellStyle name="Migliaia 35 3 2 2 2" xfId="8302"/>
    <cellStyle name="Migliaia 35 3 2 2 2 2" xfId="14754"/>
    <cellStyle name="Migliaia 35 3 2 2 2 2 2" xfId="18176"/>
    <cellStyle name="Migliaia 35 3 2 2 2 2 2 2" xfId="35668"/>
    <cellStyle name="Migliaia 35 3 2 2 2 2 3" xfId="40970"/>
    <cellStyle name="Migliaia 35 3 2 2 2 2 4" xfId="30153"/>
    <cellStyle name="Migliaia 35 3 2 2 2 3" xfId="33094"/>
    <cellStyle name="Migliaia 35 3 2 2 2 4" xfId="38319"/>
    <cellStyle name="Migliaia 35 3 2 2 2 5" xfId="43896"/>
    <cellStyle name="Migliaia 35 3 2 2 2 6" xfId="47182"/>
    <cellStyle name="Migliaia 35 3 2 2 2 7" xfId="50198"/>
    <cellStyle name="Migliaia 35 3 2 2 2 8" xfId="13973"/>
    <cellStyle name="Migliaia 35 3 2 2 3" xfId="7864"/>
    <cellStyle name="Migliaia 35 3 2 2 4" xfId="7043"/>
    <cellStyle name="Migliaia 35 3 2 2 4 2" xfId="17816"/>
    <cellStyle name="Migliaia 35 3 2 2 4 3" xfId="43886"/>
    <cellStyle name="Migliaia 35 3 2 2 4 4" xfId="46809"/>
    <cellStyle name="Migliaia 35 3 2 2 4 5" xfId="49825"/>
    <cellStyle name="Migliaia 35 3 2 2 5" xfId="16762"/>
    <cellStyle name="Migliaia 35 3 2 2 6" xfId="21098"/>
    <cellStyle name="Migliaia 35 3 2 3" xfId="3676"/>
    <cellStyle name="Migliaia 35 3 2 3 2" xfId="8713"/>
    <cellStyle name="Migliaia 35 3 2 3 2 2" xfId="35669"/>
    <cellStyle name="Migliaia 35 3 2 3 2 3" xfId="40971"/>
    <cellStyle name="Migliaia 35 3 2 3 2 4" xfId="30154"/>
    <cellStyle name="Migliaia 35 3 2 3 3" xfId="8303"/>
    <cellStyle name="Migliaia 35 3 2 3 4" xfId="16763"/>
    <cellStyle name="Migliaia 35 3 2 3 4 2" xfId="38320"/>
    <cellStyle name="Migliaia 35 3 2 3 5" xfId="12751"/>
    <cellStyle name="Migliaia 35 3 2 4" xfId="7649"/>
    <cellStyle name="Migliaia 35 3 2 4 2" xfId="14392"/>
    <cellStyle name="Migliaia 35 3 2 4 2 2" xfId="35670"/>
    <cellStyle name="Migliaia 35 3 2 4 2 3" xfId="40972"/>
    <cellStyle name="Migliaia 35 3 2 4 3" xfId="33095"/>
    <cellStyle name="Migliaia 35 3 2 4 4" xfId="38321"/>
    <cellStyle name="Migliaia 35 3 2 4 5" xfId="13496"/>
    <cellStyle name="Migliaia 35 3 2 5" xfId="13646"/>
    <cellStyle name="Migliaia 35 3 2 5 2" xfId="30155"/>
    <cellStyle name="Migliaia 35 3 2 5 2 2" xfId="35671"/>
    <cellStyle name="Migliaia 35 3 2 5 2 3" xfId="40973"/>
    <cellStyle name="Migliaia 35 3 2 5 3" xfId="33096"/>
    <cellStyle name="Migliaia 35 3 2 5 4" xfId="38322"/>
    <cellStyle name="Migliaia 35 3 2 6" xfId="16761"/>
    <cellStyle name="Migliaia 35 3 2 6 2" xfId="30156"/>
    <cellStyle name="Migliaia 35 3 2 6 2 2" xfId="35672"/>
    <cellStyle name="Migliaia 35 3 2 6 2 3" xfId="40974"/>
    <cellStyle name="Migliaia 35 3 2 6 3" xfId="33097"/>
    <cellStyle name="Migliaia 35 3 2 6 4" xfId="38323"/>
    <cellStyle name="Migliaia 35 3 2 6 5" xfId="21099"/>
    <cellStyle name="Migliaia 35 3 2 7" xfId="21097"/>
    <cellStyle name="Migliaia 35 3 2 8" xfId="2494"/>
    <cellStyle name="Migliaia 35 3 3" xfId="2493"/>
    <cellStyle name="Migliaia 35 3 3 2" xfId="4467"/>
    <cellStyle name="Migliaia 35 3 3 2 2" xfId="6046"/>
    <cellStyle name="Migliaia 35 3 3 2 2 2" xfId="35674"/>
    <cellStyle name="Migliaia 35 3 3 2 2 3" xfId="40976"/>
    <cellStyle name="Migliaia 35 3 3 2 3" xfId="14525"/>
    <cellStyle name="Migliaia 35 3 3 2 4" xfId="16765"/>
    <cellStyle name="Migliaia 35 3 3 2 4 2" xfId="38325"/>
    <cellStyle name="Migliaia 35 3 3 2 5" xfId="12753"/>
    <cellStyle name="Migliaia 35 3 3 3" xfId="5798"/>
    <cellStyle name="Migliaia 35 3 3 3 2" xfId="30158"/>
    <cellStyle name="Migliaia 35 3 3 3 2 2" xfId="35675"/>
    <cellStyle name="Migliaia 35 3 3 3 2 3" xfId="40977"/>
    <cellStyle name="Migliaia 35 3 3 3 3" xfId="33099"/>
    <cellStyle name="Migliaia 35 3 3 3 4" xfId="38326"/>
    <cellStyle name="Migliaia 35 3 3 4" xfId="16764"/>
    <cellStyle name="Migliaia 35 3 3 4 2" xfId="30159"/>
    <cellStyle name="Migliaia 35 3 3 4 2 2" xfId="35676"/>
    <cellStyle name="Migliaia 35 3 3 4 2 3" xfId="40978"/>
    <cellStyle name="Migliaia 35 3 3 4 3" xfId="33100"/>
    <cellStyle name="Migliaia 35 3 3 4 4" xfId="38327"/>
    <cellStyle name="Migliaia 35 3 3 4 5" xfId="21100"/>
    <cellStyle name="Migliaia 35 3 3 5" xfId="21101"/>
    <cellStyle name="Migliaia 35 3 3 5 2" xfId="30160"/>
    <cellStyle name="Migliaia 35 3 3 5 2 2" xfId="35677"/>
    <cellStyle name="Migliaia 35 3 3 5 2 3" xfId="40979"/>
    <cellStyle name="Migliaia 35 3 3 5 3" xfId="33101"/>
    <cellStyle name="Migliaia 35 3 3 5 4" xfId="38328"/>
    <cellStyle name="Migliaia 35 3 3 6" xfId="30157"/>
    <cellStyle name="Migliaia 35 3 3 6 2" xfId="35673"/>
    <cellStyle name="Migliaia 35 3 3 6 3" xfId="40975"/>
    <cellStyle name="Migliaia 35 3 3 7" xfId="33098"/>
    <cellStyle name="Migliaia 35 3 3 8" xfId="38324"/>
    <cellStyle name="Migliaia 35 3 3 9" xfId="12752"/>
    <cellStyle name="Migliaia 35 3 4" xfId="3293"/>
    <cellStyle name="Migliaia 35 3 4 2" xfId="4803"/>
    <cellStyle name="Migliaia 35 3 4 2 2" xfId="10755"/>
    <cellStyle name="Migliaia 35 3 4 2 3" xfId="14352"/>
    <cellStyle name="Migliaia 35 3 4 2 4" xfId="16767"/>
    <cellStyle name="Migliaia 35 3 4 2 5" xfId="28672"/>
    <cellStyle name="Migliaia 35 3 4 2 6" xfId="12755"/>
    <cellStyle name="Migliaia 35 3 4 3" xfId="10003"/>
    <cellStyle name="Migliaia 35 3 4 3 2" xfId="31606"/>
    <cellStyle name="Migliaia 35 3 4 3 2 2" xfId="36766"/>
    <cellStyle name="Migliaia 35 3 4 3 2 3" xfId="42068"/>
    <cellStyle name="Migliaia 35 3 4 3 3" xfId="34115"/>
    <cellStyle name="Migliaia 35 3 4 3 4" xfId="39417"/>
    <cellStyle name="Migliaia 35 3 4 4" xfId="16766"/>
    <cellStyle name="Migliaia 35 3 4 4 2" xfId="35678"/>
    <cellStyle name="Migliaia 35 3 4 4 3" xfId="40980"/>
    <cellStyle name="Migliaia 35 3 4 4 4" xfId="30161"/>
    <cellStyle name="Migliaia 35 3 4 5" xfId="33102"/>
    <cellStyle name="Migliaia 35 3 4 6" xfId="38329"/>
    <cellStyle name="Migliaia 35 3 4 7" xfId="12754"/>
    <cellStyle name="Migliaia 35 3 5" xfId="4099"/>
    <cellStyle name="Migliaia 35 3 5 2" xfId="10569"/>
    <cellStyle name="Migliaia 35 3 5 2 2" xfId="31607"/>
    <cellStyle name="Migliaia 35 3 5 2 2 2" xfId="36767"/>
    <cellStyle name="Migliaia 35 3 5 2 2 3" xfId="42069"/>
    <cellStyle name="Migliaia 35 3 5 2 3" xfId="34116"/>
    <cellStyle name="Migliaia 35 3 5 2 4" xfId="39418"/>
    <cellStyle name="Migliaia 35 3 5 3" xfId="16768"/>
    <cellStyle name="Migliaia 35 3 5 3 2" xfId="35679"/>
    <cellStyle name="Migliaia 35 3 5 3 3" xfId="40981"/>
    <cellStyle name="Migliaia 35 3 5 3 4" xfId="30162"/>
    <cellStyle name="Migliaia 35 3 5 4" xfId="33103"/>
    <cellStyle name="Migliaia 35 3 5 5" xfId="38330"/>
    <cellStyle name="Migliaia 35 3 5 6" xfId="12756"/>
    <cellStyle name="Migliaia 35 3 6" xfId="3675"/>
    <cellStyle name="Migliaia 35 3 6 2" xfId="10274"/>
    <cellStyle name="Migliaia 35 3 6 2 2" xfId="35680"/>
    <cellStyle name="Migliaia 35 3 6 2 3" xfId="40982"/>
    <cellStyle name="Migliaia 35 3 6 3" xfId="14595"/>
    <cellStyle name="Migliaia 35 3 6 4" xfId="16769"/>
    <cellStyle name="Migliaia 35 3 6 4 2" xfId="38331"/>
    <cellStyle name="Migliaia 35 3 6 5" xfId="12757"/>
    <cellStyle name="Migliaia 35 3 7" xfId="8549"/>
    <cellStyle name="Migliaia 35 3 7 2" xfId="30163"/>
    <cellStyle name="Migliaia 35 3 7 2 2" xfId="35681"/>
    <cellStyle name="Migliaia 35 3 7 2 3" xfId="40983"/>
    <cellStyle name="Migliaia 35 3 7 3" xfId="33104"/>
    <cellStyle name="Migliaia 35 3 7 4" xfId="38332"/>
    <cellStyle name="Migliaia 35 3 8" xfId="13647"/>
    <cellStyle name="Migliaia 35 3 8 2" xfId="30164"/>
    <cellStyle name="Migliaia 35 3 8 2 2" xfId="35682"/>
    <cellStyle name="Migliaia 35 3 8 2 3" xfId="40984"/>
    <cellStyle name="Migliaia 35 3 8 3" xfId="33105"/>
    <cellStyle name="Migliaia 35 3 8 4" xfId="38333"/>
    <cellStyle name="Migliaia 35 3 8 5" xfId="21102"/>
    <cellStyle name="Migliaia 35 3 9" xfId="16760"/>
    <cellStyle name="Migliaia 35 4" xfId="537"/>
    <cellStyle name="Migliaia 35 4 2" xfId="4469"/>
    <cellStyle name="Migliaia 35 4 2 2" xfId="5145"/>
    <cellStyle name="Migliaia 35 4 2 2 2" xfId="30165"/>
    <cellStyle name="Migliaia 35 4 2 2 2 2" xfId="35683"/>
    <cellStyle name="Migliaia 35 4 2 2 2 3" xfId="40985"/>
    <cellStyle name="Migliaia 35 4 2 2 3" xfId="33106"/>
    <cellStyle name="Migliaia 35 4 2 2 4" xfId="38334"/>
    <cellStyle name="Migliaia 35 4 2 3" xfId="8304"/>
    <cellStyle name="Migliaia 35 4 2 3 2" xfId="30166"/>
    <cellStyle name="Migliaia 35 4 2 3 2 2" xfId="35684"/>
    <cellStyle name="Migliaia 35 4 2 3 2 3" xfId="40986"/>
    <cellStyle name="Migliaia 35 4 2 3 3" xfId="33107"/>
    <cellStyle name="Migliaia 35 4 2 3 4" xfId="38335"/>
    <cellStyle name="Migliaia 35 4 2 4" xfId="7651"/>
    <cellStyle name="Migliaia 35 4 2 5" xfId="7045"/>
    <cellStyle name="Migliaia 35 4 2 5 2" xfId="17818"/>
    <cellStyle name="Migliaia 35 4 2 5 3" xfId="44837"/>
    <cellStyle name="Migliaia 35 4 2 5 4" xfId="46811"/>
    <cellStyle name="Migliaia 35 4 2 5 5" xfId="49827"/>
    <cellStyle name="Migliaia 35 4 2 6" xfId="16771"/>
    <cellStyle name="Migliaia 35 4 2 7" xfId="21104"/>
    <cellStyle name="Migliaia 35 4 3" xfId="5146"/>
    <cellStyle name="Migliaia 35 4 3 2" xfId="14526"/>
    <cellStyle name="Migliaia 35 4 3 2 2" xfId="35685"/>
    <cellStyle name="Migliaia 35 4 3 2 3" xfId="40987"/>
    <cellStyle name="Migliaia 35 4 3 3" xfId="33108"/>
    <cellStyle name="Migliaia 35 4 3 4" xfId="38336"/>
    <cellStyle name="Migliaia 35 4 3 5" xfId="13645"/>
    <cellStyle name="Migliaia 35 4 4" xfId="8305"/>
    <cellStyle name="Migliaia 35 4 4 2" xfId="30167"/>
    <cellStyle name="Migliaia 35 4 4 2 2" xfId="35686"/>
    <cellStyle name="Migliaia 35 4 4 2 3" xfId="40988"/>
    <cellStyle name="Migliaia 35 4 4 3" xfId="33109"/>
    <cellStyle name="Migliaia 35 4 4 4" xfId="38337"/>
    <cellStyle name="Migliaia 35 4 5" xfId="7650"/>
    <cellStyle name="Migliaia 35 4 5 2" xfId="30168"/>
    <cellStyle name="Migliaia 35 4 5 2 2" xfId="35687"/>
    <cellStyle name="Migliaia 35 4 5 2 3" xfId="40989"/>
    <cellStyle name="Migliaia 35 4 5 3" xfId="33110"/>
    <cellStyle name="Migliaia 35 4 5 4" xfId="38338"/>
    <cellStyle name="Migliaia 35 4 6" xfId="7044"/>
    <cellStyle name="Migliaia 35 4 6 2" xfId="17817"/>
    <cellStyle name="Migliaia 35 4 6 2 2" xfId="35688"/>
    <cellStyle name="Migliaia 35 4 6 2 3" xfId="40990"/>
    <cellStyle name="Migliaia 35 4 6 2 4" xfId="30169"/>
    <cellStyle name="Migliaia 35 4 6 3" xfId="33111"/>
    <cellStyle name="Migliaia 35 4 6 4" xfId="38339"/>
    <cellStyle name="Migliaia 35 4 6 5" xfId="21105"/>
    <cellStyle name="Migliaia 35 4 6 6" xfId="28755"/>
    <cellStyle name="Migliaia 35 4 6 7" xfId="46810"/>
    <cellStyle name="Migliaia 35 4 6 8" xfId="49826"/>
    <cellStyle name="Migliaia 35 4 7" xfId="16770"/>
    <cellStyle name="Migliaia 35 4 7 2" xfId="30170"/>
    <cellStyle name="Migliaia 35 4 7 2 2" xfId="35689"/>
    <cellStyle name="Migliaia 35 4 7 2 3" xfId="40991"/>
    <cellStyle name="Migliaia 35 4 7 3" xfId="33112"/>
    <cellStyle name="Migliaia 35 4 7 4" xfId="38340"/>
    <cellStyle name="Migliaia 35 4 7 5" xfId="21106"/>
    <cellStyle name="Migliaia 35 4 8" xfId="21103"/>
    <cellStyle name="Migliaia 35 4 9" xfId="2495"/>
    <cellStyle name="Migliaia 35 5" xfId="538"/>
    <cellStyle name="Migliaia 35 5 2" xfId="4470"/>
    <cellStyle name="Migliaia 35 5 2 2" xfId="14755"/>
    <cellStyle name="Migliaia 35 5 2 2 2" xfId="35690"/>
    <cellStyle name="Migliaia 35 5 2 2 3" xfId="40992"/>
    <cellStyle name="Migliaia 35 5 2 3" xfId="16773"/>
    <cellStyle name="Migliaia 35 5 2 3 2" xfId="33113"/>
    <cellStyle name="Migliaia 35 5 2 4" xfId="38341"/>
    <cellStyle name="Migliaia 35 5 2 5" xfId="12758"/>
    <cellStyle name="Migliaia 35 5 3" xfId="7652"/>
    <cellStyle name="Migliaia 35 5 3 2" xfId="30171"/>
    <cellStyle name="Migliaia 35 5 3 2 2" xfId="35691"/>
    <cellStyle name="Migliaia 35 5 3 2 3" xfId="40993"/>
    <cellStyle name="Migliaia 35 5 3 3" xfId="33114"/>
    <cellStyle name="Migliaia 35 5 3 4" xfId="38342"/>
    <cellStyle name="Migliaia 35 5 4" xfId="7046"/>
    <cellStyle name="Migliaia 35 5 4 2" xfId="17819"/>
    <cellStyle name="Migliaia 35 5 4 2 2" xfId="35692"/>
    <cellStyle name="Migliaia 35 5 4 2 3" xfId="40994"/>
    <cellStyle name="Migliaia 35 5 4 2 4" xfId="30172"/>
    <cellStyle name="Migliaia 35 5 4 3" xfId="33115"/>
    <cellStyle name="Migliaia 35 5 4 4" xfId="38343"/>
    <cellStyle name="Migliaia 35 5 4 5" xfId="21108"/>
    <cellStyle name="Migliaia 35 5 4 6" xfId="42932"/>
    <cellStyle name="Migliaia 35 5 4 7" xfId="46812"/>
    <cellStyle name="Migliaia 35 5 4 8" xfId="49828"/>
    <cellStyle name="Migliaia 35 5 5" xfId="16772"/>
    <cellStyle name="Migliaia 35 5 5 2" xfId="30173"/>
    <cellStyle name="Migliaia 35 5 5 2 2" xfId="35693"/>
    <cellStyle name="Migliaia 35 5 5 2 3" xfId="40995"/>
    <cellStyle name="Migliaia 35 5 5 3" xfId="33116"/>
    <cellStyle name="Migliaia 35 5 5 4" xfId="38344"/>
    <cellStyle name="Migliaia 35 5 5 5" xfId="21109"/>
    <cellStyle name="Migliaia 35 5 6" xfId="21110"/>
    <cellStyle name="Migliaia 35 5 6 2" xfId="30174"/>
    <cellStyle name="Migliaia 35 5 6 2 2" xfId="35694"/>
    <cellStyle name="Migliaia 35 5 6 2 3" xfId="40996"/>
    <cellStyle name="Migliaia 35 5 6 3" xfId="33117"/>
    <cellStyle name="Migliaia 35 5 6 4" xfId="38345"/>
    <cellStyle name="Migliaia 35 5 7" xfId="21107"/>
    <cellStyle name="Migliaia 35 5 8" xfId="2496"/>
    <cellStyle name="Migliaia 35 6" xfId="2491"/>
    <cellStyle name="Migliaia 35 6 2" xfId="4465"/>
    <cellStyle name="Migliaia 35 6 2 2" xfId="6045"/>
    <cellStyle name="Migliaia 35 6 2 3" xfId="14959"/>
    <cellStyle name="Migliaia 35 6 2 4" xfId="16775"/>
    <cellStyle name="Migliaia 35 6 2 5" xfId="28673"/>
    <cellStyle name="Migliaia 35 6 2 6" xfId="12760"/>
    <cellStyle name="Migliaia 35 6 3" xfId="5797"/>
    <cellStyle name="Migliaia 35 6 3 2" xfId="31608"/>
    <cellStyle name="Migliaia 35 6 3 2 2" xfId="36768"/>
    <cellStyle name="Migliaia 35 6 3 2 3" xfId="42070"/>
    <cellStyle name="Migliaia 35 6 3 3" xfId="34117"/>
    <cellStyle name="Migliaia 35 6 3 4" xfId="39419"/>
    <cellStyle name="Migliaia 35 6 4" xfId="16774"/>
    <cellStyle name="Migliaia 35 6 4 2" xfId="35695"/>
    <cellStyle name="Migliaia 35 6 4 3" xfId="40997"/>
    <cellStyle name="Migliaia 35 6 4 4" xfId="30175"/>
    <cellStyle name="Migliaia 35 6 5" xfId="33118"/>
    <cellStyle name="Migliaia 35 6 6" xfId="38346"/>
    <cellStyle name="Migliaia 35 6 7" xfId="12759"/>
    <cellStyle name="Migliaia 35 7" xfId="4097"/>
    <cellStyle name="Migliaia 35 7 2" xfId="10567"/>
    <cellStyle name="Migliaia 35 7 2 2" xfId="31609"/>
    <cellStyle name="Migliaia 35 7 2 2 2" xfId="36769"/>
    <cellStyle name="Migliaia 35 7 2 2 3" xfId="42071"/>
    <cellStyle name="Migliaia 35 7 2 3" xfId="34118"/>
    <cellStyle name="Migliaia 35 7 2 4" xfId="39420"/>
    <cellStyle name="Migliaia 35 7 3" xfId="16776"/>
    <cellStyle name="Migliaia 35 7 3 2" xfId="35696"/>
    <cellStyle name="Migliaia 35 7 3 3" xfId="40998"/>
    <cellStyle name="Migliaia 35 7 3 4" xfId="30176"/>
    <cellStyle name="Migliaia 35 7 4" xfId="33119"/>
    <cellStyle name="Migliaia 35 7 5" xfId="38347"/>
    <cellStyle name="Migliaia 35 7 6" xfId="12761"/>
    <cellStyle name="Migliaia 35 8" xfId="3673"/>
    <cellStyle name="Migliaia 35 8 2" xfId="10272"/>
    <cellStyle name="Migliaia 35 8 2 2" xfId="31610"/>
    <cellStyle name="Migliaia 35 8 2 2 2" xfId="36770"/>
    <cellStyle name="Migliaia 35 8 2 2 3" xfId="42072"/>
    <cellStyle name="Migliaia 35 8 2 3" xfId="34119"/>
    <cellStyle name="Migliaia 35 8 2 4" xfId="39421"/>
    <cellStyle name="Migliaia 35 8 3" xfId="16777"/>
    <cellStyle name="Migliaia 35 8 3 2" xfId="35697"/>
    <cellStyle name="Migliaia 35 8 3 3" xfId="40999"/>
    <cellStyle name="Migliaia 35 8 3 4" xfId="30177"/>
    <cellStyle name="Migliaia 35 8 4" xfId="33120"/>
    <cellStyle name="Migliaia 35 8 5" xfId="38348"/>
    <cellStyle name="Migliaia 35 8 6" xfId="12762"/>
    <cellStyle name="Migliaia 35 9" xfId="13495"/>
    <cellStyle name="Migliaia 35 9 2" xfId="30178"/>
    <cellStyle name="Migliaia 35 9 2 2" xfId="35698"/>
    <cellStyle name="Migliaia 35 9 2 3" xfId="41000"/>
    <cellStyle name="Migliaia 35 9 3" xfId="33121"/>
    <cellStyle name="Migliaia 35 9 4" xfId="38349"/>
    <cellStyle name="Migliaia 36" xfId="539"/>
    <cellStyle name="Migliaia 36 10" xfId="16778"/>
    <cellStyle name="Migliaia 36 10 2" xfId="35699"/>
    <cellStyle name="Migliaia 36 10 3" xfId="41001"/>
    <cellStyle name="Migliaia 36 10 4" xfId="30179"/>
    <cellStyle name="Migliaia 36 11" xfId="33122"/>
    <cellStyle name="Migliaia 36 12" xfId="38350"/>
    <cellStyle name="Migliaia 36 13" xfId="1868"/>
    <cellStyle name="Migliaia 36 2" xfId="540"/>
    <cellStyle name="Migliaia 36 2 2" xfId="2498"/>
    <cellStyle name="Migliaia 36 2 2 2" xfId="4472"/>
    <cellStyle name="Migliaia 36 2 2 2 2" xfId="10696"/>
    <cellStyle name="Migliaia 36 2 2 2 2 2" xfId="35700"/>
    <cellStyle name="Migliaia 36 2 2 2 2 3" xfId="41002"/>
    <cellStyle name="Migliaia 36 2 2 2 3" xfId="14756"/>
    <cellStyle name="Migliaia 36 2 2 2 4" xfId="16781"/>
    <cellStyle name="Migliaia 36 2 2 2 4 2" xfId="38351"/>
    <cellStyle name="Migliaia 36 2 2 2 5" xfId="12763"/>
    <cellStyle name="Migliaia 36 2 2 3" xfId="7921"/>
    <cellStyle name="Migliaia 36 2 2 3 2" xfId="31611"/>
    <cellStyle name="Migliaia 36 2 2 3 2 2" xfId="36771"/>
    <cellStyle name="Migliaia 36 2 2 3 2 3" xfId="42073"/>
    <cellStyle name="Migliaia 36 2 2 3 3" xfId="34120"/>
    <cellStyle name="Migliaia 36 2 2 3 4" xfId="39422"/>
    <cellStyle name="Migliaia 36 2 2 4" xfId="7047"/>
    <cellStyle name="Migliaia 36 2 2 4 2" xfId="17820"/>
    <cellStyle name="Migliaia 36 2 2 4 3" xfId="43962"/>
    <cellStyle name="Migliaia 36 2 2 4 4" xfId="46813"/>
    <cellStyle name="Migliaia 36 2 2 4 5" xfId="49829"/>
    <cellStyle name="Migliaia 36 2 2 5" xfId="16780"/>
    <cellStyle name="Migliaia 36 2 2 6" xfId="21112"/>
    <cellStyle name="Migliaia 36 2 3" xfId="4101"/>
    <cellStyle name="Migliaia 36 2 3 2" xfId="10571"/>
    <cellStyle name="Migliaia 36 2 3 2 2" xfId="31612"/>
    <cellStyle name="Migliaia 36 2 3 2 2 2" xfId="36772"/>
    <cellStyle name="Migliaia 36 2 3 2 2 3" xfId="42074"/>
    <cellStyle name="Migliaia 36 2 3 2 3" xfId="34121"/>
    <cellStyle name="Migliaia 36 2 3 2 4" xfId="39423"/>
    <cellStyle name="Migliaia 36 2 3 3" xfId="16782"/>
    <cellStyle name="Migliaia 36 2 3 3 2" xfId="35701"/>
    <cellStyle name="Migliaia 36 2 3 3 3" xfId="41003"/>
    <cellStyle name="Migliaia 36 2 3 3 4" xfId="30180"/>
    <cellStyle name="Migliaia 36 2 3 4" xfId="33123"/>
    <cellStyle name="Migliaia 36 2 3 5" xfId="38352"/>
    <cellStyle name="Migliaia 36 2 3 6" xfId="12764"/>
    <cellStyle name="Migliaia 36 2 4" xfId="3678"/>
    <cellStyle name="Migliaia 36 2 4 2" xfId="10276"/>
    <cellStyle name="Migliaia 36 2 4 2 2" xfId="35702"/>
    <cellStyle name="Migliaia 36 2 4 2 3" xfId="41004"/>
    <cellStyle name="Migliaia 36 2 4 3" xfId="14919"/>
    <cellStyle name="Migliaia 36 2 4 4" xfId="16783"/>
    <cellStyle name="Migliaia 36 2 4 4 2" xfId="38353"/>
    <cellStyle name="Migliaia 36 2 4 5" xfId="12765"/>
    <cellStyle name="Migliaia 36 2 5" xfId="9436"/>
    <cellStyle name="Migliaia 36 2 5 2" xfId="30181"/>
    <cellStyle name="Migliaia 36 2 5 2 2" xfId="35703"/>
    <cellStyle name="Migliaia 36 2 5 2 3" xfId="41005"/>
    <cellStyle name="Migliaia 36 2 5 3" xfId="33124"/>
    <cellStyle name="Migliaia 36 2 5 4" xfId="38354"/>
    <cellStyle name="Migliaia 36 2 6" xfId="16779"/>
    <cellStyle name="Migliaia 36 2 6 2" xfId="30182"/>
    <cellStyle name="Migliaia 36 2 6 2 2" xfId="35704"/>
    <cellStyle name="Migliaia 36 2 6 2 3" xfId="41006"/>
    <cellStyle name="Migliaia 36 2 6 3" xfId="33125"/>
    <cellStyle name="Migliaia 36 2 6 4" xfId="38355"/>
    <cellStyle name="Migliaia 36 2 6 5" xfId="21113"/>
    <cellStyle name="Migliaia 36 2 7" xfId="21111"/>
    <cellStyle name="Migliaia 36 2 8" xfId="1869"/>
    <cellStyle name="Migliaia 36 3" xfId="541"/>
    <cellStyle name="Migliaia 36 3 10" xfId="21114"/>
    <cellStyle name="Migliaia 36 3 11" xfId="12766"/>
    <cellStyle name="Migliaia 36 3 12" xfId="1870"/>
    <cellStyle name="Migliaia 36 3 2" xfId="542"/>
    <cellStyle name="Migliaia 36 3 2 2" xfId="4474"/>
    <cellStyle name="Migliaia 36 3 2 2 2" xfId="8306"/>
    <cellStyle name="Migliaia 36 3 2 2 2 2" xfId="14757"/>
    <cellStyle name="Migliaia 36 3 2 2 2 2 2" xfId="18177"/>
    <cellStyle name="Migliaia 36 3 2 2 2 2 2 2" xfId="35705"/>
    <cellStyle name="Migliaia 36 3 2 2 2 2 3" xfId="41007"/>
    <cellStyle name="Migliaia 36 3 2 2 2 2 4" xfId="30183"/>
    <cellStyle name="Migliaia 36 3 2 2 2 3" xfId="33126"/>
    <cellStyle name="Migliaia 36 3 2 2 2 4" xfId="38356"/>
    <cellStyle name="Migliaia 36 3 2 2 2 5" xfId="30506"/>
    <cellStyle name="Migliaia 36 3 2 2 2 6" xfId="47183"/>
    <cellStyle name="Migliaia 36 3 2 2 2 7" xfId="50199"/>
    <cellStyle name="Migliaia 36 3 2 2 2 8" xfId="13974"/>
    <cellStyle name="Migliaia 36 3 2 2 3" xfId="8476"/>
    <cellStyle name="Migliaia 36 3 2 2 4" xfId="7048"/>
    <cellStyle name="Migliaia 36 3 2 2 4 2" xfId="17821"/>
    <cellStyle name="Migliaia 36 3 2 2 4 3" xfId="44567"/>
    <cellStyle name="Migliaia 36 3 2 2 4 4" xfId="46814"/>
    <cellStyle name="Migliaia 36 3 2 2 4 5" xfId="49830"/>
    <cellStyle name="Migliaia 36 3 2 2 5" xfId="16786"/>
    <cellStyle name="Migliaia 36 3 2 2 6" xfId="21116"/>
    <cellStyle name="Migliaia 36 3 2 3" xfId="3680"/>
    <cellStyle name="Migliaia 36 3 2 3 2" xfId="7846"/>
    <cellStyle name="Migliaia 36 3 2 3 2 2" xfId="35706"/>
    <cellStyle name="Migliaia 36 3 2 3 2 3" xfId="41008"/>
    <cellStyle name="Migliaia 36 3 2 3 2 4" xfId="30184"/>
    <cellStyle name="Migliaia 36 3 2 3 3" xfId="8307"/>
    <cellStyle name="Migliaia 36 3 2 3 4" xfId="16787"/>
    <cellStyle name="Migliaia 36 3 2 3 4 2" xfId="38357"/>
    <cellStyle name="Migliaia 36 3 2 3 5" xfId="12767"/>
    <cellStyle name="Migliaia 36 3 2 4" xfId="7653"/>
    <cellStyle name="Migliaia 36 3 2 4 2" xfId="14393"/>
    <cellStyle name="Migliaia 36 3 2 4 2 2" xfId="35707"/>
    <cellStyle name="Migliaia 36 3 2 4 2 3" xfId="41009"/>
    <cellStyle name="Migliaia 36 3 2 4 3" xfId="33127"/>
    <cellStyle name="Migliaia 36 3 2 4 4" xfId="38358"/>
    <cellStyle name="Migliaia 36 3 2 4 5" xfId="13498"/>
    <cellStyle name="Migliaia 36 3 2 5" xfId="13643"/>
    <cellStyle name="Migliaia 36 3 2 5 2" xfId="30185"/>
    <cellStyle name="Migliaia 36 3 2 5 2 2" xfId="35708"/>
    <cellStyle name="Migliaia 36 3 2 5 2 3" xfId="41010"/>
    <cellStyle name="Migliaia 36 3 2 5 3" xfId="33128"/>
    <cellStyle name="Migliaia 36 3 2 5 4" xfId="38359"/>
    <cellStyle name="Migliaia 36 3 2 6" xfId="16785"/>
    <cellStyle name="Migliaia 36 3 2 6 2" xfId="30186"/>
    <cellStyle name="Migliaia 36 3 2 6 2 2" xfId="35709"/>
    <cellStyle name="Migliaia 36 3 2 6 2 3" xfId="41011"/>
    <cellStyle name="Migliaia 36 3 2 6 3" xfId="33129"/>
    <cellStyle name="Migliaia 36 3 2 6 4" xfId="38360"/>
    <cellStyle name="Migliaia 36 3 2 6 5" xfId="21117"/>
    <cellStyle name="Migliaia 36 3 2 7" xfId="21115"/>
    <cellStyle name="Migliaia 36 3 2 8" xfId="2500"/>
    <cellStyle name="Migliaia 36 3 3" xfId="2499"/>
    <cellStyle name="Migliaia 36 3 3 2" xfId="4473"/>
    <cellStyle name="Migliaia 36 3 3 2 2" xfId="6048"/>
    <cellStyle name="Migliaia 36 3 3 2 2 2" xfId="35711"/>
    <cellStyle name="Migliaia 36 3 3 2 2 3" xfId="41013"/>
    <cellStyle name="Migliaia 36 3 3 2 3" xfId="14527"/>
    <cellStyle name="Migliaia 36 3 3 2 4" xfId="16789"/>
    <cellStyle name="Migliaia 36 3 3 2 4 2" xfId="38362"/>
    <cellStyle name="Migliaia 36 3 3 2 5" xfId="12769"/>
    <cellStyle name="Migliaia 36 3 3 3" xfId="5800"/>
    <cellStyle name="Migliaia 36 3 3 3 2" xfId="30188"/>
    <cellStyle name="Migliaia 36 3 3 3 2 2" xfId="35712"/>
    <cellStyle name="Migliaia 36 3 3 3 2 3" xfId="41014"/>
    <cellStyle name="Migliaia 36 3 3 3 3" xfId="33131"/>
    <cellStyle name="Migliaia 36 3 3 3 4" xfId="38363"/>
    <cellStyle name="Migliaia 36 3 3 4" xfId="16788"/>
    <cellStyle name="Migliaia 36 3 3 4 2" xfId="30189"/>
    <cellStyle name="Migliaia 36 3 3 4 2 2" xfId="35713"/>
    <cellStyle name="Migliaia 36 3 3 4 2 3" xfId="41015"/>
    <cellStyle name="Migliaia 36 3 3 4 3" xfId="33132"/>
    <cellStyle name="Migliaia 36 3 3 4 4" xfId="38364"/>
    <cellStyle name="Migliaia 36 3 3 4 5" xfId="21118"/>
    <cellStyle name="Migliaia 36 3 3 5" xfId="21119"/>
    <cellStyle name="Migliaia 36 3 3 5 2" xfId="30190"/>
    <cellStyle name="Migliaia 36 3 3 5 2 2" xfId="35714"/>
    <cellStyle name="Migliaia 36 3 3 5 2 3" xfId="41016"/>
    <cellStyle name="Migliaia 36 3 3 5 3" xfId="33133"/>
    <cellStyle name="Migliaia 36 3 3 5 4" xfId="38365"/>
    <cellStyle name="Migliaia 36 3 3 6" xfId="30187"/>
    <cellStyle name="Migliaia 36 3 3 6 2" xfId="35710"/>
    <cellStyle name="Migliaia 36 3 3 6 3" xfId="41012"/>
    <cellStyle name="Migliaia 36 3 3 7" xfId="33130"/>
    <cellStyle name="Migliaia 36 3 3 8" xfId="38361"/>
    <cellStyle name="Migliaia 36 3 3 9" xfId="12768"/>
    <cellStyle name="Migliaia 36 3 4" xfId="3294"/>
    <cellStyle name="Migliaia 36 3 4 2" xfId="4804"/>
    <cellStyle name="Migliaia 36 3 4 2 2" xfId="10756"/>
    <cellStyle name="Migliaia 36 3 4 2 3" xfId="14889"/>
    <cellStyle name="Migliaia 36 3 4 2 4" xfId="16791"/>
    <cellStyle name="Migliaia 36 3 4 2 5" xfId="28674"/>
    <cellStyle name="Migliaia 36 3 4 2 6" xfId="12771"/>
    <cellStyle name="Migliaia 36 3 4 3" xfId="10004"/>
    <cellStyle name="Migliaia 36 3 4 3 2" xfId="31613"/>
    <cellStyle name="Migliaia 36 3 4 3 2 2" xfId="36773"/>
    <cellStyle name="Migliaia 36 3 4 3 2 3" xfId="42075"/>
    <cellStyle name="Migliaia 36 3 4 3 3" xfId="34122"/>
    <cellStyle name="Migliaia 36 3 4 3 4" xfId="39424"/>
    <cellStyle name="Migliaia 36 3 4 4" xfId="16790"/>
    <cellStyle name="Migliaia 36 3 4 4 2" xfId="35715"/>
    <cellStyle name="Migliaia 36 3 4 4 3" xfId="41017"/>
    <cellStyle name="Migliaia 36 3 4 4 4" xfId="30191"/>
    <cellStyle name="Migliaia 36 3 4 5" xfId="33134"/>
    <cellStyle name="Migliaia 36 3 4 6" xfId="38366"/>
    <cellStyle name="Migliaia 36 3 4 7" xfId="12770"/>
    <cellStyle name="Migliaia 36 3 5" xfId="4102"/>
    <cellStyle name="Migliaia 36 3 5 2" xfId="10572"/>
    <cellStyle name="Migliaia 36 3 5 2 2" xfId="31614"/>
    <cellStyle name="Migliaia 36 3 5 2 2 2" xfId="36774"/>
    <cellStyle name="Migliaia 36 3 5 2 2 3" xfId="42076"/>
    <cellStyle name="Migliaia 36 3 5 2 3" xfId="34123"/>
    <cellStyle name="Migliaia 36 3 5 2 4" xfId="39425"/>
    <cellStyle name="Migliaia 36 3 5 3" xfId="16792"/>
    <cellStyle name="Migliaia 36 3 5 3 2" xfId="35716"/>
    <cellStyle name="Migliaia 36 3 5 3 3" xfId="41018"/>
    <cellStyle name="Migliaia 36 3 5 3 4" xfId="30192"/>
    <cellStyle name="Migliaia 36 3 5 4" xfId="33135"/>
    <cellStyle name="Migliaia 36 3 5 5" xfId="38367"/>
    <cellStyle name="Migliaia 36 3 5 6" xfId="12772"/>
    <cellStyle name="Migliaia 36 3 6" xfId="3679"/>
    <cellStyle name="Migliaia 36 3 6 2" xfId="10277"/>
    <cellStyle name="Migliaia 36 3 6 2 2" xfId="35717"/>
    <cellStyle name="Migliaia 36 3 6 2 3" xfId="41019"/>
    <cellStyle name="Migliaia 36 3 6 3" xfId="14868"/>
    <cellStyle name="Migliaia 36 3 6 4" xfId="16793"/>
    <cellStyle name="Migliaia 36 3 6 4 2" xfId="38368"/>
    <cellStyle name="Migliaia 36 3 6 5" xfId="12773"/>
    <cellStyle name="Migliaia 36 3 7" xfId="7520"/>
    <cellStyle name="Migliaia 36 3 7 2" xfId="30193"/>
    <cellStyle name="Migliaia 36 3 7 2 2" xfId="35718"/>
    <cellStyle name="Migliaia 36 3 7 2 3" xfId="41020"/>
    <cellStyle name="Migliaia 36 3 7 3" xfId="33136"/>
    <cellStyle name="Migliaia 36 3 7 4" xfId="38369"/>
    <cellStyle name="Migliaia 36 3 8" xfId="13644"/>
    <cellStyle name="Migliaia 36 3 8 2" xfId="30194"/>
    <cellStyle name="Migliaia 36 3 8 2 2" xfId="35719"/>
    <cellStyle name="Migliaia 36 3 8 2 3" xfId="41021"/>
    <cellStyle name="Migliaia 36 3 8 3" xfId="33137"/>
    <cellStyle name="Migliaia 36 3 8 4" xfId="38370"/>
    <cellStyle name="Migliaia 36 3 8 5" xfId="21120"/>
    <cellStyle name="Migliaia 36 3 9" xfId="16784"/>
    <cellStyle name="Migliaia 36 4" xfId="543"/>
    <cellStyle name="Migliaia 36 4 2" xfId="4475"/>
    <cellStyle name="Migliaia 36 4 2 2" xfId="5147"/>
    <cellStyle name="Migliaia 36 4 2 2 2" xfId="30195"/>
    <cellStyle name="Migliaia 36 4 2 2 2 2" xfId="35720"/>
    <cellStyle name="Migliaia 36 4 2 2 2 3" xfId="41022"/>
    <cellStyle name="Migliaia 36 4 2 2 3" xfId="33138"/>
    <cellStyle name="Migliaia 36 4 2 2 4" xfId="38371"/>
    <cellStyle name="Migliaia 36 4 2 3" xfId="8308"/>
    <cellStyle name="Migliaia 36 4 2 3 2" xfId="30196"/>
    <cellStyle name="Migliaia 36 4 2 3 2 2" xfId="35721"/>
    <cellStyle name="Migliaia 36 4 2 3 2 3" xfId="41023"/>
    <cellStyle name="Migliaia 36 4 2 3 3" xfId="33139"/>
    <cellStyle name="Migliaia 36 4 2 3 4" xfId="38372"/>
    <cellStyle name="Migliaia 36 4 2 4" xfId="7655"/>
    <cellStyle name="Migliaia 36 4 2 5" xfId="7050"/>
    <cellStyle name="Migliaia 36 4 2 5 2" xfId="17823"/>
    <cellStyle name="Migliaia 36 4 2 5 3" xfId="20273"/>
    <cellStyle name="Migliaia 36 4 2 5 4" xfId="46816"/>
    <cellStyle name="Migliaia 36 4 2 5 5" xfId="49832"/>
    <cellStyle name="Migliaia 36 4 2 6" xfId="16795"/>
    <cellStyle name="Migliaia 36 4 2 7" xfId="21122"/>
    <cellStyle name="Migliaia 36 4 3" xfId="5148"/>
    <cellStyle name="Migliaia 36 4 3 2" xfId="14528"/>
    <cellStyle name="Migliaia 36 4 3 2 2" xfId="35722"/>
    <cellStyle name="Migliaia 36 4 3 2 3" xfId="41024"/>
    <cellStyle name="Migliaia 36 4 3 3" xfId="33140"/>
    <cellStyle name="Migliaia 36 4 3 4" xfId="38373"/>
    <cellStyle name="Migliaia 36 4 3 5" xfId="13642"/>
    <cellStyle name="Migliaia 36 4 4" xfId="8309"/>
    <cellStyle name="Migliaia 36 4 4 2" xfId="30197"/>
    <cellStyle name="Migliaia 36 4 4 2 2" xfId="35723"/>
    <cellStyle name="Migliaia 36 4 4 2 3" xfId="41025"/>
    <cellStyle name="Migliaia 36 4 4 3" xfId="33141"/>
    <cellStyle name="Migliaia 36 4 4 4" xfId="38374"/>
    <cellStyle name="Migliaia 36 4 5" xfId="7654"/>
    <cellStyle name="Migliaia 36 4 5 2" xfId="30198"/>
    <cellStyle name="Migliaia 36 4 5 2 2" xfId="35724"/>
    <cellStyle name="Migliaia 36 4 5 2 3" xfId="41026"/>
    <cellStyle name="Migliaia 36 4 5 3" xfId="33142"/>
    <cellStyle name="Migliaia 36 4 5 4" xfId="38375"/>
    <cellStyle name="Migliaia 36 4 6" xfId="7049"/>
    <cellStyle name="Migliaia 36 4 6 2" xfId="17822"/>
    <cellStyle name="Migliaia 36 4 6 2 2" xfId="35725"/>
    <cellStyle name="Migliaia 36 4 6 2 3" xfId="41027"/>
    <cellStyle name="Migliaia 36 4 6 2 4" xfId="30199"/>
    <cellStyle name="Migliaia 36 4 6 3" xfId="33143"/>
    <cellStyle name="Migliaia 36 4 6 4" xfId="38376"/>
    <cellStyle name="Migliaia 36 4 6 5" xfId="21123"/>
    <cellStyle name="Migliaia 36 4 6 6" xfId="20276"/>
    <cellStyle name="Migliaia 36 4 6 7" xfId="46815"/>
    <cellStyle name="Migliaia 36 4 6 8" xfId="49831"/>
    <cellStyle name="Migliaia 36 4 7" xfId="16794"/>
    <cellStyle name="Migliaia 36 4 7 2" xfId="30200"/>
    <cellStyle name="Migliaia 36 4 7 2 2" xfId="35726"/>
    <cellStyle name="Migliaia 36 4 7 2 3" xfId="41028"/>
    <cellStyle name="Migliaia 36 4 7 3" xfId="33144"/>
    <cellStyle name="Migliaia 36 4 7 4" xfId="38377"/>
    <cellStyle name="Migliaia 36 4 7 5" xfId="21124"/>
    <cellStyle name="Migliaia 36 4 8" xfId="21121"/>
    <cellStyle name="Migliaia 36 4 9" xfId="2501"/>
    <cellStyle name="Migliaia 36 5" xfId="544"/>
    <cellStyle name="Migliaia 36 5 2" xfId="4476"/>
    <cellStyle name="Migliaia 36 5 2 2" xfId="14758"/>
    <cellStyle name="Migliaia 36 5 2 2 2" xfId="35727"/>
    <cellStyle name="Migliaia 36 5 2 2 3" xfId="41029"/>
    <cellStyle name="Migliaia 36 5 2 3" xfId="16797"/>
    <cellStyle name="Migliaia 36 5 2 3 2" xfId="33145"/>
    <cellStyle name="Migliaia 36 5 2 4" xfId="38378"/>
    <cellStyle name="Migliaia 36 5 2 5" xfId="12774"/>
    <cellStyle name="Migliaia 36 5 3" xfId="7656"/>
    <cellStyle name="Migliaia 36 5 3 2" xfId="30201"/>
    <cellStyle name="Migliaia 36 5 3 2 2" xfId="35728"/>
    <cellStyle name="Migliaia 36 5 3 2 3" xfId="41030"/>
    <cellStyle name="Migliaia 36 5 3 3" xfId="33146"/>
    <cellStyle name="Migliaia 36 5 3 4" xfId="38379"/>
    <cellStyle name="Migliaia 36 5 4" xfId="7051"/>
    <cellStyle name="Migliaia 36 5 4 2" xfId="17824"/>
    <cellStyle name="Migliaia 36 5 4 2 2" xfId="35729"/>
    <cellStyle name="Migliaia 36 5 4 2 3" xfId="41031"/>
    <cellStyle name="Migliaia 36 5 4 2 4" xfId="30202"/>
    <cellStyle name="Migliaia 36 5 4 3" xfId="33147"/>
    <cellStyle name="Migliaia 36 5 4 4" xfId="38380"/>
    <cellStyle name="Migliaia 36 5 4 5" xfId="21126"/>
    <cellStyle name="Migliaia 36 5 4 6" xfId="42533"/>
    <cellStyle name="Migliaia 36 5 4 7" xfId="46817"/>
    <cellStyle name="Migliaia 36 5 4 8" xfId="49833"/>
    <cellStyle name="Migliaia 36 5 5" xfId="16796"/>
    <cellStyle name="Migliaia 36 5 5 2" xfId="30203"/>
    <cellStyle name="Migliaia 36 5 5 2 2" xfId="35730"/>
    <cellStyle name="Migliaia 36 5 5 2 3" xfId="41032"/>
    <cellStyle name="Migliaia 36 5 5 3" xfId="33148"/>
    <cellStyle name="Migliaia 36 5 5 4" xfId="38381"/>
    <cellStyle name="Migliaia 36 5 5 5" xfId="21127"/>
    <cellStyle name="Migliaia 36 5 6" xfId="21128"/>
    <cellStyle name="Migliaia 36 5 6 2" xfId="30204"/>
    <cellStyle name="Migliaia 36 5 6 2 2" xfId="35731"/>
    <cellStyle name="Migliaia 36 5 6 2 3" xfId="41033"/>
    <cellStyle name="Migliaia 36 5 6 3" xfId="33149"/>
    <cellStyle name="Migliaia 36 5 6 4" xfId="38382"/>
    <cellStyle name="Migliaia 36 5 7" xfId="21125"/>
    <cellStyle name="Migliaia 36 5 8" xfId="2502"/>
    <cellStyle name="Migliaia 36 6" xfId="2497"/>
    <cellStyle name="Migliaia 36 6 2" xfId="4471"/>
    <cellStyle name="Migliaia 36 6 2 2" xfId="6047"/>
    <cellStyle name="Migliaia 36 6 2 3" xfId="14958"/>
    <cellStyle name="Migliaia 36 6 2 4" xfId="16799"/>
    <cellStyle name="Migliaia 36 6 2 5" xfId="28675"/>
    <cellStyle name="Migliaia 36 6 2 6" xfId="12776"/>
    <cellStyle name="Migliaia 36 6 3" xfId="5799"/>
    <cellStyle name="Migliaia 36 6 3 2" xfId="31615"/>
    <cellStyle name="Migliaia 36 6 3 2 2" xfId="36775"/>
    <cellStyle name="Migliaia 36 6 3 2 3" xfId="42077"/>
    <cellStyle name="Migliaia 36 6 3 3" xfId="34124"/>
    <cellStyle name="Migliaia 36 6 3 4" xfId="39426"/>
    <cellStyle name="Migliaia 36 6 4" xfId="16798"/>
    <cellStyle name="Migliaia 36 6 4 2" xfId="35732"/>
    <cellStyle name="Migliaia 36 6 4 3" xfId="41034"/>
    <cellStyle name="Migliaia 36 6 4 4" xfId="30205"/>
    <cellStyle name="Migliaia 36 6 5" xfId="33150"/>
    <cellStyle name="Migliaia 36 6 6" xfId="38383"/>
    <cellStyle name="Migliaia 36 6 7" xfId="12775"/>
    <cellStyle name="Migliaia 36 7" xfId="4100"/>
    <cellStyle name="Migliaia 36 7 2" xfId="10570"/>
    <cellStyle name="Migliaia 36 7 2 2" xfId="31616"/>
    <cellStyle name="Migliaia 36 7 2 2 2" xfId="36776"/>
    <cellStyle name="Migliaia 36 7 2 2 3" xfId="42078"/>
    <cellStyle name="Migliaia 36 7 2 3" xfId="34125"/>
    <cellStyle name="Migliaia 36 7 2 4" xfId="39427"/>
    <cellStyle name="Migliaia 36 7 3" xfId="16800"/>
    <cellStyle name="Migliaia 36 7 3 2" xfId="35733"/>
    <cellStyle name="Migliaia 36 7 3 3" xfId="41035"/>
    <cellStyle name="Migliaia 36 7 3 4" xfId="30206"/>
    <cellStyle name="Migliaia 36 7 4" xfId="33151"/>
    <cellStyle name="Migliaia 36 7 5" xfId="38384"/>
    <cellStyle name="Migliaia 36 7 6" xfId="12777"/>
    <cellStyle name="Migliaia 36 8" xfId="3677"/>
    <cellStyle name="Migliaia 36 8 2" xfId="10275"/>
    <cellStyle name="Migliaia 36 8 2 2" xfId="31617"/>
    <cellStyle name="Migliaia 36 8 2 2 2" xfId="36777"/>
    <cellStyle name="Migliaia 36 8 2 2 3" xfId="42079"/>
    <cellStyle name="Migliaia 36 8 2 3" xfId="34126"/>
    <cellStyle name="Migliaia 36 8 2 4" xfId="39428"/>
    <cellStyle name="Migliaia 36 8 3" xfId="16801"/>
    <cellStyle name="Migliaia 36 8 3 2" xfId="35734"/>
    <cellStyle name="Migliaia 36 8 3 3" xfId="41036"/>
    <cellStyle name="Migliaia 36 8 3 4" xfId="30207"/>
    <cellStyle name="Migliaia 36 8 4" xfId="33152"/>
    <cellStyle name="Migliaia 36 8 5" xfId="38385"/>
    <cellStyle name="Migliaia 36 8 6" xfId="12778"/>
    <cellStyle name="Migliaia 36 9" xfId="13497"/>
    <cellStyle name="Migliaia 36 9 2" xfId="30208"/>
    <cellStyle name="Migliaia 36 9 2 2" xfId="35735"/>
    <cellStyle name="Migliaia 36 9 2 3" xfId="41037"/>
    <cellStyle name="Migliaia 36 9 3" xfId="33153"/>
    <cellStyle name="Migliaia 36 9 4" xfId="38386"/>
    <cellStyle name="Migliaia 37" xfId="545"/>
    <cellStyle name="Migliaia 37 10" xfId="16802"/>
    <cellStyle name="Migliaia 37 10 2" xfId="35736"/>
    <cellStyle name="Migliaia 37 10 3" xfId="41038"/>
    <cellStyle name="Migliaia 37 10 4" xfId="30209"/>
    <cellStyle name="Migliaia 37 11" xfId="33154"/>
    <cellStyle name="Migliaia 37 12" xfId="38387"/>
    <cellStyle name="Migliaia 37 13" xfId="1871"/>
    <cellStyle name="Migliaia 37 2" xfId="546"/>
    <cellStyle name="Migliaia 37 2 2" xfId="2504"/>
    <cellStyle name="Migliaia 37 2 2 2" xfId="4478"/>
    <cellStyle name="Migliaia 37 2 2 2 2" xfId="10697"/>
    <cellStyle name="Migliaia 37 2 2 2 2 2" xfId="35737"/>
    <cellStyle name="Migliaia 37 2 2 2 2 3" xfId="41039"/>
    <cellStyle name="Migliaia 37 2 2 2 3" xfId="14759"/>
    <cellStyle name="Migliaia 37 2 2 2 4" xfId="16805"/>
    <cellStyle name="Migliaia 37 2 2 2 4 2" xfId="38388"/>
    <cellStyle name="Migliaia 37 2 2 2 5" xfId="12779"/>
    <cellStyle name="Migliaia 37 2 2 3" xfId="7922"/>
    <cellStyle name="Migliaia 37 2 2 3 2" xfId="31618"/>
    <cellStyle name="Migliaia 37 2 2 3 2 2" xfId="36778"/>
    <cellStyle name="Migliaia 37 2 2 3 2 3" xfId="42080"/>
    <cellStyle name="Migliaia 37 2 2 3 3" xfId="34127"/>
    <cellStyle name="Migliaia 37 2 2 3 4" xfId="39429"/>
    <cellStyle name="Migliaia 37 2 2 4" xfId="7052"/>
    <cellStyle name="Migliaia 37 2 2 4 2" xfId="17825"/>
    <cellStyle name="Migliaia 37 2 2 4 3" xfId="44760"/>
    <cellStyle name="Migliaia 37 2 2 4 4" xfId="46818"/>
    <cellStyle name="Migliaia 37 2 2 4 5" xfId="49834"/>
    <cellStyle name="Migliaia 37 2 2 5" xfId="16804"/>
    <cellStyle name="Migliaia 37 2 2 6" xfId="21130"/>
    <cellStyle name="Migliaia 37 2 3" xfId="4104"/>
    <cellStyle name="Migliaia 37 2 3 2" xfId="10574"/>
    <cellStyle name="Migliaia 37 2 3 2 2" xfId="31619"/>
    <cellStyle name="Migliaia 37 2 3 2 2 2" xfId="36779"/>
    <cellStyle name="Migliaia 37 2 3 2 2 3" xfId="42081"/>
    <cellStyle name="Migliaia 37 2 3 2 3" xfId="34128"/>
    <cellStyle name="Migliaia 37 2 3 2 4" xfId="39430"/>
    <cellStyle name="Migliaia 37 2 3 3" xfId="16806"/>
    <cellStyle name="Migliaia 37 2 3 3 2" xfId="35738"/>
    <cellStyle name="Migliaia 37 2 3 3 3" xfId="41040"/>
    <cellStyle name="Migliaia 37 2 3 3 4" xfId="30210"/>
    <cellStyle name="Migliaia 37 2 3 4" xfId="33155"/>
    <cellStyle name="Migliaia 37 2 3 5" xfId="38389"/>
    <cellStyle name="Migliaia 37 2 3 6" xfId="12780"/>
    <cellStyle name="Migliaia 37 2 4" xfId="3682"/>
    <cellStyle name="Migliaia 37 2 4 2" xfId="10279"/>
    <cellStyle name="Migliaia 37 2 4 2 2" xfId="35739"/>
    <cellStyle name="Migliaia 37 2 4 2 3" xfId="41041"/>
    <cellStyle name="Migliaia 37 2 4 3" xfId="15013"/>
    <cellStyle name="Migliaia 37 2 4 4" xfId="16807"/>
    <cellStyle name="Migliaia 37 2 4 4 2" xfId="38390"/>
    <cellStyle name="Migliaia 37 2 4 5" xfId="12781"/>
    <cellStyle name="Migliaia 37 2 5" xfId="9437"/>
    <cellStyle name="Migliaia 37 2 5 2" xfId="30211"/>
    <cellStyle name="Migliaia 37 2 5 2 2" xfId="35740"/>
    <cellStyle name="Migliaia 37 2 5 2 3" xfId="41042"/>
    <cellStyle name="Migliaia 37 2 5 3" xfId="33156"/>
    <cellStyle name="Migliaia 37 2 5 4" xfId="38391"/>
    <cellStyle name="Migliaia 37 2 6" xfId="16803"/>
    <cellStyle name="Migliaia 37 2 6 2" xfId="30212"/>
    <cellStyle name="Migliaia 37 2 6 2 2" xfId="35741"/>
    <cellStyle name="Migliaia 37 2 6 2 3" xfId="41043"/>
    <cellStyle name="Migliaia 37 2 6 3" xfId="33157"/>
    <cellStyle name="Migliaia 37 2 6 4" xfId="38392"/>
    <cellStyle name="Migliaia 37 2 6 5" xfId="21131"/>
    <cellStyle name="Migliaia 37 2 7" xfId="21129"/>
    <cellStyle name="Migliaia 37 2 8" xfId="1872"/>
    <cellStyle name="Migliaia 37 3" xfId="547"/>
    <cellStyle name="Migliaia 37 3 10" xfId="21132"/>
    <cellStyle name="Migliaia 37 3 11" xfId="12782"/>
    <cellStyle name="Migliaia 37 3 12" xfId="1873"/>
    <cellStyle name="Migliaia 37 3 2" xfId="548"/>
    <cellStyle name="Migliaia 37 3 2 2" xfId="4480"/>
    <cellStyle name="Migliaia 37 3 2 2 2" xfId="8310"/>
    <cellStyle name="Migliaia 37 3 2 2 2 2" xfId="14760"/>
    <cellStyle name="Migliaia 37 3 2 2 2 2 2" xfId="18178"/>
    <cellStyle name="Migliaia 37 3 2 2 2 2 2 2" xfId="35742"/>
    <cellStyle name="Migliaia 37 3 2 2 2 2 3" xfId="41044"/>
    <cellStyle name="Migliaia 37 3 2 2 2 2 4" xfId="30213"/>
    <cellStyle name="Migliaia 37 3 2 2 2 3" xfId="33158"/>
    <cellStyle name="Migliaia 37 3 2 2 2 4" xfId="38393"/>
    <cellStyle name="Migliaia 37 3 2 2 2 5" xfId="44477"/>
    <cellStyle name="Migliaia 37 3 2 2 2 6" xfId="47184"/>
    <cellStyle name="Migliaia 37 3 2 2 2 7" xfId="50200"/>
    <cellStyle name="Migliaia 37 3 2 2 2 8" xfId="13975"/>
    <cellStyle name="Migliaia 37 3 2 2 3" xfId="7865"/>
    <cellStyle name="Migliaia 37 3 2 2 4" xfId="7053"/>
    <cellStyle name="Migliaia 37 3 2 2 4 2" xfId="17826"/>
    <cellStyle name="Migliaia 37 3 2 2 4 3" xfId="44462"/>
    <cellStyle name="Migliaia 37 3 2 2 4 4" xfId="46819"/>
    <cellStyle name="Migliaia 37 3 2 2 4 5" xfId="49835"/>
    <cellStyle name="Migliaia 37 3 2 2 5" xfId="16810"/>
    <cellStyle name="Migliaia 37 3 2 2 6" xfId="21134"/>
    <cellStyle name="Migliaia 37 3 2 3" xfId="3684"/>
    <cellStyle name="Migliaia 37 3 2 3 2" xfId="8712"/>
    <cellStyle name="Migliaia 37 3 2 3 2 2" xfId="35743"/>
    <cellStyle name="Migliaia 37 3 2 3 2 3" xfId="41045"/>
    <cellStyle name="Migliaia 37 3 2 3 2 4" xfId="30214"/>
    <cellStyle name="Migliaia 37 3 2 3 3" xfId="8311"/>
    <cellStyle name="Migliaia 37 3 2 3 4" xfId="16811"/>
    <cellStyle name="Migliaia 37 3 2 3 4 2" xfId="38394"/>
    <cellStyle name="Migliaia 37 3 2 3 5" xfId="12783"/>
    <cellStyle name="Migliaia 37 3 2 4" xfId="7657"/>
    <cellStyle name="Migliaia 37 3 2 4 2" xfId="14394"/>
    <cellStyle name="Migliaia 37 3 2 4 2 2" xfId="35744"/>
    <cellStyle name="Migliaia 37 3 2 4 2 3" xfId="41046"/>
    <cellStyle name="Migliaia 37 3 2 4 3" xfId="33159"/>
    <cellStyle name="Migliaia 37 3 2 4 4" xfId="38395"/>
    <cellStyle name="Migliaia 37 3 2 4 5" xfId="13500"/>
    <cellStyle name="Migliaia 37 3 2 5" xfId="13640"/>
    <cellStyle name="Migliaia 37 3 2 5 2" xfId="30215"/>
    <cellStyle name="Migliaia 37 3 2 5 2 2" xfId="35745"/>
    <cellStyle name="Migliaia 37 3 2 5 2 3" xfId="41047"/>
    <cellStyle name="Migliaia 37 3 2 5 3" xfId="33160"/>
    <cellStyle name="Migliaia 37 3 2 5 4" xfId="38396"/>
    <cellStyle name="Migliaia 37 3 2 6" xfId="16809"/>
    <cellStyle name="Migliaia 37 3 2 6 2" xfId="30216"/>
    <cellStyle name="Migliaia 37 3 2 6 2 2" xfId="35746"/>
    <cellStyle name="Migliaia 37 3 2 6 2 3" xfId="41048"/>
    <cellStyle name="Migliaia 37 3 2 6 3" xfId="33161"/>
    <cellStyle name="Migliaia 37 3 2 6 4" xfId="38397"/>
    <cellStyle name="Migliaia 37 3 2 6 5" xfId="21135"/>
    <cellStyle name="Migliaia 37 3 2 7" xfId="21133"/>
    <cellStyle name="Migliaia 37 3 2 8" xfId="2506"/>
    <cellStyle name="Migliaia 37 3 3" xfId="2505"/>
    <cellStyle name="Migliaia 37 3 3 2" xfId="4479"/>
    <cellStyle name="Migliaia 37 3 3 2 2" xfId="6050"/>
    <cellStyle name="Migliaia 37 3 3 2 2 2" xfId="35748"/>
    <cellStyle name="Migliaia 37 3 3 2 2 3" xfId="41050"/>
    <cellStyle name="Migliaia 37 3 3 2 3" xfId="14529"/>
    <cellStyle name="Migliaia 37 3 3 2 4" xfId="16813"/>
    <cellStyle name="Migliaia 37 3 3 2 4 2" xfId="38399"/>
    <cellStyle name="Migliaia 37 3 3 2 5" xfId="12785"/>
    <cellStyle name="Migliaia 37 3 3 3" xfId="5802"/>
    <cellStyle name="Migliaia 37 3 3 3 2" xfId="30218"/>
    <cellStyle name="Migliaia 37 3 3 3 2 2" xfId="35749"/>
    <cellStyle name="Migliaia 37 3 3 3 2 3" xfId="41051"/>
    <cellStyle name="Migliaia 37 3 3 3 3" xfId="33163"/>
    <cellStyle name="Migliaia 37 3 3 3 4" xfId="38400"/>
    <cellStyle name="Migliaia 37 3 3 4" xfId="16812"/>
    <cellStyle name="Migliaia 37 3 3 4 2" xfId="30219"/>
    <cellStyle name="Migliaia 37 3 3 4 2 2" xfId="35750"/>
    <cellStyle name="Migliaia 37 3 3 4 2 3" xfId="41052"/>
    <cellStyle name="Migliaia 37 3 3 4 3" xfId="33164"/>
    <cellStyle name="Migliaia 37 3 3 4 4" xfId="38401"/>
    <cellStyle name="Migliaia 37 3 3 4 5" xfId="21136"/>
    <cellStyle name="Migliaia 37 3 3 5" xfId="21137"/>
    <cellStyle name="Migliaia 37 3 3 5 2" xfId="30220"/>
    <cellStyle name="Migliaia 37 3 3 5 2 2" xfId="35751"/>
    <cellStyle name="Migliaia 37 3 3 5 2 3" xfId="41053"/>
    <cellStyle name="Migliaia 37 3 3 5 3" xfId="33165"/>
    <cellStyle name="Migliaia 37 3 3 5 4" xfId="38402"/>
    <cellStyle name="Migliaia 37 3 3 6" xfId="30217"/>
    <cellStyle name="Migliaia 37 3 3 6 2" xfId="35747"/>
    <cellStyle name="Migliaia 37 3 3 6 3" xfId="41049"/>
    <cellStyle name="Migliaia 37 3 3 7" xfId="33162"/>
    <cellStyle name="Migliaia 37 3 3 8" xfId="38398"/>
    <cellStyle name="Migliaia 37 3 3 9" xfId="12784"/>
    <cellStyle name="Migliaia 37 3 4" xfId="3295"/>
    <cellStyle name="Migliaia 37 3 4 2" xfId="4805"/>
    <cellStyle name="Migliaia 37 3 4 2 2" xfId="10757"/>
    <cellStyle name="Migliaia 37 3 4 2 3" xfId="14890"/>
    <cellStyle name="Migliaia 37 3 4 2 4" xfId="16815"/>
    <cellStyle name="Migliaia 37 3 4 2 5" xfId="28676"/>
    <cellStyle name="Migliaia 37 3 4 2 6" xfId="12787"/>
    <cellStyle name="Migliaia 37 3 4 3" xfId="10005"/>
    <cellStyle name="Migliaia 37 3 4 3 2" xfId="31620"/>
    <cellStyle name="Migliaia 37 3 4 3 2 2" xfId="36780"/>
    <cellStyle name="Migliaia 37 3 4 3 2 3" xfId="42082"/>
    <cellStyle name="Migliaia 37 3 4 3 3" xfId="34129"/>
    <cellStyle name="Migliaia 37 3 4 3 4" xfId="39431"/>
    <cellStyle name="Migliaia 37 3 4 4" xfId="16814"/>
    <cellStyle name="Migliaia 37 3 4 4 2" xfId="35752"/>
    <cellStyle name="Migliaia 37 3 4 4 3" xfId="41054"/>
    <cellStyle name="Migliaia 37 3 4 4 4" xfId="30221"/>
    <cellStyle name="Migliaia 37 3 4 5" xfId="33166"/>
    <cellStyle name="Migliaia 37 3 4 6" xfId="38403"/>
    <cellStyle name="Migliaia 37 3 4 7" xfId="12786"/>
    <cellStyle name="Migliaia 37 3 5" xfId="4105"/>
    <cellStyle name="Migliaia 37 3 5 2" xfId="10575"/>
    <cellStyle name="Migliaia 37 3 5 2 2" xfId="31621"/>
    <cellStyle name="Migliaia 37 3 5 2 2 2" xfId="36781"/>
    <cellStyle name="Migliaia 37 3 5 2 2 3" xfId="42083"/>
    <cellStyle name="Migliaia 37 3 5 2 3" xfId="34130"/>
    <cellStyle name="Migliaia 37 3 5 2 4" xfId="39432"/>
    <cellStyle name="Migliaia 37 3 5 3" xfId="16816"/>
    <cellStyle name="Migliaia 37 3 5 3 2" xfId="35753"/>
    <cellStyle name="Migliaia 37 3 5 3 3" xfId="41055"/>
    <cellStyle name="Migliaia 37 3 5 3 4" xfId="30222"/>
    <cellStyle name="Migliaia 37 3 5 4" xfId="33167"/>
    <cellStyle name="Migliaia 37 3 5 5" xfId="38404"/>
    <cellStyle name="Migliaia 37 3 5 6" xfId="12788"/>
    <cellStyle name="Migliaia 37 3 6" xfId="3683"/>
    <cellStyle name="Migliaia 37 3 6 2" xfId="10280"/>
    <cellStyle name="Migliaia 37 3 6 2 2" xfId="35754"/>
    <cellStyle name="Migliaia 37 3 6 2 3" xfId="41056"/>
    <cellStyle name="Migliaia 37 3 6 3" xfId="14329"/>
    <cellStyle name="Migliaia 37 3 6 4" xfId="16817"/>
    <cellStyle name="Migliaia 37 3 6 4 2" xfId="38405"/>
    <cellStyle name="Migliaia 37 3 6 5" xfId="12789"/>
    <cellStyle name="Migliaia 37 3 7" xfId="8470"/>
    <cellStyle name="Migliaia 37 3 7 2" xfId="30223"/>
    <cellStyle name="Migliaia 37 3 7 2 2" xfId="35755"/>
    <cellStyle name="Migliaia 37 3 7 2 3" xfId="41057"/>
    <cellStyle name="Migliaia 37 3 7 3" xfId="33168"/>
    <cellStyle name="Migliaia 37 3 7 4" xfId="38406"/>
    <cellStyle name="Migliaia 37 3 8" xfId="13641"/>
    <cellStyle name="Migliaia 37 3 8 2" xfId="30224"/>
    <cellStyle name="Migliaia 37 3 8 2 2" xfId="35756"/>
    <cellStyle name="Migliaia 37 3 8 2 3" xfId="41058"/>
    <cellStyle name="Migliaia 37 3 8 3" xfId="33169"/>
    <cellStyle name="Migliaia 37 3 8 4" xfId="38407"/>
    <cellStyle name="Migliaia 37 3 8 5" xfId="21138"/>
    <cellStyle name="Migliaia 37 3 9" xfId="16808"/>
    <cellStyle name="Migliaia 37 4" xfId="549"/>
    <cellStyle name="Migliaia 37 4 2" xfId="4481"/>
    <cellStyle name="Migliaia 37 4 2 2" xfId="5149"/>
    <cellStyle name="Migliaia 37 4 2 2 2" xfId="30225"/>
    <cellStyle name="Migliaia 37 4 2 2 2 2" xfId="35757"/>
    <cellStyle name="Migliaia 37 4 2 2 2 3" xfId="41059"/>
    <cellStyle name="Migliaia 37 4 2 2 3" xfId="33170"/>
    <cellStyle name="Migliaia 37 4 2 2 4" xfId="38408"/>
    <cellStyle name="Migliaia 37 4 2 3" xfId="8312"/>
    <cellStyle name="Migliaia 37 4 2 3 2" xfId="30226"/>
    <cellStyle name="Migliaia 37 4 2 3 2 2" xfId="35758"/>
    <cellStyle name="Migliaia 37 4 2 3 2 3" xfId="41060"/>
    <cellStyle name="Migliaia 37 4 2 3 3" xfId="33171"/>
    <cellStyle name="Migliaia 37 4 2 3 4" xfId="38409"/>
    <cellStyle name="Migliaia 37 4 2 4" xfId="7659"/>
    <cellStyle name="Migliaia 37 4 2 5" xfId="7055"/>
    <cellStyle name="Migliaia 37 4 2 5 2" xfId="17828"/>
    <cellStyle name="Migliaia 37 4 2 5 3" xfId="20522"/>
    <cellStyle name="Migliaia 37 4 2 5 4" xfId="46821"/>
    <cellStyle name="Migliaia 37 4 2 5 5" xfId="49837"/>
    <cellStyle name="Migliaia 37 4 2 6" xfId="16819"/>
    <cellStyle name="Migliaia 37 4 2 7" xfId="21140"/>
    <cellStyle name="Migliaia 37 4 3" xfId="5150"/>
    <cellStyle name="Migliaia 37 4 3 2" xfId="14530"/>
    <cellStyle name="Migliaia 37 4 3 2 2" xfId="35759"/>
    <cellStyle name="Migliaia 37 4 3 2 3" xfId="41061"/>
    <cellStyle name="Migliaia 37 4 3 3" xfId="33172"/>
    <cellStyle name="Migliaia 37 4 3 4" xfId="38410"/>
    <cellStyle name="Migliaia 37 4 3 5" xfId="13639"/>
    <cellStyle name="Migliaia 37 4 4" xfId="8313"/>
    <cellStyle name="Migliaia 37 4 4 2" xfId="30227"/>
    <cellStyle name="Migliaia 37 4 4 2 2" xfId="35760"/>
    <cellStyle name="Migliaia 37 4 4 2 3" xfId="41062"/>
    <cellStyle name="Migliaia 37 4 4 3" xfId="33173"/>
    <cellStyle name="Migliaia 37 4 4 4" xfId="38411"/>
    <cellStyle name="Migliaia 37 4 5" xfId="7658"/>
    <cellStyle name="Migliaia 37 4 5 2" xfId="30228"/>
    <cellStyle name="Migliaia 37 4 5 2 2" xfId="35761"/>
    <cellStyle name="Migliaia 37 4 5 2 3" xfId="41063"/>
    <cellStyle name="Migliaia 37 4 5 3" xfId="33174"/>
    <cellStyle name="Migliaia 37 4 5 4" xfId="38412"/>
    <cellStyle name="Migliaia 37 4 6" xfId="7054"/>
    <cellStyle name="Migliaia 37 4 6 2" xfId="17827"/>
    <cellStyle name="Migliaia 37 4 6 2 2" xfId="35762"/>
    <cellStyle name="Migliaia 37 4 6 2 3" xfId="41064"/>
    <cellStyle name="Migliaia 37 4 6 2 4" xfId="30229"/>
    <cellStyle name="Migliaia 37 4 6 3" xfId="33175"/>
    <cellStyle name="Migliaia 37 4 6 4" xfId="38413"/>
    <cellStyle name="Migliaia 37 4 6 5" xfId="21141"/>
    <cellStyle name="Migliaia 37 4 6 6" xfId="42534"/>
    <cellStyle name="Migliaia 37 4 6 7" xfId="46820"/>
    <cellStyle name="Migliaia 37 4 6 8" xfId="49836"/>
    <cellStyle name="Migliaia 37 4 7" xfId="16818"/>
    <cellStyle name="Migliaia 37 4 7 2" xfId="30230"/>
    <cellStyle name="Migliaia 37 4 7 2 2" xfId="35763"/>
    <cellStyle name="Migliaia 37 4 7 2 3" xfId="41065"/>
    <cellStyle name="Migliaia 37 4 7 3" xfId="33176"/>
    <cellStyle name="Migliaia 37 4 7 4" xfId="38414"/>
    <cellStyle name="Migliaia 37 4 7 5" xfId="21142"/>
    <cellStyle name="Migliaia 37 4 8" xfId="21139"/>
    <cellStyle name="Migliaia 37 4 9" xfId="2507"/>
    <cellStyle name="Migliaia 37 5" xfId="550"/>
    <cellStyle name="Migliaia 37 5 2" xfId="4482"/>
    <cellStyle name="Migliaia 37 5 2 2" xfId="14761"/>
    <cellStyle name="Migliaia 37 5 2 2 2" xfId="35764"/>
    <cellStyle name="Migliaia 37 5 2 2 3" xfId="41066"/>
    <cellStyle name="Migliaia 37 5 2 3" xfId="16821"/>
    <cellStyle name="Migliaia 37 5 2 3 2" xfId="33177"/>
    <cellStyle name="Migliaia 37 5 2 4" xfId="38415"/>
    <cellStyle name="Migliaia 37 5 2 5" xfId="12790"/>
    <cellStyle name="Migliaia 37 5 3" xfId="7660"/>
    <cellStyle name="Migliaia 37 5 3 2" xfId="30231"/>
    <cellStyle name="Migliaia 37 5 3 2 2" xfId="35765"/>
    <cellStyle name="Migliaia 37 5 3 2 3" xfId="41067"/>
    <cellStyle name="Migliaia 37 5 3 3" xfId="33178"/>
    <cellStyle name="Migliaia 37 5 3 4" xfId="38416"/>
    <cellStyle name="Migliaia 37 5 4" xfId="7056"/>
    <cellStyle name="Migliaia 37 5 4 2" xfId="17829"/>
    <cellStyle name="Migliaia 37 5 4 2 2" xfId="35766"/>
    <cellStyle name="Migliaia 37 5 4 2 3" xfId="41068"/>
    <cellStyle name="Migliaia 37 5 4 2 4" xfId="30232"/>
    <cellStyle name="Migliaia 37 5 4 3" xfId="33179"/>
    <cellStyle name="Migliaia 37 5 4 4" xfId="38417"/>
    <cellStyle name="Migliaia 37 5 4 5" xfId="21144"/>
    <cellStyle name="Migliaia 37 5 4 6" xfId="42535"/>
    <cellStyle name="Migliaia 37 5 4 7" xfId="46822"/>
    <cellStyle name="Migliaia 37 5 4 8" xfId="49838"/>
    <cellStyle name="Migliaia 37 5 5" xfId="16820"/>
    <cellStyle name="Migliaia 37 5 5 2" xfId="30233"/>
    <cellStyle name="Migliaia 37 5 5 2 2" xfId="35767"/>
    <cellStyle name="Migliaia 37 5 5 2 3" xfId="41069"/>
    <cellStyle name="Migliaia 37 5 5 3" xfId="33180"/>
    <cellStyle name="Migliaia 37 5 5 4" xfId="38418"/>
    <cellStyle name="Migliaia 37 5 5 5" xfId="21145"/>
    <cellStyle name="Migliaia 37 5 6" xfId="21146"/>
    <cellStyle name="Migliaia 37 5 6 2" xfId="30234"/>
    <cellStyle name="Migliaia 37 5 6 2 2" xfId="35768"/>
    <cellStyle name="Migliaia 37 5 6 2 3" xfId="41070"/>
    <cellStyle name="Migliaia 37 5 6 3" xfId="33181"/>
    <cellStyle name="Migliaia 37 5 6 4" xfId="38419"/>
    <cellStyle name="Migliaia 37 5 7" xfId="21143"/>
    <cellStyle name="Migliaia 37 5 8" xfId="2508"/>
    <cellStyle name="Migliaia 37 6" xfId="2503"/>
    <cellStyle name="Migliaia 37 6 2" xfId="4477"/>
    <cellStyle name="Migliaia 37 6 2 2" xfId="6049"/>
    <cellStyle name="Migliaia 37 6 2 3" xfId="14957"/>
    <cellStyle name="Migliaia 37 6 2 4" xfId="16823"/>
    <cellStyle name="Migliaia 37 6 2 5" xfId="28677"/>
    <cellStyle name="Migliaia 37 6 2 6" xfId="12792"/>
    <cellStyle name="Migliaia 37 6 3" xfId="5801"/>
    <cellStyle name="Migliaia 37 6 3 2" xfId="31622"/>
    <cellStyle name="Migliaia 37 6 3 2 2" xfId="36782"/>
    <cellStyle name="Migliaia 37 6 3 2 3" xfId="42084"/>
    <cellStyle name="Migliaia 37 6 3 3" xfId="34131"/>
    <cellStyle name="Migliaia 37 6 3 4" xfId="39433"/>
    <cellStyle name="Migliaia 37 6 4" xfId="16822"/>
    <cellStyle name="Migliaia 37 6 4 2" xfId="35769"/>
    <cellStyle name="Migliaia 37 6 4 3" xfId="41071"/>
    <cellStyle name="Migliaia 37 6 4 4" xfId="30235"/>
    <cellStyle name="Migliaia 37 6 5" xfId="33182"/>
    <cellStyle name="Migliaia 37 6 6" xfId="38420"/>
    <cellStyle name="Migliaia 37 6 7" xfId="12791"/>
    <cellStyle name="Migliaia 37 7" xfId="4103"/>
    <cellStyle name="Migliaia 37 7 2" xfId="10573"/>
    <cellStyle name="Migliaia 37 7 2 2" xfId="31623"/>
    <cellStyle name="Migliaia 37 7 2 2 2" xfId="36783"/>
    <cellStyle name="Migliaia 37 7 2 2 3" xfId="42085"/>
    <cellStyle name="Migliaia 37 7 2 3" xfId="34132"/>
    <cellStyle name="Migliaia 37 7 2 4" xfId="39434"/>
    <cellStyle name="Migliaia 37 7 3" xfId="16824"/>
    <cellStyle name="Migliaia 37 7 3 2" xfId="35770"/>
    <cellStyle name="Migliaia 37 7 3 3" xfId="41072"/>
    <cellStyle name="Migliaia 37 7 3 4" xfId="30236"/>
    <cellStyle name="Migliaia 37 7 4" xfId="33183"/>
    <cellStyle name="Migliaia 37 7 5" xfId="38421"/>
    <cellStyle name="Migliaia 37 7 6" xfId="12793"/>
    <cellStyle name="Migliaia 37 8" xfId="3681"/>
    <cellStyle name="Migliaia 37 8 2" xfId="10278"/>
    <cellStyle name="Migliaia 37 8 2 2" xfId="31624"/>
    <cellStyle name="Migliaia 37 8 2 2 2" xfId="36784"/>
    <cellStyle name="Migliaia 37 8 2 2 3" xfId="42086"/>
    <cellStyle name="Migliaia 37 8 2 3" xfId="34133"/>
    <cellStyle name="Migliaia 37 8 2 4" xfId="39435"/>
    <cellStyle name="Migliaia 37 8 3" xfId="16825"/>
    <cellStyle name="Migliaia 37 8 3 2" xfId="35771"/>
    <cellStyle name="Migliaia 37 8 3 3" xfId="41073"/>
    <cellStyle name="Migliaia 37 8 3 4" xfId="30237"/>
    <cellStyle name="Migliaia 37 8 4" xfId="33184"/>
    <cellStyle name="Migliaia 37 8 5" xfId="38422"/>
    <cellStyle name="Migliaia 37 8 6" xfId="12794"/>
    <cellStyle name="Migliaia 37 9" xfId="13499"/>
    <cellStyle name="Migliaia 37 9 2" xfId="30238"/>
    <cellStyle name="Migliaia 37 9 2 2" xfId="35772"/>
    <cellStyle name="Migliaia 37 9 2 3" xfId="41074"/>
    <cellStyle name="Migliaia 37 9 3" xfId="33185"/>
    <cellStyle name="Migliaia 37 9 4" xfId="38423"/>
    <cellStyle name="Migliaia 38" xfId="551"/>
    <cellStyle name="Migliaia 38 10" xfId="16826"/>
    <cellStyle name="Migliaia 38 10 2" xfId="35773"/>
    <cellStyle name="Migliaia 38 10 3" xfId="41075"/>
    <cellStyle name="Migliaia 38 10 4" xfId="30239"/>
    <cellStyle name="Migliaia 38 11" xfId="33186"/>
    <cellStyle name="Migliaia 38 12" xfId="38424"/>
    <cellStyle name="Migliaia 38 13" xfId="1874"/>
    <cellStyle name="Migliaia 38 2" xfId="552"/>
    <cellStyle name="Migliaia 38 2 2" xfId="2510"/>
    <cellStyle name="Migliaia 38 2 2 2" xfId="4484"/>
    <cellStyle name="Migliaia 38 2 2 2 2" xfId="10698"/>
    <cellStyle name="Migliaia 38 2 2 2 2 2" xfId="35774"/>
    <cellStyle name="Migliaia 38 2 2 2 2 3" xfId="41076"/>
    <cellStyle name="Migliaia 38 2 2 2 3" xfId="14762"/>
    <cellStyle name="Migliaia 38 2 2 2 4" xfId="16829"/>
    <cellStyle name="Migliaia 38 2 2 2 4 2" xfId="38425"/>
    <cellStyle name="Migliaia 38 2 2 2 5" xfId="12795"/>
    <cellStyle name="Migliaia 38 2 2 3" xfId="7923"/>
    <cellStyle name="Migliaia 38 2 2 3 2" xfId="31625"/>
    <cellStyle name="Migliaia 38 2 2 3 2 2" xfId="36785"/>
    <cellStyle name="Migliaia 38 2 2 3 2 3" xfId="42087"/>
    <cellStyle name="Migliaia 38 2 2 3 3" xfId="34134"/>
    <cellStyle name="Migliaia 38 2 2 3 4" xfId="39436"/>
    <cellStyle name="Migliaia 38 2 2 4" xfId="7057"/>
    <cellStyle name="Migliaia 38 2 2 4 2" xfId="17830"/>
    <cellStyle name="Migliaia 38 2 2 4 3" xfId="43592"/>
    <cellStyle name="Migliaia 38 2 2 4 4" xfId="46823"/>
    <cellStyle name="Migliaia 38 2 2 4 5" xfId="49839"/>
    <cellStyle name="Migliaia 38 2 2 5" xfId="16828"/>
    <cellStyle name="Migliaia 38 2 2 6" xfId="21148"/>
    <cellStyle name="Migliaia 38 2 3" xfId="4107"/>
    <cellStyle name="Migliaia 38 2 3 2" xfId="10577"/>
    <cellStyle name="Migliaia 38 2 3 2 2" xfId="31626"/>
    <cellStyle name="Migliaia 38 2 3 2 2 2" xfId="36786"/>
    <cellStyle name="Migliaia 38 2 3 2 2 3" xfId="42088"/>
    <cellStyle name="Migliaia 38 2 3 2 3" xfId="34135"/>
    <cellStyle name="Migliaia 38 2 3 2 4" xfId="39437"/>
    <cellStyle name="Migliaia 38 2 3 3" xfId="16830"/>
    <cellStyle name="Migliaia 38 2 3 3 2" xfId="35775"/>
    <cellStyle name="Migliaia 38 2 3 3 3" xfId="41077"/>
    <cellStyle name="Migliaia 38 2 3 3 4" xfId="30240"/>
    <cellStyle name="Migliaia 38 2 3 4" xfId="33187"/>
    <cellStyle name="Migliaia 38 2 3 5" xfId="38426"/>
    <cellStyle name="Migliaia 38 2 3 6" xfId="12796"/>
    <cellStyle name="Migliaia 38 2 4" xfId="3686"/>
    <cellStyle name="Migliaia 38 2 4 2" xfId="10282"/>
    <cellStyle name="Migliaia 38 2 4 2 2" xfId="35776"/>
    <cellStyle name="Migliaia 38 2 4 2 3" xfId="41078"/>
    <cellStyle name="Migliaia 38 2 4 3" xfId="15012"/>
    <cellStyle name="Migliaia 38 2 4 4" xfId="16831"/>
    <cellStyle name="Migliaia 38 2 4 4 2" xfId="38427"/>
    <cellStyle name="Migliaia 38 2 4 5" xfId="12797"/>
    <cellStyle name="Migliaia 38 2 5" xfId="9438"/>
    <cellStyle name="Migliaia 38 2 5 2" xfId="30241"/>
    <cellStyle name="Migliaia 38 2 5 2 2" xfId="35777"/>
    <cellStyle name="Migliaia 38 2 5 2 3" xfId="41079"/>
    <cellStyle name="Migliaia 38 2 5 3" xfId="33188"/>
    <cellStyle name="Migliaia 38 2 5 4" xfId="38428"/>
    <cellStyle name="Migliaia 38 2 6" xfId="16827"/>
    <cellStyle name="Migliaia 38 2 6 2" xfId="30242"/>
    <cellStyle name="Migliaia 38 2 6 2 2" xfId="35778"/>
    <cellStyle name="Migliaia 38 2 6 2 3" xfId="41080"/>
    <cellStyle name="Migliaia 38 2 6 3" xfId="33189"/>
    <cellStyle name="Migliaia 38 2 6 4" xfId="38429"/>
    <cellStyle name="Migliaia 38 2 6 5" xfId="21149"/>
    <cellStyle name="Migliaia 38 2 7" xfId="21147"/>
    <cellStyle name="Migliaia 38 2 8" xfId="1875"/>
    <cellStyle name="Migliaia 38 3" xfId="553"/>
    <cellStyle name="Migliaia 38 3 10" xfId="21150"/>
    <cellStyle name="Migliaia 38 3 11" xfId="12798"/>
    <cellStyle name="Migliaia 38 3 12" xfId="1876"/>
    <cellStyle name="Migliaia 38 3 2" xfId="554"/>
    <cellStyle name="Migliaia 38 3 2 2" xfId="4486"/>
    <cellStyle name="Migliaia 38 3 2 2 2" xfId="8314"/>
    <cellStyle name="Migliaia 38 3 2 2 2 2" xfId="14763"/>
    <cellStyle name="Migliaia 38 3 2 2 2 2 2" xfId="18179"/>
    <cellStyle name="Migliaia 38 3 2 2 2 2 2 2" xfId="35779"/>
    <cellStyle name="Migliaia 38 3 2 2 2 2 3" xfId="41081"/>
    <cellStyle name="Migliaia 38 3 2 2 2 2 4" xfId="30243"/>
    <cellStyle name="Migliaia 38 3 2 2 2 3" xfId="33190"/>
    <cellStyle name="Migliaia 38 3 2 2 2 4" xfId="38430"/>
    <cellStyle name="Migliaia 38 3 2 2 2 5" xfId="43033"/>
    <cellStyle name="Migliaia 38 3 2 2 2 6" xfId="47185"/>
    <cellStyle name="Migliaia 38 3 2 2 2 7" xfId="50201"/>
    <cellStyle name="Migliaia 38 3 2 2 2 8" xfId="13976"/>
    <cellStyle name="Migliaia 38 3 2 2 3" xfId="7866"/>
    <cellStyle name="Migliaia 38 3 2 2 4" xfId="7058"/>
    <cellStyle name="Migliaia 38 3 2 2 4 2" xfId="17831"/>
    <cellStyle name="Migliaia 38 3 2 2 4 3" xfId="42536"/>
    <cellStyle name="Migliaia 38 3 2 2 4 4" xfId="46824"/>
    <cellStyle name="Migliaia 38 3 2 2 4 5" xfId="49840"/>
    <cellStyle name="Migliaia 38 3 2 2 5" xfId="16834"/>
    <cellStyle name="Migliaia 38 3 2 2 6" xfId="21152"/>
    <cellStyle name="Migliaia 38 3 2 3" xfId="3688"/>
    <cellStyle name="Migliaia 38 3 2 3 2" xfId="7960"/>
    <cellStyle name="Migliaia 38 3 2 3 2 2" xfId="35780"/>
    <cellStyle name="Migliaia 38 3 2 3 2 3" xfId="41082"/>
    <cellStyle name="Migliaia 38 3 2 3 2 4" xfId="30244"/>
    <cellStyle name="Migliaia 38 3 2 3 3" xfId="8315"/>
    <cellStyle name="Migliaia 38 3 2 3 4" xfId="16835"/>
    <cellStyle name="Migliaia 38 3 2 3 4 2" xfId="38431"/>
    <cellStyle name="Migliaia 38 3 2 3 5" xfId="12799"/>
    <cellStyle name="Migliaia 38 3 2 4" xfId="7661"/>
    <cellStyle name="Migliaia 38 3 2 4 2" xfId="14395"/>
    <cellStyle name="Migliaia 38 3 2 4 2 2" xfId="35781"/>
    <cellStyle name="Migliaia 38 3 2 4 2 3" xfId="41083"/>
    <cellStyle name="Migliaia 38 3 2 4 3" xfId="33191"/>
    <cellStyle name="Migliaia 38 3 2 4 4" xfId="38432"/>
    <cellStyle name="Migliaia 38 3 2 4 5" xfId="13502"/>
    <cellStyle name="Migliaia 38 3 2 5" xfId="13637"/>
    <cellStyle name="Migliaia 38 3 2 5 2" xfId="30245"/>
    <cellStyle name="Migliaia 38 3 2 5 2 2" xfId="35782"/>
    <cellStyle name="Migliaia 38 3 2 5 2 3" xfId="41084"/>
    <cellStyle name="Migliaia 38 3 2 5 3" xfId="33192"/>
    <cellStyle name="Migliaia 38 3 2 5 4" xfId="38433"/>
    <cellStyle name="Migliaia 38 3 2 6" xfId="16833"/>
    <cellStyle name="Migliaia 38 3 2 6 2" xfId="30246"/>
    <cellStyle name="Migliaia 38 3 2 6 2 2" xfId="35783"/>
    <cellStyle name="Migliaia 38 3 2 6 2 3" xfId="41085"/>
    <cellStyle name="Migliaia 38 3 2 6 3" xfId="33193"/>
    <cellStyle name="Migliaia 38 3 2 6 4" xfId="38434"/>
    <cellStyle name="Migliaia 38 3 2 6 5" xfId="21153"/>
    <cellStyle name="Migliaia 38 3 2 7" xfId="21151"/>
    <cellStyle name="Migliaia 38 3 2 8" xfId="2512"/>
    <cellStyle name="Migliaia 38 3 3" xfId="2511"/>
    <cellStyle name="Migliaia 38 3 3 2" xfId="4485"/>
    <cellStyle name="Migliaia 38 3 3 2 2" xfId="6052"/>
    <cellStyle name="Migliaia 38 3 3 2 2 2" xfId="35785"/>
    <cellStyle name="Migliaia 38 3 3 2 2 3" xfId="41087"/>
    <cellStyle name="Migliaia 38 3 3 2 3" xfId="14531"/>
    <cellStyle name="Migliaia 38 3 3 2 4" xfId="16837"/>
    <cellStyle name="Migliaia 38 3 3 2 4 2" xfId="38436"/>
    <cellStyle name="Migliaia 38 3 3 2 5" xfId="12801"/>
    <cellStyle name="Migliaia 38 3 3 3" xfId="5804"/>
    <cellStyle name="Migliaia 38 3 3 3 2" xfId="30248"/>
    <cellStyle name="Migliaia 38 3 3 3 2 2" xfId="35786"/>
    <cellStyle name="Migliaia 38 3 3 3 2 3" xfId="41088"/>
    <cellStyle name="Migliaia 38 3 3 3 3" xfId="33195"/>
    <cellStyle name="Migliaia 38 3 3 3 4" xfId="38437"/>
    <cellStyle name="Migliaia 38 3 3 4" xfId="16836"/>
    <cellStyle name="Migliaia 38 3 3 4 2" xfId="30249"/>
    <cellStyle name="Migliaia 38 3 3 4 2 2" xfId="35787"/>
    <cellStyle name="Migliaia 38 3 3 4 2 3" xfId="41089"/>
    <cellStyle name="Migliaia 38 3 3 4 3" xfId="33196"/>
    <cellStyle name="Migliaia 38 3 3 4 4" xfId="38438"/>
    <cellStyle name="Migliaia 38 3 3 4 5" xfId="21154"/>
    <cellStyle name="Migliaia 38 3 3 5" xfId="21155"/>
    <cellStyle name="Migliaia 38 3 3 5 2" xfId="30250"/>
    <cellStyle name="Migliaia 38 3 3 5 2 2" xfId="35788"/>
    <cellStyle name="Migliaia 38 3 3 5 2 3" xfId="41090"/>
    <cellStyle name="Migliaia 38 3 3 5 3" xfId="33197"/>
    <cellStyle name="Migliaia 38 3 3 5 4" xfId="38439"/>
    <cellStyle name="Migliaia 38 3 3 6" xfId="30247"/>
    <cellStyle name="Migliaia 38 3 3 6 2" xfId="35784"/>
    <cellStyle name="Migliaia 38 3 3 6 3" xfId="41086"/>
    <cellStyle name="Migliaia 38 3 3 7" xfId="33194"/>
    <cellStyle name="Migliaia 38 3 3 8" xfId="38435"/>
    <cellStyle name="Migliaia 38 3 3 9" xfId="12800"/>
    <cellStyle name="Migliaia 38 3 4" xfId="3296"/>
    <cellStyle name="Migliaia 38 3 4 2" xfId="4806"/>
    <cellStyle name="Migliaia 38 3 4 2 2" xfId="10758"/>
    <cellStyle name="Migliaia 38 3 4 2 3" xfId="14437"/>
    <cellStyle name="Migliaia 38 3 4 2 4" xfId="16839"/>
    <cellStyle name="Migliaia 38 3 4 2 5" xfId="28678"/>
    <cellStyle name="Migliaia 38 3 4 2 6" xfId="12803"/>
    <cellStyle name="Migliaia 38 3 4 3" xfId="10006"/>
    <cellStyle name="Migliaia 38 3 4 3 2" xfId="31627"/>
    <cellStyle name="Migliaia 38 3 4 3 2 2" xfId="36787"/>
    <cellStyle name="Migliaia 38 3 4 3 2 3" xfId="42089"/>
    <cellStyle name="Migliaia 38 3 4 3 3" xfId="34136"/>
    <cellStyle name="Migliaia 38 3 4 3 4" xfId="39438"/>
    <cellStyle name="Migliaia 38 3 4 4" xfId="16838"/>
    <cellStyle name="Migliaia 38 3 4 4 2" xfId="35789"/>
    <cellStyle name="Migliaia 38 3 4 4 3" xfId="41091"/>
    <cellStyle name="Migliaia 38 3 4 4 4" xfId="30251"/>
    <cellStyle name="Migliaia 38 3 4 5" xfId="33198"/>
    <cellStyle name="Migliaia 38 3 4 6" xfId="38440"/>
    <cellStyle name="Migliaia 38 3 4 7" xfId="12802"/>
    <cellStyle name="Migliaia 38 3 5" xfId="4108"/>
    <cellStyle name="Migliaia 38 3 5 2" xfId="10578"/>
    <cellStyle name="Migliaia 38 3 5 2 2" xfId="31628"/>
    <cellStyle name="Migliaia 38 3 5 2 2 2" xfId="36788"/>
    <cellStyle name="Migliaia 38 3 5 2 2 3" xfId="42090"/>
    <cellStyle name="Migliaia 38 3 5 2 3" xfId="34137"/>
    <cellStyle name="Migliaia 38 3 5 2 4" xfId="39439"/>
    <cellStyle name="Migliaia 38 3 5 3" xfId="16840"/>
    <cellStyle name="Migliaia 38 3 5 3 2" xfId="35790"/>
    <cellStyle name="Migliaia 38 3 5 3 3" xfId="41092"/>
    <cellStyle name="Migliaia 38 3 5 3 4" xfId="30252"/>
    <cellStyle name="Migliaia 38 3 5 4" xfId="33199"/>
    <cellStyle name="Migliaia 38 3 5 5" xfId="38441"/>
    <cellStyle name="Migliaia 38 3 5 6" xfId="12804"/>
    <cellStyle name="Migliaia 38 3 6" xfId="3687"/>
    <cellStyle name="Migliaia 38 3 6 2" xfId="10283"/>
    <cellStyle name="Migliaia 38 3 6 2 2" xfId="35791"/>
    <cellStyle name="Migliaia 38 3 6 2 3" xfId="41093"/>
    <cellStyle name="Migliaia 38 3 6 3" xfId="14918"/>
    <cellStyle name="Migliaia 38 3 6 4" xfId="16841"/>
    <cellStyle name="Migliaia 38 3 6 4 2" xfId="38442"/>
    <cellStyle name="Migliaia 38 3 6 5" xfId="12805"/>
    <cellStyle name="Migliaia 38 3 7" xfId="8009"/>
    <cellStyle name="Migliaia 38 3 7 2" xfId="30253"/>
    <cellStyle name="Migliaia 38 3 7 2 2" xfId="35792"/>
    <cellStyle name="Migliaia 38 3 7 2 3" xfId="41094"/>
    <cellStyle name="Migliaia 38 3 7 3" xfId="33200"/>
    <cellStyle name="Migliaia 38 3 7 4" xfId="38443"/>
    <cellStyle name="Migliaia 38 3 8" xfId="13638"/>
    <cellStyle name="Migliaia 38 3 8 2" xfId="30254"/>
    <cellStyle name="Migliaia 38 3 8 2 2" xfId="35793"/>
    <cellStyle name="Migliaia 38 3 8 2 3" xfId="41095"/>
    <cellStyle name="Migliaia 38 3 8 3" xfId="33201"/>
    <cellStyle name="Migliaia 38 3 8 4" xfId="38444"/>
    <cellStyle name="Migliaia 38 3 8 5" xfId="21156"/>
    <cellStyle name="Migliaia 38 3 9" xfId="16832"/>
    <cellStyle name="Migliaia 38 4" xfId="555"/>
    <cellStyle name="Migliaia 38 4 2" xfId="4487"/>
    <cellStyle name="Migliaia 38 4 2 2" xfId="5151"/>
    <cellStyle name="Migliaia 38 4 2 2 2" xfId="30255"/>
    <cellStyle name="Migliaia 38 4 2 2 2 2" xfId="35794"/>
    <cellStyle name="Migliaia 38 4 2 2 2 3" xfId="41096"/>
    <cellStyle name="Migliaia 38 4 2 2 3" xfId="33202"/>
    <cellStyle name="Migliaia 38 4 2 2 4" xfId="38445"/>
    <cellStyle name="Migliaia 38 4 2 3" xfId="8316"/>
    <cellStyle name="Migliaia 38 4 2 3 2" xfId="30256"/>
    <cellStyle name="Migliaia 38 4 2 3 2 2" xfId="35795"/>
    <cellStyle name="Migliaia 38 4 2 3 2 3" xfId="41097"/>
    <cellStyle name="Migliaia 38 4 2 3 3" xfId="33203"/>
    <cellStyle name="Migliaia 38 4 2 3 4" xfId="38446"/>
    <cellStyle name="Migliaia 38 4 2 4" xfId="7663"/>
    <cellStyle name="Migliaia 38 4 2 5" xfId="7060"/>
    <cellStyle name="Migliaia 38 4 2 5 2" xfId="17833"/>
    <cellStyle name="Migliaia 38 4 2 5 3" xfId="42537"/>
    <cellStyle name="Migliaia 38 4 2 5 4" xfId="46826"/>
    <cellStyle name="Migliaia 38 4 2 5 5" xfId="49842"/>
    <cellStyle name="Migliaia 38 4 2 6" xfId="16843"/>
    <cellStyle name="Migliaia 38 4 2 7" xfId="21158"/>
    <cellStyle name="Migliaia 38 4 3" xfId="5152"/>
    <cellStyle name="Migliaia 38 4 3 2" xfId="14532"/>
    <cellStyle name="Migliaia 38 4 3 2 2" xfId="35796"/>
    <cellStyle name="Migliaia 38 4 3 2 3" xfId="41098"/>
    <cellStyle name="Migliaia 38 4 3 3" xfId="33204"/>
    <cellStyle name="Migliaia 38 4 3 4" xfId="38447"/>
    <cellStyle name="Migliaia 38 4 3 5" xfId="13636"/>
    <cellStyle name="Migliaia 38 4 4" xfId="8317"/>
    <cellStyle name="Migliaia 38 4 4 2" xfId="30257"/>
    <cellStyle name="Migliaia 38 4 4 2 2" xfId="35797"/>
    <cellStyle name="Migliaia 38 4 4 2 3" xfId="41099"/>
    <cellStyle name="Migliaia 38 4 4 3" xfId="33205"/>
    <cellStyle name="Migliaia 38 4 4 4" xfId="38448"/>
    <cellStyle name="Migliaia 38 4 5" xfId="7662"/>
    <cellStyle name="Migliaia 38 4 5 2" xfId="30258"/>
    <cellStyle name="Migliaia 38 4 5 2 2" xfId="35798"/>
    <cellStyle name="Migliaia 38 4 5 2 3" xfId="41100"/>
    <cellStyle name="Migliaia 38 4 5 3" xfId="33206"/>
    <cellStyle name="Migliaia 38 4 5 4" xfId="38449"/>
    <cellStyle name="Migliaia 38 4 6" xfId="7059"/>
    <cellStyle name="Migliaia 38 4 6 2" xfId="17832"/>
    <cellStyle name="Migliaia 38 4 6 2 2" xfId="35799"/>
    <cellStyle name="Migliaia 38 4 6 2 3" xfId="41101"/>
    <cellStyle name="Migliaia 38 4 6 2 4" xfId="30259"/>
    <cellStyle name="Migliaia 38 4 6 3" xfId="33207"/>
    <cellStyle name="Migliaia 38 4 6 4" xfId="38450"/>
    <cellStyle name="Migliaia 38 4 6 5" xfId="21159"/>
    <cellStyle name="Migliaia 38 4 6 6" xfId="44185"/>
    <cellStyle name="Migliaia 38 4 6 7" xfId="46825"/>
    <cellStyle name="Migliaia 38 4 6 8" xfId="49841"/>
    <cellStyle name="Migliaia 38 4 7" xfId="16842"/>
    <cellStyle name="Migliaia 38 4 7 2" xfId="30260"/>
    <cellStyle name="Migliaia 38 4 7 2 2" xfId="35800"/>
    <cellStyle name="Migliaia 38 4 7 2 3" xfId="41102"/>
    <cellStyle name="Migliaia 38 4 7 3" xfId="33208"/>
    <cellStyle name="Migliaia 38 4 7 4" xfId="38451"/>
    <cellStyle name="Migliaia 38 4 7 5" xfId="21160"/>
    <cellStyle name="Migliaia 38 4 8" xfId="21157"/>
    <cellStyle name="Migliaia 38 4 9" xfId="2513"/>
    <cellStyle name="Migliaia 38 5" xfId="556"/>
    <cellStyle name="Migliaia 38 5 2" xfId="4488"/>
    <cellStyle name="Migliaia 38 5 2 2" xfId="14764"/>
    <cellStyle name="Migliaia 38 5 2 2 2" xfId="35801"/>
    <cellStyle name="Migliaia 38 5 2 2 3" xfId="41103"/>
    <cellStyle name="Migliaia 38 5 2 3" xfId="16845"/>
    <cellStyle name="Migliaia 38 5 2 3 2" xfId="33209"/>
    <cellStyle name="Migliaia 38 5 2 4" xfId="38452"/>
    <cellStyle name="Migliaia 38 5 2 5" xfId="12806"/>
    <cellStyle name="Migliaia 38 5 3" xfId="7664"/>
    <cellStyle name="Migliaia 38 5 3 2" xfId="30261"/>
    <cellStyle name="Migliaia 38 5 3 2 2" xfId="35802"/>
    <cellStyle name="Migliaia 38 5 3 2 3" xfId="41104"/>
    <cellStyle name="Migliaia 38 5 3 3" xfId="33210"/>
    <cellStyle name="Migliaia 38 5 3 4" xfId="38453"/>
    <cellStyle name="Migliaia 38 5 4" xfId="7061"/>
    <cellStyle name="Migliaia 38 5 4 2" xfId="17834"/>
    <cellStyle name="Migliaia 38 5 4 2 2" xfId="35803"/>
    <cellStyle name="Migliaia 38 5 4 2 3" xfId="41105"/>
    <cellStyle name="Migliaia 38 5 4 2 4" xfId="30262"/>
    <cellStyle name="Migliaia 38 5 4 3" xfId="33211"/>
    <cellStyle name="Migliaia 38 5 4 4" xfId="38454"/>
    <cellStyle name="Migliaia 38 5 4 5" xfId="21162"/>
    <cellStyle name="Migliaia 38 5 4 6" xfId="42538"/>
    <cellStyle name="Migliaia 38 5 4 7" xfId="46827"/>
    <cellStyle name="Migliaia 38 5 4 8" xfId="49843"/>
    <cellStyle name="Migliaia 38 5 5" xfId="16844"/>
    <cellStyle name="Migliaia 38 5 5 2" xfId="30263"/>
    <cellStyle name="Migliaia 38 5 5 2 2" xfId="35804"/>
    <cellStyle name="Migliaia 38 5 5 2 3" xfId="41106"/>
    <cellStyle name="Migliaia 38 5 5 3" xfId="33212"/>
    <cellStyle name="Migliaia 38 5 5 4" xfId="38455"/>
    <cellStyle name="Migliaia 38 5 5 5" xfId="21163"/>
    <cellStyle name="Migliaia 38 5 6" xfId="21164"/>
    <cellStyle name="Migliaia 38 5 6 2" xfId="30264"/>
    <cellStyle name="Migliaia 38 5 6 2 2" xfId="35805"/>
    <cellStyle name="Migliaia 38 5 6 2 3" xfId="41107"/>
    <cellStyle name="Migliaia 38 5 6 3" xfId="33213"/>
    <cellStyle name="Migliaia 38 5 6 4" xfId="38456"/>
    <cellStyle name="Migliaia 38 5 7" xfId="21161"/>
    <cellStyle name="Migliaia 38 5 8" xfId="2514"/>
    <cellStyle name="Migliaia 38 6" xfId="2509"/>
    <cellStyle name="Migliaia 38 6 2" xfId="4483"/>
    <cellStyle name="Migliaia 38 6 2 2" xfId="6051"/>
    <cellStyle name="Migliaia 38 6 2 3" xfId="14956"/>
    <cellStyle name="Migliaia 38 6 2 4" xfId="16847"/>
    <cellStyle name="Migliaia 38 6 2 5" xfId="28679"/>
    <cellStyle name="Migliaia 38 6 2 6" xfId="12808"/>
    <cellStyle name="Migliaia 38 6 3" xfId="5803"/>
    <cellStyle name="Migliaia 38 6 3 2" xfId="31629"/>
    <cellStyle name="Migliaia 38 6 3 2 2" xfId="36789"/>
    <cellStyle name="Migliaia 38 6 3 2 3" xfId="42091"/>
    <cellStyle name="Migliaia 38 6 3 3" xfId="34138"/>
    <cellStyle name="Migliaia 38 6 3 4" xfId="39440"/>
    <cellStyle name="Migliaia 38 6 4" xfId="16846"/>
    <cellStyle name="Migliaia 38 6 4 2" xfId="35806"/>
    <cellStyle name="Migliaia 38 6 4 3" xfId="41108"/>
    <cellStyle name="Migliaia 38 6 4 4" xfId="30265"/>
    <cellStyle name="Migliaia 38 6 5" xfId="33214"/>
    <cellStyle name="Migliaia 38 6 6" xfId="38457"/>
    <cellStyle name="Migliaia 38 6 7" xfId="12807"/>
    <cellStyle name="Migliaia 38 7" xfId="4106"/>
    <cellStyle name="Migliaia 38 7 2" xfId="10576"/>
    <cellStyle name="Migliaia 38 7 2 2" xfId="31630"/>
    <cellStyle name="Migliaia 38 7 2 2 2" xfId="36790"/>
    <cellStyle name="Migliaia 38 7 2 2 3" xfId="42092"/>
    <cellStyle name="Migliaia 38 7 2 3" xfId="34139"/>
    <cellStyle name="Migliaia 38 7 2 4" xfId="39441"/>
    <cellStyle name="Migliaia 38 7 3" xfId="16848"/>
    <cellStyle name="Migliaia 38 7 3 2" xfId="35807"/>
    <cellStyle name="Migliaia 38 7 3 3" xfId="41109"/>
    <cellStyle name="Migliaia 38 7 3 4" xfId="30266"/>
    <cellStyle name="Migliaia 38 7 4" xfId="33215"/>
    <cellStyle name="Migliaia 38 7 5" xfId="38458"/>
    <cellStyle name="Migliaia 38 7 6" xfId="12809"/>
    <cellStyle name="Migliaia 38 8" xfId="3685"/>
    <cellStyle name="Migliaia 38 8 2" xfId="10281"/>
    <cellStyle name="Migliaia 38 8 2 2" xfId="31631"/>
    <cellStyle name="Migliaia 38 8 2 2 2" xfId="36791"/>
    <cellStyle name="Migliaia 38 8 2 2 3" xfId="42093"/>
    <cellStyle name="Migliaia 38 8 2 3" xfId="34140"/>
    <cellStyle name="Migliaia 38 8 2 4" xfId="39442"/>
    <cellStyle name="Migliaia 38 8 3" xfId="16849"/>
    <cellStyle name="Migliaia 38 8 3 2" xfId="35808"/>
    <cellStyle name="Migliaia 38 8 3 3" xfId="41110"/>
    <cellStyle name="Migliaia 38 8 3 4" xfId="30267"/>
    <cellStyle name="Migliaia 38 8 4" xfId="33216"/>
    <cellStyle name="Migliaia 38 8 5" xfId="38459"/>
    <cellStyle name="Migliaia 38 8 6" xfId="12810"/>
    <cellStyle name="Migliaia 38 9" xfId="13501"/>
    <cellStyle name="Migliaia 38 9 2" xfId="30268"/>
    <cellStyle name="Migliaia 38 9 2 2" xfId="35809"/>
    <cellStyle name="Migliaia 38 9 2 3" xfId="41111"/>
    <cellStyle name="Migliaia 38 9 3" xfId="33217"/>
    <cellStyle name="Migliaia 38 9 4" xfId="38460"/>
    <cellStyle name="Migliaia 39" xfId="557"/>
    <cellStyle name="Migliaia 39 10" xfId="16850"/>
    <cellStyle name="Migliaia 39 10 2" xfId="35810"/>
    <cellStyle name="Migliaia 39 10 3" xfId="41112"/>
    <cellStyle name="Migliaia 39 10 4" xfId="30269"/>
    <cellStyle name="Migliaia 39 11" xfId="33218"/>
    <cellStyle name="Migliaia 39 12" xfId="38461"/>
    <cellStyle name="Migliaia 39 13" xfId="1877"/>
    <cellStyle name="Migliaia 39 2" xfId="558"/>
    <cellStyle name="Migliaia 39 2 2" xfId="2516"/>
    <cellStyle name="Migliaia 39 2 2 2" xfId="4490"/>
    <cellStyle name="Migliaia 39 2 2 2 2" xfId="10699"/>
    <cellStyle name="Migliaia 39 2 2 2 2 2" xfId="35811"/>
    <cellStyle name="Migliaia 39 2 2 2 2 3" xfId="41113"/>
    <cellStyle name="Migliaia 39 2 2 2 3" xfId="14765"/>
    <cellStyle name="Migliaia 39 2 2 2 4" xfId="16853"/>
    <cellStyle name="Migliaia 39 2 2 2 4 2" xfId="38462"/>
    <cellStyle name="Migliaia 39 2 2 2 5" xfId="12811"/>
    <cellStyle name="Migliaia 39 2 2 3" xfId="7924"/>
    <cellStyle name="Migliaia 39 2 2 3 2" xfId="31632"/>
    <cellStyle name="Migliaia 39 2 2 3 2 2" xfId="36792"/>
    <cellStyle name="Migliaia 39 2 2 3 2 3" xfId="42094"/>
    <cellStyle name="Migliaia 39 2 2 3 3" xfId="34141"/>
    <cellStyle name="Migliaia 39 2 2 3 4" xfId="39443"/>
    <cellStyle name="Migliaia 39 2 2 4" xfId="7062"/>
    <cellStyle name="Migliaia 39 2 2 4 2" xfId="17835"/>
    <cellStyle name="Migliaia 39 2 2 4 3" xfId="43888"/>
    <cellStyle name="Migliaia 39 2 2 4 4" xfId="46828"/>
    <cellStyle name="Migliaia 39 2 2 4 5" xfId="49844"/>
    <cellStyle name="Migliaia 39 2 2 5" xfId="16852"/>
    <cellStyle name="Migliaia 39 2 2 6" xfId="21166"/>
    <cellStyle name="Migliaia 39 2 3" xfId="4110"/>
    <cellStyle name="Migliaia 39 2 3 2" xfId="10580"/>
    <cellStyle name="Migliaia 39 2 3 2 2" xfId="31633"/>
    <cellStyle name="Migliaia 39 2 3 2 2 2" xfId="36793"/>
    <cellStyle name="Migliaia 39 2 3 2 2 3" xfId="42095"/>
    <cellStyle name="Migliaia 39 2 3 2 3" xfId="34142"/>
    <cellStyle name="Migliaia 39 2 3 2 4" xfId="39444"/>
    <cellStyle name="Migliaia 39 2 3 3" xfId="16854"/>
    <cellStyle name="Migliaia 39 2 3 3 2" xfId="35812"/>
    <cellStyle name="Migliaia 39 2 3 3 3" xfId="41114"/>
    <cellStyle name="Migliaia 39 2 3 3 4" xfId="30270"/>
    <cellStyle name="Migliaia 39 2 3 4" xfId="33219"/>
    <cellStyle name="Migliaia 39 2 3 5" xfId="38463"/>
    <cellStyle name="Migliaia 39 2 3 6" xfId="12812"/>
    <cellStyle name="Migliaia 39 2 4" xfId="3690"/>
    <cellStyle name="Migliaia 39 2 4 2" xfId="10285"/>
    <cellStyle name="Migliaia 39 2 4 2 2" xfId="35813"/>
    <cellStyle name="Migliaia 39 2 4 2 3" xfId="41115"/>
    <cellStyle name="Migliaia 39 2 4 3" xfId="15011"/>
    <cellStyle name="Migliaia 39 2 4 4" xfId="16855"/>
    <cellStyle name="Migliaia 39 2 4 4 2" xfId="38464"/>
    <cellStyle name="Migliaia 39 2 4 5" xfId="12813"/>
    <cellStyle name="Migliaia 39 2 5" xfId="9439"/>
    <cellStyle name="Migliaia 39 2 5 2" xfId="30271"/>
    <cellStyle name="Migliaia 39 2 5 2 2" xfId="35814"/>
    <cellStyle name="Migliaia 39 2 5 2 3" xfId="41116"/>
    <cellStyle name="Migliaia 39 2 5 3" xfId="33220"/>
    <cellStyle name="Migliaia 39 2 5 4" xfId="38465"/>
    <cellStyle name="Migliaia 39 2 6" xfId="16851"/>
    <cellStyle name="Migliaia 39 2 6 2" xfId="30272"/>
    <cellStyle name="Migliaia 39 2 6 2 2" xfId="35815"/>
    <cellStyle name="Migliaia 39 2 6 2 3" xfId="41117"/>
    <cellStyle name="Migliaia 39 2 6 3" xfId="33221"/>
    <cellStyle name="Migliaia 39 2 6 4" xfId="38466"/>
    <cellStyle name="Migliaia 39 2 6 5" xfId="21167"/>
    <cellStyle name="Migliaia 39 2 7" xfId="21165"/>
    <cellStyle name="Migliaia 39 2 8" xfId="1878"/>
    <cellStyle name="Migliaia 39 3" xfId="559"/>
    <cellStyle name="Migliaia 39 3 10" xfId="21168"/>
    <cellStyle name="Migliaia 39 3 11" xfId="12814"/>
    <cellStyle name="Migliaia 39 3 12" xfId="1879"/>
    <cellStyle name="Migliaia 39 3 2" xfId="560"/>
    <cellStyle name="Migliaia 39 3 2 2" xfId="4492"/>
    <cellStyle name="Migliaia 39 3 2 2 2" xfId="8318"/>
    <cellStyle name="Migliaia 39 3 2 2 2 2" xfId="14766"/>
    <cellStyle name="Migliaia 39 3 2 2 2 2 2" xfId="18180"/>
    <cellStyle name="Migliaia 39 3 2 2 2 2 2 2" xfId="35816"/>
    <cellStyle name="Migliaia 39 3 2 2 2 2 3" xfId="41118"/>
    <cellStyle name="Migliaia 39 3 2 2 2 2 4" xfId="30273"/>
    <cellStyle name="Migliaia 39 3 2 2 2 3" xfId="33222"/>
    <cellStyle name="Migliaia 39 3 2 2 2 4" xfId="38467"/>
    <cellStyle name="Migliaia 39 3 2 2 2 5" xfId="28719"/>
    <cellStyle name="Migliaia 39 3 2 2 2 6" xfId="47186"/>
    <cellStyle name="Migliaia 39 3 2 2 2 7" xfId="50202"/>
    <cellStyle name="Migliaia 39 3 2 2 2 8" xfId="13977"/>
    <cellStyle name="Migliaia 39 3 2 2 3" xfId="7867"/>
    <cellStyle name="Migliaia 39 3 2 2 4" xfId="7063"/>
    <cellStyle name="Migliaia 39 3 2 2 4 2" xfId="17836"/>
    <cellStyle name="Migliaia 39 3 2 2 4 3" xfId="43887"/>
    <cellStyle name="Migliaia 39 3 2 2 4 4" xfId="46829"/>
    <cellStyle name="Migliaia 39 3 2 2 4 5" xfId="49845"/>
    <cellStyle name="Migliaia 39 3 2 2 5" xfId="16858"/>
    <cellStyle name="Migliaia 39 3 2 2 6" xfId="21170"/>
    <cellStyle name="Migliaia 39 3 2 3" xfId="3692"/>
    <cellStyle name="Migliaia 39 3 2 3 2" xfId="8528"/>
    <cellStyle name="Migliaia 39 3 2 3 2 2" xfId="35817"/>
    <cellStyle name="Migliaia 39 3 2 3 2 3" xfId="41119"/>
    <cellStyle name="Migliaia 39 3 2 3 2 4" xfId="30274"/>
    <cellStyle name="Migliaia 39 3 2 3 3" xfId="8319"/>
    <cellStyle name="Migliaia 39 3 2 3 4" xfId="16859"/>
    <cellStyle name="Migliaia 39 3 2 3 4 2" xfId="38468"/>
    <cellStyle name="Migliaia 39 3 2 3 5" xfId="12815"/>
    <cellStyle name="Migliaia 39 3 2 4" xfId="7665"/>
    <cellStyle name="Migliaia 39 3 2 4 2" xfId="14396"/>
    <cellStyle name="Migliaia 39 3 2 4 2 2" xfId="35818"/>
    <cellStyle name="Migliaia 39 3 2 4 2 3" xfId="41120"/>
    <cellStyle name="Migliaia 39 3 2 4 3" xfId="33224"/>
    <cellStyle name="Migliaia 39 3 2 4 4" xfId="38469"/>
    <cellStyle name="Migliaia 39 3 2 4 5" xfId="13504"/>
    <cellStyle name="Migliaia 39 3 2 5" xfId="13634"/>
    <cellStyle name="Migliaia 39 3 2 5 2" xfId="30276"/>
    <cellStyle name="Migliaia 39 3 2 5 2 2" xfId="35819"/>
    <cellStyle name="Migliaia 39 3 2 5 2 3" xfId="41121"/>
    <cellStyle name="Migliaia 39 3 2 5 3" xfId="33225"/>
    <cellStyle name="Migliaia 39 3 2 5 4" xfId="38470"/>
    <cellStyle name="Migliaia 39 3 2 6" xfId="16857"/>
    <cellStyle name="Migliaia 39 3 2 6 2" xfId="30277"/>
    <cellStyle name="Migliaia 39 3 2 6 2 2" xfId="35820"/>
    <cellStyle name="Migliaia 39 3 2 6 2 3" xfId="41122"/>
    <cellStyle name="Migliaia 39 3 2 6 3" xfId="33226"/>
    <cellStyle name="Migliaia 39 3 2 6 4" xfId="38471"/>
    <cellStyle name="Migliaia 39 3 2 6 5" xfId="21173"/>
    <cellStyle name="Migliaia 39 3 2 7" xfId="21169"/>
    <cellStyle name="Migliaia 39 3 2 8" xfId="2518"/>
    <cellStyle name="Migliaia 39 3 3" xfId="2517"/>
    <cellStyle name="Migliaia 39 3 3 2" xfId="4491"/>
    <cellStyle name="Migliaia 39 3 3 2 2" xfId="6054"/>
    <cellStyle name="Migliaia 39 3 3 2 2 2" xfId="35822"/>
    <cellStyle name="Migliaia 39 3 3 2 2 3" xfId="41124"/>
    <cellStyle name="Migliaia 39 3 3 2 3" xfId="14533"/>
    <cellStyle name="Migliaia 39 3 3 2 4" xfId="16861"/>
    <cellStyle name="Migliaia 39 3 3 2 4 2" xfId="38473"/>
    <cellStyle name="Migliaia 39 3 3 2 5" xfId="12817"/>
    <cellStyle name="Migliaia 39 3 3 3" xfId="5806"/>
    <cellStyle name="Migliaia 39 3 3 3 2" xfId="30280"/>
    <cellStyle name="Migliaia 39 3 3 3 2 2" xfId="35823"/>
    <cellStyle name="Migliaia 39 3 3 3 2 3" xfId="41125"/>
    <cellStyle name="Migliaia 39 3 3 3 3" xfId="33229"/>
    <cellStyle name="Migliaia 39 3 3 3 4" xfId="38474"/>
    <cellStyle name="Migliaia 39 3 3 4" xfId="16860"/>
    <cellStyle name="Migliaia 39 3 3 4 2" xfId="30281"/>
    <cellStyle name="Migliaia 39 3 3 4 2 2" xfId="35824"/>
    <cellStyle name="Migliaia 39 3 3 4 2 3" xfId="41126"/>
    <cellStyle name="Migliaia 39 3 3 4 3" xfId="33230"/>
    <cellStyle name="Migliaia 39 3 3 4 4" xfId="38475"/>
    <cellStyle name="Migliaia 39 3 3 4 5" xfId="21177"/>
    <cellStyle name="Migliaia 39 3 3 5" xfId="21178"/>
    <cellStyle name="Migliaia 39 3 3 5 2" xfId="30282"/>
    <cellStyle name="Migliaia 39 3 3 5 2 2" xfId="35825"/>
    <cellStyle name="Migliaia 39 3 3 5 2 3" xfId="41127"/>
    <cellStyle name="Migliaia 39 3 3 5 3" xfId="33231"/>
    <cellStyle name="Migliaia 39 3 3 5 4" xfId="38476"/>
    <cellStyle name="Migliaia 39 3 3 6" xfId="30278"/>
    <cellStyle name="Migliaia 39 3 3 6 2" xfId="35821"/>
    <cellStyle name="Migliaia 39 3 3 6 3" xfId="41123"/>
    <cellStyle name="Migliaia 39 3 3 7" xfId="33227"/>
    <cellStyle name="Migliaia 39 3 3 8" xfId="38472"/>
    <cellStyle name="Migliaia 39 3 3 9" xfId="12816"/>
    <cellStyle name="Migliaia 39 3 4" xfId="3297"/>
    <cellStyle name="Migliaia 39 3 4 2" xfId="4807"/>
    <cellStyle name="Migliaia 39 3 4 2 2" xfId="10759"/>
    <cellStyle name="Migliaia 39 3 4 2 3" xfId="14438"/>
    <cellStyle name="Migliaia 39 3 4 2 4" xfId="16863"/>
    <cellStyle name="Migliaia 39 3 4 2 5" xfId="28680"/>
    <cellStyle name="Migliaia 39 3 4 2 6" xfId="12819"/>
    <cellStyle name="Migliaia 39 3 4 3" xfId="10007"/>
    <cellStyle name="Migliaia 39 3 4 3 2" xfId="31634"/>
    <cellStyle name="Migliaia 39 3 4 3 2 2" xfId="36794"/>
    <cellStyle name="Migliaia 39 3 4 3 2 3" xfId="42096"/>
    <cellStyle name="Migliaia 39 3 4 3 3" xfId="34143"/>
    <cellStyle name="Migliaia 39 3 4 3 4" xfId="39445"/>
    <cellStyle name="Migliaia 39 3 4 4" xfId="16862"/>
    <cellStyle name="Migliaia 39 3 4 4 2" xfId="35826"/>
    <cellStyle name="Migliaia 39 3 4 4 3" xfId="41128"/>
    <cellStyle name="Migliaia 39 3 4 4 4" xfId="30283"/>
    <cellStyle name="Migliaia 39 3 4 5" xfId="33232"/>
    <cellStyle name="Migliaia 39 3 4 6" xfId="38477"/>
    <cellStyle name="Migliaia 39 3 4 7" xfId="12818"/>
    <cellStyle name="Migliaia 39 3 5" xfId="4111"/>
    <cellStyle name="Migliaia 39 3 5 2" xfId="10581"/>
    <cellStyle name="Migliaia 39 3 5 2 2" xfId="31635"/>
    <cellStyle name="Migliaia 39 3 5 2 2 2" xfId="36795"/>
    <cellStyle name="Migliaia 39 3 5 2 2 3" xfId="42097"/>
    <cellStyle name="Migliaia 39 3 5 2 3" xfId="34144"/>
    <cellStyle name="Migliaia 39 3 5 2 4" xfId="39446"/>
    <cellStyle name="Migliaia 39 3 5 3" xfId="16864"/>
    <cellStyle name="Migliaia 39 3 5 3 2" xfId="35827"/>
    <cellStyle name="Migliaia 39 3 5 3 3" xfId="41129"/>
    <cellStyle name="Migliaia 39 3 5 3 4" xfId="30284"/>
    <cellStyle name="Migliaia 39 3 5 4" xfId="33233"/>
    <cellStyle name="Migliaia 39 3 5 5" xfId="38478"/>
    <cellStyle name="Migliaia 39 3 5 6" xfId="12820"/>
    <cellStyle name="Migliaia 39 3 6" xfId="3691"/>
    <cellStyle name="Migliaia 39 3 6 2" xfId="10286"/>
    <cellStyle name="Migliaia 39 3 6 2 2" xfId="35828"/>
    <cellStyle name="Migliaia 39 3 6 2 3" xfId="41130"/>
    <cellStyle name="Migliaia 39 3 6 3" xfId="14917"/>
    <cellStyle name="Migliaia 39 3 6 4" xfId="16865"/>
    <cellStyle name="Migliaia 39 3 6 4 2" xfId="38479"/>
    <cellStyle name="Migliaia 39 3 6 5" xfId="12821"/>
    <cellStyle name="Migliaia 39 3 7" xfId="8550"/>
    <cellStyle name="Migliaia 39 3 7 2" xfId="30286"/>
    <cellStyle name="Migliaia 39 3 7 2 2" xfId="35829"/>
    <cellStyle name="Migliaia 39 3 7 2 3" xfId="41131"/>
    <cellStyle name="Migliaia 39 3 7 3" xfId="33235"/>
    <cellStyle name="Migliaia 39 3 7 4" xfId="38480"/>
    <cellStyle name="Migliaia 39 3 8" xfId="13635"/>
    <cellStyle name="Migliaia 39 3 8 2" xfId="30287"/>
    <cellStyle name="Migliaia 39 3 8 2 2" xfId="35830"/>
    <cellStyle name="Migliaia 39 3 8 2 3" xfId="41132"/>
    <cellStyle name="Migliaia 39 3 8 3" xfId="33236"/>
    <cellStyle name="Migliaia 39 3 8 4" xfId="38481"/>
    <cellStyle name="Migliaia 39 3 8 5" xfId="21183"/>
    <cellStyle name="Migliaia 39 3 9" xfId="16856"/>
    <cellStyle name="Migliaia 39 4" xfId="561"/>
    <cellStyle name="Migliaia 39 4 2" xfId="4493"/>
    <cellStyle name="Migliaia 39 4 2 2" xfId="5153"/>
    <cellStyle name="Migliaia 39 4 2 2 2" xfId="30288"/>
    <cellStyle name="Migliaia 39 4 2 2 2 2" xfId="35831"/>
    <cellStyle name="Migliaia 39 4 2 2 2 3" xfId="41133"/>
    <cellStyle name="Migliaia 39 4 2 2 3" xfId="33237"/>
    <cellStyle name="Migliaia 39 4 2 2 4" xfId="38482"/>
    <cellStyle name="Migliaia 39 4 2 3" xfId="8320"/>
    <cellStyle name="Migliaia 39 4 2 3 2" xfId="30289"/>
    <cellStyle name="Migliaia 39 4 2 3 2 2" xfId="35832"/>
    <cellStyle name="Migliaia 39 4 2 3 2 3" xfId="41134"/>
    <cellStyle name="Migliaia 39 4 2 3 3" xfId="33238"/>
    <cellStyle name="Migliaia 39 4 2 3 4" xfId="38483"/>
    <cellStyle name="Migliaia 39 4 2 4" xfId="7667"/>
    <cellStyle name="Migliaia 39 4 2 5" xfId="7065"/>
    <cellStyle name="Migliaia 39 4 2 5 2" xfId="17838"/>
    <cellStyle name="Migliaia 39 4 2 5 3" xfId="44463"/>
    <cellStyle name="Migliaia 39 4 2 5 4" xfId="46831"/>
    <cellStyle name="Migliaia 39 4 2 5 5" xfId="49847"/>
    <cellStyle name="Migliaia 39 4 2 6" xfId="16867"/>
    <cellStyle name="Migliaia 39 4 2 7" xfId="21185"/>
    <cellStyle name="Migliaia 39 4 3" xfId="5154"/>
    <cellStyle name="Migliaia 39 4 3 2" xfId="14534"/>
    <cellStyle name="Migliaia 39 4 3 2 2" xfId="35833"/>
    <cellStyle name="Migliaia 39 4 3 2 3" xfId="41135"/>
    <cellStyle name="Migliaia 39 4 3 3" xfId="33239"/>
    <cellStyle name="Migliaia 39 4 3 4" xfId="38484"/>
    <cellStyle name="Migliaia 39 4 3 5" xfId="13633"/>
    <cellStyle name="Migliaia 39 4 4" xfId="8321"/>
    <cellStyle name="Migliaia 39 4 4 2" xfId="30291"/>
    <cellStyle name="Migliaia 39 4 4 2 2" xfId="35834"/>
    <cellStyle name="Migliaia 39 4 4 2 3" xfId="41136"/>
    <cellStyle name="Migliaia 39 4 4 3" xfId="33240"/>
    <cellStyle name="Migliaia 39 4 4 4" xfId="38485"/>
    <cellStyle name="Migliaia 39 4 5" xfId="7666"/>
    <cellStyle name="Migliaia 39 4 5 2" xfId="30292"/>
    <cellStyle name="Migliaia 39 4 5 2 2" xfId="35835"/>
    <cellStyle name="Migliaia 39 4 5 2 3" xfId="41137"/>
    <cellStyle name="Migliaia 39 4 5 3" xfId="33241"/>
    <cellStyle name="Migliaia 39 4 5 4" xfId="38486"/>
    <cellStyle name="Migliaia 39 4 6" xfId="7064"/>
    <cellStyle name="Migliaia 39 4 6 2" xfId="17837"/>
    <cellStyle name="Migliaia 39 4 6 2 2" xfId="35836"/>
    <cellStyle name="Migliaia 39 4 6 2 3" xfId="41138"/>
    <cellStyle name="Migliaia 39 4 6 2 4" xfId="30293"/>
    <cellStyle name="Migliaia 39 4 6 3" xfId="33242"/>
    <cellStyle name="Migliaia 39 4 6 4" xfId="38487"/>
    <cellStyle name="Migliaia 39 4 6 5" xfId="21191"/>
    <cellStyle name="Migliaia 39 4 6 6" xfId="42539"/>
    <cellStyle name="Migliaia 39 4 6 7" xfId="46830"/>
    <cellStyle name="Migliaia 39 4 6 8" xfId="49846"/>
    <cellStyle name="Migliaia 39 4 7" xfId="16866"/>
    <cellStyle name="Migliaia 39 4 7 2" xfId="30294"/>
    <cellStyle name="Migliaia 39 4 7 2 2" xfId="35837"/>
    <cellStyle name="Migliaia 39 4 7 2 3" xfId="41139"/>
    <cellStyle name="Migliaia 39 4 7 3" xfId="33243"/>
    <cellStyle name="Migliaia 39 4 7 4" xfId="38488"/>
    <cellStyle name="Migliaia 39 4 7 5" xfId="21192"/>
    <cellStyle name="Migliaia 39 4 8" xfId="21184"/>
    <cellStyle name="Migliaia 39 4 9" xfId="2519"/>
    <cellStyle name="Migliaia 39 5" xfId="562"/>
    <cellStyle name="Migliaia 39 5 2" xfId="4494"/>
    <cellStyle name="Migliaia 39 5 2 2" xfId="14767"/>
    <cellStyle name="Migliaia 39 5 2 2 2" xfId="35838"/>
    <cellStyle name="Migliaia 39 5 2 2 3" xfId="41140"/>
    <cellStyle name="Migliaia 39 5 2 3" xfId="16869"/>
    <cellStyle name="Migliaia 39 5 2 3 2" xfId="33244"/>
    <cellStyle name="Migliaia 39 5 2 4" xfId="38489"/>
    <cellStyle name="Migliaia 39 5 2 5" xfId="12822"/>
    <cellStyle name="Migliaia 39 5 3" xfId="7668"/>
    <cellStyle name="Migliaia 39 5 3 2" xfId="30296"/>
    <cellStyle name="Migliaia 39 5 3 2 2" xfId="35839"/>
    <cellStyle name="Migliaia 39 5 3 2 3" xfId="41141"/>
    <cellStyle name="Migliaia 39 5 3 3" xfId="33245"/>
    <cellStyle name="Migliaia 39 5 3 4" xfId="38490"/>
    <cellStyle name="Migliaia 39 5 4" xfId="7066"/>
    <cellStyle name="Migliaia 39 5 4 2" xfId="17839"/>
    <cellStyle name="Migliaia 39 5 4 2 2" xfId="35840"/>
    <cellStyle name="Migliaia 39 5 4 2 3" xfId="41142"/>
    <cellStyle name="Migliaia 39 5 4 2 4" xfId="30297"/>
    <cellStyle name="Migliaia 39 5 4 3" xfId="33246"/>
    <cellStyle name="Migliaia 39 5 4 4" xfId="38491"/>
    <cellStyle name="Migliaia 39 5 4 5" xfId="21195"/>
    <cellStyle name="Migliaia 39 5 4 6" xfId="42540"/>
    <cellStyle name="Migliaia 39 5 4 7" xfId="46832"/>
    <cellStyle name="Migliaia 39 5 4 8" xfId="49848"/>
    <cellStyle name="Migliaia 39 5 5" xfId="16868"/>
    <cellStyle name="Migliaia 39 5 5 2" xfId="30298"/>
    <cellStyle name="Migliaia 39 5 5 2 2" xfId="35841"/>
    <cellStyle name="Migliaia 39 5 5 2 3" xfId="41143"/>
    <cellStyle name="Migliaia 39 5 5 3" xfId="33247"/>
    <cellStyle name="Migliaia 39 5 5 4" xfId="38492"/>
    <cellStyle name="Migliaia 39 5 5 5" xfId="21196"/>
    <cellStyle name="Migliaia 39 5 6" xfId="21197"/>
    <cellStyle name="Migliaia 39 5 6 2" xfId="30299"/>
    <cellStyle name="Migliaia 39 5 6 2 2" xfId="35842"/>
    <cellStyle name="Migliaia 39 5 6 2 3" xfId="41144"/>
    <cellStyle name="Migliaia 39 5 6 3" xfId="33248"/>
    <cellStyle name="Migliaia 39 5 6 4" xfId="38493"/>
    <cellStyle name="Migliaia 39 5 7" xfId="21193"/>
    <cellStyle name="Migliaia 39 5 8" xfId="2520"/>
    <cellStyle name="Migliaia 39 6" xfId="2515"/>
    <cellStyle name="Migliaia 39 6 2" xfId="4489"/>
    <cellStyle name="Migliaia 39 6 2 2" xfId="6053"/>
    <cellStyle name="Migliaia 39 6 2 3" xfId="14955"/>
    <cellStyle name="Migliaia 39 6 2 4" xfId="16871"/>
    <cellStyle name="Migliaia 39 6 2 5" xfId="28683"/>
    <cellStyle name="Migliaia 39 6 2 6" xfId="12824"/>
    <cellStyle name="Migliaia 39 6 3" xfId="5805"/>
    <cellStyle name="Migliaia 39 6 3 2" xfId="31636"/>
    <cellStyle name="Migliaia 39 6 3 2 2" xfId="36796"/>
    <cellStyle name="Migliaia 39 6 3 2 3" xfId="42098"/>
    <cellStyle name="Migliaia 39 6 3 3" xfId="34145"/>
    <cellStyle name="Migliaia 39 6 3 4" xfId="39447"/>
    <cellStyle name="Migliaia 39 6 4" xfId="16870"/>
    <cellStyle name="Migliaia 39 6 4 2" xfId="35843"/>
    <cellStyle name="Migliaia 39 6 4 3" xfId="41145"/>
    <cellStyle name="Migliaia 39 6 4 4" xfId="30300"/>
    <cellStyle name="Migliaia 39 6 5" xfId="33249"/>
    <cellStyle name="Migliaia 39 6 6" xfId="38494"/>
    <cellStyle name="Migliaia 39 6 7" xfId="12823"/>
    <cellStyle name="Migliaia 39 7" xfId="4109"/>
    <cellStyle name="Migliaia 39 7 2" xfId="10579"/>
    <cellStyle name="Migliaia 39 7 2 2" xfId="31637"/>
    <cellStyle name="Migliaia 39 7 2 2 2" xfId="36797"/>
    <cellStyle name="Migliaia 39 7 2 2 3" xfId="42099"/>
    <cellStyle name="Migliaia 39 7 2 3" xfId="34146"/>
    <cellStyle name="Migliaia 39 7 2 4" xfId="39448"/>
    <cellStyle name="Migliaia 39 7 3" xfId="16872"/>
    <cellStyle name="Migliaia 39 7 3 2" xfId="35844"/>
    <cellStyle name="Migliaia 39 7 3 3" xfId="41146"/>
    <cellStyle name="Migliaia 39 7 3 4" xfId="30301"/>
    <cellStyle name="Migliaia 39 7 4" xfId="33250"/>
    <cellStyle name="Migliaia 39 7 5" xfId="38495"/>
    <cellStyle name="Migliaia 39 7 6" xfId="12825"/>
    <cellStyle name="Migliaia 39 8" xfId="3689"/>
    <cellStyle name="Migliaia 39 8 2" xfId="10284"/>
    <cellStyle name="Migliaia 39 8 2 2" xfId="31638"/>
    <cellStyle name="Migliaia 39 8 2 2 2" xfId="36798"/>
    <cellStyle name="Migliaia 39 8 2 2 3" xfId="42100"/>
    <cellStyle name="Migliaia 39 8 2 3" xfId="34147"/>
    <cellStyle name="Migliaia 39 8 2 4" xfId="39449"/>
    <cellStyle name="Migliaia 39 8 3" xfId="16873"/>
    <cellStyle name="Migliaia 39 8 3 2" xfId="35845"/>
    <cellStyle name="Migliaia 39 8 3 3" xfId="41147"/>
    <cellStyle name="Migliaia 39 8 3 4" xfId="30302"/>
    <cellStyle name="Migliaia 39 8 4" xfId="33251"/>
    <cellStyle name="Migliaia 39 8 5" xfId="38496"/>
    <cellStyle name="Migliaia 39 8 6" xfId="12826"/>
    <cellStyle name="Migliaia 39 9" xfId="13503"/>
    <cellStyle name="Migliaia 39 9 2" xfId="30303"/>
    <cellStyle name="Migliaia 39 9 2 2" xfId="35846"/>
    <cellStyle name="Migliaia 39 9 2 3" xfId="41148"/>
    <cellStyle name="Migliaia 39 9 3" xfId="33252"/>
    <cellStyle name="Migliaia 39 9 4" xfId="38497"/>
    <cellStyle name="Migliaia 4" xfId="563"/>
    <cellStyle name="Migliaia 4 10" xfId="16874"/>
    <cellStyle name="Migliaia 4 10 2" xfId="35847"/>
    <cellStyle name="Migliaia 4 10 3" xfId="41149"/>
    <cellStyle name="Migliaia 4 10 4" xfId="30304"/>
    <cellStyle name="Migliaia 4 11" xfId="33253"/>
    <cellStyle name="Migliaia 4 12" xfId="38498"/>
    <cellStyle name="Migliaia 4 13" xfId="1880"/>
    <cellStyle name="Migliaia 4 2" xfId="564"/>
    <cellStyle name="Migliaia 4 2 2" xfId="2522"/>
    <cellStyle name="Migliaia 4 2 2 2" xfId="4496"/>
    <cellStyle name="Migliaia 4 2 2 2 2" xfId="10700"/>
    <cellStyle name="Migliaia 4 2 2 2 2 2" xfId="35848"/>
    <cellStyle name="Migliaia 4 2 2 2 2 3" xfId="41150"/>
    <cellStyle name="Migliaia 4 2 2 2 3" xfId="14768"/>
    <cellStyle name="Migliaia 4 2 2 2 4" xfId="16877"/>
    <cellStyle name="Migliaia 4 2 2 2 4 2" xfId="38499"/>
    <cellStyle name="Migliaia 4 2 2 2 5" xfId="12827"/>
    <cellStyle name="Migliaia 4 2 2 3" xfId="7925"/>
    <cellStyle name="Migliaia 4 2 2 3 2" xfId="31639"/>
    <cellStyle name="Migliaia 4 2 2 3 2 2" xfId="36799"/>
    <cellStyle name="Migliaia 4 2 2 3 2 3" xfId="42101"/>
    <cellStyle name="Migliaia 4 2 2 3 3" xfId="34148"/>
    <cellStyle name="Migliaia 4 2 2 3 4" xfId="39450"/>
    <cellStyle name="Migliaia 4 2 2 4" xfId="7067"/>
    <cellStyle name="Migliaia 4 2 2 4 2" xfId="17840"/>
    <cellStyle name="Migliaia 4 2 2 4 3" xfId="28582"/>
    <cellStyle name="Migliaia 4 2 2 4 4" xfId="46833"/>
    <cellStyle name="Migliaia 4 2 2 4 5" xfId="49849"/>
    <cellStyle name="Migliaia 4 2 2 5" xfId="16876"/>
    <cellStyle name="Migliaia 4 2 2 6" xfId="21204"/>
    <cellStyle name="Migliaia 4 2 3" xfId="4113"/>
    <cellStyle name="Migliaia 4 2 3 2" xfId="10583"/>
    <cellStyle name="Migliaia 4 2 3 2 2" xfId="31640"/>
    <cellStyle name="Migliaia 4 2 3 2 2 2" xfId="36800"/>
    <cellStyle name="Migliaia 4 2 3 2 2 3" xfId="42102"/>
    <cellStyle name="Migliaia 4 2 3 2 3" xfId="34149"/>
    <cellStyle name="Migliaia 4 2 3 2 4" xfId="39451"/>
    <cellStyle name="Migliaia 4 2 3 3" xfId="16878"/>
    <cellStyle name="Migliaia 4 2 3 3 2" xfId="35849"/>
    <cellStyle name="Migliaia 4 2 3 3 3" xfId="41151"/>
    <cellStyle name="Migliaia 4 2 3 3 4" xfId="30306"/>
    <cellStyle name="Migliaia 4 2 3 4" xfId="33255"/>
    <cellStyle name="Migliaia 4 2 3 5" xfId="38500"/>
    <cellStyle name="Migliaia 4 2 3 6" xfId="12828"/>
    <cellStyle name="Migliaia 4 2 4" xfId="3694"/>
    <cellStyle name="Migliaia 4 2 4 2" xfId="10288"/>
    <cellStyle name="Migliaia 4 2 4 2 2" xfId="35850"/>
    <cellStyle name="Migliaia 4 2 4 2 3" xfId="41152"/>
    <cellStyle name="Migliaia 4 2 4 3" xfId="15010"/>
    <cellStyle name="Migliaia 4 2 4 4" xfId="16879"/>
    <cellStyle name="Migliaia 4 2 4 4 2" xfId="38501"/>
    <cellStyle name="Migliaia 4 2 4 5" xfId="12829"/>
    <cellStyle name="Migliaia 4 2 5" xfId="9440"/>
    <cellStyle name="Migliaia 4 2 5 2" xfId="30308"/>
    <cellStyle name="Migliaia 4 2 5 2 2" xfId="35851"/>
    <cellStyle name="Migliaia 4 2 5 2 3" xfId="41153"/>
    <cellStyle name="Migliaia 4 2 5 3" xfId="33257"/>
    <cellStyle name="Migliaia 4 2 5 4" xfId="38502"/>
    <cellStyle name="Migliaia 4 2 6" xfId="16875"/>
    <cellStyle name="Migliaia 4 2 6 2" xfId="30309"/>
    <cellStyle name="Migliaia 4 2 6 2 2" xfId="35852"/>
    <cellStyle name="Migliaia 4 2 6 2 3" xfId="41154"/>
    <cellStyle name="Migliaia 4 2 6 3" xfId="33258"/>
    <cellStyle name="Migliaia 4 2 6 4" xfId="38503"/>
    <cellStyle name="Migliaia 4 2 6 5" xfId="21208"/>
    <cellStyle name="Migliaia 4 2 7" xfId="21203"/>
    <cellStyle name="Migliaia 4 2 8" xfId="1881"/>
    <cellStyle name="Migliaia 4 3" xfId="565"/>
    <cellStyle name="Migliaia 4 3 10" xfId="21209"/>
    <cellStyle name="Migliaia 4 3 11" xfId="12830"/>
    <cellStyle name="Migliaia 4 3 12" xfId="1882"/>
    <cellStyle name="Migliaia 4 3 2" xfId="566"/>
    <cellStyle name="Migliaia 4 3 2 2" xfId="4498"/>
    <cellStyle name="Migliaia 4 3 2 2 2" xfId="8322"/>
    <cellStyle name="Migliaia 4 3 2 2 2 2" xfId="14769"/>
    <cellStyle name="Migliaia 4 3 2 2 2 2 2" xfId="18181"/>
    <cellStyle name="Migliaia 4 3 2 2 2 2 2 2" xfId="35853"/>
    <cellStyle name="Migliaia 4 3 2 2 2 2 3" xfId="41155"/>
    <cellStyle name="Migliaia 4 3 2 2 2 2 4" xfId="30310"/>
    <cellStyle name="Migliaia 4 3 2 2 2 3" xfId="33259"/>
    <cellStyle name="Migliaia 4 3 2 2 2 4" xfId="38504"/>
    <cellStyle name="Migliaia 4 3 2 2 2 5" xfId="43362"/>
    <cellStyle name="Migliaia 4 3 2 2 2 6" xfId="47187"/>
    <cellStyle name="Migliaia 4 3 2 2 2 7" xfId="50203"/>
    <cellStyle name="Migliaia 4 3 2 2 2 8" xfId="13979"/>
    <cellStyle name="Migliaia 4 3 2 2 3" xfId="7441"/>
    <cellStyle name="Migliaia 4 3 2 2 4" xfId="7068"/>
    <cellStyle name="Migliaia 4 3 2 2 4 2" xfId="17841"/>
    <cellStyle name="Migliaia 4 3 2 2 4 3" xfId="42541"/>
    <cellStyle name="Migliaia 4 3 2 2 4 4" xfId="46834"/>
    <cellStyle name="Migliaia 4 3 2 2 4 5" xfId="49850"/>
    <cellStyle name="Migliaia 4 3 2 2 5" xfId="16882"/>
    <cellStyle name="Migliaia 4 3 2 2 6" xfId="21211"/>
    <cellStyle name="Migliaia 4 3 2 3" xfId="3696"/>
    <cellStyle name="Migliaia 4 3 2 3 2" xfId="7406"/>
    <cellStyle name="Migliaia 4 3 2 3 2 2" xfId="35854"/>
    <cellStyle name="Migliaia 4 3 2 3 2 3" xfId="41156"/>
    <cellStyle name="Migliaia 4 3 2 3 2 4" xfId="30311"/>
    <cellStyle name="Migliaia 4 3 2 3 3" xfId="8323"/>
    <cellStyle name="Migliaia 4 3 2 3 4" xfId="16883"/>
    <cellStyle name="Migliaia 4 3 2 3 4 2" xfId="38505"/>
    <cellStyle name="Migliaia 4 3 2 3 5" xfId="12831"/>
    <cellStyle name="Migliaia 4 3 2 4" xfId="7669"/>
    <cellStyle name="Migliaia 4 3 2 4 2" xfId="14397"/>
    <cellStyle name="Migliaia 4 3 2 4 2 2" xfId="35855"/>
    <cellStyle name="Migliaia 4 3 2 4 2 3" xfId="41157"/>
    <cellStyle name="Migliaia 4 3 2 4 3" xfId="33261"/>
    <cellStyle name="Migliaia 4 3 2 4 4" xfId="38506"/>
    <cellStyle name="Migliaia 4 3 2 4 5" xfId="13506"/>
    <cellStyle name="Migliaia 4 3 2 5" xfId="13631"/>
    <cellStyle name="Migliaia 4 3 2 5 2" xfId="30313"/>
    <cellStyle name="Migliaia 4 3 2 5 2 2" xfId="35856"/>
    <cellStyle name="Migliaia 4 3 2 5 2 3" xfId="41158"/>
    <cellStyle name="Migliaia 4 3 2 5 3" xfId="33262"/>
    <cellStyle name="Migliaia 4 3 2 5 4" xfId="38507"/>
    <cellStyle name="Migliaia 4 3 2 6" xfId="16881"/>
    <cellStyle name="Migliaia 4 3 2 6 2" xfId="30314"/>
    <cellStyle name="Migliaia 4 3 2 6 2 2" xfId="35857"/>
    <cellStyle name="Migliaia 4 3 2 6 2 3" xfId="41159"/>
    <cellStyle name="Migliaia 4 3 2 6 3" xfId="33263"/>
    <cellStyle name="Migliaia 4 3 2 6 4" xfId="38508"/>
    <cellStyle name="Migliaia 4 3 2 6 5" xfId="21216"/>
    <cellStyle name="Migliaia 4 3 2 7" xfId="21210"/>
    <cellStyle name="Migliaia 4 3 2 8" xfId="2524"/>
    <cellStyle name="Migliaia 4 3 3" xfId="2523"/>
    <cellStyle name="Migliaia 4 3 3 2" xfId="4497"/>
    <cellStyle name="Migliaia 4 3 3 2 2" xfId="6056"/>
    <cellStyle name="Migliaia 4 3 3 2 2 2" xfId="35859"/>
    <cellStyle name="Migliaia 4 3 3 2 2 3" xfId="41161"/>
    <cellStyle name="Migliaia 4 3 3 2 3" xfId="14535"/>
    <cellStyle name="Migliaia 4 3 3 2 4" xfId="16885"/>
    <cellStyle name="Migliaia 4 3 3 2 4 2" xfId="38510"/>
    <cellStyle name="Migliaia 4 3 3 2 5" xfId="12833"/>
    <cellStyle name="Migliaia 4 3 3 3" xfId="5808"/>
    <cellStyle name="Migliaia 4 3 3 3 2" xfId="30317"/>
    <cellStyle name="Migliaia 4 3 3 3 2 2" xfId="35860"/>
    <cellStyle name="Migliaia 4 3 3 3 2 3" xfId="41162"/>
    <cellStyle name="Migliaia 4 3 3 3 3" xfId="33266"/>
    <cellStyle name="Migliaia 4 3 3 3 4" xfId="38511"/>
    <cellStyle name="Migliaia 4 3 3 4" xfId="16884"/>
    <cellStyle name="Migliaia 4 3 3 4 2" xfId="30318"/>
    <cellStyle name="Migliaia 4 3 3 4 2 2" xfId="35861"/>
    <cellStyle name="Migliaia 4 3 3 4 2 3" xfId="41163"/>
    <cellStyle name="Migliaia 4 3 3 4 3" xfId="33267"/>
    <cellStyle name="Migliaia 4 3 3 4 4" xfId="38512"/>
    <cellStyle name="Migliaia 4 3 3 4 5" xfId="21220"/>
    <cellStyle name="Migliaia 4 3 3 5" xfId="21221"/>
    <cellStyle name="Migliaia 4 3 3 5 2" xfId="30319"/>
    <cellStyle name="Migliaia 4 3 3 5 2 2" xfId="35862"/>
    <cellStyle name="Migliaia 4 3 3 5 2 3" xfId="41164"/>
    <cellStyle name="Migliaia 4 3 3 5 3" xfId="33268"/>
    <cellStyle name="Migliaia 4 3 3 5 4" xfId="38513"/>
    <cellStyle name="Migliaia 4 3 3 6" xfId="30315"/>
    <cellStyle name="Migliaia 4 3 3 6 2" xfId="35858"/>
    <cellStyle name="Migliaia 4 3 3 6 3" xfId="41160"/>
    <cellStyle name="Migliaia 4 3 3 7" xfId="33264"/>
    <cellStyle name="Migliaia 4 3 3 8" xfId="38509"/>
    <cellStyle name="Migliaia 4 3 3 9" xfId="12832"/>
    <cellStyle name="Migliaia 4 3 4" xfId="3298"/>
    <cellStyle name="Migliaia 4 3 4 2" xfId="4808"/>
    <cellStyle name="Migliaia 4 3 4 2 2" xfId="10760"/>
    <cellStyle name="Migliaia 4 3 4 2 3" xfId="14887"/>
    <cellStyle name="Migliaia 4 3 4 2 4" xfId="16887"/>
    <cellStyle name="Migliaia 4 3 4 2 5" xfId="28689"/>
    <cellStyle name="Migliaia 4 3 4 2 6" xfId="12835"/>
    <cellStyle name="Migliaia 4 3 4 3" xfId="10008"/>
    <cellStyle name="Migliaia 4 3 4 3 2" xfId="31641"/>
    <cellStyle name="Migliaia 4 3 4 3 2 2" xfId="36801"/>
    <cellStyle name="Migliaia 4 3 4 3 2 3" xfId="42103"/>
    <cellStyle name="Migliaia 4 3 4 3 3" xfId="34150"/>
    <cellStyle name="Migliaia 4 3 4 3 4" xfId="39452"/>
    <cellStyle name="Migliaia 4 3 4 4" xfId="16886"/>
    <cellStyle name="Migliaia 4 3 4 4 2" xfId="35863"/>
    <cellStyle name="Migliaia 4 3 4 4 3" xfId="41165"/>
    <cellStyle name="Migliaia 4 3 4 4 4" xfId="30320"/>
    <cellStyle name="Migliaia 4 3 4 5" xfId="33269"/>
    <cellStyle name="Migliaia 4 3 4 6" xfId="38514"/>
    <cellStyle name="Migliaia 4 3 4 7" xfId="12834"/>
    <cellStyle name="Migliaia 4 3 5" xfId="4114"/>
    <cellStyle name="Migliaia 4 3 5 2" xfId="10584"/>
    <cellStyle name="Migliaia 4 3 5 2 2" xfId="31642"/>
    <cellStyle name="Migliaia 4 3 5 2 2 2" xfId="36802"/>
    <cellStyle name="Migliaia 4 3 5 2 2 3" xfId="42104"/>
    <cellStyle name="Migliaia 4 3 5 2 3" xfId="34151"/>
    <cellStyle name="Migliaia 4 3 5 2 4" xfId="39453"/>
    <cellStyle name="Migliaia 4 3 5 3" xfId="16888"/>
    <cellStyle name="Migliaia 4 3 5 3 2" xfId="35864"/>
    <cellStyle name="Migliaia 4 3 5 3 3" xfId="41166"/>
    <cellStyle name="Migliaia 4 3 5 3 4" xfId="30321"/>
    <cellStyle name="Migliaia 4 3 5 4" xfId="33270"/>
    <cellStyle name="Migliaia 4 3 5 5" xfId="38515"/>
    <cellStyle name="Migliaia 4 3 5 6" xfId="12836"/>
    <cellStyle name="Migliaia 4 3 6" xfId="3695"/>
    <cellStyle name="Migliaia 4 3 6 2" xfId="10289"/>
    <cellStyle name="Migliaia 4 3 6 2 2" xfId="35865"/>
    <cellStyle name="Migliaia 4 3 6 2 3" xfId="41167"/>
    <cellStyle name="Migliaia 4 3 6 3" xfId="15009"/>
    <cellStyle name="Migliaia 4 3 6 4" xfId="16889"/>
    <cellStyle name="Migliaia 4 3 6 4 2" xfId="38516"/>
    <cellStyle name="Migliaia 4 3 6 5" xfId="12837"/>
    <cellStyle name="Migliaia 4 3 7" xfId="8588"/>
    <cellStyle name="Migliaia 4 3 7 2" xfId="30323"/>
    <cellStyle name="Migliaia 4 3 7 2 2" xfId="35866"/>
    <cellStyle name="Migliaia 4 3 7 2 3" xfId="41168"/>
    <cellStyle name="Migliaia 4 3 7 3" xfId="33272"/>
    <cellStyle name="Migliaia 4 3 7 4" xfId="38517"/>
    <cellStyle name="Migliaia 4 3 8" xfId="13632"/>
    <cellStyle name="Migliaia 4 3 8 2" xfId="30324"/>
    <cellStyle name="Migliaia 4 3 8 2 2" xfId="35867"/>
    <cellStyle name="Migliaia 4 3 8 2 3" xfId="41169"/>
    <cellStyle name="Migliaia 4 3 8 3" xfId="33273"/>
    <cellStyle name="Migliaia 4 3 8 4" xfId="38518"/>
    <cellStyle name="Migliaia 4 3 8 5" xfId="21226"/>
    <cellStyle name="Migliaia 4 3 9" xfId="16880"/>
    <cellStyle name="Migliaia 4 4" xfId="567"/>
    <cellStyle name="Migliaia 4 4 2" xfId="4499"/>
    <cellStyle name="Migliaia 4 4 2 2" xfId="5155"/>
    <cellStyle name="Migliaia 4 4 2 2 2" xfId="30325"/>
    <cellStyle name="Migliaia 4 4 2 2 2 2" xfId="35868"/>
    <cellStyle name="Migliaia 4 4 2 2 2 3" xfId="41170"/>
    <cellStyle name="Migliaia 4 4 2 2 3" xfId="33274"/>
    <cellStyle name="Migliaia 4 4 2 2 4" xfId="38519"/>
    <cellStyle name="Migliaia 4 4 2 3" xfId="8324"/>
    <cellStyle name="Migliaia 4 4 2 3 2" xfId="30326"/>
    <cellStyle name="Migliaia 4 4 2 3 2 2" xfId="35869"/>
    <cellStyle name="Migliaia 4 4 2 3 2 3" xfId="41171"/>
    <cellStyle name="Migliaia 4 4 2 3 3" xfId="33275"/>
    <cellStyle name="Migliaia 4 4 2 3 4" xfId="38520"/>
    <cellStyle name="Migliaia 4 4 2 4" xfId="7671"/>
    <cellStyle name="Migliaia 4 4 2 5" xfId="7070"/>
    <cellStyle name="Migliaia 4 4 2 5 2" xfId="17843"/>
    <cellStyle name="Migliaia 4 4 2 5 3" xfId="43401"/>
    <cellStyle name="Migliaia 4 4 2 5 4" xfId="46836"/>
    <cellStyle name="Migliaia 4 4 2 5 5" xfId="49852"/>
    <cellStyle name="Migliaia 4 4 2 6" xfId="16891"/>
    <cellStyle name="Migliaia 4 4 2 7" xfId="21228"/>
    <cellStyle name="Migliaia 4 4 3" xfId="5156"/>
    <cellStyle name="Migliaia 4 4 3 2" xfId="14536"/>
    <cellStyle name="Migliaia 4 4 3 2 2" xfId="35870"/>
    <cellStyle name="Migliaia 4 4 3 2 3" xfId="41172"/>
    <cellStyle name="Migliaia 4 4 3 3" xfId="33276"/>
    <cellStyle name="Migliaia 4 4 3 4" xfId="38521"/>
    <cellStyle name="Migliaia 4 4 3 5" xfId="13630"/>
    <cellStyle name="Migliaia 4 4 4" xfId="8325"/>
    <cellStyle name="Migliaia 4 4 4 2" xfId="30328"/>
    <cellStyle name="Migliaia 4 4 4 2 2" xfId="35871"/>
    <cellStyle name="Migliaia 4 4 4 2 3" xfId="41173"/>
    <cellStyle name="Migliaia 4 4 4 3" xfId="33277"/>
    <cellStyle name="Migliaia 4 4 4 4" xfId="38522"/>
    <cellStyle name="Migliaia 4 4 5" xfId="7670"/>
    <cellStyle name="Migliaia 4 4 5 2" xfId="30329"/>
    <cellStyle name="Migliaia 4 4 5 2 2" xfId="35872"/>
    <cellStyle name="Migliaia 4 4 5 2 3" xfId="41174"/>
    <cellStyle name="Migliaia 4 4 5 3" xfId="33278"/>
    <cellStyle name="Migliaia 4 4 5 4" xfId="38523"/>
    <cellStyle name="Migliaia 4 4 6" xfId="7069"/>
    <cellStyle name="Migliaia 4 4 6 2" xfId="17842"/>
    <cellStyle name="Migliaia 4 4 6 2 2" xfId="35873"/>
    <cellStyle name="Migliaia 4 4 6 2 3" xfId="41175"/>
    <cellStyle name="Migliaia 4 4 6 2 4" xfId="30330"/>
    <cellStyle name="Migliaia 4 4 6 3" xfId="33279"/>
    <cellStyle name="Migliaia 4 4 6 4" xfId="38524"/>
    <cellStyle name="Migliaia 4 4 6 5" xfId="21234"/>
    <cellStyle name="Migliaia 4 4 6 6" xfId="43593"/>
    <cellStyle name="Migliaia 4 4 6 7" xfId="46835"/>
    <cellStyle name="Migliaia 4 4 6 8" xfId="49851"/>
    <cellStyle name="Migliaia 4 4 7" xfId="16890"/>
    <cellStyle name="Migliaia 4 4 7 2" xfId="30331"/>
    <cellStyle name="Migliaia 4 4 7 2 2" xfId="35874"/>
    <cellStyle name="Migliaia 4 4 7 2 3" xfId="41176"/>
    <cellStyle name="Migliaia 4 4 7 3" xfId="33280"/>
    <cellStyle name="Migliaia 4 4 7 4" xfId="38525"/>
    <cellStyle name="Migliaia 4 4 7 5" xfId="21235"/>
    <cellStyle name="Migliaia 4 4 8" xfId="21227"/>
    <cellStyle name="Migliaia 4 4 9" xfId="2525"/>
    <cellStyle name="Migliaia 4 5" xfId="568"/>
    <cellStyle name="Migliaia 4 5 2" xfId="4500"/>
    <cellStyle name="Migliaia 4 5 2 2" xfId="14770"/>
    <cellStyle name="Migliaia 4 5 2 2 2" xfId="35875"/>
    <cellStyle name="Migliaia 4 5 2 2 3" xfId="41177"/>
    <cellStyle name="Migliaia 4 5 2 3" xfId="16893"/>
    <cellStyle name="Migliaia 4 5 2 3 2" xfId="33281"/>
    <cellStyle name="Migliaia 4 5 2 4" xfId="38526"/>
    <cellStyle name="Migliaia 4 5 2 5" xfId="12838"/>
    <cellStyle name="Migliaia 4 5 3" xfId="7672"/>
    <cellStyle name="Migliaia 4 5 3 2" xfId="30333"/>
    <cellStyle name="Migliaia 4 5 3 2 2" xfId="35876"/>
    <cellStyle name="Migliaia 4 5 3 2 3" xfId="41178"/>
    <cellStyle name="Migliaia 4 5 3 3" xfId="33282"/>
    <cellStyle name="Migliaia 4 5 3 4" xfId="38527"/>
    <cellStyle name="Migliaia 4 5 4" xfId="7071"/>
    <cellStyle name="Migliaia 4 5 4 2" xfId="17844"/>
    <cellStyle name="Migliaia 4 5 4 2 2" xfId="35877"/>
    <cellStyle name="Migliaia 4 5 4 2 3" xfId="41179"/>
    <cellStyle name="Migliaia 4 5 4 2 4" xfId="30334"/>
    <cellStyle name="Migliaia 4 5 4 3" xfId="33283"/>
    <cellStyle name="Migliaia 4 5 4 4" xfId="38528"/>
    <cellStyle name="Migliaia 4 5 4 5" xfId="21239"/>
    <cellStyle name="Migliaia 4 5 4 6" xfId="44761"/>
    <cellStyle name="Migliaia 4 5 4 7" xfId="46837"/>
    <cellStyle name="Migliaia 4 5 4 8" xfId="49853"/>
    <cellStyle name="Migliaia 4 5 5" xfId="16892"/>
    <cellStyle name="Migliaia 4 5 5 2" xfId="30335"/>
    <cellStyle name="Migliaia 4 5 5 2 2" xfId="35878"/>
    <cellStyle name="Migliaia 4 5 5 2 3" xfId="41180"/>
    <cellStyle name="Migliaia 4 5 5 3" xfId="33284"/>
    <cellStyle name="Migliaia 4 5 5 4" xfId="38529"/>
    <cellStyle name="Migliaia 4 5 5 5" xfId="21240"/>
    <cellStyle name="Migliaia 4 5 6" xfId="21241"/>
    <cellStyle name="Migliaia 4 5 6 2" xfId="30336"/>
    <cellStyle name="Migliaia 4 5 6 2 2" xfId="35879"/>
    <cellStyle name="Migliaia 4 5 6 2 3" xfId="41181"/>
    <cellStyle name="Migliaia 4 5 6 3" xfId="33285"/>
    <cellStyle name="Migliaia 4 5 6 4" xfId="38530"/>
    <cellStyle name="Migliaia 4 5 7" xfId="21236"/>
    <cellStyle name="Migliaia 4 5 8" xfId="2526"/>
    <cellStyle name="Migliaia 4 6" xfId="2521"/>
    <cellStyle name="Migliaia 4 6 2" xfId="4495"/>
    <cellStyle name="Migliaia 4 6 2 2" xfId="6055"/>
    <cellStyle name="Migliaia 4 6 2 3" xfId="14954"/>
    <cellStyle name="Migliaia 4 6 2 4" xfId="16895"/>
    <cellStyle name="Migliaia 4 6 2 5" xfId="28692"/>
    <cellStyle name="Migliaia 4 6 2 6" xfId="12840"/>
    <cellStyle name="Migliaia 4 6 3" xfId="5807"/>
    <cellStyle name="Migliaia 4 6 3 2" xfId="31643"/>
    <cellStyle name="Migliaia 4 6 3 2 2" xfId="36803"/>
    <cellStyle name="Migliaia 4 6 3 2 3" xfId="42105"/>
    <cellStyle name="Migliaia 4 6 3 3" xfId="34152"/>
    <cellStyle name="Migliaia 4 6 3 4" xfId="39454"/>
    <cellStyle name="Migliaia 4 6 4" xfId="16894"/>
    <cellStyle name="Migliaia 4 6 4 2" xfId="35880"/>
    <cellStyle name="Migliaia 4 6 4 3" xfId="41182"/>
    <cellStyle name="Migliaia 4 6 4 4" xfId="30337"/>
    <cellStyle name="Migliaia 4 6 5" xfId="33286"/>
    <cellStyle name="Migliaia 4 6 6" xfId="38531"/>
    <cellStyle name="Migliaia 4 6 7" xfId="12839"/>
    <cellStyle name="Migliaia 4 7" xfId="4112"/>
    <cellStyle name="Migliaia 4 7 2" xfId="10582"/>
    <cellStyle name="Migliaia 4 7 2 2" xfId="31644"/>
    <cellStyle name="Migliaia 4 7 2 2 2" xfId="36804"/>
    <cellStyle name="Migliaia 4 7 2 2 3" xfId="42106"/>
    <cellStyle name="Migliaia 4 7 2 3" xfId="34153"/>
    <cellStyle name="Migliaia 4 7 2 4" xfId="39455"/>
    <cellStyle name="Migliaia 4 7 3" xfId="16896"/>
    <cellStyle name="Migliaia 4 7 3 2" xfId="35881"/>
    <cellStyle name="Migliaia 4 7 3 3" xfId="41183"/>
    <cellStyle name="Migliaia 4 7 3 4" xfId="30338"/>
    <cellStyle name="Migliaia 4 7 4" xfId="33287"/>
    <cellStyle name="Migliaia 4 7 5" xfId="38532"/>
    <cellStyle name="Migliaia 4 7 6" xfId="12841"/>
    <cellStyle name="Migliaia 4 8" xfId="3693"/>
    <cellStyle name="Migliaia 4 8 2" xfId="10287"/>
    <cellStyle name="Migliaia 4 8 2 2" xfId="31645"/>
    <cellStyle name="Migliaia 4 8 2 2 2" xfId="36805"/>
    <cellStyle name="Migliaia 4 8 2 2 3" xfId="42107"/>
    <cellStyle name="Migliaia 4 8 2 3" xfId="34154"/>
    <cellStyle name="Migliaia 4 8 2 4" xfId="39456"/>
    <cellStyle name="Migliaia 4 8 3" xfId="16897"/>
    <cellStyle name="Migliaia 4 8 3 2" xfId="35882"/>
    <cellStyle name="Migliaia 4 8 3 3" xfId="41184"/>
    <cellStyle name="Migliaia 4 8 3 4" xfId="30339"/>
    <cellStyle name="Migliaia 4 8 4" xfId="33288"/>
    <cellStyle name="Migliaia 4 8 5" xfId="38533"/>
    <cellStyle name="Migliaia 4 8 6" xfId="12842"/>
    <cellStyle name="Migliaia 4 9" xfId="13505"/>
    <cellStyle name="Migliaia 4 9 2" xfId="30340"/>
    <cellStyle name="Migliaia 4 9 2 2" xfId="35883"/>
    <cellStyle name="Migliaia 4 9 2 3" xfId="41185"/>
    <cellStyle name="Migliaia 4 9 3" xfId="33289"/>
    <cellStyle name="Migliaia 4 9 4" xfId="38534"/>
    <cellStyle name="Migliaia 40" xfId="569"/>
    <cellStyle name="Migliaia 40 10" xfId="16898"/>
    <cellStyle name="Migliaia 40 10 2" xfId="35884"/>
    <cellStyle name="Migliaia 40 10 3" xfId="41186"/>
    <cellStyle name="Migliaia 40 10 4" xfId="30341"/>
    <cellStyle name="Migliaia 40 11" xfId="33290"/>
    <cellStyle name="Migliaia 40 12" xfId="38535"/>
    <cellStyle name="Migliaia 40 13" xfId="1883"/>
    <cellStyle name="Migliaia 40 2" xfId="570"/>
    <cellStyle name="Migliaia 40 2 2" xfId="2528"/>
    <cellStyle name="Migliaia 40 2 2 2" xfId="4502"/>
    <cellStyle name="Migliaia 40 2 2 2 2" xfId="10701"/>
    <cellStyle name="Migliaia 40 2 2 2 2 2" xfId="35885"/>
    <cellStyle name="Migliaia 40 2 2 2 2 3" xfId="41187"/>
    <cellStyle name="Migliaia 40 2 2 2 3" xfId="14771"/>
    <cellStyle name="Migliaia 40 2 2 2 4" xfId="16901"/>
    <cellStyle name="Migliaia 40 2 2 2 4 2" xfId="38536"/>
    <cellStyle name="Migliaia 40 2 2 2 5" xfId="12843"/>
    <cellStyle name="Migliaia 40 2 2 3" xfId="7926"/>
    <cellStyle name="Migliaia 40 2 2 3 2" xfId="31646"/>
    <cellStyle name="Migliaia 40 2 2 3 2 2" xfId="36806"/>
    <cellStyle name="Migliaia 40 2 2 3 2 3" xfId="42108"/>
    <cellStyle name="Migliaia 40 2 2 3 3" xfId="34155"/>
    <cellStyle name="Migliaia 40 2 2 3 4" xfId="39457"/>
    <cellStyle name="Migliaia 40 2 2 4" xfId="7072"/>
    <cellStyle name="Migliaia 40 2 2 4 2" xfId="17845"/>
    <cellStyle name="Migliaia 40 2 2 4 3" xfId="44186"/>
    <cellStyle name="Migliaia 40 2 2 4 4" xfId="46838"/>
    <cellStyle name="Migliaia 40 2 2 4 5" xfId="49854"/>
    <cellStyle name="Migliaia 40 2 2 5" xfId="16900"/>
    <cellStyle name="Migliaia 40 2 2 6" xfId="21248"/>
    <cellStyle name="Migliaia 40 2 3" xfId="4116"/>
    <cellStyle name="Migliaia 40 2 3 2" xfId="10586"/>
    <cellStyle name="Migliaia 40 2 3 2 2" xfId="31647"/>
    <cellStyle name="Migliaia 40 2 3 2 2 2" xfId="36807"/>
    <cellStyle name="Migliaia 40 2 3 2 2 3" xfId="42109"/>
    <cellStyle name="Migliaia 40 2 3 2 3" xfId="34156"/>
    <cellStyle name="Migliaia 40 2 3 2 4" xfId="39458"/>
    <cellStyle name="Migliaia 40 2 3 3" xfId="16902"/>
    <cellStyle name="Migliaia 40 2 3 3 2" xfId="35886"/>
    <cellStyle name="Migliaia 40 2 3 3 3" xfId="41188"/>
    <cellStyle name="Migliaia 40 2 3 3 4" xfId="30343"/>
    <cellStyle name="Migliaia 40 2 3 4" xfId="33292"/>
    <cellStyle name="Migliaia 40 2 3 5" xfId="38537"/>
    <cellStyle name="Migliaia 40 2 3 6" xfId="12844"/>
    <cellStyle name="Migliaia 40 2 4" xfId="3698"/>
    <cellStyle name="Migliaia 40 2 4 2" xfId="10291"/>
    <cellStyle name="Migliaia 40 2 4 2 2" xfId="35887"/>
    <cellStyle name="Migliaia 40 2 4 2 3" xfId="41189"/>
    <cellStyle name="Migliaia 40 2 4 3" xfId="15008"/>
    <cellStyle name="Migliaia 40 2 4 4" xfId="16903"/>
    <cellStyle name="Migliaia 40 2 4 4 2" xfId="38538"/>
    <cellStyle name="Migliaia 40 2 4 5" xfId="12845"/>
    <cellStyle name="Migliaia 40 2 5" xfId="9441"/>
    <cellStyle name="Migliaia 40 2 5 2" xfId="30345"/>
    <cellStyle name="Migliaia 40 2 5 2 2" xfId="35888"/>
    <cellStyle name="Migliaia 40 2 5 2 3" xfId="41190"/>
    <cellStyle name="Migliaia 40 2 5 3" xfId="33294"/>
    <cellStyle name="Migliaia 40 2 5 4" xfId="38539"/>
    <cellStyle name="Migliaia 40 2 6" xfId="16899"/>
    <cellStyle name="Migliaia 40 2 6 2" xfId="30346"/>
    <cellStyle name="Migliaia 40 2 6 2 2" xfId="35889"/>
    <cellStyle name="Migliaia 40 2 6 2 3" xfId="41191"/>
    <cellStyle name="Migliaia 40 2 6 3" xfId="33295"/>
    <cellStyle name="Migliaia 40 2 6 4" xfId="38540"/>
    <cellStyle name="Migliaia 40 2 6 5" xfId="21253"/>
    <cellStyle name="Migliaia 40 2 7" xfId="21247"/>
    <cellStyle name="Migliaia 40 2 8" xfId="1884"/>
    <cellStyle name="Migliaia 40 3" xfId="571"/>
    <cellStyle name="Migliaia 40 3 10" xfId="21254"/>
    <cellStyle name="Migliaia 40 3 11" xfId="12846"/>
    <cellStyle name="Migliaia 40 3 12" xfId="1885"/>
    <cellStyle name="Migliaia 40 3 2" xfId="572"/>
    <cellStyle name="Migliaia 40 3 2 2" xfId="4504"/>
    <cellStyle name="Migliaia 40 3 2 2 2" xfId="8326"/>
    <cellStyle name="Migliaia 40 3 2 2 2 2" xfId="14772"/>
    <cellStyle name="Migliaia 40 3 2 2 2 2 2" xfId="18182"/>
    <cellStyle name="Migliaia 40 3 2 2 2 2 2 2" xfId="35890"/>
    <cellStyle name="Migliaia 40 3 2 2 2 2 3" xfId="41192"/>
    <cellStyle name="Migliaia 40 3 2 2 2 2 4" xfId="30347"/>
    <cellStyle name="Migliaia 40 3 2 2 2 3" xfId="33296"/>
    <cellStyle name="Migliaia 40 3 2 2 2 4" xfId="38541"/>
    <cellStyle name="Migliaia 40 3 2 2 2 5" xfId="43034"/>
    <cellStyle name="Migliaia 40 3 2 2 2 6" xfId="47188"/>
    <cellStyle name="Migliaia 40 3 2 2 2 7" xfId="50204"/>
    <cellStyle name="Migliaia 40 3 2 2 2 8" xfId="13980"/>
    <cellStyle name="Migliaia 40 3 2 2 3" xfId="7478"/>
    <cellStyle name="Migliaia 40 3 2 2 4" xfId="7073"/>
    <cellStyle name="Migliaia 40 3 2 2 4 2" xfId="17846"/>
    <cellStyle name="Migliaia 40 3 2 2 4 3" xfId="43708"/>
    <cellStyle name="Migliaia 40 3 2 2 4 4" xfId="46839"/>
    <cellStyle name="Migliaia 40 3 2 2 4 5" xfId="49855"/>
    <cellStyle name="Migliaia 40 3 2 2 5" xfId="16906"/>
    <cellStyle name="Migliaia 40 3 2 2 6" xfId="21256"/>
    <cellStyle name="Migliaia 40 3 2 3" xfId="3700"/>
    <cellStyle name="Migliaia 40 3 2 3 2" xfId="8527"/>
    <cellStyle name="Migliaia 40 3 2 3 2 2" xfId="35891"/>
    <cellStyle name="Migliaia 40 3 2 3 2 3" xfId="41193"/>
    <cellStyle name="Migliaia 40 3 2 3 2 4" xfId="30348"/>
    <cellStyle name="Migliaia 40 3 2 3 3" xfId="8327"/>
    <cellStyle name="Migliaia 40 3 2 3 4" xfId="16907"/>
    <cellStyle name="Migliaia 40 3 2 3 4 2" xfId="38542"/>
    <cellStyle name="Migliaia 40 3 2 3 5" xfId="12847"/>
    <cellStyle name="Migliaia 40 3 2 4" xfId="7673"/>
    <cellStyle name="Migliaia 40 3 2 4 2" xfId="14398"/>
    <cellStyle name="Migliaia 40 3 2 4 2 2" xfId="35892"/>
    <cellStyle name="Migliaia 40 3 2 4 2 3" xfId="41194"/>
    <cellStyle name="Migliaia 40 3 2 4 3" xfId="33298"/>
    <cellStyle name="Migliaia 40 3 2 4 4" xfId="38543"/>
    <cellStyle name="Migliaia 40 3 2 4 5" xfId="13508"/>
    <cellStyle name="Migliaia 40 3 2 5" xfId="13628"/>
    <cellStyle name="Migliaia 40 3 2 5 2" xfId="30350"/>
    <cellStyle name="Migliaia 40 3 2 5 2 2" xfId="35893"/>
    <cellStyle name="Migliaia 40 3 2 5 2 3" xfId="41195"/>
    <cellStyle name="Migliaia 40 3 2 5 3" xfId="33299"/>
    <cellStyle name="Migliaia 40 3 2 5 4" xfId="38544"/>
    <cellStyle name="Migliaia 40 3 2 6" xfId="16905"/>
    <cellStyle name="Migliaia 40 3 2 6 2" xfId="30351"/>
    <cellStyle name="Migliaia 40 3 2 6 2 2" xfId="35894"/>
    <cellStyle name="Migliaia 40 3 2 6 2 3" xfId="41196"/>
    <cellStyle name="Migliaia 40 3 2 6 3" xfId="33300"/>
    <cellStyle name="Migliaia 40 3 2 6 4" xfId="38545"/>
    <cellStyle name="Migliaia 40 3 2 6 5" xfId="21261"/>
    <cellStyle name="Migliaia 40 3 2 7" xfId="21255"/>
    <cellStyle name="Migliaia 40 3 2 8" xfId="2530"/>
    <cellStyle name="Migliaia 40 3 3" xfId="2529"/>
    <cellStyle name="Migliaia 40 3 3 2" xfId="4503"/>
    <cellStyle name="Migliaia 40 3 3 2 2" xfId="6058"/>
    <cellStyle name="Migliaia 40 3 3 2 2 2" xfId="35896"/>
    <cellStyle name="Migliaia 40 3 3 2 2 3" xfId="41198"/>
    <cellStyle name="Migliaia 40 3 3 2 3" xfId="14537"/>
    <cellStyle name="Migliaia 40 3 3 2 4" xfId="16909"/>
    <cellStyle name="Migliaia 40 3 3 2 4 2" xfId="38547"/>
    <cellStyle name="Migliaia 40 3 3 2 5" xfId="12849"/>
    <cellStyle name="Migliaia 40 3 3 3" xfId="5810"/>
    <cellStyle name="Migliaia 40 3 3 3 2" xfId="30354"/>
    <cellStyle name="Migliaia 40 3 3 3 2 2" xfId="35897"/>
    <cellStyle name="Migliaia 40 3 3 3 2 3" xfId="41199"/>
    <cellStyle name="Migliaia 40 3 3 3 3" xfId="33303"/>
    <cellStyle name="Migliaia 40 3 3 3 4" xfId="38548"/>
    <cellStyle name="Migliaia 40 3 3 4" xfId="16908"/>
    <cellStyle name="Migliaia 40 3 3 4 2" xfId="30355"/>
    <cellStyle name="Migliaia 40 3 3 4 2 2" xfId="35898"/>
    <cellStyle name="Migliaia 40 3 3 4 2 3" xfId="41200"/>
    <cellStyle name="Migliaia 40 3 3 4 3" xfId="33304"/>
    <cellStyle name="Migliaia 40 3 3 4 4" xfId="38549"/>
    <cellStyle name="Migliaia 40 3 3 4 5" xfId="21265"/>
    <cellStyle name="Migliaia 40 3 3 5" xfId="21266"/>
    <cellStyle name="Migliaia 40 3 3 5 2" xfId="30356"/>
    <cellStyle name="Migliaia 40 3 3 5 2 2" xfId="35899"/>
    <cellStyle name="Migliaia 40 3 3 5 2 3" xfId="41201"/>
    <cellStyle name="Migliaia 40 3 3 5 3" xfId="33305"/>
    <cellStyle name="Migliaia 40 3 3 5 4" xfId="38550"/>
    <cellStyle name="Migliaia 40 3 3 6" xfId="30352"/>
    <cellStyle name="Migliaia 40 3 3 6 2" xfId="35895"/>
    <cellStyle name="Migliaia 40 3 3 6 3" xfId="41197"/>
    <cellStyle name="Migliaia 40 3 3 7" xfId="33301"/>
    <cellStyle name="Migliaia 40 3 3 8" xfId="38546"/>
    <cellStyle name="Migliaia 40 3 3 9" xfId="12848"/>
    <cellStyle name="Migliaia 40 3 4" xfId="3299"/>
    <cellStyle name="Migliaia 40 3 4 2" xfId="4809"/>
    <cellStyle name="Migliaia 40 3 4 2 2" xfId="10761"/>
    <cellStyle name="Migliaia 40 3 4 2 3" xfId="14888"/>
    <cellStyle name="Migliaia 40 3 4 2 4" xfId="16911"/>
    <cellStyle name="Migliaia 40 3 4 2 5" xfId="28698"/>
    <cellStyle name="Migliaia 40 3 4 2 6" xfId="12851"/>
    <cellStyle name="Migliaia 40 3 4 3" xfId="10009"/>
    <cellStyle name="Migliaia 40 3 4 3 2" xfId="31648"/>
    <cellStyle name="Migliaia 40 3 4 3 2 2" xfId="36808"/>
    <cellStyle name="Migliaia 40 3 4 3 2 3" xfId="42110"/>
    <cellStyle name="Migliaia 40 3 4 3 3" xfId="34157"/>
    <cellStyle name="Migliaia 40 3 4 3 4" xfId="39459"/>
    <cellStyle name="Migliaia 40 3 4 4" xfId="16910"/>
    <cellStyle name="Migliaia 40 3 4 4 2" xfId="35900"/>
    <cellStyle name="Migliaia 40 3 4 4 3" xfId="41202"/>
    <cellStyle name="Migliaia 40 3 4 4 4" xfId="30357"/>
    <cellStyle name="Migliaia 40 3 4 5" xfId="33306"/>
    <cellStyle name="Migliaia 40 3 4 6" xfId="38551"/>
    <cellStyle name="Migliaia 40 3 4 7" xfId="12850"/>
    <cellStyle name="Migliaia 40 3 5" xfId="4117"/>
    <cellStyle name="Migliaia 40 3 5 2" xfId="10587"/>
    <cellStyle name="Migliaia 40 3 5 2 2" xfId="31649"/>
    <cellStyle name="Migliaia 40 3 5 2 2 2" xfId="36809"/>
    <cellStyle name="Migliaia 40 3 5 2 2 3" xfId="42111"/>
    <cellStyle name="Migliaia 40 3 5 2 3" xfId="34158"/>
    <cellStyle name="Migliaia 40 3 5 2 4" xfId="39460"/>
    <cellStyle name="Migliaia 40 3 5 3" xfId="16912"/>
    <cellStyle name="Migliaia 40 3 5 3 2" xfId="35901"/>
    <cellStyle name="Migliaia 40 3 5 3 3" xfId="41203"/>
    <cellStyle name="Migliaia 40 3 5 3 4" xfId="30358"/>
    <cellStyle name="Migliaia 40 3 5 4" xfId="33307"/>
    <cellStyle name="Migliaia 40 3 5 5" xfId="38552"/>
    <cellStyle name="Migliaia 40 3 5 6" xfId="12852"/>
    <cellStyle name="Migliaia 40 3 6" xfId="3699"/>
    <cellStyle name="Migliaia 40 3 6 2" xfId="10292"/>
    <cellStyle name="Migliaia 40 3 6 2 2" xfId="35902"/>
    <cellStyle name="Migliaia 40 3 6 2 3" xfId="41204"/>
    <cellStyle name="Migliaia 40 3 6 3" xfId="15007"/>
    <cellStyle name="Migliaia 40 3 6 4" xfId="16913"/>
    <cellStyle name="Migliaia 40 3 6 4 2" xfId="38553"/>
    <cellStyle name="Migliaia 40 3 6 5" xfId="12853"/>
    <cellStyle name="Migliaia 40 3 7" xfId="7833"/>
    <cellStyle name="Migliaia 40 3 7 2" xfId="30359"/>
    <cellStyle name="Migliaia 40 3 7 2 2" xfId="35903"/>
    <cellStyle name="Migliaia 40 3 7 2 3" xfId="41205"/>
    <cellStyle name="Migliaia 40 3 7 3" xfId="33308"/>
    <cellStyle name="Migliaia 40 3 7 4" xfId="38554"/>
    <cellStyle name="Migliaia 40 3 8" xfId="13629"/>
    <cellStyle name="Migliaia 40 3 8 2" xfId="30360"/>
    <cellStyle name="Migliaia 40 3 8 2 2" xfId="35904"/>
    <cellStyle name="Migliaia 40 3 8 2 3" xfId="41206"/>
    <cellStyle name="Migliaia 40 3 8 3" xfId="33309"/>
    <cellStyle name="Migliaia 40 3 8 4" xfId="38555"/>
    <cellStyle name="Migliaia 40 3 8 5" xfId="21268"/>
    <cellStyle name="Migliaia 40 3 9" xfId="16904"/>
    <cellStyle name="Migliaia 40 4" xfId="573"/>
    <cellStyle name="Migliaia 40 4 2" xfId="4505"/>
    <cellStyle name="Migliaia 40 4 2 2" xfId="5157"/>
    <cellStyle name="Migliaia 40 4 2 2 2" xfId="30361"/>
    <cellStyle name="Migliaia 40 4 2 2 2 2" xfId="35905"/>
    <cellStyle name="Migliaia 40 4 2 2 2 3" xfId="41207"/>
    <cellStyle name="Migliaia 40 4 2 2 3" xfId="33310"/>
    <cellStyle name="Migliaia 40 4 2 2 4" xfId="38556"/>
    <cellStyle name="Migliaia 40 4 2 3" xfId="8328"/>
    <cellStyle name="Migliaia 40 4 2 3 2" xfId="30362"/>
    <cellStyle name="Migliaia 40 4 2 3 2 2" xfId="35906"/>
    <cellStyle name="Migliaia 40 4 2 3 2 3" xfId="41208"/>
    <cellStyle name="Migliaia 40 4 2 3 3" xfId="33311"/>
    <cellStyle name="Migliaia 40 4 2 3 4" xfId="38557"/>
    <cellStyle name="Migliaia 40 4 2 4" xfId="7675"/>
    <cellStyle name="Migliaia 40 4 2 5" xfId="7075"/>
    <cellStyle name="Migliaia 40 4 2 5 2" xfId="17848"/>
    <cellStyle name="Migliaia 40 4 2 5 3" xfId="43402"/>
    <cellStyle name="Migliaia 40 4 2 5 4" xfId="46841"/>
    <cellStyle name="Migliaia 40 4 2 5 5" xfId="49857"/>
    <cellStyle name="Migliaia 40 4 2 6" xfId="16915"/>
    <cellStyle name="Migliaia 40 4 2 7" xfId="21270"/>
    <cellStyle name="Migliaia 40 4 3" xfId="5158"/>
    <cellStyle name="Migliaia 40 4 3 2" xfId="14538"/>
    <cellStyle name="Migliaia 40 4 3 2 2" xfId="35907"/>
    <cellStyle name="Migliaia 40 4 3 2 3" xfId="41209"/>
    <cellStyle name="Migliaia 40 4 3 3" xfId="33312"/>
    <cellStyle name="Migliaia 40 4 3 4" xfId="38558"/>
    <cellStyle name="Migliaia 40 4 3 5" xfId="13627"/>
    <cellStyle name="Migliaia 40 4 4" xfId="8329"/>
    <cellStyle name="Migliaia 40 4 4 2" xfId="30363"/>
    <cellStyle name="Migliaia 40 4 4 2 2" xfId="35908"/>
    <cellStyle name="Migliaia 40 4 4 2 3" xfId="41210"/>
    <cellStyle name="Migliaia 40 4 4 3" xfId="33313"/>
    <cellStyle name="Migliaia 40 4 4 4" xfId="38559"/>
    <cellStyle name="Migliaia 40 4 5" xfId="7674"/>
    <cellStyle name="Migliaia 40 4 5 2" xfId="30364"/>
    <cellStyle name="Migliaia 40 4 5 2 2" xfId="35909"/>
    <cellStyle name="Migliaia 40 4 5 2 3" xfId="41211"/>
    <cellStyle name="Migliaia 40 4 5 3" xfId="33314"/>
    <cellStyle name="Migliaia 40 4 5 4" xfId="38560"/>
    <cellStyle name="Migliaia 40 4 6" xfId="7074"/>
    <cellStyle name="Migliaia 40 4 6 2" xfId="17847"/>
    <cellStyle name="Migliaia 40 4 6 2 2" xfId="35910"/>
    <cellStyle name="Migliaia 40 4 6 2 3" xfId="41212"/>
    <cellStyle name="Migliaia 40 4 6 2 4" xfId="30365"/>
    <cellStyle name="Migliaia 40 4 6 3" xfId="33315"/>
    <cellStyle name="Migliaia 40 4 6 4" xfId="38561"/>
    <cellStyle name="Migliaia 40 4 6 5" xfId="21271"/>
    <cellStyle name="Migliaia 40 4 6 6" xfId="42542"/>
    <cellStyle name="Migliaia 40 4 6 7" xfId="46840"/>
    <cellStyle name="Migliaia 40 4 6 8" xfId="49856"/>
    <cellStyle name="Migliaia 40 4 7" xfId="16914"/>
    <cellStyle name="Migliaia 40 4 7 2" xfId="30366"/>
    <cellStyle name="Migliaia 40 4 7 2 2" xfId="35911"/>
    <cellStyle name="Migliaia 40 4 7 2 3" xfId="41213"/>
    <cellStyle name="Migliaia 40 4 7 3" xfId="33316"/>
    <cellStyle name="Migliaia 40 4 7 4" xfId="38562"/>
    <cellStyle name="Migliaia 40 4 7 5" xfId="21272"/>
    <cellStyle name="Migliaia 40 4 8" xfId="21269"/>
    <cellStyle name="Migliaia 40 4 9" xfId="2531"/>
    <cellStyle name="Migliaia 40 5" xfId="574"/>
    <cellStyle name="Migliaia 40 5 2" xfId="4506"/>
    <cellStyle name="Migliaia 40 5 2 2" xfId="14773"/>
    <cellStyle name="Migliaia 40 5 2 2 2" xfId="35912"/>
    <cellStyle name="Migliaia 40 5 2 2 3" xfId="41214"/>
    <cellStyle name="Migliaia 40 5 2 3" xfId="16917"/>
    <cellStyle name="Migliaia 40 5 2 3 2" xfId="33317"/>
    <cellStyle name="Migliaia 40 5 2 4" xfId="38563"/>
    <cellStyle name="Migliaia 40 5 2 5" xfId="12854"/>
    <cellStyle name="Migliaia 40 5 3" xfId="7676"/>
    <cellStyle name="Migliaia 40 5 3 2" xfId="30367"/>
    <cellStyle name="Migliaia 40 5 3 2 2" xfId="35913"/>
    <cellStyle name="Migliaia 40 5 3 2 3" xfId="41215"/>
    <cellStyle name="Migliaia 40 5 3 3" xfId="33318"/>
    <cellStyle name="Migliaia 40 5 3 4" xfId="38564"/>
    <cellStyle name="Migliaia 40 5 4" xfId="7076"/>
    <cellStyle name="Migliaia 40 5 4 2" xfId="17849"/>
    <cellStyle name="Migliaia 40 5 4 2 2" xfId="35914"/>
    <cellStyle name="Migliaia 40 5 4 2 3" xfId="41216"/>
    <cellStyle name="Migliaia 40 5 4 2 4" xfId="30368"/>
    <cellStyle name="Migliaia 40 5 4 3" xfId="33319"/>
    <cellStyle name="Migliaia 40 5 4 4" xfId="38565"/>
    <cellStyle name="Migliaia 40 5 4 5" xfId="21274"/>
    <cellStyle name="Migliaia 40 5 4 6" xfId="43709"/>
    <cellStyle name="Migliaia 40 5 4 7" xfId="46842"/>
    <cellStyle name="Migliaia 40 5 4 8" xfId="49858"/>
    <cellStyle name="Migliaia 40 5 5" xfId="16916"/>
    <cellStyle name="Migliaia 40 5 5 2" xfId="30369"/>
    <cellStyle name="Migliaia 40 5 5 2 2" xfId="35915"/>
    <cellStyle name="Migliaia 40 5 5 2 3" xfId="41217"/>
    <cellStyle name="Migliaia 40 5 5 3" xfId="33320"/>
    <cellStyle name="Migliaia 40 5 5 4" xfId="38566"/>
    <cellStyle name="Migliaia 40 5 5 5" xfId="21275"/>
    <cellStyle name="Migliaia 40 5 6" xfId="21276"/>
    <cellStyle name="Migliaia 40 5 6 2" xfId="30370"/>
    <cellStyle name="Migliaia 40 5 6 2 2" xfId="35916"/>
    <cellStyle name="Migliaia 40 5 6 2 3" xfId="41218"/>
    <cellStyle name="Migliaia 40 5 6 3" xfId="33321"/>
    <cellStyle name="Migliaia 40 5 6 4" xfId="38567"/>
    <cellStyle name="Migliaia 40 5 7" xfId="21273"/>
    <cellStyle name="Migliaia 40 5 8" xfId="2532"/>
    <cellStyle name="Migliaia 40 6" xfId="2527"/>
    <cellStyle name="Migliaia 40 6 2" xfId="4501"/>
    <cellStyle name="Migliaia 40 6 2 2" xfId="6057"/>
    <cellStyle name="Migliaia 40 6 2 3" xfId="14953"/>
    <cellStyle name="Migliaia 40 6 2 4" xfId="16919"/>
    <cellStyle name="Migliaia 40 6 2 5" xfId="28700"/>
    <cellStyle name="Migliaia 40 6 2 6" xfId="12856"/>
    <cellStyle name="Migliaia 40 6 3" xfId="5809"/>
    <cellStyle name="Migliaia 40 6 3 2" xfId="31650"/>
    <cellStyle name="Migliaia 40 6 3 2 2" xfId="36810"/>
    <cellStyle name="Migliaia 40 6 3 2 3" xfId="42112"/>
    <cellStyle name="Migliaia 40 6 3 3" xfId="34159"/>
    <cellStyle name="Migliaia 40 6 3 4" xfId="39461"/>
    <cellStyle name="Migliaia 40 6 4" xfId="16918"/>
    <cellStyle name="Migliaia 40 6 4 2" xfId="35917"/>
    <cellStyle name="Migliaia 40 6 4 3" xfId="41219"/>
    <cellStyle name="Migliaia 40 6 4 4" xfId="30371"/>
    <cellStyle name="Migliaia 40 6 5" xfId="33322"/>
    <cellStyle name="Migliaia 40 6 6" xfId="38568"/>
    <cellStyle name="Migliaia 40 6 7" xfId="12855"/>
    <cellStyle name="Migliaia 40 7" xfId="4115"/>
    <cellStyle name="Migliaia 40 7 2" xfId="10585"/>
    <cellStyle name="Migliaia 40 7 2 2" xfId="31651"/>
    <cellStyle name="Migliaia 40 7 2 2 2" xfId="36811"/>
    <cellStyle name="Migliaia 40 7 2 2 3" xfId="42113"/>
    <cellStyle name="Migliaia 40 7 2 3" xfId="34160"/>
    <cellStyle name="Migliaia 40 7 2 4" xfId="39462"/>
    <cellStyle name="Migliaia 40 7 3" xfId="16920"/>
    <cellStyle name="Migliaia 40 7 3 2" xfId="35918"/>
    <cellStyle name="Migliaia 40 7 3 3" xfId="41220"/>
    <cellStyle name="Migliaia 40 7 3 4" xfId="30372"/>
    <cellStyle name="Migliaia 40 7 4" xfId="33323"/>
    <cellStyle name="Migliaia 40 7 5" xfId="38569"/>
    <cellStyle name="Migliaia 40 7 6" xfId="12857"/>
    <cellStyle name="Migliaia 40 8" xfId="3697"/>
    <cellStyle name="Migliaia 40 8 2" xfId="10290"/>
    <cellStyle name="Migliaia 40 8 2 2" xfId="31652"/>
    <cellStyle name="Migliaia 40 8 2 2 2" xfId="36812"/>
    <cellStyle name="Migliaia 40 8 2 2 3" xfId="42114"/>
    <cellStyle name="Migliaia 40 8 2 3" xfId="34161"/>
    <cellStyle name="Migliaia 40 8 2 4" xfId="39463"/>
    <cellStyle name="Migliaia 40 8 3" xfId="16921"/>
    <cellStyle name="Migliaia 40 8 3 2" xfId="35919"/>
    <cellStyle name="Migliaia 40 8 3 3" xfId="41221"/>
    <cellStyle name="Migliaia 40 8 3 4" xfId="30373"/>
    <cellStyle name="Migliaia 40 8 4" xfId="33324"/>
    <cellStyle name="Migliaia 40 8 5" xfId="38570"/>
    <cellStyle name="Migliaia 40 8 6" xfId="12858"/>
    <cellStyle name="Migliaia 40 9" xfId="13507"/>
    <cellStyle name="Migliaia 40 9 2" xfId="30374"/>
    <cellStyle name="Migliaia 40 9 2 2" xfId="35920"/>
    <cellStyle name="Migliaia 40 9 2 3" xfId="41222"/>
    <cellStyle name="Migliaia 40 9 3" xfId="33325"/>
    <cellStyle name="Migliaia 40 9 4" xfId="38571"/>
    <cellStyle name="Migliaia 41" xfId="575"/>
    <cellStyle name="Migliaia 41 10" xfId="16922"/>
    <cellStyle name="Migliaia 41 10 2" xfId="35921"/>
    <cellStyle name="Migliaia 41 10 3" xfId="41223"/>
    <cellStyle name="Migliaia 41 10 4" xfId="30375"/>
    <cellStyle name="Migliaia 41 11" xfId="33326"/>
    <cellStyle name="Migliaia 41 12" xfId="38572"/>
    <cellStyle name="Migliaia 41 13" xfId="1886"/>
    <cellStyle name="Migliaia 41 2" xfId="576"/>
    <cellStyle name="Migliaia 41 2 2" xfId="2534"/>
    <cellStyle name="Migliaia 41 2 2 2" xfId="4508"/>
    <cellStyle name="Migliaia 41 2 2 2 2" xfId="10702"/>
    <cellStyle name="Migliaia 41 2 2 2 2 2" xfId="35922"/>
    <cellStyle name="Migliaia 41 2 2 2 2 3" xfId="41224"/>
    <cellStyle name="Migliaia 41 2 2 2 3" xfId="14774"/>
    <cellStyle name="Migliaia 41 2 2 2 4" xfId="16925"/>
    <cellStyle name="Migliaia 41 2 2 2 4 2" xfId="38573"/>
    <cellStyle name="Migliaia 41 2 2 2 5" xfId="12859"/>
    <cellStyle name="Migliaia 41 2 2 3" xfId="7927"/>
    <cellStyle name="Migliaia 41 2 2 3 2" xfId="31653"/>
    <cellStyle name="Migliaia 41 2 2 3 2 2" xfId="36813"/>
    <cellStyle name="Migliaia 41 2 2 3 2 3" xfId="42115"/>
    <cellStyle name="Migliaia 41 2 2 3 3" xfId="34162"/>
    <cellStyle name="Migliaia 41 2 2 3 4" xfId="39464"/>
    <cellStyle name="Migliaia 41 2 2 4" xfId="7077"/>
    <cellStyle name="Migliaia 41 2 2 4 2" xfId="17850"/>
    <cellStyle name="Migliaia 41 2 2 4 3" xfId="44466"/>
    <cellStyle name="Migliaia 41 2 2 4 4" xfId="46843"/>
    <cellStyle name="Migliaia 41 2 2 4 5" xfId="49859"/>
    <cellStyle name="Migliaia 41 2 2 5" xfId="16924"/>
    <cellStyle name="Migliaia 41 2 2 6" xfId="21278"/>
    <cellStyle name="Migliaia 41 2 3" xfId="4119"/>
    <cellStyle name="Migliaia 41 2 3 2" xfId="10589"/>
    <cellStyle name="Migliaia 41 2 3 2 2" xfId="31654"/>
    <cellStyle name="Migliaia 41 2 3 2 2 2" xfId="36814"/>
    <cellStyle name="Migliaia 41 2 3 2 2 3" xfId="42116"/>
    <cellStyle name="Migliaia 41 2 3 2 3" xfId="34163"/>
    <cellStyle name="Migliaia 41 2 3 2 4" xfId="39465"/>
    <cellStyle name="Migliaia 41 2 3 3" xfId="16926"/>
    <cellStyle name="Migliaia 41 2 3 3 2" xfId="35923"/>
    <cellStyle name="Migliaia 41 2 3 3 3" xfId="41225"/>
    <cellStyle name="Migliaia 41 2 3 3 4" xfId="30376"/>
    <cellStyle name="Migliaia 41 2 3 4" xfId="33327"/>
    <cellStyle name="Migliaia 41 2 3 5" xfId="38574"/>
    <cellStyle name="Migliaia 41 2 3 6" xfId="12860"/>
    <cellStyle name="Migliaia 41 2 4" xfId="3702"/>
    <cellStyle name="Migliaia 41 2 4 2" xfId="10294"/>
    <cellStyle name="Migliaia 41 2 4 2 2" xfId="35924"/>
    <cellStyle name="Migliaia 41 2 4 2 3" xfId="41226"/>
    <cellStyle name="Migliaia 41 2 4 3" xfId="14460"/>
    <cellStyle name="Migliaia 41 2 4 4" xfId="16927"/>
    <cellStyle name="Migliaia 41 2 4 4 2" xfId="38575"/>
    <cellStyle name="Migliaia 41 2 4 5" xfId="12861"/>
    <cellStyle name="Migliaia 41 2 5" xfId="9442"/>
    <cellStyle name="Migliaia 41 2 5 2" xfId="30377"/>
    <cellStyle name="Migliaia 41 2 5 2 2" xfId="35925"/>
    <cellStyle name="Migliaia 41 2 5 2 3" xfId="41227"/>
    <cellStyle name="Migliaia 41 2 5 3" xfId="33328"/>
    <cellStyle name="Migliaia 41 2 5 4" xfId="38576"/>
    <cellStyle name="Migliaia 41 2 6" xfId="16923"/>
    <cellStyle name="Migliaia 41 2 6 2" xfId="30378"/>
    <cellStyle name="Migliaia 41 2 6 2 2" xfId="35926"/>
    <cellStyle name="Migliaia 41 2 6 2 3" xfId="41228"/>
    <cellStyle name="Migliaia 41 2 6 3" xfId="33329"/>
    <cellStyle name="Migliaia 41 2 6 4" xfId="38577"/>
    <cellStyle name="Migliaia 41 2 6 5" xfId="21279"/>
    <cellStyle name="Migliaia 41 2 7" xfId="21277"/>
    <cellStyle name="Migliaia 41 2 8" xfId="1887"/>
    <cellStyle name="Migliaia 41 3" xfId="577"/>
    <cellStyle name="Migliaia 41 3 10" xfId="21280"/>
    <cellStyle name="Migliaia 41 3 11" xfId="12862"/>
    <cellStyle name="Migliaia 41 3 12" xfId="1888"/>
    <cellStyle name="Migliaia 41 3 2" xfId="578"/>
    <cellStyle name="Migliaia 41 3 2 2" xfId="4510"/>
    <cellStyle name="Migliaia 41 3 2 2 2" xfId="8330"/>
    <cellStyle name="Migliaia 41 3 2 2 2 2" xfId="14775"/>
    <cellStyle name="Migliaia 41 3 2 2 2 2 2" xfId="18183"/>
    <cellStyle name="Migliaia 41 3 2 2 2 2 2 2" xfId="35927"/>
    <cellStyle name="Migliaia 41 3 2 2 2 2 3" xfId="41229"/>
    <cellStyle name="Migliaia 41 3 2 2 2 2 4" xfId="30379"/>
    <cellStyle name="Migliaia 41 3 2 2 2 3" xfId="33330"/>
    <cellStyle name="Migliaia 41 3 2 2 2 4" xfId="38578"/>
    <cellStyle name="Migliaia 41 3 2 2 2 5" xfId="32668"/>
    <cellStyle name="Migliaia 41 3 2 2 2 6" xfId="47189"/>
    <cellStyle name="Migliaia 41 3 2 2 2 7" xfId="50205"/>
    <cellStyle name="Migliaia 41 3 2 2 2 8" xfId="13981"/>
    <cellStyle name="Migliaia 41 3 2 2 3" xfId="7868"/>
    <cellStyle name="Migliaia 41 3 2 2 4" xfId="7078"/>
    <cellStyle name="Migliaia 41 3 2 2 4 2" xfId="17851"/>
    <cellStyle name="Migliaia 41 3 2 2 4 3" xfId="20521"/>
    <cellStyle name="Migliaia 41 3 2 2 4 4" xfId="46844"/>
    <cellStyle name="Migliaia 41 3 2 2 4 5" xfId="49860"/>
    <cellStyle name="Migliaia 41 3 2 2 5" xfId="16930"/>
    <cellStyle name="Migliaia 41 3 2 2 6" xfId="21282"/>
    <cellStyle name="Migliaia 41 3 2 3" xfId="3704"/>
    <cellStyle name="Migliaia 41 3 2 3 2" xfId="8711"/>
    <cellStyle name="Migliaia 41 3 2 3 2 2" xfId="35928"/>
    <cellStyle name="Migliaia 41 3 2 3 2 3" xfId="41230"/>
    <cellStyle name="Migliaia 41 3 2 3 2 4" xfId="30380"/>
    <cellStyle name="Migliaia 41 3 2 3 3" xfId="8331"/>
    <cellStyle name="Migliaia 41 3 2 3 4" xfId="16931"/>
    <cellStyle name="Migliaia 41 3 2 3 4 2" xfId="38579"/>
    <cellStyle name="Migliaia 41 3 2 3 5" xfId="12863"/>
    <cellStyle name="Migliaia 41 3 2 4" xfId="7677"/>
    <cellStyle name="Migliaia 41 3 2 4 2" xfId="14399"/>
    <cellStyle name="Migliaia 41 3 2 4 2 2" xfId="35929"/>
    <cellStyle name="Migliaia 41 3 2 4 2 3" xfId="41231"/>
    <cellStyle name="Migliaia 41 3 2 4 3" xfId="33331"/>
    <cellStyle name="Migliaia 41 3 2 4 4" xfId="38580"/>
    <cellStyle name="Migliaia 41 3 2 4 5" xfId="13510"/>
    <cellStyle name="Migliaia 41 3 2 5" xfId="13625"/>
    <cellStyle name="Migliaia 41 3 2 5 2" xfId="30381"/>
    <cellStyle name="Migliaia 41 3 2 5 2 2" xfId="35930"/>
    <cellStyle name="Migliaia 41 3 2 5 2 3" xfId="41232"/>
    <cellStyle name="Migliaia 41 3 2 5 3" xfId="33332"/>
    <cellStyle name="Migliaia 41 3 2 5 4" xfId="38581"/>
    <cellStyle name="Migliaia 41 3 2 6" xfId="16929"/>
    <cellStyle name="Migliaia 41 3 2 6 2" xfId="30382"/>
    <cellStyle name="Migliaia 41 3 2 6 2 2" xfId="35931"/>
    <cellStyle name="Migliaia 41 3 2 6 2 3" xfId="41233"/>
    <cellStyle name="Migliaia 41 3 2 6 3" xfId="33333"/>
    <cellStyle name="Migliaia 41 3 2 6 4" xfId="38582"/>
    <cellStyle name="Migliaia 41 3 2 6 5" xfId="21283"/>
    <cellStyle name="Migliaia 41 3 2 7" xfId="21281"/>
    <cellStyle name="Migliaia 41 3 2 8" xfId="2536"/>
    <cellStyle name="Migliaia 41 3 3" xfId="2535"/>
    <cellStyle name="Migliaia 41 3 3 2" xfId="4509"/>
    <cellStyle name="Migliaia 41 3 3 2 2" xfId="6060"/>
    <cellStyle name="Migliaia 41 3 3 2 2 2" xfId="35933"/>
    <cellStyle name="Migliaia 41 3 3 2 2 3" xfId="41235"/>
    <cellStyle name="Migliaia 41 3 3 2 3" xfId="14539"/>
    <cellStyle name="Migliaia 41 3 3 2 4" xfId="16933"/>
    <cellStyle name="Migliaia 41 3 3 2 4 2" xfId="38584"/>
    <cellStyle name="Migliaia 41 3 3 2 5" xfId="12865"/>
    <cellStyle name="Migliaia 41 3 3 3" xfId="5812"/>
    <cellStyle name="Migliaia 41 3 3 3 2" xfId="30384"/>
    <cellStyle name="Migliaia 41 3 3 3 2 2" xfId="35934"/>
    <cellStyle name="Migliaia 41 3 3 3 2 3" xfId="41236"/>
    <cellStyle name="Migliaia 41 3 3 3 3" xfId="33335"/>
    <cellStyle name="Migliaia 41 3 3 3 4" xfId="38585"/>
    <cellStyle name="Migliaia 41 3 3 4" xfId="16932"/>
    <cellStyle name="Migliaia 41 3 3 4 2" xfId="30385"/>
    <cellStyle name="Migliaia 41 3 3 4 2 2" xfId="35935"/>
    <cellStyle name="Migliaia 41 3 3 4 2 3" xfId="41237"/>
    <cellStyle name="Migliaia 41 3 3 4 3" xfId="33336"/>
    <cellStyle name="Migliaia 41 3 3 4 4" xfId="38586"/>
    <cellStyle name="Migliaia 41 3 3 4 5" xfId="21284"/>
    <cellStyle name="Migliaia 41 3 3 5" xfId="21285"/>
    <cellStyle name="Migliaia 41 3 3 5 2" xfId="30386"/>
    <cellStyle name="Migliaia 41 3 3 5 2 2" xfId="35936"/>
    <cellStyle name="Migliaia 41 3 3 5 2 3" xfId="41238"/>
    <cellStyle name="Migliaia 41 3 3 5 3" xfId="33337"/>
    <cellStyle name="Migliaia 41 3 3 5 4" xfId="38587"/>
    <cellStyle name="Migliaia 41 3 3 6" xfId="30383"/>
    <cellStyle name="Migliaia 41 3 3 6 2" xfId="35932"/>
    <cellStyle name="Migliaia 41 3 3 6 3" xfId="41234"/>
    <cellStyle name="Migliaia 41 3 3 7" xfId="33334"/>
    <cellStyle name="Migliaia 41 3 3 8" xfId="38583"/>
    <cellStyle name="Migliaia 41 3 3 9" xfId="12864"/>
    <cellStyle name="Migliaia 41 3 4" xfId="3300"/>
    <cellStyle name="Migliaia 41 3 4 2" xfId="4810"/>
    <cellStyle name="Migliaia 41 3 4 2 2" xfId="10762"/>
    <cellStyle name="Migliaia 41 3 4 2 3" xfId="14866"/>
    <cellStyle name="Migliaia 41 3 4 2 4" xfId="16935"/>
    <cellStyle name="Migliaia 41 3 4 2 5" xfId="28701"/>
    <cellStyle name="Migliaia 41 3 4 2 6" xfId="12867"/>
    <cellStyle name="Migliaia 41 3 4 3" xfId="10010"/>
    <cellStyle name="Migliaia 41 3 4 3 2" xfId="31655"/>
    <cellStyle name="Migliaia 41 3 4 3 2 2" xfId="36815"/>
    <cellStyle name="Migliaia 41 3 4 3 2 3" xfId="42117"/>
    <cellStyle name="Migliaia 41 3 4 3 3" xfId="34164"/>
    <cellStyle name="Migliaia 41 3 4 3 4" xfId="39466"/>
    <cellStyle name="Migliaia 41 3 4 4" xfId="16934"/>
    <cellStyle name="Migliaia 41 3 4 4 2" xfId="35937"/>
    <cellStyle name="Migliaia 41 3 4 4 3" xfId="41239"/>
    <cellStyle name="Migliaia 41 3 4 4 4" xfId="30387"/>
    <cellStyle name="Migliaia 41 3 4 5" xfId="33338"/>
    <cellStyle name="Migliaia 41 3 4 6" xfId="38588"/>
    <cellStyle name="Migliaia 41 3 4 7" xfId="12866"/>
    <cellStyle name="Migliaia 41 3 5" xfId="4120"/>
    <cellStyle name="Migliaia 41 3 5 2" xfId="10590"/>
    <cellStyle name="Migliaia 41 3 5 2 2" xfId="31656"/>
    <cellStyle name="Migliaia 41 3 5 2 2 2" xfId="36816"/>
    <cellStyle name="Migliaia 41 3 5 2 2 3" xfId="42118"/>
    <cellStyle name="Migliaia 41 3 5 2 3" xfId="34165"/>
    <cellStyle name="Migliaia 41 3 5 2 4" xfId="39467"/>
    <cellStyle name="Migliaia 41 3 5 3" xfId="16936"/>
    <cellStyle name="Migliaia 41 3 5 3 2" xfId="35938"/>
    <cellStyle name="Migliaia 41 3 5 3 3" xfId="41240"/>
    <cellStyle name="Migliaia 41 3 5 3 4" xfId="30388"/>
    <cellStyle name="Migliaia 41 3 5 4" xfId="33339"/>
    <cellStyle name="Migliaia 41 3 5 5" xfId="38589"/>
    <cellStyle name="Migliaia 41 3 5 6" xfId="12868"/>
    <cellStyle name="Migliaia 41 3 6" xfId="3703"/>
    <cellStyle name="Migliaia 41 3 6 2" xfId="10295"/>
    <cellStyle name="Migliaia 41 3 6 2 2" xfId="35939"/>
    <cellStyle name="Migliaia 41 3 6 2 3" xfId="41241"/>
    <cellStyle name="Migliaia 41 3 6 3" xfId="15006"/>
    <cellStyle name="Migliaia 41 3 6 4" xfId="16937"/>
    <cellStyle name="Migliaia 41 3 6 4 2" xfId="38590"/>
    <cellStyle name="Migliaia 41 3 6 5" xfId="12869"/>
    <cellStyle name="Migliaia 41 3 7" xfId="8587"/>
    <cellStyle name="Migliaia 41 3 7 2" xfId="30389"/>
    <cellStyle name="Migliaia 41 3 7 2 2" xfId="35940"/>
    <cellStyle name="Migliaia 41 3 7 2 3" xfId="41242"/>
    <cellStyle name="Migliaia 41 3 7 3" xfId="33340"/>
    <cellStyle name="Migliaia 41 3 7 4" xfId="38591"/>
    <cellStyle name="Migliaia 41 3 8" xfId="13626"/>
    <cellStyle name="Migliaia 41 3 8 2" xfId="30390"/>
    <cellStyle name="Migliaia 41 3 8 2 2" xfId="35941"/>
    <cellStyle name="Migliaia 41 3 8 2 3" xfId="41243"/>
    <cellStyle name="Migliaia 41 3 8 3" xfId="33341"/>
    <cellStyle name="Migliaia 41 3 8 4" xfId="38592"/>
    <cellStyle name="Migliaia 41 3 8 5" xfId="21286"/>
    <cellStyle name="Migliaia 41 3 9" xfId="16928"/>
    <cellStyle name="Migliaia 41 4" xfId="579"/>
    <cellStyle name="Migliaia 41 4 2" xfId="4511"/>
    <cellStyle name="Migliaia 41 4 2 2" xfId="5159"/>
    <cellStyle name="Migliaia 41 4 2 2 2" xfId="30391"/>
    <cellStyle name="Migliaia 41 4 2 2 2 2" xfId="35942"/>
    <cellStyle name="Migliaia 41 4 2 2 2 3" xfId="41244"/>
    <cellStyle name="Migliaia 41 4 2 2 3" xfId="33342"/>
    <cellStyle name="Migliaia 41 4 2 2 4" xfId="38593"/>
    <cellStyle name="Migliaia 41 4 2 3" xfId="8332"/>
    <cellStyle name="Migliaia 41 4 2 3 2" xfId="30392"/>
    <cellStyle name="Migliaia 41 4 2 3 2 2" xfId="35943"/>
    <cellStyle name="Migliaia 41 4 2 3 2 3" xfId="41245"/>
    <cellStyle name="Migliaia 41 4 2 3 3" xfId="33343"/>
    <cellStyle name="Migliaia 41 4 2 3 4" xfId="38594"/>
    <cellStyle name="Migliaia 41 4 2 4" xfId="7679"/>
    <cellStyle name="Migliaia 41 4 2 5" xfId="7080"/>
    <cellStyle name="Migliaia 41 4 2 5 2" xfId="17853"/>
    <cellStyle name="Migliaia 41 4 2 5 3" xfId="28581"/>
    <cellStyle name="Migliaia 41 4 2 5 4" xfId="46846"/>
    <cellStyle name="Migliaia 41 4 2 5 5" xfId="49862"/>
    <cellStyle name="Migliaia 41 4 2 6" xfId="16939"/>
    <cellStyle name="Migliaia 41 4 2 7" xfId="21288"/>
    <cellStyle name="Migliaia 41 4 3" xfId="5160"/>
    <cellStyle name="Migliaia 41 4 3 2" xfId="14540"/>
    <cellStyle name="Migliaia 41 4 3 2 2" xfId="35944"/>
    <cellStyle name="Migliaia 41 4 3 2 3" xfId="41246"/>
    <cellStyle name="Migliaia 41 4 3 3" xfId="33344"/>
    <cellStyle name="Migliaia 41 4 3 4" xfId="38595"/>
    <cellStyle name="Migliaia 41 4 3 5" xfId="13624"/>
    <cellStyle name="Migliaia 41 4 4" xfId="8333"/>
    <cellStyle name="Migliaia 41 4 4 2" xfId="30393"/>
    <cellStyle name="Migliaia 41 4 4 2 2" xfId="35945"/>
    <cellStyle name="Migliaia 41 4 4 2 3" xfId="41247"/>
    <cellStyle name="Migliaia 41 4 4 3" xfId="33345"/>
    <cellStyle name="Migliaia 41 4 4 4" xfId="38596"/>
    <cellStyle name="Migliaia 41 4 5" xfId="7678"/>
    <cellStyle name="Migliaia 41 4 5 2" xfId="30394"/>
    <cellStyle name="Migliaia 41 4 5 2 2" xfId="35946"/>
    <cellStyle name="Migliaia 41 4 5 2 3" xfId="41248"/>
    <cellStyle name="Migliaia 41 4 5 3" xfId="33346"/>
    <cellStyle name="Migliaia 41 4 5 4" xfId="38597"/>
    <cellStyle name="Migliaia 41 4 6" xfId="7079"/>
    <cellStyle name="Migliaia 41 4 6 2" xfId="17852"/>
    <cellStyle name="Migliaia 41 4 6 2 2" xfId="35947"/>
    <cellStyle name="Migliaia 41 4 6 2 3" xfId="41249"/>
    <cellStyle name="Migliaia 41 4 6 2 4" xfId="30395"/>
    <cellStyle name="Migliaia 41 4 6 3" xfId="33347"/>
    <cellStyle name="Migliaia 41 4 6 4" xfId="38598"/>
    <cellStyle name="Migliaia 41 4 6 5" xfId="21289"/>
    <cellStyle name="Migliaia 41 4 6 6" xfId="42543"/>
    <cellStyle name="Migliaia 41 4 6 7" xfId="46845"/>
    <cellStyle name="Migliaia 41 4 6 8" xfId="49861"/>
    <cellStyle name="Migliaia 41 4 7" xfId="16938"/>
    <cellStyle name="Migliaia 41 4 7 2" xfId="30396"/>
    <cellStyle name="Migliaia 41 4 7 2 2" xfId="35948"/>
    <cellStyle name="Migliaia 41 4 7 2 3" xfId="41250"/>
    <cellStyle name="Migliaia 41 4 7 3" xfId="33348"/>
    <cellStyle name="Migliaia 41 4 7 4" xfId="38599"/>
    <cellStyle name="Migliaia 41 4 7 5" xfId="21290"/>
    <cellStyle name="Migliaia 41 4 8" xfId="21287"/>
    <cellStyle name="Migliaia 41 4 9" xfId="2537"/>
    <cellStyle name="Migliaia 41 5" xfId="580"/>
    <cellStyle name="Migliaia 41 5 2" xfId="4512"/>
    <cellStyle name="Migliaia 41 5 2 2" xfId="14776"/>
    <cellStyle name="Migliaia 41 5 2 2 2" xfId="35949"/>
    <cellStyle name="Migliaia 41 5 2 2 3" xfId="41251"/>
    <cellStyle name="Migliaia 41 5 2 3" xfId="16941"/>
    <cellStyle name="Migliaia 41 5 2 3 2" xfId="33349"/>
    <cellStyle name="Migliaia 41 5 2 4" xfId="38600"/>
    <cellStyle name="Migliaia 41 5 2 5" xfId="12870"/>
    <cellStyle name="Migliaia 41 5 3" xfId="7680"/>
    <cellStyle name="Migliaia 41 5 3 2" xfId="30397"/>
    <cellStyle name="Migliaia 41 5 3 2 2" xfId="35950"/>
    <cellStyle name="Migliaia 41 5 3 2 3" xfId="41252"/>
    <cellStyle name="Migliaia 41 5 3 3" xfId="33350"/>
    <cellStyle name="Migliaia 41 5 3 4" xfId="38601"/>
    <cellStyle name="Migliaia 41 5 4" xfId="7081"/>
    <cellStyle name="Migliaia 41 5 4 2" xfId="17854"/>
    <cellStyle name="Migliaia 41 5 4 2 2" xfId="35951"/>
    <cellStyle name="Migliaia 41 5 4 2 3" xfId="41253"/>
    <cellStyle name="Migliaia 41 5 4 2 4" xfId="30398"/>
    <cellStyle name="Migliaia 41 5 4 3" xfId="33351"/>
    <cellStyle name="Migliaia 41 5 4 4" xfId="38602"/>
    <cellStyle name="Migliaia 41 5 4 5" xfId="21292"/>
    <cellStyle name="Migliaia 41 5 4 6" xfId="43403"/>
    <cellStyle name="Migliaia 41 5 4 7" xfId="46847"/>
    <cellStyle name="Migliaia 41 5 4 8" xfId="49863"/>
    <cellStyle name="Migliaia 41 5 5" xfId="16940"/>
    <cellStyle name="Migliaia 41 5 5 2" xfId="30399"/>
    <cellStyle name="Migliaia 41 5 5 2 2" xfId="35952"/>
    <cellStyle name="Migliaia 41 5 5 2 3" xfId="41254"/>
    <cellStyle name="Migliaia 41 5 5 3" xfId="33352"/>
    <cellStyle name="Migliaia 41 5 5 4" xfId="38603"/>
    <cellStyle name="Migliaia 41 5 5 5" xfId="21293"/>
    <cellStyle name="Migliaia 41 5 6" xfId="21294"/>
    <cellStyle name="Migliaia 41 5 6 2" xfId="30400"/>
    <cellStyle name="Migliaia 41 5 6 2 2" xfId="35953"/>
    <cellStyle name="Migliaia 41 5 6 2 3" xfId="41255"/>
    <cellStyle name="Migliaia 41 5 6 3" xfId="33353"/>
    <cellStyle name="Migliaia 41 5 6 4" xfId="38604"/>
    <cellStyle name="Migliaia 41 5 7" xfId="21291"/>
    <cellStyle name="Migliaia 41 5 8" xfId="2538"/>
    <cellStyle name="Migliaia 41 6" xfId="2533"/>
    <cellStyle name="Migliaia 41 6 2" xfId="4507"/>
    <cellStyle name="Migliaia 41 6 2 2" xfId="6059"/>
    <cellStyle name="Migliaia 41 6 2 3" xfId="14952"/>
    <cellStyle name="Migliaia 41 6 2 4" xfId="16943"/>
    <cellStyle name="Migliaia 41 6 2 5" xfId="28702"/>
    <cellStyle name="Migliaia 41 6 2 6" xfId="12872"/>
    <cellStyle name="Migliaia 41 6 3" xfId="5811"/>
    <cellStyle name="Migliaia 41 6 3 2" xfId="31657"/>
    <cellStyle name="Migliaia 41 6 3 2 2" xfId="36817"/>
    <cellStyle name="Migliaia 41 6 3 2 3" xfId="42119"/>
    <cellStyle name="Migliaia 41 6 3 3" xfId="34166"/>
    <cellStyle name="Migliaia 41 6 3 4" xfId="39468"/>
    <cellStyle name="Migliaia 41 6 4" xfId="16942"/>
    <cellStyle name="Migliaia 41 6 4 2" xfId="35954"/>
    <cellStyle name="Migliaia 41 6 4 3" xfId="41256"/>
    <cellStyle name="Migliaia 41 6 4 4" xfId="30401"/>
    <cellStyle name="Migliaia 41 6 5" xfId="33354"/>
    <cellStyle name="Migliaia 41 6 6" xfId="38605"/>
    <cellStyle name="Migliaia 41 6 7" xfId="12871"/>
    <cellStyle name="Migliaia 41 7" xfId="4118"/>
    <cellStyle name="Migliaia 41 7 2" xfId="10588"/>
    <cellStyle name="Migliaia 41 7 2 2" xfId="31658"/>
    <cellStyle name="Migliaia 41 7 2 2 2" xfId="36818"/>
    <cellStyle name="Migliaia 41 7 2 2 3" xfId="42120"/>
    <cellStyle name="Migliaia 41 7 2 3" xfId="34167"/>
    <cellStyle name="Migliaia 41 7 2 4" xfId="39469"/>
    <cellStyle name="Migliaia 41 7 3" xfId="16944"/>
    <cellStyle name="Migliaia 41 7 3 2" xfId="35955"/>
    <cellStyle name="Migliaia 41 7 3 3" xfId="41257"/>
    <cellStyle name="Migliaia 41 7 3 4" xfId="30402"/>
    <cellStyle name="Migliaia 41 7 4" xfId="33355"/>
    <cellStyle name="Migliaia 41 7 5" xfId="38606"/>
    <cellStyle name="Migliaia 41 7 6" xfId="12873"/>
    <cellStyle name="Migliaia 41 8" xfId="3701"/>
    <cellStyle name="Migliaia 41 8 2" xfId="10293"/>
    <cellStyle name="Migliaia 41 8 2 2" xfId="31659"/>
    <cellStyle name="Migliaia 41 8 2 2 2" xfId="36819"/>
    <cellStyle name="Migliaia 41 8 2 2 3" xfId="42121"/>
    <cellStyle name="Migliaia 41 8 2 3" xfId="34168"/>
    <cellStyle name="Migliaia 41 8 2 4" xfId="39470"/>
    <cellStyle name="Migliaia 41 8 3" xfId="16945"/>
    <cellStyle name="Migliaia 41 8 3 2" xfId="35956"/>
    <cellStyle name="Migliaia 41 8 3 3" xfId="41258"/>
    <cellStyle name="Migliaia 41 8 3 4" xfId="30403"/>
    <cellStyle name="Migliaia 41 8 4" xfId="33356"/>
    <cellStyle name="Migliaia 41 8 5" xfId="38607"/>
    <cellStyle name="Migliaia 41 8 6" xfId="12874"/>
    <cellStyle name="Migliaia 41 9" xfId="13509"/>
    <cellStyle name="Migliaia 41 9 2" xfId="30404"/>
    <cellStyle name="Migliaia 41 9 2 2" xfId="35957"/>
    <cellStyle name="Migliaia 41 9 2 3" xfId="41259"/>
    <cellStyle name="Migliaia 41 9 3" xfId="33357"/>
    <cellStyle name="Migliaia 41 9 4" xfId="38608"/>
    <cellStyle name="Migliaia 42" xfId="581"/>
    <cellStyle name="Migliaia 42 10" xfId="16946"/>
    <cellStyle name="Migliaia 42 10 2" xfId="35958"/>
    <cellStyle name="Migliaia 42 10 3" xfId="41260"/>
    <cellStyle name="Migliaia 42 10 4" xfId="30405"/>
    <cellStyle name="Migliaia 42 11" xfId="33358"/>
    <cellStyle name="Migliaia 42 12" xfId="38609"/>
    <cellStyle name="Migliaia 42 13" xfId="1889"/>
    <cellStyle name="Migliaia 42 2" xfId="582"/>
    <cellStyle name="Migliaia 42 2 2" xfId="2540"/>
    <cellStyle name="Migliaia 42 2 2 2" xfId="4514"/>
    <cellStyle name="Migliaia 42 2 2 2 2" xfId="10703"/>
    <cellStyle name="Migliaia 42 2 2 2 2 2" xfId="35959"/>
    <cellStyle name="Migliaia 42 2 2 2 2 3" xfId="41261"/>
    <cellStyle name="Migliaia 42 2 2 2 3" xfId="14777"/>
    <cellStyle name="Migliaia 42 2 2 2 4" xfId="16949"/>
    <cellStyle name="Migliaia 42 2 2 2 4 2" xfId="38610"/>
    <cellStyle name="Migliaia 42 2 2 2 5" xfId="12875"/>
    <cellStyle name="Migliaia 42 2 2 3" xfId="7928"/>
    <cellStyle name="Migliaia 42 2 2 3 2" xfId="31660"/>
    <cellStyle name="Migliaia 42 2 2 3 2 2" xfId="36820"/>
    <cellStyle name="Migliaia 42 2 2 3 2 3" xfId="42122"/>
    <cellStyle name="Migliaia 42 2 2 3 3" xfId="34169"/>
    <cellStyle name="Migliaia 42 2 2 3 4" xfId="39471"/>
    <cellStyle name="Migliaia 42 2 2 4" xfId="7082"/>
    <cellStyle name="Migliaia 42 2 2 4 2" xfId="17855"/>
    <cellStyle name="Migliaia 42 2 2 4 3" xfId="43594"/>
    <cellStyle name="Migliaia 42 2 2 4 4" xfId="46848"/>
    <cellStyle name="Migliaia 42 2 2 4 5" xfId="49864"/>
    <cellStyle name="Migliaia 42 2 2 5" xfId="16948"/>
    <cellStyle name="Migliaia 42 2 2 6" xfId="21296"/>
    <cellStyle name="Migliaia 42 2 3" xfId="4122"/>
    <cellStyle name="Migliaia 42 2 3 2" xfId="10592"/>
    <cellStyle name="Migliaia 42 2 3 2 2" xfId="31661"/>
    <cellStyle name="Migliaia 42 2 3 2 2 2" xfId="36821"/>
    <cellStyle name="Migliaia 42 2 3 2 2 3" xfId="42123"/>
    <cellStyle name="Migliaia 42 2 3 2 3" xfId="34170"/>
    <cellStyle name="Migliaia 42 2 3 2 4" xfId="39472"/>
    <cellStyle name="Migliaia 42 2 3 3" xfId="16950"/>
    <cellStyle name="Migliaia 42 2 3 3 2" xfId="35960"/>
    <cellStyle name="Migliaia 42 2 3 3 3" xfId="41262"/>
    <cellStyle name="Migliaia 42 2 3 3 4" xfId="30406"/>
    <cellStyle name="Migliaia 42 2 3 4" xfId="33359"/>
    <cellStyle name="Migliaia 42 2 3 5" xfId="38611"/>
    <cellStyle name="Migliaia 42 2 3 6" xfId="12876"/>
    <cellStyle name="Migliaia 42 2 4" xfId="3706"/>
    <cellStyle name="Migliaia 42 2 4 2" xfId="10297"/>
    <cellStyle name="Migliaia 42 2 4 2 2" xfId="35961"/>
    <cellStyle name="Migliaia 42 2 4 2 3" xfId="41263"/>
    <cellStyle name="Migliaia 42 2 4 3" xfId="15005"/>
    <cellStyle name="Migliaia 42 2 4 4" xfId="16951"/>
    <cellStyle name="Migliaia 42 2 4 4 2" xfId="38612"/>
    <cellStyle name="Migliaia 42 2 4 5" xfId="12877"/>
    <cellStyle name="Migliaia 42 2 5" xfId="9443"/>
    <cellStyle name="Migliaia 42 2 5 2" xfId="30407"/>
    <cellStyle name="Migliaia 42 2 5 2 2" xfId="35962"/>
    <cellStyle name="Migliaia 42 2 5 2 3" xfId="41264"/>
    <cellStyle name="Migliaia 42 2 5 3" xfId="33360"/>
    <cellStyle name="Migliaia 42 2 5 4" xfId="38613"/>
    <cellStyle name="Migliaia 42 2 6" xfId="16947"/>
    <cellStyle name="Migliaia 42 2 6 2" xfId="30408"/>
    <cellStyle name="Migliaia 42 2 6 2 2" xfId="35963"/>
    <cellStyle name="Migliaia 42 2 6 2 3" xfId="41265"/>
    <cellStyle name="Migliaia 42 2 6 3" xfId="33361"/>
    <cellStyle name="Migliaia 42 2 6 4" xfId="38614"/>
    <cellStyle name="Migliaia 42 2 6 5" xfId="21297"/>
    <cellStyle name="Migliaia 42 2 7" xfId="21295"/>
    <cellStyle name="Migliaia 42 2 8" xfId="1890"/>
    <cellStyle name="Migliaia 42 3" xfId="583"/>
    <cellStyle name="Migliaia 42 3 10" xfId="21298"/>
    <cellStyle name="Migliaia 42 3 11" xfId="12878"/>
    <cellStyle name="Migliaia 42 3 12" xfId="1891"/>
    <cellStyle name="Migliaia 42 3 2" xfId="584"/>
    <cellStyle name="Migliaia 42 3 2 2" xfId="4516"/>
    <cellStyle name="Migliaia 42 3 2 2 2" xfId="8334"/>
    <cellStyle name="Migliaia 42 3 2 2 2 2" xfId="14778"/>
    <cellStyle name="Migliaia 42 3 2 2 2 2 2" xfId="18184"/>
    <cellStyle name="Migliaia 42 3 2 2 2 2 2 2" xfId="35964"/>
    <cellStyle name="Migliaia 42 3 2 2 2 2 3" xfId="41266"/>
    <cellStyle name="Migliaia 42 3 2 2 2 2 4" xfId="30409"/>
    <cellStyle name="Migliaia 42 3 2 2 2 3" xfId="33362"/>
    <cellStyle name="Migliaia 42 3 2 2 2 4" xfId="38615"/>
    <cellStyle name="Migliaia 42 3 2 2 2 5" xfId="20268"/>
    <cellStyle name="Migliaia 42 3 2 2 2 6" xfId="47190"/>
    <cellStyle name="Migliaia 42 3 2 2 2 7" xfId="50206"/>
    <cellStyle name="Migliaia 42 3 2 2 2 8" xfId="13982"/>
    <cellStyle name="Migliaia 42 3 2 2 3" xfId="7869"/>
    <cellStyle name="Migliaia 42 3 2 2 4" xfId="7083"/>
    <cellStyle name="Migliaia 42 3 2 2 4 2" xfId="17856"/>
    <cellStyle name="Migliaia 42 3 2 2 4 3" xfId="43710"/>
    <cellStyle name="Migliaia 42 3 2 2 4 4" xfId="46849"/>
    <cellStyle name="Migliaia 42 3 2 2 4 5" xfId="49865"/>
    <cellStyle name="Migliaia 42 3 2 2 5" xfId="16954"/>
    <cellStyle name="Migliaia 42 3 2 2 6" xfId="21300"/>
    <cellStyle name="Migliaia 42 3 2 3" xfId="3708"/>
    <cellStyle name="Migliaia 42 3 2 3 2" xfId="8710"/>
    <cellStyle name="Migliaia 42 3 2 3 2 2" xfId="35965"/>
    <cellStyle name="Migliaia 42 3 2 3 2 3" xfId="41267"/>
    <cellStyle name="Migliaia 42 3 2 3 2 4" xfId="30410"/>
    <cellStyle name="Migliaia 42 3 2 3 3" xfId="8335"/>
    <cellStyle name="Migliaia 42 3 2 3 4" xfId="16955"/>
    <cellStyle name="Migliaia 42 3 2 3 4 2" xfId="38616"/>
    <cellStyle name="Migliaia 42 3 2 3 5" xfId="12879"/>
    <cellStyle name="Migliaia 42 3 2 4" xfId="7681"/>
    <cellStyle name="Migliaia 42 3 2 4 2" xfId="14400"/>
    <cellStyle name="Migliaia 42 3 2 4 2 2" xfId="35966"/>
    <cellStyle name="Migliaia 42 3 2 4 2 3" xfId="41268"/>
    <cellStyle name="Migliaia 42 3 2 4 3" xfId="33363"/>
    <cellStyle name="Migliaia 42 3 2 4 4" xfId="38617"/>
    <cellStyle name="Migliaia 42 3 2 4 5" xfId="13512"/>
    <cellStyle name="Migliaia 42 3 2 5" xfId="13622"/>
    <cellStyle name="Migliaia 42 3 2 5 2" xfId="30411"/>
    <cellStyle name="Migliaia 42 3 2 5 2 2" xfId="35967"/>
    <cellStyle name="Migliaia 42 3 2 5 2 3" xfId="41269"/>
    <cellStyle name="Migliaia 42 3 2 5 3" xfId="33364"/>
    <cellStyle name="Migliaia 42 3 2 5 4" xfId="38618"/>
    <cellStyle name="Migliaia 42 3 2 6" xfId="16953"/>
    <cellStyle name="Migliaia 42 3 2 6 2" xfId="30412"/>
    <cellStyle name="Migliaia 42 3 2 6 2 2" xfId="35968"/>
    <cellStyle name="Migliaia 42 3 2 6 2 3" xfId="41270"/>
    <cellStyle name="Migliaia 42 3 2 6 3" xfId="33365"/>
    <cellStyle name="Migliaia 42 3 2 6 4" xfId="38619"/>
    <cellStyle name="Migliaia 42 3 2 6 5" xfId="21301"/>
    <cellStyle name="Migliaia 42 3 2 7" xfId="21299"/>
    <cellStyle name="Migliaia 42 3 2 8" xfId="2542"/>
    <cellStyle name="Migliaia 42 3 3" xfId="2541"/>
    <cellStyle name="Migliaia 42 3 3 2" xfId="4515"/>
    <cellStyle name="Migliaia 42 3 3 2 2" xfId="6062"/>
    <cellStyle name="Migliaia 42 3 3 2 2 2" xfId="35970"/>
    <cellStyle name="Migliaia 42 3 3 2 2 3" xfId="41272"/>
    <cellStyle name="Migliaia 42 3 3 2 3" xfId="14541"/>
    <cellStyle name="Migliaia 42 3 3 2 4" xfId="16957"/>
    <cellStyle name="Migliaia 42 3 3 2 4 2" xfId="38621"/>
    <cellStyle name="Migliaia 42 3 3 2 5" xfId="12881"/>
    <cellStyle name="Migliaia 42 3 3 3" xfId="5814"/>
    <cellStyle name="Migliaia 42 3 3 3 2" xfId="30414"/>
    <cellStyle name="Migliaia 42 3 3 3 2 2" xfId="35971"/>
    <cellStyle name="Migliaia 42 3 3 3 2 3" xfId="41273"/>
    <cellStyle name="Migliaia 42 3 3 3 3" xfId="33367"/>
    <cellStyle name="Migliaia 42 3 3 3 4" xfId="38622"/>
    <cellStyle name="Migliaia 42 3 3 4" xfId="16956"/>
    <cellStyle name="Migliaia 42 3 3 4 2" xfId="30415"/>
    <cellStyle name="Migliaia 42 3 3 4 2 2" xfId="35972"/>
    <cellStyle name="Migliaia 42 3 3 4 2 3" xfId="41274"/>
    <cellStyle name="Migliaia 42 3 3 4 3" xfId="33368"/>
    <cellStyle name="Migliaia 42 3 3 4 4" xfId="38623"/>
    <cellStyle name="Migliaia 42 3 3 4 5" xfId="21302"/>
    <cellStyle name="Migliaia 42 3 3 5" xfId="21303"/>
    <cellStyle name="Migliaia 42 3 3 5 2" xfId="30416"/>
    <cellStyle name="Migliaia 42 3 3 5 2 2" xfId="35973"/>
    <cellStyle name="Migliaia 42 3 3 5 2 3" xfId="41275"/>
    <cellStyle name="Migliaia 42 3 3 5 3" xfId="33369"/>
    <cellStyle name="Migliaia 42 3 3 5 4" xfId="38624"/>
    <cellStyle name="Migliaia 42 3 3 6" xfId="30413"/>
    <cellStyle name="Migliaia 42 3 3 6 2" xfId="35969"/>
    <cellStyle name="Migliaia 42 3 3 6 3" xfId="41271"/>
    <cellStyle name="Migliaia 42 3 3 7" xfId="33366"/>
    <cellStyle name="Migliaia 42 3 3 8" xfId="38620"/>
    <cellStyle name="Migliaia 42 3 3 9" xfId="12880"/>
    <cellStyle name="Migliaia 42 3 4" xfId="3301"/>
    <cellStyle name="Migliaia 42 3 4 2" xfId="4811"/>
    <cellStyle name="Migliaia 42 3 4 2 2" xfId="10763"/>
    <cellStyle name="Migliaia 42 3 4 2 3" xfId="14935"/>
    <cellStyle name="Migliaia 42 3 4 2 4" xfId="16959"/>
    <cellStyle name="Migliaia 42 3 4 2 5" xfId="28703"/>
    <cellStyle name="Migliaia 42 3 4 2 6" xfId="12883"/>
    <cellStyle name="Migliaia 42 3 4 3" xfId="10011"/>
    <cellStyle name="Migliaia 42 3 4 3 2" xfId="31662"/>
    <cellStyle name="Migliaia 42 3 4 3 2 2" xfId="36822"/>
    <cellStyle name="Migliaia 42 3 4 3 2 3" xfId="42124"/>
    <cellStyle name="Migliaia 42 3 4 3 3" xfId="34171"/>
    <cellStyle name="Migliaia 42 3 4 3 4" xfId="39473"/>
    <cellStyle name="Migliaia 42 3 4 4" xfId="16958"/>
    <cellStyle name="Migliaia 42 3 4 4 2" xfId="35974"/>
    <cellStyle name="Migliaia 42 3 4 4 3" xfId="41276"/>
    <cellStyle name="Migliaia 42 3 4 4 4" xfId="30417"/>
    <cellStyle name="Migliaia 42 3 4 5" xfId="33370"/>
    <cellStyle name="Migliaia 42 3 4 6" xfId="38625"/>
    <cellStyle name="Migliaia 42 3 4 7" xfId="12882"/>
    <cellStyle name="Migliaia 42 3 5" xfId="4123"/>
    <cellStyle name="Migliaia 42 3 5 2" xfId="10593"/>
    <cellStyle name="Migliaia 42 3 5 2 2" xfId="31663"/>
    <cellStyle name="Migliaia 42 3 5 2 2 2" xfId="36823"/>
    <cellStyle name="Migliaia 42 3 5 2 2 3" xfId="42125"/>
    <cellStyle name="Migliaia 42 3 5 2 3" xfId="34172"/>
    <cellStyle name="Migliaia 42 3 5 2 4" xfId="39474"/>
    <cellStyle name="Migliaia 42 3 5 3" xfId="16960"/>
    <cellStyle name="Migliaia 42 3 5 3 2" xfId="35975"/>
    <cellStyle name="Migliaia 42 3 5 3 3" xfId="41277"/>
    <cellStyle name="Migliaia 42 3 5 3 4" xfId="30418"/>
    <cellStyle name="Migliaia 42 3 5 4" xfId="33371"/>
    <cellStyle name="Migliaia 42 3 5 5" xfId="38626"/>
    <cellStyle name="Migliaia 42 3 5 6" xfId="12884"/>
    <cellStyle name="Migliaia 42 3 6" xfId="3707"/>
    <cellStyle name="Migliaia 42 3 6 2" xfId="10298"/>
    <cellStyle name="Migliaia 42 3 6 2 2" xfId="35976"/>
    <cellStyle name="Migliaia 42 3 6 2 3" xfId="41278"/>
    <cellStyle name="Migliaia 42 3 6 3" xfId="14916"/>
    <cellStyle name="Migliaia 42 3 6 4" xfId="16961"/>
    <cellStyle name="Migliaia 42 3 6 4 2" xfId="38627"/>
    <cellStyle name="Migliaia 42 3 6 5" xfId="12885"/>
    <cellStyle name="Migliaia 42 3 7" xfId="8551"/>
    <cellStyle name="Migliaia 42 3 7 2" xfId="30419"/>
    <cellStyle name="Migliaia 42 3 7 2 2" xfId="35977"/>
    <cellStyle name="Migliaia 42 3 7 2 3" xfId="41279"/>
    <cellStyle name="Migliaia 42 3 7 3" xfId="33372"/>
    <cellStyle name="Migliaia 42 3 7 4" xfId="38628"/>
    <cellStyle name="Migliaia 42 3 8" xfId="13623"/>
    <cellStyle name="Migliaia 42 3 8 2" xfId="30420"/>
    <cellStyle name="Migliaia 42 3 8 2 2" xfId="35978"/>
    <cellStyle name="Migliaia 42 3 8 2 3" xfId="41280"/>
    <cellStyle name="Migliaia 42 3 8 3" xfId="33373"/>
    <cellStyle name="Migliaia 42 3 8 4" xfId="38629"/>
    <cellStyle name="Migliaia 42 3 8 5" xfId="21304"/>
    <cellStyle name="Migliaia 42 3 9" xfId="16952"/>
    <cellStyle name="Migliaia 42 4" xfId="585"/>
    <cellStyle name="Migliaia 42 4 2" xfId="4517"/>
    <cellStyle name="Migliaia 42 4 2 2" xfId="5161"/>
    <cellStyle name="Migliaia 42 4 2 2 2" xfId="30421"/>
    <cellStyle name="Migliaia 42 4 2 2 2 2" xfId="35979"/>
    <cellStyle name="Migliaia 42 4 2 2 2 3" xfId="41281"/>
    <cellStyle name="Migliaia 42 4 2 2 3" xfId="33374"/>
    <cellStyle name="Migliaia 42 4 2 2 4" xfId="38630"/>
    <cellStyle name="Migliaia 42 4 2 3" xfId="8336"/>
    <cellStyle name="Migliaia 42 4 2 3 2" xfId="30422"/>
    <cellStyle name="Migliaia 42 4 2 3 2 2" xfId="35980"/>
    <cellStyle name="Migliaia 42 4 2 3 2 3" xfId="41282"/>
    <cellStyle name="Migliaia 42 4 2 3 3" xfId="33375"/>
    <cellStyle name="Migliaia 42 4 2 3 4" xfId="38631"/>
    <cellStyle name="Migliaia 42 4 2 4" xfId="7683"/>
    <cellStyle name="Migliaia 42 4 2 5" xfId="7085"/>
    <cellStyle name="Migliaia 42 4 2 5 2" xfId="17858"/>
    <cellStyle name="Migliaia 42 4 2 5 3" xfId="21630"/>
    <cellStyle name="Migliaia 42 4 2 5 4" xfId="46851"/>
    <cellStyle name="Migliaia 42 4 2 5 5" xfId="49867"/>
    <cellStyle name="Migliaia 42 4 2 6" xfId="16963"/>
    <cellStyle name="Migliaia 42 4 2 7" xfId="21306"/>
    <cellStyle name="Migliaia 42 4 3" xfId="5162"/>
    <cellStyle name="Migliaia 42 4 3 2" xfId="14542"/>
    <cellStyle name="Migliaia 42 4 3 2 2" xfId="35981"/>
    <cellStyle name="Migliaia 42 4 3 2 3" xfId="41283"/>
    <cellStyle name="Migliaia 42 4 3 3" xfId="33376"/>
    <cellStyle name="Migliaia 42 4 3 4" xfId="38632"/>
    <cellStyle name="Migliaia 42 4 3 5" xfId="13621"/>
    <cellStyle name="Migliaia 42 4 4" xfId="8337"/>
    <cellStyle name="Migliaia 42 4 4 2" xfId="30424"/>
    <cellStyle name="Migliaia 42 4 4 2 2" xfId="35982"/>
    <cellStyle name="Migliaia 42 4 4 2 3" xfId="41284"/>
    <cellStyle name="Migliaia 42 4 4 3" xfId="33377"/>
    <cellStyle name="Migliaia 42 4 4 4" xfId="38633"/>
    <cellStyle name="Migliaia 42 4 5" xfId="7682"/>
    <cellStyle name="Migliaia 42 4 5 2" xfId="30425"/>
    <cellStyle name="Migliaia 42 4 5 2 2" xfId="35983"/>
    <cellStyle name="Migliaia 42 4 5 2 3" xfId="41285"/>
    <cellStyle name="Migliaia 42 4 5 3" xfId="33378"/>
    <cellStyle name="Migliaia 42 4 5 4" xfId="38634"/>
    <cellStyle name="Migliaia 42 4 6" xfId="7084"/>
    <cellStyle name="Migliaia 42 4 6 2" xfId="17857"/>
    <cellStyle name="Migliaia 42 4 6 2 2" xfId="35984"/>
    <cellStyle name="Migliaia 42 4 6 2 3" xfId="41286"/>
    <cellStyle name="Migliaia 42 4 6 2 4" xfId="30426"/>
    <cellStyle name="Migliaia 42 4 6 3" xfId="33379"/>
    <cellStyle name="Migliaia 42 4 6 4" xfId="38635"/>
    <cellStyle name="Migliaia 42 4 6 5" xfId="21311"/>
    <cellStyle name="Migliaia 42 4 6 6" xfId="44188"/>
    <cellStyle name="Migliaia 42 4 6 7" xfId="46850"/>
    <cellStyle name="Migliaia 42 4 6 8" xfId="49866"/>
    <cellStyle name="Migliaia 42 4 7" xfId="16962"/>
    <cellStyle name="Migliaia 42 4 7 2" xfId="30427"/>
    <cellStyle name="Migliaia 42 4 7 2 2" xfId="35985"/>
    <cellStyle name="Migliaia 42 4 7 2 3" xfId="41287"/>
    <cellStyle name="Migliaia 42 4 7 3" xfId="33380"/>
    <cellStyle name="Migliaia 42 4 7 4" xfId="38636"/>
    <cellStyle name="Migliaia 42 4 7 5" xfId="21312"/>
    <cellStyle name="Migliaia 42 4 8" xfId="21305"/>
    <cellStyle name="Migliaia 42 4 9" xfId="2543"/>
    <cellStyle name="Migliaia 42 5" xfId="586"/>
    <cellStyle name="Migliaia 42 5 2" xfId="4518"/>
    <cellStyle name="Migliaia 42 5 2 2" xfId="14779"/>
    <cellStyle name="Migliaia 42 5 2 2 2" xfId="35986"/>
    <cellStyle name="Migliaia 42 5 2 2 3" xfId="41288"/>
    <cellStyle name="Migliaia 42 5 2 3" xfId="16965"/>
    <cellStyle name="Migliaia 42 5 2 3 2" xfId="33381"/>
    <cellStyle name="Migliaia 42 5 2 4" xfId="38637"/>
    <cellStyle name="Migliaia 42 5 2 5" xfId="12886"/>
    <cellStyle name="Migliaia 42 5 3" xfId="7684"/>
    <cellStyle name="Migliaia 42 5 3 2" xfId="30429"/>
    <cellStyle name="Migliaia 42 5 3 2 2" xfId="35987"/>
    <cellStyle name="Migliaia 42 5 3 2 3" xfId="41289"/>
    <cellStyle name="Migliaia 42 5 3 3" xfId="33382"/>
    <cellStyle name="Migliaia 42 5 3 4" xfId="38638"/>
    <cellStyle name="Migliaia 42 5 4" xfId="7086"/>
    <cellStyle name="Migliaia 42 5 4 2" xfId="17859"/>
    <cellStyle name="Migliaia 42 5 4 2 2" xfId="35988"/>
    <cellStyle name="Migliaia 42 5 4 2 3" xfId="41290"/>
    <cellStyle name="Migliaia 42 5 4 2 4" xfId="30430"/>
    <cellStyle name="Migliaia 42 5 4 3" xfId="33383"/>
    <cellStyle name="Migliaia 42 5 4 4" xfId="38639"/>
    <cellStyle name="Migliaia 42 5 4 5" xfId="21316"/>
    <cellStyle name="Migliaia 42 5 4 6" xfId="43969"/>
    <cellStyle name="Migliaia 42 5 4 7" xfId="46852"/>
    <cellStyle name="Migliaia 42 5 4 8" xfId="49868"/>
    <cellStyle name="Migliaia 42 5 5" xfId="16964"/>
    <cellStyle name="Migliaia 42 5 5 2" xfId="30431"/>
    <cellStyle name="Migliaia 42 5 5 2 2" xfId="35989"/>
    <cellStyle name="Migliaia 42 5 5 2 3" xfId="41291"/>
    <cellStyle name="Migliaia 42 5 5 3" xfId="33384"/>
    <cellStyle name="Migliaia 42 5 5 4" xfId="38640"/>
    <cellStyle name="Migliaia 42 5 5 5" xfId="21317"/>
    <cellStyle name="Migliaia 42 5 6" xfId="21318"/>
    <cellStyle name="Migliaia 42 5 6 2" xfId="30432"/>
    <cellStyle name="Migliaia 42 5 6 2 2" xfId="35990"/>
    <cellStyle name="Migliaia 42 5 6 2 3" xfId="41292"/>
    <cellStyle name="Migliaia 42 5 6 3" xfId="33385"/>
    <cellStyle name="Migliaia 42 5 6 4" xfId="38641"/>
    <cellStyle name="Migliaia 42 5 7" xfId="21313"/>
    <cellStyle name="Migliaia 42 5 8" xfId="2544"/>
    <cellStyle name="Migliaia 42 6" xfId="2539"/>
    <cellStyle name="Migliaia 42 6 2" xfId="4513"/>
    <cellStyle name="Migliaia 42 6 2 2" xfId="6061"/>
    <cellStyle name="Migliaia 42 6 2 3" xfId="14951"/>
    <cellStyle name="Migliaia 42 6 2 4" xfId="16967"/>
    <cellStyle name="Migliaia 42 6 2 5" xfId="28704"/>
    <cellStyle name="Migliaia 42 6 2 6" xfId="12888"/>
    <cellStyle name="Migliaia 42 6 3" xfId="5813"/>
    <cellStyle name="Migliaia 42 6 3 2" xfId="31664"/>
    <cellStyle name="Migliaia 42 6 3 2 2" xfId="36824"/>
    <cellStyle name="Migliaia 42 6 3 2 3" xfId="42126"/>
    <cellStyle name="Migliaia 42 6 3 3" xfId="34173"/>
    <cellStyle name="Migliaia 42 6 3 4" xfId="39475"/>
    <cellStyle name="Migliaia 42 6 4" xfId="16966"/>
    <cellStyle name="Migliaia 42 6 4 2" xfId="35991"/>
    <cellStyle name="Migliaia 42 6 4 3" xfId="41293"/>
    <cellStyle name="Migliaia 42 6 4 4" xfId="30433"/>
    <cellStyle name="Migliaia 42 6 5" xfId="33386"/>
    <cellStyle name="Migliaia 42 6 6" xfId="38642"/>
    <cellStyle name="Migliaia 42 6 7" xfId="12887"/>
    <cellStyle name="Migliaia 42 7" xfId="4121"/>
    <cellStyle name="Migliaia 42 7 2" xfId="10591"/>
    <cellStyle name="Migliaia 42 7 2 2" xfId="31665"/>
    <cellStyle name="Migliaia 42 7 2 2 2" xfId="36825"/>
    <cellStyle name="Migliaia 42 7 2 2 3" xfId="42127"/>
    <cellStyle name="Migliaia 42 7 2 3" xfId="34174"/>
    <cellStyle name="Migliaia 42 7 2 4" xfId="39476"/>
    <cellStyle name="Migliaia 42 7 3" xfId="16968"/>
    <cellStyle name="Migliaia 42 7 3 2" xfId="35992"/>
    <cellStyle name="Migliaia 42 7 3 3" xfId="41294"/>
    <cellStyle name="Migliaia 42 7 3 4" xfId="30434"/>
    <cellStyle name="Migliaia 42 7 4" xfId="33387"/>
    <cellStyle name="Migliaia 42 7 5" xfId="38643"/>
    <cellStyle name="Migliaia 42 7 6" xfId="12889"/>
    <cellStyle name="Migliaia 42 8" xfId="3705"/>
    <cellStyle name="Migliaia 42 8 2" xfId="10296"/>
    <cellStyle name="Migliaia 42 8 2 2" xfId="31666"/>
    <cellStyle name="Migliaia 42 8 2 2 2" xfId="36826"/>
    <cellStyle name="Migliaia 42 8 2 2 3" xfId="42128"/>
    <cellStyle name="Migliaia 42 8 2 3" xfId="34175"/>
    <cellStyle name="Migliaia 42 8 2 4" xfId="39477"/>
    <cellStyle name="Migliaia 42 8 3" xfId="16969"/>
    <cellStyle name="Migliaia 42 8 3 2" xfId="35993"/>
    <cellStyle name="Migliaia 42 8 3 3" xfId="41295"/>
    <cellStyle name="Migliaia 42 8 3 4" xfId="30435"/>
    <cellStyle name="Migliaia 42 8 4" xfId="33388"/>
    <cellStyle name="Migliaia 42 8 5" xfId="38644"/>
    <cellStyle name="Migliaia 42 8 6" xfId="12890"/>
    <cellStyle name="Migliaia 42 9" xfId="13511"/>
    <cellStyle name="Migliaia 42 9 2" xfId="30436"/>
    <cellStyle name="Migliaia 42 9 2 2" xfId="35994"/>
    <cellStyle name="Migliaia 42 9 2 3" xfId="41296"/>
    <cellStyle name="Migliaia 42 9 3" xfId="33389"/>
    <cellStyle name="Migliaia 42 9 4" xfId="38645"/>
    <cellStyle name="Migliaia 43" xfId="587"/>
    <cellStyle name="Migliaia 43 10" xfId="16970"/>
    <cellStyle name="Migliaia 43 10 2" xfId="35995"/>
    <cellStyle name="Migliaia 43 10 3" xfId="41297"/>
    <cellStyle name="Migliaia 43 10 4" xfId="30437"/>
    <cellStyle name="Migliaia 43 11" xfId="33390"/>
    <cellStyle name="Migliaia 43 12" xfId="38646"/>
    <cellStyle name="Migliaia 43 13" xfId="1892"/>
    <cellStyle name="Migliaia 43 2" xfId="588"/>
    <cellStyle name="Migliaia 43 2 2" xfId="2546"/>
    <cellStyle name="Migliaia 43 2 2 2" xfId="4520"/>
    <cellStyle name="Migliaia 43 2 2 2 2" xfId="10704"/>
    <cellStyle name="Migliaia 43 2 2 2 2 2" xfId="35996"/>
    <cellStyle name="Migliaia 43 2 2 2 2 3" xfId="41298"/>
    <cellStyle name="Migliaia 43 2 2 2 3" xfId="14780"/>
    <cellStyle name="Migliaia 43 2 2 2 4" xfId="16973"/>
    <cellStyle name="Migliaia 43 2 2 2 4 2" xfId="38647"/>
    <cellStyle name="Migliaia 43 2 2 2 5" xfId="12891"/>
    <cellStyle name="Migliaia 43 2 2 3" xfId="7929"/>
    <cellStyle name="Migliaia 43 2 2 3 2" xfId="31667"/>
    <cellStyle name="Migliaia 43 2 2 3 2 2" xfId="36827"/>
    <cellStyle name="Migliaia 43 2 2 3 2 3" xfId="42129"/>
    <cellStyle name="Migliaia 43 2 2 3 3" xfId="34176"/>
    <cellStyle name="Migliaia 43 2 2 3 4" xfId="39478"/>
    <cellStyle name="Migliaia 43 2 2 4" xfId="7087"/>
    <cellStyle name="Migliaia 43 2 2 4 2" xfId="17860"/>
    <cellStyle name="Migliaia 43 2 2 4 3" xfId="42933"/>
    <cellStyle name="Migliaia 43 2 2 4 4" xfId="46853"/>
    <cellStyle name="Migliaia 43 2 2 4 5" xfId="49869"/>
    <cellStyle name="Migliaia 43 2 2 5" xfId="16972"/>
    <cellStyle name="Migliaia 43 2 2 6" xfId="21325"/>
    <cellStyle name="Migliaia 43 2 3" xfId="4125"/>
    <cellStyle name="Migliaia 43 2 3 2" xfId="10595"/>
    <cellStyle name="Migliaia 43 2 3 2 2" xfId="31668"/>
    <cellStyle name="Migliaia 43 2 3 2 2 2" xfId="36828"/>
    <cellStyle name="Migliaia 43 2 3 2 2 3" xfId="42130"/>
    <cellStyle name="Migliaia 43 2 3 2 3" xfId="34177"/>
    <cellStyle name="Migliaia 43 2 3 2 4" xfId="39479"/>
    <cellStyle name="Migliaia 43 2 3 3" xfId="16974"/>
    <cellStyle name="Migliaia 43 2 3 3 2" xfId="35997"/>
    <cellStyle name="Migliaia 43 2 3 3 3" xfId="41299"/>
    <cellStyle name="Migliaia 43 2 3 3 4" xfId="30439"/>
    <cellStyle name="Migliaia 43 2 3 4" xfId="33392"/>
    <cellStyle name="Migliaia 43 2 3 5" xfId="38648"/>
    <cellStyle name="Migliaia 43 2 3 6" xfId="12892"/>
    <cellStyle name="Migliaia 43 2 4" xfId="3710"/>
    <cellStyle name="Migliaia 43 2 4 2" xfId="10300"/>
    <cellStyle name="Migliaia 43 2 4 2 2" xfId="35998"/>
    <cellStyle name="Migliaia 43 2 4 2 3" xfId="41300"/>
    <cellStyle name="Migliaia 43 2 4 3" xfId="14596"/>
    <cellStyle name="Migliaia 43 2 4 4" xfId="16975"/>
    <cellStyle name="Migliaia 43 2 4 4 2" xfId="38649"/>
    <cellStyle name="Migliaia 43 2 4 5" xfId="12893"/>
    <cellStyle name="Migliaia 43 2 5" xfId="9444"/>
    <cellStyle name="Migliaia 43 2 5 2" xfId="30440"/>
    <cellStyle name="Migliaia 43 2 5 2 2" xfId="35999"/>
    <cellStyle name="Migliaia 43 2 5 2 3" xfId="41301"/>
    <cellStyle name="Migliaia 43 2 5 3" xfId="33394"/>
    <cellStyle name="Migliaia 43 2 5 4" xfId="38650"/>
    <cellStyle name="Migliaia 43 2 6" xfId="16971"/>
    <cellStyle name="Migliaia 43 2 6 2" xfId="30441"/>
    <cellStyle name="Migliaia 43 2 6 2 2" xfId="36000"/>
    <cellStyle name="Migliaia 43 2 6 2 3" xfId="41302"/>
    <cellStyle name="Migliaia 43 2 6 3" xfId="33395"/>
    <cellStyle name="Migliaia 43 2 6 4" xfId="38651"/>
    <cellStyle name="Migliaia 43 2 6 5" xfId="21330"/>
    <cellStyle name="Migliaia 43 2 7" xfId="21324"/>
    <cellStyle name="Migliaia 43 2 8" xfId="1893"/>
    <cellStyle name="Migliaia 43 3" xfId="589"/>
    <cellStyle name="Migliaia 43 3 10" xfId="21331"/>
    <cellStyle name="Migliaia 43 3 11" xfId="12894"/>
    <cellStyle name="Migliaia 43 3 12" xfId="1894"/>
    <cellStyle name="Migliaia 43 3 2" xfId="590"/>
    <cellStyle name="Migliaia 43 3 2 2" xfId="4522"/>
    <cellStyle name="Migliaia 43 3 2 2 2" xfId="8338"/>
    <cellStyle name="Migliaia 43 3 2 2 2 2" xfId="14781"/>
    <cellStyle name="Migliaia 43 3 2 2 2 2 2" xfId="18185"/>
    <cellStyle name="Migliaia 43 3 2 2 2 2 2 2" xfId="36001"/>
    <cellStyle name="Migliaia 43 3 2 2 2 2 3" xfId="41303"/>
    <cellStyle name="Migliaia 43 3 2 2 2 2 4" xfId="30442"/>
    <cellStyle name="Migliaia 43 3 2 2 2 3" xfId="33396"/>
    <cellStyle name="Migliaia 43 3 2 2 2 4" xfId="38652"/>
    <cellStyle name="Migliaia 43 3 2 2 2 5" xfId="43035"/>
    <cellStyle name="Migliaia 43 3 2 2 2 6" xfId="47191"/>
    <cellStyle name="Migliaia 43 3 2 2 2 7" xfId="50207"/>
    <cellStyle name="Migliaia 43 3 2 2 2 8" xfId="13983"/>
    <cellStyle name="Migliaia 43 3 2 2 3" xfId="8477"/>
    <cellStyle name="Migliaia 43 3 2 2 4" xfId="7088"/>
    <cellStyle name="Migliaia 43 3 2 2 4 2" xfId="17861"/>
    <cellStyle name="Migliaia 43 3 2 2 4 3" xfId="44542"/>
    <cellStyle name="Migliaia 43 3 2 2 4 4" xfId="46854"/>
    <cellStyle name="Migliaia 43 3 2 2 4 5" xfId="49870"/>
    <cellStyle name="Migliaia 43 3 2 2 5" xfId="16978"/>
    <cellStyle name="Migliaia 43 3 2 2 6" xfId="21333"/>
    <cellStyle name="Migliaia 43 3 2 3" xfId="3712"/>
    <cellStyle name="Migliaia 43 3 2 3 2" xfId="8709"/>
    <cellStyle name="Migliaia 43 3 2 3 2 2" xfId="36002"/>
    <cellStyle name="Migliaia 43 3 2 3 2 3" xfId="41304"/>
    <cellStyle name="Migliaia 43 3 2 3 2 4" xfId="30443"/>
    <cellStyle name="Migliaia 43 3 2 3 3" xfId="8339"/>
    <cellStyle name="Migliaia 43 3 2 3 4" xfId="16979"/>
    <cellStyle name="Migliaia 43 3 2 3 4 2" xfId="38653"/>
    <cellStyle name="Migliaia 43 3 2 3 5" xfId="12895"/>
    <cellStyle name="Migliaia 43 3 2 4" xfId="7685"/>
    <cellStyle name="Migliaia 43 3 2 4 2" xfId="14401"/>
    <cellStyle name="Migliaia 43 3 2 4 2 2" xfId="36003"/>
    <cellStyle name="Migliaia 43 3 2 4 2 3" xfId="41305"/>
    <cellStyle name="Migliaia 43 3 2 4 3" xfId="33398"/>
    <cellStyle name="Migliaia 43 3 2 4 4" xfId="38654"/>
    <cellStyle name="Migliaia 43 3 2 4 5" xfId="13514"/>
    <cellStyle name="Migliaia 43 3 2 5" xfId="13619"/>
    <cellStyle name="Migliaia 43 3 2 5 2" xfId="30445"/>
    <cellStyle name="Migliaia 43 3 2 5 2 2" xfId="36004"/>
    <cellStyle name="Migliaia 43 3 2 5 2 3" xfId="41306"/>
    <cellStyle name="Migliaia 43 3 2 5 3" xfId="33399"/>
    <cellStyle name="Migliaia 43 3 2 5 4" xfId="38655"/>
    <cellStyle name="Migliaia 43 3 2 6" xfId="16977"/>
    <cellStyle name="Migliaia 43 3 2 6 2" xfId="30446"/>
    <cellStyle name="Migliaia 43 3 2 6 2 2" xfId="36005"/>
    <cellStyle name="Migliaia 43 3 2 6 2 3" xfId="41307"/>
    <cellStyle name="Migliaia 43 3 2 6 3" xfId="33400"/>
    <cellStyle name="Migliaia 43 3 2 6 4" xfId="38656"/>
    <cellStyle name="Migliaia 43 3 2 6 5" xfId="21338"/>
    <cellStyle name="Migliaia 43 3 2 7" xfId="21332"/>
    <cellStyle name="Migliaia 43 3 2 8" xfId="2548"/>
    <cellStyle name="Migliaia 43 3 3" xfId="2547"/>
    <cellStyle name="Migliaia 43 3 3 2" xfId="4521"/>
    <cellStyle name="Migliaia 43 3 3 2 2" xfId="6064"/>
    <cellStyle name="Migliaia 43 3 3 2 2 2" xfId="36007"/>
    <cellStyle name="Migliaia 43 3 3 2 2 3" xfId="41309"/>
    <cellStyle name="Migliaia 43 3 3 2 3" xfId="14543"/>
    <cellStyle name="Migliaia 43 3 3 2 4" xfId="16981"/>
    <cellStyle name="Migliaia 43 3 3 2 4 2" xfId="38658"/>
    <cellStyle name="Migliaia 43 3 3 2 5" xfId="12897"/>
    <cellStyle name="Migliaia 43 3 3 3" xfId="5816"/>
    <cellStyle name="Migliaia 43 3 3 3 2" xfId="30449"/>
    <cellStyle name="Migliaia 43 3 3 3 2 2" xfId="36008"/>
    <cellStyle name="Migliaia 43 3 3 3 2 3" xfId="41310"/>
    <cellStyle name="Migliaia 43 3 3 3 3" xfId="33403"/>
    <cellStyle name="Migliaia 43 3 3 3 4" xfId="38659"/>
    <cellStyle name="Migliaia 43 3 3 4" xfId="16980"/>
    <cellStyle name="Migliaia 43 3 3 4 2" xfId="30450"/>
    <cellStyle name="Migliaia 43 3 3 4 2 2" xfId="36009"/>
    <cellStyle name="Migliaia 43 3 3 4 2 3" xfId="41311"/>
    <cellStyle name="Migliaia 43 3 3 4 3" xfId="33404"/>
    <cellStyle name="Migliaia 43 3 3 4 4" xfId="38660"/>
    <cellStyle name="Migliaia 43 3 3 4 5" xfId="21342"/>
    <cellStyle name="Migliaia 43 3 3 5" xfId="21343"/>
    <cellStyle name="Migliaia 43 3 3 5 2" xfId="30451"/>
    <cellStyle name="Migliaia 43 3 3 5 2 2" xfId="36010"/>
    <cellStyle name="Migliaia 43 3 3 5 2 3" xfId="41312"/>
    <cellStyle name="Migliaia 43 3 3 5 3" xfId="33405"/>
    <cellStyle name="Migliaia 43 3 3 5 4" xfId="38661"/>
    <cellStyle name="Migliaia 43 3 3 6" xfId="30447"/>
    <cellStyle name="Migliaia 43 3 3 6 2" xfId="36006"/>
    <cellStyle name="Migliaia 43 3 3 6 3" xfId="41308"/>
    <cellStyle name="Migliaia 43 3 3 7" xfId="33401"/>
    <cellStyle name="Migliaia 43 3 3 8" xfId="38657"/>
    <cellStyle name="Migliaia 43 3 3 9" xfId="12896"/>
    <cellStyle name="Migliaia 43 3 4" xfId="3302"/>
    <cellStyle name="Migliaia 43 3 4 2" xfId="4812"/>
    <cellStyle name="Migliaia 43 3 4 2 2" xfId="10764"/>
    <cellStyle name="Migliaia 43 3 4 2 3" xfId="14439"/>
    <cellStyle name="Migliaia 43 3 4 2 4" xfId="16983"/>
    <cellStyle name="Migliaia 43 3 4 2 5" xfId="28710"/>
    <cellStyle name="Migliaia 43 3 4 2 6" xfId="12899"/>
    <cellStyle name="Migliaia 43 3 4 3" xfId="10012"/>
    <cellStyle name="Migliaia 43 3 4 3 2" xfId="31669"/>
    <cellStyle name="Migliaia 43 3 4 3 2 2" xfId="36829"/>
    <cellStyle name="Migliaia 43 3 4 3 2 3" xfId="42131"/>
    <cellStyle name="Migliaia 43 3 4 3 3" xfId="34178"/>
    <cellStyle name="Migliaia 43 3 4 3 4" xfId="39480"/>
    <cellStyle name="Migliaia 43 3 4 4" xfId="16982"/>
    <cellStyle name="Migliaia 43 3 4 4 2" xfId="36011"/>
    <cellStyle name="Migliaia 43 3 4 4 3" xfId="41313"/>
    <cellStyle name="Migliaia 43 3 4 4 4" xfId="30452"/>
    <cellStyle name="Migliaia 43 3 4 5" xfId="33406"/>
    <cellStyle name="Migliaia 43 3 4 6" xfId="38662"/>
    <cellStyle name="Migliaia 43 3 4 7" xfId="12898"/>
    <cellStyle name="Migliaia 43 3 5" xfId="4126"/>
    <cellStyle name="Migliaia 43 3 5 2" xfId="10596"/>
    <cellStyle name="Migliaia 43 3 5 2 2" xfId="31670"/>
    <cellStyle name="Migliaia 43 3 5 2 2 2" xfId="36830"/>
    <cellStyle name="Migliaia 43 3 5 2 2 3" xfId="42132"/>
    <cellStyle name="Migliaia 43 3 5 2 3" xfId="34179"/>
    <cellStyle name="Migliaia 43 3 5 2 4" xfId="39481"/>
    <cellStyle name="Migliaia 43 3 5 3" xfId="16984"/>
    <cellStyle name="Migliaia 43 3 5 3 2" xfId="36012"/>
    <cellStyle name="Migliaia 43 3 5 3 3" xfId="41314"/>
    <cellStyle name="Migliaia 43 3 5 3 4" xfId="30453"/>
    <cellStyle name="Migliaia 43 3 5 4" xfId="33407"/>
    <cellStyle name="Migliaia 43 3 5 5" xfId="38663"/>
    <cellStyle name="Migliaia 43 3 5 6" xfId="12900"/>
    <cellStyle name="Migliaia 43 3 6" xfId="3711"/>
    <cellStyle name="Migliaia 43 3 6 2" xfId="10301"/>
    <cellStyle name="Migliaia 43 3 6 2 2" xfId="36013"/>
    <cellStyle name="Migliaia 43 3 6 2 3" xfId="41315"/>
    <cellStyle name="Migliaia 43 3 6 3" xfId="14330"/>
    <cellStyle name="Migliaia 43 3 6 4" xfId="16985"/>
    <cellStyle name="Migliaia 43 3 6 4 2" xfId="38664"/>
    <cellStyle name="Migliaia 43 3 6 5" xfId="12901"/>
    <cellStyle name="Migliaia 43 3 7" xfId="7519"/>
    <cellStyle name="Migliaia 43 3 7 2" xfId="30455"/>
    <cellStyle name="Migliaia 43 3 7 2 2" xfId="36014"/>
    <cellStyle name="Migliaia 43 3 7 2 3" xfId="41316"/>
    <cellStyle name="Migliaia 43 3 7 3" xfId="33409"/>
    <cellStyle name="Migliaia 43 3 7 4" xfId="38665"/>
    <cellStyle name="Migliaia 43 3 8" xfId="13620"/>
    <cellStyle name="Migliaia 43 3 8 2" xfId="30456"/>
    <cellStyle name="Migliaia 43 3 8 2 2" xfId="36015"/>
    <cellStyle name="Migliaia 43 3 8 2 3" xfId="41317"/>
    <cellStyle name="Migliaia 43 3 8 3" xfId="33410"/>
    <cellStyle name="Migliaia 43 3 8 4" xfId="38666"/>
    <cellStyle name="Migliaia 43 3 8 5" xfId="21348"/>
    <cellStyle name="Migliaia 43 3 9" xfId="16976"/>
    <cellStyle name="Migliaia 43 4" xfId="591"/>
    <cellStyle name="Migliaia 43 4 2" xfId="4523"/>
    <cellStyle name="Migliaia 43 4 2 2" xfId="5163"/>
    <cellStyle name="Migliaia 43 4 2 2 2" xfId="30457"/>
    <cellStyle name="Migliaia 43 4 2 2 2 2" xfId="36016"/>
    <cellStyle name="Migliaia 43 4 2 2 2 3" xfId="41318"/>
    <cellStyle name="Migliaia 43 4 2 2 3" xfId="33411"/>
    <cellStyle name="Migliaia 43 4 2 2 4" xfId="38667"/>
    <cellStyle name="Migliaia 43 4 2 3" xfId="8340"/>
    <cellStyle name="Migliaia 43 4 2 3 2" xfId="30458"/>
    <cellStyle name="Migliaia 43 4 2 3 2 2" xfId="36017"/>
    <cellStyle name="Migliaia 43 4 2 3 2 3" xfId="41319"/>
    <cellStyle name="Migliaia 43 4 2 3 3" xfId="33412"/>
    <cellStyle name="Migliaia 43 4 2 3 4" xfId="38668"/>
    <cellStyle name="Migliaia 43 4 2 4" xfId="7687"/>
    <cellStyle name="Migliaia 43 4 2 5" xfId="7090"/>
    <cellStyle name="Migliaia 43 4 2 5 2" xfId="17863"/>
    <cellStyle name="Migliaia 43 4 2 5 3" xfId="43649"/>
    <cellStyle name="Migliaia 43 4 2 5 4" xfId="46856"/>
    <cellStyle name="Migliaia 43 4 2 5 5" xfId="49872"/>
    <cellStyle name="Migliaia 43 4 2 6" xfId="16987"/>
    <cellStyle name="Migliaia 43 4 2 7" xfId="21350"/>
    <cellStyle name="Migliaia 43 4 3" xfId="5164"/>
    <cellStyle name="Migliaia 43 4 3 2" xfId="14544"/>
    <cellStyle name="Migliaia 43 4 3 2 2" xfId="36018"/>
    <cellStyle name="Migliaia 43 4 3 2 3" xfId="41320"/>
    <cellStyle name="Migliaia 43 4 3 3" xfId="33413"/>
    <cellStyle name="Migliaia 43 4 3 4" xfId="38669"/>
    <cellStyle name="Migliaia 43 4 3 5" xfId="13618"/>
    <cellStyle name="Migliaia 43 4 4" xfId="8341"/>
    <cellStyle name="Migliaia 43 4 4 2" xfId="30460"/>
    <cellStyle name="Migliaia 43 4 4 2 2" xfId="36019"/>
    <cellStyle name="Migliaia 43 4 4 2 3" xfId="41321"/>
    <cellStyle name="Migliaia 43 4 4 3" xfId="33414"/>
    <cellStyle name="Migliaia 43 4 4 4" xfId="38670"/>
    <cellStyle name="Migliaia 43 4 5" xfId="7686"/>
    <cellStyle name="Migliaia 43 4 5 2" xfId="30461"/>
    <cellStyle name="Migliaia 43 4 5 2 2" xfId="36020"/>
    <cellStyle name="Migliaia 43 4 5 2 3" xfId="41322"/>
    <cellStyle name="Migliaia 43 4 5 3" xfId="33415"/>
    <cellStyle name="Migliaia 43 4 5 4" xfId="38671"/>
    <cellStyle name="Migliaia 43 4 6" xfId="7089"/>
    <cellStyle name="Migliaia 43 4 6 2" xfId="17862"/>
    <cellStyle name="Migliaia 43 4 6 2 2" xfId="36021"/>
    <cellStyle name="Migliaia 43 4 6 2 3" xfId="41323"/>
    <cellStyle name="Migliaia 43 4 6 2 4" xfId="30462"/>
    <cellStyle name="Migliaia 43 4 6 3" xfId="33416"/>
    <cellStyle name="Migliaia 43 4 6 4" xfId="38672"/>
    <cellStyle name="Migliaia 43 4 6 5" xfId="21356"/>
    <cellStyle name="Migliaia 43 4 6 6" xfId="43549"/>
    <cellStyle name="Migliaia 43 4 6 7" xfId="46855"/>
    <cellStyle name="Migliaia 43 4 6 8" xfId="49871"/>
    <cellStyle name="Migliaia 43 4 7" xfId="16986"/>
    <cellStyle name="Migliaia 43 4 7 2" xfId="30463"/>
    <cellStyle name="Migliaia 43 4 7 2 2" xfId="36022"/>
    <cellStyle name="Migliaia 43 4 7 2 3" xfId="41324"/>
    <cellStyle name="Migliaia 43 4 7 3" xfId="33417"/>
    <cellStyle name="Migliaia 43 4 7 4" xfId="38673"/>
    <cellStyle name="Migliaia 43 4 7 5" xfId="21357"/>
    <cellStyle name="Migliaia 43 4 8" xfId="21349"/>
    <cellStyle name="Migliaia 43 4 9" xfId="2549"/>
    <cellStyle name="Migliaia 43 5" xfId="592"/>
    <cellStyle name="Migliaia 43 5 2" xfId="4524"/>
    <cellStyle name="Migliaia 43 5 2 2" xfId="14782"/>
    <cellStyle name="Migliaia 43 5 2 2 2" xfId="36023"/>
    <cellStyle name="Migliaia 43 5 2 2 3" xfId="41325"/>
    <cellStyle name="Migliaia 43 5 2 3" xfId="16989"/>
    <cellStyle name="Migliaia 43 5 2 3 2" xfId="33418"/>
    <cellStyle name="Migliaia 43 5 2 4" xfId="38674"/>
    <cellStyle name="Migliaia 43 5 2 5" xfId="12902"/>
    <cellStyle name="Migliaia 43 5 3" xfId="7688"/>
    <cellStyle name="Migliaia 43 5 3 2" xfId="30465"/>
    <cellStyle name="Migliaia 43 5 3 2 2" xfId="36024"/>
    <cellStyle name="Migliaia 43 5 3 2 3" xfId="41326"/>
    <cellStyle name="Migliaia 43 5 3 3" xfId="33419"/>
    <cellStyle name="Migliaia 43 5 3 4" xfId="38675"/>
    <cellStyle name="Migliaia 43 5 4" xfId="7091"/>
    <cellStyle name="Migliaia 43 5 4 2" xfId="17864"/>
    <cellStyle name="Migliaia 43 5 4 2 2" xfId="36025"/>
    <cellStyle name="Migliaia 43 5 4 2 3" xfId="41327"/>
    <cellStyle name="Migliaia 43 5 4 2 4" xfId="30466"/>
    <cellStyle name="Migliaia 43 5 4 3" xfId="33420"/>
    <cellStyle name="Migliaia 43 5 4 4" xfId="38676"/>
    <cellStyle name="Migliaia 43 5 4 5" xfId="21361"/>
    <cellStyle name="Migliaia 43 5 4 6" xfId="42544"/>
    <cellStyle name="Migliaia 43 5 4 7" xfId="46857"/>
    <cellStyle name="Migliaia 43 5 4 8" xfId="49873"/>
    <cellStyle name="Migliaia 43 5 5" xfId="16988"/>
    <cellStyle name="Migliaia 43 5 5 2" xfId="30467"/>
    <cellStyle name="Migliaia 43 5 5 2 2" xfId="36026"/>
    <cellStyle name="Migliaia 43 5 5 2 3" xfId="41328"/>
    <cellStyle name="Migliaia 43 5 5 3" xfId="33421"/>
    <cellStyle name="Migliaia 43 5 5 4" xfId="38677"/>
    <cellStyle name="Migliaia 43 5 5 5" xfId="21362"/>
    <cellStyle name="Migliaia 43 5 6" xfId="21363"/>
    <cellStyle name="Migliaia 43 5 6 2" xfId="30468"/>
    <cellStyle name="Migliaia 43 5 6 2 2" xfId="36027"/>
    <cellStyle name="Migliaia 43 5 6 2 3" xfId="41329"/>
    <cellStyle name="Migliaia 43 5 6 3" xfId="33422"/>
    <cellStyle name="Migliaia 43 5 6 4" xfId="38678"/>
    <cellStyle name="Migliaia 43 5 7" xfId="21358"/>
    <cellStyle name="Migliaia 43 5 8" xfId="2550"/>
    <cellStyle name="Migliaia 43 6" xfId="2545"/>
    <cellStyle name="Migliaia 43 6 2" xfId="4519"/>
    <cellStyle name="Migliaia 43 6 2 2" xfId="6063"/>
    <cellStyle name="Migliaia 43 6 2 3" xfId="14950"/>
    <cellStyle name="Migliaia 43 6 2 4" xfId="16991"/>
    <cellStyle name="Migliaia 43 6 2 5" xfId="28712"/>
    <cellStyle name="Migliaia 43 6 2 6" xfId="12904"/>
    <cellStyle name="Migliaia 43 6 3" xfId="5815"/>
    <cellStyle name="Migliaia 43 6 3 2" xfId="31671"/>
    <cellStyle name="Migliaia 43 6 3 2 2" xfId="36831"/>
    <cellStyle name="Migliaia 43 6 3 2 3" xfId="42133"/>
    <cellStyle name="Migliaia 43 6 3 3" xfId="34180"/>
    <cellStyle name="Migliaia 43 6 3 4" xfId="39482"/>
    <cellStyle name="Migliaia 43 6 4" xfId="16990"/>
    <cellStyle name="Migliaia 43 6 4 2" xfId="36028"/>
    <cellStyle name="Migliaia 43 6 4 3" xfId="41330"/>
    <cellStyle name="Migliaia 43 6 4 4" xfId="30469"/>
    <cellStyle name="Migliaia 43 6 5" xfId="33423"/>
    <cellStyle name="Migliaia 43 6 6" xfId="38679"/>
    <cellStyle name="Migliaia 43 6 7" xfId="12903"/>
    <cellStyle name="Migliaia 43 7" xfId="4124"/>
    <cellStyle name="Migliaia 43 7 2" xfId="10594"/>
    <cellStyle name="Migliaia 43 7 2 2" xfId="31672"/>
    <cellStyle name="Migliaia 43 7 2 2 2" xfId="36832"/>
    <cellStyle name="Migliaia 43 7 2 2 3" xfId="42134"/>
    <cellStyle name="Migliaia 43 7 2 3" xfId="34181"/>
    <cellStyle name="Migliaia 43 7 2 4" xfId="39483"/>
    <cellStyle name="Migliaia 43 7 3" xfId="16992"/>
    <cellStyle name="Migliaia 43 7 3 2" xfId="36029"/>
    <cellStyle name="Migliaia 43 7 3 3" xfId="41331"/>
    <cellStyle name="Migliaia 43 7 3 4" xfId="30470"/>
    <cellStyle name="Migliaia 43 7 4" xfId="33424"/>
    <cellStyle name="Migliaia 43 7 5" xfId="38680"/>
    <cellStyle name="Migliaia 43 7 6" xfId="12905"/>
    <cellStyle name="Migliaia 43 8" xfId="3709"/>
    <cellStyle name="Migliaia 43 8 2" xfId="10299"/>
    <cellStyle name="Migliaia 43 8 2 2" xfId="31673"/>
    <cellStyle name="Migliaia 43 8 2 2 2" xfId="36833"/>
    <cellStyle name="Migliaia 43 8 2 2 3" xfId="42135"/>
    <cellStyle name="Migliaia 43 8 2 3" xfId="34182"/>
    <cellStyle name="Migliaia 43 8 2 4" xfId="39484"/>
    <cellStyle name="Migliaia 43 8 3" xfId="16993"/>
    <cellStyle name="Migliaia 43 8 3 2" xfId="36030"/>
    <cellStyle name="Migliaia 43 8 3 3" xfId="41332"/>
    <cellStyle name="Migliaia 43 8 3 4" xfId="30471"/>
    <cellStyle name="Migliaia 43 8 4" xfId="33425"/>
    <cellStyle name="Migliaia 43 8 5" xfId="38681"/>
    <cellStyle name="Migliaia 43 8 6" xfId="12906"/>
    <cellStyle name="Migliaia 43 9" xfId="13513"/>
    <cellStyle name="Migliaia 43 9 2" xfId="30472"/>
    <cellStyle name="Migliaia 43 9 2 2" xfId="36031"/>
    <cellStyle name="Migliaia 43 9 2 3" xfId="41333"/>
    <cellStyle name="Migliaia 43 9 3" xfId="33426"/>
    <cellStyle name="Migliaia 43 9 4" xfId="38682"/>
    <cellStyle name="Migliaia 44" xfId="593"/>
    <cellStyle name="Migliaia 44 10" xfId="16994"/>
    <cellStyle name="Migliaia 44 10 2" xfId="36032"/>
    <cellStyle name="Migliaia 44 10 3" xfId="41334"/>
    <cellStyle name="Migliaia 44 10 4" xfId="30473"/>
    <cellStyle name="Migliaia 44 11" xfId="33427"/>
    <cellStyle name="Migliaia 44 12" xfId="38683"/>
    <cellStyle name="Migliaia 44 13" xfId="1895"/>
    <cellStyle name="Migliaia 44 2" xfId="594"/>
    <cellStyle name="Migliaia 44 2 2" xfId="2552"/>
    <cellStyle name="Migliaia 44 2 2 2" xfId="4526"/>
    <cellStyle name="Migliaia 44 2 2 2 2" xfId="10705"/>
    <cellStyle name="Migliaia 44 2 2 2 2 2" xfId="36033"/>
    <cellStyle name="Migliaia 44 2 2 2 2 3" xfId="41335"/>
    <cellStyle name="Migliaia 44 2 2 2 3" xfId="14783"/>
    <cellStyle name="Migliaia 44 2 2 2 4" xfId="16997"/>
    <cellStyle name="Migliaia 44 2 2 2 4 2" xfId="38684"/>
    <cellStyle name="Migliaia 44 2 2 2 5" xfId="12907"/>
    <cellStyle name="Migliaia 44 2 2 3" xfId="7930"/>
    <cellStyle name="Migliaia 44 2 2 3 2" xfId="31674"/>
    <cellStyle name="Migliaia 44 2 2 3 2 2" xfId="36834"/>
    <cellStyle name="Migliaia 44 2 2 3 2 3" xfId="42136"/>
    <cellStyle name="Migliaia 44 2 2 3 3" xfId="34183"/>
    <cellStyle name="Migliaia 44 2 2 3 4" xfId="39485"/>
    <cellStyle name="Migliaia 44 2 2 4" xfId="7092"/>
    <cellStyle name="Migliaia 44 2 2 4 2" xfId="17865"/>
    <cellStyle name="Migliaia 44 2 2 4 3" xfId="43889"/>
    <cellStyle name="Migliaia 44 2 2 4 4" xfId="46858"/>
    <cellStyle name="Migliaia 44 2 2 4 5" xfId="49874"/>
    <cellStyle name="Migliaia 44 2 2 5" xfId="16996"/>
    <cellStyle name="Migliaia 44 2 2 6" xfId="21370"/>
    <cellStyle name="Migliaia 44 2 3" xfId="4128"/>
    <cellStyle name="Migliaia 44 2 3 2" xfId="10598"/>
    <cellStyle name="Migliaia 44 2 3 2 2" xfId="31675"/>
    <cellStyle name="Migliaia 44 2 3 2 2 2" xfId="36835"/>
    <cellStyle name="Migliaia 44 2 3 2 2 3" xfId="42137"/>
    <cellStyle name="Migliaia 44 2 3 2 3" xfId="34184"/>
    <cellStyle name="Migliaia 44 2 3 2 4" xfId="39486"/>
    <cellStyle name="Migliaia 44 2 3 3" xfId="16998"/>
    <cellStyle name="Migliaia 44 2 3 3 2" xfId="36034"/>
    <cellStyle name="Migliaia 44 2 3 3 3" xfId="41336"/>
    <cellStyle name="Migliaia 44 2 3 3 4" xfId="30475"/>
    <cellStyle name="Migliaia 44 2 3 4" xfId="33429"/>
    <cellStyle name="Migliaia 44 2 3 5" xfId="38685"/>
    <cellStyle name="Migliaia 44 2 3 6" xfId="12908"/>
    <cellStyle name="Migliaia 44 2 4" xfId="3714"/>
    <cellStyle name="Migliaia 44 2 4 2" xfId="10303"/>
    <cellStyle name="Migliaia 44 2 4 2 2" xfId="36035"/>
    <cellStyle name="Migliaia 44 2 4 2 3" xfId="41337"/>
    <cellStyle name="Migliaia 44 2 4 3" xfId="14915"/>
    <cellStyle name="Migliaia 44 2 4 4" xfId="16999"/>
    <cellStyle name="Migliaia 44 2 4 4 2" xfId="38686"/>
    <cellStyle name="Migliaia 44 2 4 5" xfId="12909"/>
    <cellStyle name="Migliaia 44 2 5" xfId="9445"/>
    <cellStyle name="Migliaia 44 2 5 2" xfId="30476"/>
    <cellStyle name="Migliaia 44 2 5 2 2" xfId="36036"/>
    <cellStyle name="Migliaia 44 2 5 2 3" xfId="41338"/>
    <cellStyle name="Migliaia 44 2 5 3" xfId="33430"/>
    <cellStyle name="Migliaia 44 2 5 4" xfId="38687"/>
    <cellStyle name="Migliaia 44 2 6" xfId="16995"/>
    <cellStyle name="Migliaia 44 2 6 2" xfId="30477"/>
    <cellStyle name="Migliaia 44 2 6 2 2" xfId="36037"/>
    <cellStyle name="Migliaia 44 2 6 2 3" xfId="41339"/>
    <cellStyle name="Migliaia 44 2 6 3" xfId="33431"/>
    <cellStyle name="Migliaia 44 2 6 4" xfId="38688"/>
    <cellStyle name="Migliaia 44 2 6 5" xfId="21372"/>
    <cellStyle name="Migliaia 44 2 7" xfId="21369"/>
    <cellStyle name="Migliaia 44 2 8" xfId="1896"/>
    <cellStyle name="Migliaia 44 3" xfId="595"/>
    <cellStyle name="Migliaia 44 3 10" xfId="21373"/>
    <cellStyle name="Migliaia 44 3 11" xfId="12910"/>
    <cellStyle name="Migliaia 44 3 12" xfId="1897"/>
    <cellStyle name="Migliaia 44 3 2" xfId="596"/>
    <cellStyle name="Migliaia 44 3 2 2" xfId="4528"/>
    <cellStyle name="Migliaia 44 3 2 2 2" xfId="8342"/>
    <cellStyle name="Migliaia 44 3 2 2 2 2" xfId="14784"/>
    <cellStyle name="Migliaia 44 3 2 2 2 2 2" xfId="18186"/>
    <cellStyle name="Migliaia 44 3 2 2 2 2 2 2" xfId="36038"/>
    <cellStyle name="Migliaia 44 3 2 2 2 2 3" xfId="41340"/>
    <cellStyle name="Migliaia 44 3 2 2 2 2 4" xfId="30478"/>
    <cellStyle name="Migliaia 44 3 2 2 2 3" xfId="33432"/>
    <cellStyle name="Migliaia 44 3 2 2 2 4" xfId="38689"/>
    <cellStyle name="Migliaia 44 3 2 2 2 5" xfId="43497"/>
    <cellStyle name="Migliaia 44 3 2 2 2 6" xfId="47192"/>
    <cellStyle name="Migliaia 44 3 2 2 2 7" xfId="50208"/>
    <cellStyle name="Migliaia 44 3 2 2 2 8" xfId="13984"/>
    <cellStyle name="Migliaia 44 3 2 2 3" xfId="7870"/>
    <cellStyle name="Migliaia 44 3 2 2 4" xfId="7093"/>
    <cellStyle name="Migliaia 44 3 2 2 4 2" xfId="17866"/>
    <cellStyle name="Migliaia 44 3 2 2 4 3" xfId="28754"/>
    <cellStyle name="Migliaia 44 3 2 2 4 4" xfId="46859"/>
    <cellStyle name="Migliaia 44 3 2 2 4 5" xfId="49875"/>
    <cellStyle name="Migliaia 44 3 2 2 5" xfId="17002"/>
    <cellStyle name="Migliaia 44 3 2 2 6" xfId="21375"/>
    <cellStyle name="Migliaia 44 3 2 3" xfId="3716"/>
    <cellStyle name="Migliaia 44 3 2 3 2" xfId="8708"/>
    <cellStyle name="Migliaia 44 3 2 3 2 2" xfId="36039"/>
    <cellStyle name="Migliaia 44 3 2 3 2 3" xfId="41341"/>
    <cellStyle name="Migliaia 44 3 2 3 2 4" xfId="30479"/>
    <cellStyle name="Migliaia 44 3 2 3 3" xfId="8343"/>
    <cellStyle name="Migliaia 44 3 2 3 4" xfId="17003"/>
    <cellStyle name="Migliaia 44 3 2 3 4 2" xfId="38690"/>
    <cellStyle name="Migliaia 44 3 2 3 5" xfId="12911"/>
    <cellStyle name="Migliaia 44 3 2 4" xfId="7689"/>
    <cellStyle name="Migliaia 44 3 2 4 2" xfId="14402"/>
    <cellStyle name="Migliaia 44 3 2 4 2 2" xfId="36040"/>
    <cellStyle name="Migliaia 44 3 2 4 2 3" xfId="41342"/>
    <cellStyle name="Migliaia 44 3 2 4 3" xfId="33433"/>
    <cellStyle name="Migliaia 44 3 2 4 4" xfId="38691"/>
    <cellStyle name="Migliaia 44 3 2 4 5" xfId="13516"/>
    <cellStyle name="Migliaia 44 3 2 5" xfId="13616"/>
    <cellStyle name="Migliaia 44 3 2 5 2" xfId="30480"/>
    <cellStyle name="Migliaia 44 3 2 5 2 2" xfId="36041"/>
    <cellStyle name="Migliaia 44 3 2 5 2 3" xfId="41343"/>
    <cellStyle name="Migliaia 44 3 2 5 3" xfId="33434"/>
    <cellStyle name="Migliaia 44 3 2 5 4" xfId="38692"/>
    <cellStyle name="Migliaia 44 3 2 6" xfId="17001"/>
    <cellStyle name="Migliaia 44 3 2 6 2" xfId="30481"/>
    <cellStyle name="Migliaia 44 3 2 6 2 2" xfId="36042"/>
    <cellStyle name="Migliaia 44 3 2 6 2 3" xfId="41344"/>
    <cellStyle name="Migliaia 44 3 2 6 3" xfId="33435"/>
    <cellStyle name="Migliaia 44 3 2 6 4" xfId="38693"/>
    <cellStyle name="Migliaia 44 3 2 6 5" xfId="21376"/>
    <cellStyle name="Migliaia 44 3 2 7" xfId="21374"/>
    <cellStyle name="Migliaia 44 3 2 8" xfId="2554"/>
    <cellStyle name="Migliaia 44 3 3" xfId="2553"/>
    <cellStyle name="Migliaia 44 3 3 2" xfId="4527"/>
    <cellStyle name="Migliaia 44 3 3 2 2" xfId="6066"/>
    <cellStyle name="Migliaia 44 3 3 2 2 2" xfId="36044"/>
    <cellStyle name="Migliaia 44 3 3 2 2 3" xfId="41346"/>
    <cellStyle name="Migliaia 44 3 3 2 3" xfId="14545"/>
    <cellStyle name="Migliaia 44 3 3 2 4" xfId="17005"/>
    <cellStyle name="Migliaia 44 3 3 2 4 2" xfId="38695"/>
    <cellStyle name="Migliaia 44 3 3 2 5" xfId="12913"/>
    <cellStyle name="Migliaia 44 3 3 3" xfId="5818"/>
    <cellStyle name="Migliaia 44 3 3 3 2" xfId="30483"/>
    <cellStyle name="Migliaia 44 3 3 3 2 2" xfId="36045"/>
    <cellStyle name="Migliaia 44 3 3 3 2 3" xfId="41347"/>
    <cellStyle name="Migliaia 44 3 3 3 3" xfId="33437"/>
    <cellStyle name="Migliaia 44 3 3 3 4" xfId="38696"/>
    <cellStyle name="Migliaia 44 3 3 4" xfId="17004"/>
    <cellStyle name="Migliaia 44 3 3 4 2" xfId="30484"/>
    <cellStyle name="Migliaia 44 3 3 4 2 2" xfId="36046"/>
    <cellStyle name="Migliaia 44 3 3 4 2 3" xfId="41348"/>
    <cellStyle name="Migliaia 44 3 3 4 3" xfId="33438"/>
    <cellStyle name="Migliaia 44 3 3 4 4" xfId="38697"/>
    <cellStyle name="Migliaia 44 3 3 4 5" xfId="21377"/>
    <cellStyle name="Migliaia 44 3 3 5" xfId="21378"/>
    <cellStyle name="Migliaia 44 3 3 5 2" xfId="30485"/>
    <cellStyle name="Migliaia 44 3 3 5 2 2" xfId="36047"/>
    <cellStyle name="Migliaia 44 3 3 5 2 3" xfId="41349"/>
    <cellStyle name="Migliaia 44 3 3 5 3" xfId="33439"/>
    <cellStyle name="Migliaia 44 3 3 5 4" xfId="38698"/>
    <cellStyle name="Migliaia 44 3 3 6" xfId="30482"/>
    <cellStyle name="Migliaia 44 3 3 6 2" xfId="36043"/>
    <cellStyle name="Migliaia 44 3 3 6 3" xfId="41345"/>
    <cellStyle name="Migliaia 44 3 3 7" xfId="33436"/>
    <cellStyle name="Migliaia 44 3 3 8" xfId="38694"/>
    <cellStyle name="Migliaia 44 3 3 9" xfId="12912"/>
    <cellStyle name="Migliaia 44 3 4" xfId="3303"/>
    <cellStyle name="Migliaia 44 3 4 2" xfId="4813"/>
    <cellStyle name="Migliaia 44 3 4 2 2" xfId="10765"/>
    <cellStyle name="Migliaia 44 3 4 2 3" xfId="14440"/>
    <cellStyle name="Migliaia 44 3 4 2 4" xfId="17007"/>
    <cellStyle name="Migliaia 44 3 4 2 5" xfId="28717"/>
    <cellStyle name="Migliaia 44 3 4 2 6" xfId="12915"/>
    <cellStyle name="Migliaia 44 3 4 3" xfId="10013"/>
    <cellStyle name="Migliaia 44 3 4 3 2" xfId="31676"/>
    <cellStyle name="Migliaia 44 3 4 3 2 2" xfId="36836"/>
    <cellStyle name="Migliaia 44 3 4 3 2 3" xfId="42138"/>
    <cellStyle name="Migliaia 44 3 4 3 3" xfId="34185"/>
    <cellStyle name="Migliaia 44 3 4 3 4" xfId="39487"/>
    <cellStyle name="Migliaia 44 3 4 4" xfId="17006"/>
    <cellStyle name="Migliaia 44 3 4 4 2" xfId="36048"/>
    <cellStyle name="Migliaia 44 3 4 4 3" xfId="41350"/>
    <cellStyle name="Migliaia 44 3 4 4 4" xfId="30486"/>
    <cellStyle name="Migliaia 44 3 4 5" xfId="33440"/>
    <cellStyle name="Migliaia 44 3 4 6" xfId="38699"/>
    <cellStyle name="Migliaia 44 3 4 7" xfId="12914"/>
    <cellStyle name="Migliaia 44 3 5" xfId="4129"/>
    <cellStyle name="Migliaia 44 3 5 2" xfId="10599"/>
    <cellStyle name="Migliaia 44 3 5 2 2" xfId="31677"/>
    <cellStyle name="Migliaia 44 3 5 2 2 2" xfId="36837"/>
    <cellStyle name="Migliaia 44 3 5 2 2 3" xfId="42139"/>
    <cellStyle name="Migliaia 44 3 5 2 3" xfId="34186"/>
    <cellStyle name="Migliaia 44 3 5 2 4" xfId="39488"/>
    <cellStyle name="Migliaia 44 3 5 3" xfId="17008"/>
    <cellStyle name="Migliaia 44 3 5 3 2" xfId="36049"/>
    <cellStyle name="Migliaia 44 3 5 3 3" xfId="41351"/>
    <cellStyle name="Migliaia 44 3 5 3 4" xfId="30487"/>
    <cellStyle name="Migliaia 44 3 5 4" xfId="33441"/>
    <cellStyle name="Migliaia 44 3 5 5" xfId="38700"/>
    <cellStyle name="Migliaia 44 3 5 6" xfId="12916"/>
    <cellStyle name="Migliaia 44 3 6" xfId="3715"/>
    <cellStyle name="Migliaia 44 3 6 2" xfId="10304"/>
    <cellStyle name="Migliaia 44 3 6 2 2" xfId="36050"/>
    <cellStyle name="Migliaia 44 3 6 2 3" xfId="41352"/>
    <cellStyle name="Migliaia 44 3 6 3" xfId="14597"/>
    <cellStyle name="Migliaia 44 3 6 4" xfId="17009"/>
    <cellStyle name="Migliaia 44 3 6 4 2" xfId="38701"/>
    <cellStyle name="Migliaia 44 3 6 5" xfId="12917"/>
    <cellStyle name="Migliaia 44 3 7" xfId="7832"/>
    <cellStyle name="Migliaia 44 3 7 2" xfId="30488"/>
    <cellStyle name="Migliaia 44 3 7 2 2" xfId="36051"/>
    <cellStyle name="Migliaia 44 3 7 2 3" xfId="41353"/>
    <cellStyle name="Migliaia 44 3 7 3" xfId="33442"/>
    <cellStyle name="Migliaia 44 3 7 4" xfId="38702"/>
    <cellStyle name="Migliaia 44 3 8" xfId="13617"/>
    <cellStyle name="Migliaia 44 3 8 2" xfId="30489"/>
    <cellStyle name="Migliaia 44 3 8 2 2" xfId="36052"/>
    <cellStyle name="Migliaia 44 3 8 2 3" xfId="41354"/>
    <cellStyle name="Migliaia 44 3 8 3" xfId="33443"/>
    <cellStyle name="Migliaia 44 3 8 4" xfId="38703"/>
    <cellStyle name="Migliaia 44 3 8 5" xfId="21379"/>
    <cellStyle name="Migliaia 44 3 9" xfId="17000"/>
    <cellStyle name="Migliaia 44 4" xfId="597"/>
    <cellStyle name="Migliaia 44 4 2" xfId="4529"/>
    <cellStyle name="Migliaia 44 4 2 2" xfId="5165"/>
    <cellStyle name="Migliaia 44 4 2 2 2" xfId="30490"/>
    <cellStyle name="Migliaia 44 4 2 2 2 2" xfId="36053"/>
    <cellStyle name="Migliaia 44 4 2 2 2 3" xfId="41355"/>
    <cellStyle name="Migliaia 44 4 2 2 3" xfId="33444"/>
    <cellStyle name="Migliaia 44 4 2 2 4" xfId="38704"/>
    <cellStyle name="Migliaia 44 4 2 3" xfId="8344"/>
    <cellStyle name="Migliaia 44 4 2 3 2" xfId="30491"/>
    <cellStyle name="Migliaia 44 4 2 3 2 2" xfId="36054"/>
    <cellStyle name="Migliaia 44 4 2 3 2 3" xfId="41356"/>
    <cellStyle name="Migliaia 44 4 2 3 3" xfId="33445"/>
    <cellStyle name="Migliaia 44 4 2 3 4" xfId="38705"/>
    <cellStyle name="Migliaia 44 4 2 4" xfId="7691"/>
    <cellStyle name="Migliaia 44 4 2 5" xfId="7095"/>
    <cellStyle name="Migliaia 44 4 2 5 2" xfId="17868"/>
    <cellStyle name="Migliaia 44 4 2 5 3" xfId="42934"/>
    <cellStyle name="Migliaia 44 4 2 5 4" xfId="46861"/>
    <cellStyle name="Migliaia 44 4 2 5 5" xfId="49877"/>
    <cellStyle name="Migliaia 44 4 2 6" xfId="17011"/>
    <cellStyle name="Migliaia 44 4 2 7" xfId="21381"/>
    <cellStyle name="Migliaia 44 4 3" xfId="5166"/>
    <cellStyle name="Migliaia 44 4 3 2" xfId="14546"/>
    <cellStyle name="Migliaia 44 4 3 2 2" xfId="36055"/>
    <cellStyle name="Migliaia 44 4 3 2 3" xfId="41357"/>
    <cellStyle name="Migliaia 44 4 3 3" xfId="33446"/>
    <cellStyle name="Migliaia 44 4 3 4" xfId="38706"/>
    <cellStyle name="Migliaia 44 4 3 5" xfId="13615"/>
    <cellStyle name="Migliaia 44 4 4" xfId="8345"/>
    <cellStyle name="Migliaia 44 4 4 2" xfId="30492"/>
    <cellStyle name="Migliaia 44 4 4 2 2" xfId="36056"/>
    <cellStyle name="Migliaia 44 4 4 2 3" xfId="41358"/>
    <cellStyle name="Migliaia 44 4 4 3" xfId="33447"/>
    <cellStyle name="Migliaia 44 4 4 4" xfId="38707"/>
    <cellStyle name="Migliaia 44 4 5" xfId="7690"/>
    <cellStyle name="Migliaia 44 4 5 2" xfId="30493"/>
    <cellStyle name="Migliaia 44 4 5 2 2" xfId="36057"/>
    <cellStyle name="Migliaia 44 4 5 2 3" xfId="41359"/>
    <cellStyle name="Migliaia 44 4 5 3" xfId="33448"/>
    <cellStyle name="Migliaia 44 4 5 4" xfId="38708"/>
    <cellStyle name="Migliaia 44 4 6" xfId="7094"/>
    <cellStyle name="Migliaia 44 4 6 2" xfId="17867"/>
    <cellStyle name="Migliaia 44 4 6 2 2" xfId="36058"/>
    <cellStyle name="Migliaia 44 4 6 2 3" xfId="41360"/>
    <cellStyle name="Migliaia 44 4 6 2 4" xfId="30494"/>
    <cellStyle name="Migliaia 44 4 6 3" xfId="33449"/>
    <cellStyle name="Migliaia 44 4 6 4" xfId="38709"/>
    <cellStyle name="Migliaia 44 4 6 5" xfId="21382"/>
    <cellStyle name="Migliaia 44 4 6 6" xfId="44550"/>
    <cellStyle name="Migliaia 44 4 6 7" xfId="46860"/>
    <cellStyle name="Migliaia 44 4 6 8" xfId="49876"/>
    <cellStyle name="Migliaia 44 4 7" xfId="17010"/>
    <cellStyle name="Migliaia 44 4 7 2" xfId="30495"/>
    <cellStyle name="Migliaia 44 4 7 2 2" xfId="36059"/>
    <cellStyle name="Migliaia 44 4 7 2 3" xfId="41361"/>
    <cellStyle name="Migliaia 44 4 7 3" xfId="33450"/>
    <cellStyle name="Migliaia 44 4 7 4" xfId="38710"/>
    <cellStyle name="Migliaia 44 4 7 5" xfId="21383"/>
    <cellStyle name="Migliaia 44 4 8" xfId="21380"/>
    <cellStyle name="Migliaia 44 4 9" xfId="2555"/>
    <cellStyle name="Migliaia 44 5" xfId="598"/>
    <cellStyle name="Migliaia 44 5 2" xfId="4530"/>
    <cellStyle name="Migliaia 44 5 2 2" xfId="14785"/>
    <cellStyle name="Migliaia 44 5 2 2 2" xfId="36060"/>
    <cellStyle name="Migliaia 44 5 2 2 3" xfId="41362"/>
    <cellStyle name="Migliaia 44 5 2 3" xfId="17013"/>
    <cellStyle name="Migliaia 44 5 2 3 2" xfId="33451"/>
    <cellStyle name="Migliaia 44 5 2 4" xfId="38711"/>
    <cellStyle name="Migliaia 44 5 2 5" xfId="12918"/>
    <cellStyle name="Migliaia 44 5 3" xfId="7692"/>
    <cellStyle name="Migliaia 44 5 3 2" xfId="30496"/>
    <cellStyle name="Migliaia 44 5 3 2 2" xfId="36061"/>
    <cellStyle name="Migliaia 44 5 3 2 3" xfId="41363"/>
    <cellStyle name="Migliaia 44 5 3 3" xfId="33452"/>
    <cellStyle name="Migliaia 44 5 3 4" xfId="38712"/>
    <cellStyle name="Migliaia 44 5 4" xfId="7096"/>
    <cellStyle name="Migliaia 44 5 4 2" xfId="17869"/>
    <cellStyle name="Migliaia 44 5 4 2 2" xfId="36062"/>
    <cellStyle name="Migliaia 44 5 4 2 3" xfId="41364"/>
    <cellStyle name="Migliaia 44 5 4 2 4" xfId="30497"/>
    <cellStyle name="Migliaia 44 5 4 3" xfId="33453"/>
    <cellStyle name="Migliaia 44 5 4 4" xfId="38713"/>
    <cellStyle name="Migliaia 44 5 4 5" xfId="21386"/>
    <cellStyle name="Migliaia 44 5 4 6" xfId="43429"/>
    <cellStyle name="Migliaia 44 5 4 7" xfId="46862"/>
    <cellStyle name="Migliaia 44 5 4 8" xfId="49878"/>
    <cellStyle name="Migliaia 44 5 5" xfId="17012"/>
    <cellStyle name="Migliaia 44 5 5 2" xfId="30498"/>
    <cellStyle name="Migliaia 44 5 5 2 2" xfId="36063"/>
    <cellStyle name="Migliaia 44 5 5 2 3" xfId="41365"/>
    <cellStyle name="Migliaia 44 5 5 3" xfId="33454"/>
    <cellStyle name="Migliaia 44 5 5 4" xfId="38714"/>
    <cellStyle name="Migliaia 44 5 5 5" xfId="21387"/>
    <cellStyle name="Migliaia 44 5 6" xfId="21388"/>
    <cellStyle name="Migliaia 44 5 6 2" xfId="30499"/>
    <cellStyle name="Migliaia 44 5 6 2 2" xfId="36064"/>
    <cellStyle name="Migliaia 44 5 6 2 3" xfId="41366"/>
    <cellStyle name="Migliaia 44 5 6 3" xfId="33455"/>
    <cellStyle name="Migliaia 44 5 6 4" xfId="38715"/>
    <cellStyle name="Migliaia 44 5 7" xfId="21384"/>
    <cellStyle name="Migliaia 44 5 8" xfId="2556"/>
    <cellStyle name="Migliaia 44 6" xfId="2551"/>
    <cellStyle name="Migliaia 44 6 2" xfId="4525"/>
    <cellStyle name="Migliaia 44 6 2 2" xfId="6065"/>
    <cellStyle name="Migliaia 44 6 2 3" xfId="14949"/>
    <cellStyle name="Migliaia 44 6 2 4" xfId="17015"/>
    <cellStyle name="Migliaia 44 6 2 5" xfId="28718"/>
    <cellStyle name="Migliaia 44 6 2 6" xfId="12920"/>
    <cellStyle name="Migliaia 44 6 3" xfId="5817"/>
    <cellStyle name="Migliaia 44 6 3 2" xfId="31678"/>
    <cellStyle name="Migliaia 44 6 3 2 2" xfId="36838"/>
    <cellStyle name="Migliaia 44 6 3 2 3" xfId="42140"/>
    <cellStyle name="Migliaia 44 6 3 3" xfId="34187"/>
    <cellStyle name="Migliaia 44 6 3 4" xfId="39489"/>
    <cellStyle name="Migliaia 44 6 4" xfId="17014"/>
    <cellStyle name="Migliaia 44 6 4 2" xfId="36065"/>
    <cellStyle name="Migliaia 44 6 4 3" xfId="41367"/>
    <cellStyle name="Migliaia 44 6 4 4" xfId="30500"/>
    <cellStyle name="Migliaia 44 6 5" xfId="33456"/>
    <cellStyle name="Migliaia 44 6 6" xfId="38716"/>
    <cellStyle name="Migliaia 44 6 7" xfId="12919"/>
    <cellStyle name="Migliaia 44 7" xfId="4127"/>
    <cellStyle name="Migliaia 44 7 2" xfId="10597"/>
    <cellStyle name="Migliaia 44 7 2 2" xfId="31679"/>
    <cellStyle name="Migliaia 44 7 2 2 2" xfId="36839"/>
    <cellStyle name="Migliaia 44 7 2 2 3" xfId="42141"/>
    <cellStyle name="Migliaia 44 7 2 3" xfId="34188"/>
    <cellStyle name="Migliaia 44 7 2 4" xfId="39490"/>
    <cellStyle name="Migliaia 44 7 3" xfId="17016"/>
    <cellStyle name="Migliaia 44 7 3 2" xfId="36066"/>
    <cellStyle name="Migliaia 44 7 3 3" xfId="41368"/>
    <cellStyle name="Migliaia 44 7 3 4" xfId="30501"/>
    <cellStyle name="Migliaia 44 7 4" xfId="33457"/>
    <cellStyle name="Migliaia 44 7 5" xfId="38717"/>
    <cellStyle name="Migliaia 44 7 6" xfId="12921"/>
    <cellStyle name="Migliaia 44 8" xfId="3713"/>
    <cellStyle name="Migliaia 44 8 2" xfId="10302"/>
    <cellStyle name="Migliaia 44 8 2 2" xfId="31680"/>
    <cellStyle name="Migliaia 44 8 2 2 2" xfId="36840"/>
    <cellStyle name="Migliaia 44 8 2 2 3" xfId="42142"/>
    <cellStyle name="Migliaia 44 8 2 3" xfId="34189"/>
    <cellStyle name="Migliaia 44 8 2 4" xfId="39491"/>
    <cellStyle name="Migliaia 44 8 3" xfId="17017"/>
    <cellStyle name="Migliaia 44 8 3 2" xfId="36067"/>
    <cellStyle name="Migliaia 44 8 3 3" xfId="41369"/>
    <cellStyle name="Migliaia 44 8 3 4" xfId="30502"/>
    <cellStyle name="Migliaia 44 8 4" xfId="33458"/>
    <cellStyle name="Migliaia 44 8 5" xfId="38718"/>
    <cellStyle name="Migliaia 44 8 6" xfId="12922"/>
    <cellStyle name="Migliaia 44 9" xfId="13515"/>
    <cellStyle name="Migliaia 44 9 2" xfId="30503"/>
    <cellStyle name="Migliaia 44 9 2 2" xfId="36068"/>
    <cellStyle name="Migliaia 44 9 2 3" xfId="41370"/>
    <cellStyle name="Migliaia 44 9 3" xfId="33459"/>
    <cellStyle name="Migliaia 44 9 4" xfId="38719"/>
    <cellStyle name="Migliaia 45" xfId="599"/>
    <cellStyle name="Migliaia 45 10" xfId="17018"/>
    <cellStyle name="Migliaia 45 10 2" xfId="36069"/>
    <cellStyle name="Migliaia 45 10 3" xfId="41371"/>
    <cellStyle name="Migliaia 45 10 4" xfId="30504"/>
    <cellStyle name="Migliaia 45 11" xfId="33460"/>
    <cellStyle name="Migliaia 45 12" xfId="38720"/>
    <cellStyle name="Migliaia 45 13" xfId="1898"/>
    <cellStyle name="Migliaia 45 2" xfId="600"/>
    <cellStyle name="Migliaia 45 2 2" xfId="2558"/>
    <cellStyle name="Migliaia 45 2 2 2" xfId="4532"/>
    <cellStyle name="Migliaia 45 2 2 2 2" xfId="10706"/>
    <cellStyle name="Migliaia 45 2 2 2 2 2" xfId="36070"/>
    <cellStyle name="Migliaia 45 2 2 2 2 3" xfId="41372"/>
    <cellStyle name="Migliaia 45 2 2 2 3" xfId="14786"/>
    <cellStyle name="Migliaia 45 2 2 2 4" xfId="17021"/>
    <cellStyle name="Migliaia 45 2 2 2 4 2" xfId="38721"/>
    <cellStyle name="Migliaia 45 2 2 2 5" xfId="12923"/>
    <cellStyle name="Migliaia 45 2 2 3" xfId="7931"/>
    <cellStyle name="Migliaia 45 2 2 3 2" xfId="31681"/>
    <cellStyle name="Migliaia 45 2 2 3 2 2" xfId="36841"/>
    <cellStyle name="Migliaia 45 2 2 3 2 3" xfId="42143"/>
    <cellStyle name="Migliaia 45 2 2 3 3" xfId="34190"/>
    <cellStyle name="Migliaia 45 2 2 3 4" xfId="39492"/>
    <cellStyle name="Migliaia 45 2 2 4" xfId="7097"/>
    <cellStyle name="Migliaia 45 2 2 4 2" xfId="17870"/>
    <cellStyle name="Migliaia 45 2 2 4 3" xfId="44141"/>
    <cellStyle name="Migliaia 45 2 2 4 4" xfId="46863"/>
    <cellStyle name="Migliaia 45 2 2 4 5" xfId="49879"/>
    <cellStyle name="Migliaia 45 2 2 5" xfId="17020"/>
    <cellStyle name="Migliaia 45 2 2 6" xfId="21392"/>
    <cellStyle name="Migliaia 45 2 3" xfId="4131"/>
    <cellStyle name="Migliaia 45 2 3 2" xfId="10601"/>
    <cellStyle name="Migliaia 45 2 3 2 2" xfId="31682"/>
    <cellStyle name="Migliaia 45 2 3 2 2 2" xfId="36842"/>
    <cellStyle name="Migliaia 45 2 3 2 2 3" xfId="42144"/>
    <cellStyle name="Migliaia 45 2 3 2 3" xfId="34191"/>
    <cellStyle name="Migliaia 45 2 3 2 4" xfId="39493"/>
    <cellStyle name="Migliaia 45 2 3 3" xfId="17022"/>
    <cellStyle name="Migliaia 45 2 3 3 2" xfId="36071"/>
    <cellStyle name="Migliaia 45 2 3 3 3" xfId="41373"/>
    <cellStyle name="Migliaia 45 2 3 3 4" xfId="30505"/>
    <cellStyle name="Migliaia 45 2 3 4" xfId="33462"/>
    <cellStyle name="Migliaia 45 2 3 5" xfId="38722"/>
    <cellStyle name="Migliaia 45 2 3 6" xfId="12924"/>
    <cellStyle name="Migliaia 45 2 4" xfId="3718"/>
    <cellStyle name="Migliaia 45 2 4 2" xfId="10306"/>
    <cellStyle name="Migliaia 45 2 4 2 2" xfId="36072"/>
    <cellStyle name="Migliaia 45 2 4 2 3" xfId="41374"/>
    <cellStyle name="Migliaia 45 2 4 3" xfId="14331"/>
    <cellStyle name="Migliaia 45 2 4 4" xfId="17023"/>
    <cellStyle name="Migliaia 45 2 4 4 2" xfId="38723"/>
    <cellStyle name="Migliaia 45 2 4 5" xfId="12925"/>
    <cellStyle name="Migliaia 45 2 5" xfId="9446"/>
    <cellStyle name="Migliaia 45 2 5 2" xfId="30507"/>
    <cellStyle name="Migliaia 45 2 5 2 2" xfId="36073"/>
    <cellStyle name="Migliaia 45 2 5 2 3" xfId="41375"/>
    <cellStyle name="Migliaia 45 2 5 3" xfId="33464"/>
    <cellStyle name="Migliaia 45 2 5 4" xfId="38724"/>
    <cellStyle name="Migliaia 45 2 6" xfId="17019"/>
    <cellStyle name="Migliaia 45 2 6 2" xfId="30508"/>
    <cellStyle name="Migliaia 45 2 6 2 2" xfId="36074"/>
    <cellStyle name="Migliaia 45 2 6 2 3" xfId="41376"/>
    <cellStyle name="Migliaia 45 2 6 3" xfId="33465"/>
    <cellStyle name="Migliaia 45 2 6 4" xfId="38725"/>
    <cellStyle name="Migliaia 45 2 6 5" xfId="21394"/>
    <cellStyle name="Migliaia 45 2 7" xfId="21391"/>
    <cellStyle name="Migliaia 45 2 8" xfId="1899"/>
    <cellStyle name="Migliaia 45 3" xfId="601"/>
    <cellStyle name="Migliaia 45 3 10" xfId="21395"/>
    <cellStyle name="Migliaia 45 3 11" xfId="12926"/>
    <cellStyle name="Migliaia 45 3 12" xfId="1900"/>
    <cellStyle name="Migliaia 45 3 2" xfId="602"/>
    <cellStyle name="Migliaia 45 3 2 2" xfId="4534"/>
    <cellStyle name="Migliaia 45 3 2 2 2" xfId="8346"/>
    <cellStyle name="Migliaia 45 3 2 2 2 2" xfId="14787"/>
    <cellStyle name="Migliaia 45 3 2 2 2 2 2" xfId="18187"/>
    <cellStyle name="Migliaia 45 3 2 2 2 2 2 2" xfId="36075"/>
    <cellStyle name="Migliaia 45 3 2 2 2 2 3" xfId="41377"/>
    <cellStyle name="Migliaia 45 3 2 2 2 2 4" xfId="30509"/>
    <cellStyle name="Migliaia 45 3 2 2 2 3" xfId="33466"/>
    <cellStyle name="Migliaia 45 3 2 2 2 4" xfId="38726"/>
    <cellStyle name="Migliaia 45 3 2 2 2 5" xfId="43370"/>
    <cellStyle name="Migliaia 45 3 2 2 2 6" xfId="47193"/>
    <cellStyle name="Migliaia 45 3 2 2 2 7" xfId="50209"/>
    <cellStyle name="Migliaia 45 3 2 2 2 8" xfId="13985"/>
    <cellStyle name="Migliaia 45 3 2 2 3" xfId="7871"/>
    <cellStyle name="Migliaia 45 3 2 2 4" xfId="7098"/>
    <cellStyle name="Migliaia 45 3 2 2 4 2" xfId="17871"/>
    <cellStyle name="Migliaia 45 3 2 2 4 3" xfId="44244"/>
    <cellStyle name="Migliaia 45 3 2 2 4 4" xfId="46864"/>
    <cellStyle name="Migliaia 45 3 2 2 4 5" xfId="49880"/>
    <cellStyle name="Migliaia 45 3 2 2 5" xfId="17026"/>
    <cellStyle name="Migliaia 45 3 2 2 6" xfId="21397"/>
    <cellStyle name="Migliaia 45 3 2 3" xfId="3720"/>
    <cellStyle name="Migliaia 45 3 2 3 2" xfId="8707"/>
    <cellStyle name="Migliaia 45 3 2 3 2 2" xfId="36076"/>
    <cellStyle name="Migliaia 45 3 2 3 2 3" xfId="41378"/>
    <cellStyle name="Migliaia 45 3 2 3 2 4" xfId="30510"/>
    <cellStyle name="Migliaia 45 3 2 3 3" xfId="8347"/>
    <cellStyle name="Migliaia 45 3 2 3 4" xfId="17027"/>
    <cellStyle name="Migliaia 45 3 2 3 4 2" xfId="38727"/>
    <cellStyle name="Migliaia 45 3 2 3 5" xfId="12927"/>
    <cellStyle name="Migliaia 45 3 2 4" xfId="7693"/>
    <cellStyle name="Migliaia 45 3 2 4 2" xfId="14403"/>
    <cellStyle name="Migliaia 45 3 2 4 2 2" xfId="36077"/>
    <cellStyle name="Migliaia 45 3 2 4 2 3" xfId="41379"/>
    <cellStyle name="Migliaia 45 3 2 4 3" xfId="33468"/>
    <cellStyle name="Migliaia 45 3 2 4 4" xfId="38728"/>
    <cellStyle name="Migliaia 45 3 2 4 5" xfId="13518"/>
    <cellStyle name="Migliaia 45 3 2 5" xfId="13613"/>
    <cellStyle name="Migliaia 45 3 2 5 2" xfId="30511"/>
    <cellStyle name="Migliaia 45 3 2 5 2 2" xfId="36078"/>
    <cellStyle name="Migliaia 45 3 2 5 2 3" xfId="41380"/>
    <cellStyle name="Migliaia 45 3 2 5 3" xfId="33469"/>
    <cellStyle name="Migliaia 45 3 2 5 4" xfId="38729"/>
    <cellStyle name="Migliaia 45 3 2 6" xfId="17025"/>
    <cellStyle name="Migliaia 45 3 2 6 2" xfId="30512"/>
    <cellStyle name="Migliaia 45 3 2 6 2 2" xfId="36079"/>
    <cellStyle name="Migliaia 45 3 2 6 2 3" xfId="41381"/>
    <cellStyle name="Migliaia 45 3 2 6 3" xfId="33470"/>
    <cellStyle name="Migliaia 45 3 2 6 4" xfId="38730"/>
    <cellStyle name="Migliaia 45 3 2 6 5" xfId="21400"/>
    <cellStyle name="Migliaia 45 3 2 7" xfId="21396"/>
    <cellStyle name="Migliaia 45 3 2 8" xfId="2560"/>
    <cellStyle name="Migliaia 45 3 3" xfId="2559"/>
    <cellStyle name="Migliaia 45 3 3 2" xfId="4533"/>
    <cellStyle name="Migliaia 45 3 3 2 2" xfId="6068"/>
    <cellStyle name="Migliaia 45 3 3 2 2 2" xfId="36081"/>
    <cellStyle name="Migliaia 45 3 3 2 2 3" xfId="41383"/>
    <cellStyle name="Migliaia 45 3 3 2 3" xfId="14547"/>
    <cellStyle name="Migliaia 45 3 3 2 4" xfId="17029"/>
    <cellStyle name="Migliaia 45 3 3 2 4 2" xfId="38732"/>
    <cellStyle name="Migliaia 45 3 3 2 5" xfId="12929"/>
    <cellStyle name="Migliaia 45 3 3 3" xfId="5820"/>
    <cellStyle name="Migliaia 45 3 3 3 2" xfId="30515"/>
    <cellStyle name="Migliaia 45 3 3 3 2 2" xfId="36082"/>
    <cellStyle name="Migliaia 45 3 3 3 2 3" xfId="41384"/>
    <cellStyle name="Migliaia 45 3 3 3 3" xfId="33473"/>
    <cellStyle name="Migliaia 45 3 3 3 4" xfId="38733"/>
    <cellStyle name="Migliaia 45 3 3 4" xfId="17028"/>
    <cellStyle name="Migliaia 45 3 3 4 2" xfId="30516"/>
    <cellStyle name="Migliaia 45 3 3 4 2 2" xfId="36083"/>
    <cellStyle name="Migliaia 45 3 3 4 2 3" xfId="41385"/>
    <cellStyle name="Migliaia 45 3 3 4 3" xfId="33474"/>
    <cellStyle name="Migliaia 45 3 3 4 4" xfId="38734"/>
    <cellStyle name="Migliaia 45 3 3 4 5" xfId="21401"/>
    <cellStyle name="Migliaia 45 3 3 5" xfId="21402"/>
    <cellStyle name="Migliaia 45 3 3 5 2" xfId="30517"/>
    <cellStyle name="Migliaia 45 3 3 5 2 2" xfId="36084"/>
    <cellStyle name="Migliaia 45 3 3 5 2 3" xfId="41386"/>
    <cellStyle name="Migliaia 45 3 3 5 3" xfId="33475"/>
    <cellStyle name="Migliaia 45 3 3 5 4" xfId="38735"/>
    <cellStyle name="Migliaia 45 3 3 6" xfId="30513"/>
    <cellStyle name="Migliaia 45 3 3 6 2" xfId="36080"/>
    <cellStyle name="Migliaia 45 3 3 6 3" xfId="41382"/>
    <cellStyle name="Migliaia 45 3 3 7" xfId="33471"/>
    <cellStyle name="Migliaia 45 3 3 8" xfId="38731"/>
    <cellStyle name="Migliaia 45 3 3 9" xfId="12928"/>
    <cellStyle name="Migliaia 45 3 4" xfId="3304"/>
    <cellStyle name="Migliaia 45 3 4 2" xfId="4814"/>
    <cellStyle name="Migliaia 45 3 4 2 2" xfId="10766"/>
    <cellStyle name="Migliaia 45 3 4 2 3" xfId="14886"/>
    <cellStyle name="Migliaia 45 3 4 2 4" xfId="17031"/>
    <cellStyle name="Migliaia 45 3 4 2 5" xfId="28720"/>
    <cellStyle name="Migliaia 45 3 4 2 6" xfId="12931"/>
    <cellStyle name="Migliaia 45 3 4 3" xfId="10014"/>
    <cellStyle name="Migliaia 45 3 4 3 2" xfId="31683"/>
    <cellStyle name="Migliaia 45 3 4 3 2 2" xfId="36843"/>
    <cellStyle name="Migliaia 45 3 4 3 2 3" xfId="42145"/>
    <cellStyle name="Migliaia 45 3 4 3 3" xfId="34192"/>
    <cellStyle name="Migliaia 45 3 4 3 4" xfId="39494"/>
    <cellStyle name="Migliaia 45 3 4 4" xfId="17030"/>
    <cellStyle name="Migliaia 45 3 4 4 2" xfId="36085"/>
    <cellStyle name="Migliaia 45 3 4 4 3" xfId="41387"/>
    <cellStyle name="Migliaia 45 3 4 4 4" xfId="30518"/>
    <cellStyle name="Migliaia 45 3 4 5" xfId="33476"/>
    <cellStyle name="Migliaia 45 3 4 6" xfId="38736"/>
    <cellStyle name="Migliaia 45 3 4 7" xfId="12930"/>
    <cellStyle name="Migliaia 45 3 5" xfId="4132"/>
    <cellStyle name="Migliaia 45 3 5 2" xfId="10602"/>
    <cellStyle name="Migliaia 45 3 5 2 2" xfId="31684"/>
    <cellStyle name="Migliaia 45 3 5 2 2 2" xfId="36844"/>
    <cellStyle name="Migliaia 45 3 5 2 2 3" xfId="42146"/>
    <cellStyle name="Migliaia 45 3 5 2 3" xfId="34193"/>
    <cellStyle name="Migliaia 45 3 5 2 4" xfId="39495"/>
    <cellStyle name="Migliaia 45 3 5 3" xfId="17032"/>
    <cellStyle name="Migliaia 45 3 5 3 2" xfId="36086"/>
    <cellStyle name="Migliaia 45 3 5 3 3" xfId="41388"/>
    <cellStyle name="Migliaia 45 3 5 3 4" xfId="30519"/>
    <cellStyle name="Migliaia 45 3 5 4" xfId="33477"/>
    <cellStyle name="Migliaia 45 3 5 5" xfId="38737"/>
    <cellStyle name="Migliaia 45 3 5 6" xfId="12932"/>
    <cellStyle name="Migliaia 45 3 6" xfId="3719"/>
    <cellStyle name="Migliaia 45 3 6 2" xfId="10307"/>
    <cellStyle name="Migliaia 45 3 6 2 2" xfId="36087"/>
    <cellStyle name="Migliaia 45 3 6 2 3" xfId="41389"/>
    <cellStyle name="Migliaia 45 3 6 3" xfId="14598"/>
    <cellStyle name="Migliaia 45 3 6 4" xfId="17033"/>
    <cellStyle name="Migliaia 45 3 6 4 2" xfId="38738"/>
    <cellStyle name="Migliaia 45 3 6 5" xfId="12933"/>
    <cellStyle name="Migliaia 45 3 7" xfId="7819"/>
    <cellStyle name="Migliaia 45 3 7 2" xfId="30521"/>
    <cellStyle name="Migliaia 45 3 7 2 2" xfId="36088"/>
    <cellStyle name="Migliaia 45 3 7 2 3" xfId="41390"/>
    <cellStyle name="Migliaia 45 3 7 3" xfId="33479"/>
    <cellStyle name="Migliaia 45 3 7 4" xfId="38739"/>
    <cellStyle name="Migliaia 45 3 8" xfId="13614"/>
    <cellStyle name="Migliaia 45 3 8 2" xfId="30522"/>
    <cellStyle name="Migliaia 45 3 8 2 2" xfId="36089"/>
    <cellStyle name="Migliaia 45 3 8 2 3" xfId="41391"/>
    <cellStyle name="Migliaia 45 3 8 3" xfId="33480"/>
    <cellStyle name="Migliaia 45 3 8 4" xfId="38740"/>
    <cellStyle name="Migliaia 45 3 8 5" xfId="21406"/>
    <cellStyle name="Migliaia 45 3 9" xfId="17024"/>
    <cellStyle name="Migliaia 45 4" xfId="603"/>
    <cellStyle name="Migliaia 45 4 2" xfId="4535"/>
    <cellStyle name="Migliaia 45 4 2 2" xfId="5167"/>
    <cellStyle name="Migliaia 45 4 2 2 2" xfId="30523"/>
    <cellStyle name="Migliaia 45 4 2 2 2 2" xfId="36090"/>
    <cellStyle name="Migliaia 45 4 2 2 2 3" xfId="41392"/>
    <cellStyle name="Migliaia 45 4 2 2 3" xfId="33481"/>
    <cellStyle name="Migliaia 45 4 2 2 4" xfId="38741"/>
    <cellStyle name="Migliaia 45 4 2 3" xfId="8348"/>
    <cellStyle name="Migliaia 45 4 2 3 2" xfId="30524"/>
    <cellStyle name="Migliaia 45 4 2 3 2 2" xfId="36091"/>
    <cellStyle name="Migliaia 45 4 2 3 2 3" xfId="41393"/>
    <cellStyle name="Migliaia 45 4 2 3 3" xfId="33482"/>
    <cellStyle name="Migliaia 45 4 2 3 4" xfId="38742"/>
    <cellStyle name="Migliaia 45 4 2 4" xfId="7695"/>
    <cellStyle name="Migliaia 45 4 2 5" xfId="7100"/>
    <cellStyle name="Migliaia 45 4 2 5 2" xfId="17873"/>
    <cellStyle name="Migliaia 45 4 2 5 3" xfId="43404"/>
    <cellStyle name="Migliaia 45 4 2 5 4" xfId="46866"/>
    <cellStyle name="Migliaia 45 4 2 5 5" xfId="49882"/>
    <cellStyle name="Migliaia 45 4 2 6" xfId="17035"/>
    <cellStyle name="Migliaia 45 4 2 7" xfId="21408"/>
    <cellStyle name="Migliaia 45 4 3" xfId="5168"/>
    <cellStyle name="Migliaia 45 4 3 2" xfId="14548"/>
    <cellStyle name="Migliaia 45 4 3 2 2" xfId="36092"/>
    <cellStyle name="Migliaia 45 4 3 2 3" xfId="41394"/>
    <cellStyle name="Migliaia 45 4 3 3" xfId="33483"/>
    <cellStyle name="Migliaia 45 4 3 4" xfId="38743"/>
    <cellStyle name="Migliaia 45 4 3 5" xfId="13612"/>
    <cellStyle name="Migliaia 45 4 4" xfId="8349"/>
    <cellStyle name="Migliaia 45 4 4 2" xfId="30525"/>
    <cellStyle name="Migliaia 45 4 4 2 2" xfId="36093"/>
    <cellStyle name="Migliaia 45 4 4 2 3" xfId="41395"/>
    <cellStyle name="Migliaia 45 4 4 3" xfId="33484"/>
    <cellStyle name="Migliaia 45 4 4 4" xfId="38744"/>
    <cellStyle name="Migliaia 45 4 5" xfId="7694"/>
    <cellStyle name="Migliaia 45 4 5 2" xfId="30526"/>
    <cellStyle name="Migliaia 45 4 5 2 2" xfId="36094"/>
    <cellStyle name="Migliaia 45 4 5 2 3" xfId="41396"/>
    <cellStyle name="Migliaia 45 4 5 3" xfId="33485"/>
    <cellStyle name="Migliaia 45 4 5 4" xfId="38745"/>
    <cellStyle name="Migliaia 45 4 6" xfId="7099"/>
    <cellStyle name="Migliaia 45 4 6 2" xfId="17872"/>
    <cellStyle name="Migliaia 45 4 6 2 2" xfId="36095"/>
    <cellStyle name="Migliaia 45 4 6 2 3" xfId="41397"/>
    <cellStyle name="Migliaia 45 4 6 2 4" xfId="30527"/>
    <cellStyle name="Migliaia 45 4 6 3" xfId="33486"/>
    <cellStyle name="Migliaia 45 4 6 4" xfId="38746"/>
    <cellStyle name="Migliaia 45 4 6 5" xfId="21412"/>
    <cellStyle name="Migliaia 45 4 6 6" xfId="44762"/>
    <cellStyle name="Migliaia 45 4 6 7" xfId="46865"/>
    <cellStyle name="Migliaia 45 4 6 8" xfId="49881"/>
    <cellStyle name="Migliaia 45 4 7" xfId="17034"/>
    <cellStyle name="Migliaia 45 4 7 2" xfId="30528"/>
    <cellStyle name="Migliaia 45 4 7 2 2" xfId="36096"/>
    <cellStyle name="Migliaia 45 4 7 2 3" xfId="41398"/>
    <cellStyle name="Migliaia 45 4 7 3" xfId="33487"/>
    <cellStyle name="Migliaia 45 4 7 4" xfId="38747"/>
    <cellStyle name="Migliaia 45 4 7 5" xfId="21413"/>
    <cellStyle name="Migliaia 45 4 8" xfId="21407"/>
    <cellStyle name="Migliaia 45 4 9" xfId="2561"/>
    <cellStyle name="Migliaia 45 5" xfId="604"/>
    <cellStyle name="Migliaia 45 5 2" xfId="4536"/>
    <cellStyle name="Migliaia 45 5 2 2" xfId="14788"/>
    <cellStyle name="Migliaia 45 5 2 2 2" xfId="36097"/>
    <cellStyle name="Migliaia 45 5 2 2 3" xfId="41399"/>
    <cellStyle name="Migliaia 45 5 2 3" xfId="17037"/>
    <cellStyle name="Migliaia 45 5 2 3 2" xfId="33488"/>
    <cellStyle name="Migliaia 45 5 2 4" xfId="38748"/>
    <cellStyle name="Migliaia 45 5 2 5" xfId="12934"/>
    <cellStyle name="Migliaia 45 5 3" xfId="7696"/>
    <cellStyle name="Migliaia 45 5 3 2" xfId="30529"/>
    <cellStyle name="Migliaia 45 5 3 2 2" xfId="36098"/>
    <cellStyle name="Migliaia 45 5 3 2 3" xfId="41400"/>
    <cellStyle name="Migliaia 45 5 3 3" xfId="33489"/>
    <cellStyle name="Migliaia 45 5 3 4" xfId="38749"/>
    <cellStyle name="Migliaia 45 5 4" xfId="7101"/>
    <cellStyle name="Migliaia 45 5 4 2" xfId="17874"/>
    <cellStyle name="Migliaia 45 5 4 2 2" xfId="36099"/>
    <cellStyle name="Migliaia 45 5 4 2 3" xfId="41401"/>
    <cellStyle name="Migliaia 45 5 4 2 4" xfId="30530"/>
    <cellStyle name="Migliaia 45 5 4 3" xfId="33490"/>
    <cellStyle name="Migliaia 45 5 4 4" xfId="38750"/>
    <cellStyle name="Migliaia 45 5 4 5" xfId="21415"/>
    <cellStyle name="Migliaia 45 5 4 6" xfId="43711"/>
    <cellStyle name="Migliaia 45 5 4 7" xfId="46867"/>
    <cellStyle name="Migliaia 45 5 4 8" xfId="49883"/>
    <cellStyle name="Migliaia 45 5 5" xfId="17036"/>
    <cellStyle name="Migliaia 45 5 5 2" xfId="30531"/>
    <cellStyle name="Migliaia 45 5 5 2 2" xfId="36100"/>
    <cellStyle name="Migliaia 45 5 5 2 3" xfId="41402"/>
    <cellStyle name="Migliaia 45 5 5 3" xfId="33491"/>
    <cellStyle name="Migliaia 45 5 5 4" xfId="38751"/>
    <cellStyle name="Migliaia 45 5 5 5" xfId="21416"/>
    <cellStyle name="Migliaia 45 5 6" xfId="21417"/>
    <cellStyle name="Migliaia 45 5 6 2" xfId="30532"/>
    <cellStyle name="Migliaia 45 5 6 2 2" xfId="36101"/>
    <cellStyle name="Migliaia 45 5 6 2 3" xfId="41403"/>
    <cellStyle name="Migliaia 45 5 6 3" xfId="33492"/>
    <cellStyle name="Migliaia 45 5 6 4" xfId="38752"/>
    <cellStyle name="Migliaia 45 5 7" xfId="21414"/>
    <cellStyle name="Migliaia 45 5 8" xfId="2562"/>
    <cellStyle name="Migliaia 45 6" xfId="2557"/>
    <cellStyle name="Migliaia 45 6 2" xfId="4531"/>
    <cellStyle name="Migliaia 45 6 2 2" xfId="6067"/>
    <cellStyle name="Migliaia 45 6 2 3" xfId="14948"/>
    <cellStyle name="Migliaia 45 6 2 4" xfId="17039"/>
    <cellStyle name="Migliaia 45 6 2 5" xfId="28723"/>
    <cellStyle name="Migliaia 45 6 2 6" xfId="12936"/>
    <cellStyle name="Migliaia 45 6 3" xfId="5819"/>
    <cellStyle name="Migliaia 45 6 3 2" xfId="31685"/>
    <cellStyle name="Migliaia 45 6 3 2 2" xfId="36845"/>
    <cellStyle name="Migliaia 45 6 3 2 3" xfId="42147"/>
    <cellStyle name="Migliaia 45 6 3 3" xfId="34194"/>
    <cellStyle name="Migliaia 45 6 3 4" xfId="39496"/>
    <cellStyle name="Migliaia 45 6 4" xfId="17038"/>
    <cellStyle name="Migliaia 45 6 4 2" xfId="36102"/>
    <cellStyle name="Migliaia 45 6 4 3" xfId="41404"/>
    <cellStyle name="Migliaia 45 6 4 4" xfId="30533"/>
    <cellStyle name="Migliaia 45 6 5" xfId="33493"/>
    <cellStyle name="Migliaia 45 6 6" xfId="38753"/>
    <cellStyle name="Migliaia 45 6 7" xfId="12935"/>
    <cellStyle name="Migliaia 45 7" xfId="4130"/>
    <cellStyle name="Migliaia 45 7 2" xfId="10600"/>
    <cellStyle name="Migliaia 45 7 2 2" xfId="31686"/>
    <cellStyle name="Migliaia 45 7 2 2 2" xfId="36846"/>
    <cellStyle name="Migliaia 45 7 2 2 3" xfId="42148"/>
    <cellStyle name="Migliaia 45 7 2 3" xfId="34195"/>
    <cellStyle name="Migliaia 45 7 2 4" xfId="39497"/>
    <cellStyle name="Migliaia 45 7 3" xfId="17040"/>
    <cellStyle name="Migliaia 45 7 3 2" xfId="36103"/>
    <cellStyle name="Migliaia 45 7 3 3" xfId="41405"/>
    <cellStyle name="Migliaia 45 7 3 4" xfId="30534"/>
    <cellStyle name="Migliaia 45 7 4" xfId="33494"/>
    <cellStyle name="Migliaia 45 7 5" xfId="38754"/>
    <cellStyle name="Migliaia 45 7 6" xfId="12937"/>
    <cellStyle name="Migliaia 45 8" xfId="3717"/>
    <cellStyle name="Migliaia 45 8 2" xfId="10305"/>
    <cellStyle name="Migliaia 45 8 2 2" xfId="31687"/>
    <cellStyle name="Migliaia 45 8 2 2 2" xfId="36847"/>
    <cellStyle name="Migliaia 45 8 2 2 3" xfId="42149"/>
    <cellStyle name="Migliaia 45 8 2 3" xfId="34196"/>
    <cellStyle name="Migliaia 45 8 2 4" xfId="39498"/>
    <cellStyle name="Migliaia 45 8 3" xfId="17041"/>
    <cellStyle name="Migliaia 45 8 3 2" xfId="36104"/>
    <cellStyle name="Migliaia 45 8 3 3" xfId="41406"/>
    <cellStyle name="Migliaia 45 8 3 4" xfId="30535"/>
    <cellStyle name="Migliaia 45 8 4" xfId="33495"/>
    <cellStyle name="Migliaia 45 8 5" xfId="38755"/>
    <cellStyle name="Migliaia 45 8 6" xfId="12938"/>
    <cellStyle name="Migliaia 45 9" xfId="13517"/>
    <cellStyle name="Migliaia 45 9 2" xfId="30536"/>
    <cellStyle name="Migliaia 45 9 2 2" xfId="36105"/>
    <cellStyle name="Migliaia 45 9 2 3" xfId="41407"/>
    <cellStyle name="Migliaia 45 9 3" xfId="33496"/>
    <cellStyle name="Migliaia 45 9 4" xfId="38756"/>
    <cellStyle name="Migliaia 46" xfId="605"/>
    <cellStyle name="Migliaia 46 10" xfId="17042"/>
    <cellStyle name="Migliaia 46 10 2" xfId="36106"/>
    <cellStyle name="Migliaia 46 10 3" xfId="41408"/>
    <cellStyle name="Migliaia 46 10 4" xfId="30537"/>
    <cellStyle name="Migliaia 46 11" xfId="33497"/>
    <cellStyle name="Migliaia 46 12" xfId="38757"/>
    <cellStyle name="Migliaia 46 13" xfId="1901"/>
    <cellStyle name="Migliaia 46 2" xfId="606"/>
    <cellStyle name="Migliaia 46 2 2" xfId="2564"/>
    <cellStyle name="Migliaia 46 2 2 2" xfId="4538"/>
    <cellStyle name="Migliaia 46 2 2 2 2" xfId="10707"/>
    <cellStyle name="Migliaia 46 2 2 2 2 2" xfId="36107"/>
    <cellStyle name="Migliaia 46 2 2 2 2 3" xfId="41409"/>
    <cellStyle name="Migliaia 46 2 2 2 3" xfId="14789"/>
    <cellStyle name="Migliaia 46 2 2 2 4" xfId="17045"/>
    <cellStyle name="Migliaia 46 2 2 2 4 2" xfId="38758"/>
    <cellStyle name="Migliaia 46 2 2 2 5" xfId="12939"/>
    <cellStyle name="Migliaia 46 2 2 3" xfId="7932"/>
    <cellStyle name="Migliaia 46 2 2 3 2" xfId="31688"/>
    <cellStyle name="Migliaia 46 2 2 3 2 2" xfId="36848"/>
    <cellStyle name="Migliaia 46 2 2 3 2 3" xfId="42150"/>
    <cellStyle name="Migliaia 46 2 2 3 3" xfId="34197"/>
    <cellStyle name="Migliaia 46 2 2 3 4" xfId="39499"/>
    <cellStyle name="Migliaia 46 2 2 4" xfId="7102"/>
    <cellStyle name="Migliaia 46 2 2 4 2" xfId="17875"/>
    <cellStyle name="Migliaia 46 2 2 4 3" xfId="43405"/>
    <cellStyle name="Migliaia 46 2 2 4 4" xfId="46868"/>
    <cellStyle name="Migliaia 46 2 2 4 5" xfId="49884"/>
    <cellStyle name="Migliaia 46 2 2 5" xfId="17044"/>
    <cellStyle name="Migliaia 46 2 2 6" xfId="21420"/>
    <cellStyle name="Migliaia 46 2 3" xfId="4134"/>
    <cellStyle name="Migliaia 46 2 3 2" xfId="10604"/>
    <cellStyle name="Migliaia 46 2 3 2 2" xfId="31689"/>
    <cellStyle name="Migliaia 46 2 3 2 2 2" xfId="36849"/>
    <cellStyle name="Migliaia 46 2 3 2 2 3" xfId="42151"/>
    <cellStyle name="Migliaia 46 2 3 2 3" xfId="34198"/>
    <cellStyle name="Migliaia 46 2 3 2 4" xfId="39500"/>
    <cellStyle name="Migliaia 46 2 3 3" xfId="17046"/>
    <cellStyle name="Migliaia 46 2 3 3 2" xfId="36108"/>
    <cellStyle name="Migliaia 46 2 3 3 3" xfId="41410"/>
    <cellStyle name="Migliaia 46 2 3 3 4" xfId="30538"/>
    <cellStyle name="Migliaia 46 2 3 4" xfId="33498"/>
    <cellStyle name="Migliaia 46 2 3 5" xfId="38759"/>
    <cellStyle name="Migliaia 46 2 3 6" xfId="12940"/>
    <cellStyle name="Migliaia 46 2 4" xfId="3722"/>
    <cellStyle name="Migliaia 46 2 4 2" xfId="10309"/>
    <cellStyle name="Migliaia 46 2 4 2 2" xfId="36109"/>
    <cellStyle name="Migliaia 46 2 4 2 3" xfId="41411"/>
    <cellStyle name="Migliaia 46 2 4 3" xfId="14914"/>
    <cellStyle name="Migliaia 46 2 4 4" xfId="17047"/>
    <cellStyle name="Migliaia 46 2 4 4 2" xfId="38760"/>
    <cellStyle name="Migliaia 46 2 4 5" xfId="12941"/>
    <cellStyle name="Migliaia 46 2 5" xfId="9447"/>
    <cellStyle name="Migliaia 46 2 5 2" xfId="30539"/>
    <cellStyle name="Migliaia 46 2 5 2 2" xfId="36110"/>
    <cellStyle name="Migliaia 46 2 5 2 3" xfId="41412"/>
    <cellStyle name="Migliaia 46 2 5 3" xfId="33500"/>
    <cellStyle name="Migliaia 46 2 5 4" xfId="38761"/>
    <cellStyle name="Migliaia 46 2 6" xfId="17043"/>
    <cellStyle name="Migliaia 46 2 6 2" xfId="30540"/>
    <cellStyle name="Migliaia 46 2 6 2 2" xfId="36111"/>
    <cellStyle name="Migliaia 46 2 6 2 3" xfId="41413"/>
    <cellStyle name="Migliaia 46 2 6 3" xfId="33501"/>
    <cellStyle name="Migliaia 46 2 6 4" xfId="38762"/>
    <cellStyle name="Migliaia 46 2 6 5" xfId="21421"/>
    <cellStyle name="Migliaia 46 2 7" xfId="21419"/>
    <cellStyle name="Migliaia 46 2 8" xfId="1902"/>
    <cellStyle name="Migliaia 46 3" xfId="607"/>
    <cellStyle name="Migliaia 46 3 10" xfId="21422"/>
    <cellStyle name="Migliaia 46 3 11" xfId="12942"/>
    <cellStyle name="Migliaia 46 3 12" xfId="1903"/>
    <cellStyle name="Migliaia 46 3 2" xfId="608"/>
    <cellStyle name="Migliaia 46 3 2 2" xfId="4540"/>
    <cellStyle name="Migliaia 46 3 2 2 2" xfId="8350"/>
    <cellStyle name="Migliaia 46 3 2 2 2 2" xfId="14790"/>
    <cellStyle name="Migliaia 46 3 2 2 2 2 2" xfId="18188"/>
    <cellStyle name="Migliaia 46 3 2 2 2 2 2 2" xfId="36112"/>
    <cellStyle name="Migliaia 46 3 2 2 2 2 3" xfId="41414"/>
    <cellStyle name="Migliaia 46 3 2 2 2 2 4" xfId="30541"/>
    <cellStyle name="Migliaia 46 3 2 2 2 3" xfId="33502"/>
    <cellStyle name="Migliaia 46 3 2 2 2 4" xfId="38763"/>
    <cellStyle name="Migliaia 46 3 2 2 2 5" xfId="20769"/>
    <cellStyle name="Migliaia 46 3 2 2 2 6" xfId="47194"/>
    <cellStyle name="Migliaia 46 3 2 2 2 7" xfId="50210"/>
    <cellStyle name="Migliaia 46 3 2 2 2 8" xfId="13986"/>
    <cellStyle name="Migliaia 46 3 2 2 3" xfId="7872"/>
    <cellStyle name="Migliaia 46 3 2 2 4" xfId="7103"/>
    <cellStyle name="Migliaia 46 3 2 2 4 2" xfId="17876"/>
    <cellStyle name="Migliaia 46 3 2 2 4 3" xfId="20520"/>
    <cellStyle name="Migliaia 46 3 2 2 4 4" xfId="46869"/>
    <cellStyle name="Migliaia 46 3 2 2 4 5" xfId="49885"/>
    <cellStyle name="Migliaia 46 3 2 2 5" xfId="17050"/>
    <cellStyle name="Migliaia 46 3 2 2 6" xfId="21424"/>
    <cellStyle name="Migliaia 46 3 2 3" xfId="3724"/>
    <cellStyle name="Migliaia 46 3 2 3 2" xfId="8473"/>
    <cellStyle name="Migliaia 46 3 2 3 2 2" xfId="36113"/>
    <cellStyle name="Migliaia 46 3 2 3 2 3" xfId="41415"/>
    <cellStyle name="Migliaia 46 3 2 3 2 4" xfId="30542"/>
    <cellStyle name="Migliaia 46 3 2 3 3" xfId="8351"/>
    <cellStyle name="Migliaia 46 3 2 3 4" xfId="17051"/>
    <cellStyle name="Migliaia 46 3 2 3 4 2" xfId="38764"/>
    <cellStyle name="Migliaia 46 3 2 3 5" xfId="12943"/>
    <cellStyle name="Migliaia 46 3 2 4" xfId="7697"/>
    <cellStyle name="Migliaia 46 3 2 4 2" xfId="14404"/>
    <cellStyle name="Migliaia 46 3 2 4 2 2" xfId="36114"/>
    <cellStyle name="Migliaia 46 3 2 4 2 3" xfId="41416"/>
    <cellStyle name="Migliaia 46 3 2 4 3" xfId="33503"/>
    <cellStyle name="Migliaia 46 3 2 4 4" xfId="38765"/>
    <cellStyle name="Migliaia 46 3 2 4 5" xfId="13520"/>
    <cellStyle name="Migliaia 46 3 2 5" xfId="13610"/>
    <cellStyle name="Migliaia 46 3 2 5 2" xfId="30543"/>
    <cellStyle name="Migliaia 46 3 2 5 2 2" xfId="36115"/>
    <cellStyle name="Migliaia 46 3 2 5 2 3" xfId="41417"/>
    <cellStyle name="Migliaia 46 3 2 5 3" xfId="33504"/>
    <cellStyle name="Migliaia 46 3 2 5 4" xfId="38766"/>
    <cellStyle name="Migliaia 46 3 2 6" xfId="17049"/>
    <cellStyle name="Migliaia 46 3 2 6 2" xfId="30544"/>
    <cellStyle name="Migliaia 46 3 2 6 2 2" xfId="36116"/>
    <cellStyle name="Migliaia 46 3 2 6 2 3" xfId="41418"/>
    <cellStyle name="Migliaia 46 3 2 6 3" xfId="33505"/>
    <cellStyle name="Migliaia 46 3 2 6 4" xfId="38767"/>
    <cellStyle name="Migliaia 46 3 2 6 5" xfId="21425"/>
    <cellStyle name="Migliaia 46 3 2 7" xfId="21423"/>
    <cellStyle name="Migliaia 46 3 2 8" xfId="2566"/>
    <cellStyle name="Migliaia 46 3 3" xfId="2565"/>
    <cellStyle name="Migliaia 46 3 3 2" xfId="4539"/>
    <cellStyle name="Migliaia 46 3 3 2 2" xfId="6070"/>
    <cellStyle name="Migliaia 46 3 3 2 2 2" xfId="36118"/>
    <cellStyle name="Migliaia 46 3 3 2 2 3" xfId="41420"/>
    <cellStyle name="Migliaia 46 3 3 2 3" xfId="14549"/>
    <cellStyle name="Migliaia 46 3 3 2 4" xfId="17053"/>
    <cellStyle name="Migliaia 46 3 3 2 4 2" xfId="38769"/>
    <cellStyle name="Migliaia 46 3 3 2 5" xfId="12945"/>
    <cellStyle name="Migliaia 46 3 3 3" xfId="5822"/>
    <cellStyle name="Migliaia 46 3 3 3 2" xfId="30546"/>
    <cellStyle name="Migliaia 46 3 3 3 2 2" xfId="36119"/>
    <cellStyle name="Migliaia 46 3 3 3 2 3" xfId="41421"/>
    <cellStyle name="Migliaia 46 3 3 3 3" xfId="33507"/>
    <cellStyle name="Migliaia 46 3 3 3 4" xfId="38770"/>
    <cellStyle name="Migliaia 46 3 3 4" xfId="17052"/>
    <cellStyle name="Migliaia 46 3 3 4 2" xfId="30547"/>
    <cellStyle name="Migliaia 46 3 3 4 2 2" xfId="36120"/>
    <cellStyle name="Migliaia 46 3 3 4 2 3" xfId="41422"/>
    <cellStyle name="Migliaia 46 3 3 4 3" xfId="33508"/>
    <cellStyle name="Migliaia 46 3 3 4 4" xfId="38771"/>
    <cellStyle name="Migliaia 46 3 3 4 5" xfId="21426"/>
    <cellStyle name="Migliaia 46 3 3 5" xfId="21427"/>
    <cellStyle name="Migliaia 46 3 3 5 2" xfId="30548"/>
    <cellStyle name="Migliaia 46 3 3 5 2 2" xfId="36121"/>
    <cellStyle name="Migliaia 46 3 3 5 2 3" xfId="41423"/>
    <cellStyle name="Migliaia 46 3 3 5 3" xfId="33509"/>
    <cellStyle name="Migliaia 46 3 3 5 4" xfId="38772"/>
    <cellStyle name="Migliaia 46 3 3 6" xfId="30545"/>
    <cellStyle name="Migliaia 46 3 3 6 2" xfId="36117"/>
    <cellStyle name="Migliaia 46 3 3 6 3" xfId="41419"/>
    <cellStyle name="Migliaia 46 3 3 7" xfId="33506"/>
    <cellStyle name="Migliaia 46 3 3 8" xfId="38768"/>
    <cellStyle name="Migliaia 46 3 3 9" xfId="12944"/>
    <cellStyle name="Migliaia 46 3 4" xfId="3305"/>
    <cellStyle name="Migliaia 46 3 4 2" xfId="4815"/>
    <cellStyle name="Migliaia 46 3 4 2 2" xfId="10767"/>
    <cellStyle name="Migliaia 46 3 4 2 3" xfId="14354"/>
    <cellStyle name="Migliaia 46 3 4 2 4" xfId="17055"/>
    <cellStyle name="Migliaia 46 3 4 2 5" xfId="28725"/>
    <cellStyle name="Migliaia 46 3 4 2 6" xfId="12947"/>
    <cellStyle name="Migliaia 46 3 4 3" xfId="10015"/>
    <cellStyle name="Migliaia 46 3 4 3 2" xfId="31690"/>
    <cellStyle name="Migliaia 46 3 4 3 2 2" xfId="36850"/>
    <cellStyle name="Migliaia 46 3 4 3 2 3" xfId="42152"/>
    <cellStyle name="Migliaia 46 3 4 3 3" xfId="34199"/>
    <cellStyle name="Migliaia 46 3 4 3 4" xfId="39501"/>
    <cellStyle name="Migliaia 46 3 4 4" xfId="17054"/>
    <cellStyle name="Migliaia 46 3 4 4 2" xfId="36122"/>
    <cellStyle name="Migliaia 46 3 4 4 3" xfId="41424"/>
    <cellStyle name="Migliaia 46 3 4 4 4" xfId="30549"/>
    <cellStyle name="Migliaia 46 3 4 5" xfId="33510"/>
    <cellStyle name="Migliaia 46 3 4 6" xfId="38773"/>
    <cellStyle name="Migliaia 46 3 4 7" xfId="12946"/>
    <cellStyle name="Migliaia 46 3 5" xfId="4135"/>
    <cellStyle name="Migliaia 46 3 5 2" xfId="10605"/>
    <cellStyle name="Migliaia 46 3 5 2 2" xfId="31691"/>
    <cellStyle name="Migliaia 46 3 5 2 2 2" xfId="36851"/>
    <cellStyle name="Migliaia 46 3 5 2 2 3" xfId="42153"/>
    <cellStyle name="Migliaia 46 3 5 2 3" xfId="34200"/>
    <cellStyle name="Migliaia 46 3 5 2 4" xfId="39502"/>
    <cellStyle name="Migliaia 46 3 5 3" xfId="17056"/>
    <cellStyle name="Migliaia 46 3 5 3 2" xfId="36123"/>
    <cellStyle name="Migliaia 46 3 5 3 3" xfId="41425"/>
    <cellStyle name="Migliaia 46 3 5 3 4" xfId="30550"/>
    <cellStyle name="Migliaia 46 3 5 4" xfId="33511"/>
    <cellStyle name="Migliaia 46 3 5 5" xfId="38774"/>
    <cellStyle name="Migliaia 46 3 5 6" xfId="12948"/>
    <cellStyle name="Migliaia 46 3 6" xfId="3723"/>
    <cellStyle name="Migliaia 46 3 6 2" xfId="10310"/>
    <cellStyle name="Migliaia 46 3 6 2 2" xfId="36124"/>
    <cellStyle name="Migliaia 46 3 6 2 3" xfId="41426"/>
    <cellStyle name="Migliaia 46 3 6 3" xfId="14450"/>
    <cellStyle name="Migliaia 46 3 6 4" xfId="17057"/>
    <cellStyle name="Migliaia 46 3 6 4 2" xfId="38775"/>
    <cellStyle name="Migliaia 46 3 6 5" xfId="12949"/>
    <cellStyle name="Migliaia 46 3 7" xfId="8552"/>
    <cellStyle name="Migliaia 46 3 7 2" xfId="30551"/>
    <cellStyle name="Migliaia 46 3 7 2 2" xfId="36125"/>
    <cellStyle name="Migliaia 46 3 7 2 3" xfId="41427"/>
    <cellStyle name="Migliaia 46 3 7 3" xfId="33512"/>
    <cellStyle name="Migliaia 46 3 7 4" xfId="38776"/>
    <cellStyle name="Migliaia 46 3 8" xfId="13611"/>
    <cellStyle name="Migliaia 46 3 8 2" xfId="30552"/>
    <cellStyle name="Migliaia 46 3 8 2 2" xfId="36126"/>
    <cellStyle name="Migliaia 46 3 8 2 3" xfId="41428"/>
    <cellStyle name="Migliaia 46 3 8 3" xfId="33513"/>
    <cellStyle name="Migliaia 46 3 8 4" xfId="38777"/>
    <cellStyle name="Migliaia 46 3 8 5" xfId="21428"/>
    <cellStyle name="Migliaia 46 3 9" xfId="17048"/>
    <cellStyle name="Migliaia 46 4" xfId="609"/>
    <cellStyle name="Migliaia 46 4 2" xfId="4541"/>
    <cellStyle name="Migliaia 46 4 2 2" xfId="5169"/>
    <cellStyle name="Migliaia 46 4 2 2 2" xfId="30553"/>
    <cellStyle name="Migliaia 46 4 2 2 2 2" xfId="36127"/>
    <cellStyle name="Migliaia 46 4 2 2 2 3" xfId="41429"/>
    <cellStyle name="Migliaia 46 4 2 2 3" xfId="33514"/>
    <cellStyle name="Migliaia 46 4 2 2 4" xfId="38778"/>
    <cellStyle name="Migliaia 46 4 2 3" xfId="8352"/>
    <cellStyle name="Migliaia 46 4 2 3 2" xfId="30554"/>
    <cellStyle name="Migliaia 46 4 2 3 2 2" xfId="36128"/>
    <cellStyle name="Migliaia 46 4 2 3 2 3" xfId="41430"/>
    <cellStyle name="Migliaia 46 4 2 3 3" xfId="33515"/>
    <cellStyle name="Migliaia 46 4 2 3 4" xfId="38779"/>
    <cellStyle name="Migliaia 46 4 2 4" xfId="7699"/>
    <cellStyle name="Migliaia 46 4 2 5" xfId="7105"/>
    <cellStyle name="Migliaia 46 4 2 5 2" xfId="17878"/>
    <cellStyle name="Migliaia 46 4 2 5 3" xfId="43595"/>
    <cellStyle name="Migliaia 46 4 2 5 4" xfId="46871"/>
    <cellStyle name="Migliaia 46 4 2 5 5" xfId="49887"/>
    <cellStyle name="Migliaia 46 4 2 6" xfId="17059"/>
    <cellStyle name="Migliaia 46 4 2 7" xfId="21430"/>
    <cellStyle name="Migliaia 46 4 3" xfId="5170"/>
    <cellStyle name="Migliaia 46 4 3 2" xfId="14550"/>
    <cellStyle name="Migliaia 46 4 3 2 2" xfId="36129"/>
    <cellStyle name="Migliaia 46 4 3 2 3" xfId="41431"/>
    <cellStyle name="Migliaia 46 4 3 3" xfId="33516"/>
    <cellStyle name="Migliaia 46 4 3 4" xfId="38780"/>
    <cellStyle name="Migliaia 46 4 3 5" xfId="13609"/>
    <cellStyle name="Migliaia 46 4 4" xfId="8353"/>
    <cellStyle name="Migliaia 46 4 4 2" xfId="30555"/>
    <cellStyle name="Migliaia 46 4 4 2 2" xfId="36130"/>
    <cellStyle name="Migliaia 46 4 4 2 3" xfId="41432"/>
    <cellStyle name="Migliaia 46 4 4 3" xfId="33517"/>
    <cellStyle name="Migliaia 46 4 4 4" xfId="38781"/>
    <cellStyle name="Migliaia 46 4 5" xfId="7698"/>
    <cellStyle name="Migliaia 46 4 5 2" xfId="30556"/>
    <cellStyle name="Migliaia 46 4 5 2 2" xfId="36131"/>
    <cellStyle name="Migliaia 46 4 5 2 3" xfId="41433"/>
    <cellStyle name="Migliaia 46 4 5 3" xfId="33518"/>
    <cellStyle name="Migliaia 46 4 5 4" xfId="38782"/>
    <cellStyle name="Migliaia 46 4 6" xfId="7104"/>
    <cellStyle name="Migliaia 46 4 6 2" xfId="17877"/>
    <cellStyle name="Migliaia 46 4 6 2 2" xfId="36132"/>
    <cellStyle name="Migliaia 46 4 6 2 3" xfId="41434"/>
    <cellStyle name="Migliaia 46 4 6 2 4" xfId="30557"/>
    <cellStyle name="Migliaia 46 4 6 3" xfId="33519"/>
    <cellStyle name="Migliaia 46 4 6 4" xfId="38783"/>
    <cellStyle name="Migliaia 46 4 6 5" xfId="21431"/>
    <cellStyle name="Migliaia 46 4 6 6" xfId="43712"/>
    <cellStyle name="Migliaia 46 4 6 7" xfId="46870"/>
    <cellStyle name="Migliaia 46 4 6 8" xfId="49886"/>
    <cellStyle name="Migliaia 46 4 7" xfId="17058"/>
    <cellStyle name="Migliaia 46 4 7 2" xfId="30558"/>
    <cellStyle name="Migliaia 46 4 7 2 2" xfId="36133"/>
    <cellStyle name="Migliaia 46 4 7 2 3" xfId="41435"/>
    <cellStyle name="Migliaia 46 4 7 3" xfId="33520"/>
    <cellStyle name="Migliaia 46 4 7 4" xfId="38784"/>
    <cellStyle name="Migliaia 46 4 7 5" xfId="21432"/>
    <cellStyle name="Migliaia 46 4 8" xfId="21429"/>
    <cellStyle name="Migliaia 46 4 9" xfId="2567"/>
    <cellStyle name="Migliaia 46 5" xfId="610"/>
    <cellStyle name="Migliaia 46 5 2" xfId="4542"/>
    <cellStyle name="Migliaia 46 5 2 2" xfId="14791"/>
    <cellStyle name="Migliaia 46 5 2 2 2" xfId="36134"/>
    <cellStyle name="Migliaia 46 5 2 2 3" xfId="41436"/>
    <cellStyle name="Migliaia 46 5 2 3" xfId="17061"/>
    <cellStyle name="Migliaia 46 5 2 3 2" xfId="33521"/>
    <cellStyle name="Migliaia 46 5 2 4" xfId="38785"/>
    <cellStyle name="Migliaia 46 5 2 5" xfId="12950"/>
    <cellStyle name="Migliaia 46 5 3" xfId="7700"/>
    <cellStyle name="Migliaia 46 5 3 2" xfId="30559"/>
    <cellStyle name="Migliaia 46 5 3 2 2" xfId="36135"/>
    <cellStyle name="Migliaia 46 5 3 2 3" xfId="41437"/>
    <cellStyle name="Migliaia 46 5 3 3" xfId="33522"/>
    <cellStyle name="Migliaia 46 5 3 4" xfId="38786"/>
    <cellStyle name="Migliaia 46 5 4" xfId="7106"/>
    <cellStyle name="Migliaia 46 5 4 2" xfId="17879"/>
    <cellStyle name="Migliaia 46 5 4 2 2" xfId="36136"/>
    <cellStyle name="Migliaia 46 5 4 2 3" xfId="41438"/>
    <cellStyle name="Migliaia 46 5 4 2 4" xfId="30560"/>
    <cellStyle name="Migliaia 46 5 4 3" xfId="33523"/>
    <cellStyle name="Migliaia 46 5 4 4" xfId="38787"/>
    <cellStyle name="Migliaia 46 5 4 5" xfId="21434"/>
    <cellStyle name="Migliaia 46 5 4 6" xfId="42545"/>
    <cellStyle name="Migliaia 46 5 4 7" xfId="46872"/>
    <cellStyle name="Migliaia 46 5 4 8" xfId="49888"/>
    <cellStyle name="Migliaia 46 5 5" xfId="17060"/>
    <cellStyle name="Migliaia 46 5 5 2" xfId="30561"/>
    <cellStyle name="Migliaia 46 5 5 2 2" xfId="36137"/>
    <cellStyle name="Migliaia 46 5 5 2 3" xfId="41439"/>
    <cellStyle name="Migliaia 46 5 5 3" xfId="33524"/>
    <cellStyle name="Migliaia 46 5 5 4" xfId="38788"/>
    <cellStyle name="Migliaia 46 5 5 5" xfId="21435"/>
    <cellStyle name="Migliaia 46 5 6" xfId="21436"/>
    <cellStyle name="Migliaia 46 5 6 2" xfId="30562"/>
    <cellStyle name="Migliaia 46 5 6 2 2" xfId="36138"/>
    <cellStyle name="Migliaia 46 5 6 2 3" xfId="41440"/>
    <cellStyle name="Migliaia 46 5 6 3" xfId="33525"/>
    <cellStyle name="Migliaia 46 5 6 4" xfId="38789"/>
    <cellStyle name="Migliaia 46 5 7" xfId="21433"/>
    <cellStyle name="Migliaia 46 5 8" xfId="2568"/>
    <cellStyle name="Migliaia 46 6" xfId="2563"/>
    <cellStyle name="Migliaia 46 6 2" xfId="4537"/>
    <cellStyle name="Migliaia 46 6 2 2" xfId="6069"/>
    <cellStyle name="Migliaia 46 6 2 3" xfId="14947"/>
    <cellStyle name="Migliaia 46 6 2 4" xfId="17063"/>
    <cellStyle name="Migliaia 46 6 2 5" xfId="28726"/>
    <cellStyle name="Migliaia 46 6 2 6" xfId="12952"/>
    <cellStyle name="Migliaia 46 6 3" xfId="5821"/>
    <cellStyle name="Migliaia 46 6 3 2" xfId="31692"/>
    <cellStyle name="Migliaia 46 6 3 2 2" xfId="36852"/>
    <cellStyle name="Migliaia 46 6 3 2 3" xfId="42154"/>
    <cellStyle name="Migliaia 46 6 3 3" xfId="34201"/>
    <cellStyle name="Migliaia 46 6 3 4" xfId="39503"/>
    <cellStyle name="Migliaia 46 6 4" xfId="17062"/>
    <cellStyle name="Migliaia 46 6 4 2" xfId="36139"/>
    <cellStyle name="Migliaia 46 6 4 3" xfId="41441"/>
    <cellStyle name="Migliaia 46 6 4 4" xfId="30563"/>
    <cellStyle name="Migliaia 46 6 5" xfId="33526"/>
    <cellStyle name="Migliaia 46 6 6" xfId="38790"/>
    <cellStyle name="Migliaia 46 6 7" xfId="12951"/>
    <cellStyle name="Migliaia 46 7" xfId="4133"/>
    <cellStyle name="Migliaia 46 7 2" xfId="10603"/>
    <cellStyle name="Migliaia 46 7 2 2" xfId="31693"/>
    <cellStyle name="Migliaia 46 7 2 2 2" xfId="36853"/>
    <cellStyle name="Migliaia 46 7 2 2 3" xfId="42155"/>
    <cellStyle name="Migliaia 46 7 2 3" xfId="34202"/>
    <cellStyle name="Migliaia 46 7 2 4" xfId="39504"/>
    <cellStyle name="Migliaia 46 7 3" xfId="17064"/>
    <cellStyle name="Migliaia 46 7 3 2" xfId="36140"/>
    <cellStyle name="Migliaia 46 7 3 3" xfId="41442"/>
    <cellStyle name="Migliaia 46 7 3 4" xfId="30564"/>
    <cellStyle name="Migliaia 46 7 4" xfId="33527"/>
    <cellStyle name="Migliaia 46 7 5" xfId="38791"/>
    <cellStyle name="Migliaia 46 7 6" xfId="12953"/>
    <cellStyle name="Migliaia 46 8" xfId="3721"/>
    <cellStyle name="Migliaia 46 8 2" xfId="10308"/>
    <cellStyle name="Migliaia 46 8 2 2" xfId="31694"/>
    <cellStyle name="Migliaia 46 8 2 2 2" xfId="36854"/>
    <cellStyle name="Migliaia 46 8 2 2 3" xfId="42156"/>
    <cellStyle name="Migliaia 46 8 2 3" xfId="34203"/>
    <cellStyle name="Migliaia 46 8 2 4" xfId="39505"/>
    <cellStyle name="Migliaia 46 8 3" xfId="17065"/>
    <cellStyle name="Migliaia 46 8 3 2" xfId="36141"/>
    <cellStyle name="Migliaia 46 8 3 3" xfId="41443"/>
    <cellStyle name="Migliaia 46 8 3 4" xfId="30565"/>
    <cellStyle name="Migliaia 46 8 4" xfId="33528"/>
    <cellStyle name="Migliaia 46 8 5" xfId="38792"/>
    <cellStyle name="Migliaia 46 8 6" xfId="12954"/>
    <cellStyle name="Migliaia 46 9" xfId="13519"/>
    <cellStyle name="Migliaia 46 9 2" xfId="30566"/>
    <cellStyle name="Migliaia 46 9 2 2" xfId="36142"/>
    <cellStyle name="Migliaia 46 9 2 3" xfId="41444"/>
    <cellStyle name="Migliaia 46 9 3" xfId="33529"/>
    <cellStyle name="Migliaia 46 9 4" xfId="38793"/>
    <cellStyle name="Migliaia 47" xfId="611"/>
    <cellStyle name="Migliaia 47 10" xfId="17066"/>
    <cellStyle name="Migliaia 47 10 2" xfId="36143"/>
    <cellStyle name="Migliaia 47 10 3" xfId="41445"/>
    <cellStyle name="Migliaia 47 10 4" xfId="30567"/>
    <cellStyle name="Migliaia 47 11" xfId="33530"/>
    <cellStyle name="Migliaia 47 12" xfId="38794"/>
    <cellStyle name="Migliaia 47 13" xfId="1904"/>
    <cellStyle name="Migliaia 47 2" xfId="612"/>
    <cellStyle name="Migliaia 47 2 2" xfId="2570"/>
    <cellStyle name="Migliaia 47 2 2 2" xfId="4544"/>
    <cellStyle name="Migliaia 47 2 2 2 2" xfId="10708"/>
    <cellStyle name="Migliaia 47 2 2 2 2 2" xfId="36144"/>
    <cellStyle name="Migliaia 47 2 2 2 2 3" xfId="41446"/>
    <cellStyle name="Migliaia 47 2 2 2 3" xfId="14792"/>
    <cellStyle name="Migliaia 47 2 2 2 4" xfId="17069"/>
    <cellStyle name="Migliaia 47 2 2 2 4 2" xfId="38795"/>
    <cellStyle name="Migliaia 47 2 2 2 5" xfId="12955"/>
    <cellStyle name="Migliaia 47 2 2 3" xfId="7933"/>
    <cellStyle name="Migliaia 47 2 2 3 2" xfId="31695"/>
    <cellStyle name="Migliaia 47 2 2 3 2 2" xfId="36855"/>
    <cellStyle name="Migliaia 47 2 2 3 2 3" xfId="42157"/>
    <cellStyle name="Migliaia 47 2 2 3 3" xfId="34204"/>
    <cellStyle name="Migliaia 47 2 2 3 4" xfId="39506"/>
    <cellStyle name="Migliaia 47 2 2 4" xfId="7107"/>
    <cellStyle name="Migliaia 47 2 2 4 2" xfId="17880"/>
    <cellStyle name="Migliaia 47 2 2 4 3" xfId="44189"/>
    <cellStyle name="Migliaia 47 2 2 4 4" xfId="46873"/>
    <cellStyle name="Migliaia 47 2 2 4 5" xfId="49889"/>
    <cellStyle name="Migliaia 47 2 2 5" xfId="17068"/>
    <cellStyle name="Migliaia 47 2 2 6" xfId="21438"/>
    <cellStyle name="Migliaia 47 2 3" xfId="4137"/>
    <cellStyle name="Migliaia 47 2 3 2" xfId="10607"/>
    <cellStyle name="Migliaia 47 2 3 2 2" xfId="31696"/>
    <cellStyle name="Migliaia 47 2 3 2 2 2" xfId="36856"/>
    <cellStyle name="Migliaia 47 2 3 2 2 3" xfId="42158"/>
    <cellStyle name="Migliaia 47 2 3 2 3" xfId="34205"/>
    <cellStyle name="Migliaia 47 2 3 2 4" xfId="39507"/>
    <cellStyle name="Migliaia 47 2 3 3" xfId="17070"/>
    <cellStyle name="Migliaia 47 2 3 3 2" xfId="36145"/>
    <cellStyle name="Migliaia 47 2 3 3 3" xfId="41447"/>
    <cellStyle name="Migliaia 47 2 3 3 4" xfId="30568"/>
    <cellStyle name="Migliaia 47 2 3 4" xfId="33531"/>
    <cellStyle name="Migliaia 47 2 3 5" xfId="38796"/>
    <cellStyle name="Migliaia 47 2 3 6" xfId="12956"/>
    <cellStyle name="Migliaia 47 2 4" xfId="3726"/>
    <cellStyle name="Migliaia 47 2 4 2" xfId="10312"/>
    <cellStyle name="Migliaia 47 2 4 2 2" xfId="36146"/>
    <cellStyle name="Migliaia 47 2 4 2 3" xfId="41448"/>
    <cellStyle name="Migliaia 47 2 4 3" xfId="15004"/>
    <cellStyle name="Migliaia 47 2 4 4" xfId="17071"/>
    <cellStyle name="Migliaia 47 2 4 4 2" xfId="38797"/>
    <cellStyle name="Migliaia 47 2 4 5" xfId="12957"/>
    <cellStyle name="Migliaia 47 2 5" xfId="9448"/>
    <cellStyle name="Migliaia 47 2 5 2" xfId="30570"/>
    <cellStyle name="Migliaia 47 2 5 2 2" xfId="36147"/>
    <cellStyle name="Migliaia 47 2 5 2 3" xfId="41449"/>
    <cellStyle name="Migliaia 47 2 5 3" xfId="33532"/>
    <cellStyle name="Migliaia 47 2 5 4" xfId="38798"/>
    <cellStyle name="Migliaia 47 2 6" xfId="17067"/>
    <cellStyle name="Migliaia 47 2 6 2" xfId="30571"/>
    <cellStyle name="Migliaia 47 2 6 2 2" xfId="36148"/>
    <cellStyle name="Migliaia 47 2 6 2 3" xfId="41450"/>
    <cellStyle name="Migliaia 47 2 6 3" xfId="33533"/>
    <cellStyle name="Migliaia 47 2 6 4" xfId="38799"/>
    <cellStyle name="Migliaia 47 2 6 5" xfId="21440"/>
    <cellStyle name="Migliaia 47 2 7" xfId="21437"/>
    <cellStyle name="Migliaia 47 2 8" xfId="1905"/>
    <cellStyle name="Migliaia 47 3" xfId="613"/>
    <cellStyle name="Migliaia 47 3 10" xfId="21441"/>
    <cellStyle name="Migliaia 47 3 11" xfId="12958"/>
    <cellStyle name="Migliaia 47 3 12" xfId="1906"/>
    <cellStyle name="Migliaia 47 3 2" xfId="614"/>
    <cellStyle name="Migliaia 47 3 2 2" xfId="4546"/>
    <cellStyle name="Migliaia 47 3 2 2 2" xfId="8354"/>
    <cellStyle name="Migliaia 47 3 2 2 2 2" xfId="14793"/>
    <cellStyle name="Migliaia 47 3 2 2 2 2 2" xfId="18189"/>
    <cellStyle name="Migliaia 47 3 2 2 2 2 2 2" xfId="36149"/>
    <cellStyle name="Migliaia 47 3 2 2 2 2 3" xfId="41451"/>
    <cellStyle name="Migliaia 47 3 2 2 2 2 4" xfId="30572"/>
    <cellStyle name="Migliaia 47 3 2 2 2 3" xfId="33534"/>
    <cellStyle name="Migliaia 47 3 2 2 2 4" xfId="38800"/>
    <cellStyle name="Migliaia 47 3 2 2 2 5" xfId="21393"/>
    <cellStyle name="Migliaia 47 3 2 2 2 6" xfId="47195"/>
    <cellStyle name="Migliaia 47 3 2 2 2 7" xfId="50211"/>
    <cellStyle name="Migliaia 47 3 2 2 2 8" xfId="13987"/>
    <cellStyle name="Migliaia 47 3 2 2 3" xfId="7442"/>
    <cellStyle name="Migliaia 47 3 2 2 4" xfId="7108"/>
    <cellStyle name="Migliaia 47 3 2 2 4 2" xfId="17881"/>
    <cellStyle name="Migliaia 47 3 2 2 4 3" xfId="21629"/>
    <cellStyle name="Migliaia 47 3 2 2 4 4" xfId="46874"/>
    <cellStyle name="Migliaia 47 3 2 2 4 5" xfId="49890"/>
    <cellStyle name="Migliaia 47 3 2 2 5" xfId="17074"/>
    <cellStyle name="Migliaia 47 3 2 2 6" xfId="21443"/>
    <cellStyle name="Migliaia 47 3 2 3" xfId="3728"/>
    <cellStyle name="Migliaia 47 3 2 3 2" xfId="8706"/>
    <cellStyle name="Migliaia 47 3 2 3 2 2" xfId="36150"/>
    <cellStyle name="Migliaia 47 3 2 3 2 3" xfId="41452"/>
    <cellStyle name="Migliaia 47 3 2 3 2 4" xfId="30573"/>
    <cellStyle name="Migliaia 47 3 2 3 3" xfId="8355"/>
    <cellStyle name="Migliaia 47 3 2 3 4" xfId="17075"/>
    <cellStyle name="Migliaia 47 3 2 3 4 2" xfId="38801"/>
    <cellStyle name="Migliaia 47 3 2 3 5" xfId="12959"/>
    <cellStyle name="Migliaia 47 3 2 4" xfId="7701"/>
    <cellStyle name="Migliaia 47 3 2 4 2" xfId="14405"/>
    <cellStyle name="Migliaia 47 3 2 4 2 2" xfId="36151"/>
    <cellStyle name="Migliaia 47 3 2 4 2 3" xfId="41453"/>
    <cellStyle name="Migliaia 47 3 2 4 3" xfId="33535"/>
    <cellStyle name="Migliaia 47 3 2 4 4" xfId="38802"/>
    <cellStyle name="Migliaia 47 3 2 4 5" xfId="13522"/>
    <cellStyle name="Migliaia 47 3 2 5" xfId="13607"/>
    <cellStyle name="Migliaia 47 3 2 5 2" xfId="30574"/>
    <cellStyle name="Migliaia 47 3 2 5 2 2" xfId="36152"/>
    <cellStyle name="Migliaia 47 3 2 5 2 3" xfId="41454"/>
    <cellStyle name="Migliaia 47 3 2 5 3" xfId="33536"/>
    <cellStyle name="Migliaia 47 3 2 5 4" xfId="38803"/>
    <cellStyle name="Migliaia 47 3 2 6" xfId="17073"/>
    <cellStyle name="Migliaia 47 3 2 6 2" xfId="30575"/>
    <cellStyle name="Migliaia 47 3 2 6 2 2" xfId="36153"/>
    <cellStyle name="Migliaia 47 3 2 6 2 3" xfId="41455"/>
    <cellStyle name="Migliaia 47 3 2 6 3" xfId="33537"/>
    <cellStyle name="Migliaia 47 3 2 6 4" xfId="38804"/>
    <cellStyle name="Migliaia 47 3 2 6 5" xfId="21445"/>
    <cellStyle name="Migliaia 47 3 2 7" xfId="21442"/>
    <cellStyle name="Migliaia 47 3 2 8" xfId="2572"/>
    <cellStyle name="Migliaia 47 3 3" xfId="2571"/>
    <cellStyle name="Migliaia 47 3 3 2" xfId="4545"/>
    <cellStyle name="Migliaia 47 3 3 2 2" xfId="6072"/>
    <cellStyle name="Migliaia 47 3 3 2 2 2" xfId="36155"/>
    <cellStyle name="Migliaia 47 3 3 2 2 3" xfId="41457"/>
    <cellStyle name="Migliaia 47 3 3 2 3" xfId="14551"/>
    <cellStyle name="Migliaia 47 3 3 2 4" xfId="17077"/>
    <cellStyle name="Migliaia 47 3 3 2 4 2" xfId="38806"/>
    <cellStyle name="Migliaia 47 3 3 2 5" xfId="12961"/>
    <cellStyle name="Migliaia 47 3 3 3" xfId="5824"/>
    <cellStyle name="Migliaia 47 3 3 3 2" xfId="30577"/>
    <cellStyle name="Migliaia 47 3 3 3 2 2" xfId="36156"/>
    <cellStyle name="Migliaia 47 3 3 3 2 3" xfId="41458"/>
    <cellStyle name="Migliaia 47 3 3 3 3" xfId="33540"/>
    <cellStyle name="Migliaia 47 3 3 3 4" xfId="38807"/>
    <cellStyle name="Migliaia 47 3 3 4" xfId="17076"/>
    <cellStyle name="Migliaia 47 3 3 4 2" xfId="30578"/>
    <cellStyle name="Migliaia 47 3 3 4 2 2" xfId="36157"/>
    <cellStyle name="Migliaia 47 3 3 4 2 3" xfId="41459"/>
    <cellStyle name="Migliaia 47 3 3 4 3" xfId="33541"/>
    <cellStyle name="Migliaia 47 3 3 4 4" xfId="38808"/>
    <cellStyle name="Migliaia 47 3 3 4 5" xfId="21446"/>
    <cellStyle name="Migliaia 47 3 3 5" xfId="21447"/>
    <cellStyle name="Migliaia 47 3 3 5 2" xfId="30579"/>
    <cellStyle name="Migliaia 47 3 3 5 2 2" xfId="36158"/>
    <cellStyle name="Migliaia 47 3 3 5 2 3" xfId="41460"/>
    <cellStyle name="Migliaia 47 3 3 5 3" xfId="33542"/>
    <cellStyle name="Migliaia 47 3 3 5 4" xfId="38809"/>
    <cellStyle name="Migliaia 47 3 3 6" xfId="30576"/>
    <cellStyle name="Migliaia 47 3 3 6 2" xfId="36154"/>
    <cellStyle name="Migliaia 47 3 3 6 3" xfId="41456"/>
    <cellStyle name="Migliaia 47 3 3 7" xfId="33538"/>
    <cellStyle name="Migliaia 47 3 3 8" xfId="38805"/>
    <cellStyle name="Migliaia 47 3 3 9" xfId="12960"/>
    <cellStyle name="Migliaia 47 3 4" xfId="3306"/>
    <cellStyle name="Migliaia 47 3 4 2" xfId="4816"/>
    <cellStyle name="Migliaia 47 3 4 2 2" xfId="10768"/>
    <cellStyle name="Migliaia 47 3 4 2 3" xfId="14464"/>
    <cellStyle name="Migliaia 47 3 4 2 4" xfId="17079"/>
    <cellStyle name="Migliaia 47 3 4 2 5" xfId="28728"/>
    <cellStyle name="Migliaia 47 3 4 2 6" xfId="12963"/>
    <cellStyle name="Migliaia 47 3 4 3" xfId="10016"/>
    <cellStyle name="Migliaia 47 3 4 3 2" xfId="31697"/>
    <cellStyle name="Migliaia 47 3 4 3 2 2" xfId="36857"/>
    <cellStyle name="Migliaia 47 3 4 3 2 3" xfId="42159"/>
    <cellStyle name="Migliaia 47 3 4 3 3" xfId="34206"/>
    <cellStyle name="Migliaia 47 3 4 3 4" xfId="39508"/>
    <cellStyle name="Migliaia 47 3 4 4" xfId="17078"/>
    <cellStyle name="Migliaia 47 3 4 4 2" xfId="36159"/>
    <cellStyle name="Migliaia 47 3 4 4 3" xfId="41461"/>
    <cellStyle name="Migliaia 47 3 4 4 4" xfId="30580"/>
    <cellStyle name="Migliaia 47 3 4 5" xfId="33543"/>
    <cellStyle name="Migliaia 47 3 4 6" xfId="38810"/>
    <cellStyle name="Migliaia 47 3 4 7" xfId="12962"/>
    <cellStyle name="Migliaia 47 3 5" xfId="4138"/>
    <cellStyle name="Migliaia 47 3 5 2" xfId="10608"/>
    <cellStyle name="Migliaia 47 3 5 2 2" xfId="31698"/>
    <cellStyle name="Migliaia 47 3 5 2 2 2" xfId="36858"/>
    <cellStyle name="Migliaia 47 3 5 2 2 3" xfId="42160"/>
    <cellStyle name="Migliaia 47 3 5 2 3" xfId="34207"/>
    <cellStyle name="Migliaia 47 3 5 2 4" xfId="39509"/>
    <cellStyle name="Migliaia 47 3 5 3" xfId="17080"/>
    <cellStyle name="Migliaia 47 3 5 3 2" xfId="36160"/>
    <cellStyle name="Migliaia 47 3 5 3 3" xfId="41462"/>
    <cellStyle name="Migliaia 47 3 5 3 4" xfId="30581"/>
    <cellStyle name="Migliaia 47 3 5 4" xfId="33544"/>
    <cellStyle name="Migliaia 47 3 5 5" xfId="38811"/>
    <cellStyle name="Migliaia 47 3 5 6" xfId="12964"/>
    <cellStyle name="Migliaia 47 3 6" xfId="3727"/>
    <cellStyle name="Migliaia 47 3 6 2" xfId="10313"/>
    <cellStyle name="Migliaia 47 3 6 2 2" xfId="36161"/>
    <cellStyle name="Migliaia 47 3 6 2 3" xfId="41463"/>
    <cellStyle name="Migliaia 47 3 6 3" xfId="14332"/>
    <cellStyle name="Migliaia 47 3 6 4" xfId="17081"/>
    <cellStyle name="Migliaia 47 3 6 4 2" xfId="38812"/>
    <cellStyle name="Migliaia 47 3 6 5" xfId="12965"/>
    <cellStyle name="Migliaia 47 3 7" xfId="7464"/>
    <cellStyle name="Migliaia 47 3 7 2" xfId="30582"/>
    <cellStyle name="Migliaia 47 3 7 2 2" xfId="36162"/>
    <cellStyle name="Migliaia 47 3 7 2 3" xfId="41464"/>
    <cellStyle name="Migliaia 47 3 7 3" xfId="33545"/>
    <cellStyle name="Migliaia 47 3 7 4" xfId="38813"/>
    <cellStyle name="Migliaia 47 3 8" xfId="13608"/>
    <cellStyle name="Migliaia 47 3 8 2" xfId="30583"/>
    <cellStyle name="Migliaia 47 3 8 2 2" xfId="36163"/>
    <cellStyle name="Migliaia 47 3 8 2 3" xfId="41465"/>
    <cellStyle name="Migliaia 47 3 8 3" xfId="33546"/>
    <cellStyle name="Migliaia 47 3 8 4" xfId="38814"/>
    <cellStyle name="Migliaia 47 3 8 5" xfId="21451"/>
    <cellStyle name="Migliaia 47 3 9" xfId="17072"/>
    <cellStyle name="Migliaia 47 4" xfId="615"/>
    <cellStyle name="Migliaia 47 4 2" xfId="4547"/>
    <cellStyle name="Migliaia 47 4 2 2" xfId="5171"/>
    <cellStyle name="Migliaia 47 4 2 2 2" xfId="30584"/>
    <cellStyle name="Migliaia 47 4 2 2 2 2" xfId="36164"/>
    <cellStyle name="Migliaia 47 4 2 2 2 3" xfId="41466"/>
    <cellStyle name="Migliaia 47 4 2 2 3" xfId="33547"/>
    <cellStyle name="Migliaia 47 4 2 2 4" xfId="38815"/>
    <cellStyle name="Migliaia 47 4 2 3" xfId="8356"/>
    <cellStyle name="Migliaia 47 4 2 3 2" xfId="30585"/>
    <cellStyle name="Migliaia 47 4 2 3 2 2" xfId="36165"/>
    <cellStyle name="Migliaia 47 4 2 3 2 3" xfId="41467"/>
    <cellStyle name="Migliaia 47 4 2 3 3" xfId="33548"/>
    <cellStyle name="Migliaia 47 4 2 3 4" xfId="38816"/>
    <cellStyle name="Migliaia 47 4 2 4" xfId="7703"/>
    <cellStyle name="Migliaia 47 4 2 5" xfId="7110"/>
    <cellStyle name="Migliaia 47 4 2 5 2" xfId="17883"/>
    <cellStyle name="Migliaia 47 4 2 5 3" xfId="28838"/>
    <cellStyle name="Migliaia 47 4 2 5 4" xfId="46876"/>
    <cellStyle name="Migliaia 47 4 2 5 5" xfId="49892"/>
    <cellStyle name="Migliaia 47 4 2 6" xfId="17083"/>
    <cellStyle name="Migliaia 47 4 2 7" xfId="21453"/>
    <cellStyle name="Migliaia 47 4 3" xfId="5172"/>
    <cellStyle name="Migliaia 47 4 3 2" xfId="14552"/>
    <cellStyle name="Migliaia 47 4 3 2 2" xfId="36166"/>
    <cellStyle name="Migliaia 47 4 3 2 3" xfId="41468"/>
    <cellStyle name="Migliaia 47 4 3 3" xfId="33549"/>
    <cellStyle name="Migliaia 47 4 3 4" xfId="38817"/>
    <cellStyle name="Migliaia 47 4 3 5" xfId="13606"/>
    <cellStyle name="Migliaia 47 4 4" xfId="8357"/>
    <cellStyle name="Migliaia 47 4 4 2" xfId="30586"/>
    <cellStyle name="Migliaia 47 4 4 2 2" xfId="36167"/>
    <cellStyle name="Migliaia 47 4 4 2 3" xfId="41469"/>
    <cellStyle name="Migliaia 47 4 4 3" xfId="33550"/>
    <cellStyle name="Migliaia 47 4 4 4" xfId="38818"/>
    <cellStyle name="Migliaia 47 4 5" xfId="7702"/>
    <cellStyle name="Migliaia 47 4 5 2" xfId="30587"/>
    <cellStyle name="Migliaia 47 4 5 2 2" xfId="36168"/>
    <cellStyle name="Migliaia 47 4 5 2 3" xfId="41470"/>
    <cellStyle name="Migliaia 47 4 5 3" xfId="33551"/>
    <cellStyle name="Migliaia 47 4 5 4" xfId="38819"/>
    <cellStyle name="Migliaia 47 4 6" xfId="7109"/>
    <cellStyle name="Migliaia 47 4 6 2" xfId="17882"/>
    <cellStyle name="Migliaia 47 4 6 2 2" xfId="36169"/>
    <cellStyle name="Migliaia 47 4 6 2 3" xfId="41471"/>
    <cellStyle name="Migliaia 47 4 6 2 4" xfId="30588"/>
    <cellStyle name="Migliaia 47 4 6 3" xfId="33552"/>
    <cellStyle name="Migliaia 47 4 6 4" xfId="38820"/>
    <cellStyle name="Migliaia 47 4 6 5" xfId="21455"/>
    <cellStyle name="Migliaia 47 4 6 6" xfId="43494"/>
    <cellStyle name="Migliaia 47 4 6 7" xfId="46875"/>
    <cellStyle name="Migliaia 47 4 6 8" xfId="49891"/>
    <cellStyle name="Migliaia 47 4 7" xfId="17082"/>
    <cellStyle name="Migliaia 47 4 7 2" xfId="30589"/>
    <cellStyle name="Migliaia 47 4 7 2 2" xfId="36170"/>
    <cellStyle name="Migliaia 47 4 7 2 3" xfId="41472"/>
    <cellStyle name="Migliaia 47 4 7 3" xfId="33553"/>
    <cellStyle name="Migliaia 47 4 7 4" xfId="38821"/>
    <cellStyle name="Migliaia 47 4 7 5" xfId="21456"/>
    <cellStyle name="Migliaia 47 4 8" xfId="21452"/>
    <cellStyle name="Migliaia 47 4 9" xfId="2573"/>
    <cellStyle name="Migliaia 47 5" xfId="616"/>
    <cellStyle name="Migliaia 47 5 2" xfId="4548"/>
    <cellStyle name="Migliaia 47 5 2 2" xfId="14794"/>
    <cellStyle name="Migliaia 47 5 2 2 2" xfId="36171"/>
    <cellStyle name="Migliaia 47 5 2 2 3" xfId="41473"/>
    <cellStyle name="Migliaia 47 5 2 3" xfId="17085"/>
    <cellStyle name="Migliaia 47 5 2 3 2" xfId="33554"/>
    <cellStyle name="Migliaia 47 5 2 4" xfId="38822"/>
    <cellStyle name="Migliaia 47 5 2 5" xfId="12966"/>
    <cellStyle name="Migliaia 47 5 3" xfId="7704"/>
    <cellStyle name="Migliaia 47 5 3 2" xfId="30590"/>
    <cellStyle name="Migliaia 47 5 3 2 2" xfId="36172"/>
    <cellStyle name="Migliaia 47 5 3 2 3" xfId="41474"/>
    <cellStyle name="Migliaia 47 5 3 3" xfId="33555"/>
    <cellStyle name="Migliaia 47 5 3 4" xfId="38823"/>
    <cellStyle name="Migliaia 47 5 4" xfId="7111"/>
    <cellStyle name="Migliaia 47 5 4 2" xfId="17884"/>
    <cellStyle name="Migliaia 47 5 4 2 2" xfId="36173"/>
    <cellStyle name="Migliaia 47 5 4 2 3" xfId="41475"/>
    <cellStyle name="Migliaia 47 5 4 2 4" xfId="30591"/>
    <cellStyle name="Migliaia 47 5 4 3" xfId="33556"/>
    <cellStyle name="Migliaia 47 5 4 4" xfId="38824"/>
    <cellStyle name="Migliaia 47 5 4 5" xfId="21458"/>
    <cellStyle name="Migliaia 47 5 4 6" xfId="44022"/>
    <cellStyle name="Migliaia 47 5 4 7" xfId="46877"/>
    <cellStyle name="Migliaia 47 5 4 8" xfId="49893"/>
    <cellStyle name="Migliaia 47 5 5" xfId="17084"/>
    <cellStyle name="Migliaia 47 5 5 2" xfId="30592"/>
    <cellStyle name="Migliaia 47 5 5 2 2" xfId="36174"/>
    <cellStyle name="Migliaia 47 5 5 2 3" xfId="41476"/>
    <cellStyle name="Migliaia 47 5 5 3" xfId="33557"/>
    <cellStyle name="Migliaia 47 5 5 4" xfId="38825"/>
    <cellStyle name="Migliaia 47 5 5 5" xfId="21459"/>
    <cellStyle name="Migliaia 47 5 6" xfId="21460"/>
    <cellStyle name="Migliaia 47 5 6 2" xfId="30593"/>
    <cellStyle name="Migliaia 47 5 6 2 2" xfId="36175"/>
    <cellStyle name="Migliaia 47 5 6 2 3" xfId="41477"/>
    <cellStyle name="Migliaia 47 5 6 3" xfId="33558"/>
    <cellStyle name="Migliaia 47 5 6 4" xfId="38826"/>
    <cellStyle name="Migliaia 47 5 7" xfId="21457"/>
    <cellStyle name="Migliaia 47 5 8" xfId="2574"/>
    <cellStyle name="Migliaia 47 6" xfId="2569"/>
    <cellStyle name="Migliaia 47 6 2" xfId="4543"/>
    <cellStyle name="Migliaia 47 6 2 2" xfId="6071"/>
    <cellStyle name="Migliaia 47 6 2 3" xfId="14946"/>
    <cellStyle name="Migliaia 47 6 2 4" xfId="17087"/>
    <cellStyle name="Migliaia 47 6 2 5" xfId="28730"/>
    <cellStyle name="Migliaia 47 6 2 6" xfId="12968"/>
    <cellStyle name="Migliaia 47 6 3" xfId="5823"/>
    <cellStyle name="Migliaia 47 6 3 2" xfId="31699"/>
    <cellStyle name="Migliaia 47 6 3 2 2" xfId="36859"/>
    <cellStyle name="Migliaia 47 6 3 2 3" xfId="42161"/>
    <cellStyle name="Migliaia 47 6 3 3" xfId="34208"/>
    <cellStyle name="Migliaia 47 6 3 4" xfId="39510"/>
    <cellStyle name="Migliaia 47 6 4" xfId="17086"/>
    <cellStyle name="Migliaia 47 6 4 2" xfId="36176"/>
    <cellStyle name="Migliaia 47 6 4 3" xfId="41478"/>
    <cellStyle name="Migliaia 47 6 4 4" xfId="30594"/>
    <cellStyle name="Migliaia 47 6 5" xfId="33559"/>
    <cellStyle name="Migliaia 47 6 6" xfId="38827"/>
    <cellStyle name="Migliaia 47 6 7" xfId="12967"/>
    <cellStyle name="Migliaia 47 7" xfId="4136"/>
    <cellStyle name="Migliaia 47 7 2" xfId="10606"/>
    <cellStyle name="Migliaia 47 7 2 2" xfId="31700"/>
    <cellStyle name="Migliaia 47 7 2 2 2" xfId="36860"/>
    <cellStyle name="Migliaia 47 7 2 2 3" xfId="42162"/>
    <cellStyle name="Migliaia 47 7 2 3" xfId="34209"/>
    <cellStyle name="Migliaia 47 7 2 4" xfId="39511"/>
    <cellStyle name="Migliaia 47 7 3" xfId="17088"/>
    <cellStyle name="Migliaia 47 7 3 2" xfId="36177"/>
    <cellStyle name="Migliaia 47 7 3 3" xfId="41479"/>
    <cellStyle name="Migliaia 47 7 3 4" xfId="30595"/>
    <cellStyle name="Migliaia 47 7 4" xfId="33560"/>
    <cellStyle name="Migliaia 47 7 5" xfId="38828"/>
    <cellStyle name="Migliaia 47 7 6" xfId="12969"/>
    <cellStyle name="Migliaia 47 8" xfId="3725"/>
    <cellStyle name="Migliaia 47 8 2" xfId="10311"/>
    <cellStyle name="Migliaia 47 8 2 2" xfId="31701"/>
    <cellStyle name="Migliaia 47 8 2 2 2" xfId="36861"/>
    <cellStyle name="Migliaia 47 8 2 2 3" xfId="42163"/>
    <cellStyle name="Migliaia 47 8 2 3" xfId="34210"/>
    <cellStyle name="Migliaia 47 8 2 4" xfId="39512"/>
    <cellStyle name="Migliaia 47 8 3" xfId="17089"/>
    <cellStyle name="Migliaia 47 8 3 2" xfId="36178"/>
    <cellStyle name="Migliaia 47 8 3 3" xfId="41480"/>
    <cellStyle name="Migliaia 47 8 3 4" xfId="30596"/>
    <cellStyle name="Migliaia 47 8 4" xfId="33561"/>
    <cellStyle name="Migliaia 47 8 5" xfId="38829"/>
    <cellStyle name="Migliaia 47 8 6" xfId="12970"/>
    <cellStyle name="Migliaia 47 9" xfId="13521"/>
    <cellStyle name="Migliaia 47 9 2" xfId="30597"/>
    <cellStyle name="Migliaia 47 9 2 2" xfId="36179"/>
    <cellStyle name="Migliaia 47 9 2 3" xfId="41481"/>
    <cellStyle name="Migliaia 47 9 3" xfId="33562"/>
    <cellStyle name="Migliaia 47 9 4" xfId="38830"/>
    <cellStyle name="Migliaia 48" xfId="617"/>
    <cellStyle name="Migliaia 48 10" xfId="17090"/>
    <cellStyle name="Migliaia 48 10 2" xfId="36180"/>
    <cellStyle name="Migliaia 48 10 3" xfId="41482"/>
    <cellStyle name="Migliaia 48 10 4" xfId="30598"/>
    <cellStyle name="Migliaia 48 11" xfId="33563"/>
    <cellStyle name="Migliaia 48 12" xfId="38831"/>
    <cellStyle name="Migliaia 48 13" xfId="1907"/>
    <cellStyle name="Migliaia 48 2" xfId="618"/>
    <cellStyle name="Migliaia 48 2 2" xfId="2576"/>
    <cellStyle name="Migliaia 48 2 2 2" xfId="4550"/>
    <cellStyle name="Migliaia 48 2 2 2 2" xfId="10709"/>
    <cellStyle name="Migliaia 48 2 2 2 2 2" xfId="36181"/>
    <cellStyle name="Migliaia 48 2 2 2 2 3" xfId="41483"/>
    <cellStyle name="Migliaia 48 2 2 2 3" xfId="14795"/>
    <cellStyle name="Migliaia 48 2 2 2 4" xfId="17093"/>
    <cellStyle name="Migliaia 48 2 2 2 4 2" xfId="38832"/>
    <cellStyle name="Migliaia 48 2 2 2 5" xfId="12971"/>
    <cellStyle name="Migliaia 48 2 2 3" xfId="7934"/>
    <cellStyle name="Migliaia 48 2 2 3 2" xfId="31702"/>
    <cellStyle name="Migliaia 48 2 2 3 2 2" xfId="36862"/>
    <cellStyle name="Migliaia 48 2 2 3 2 3" xfId="42164"/>
    <cellStyle name="Migliaia 48 2 2 3 3" xfId="34211"/>
    <cellStyle name="Migliaia 48 2 2 3 4" xfId="39513"/>
    <cellStyle name="Migliaia 48 2 2 4" xfId="7112"/>
    <cellStyle name="Migliaia 48 2 2 4 2" xfId="17885"/>
    <cellStyle name="Migliaia 48 2 2 4 3" xfId="44717"/>
    <cellStyle name="Migliaia 48 2 2 4 4" xfId="46878"/>
    <cellStyle name="Migliaia 48 2 2 4 5" xfId="49894"/>
    <cellStyle name="Migliaia 48 2 2 5" xfId="17092"/>
    <cellStyle name="Migliaia 48 2 2 6" xfId="21467"/>
    <cellStyle name="Migliaia 48 2 3" xfId="4140"/>
    <cellStyle name="Migliaia 48 2 3 2" xfId="10610"/>
    <cellStyle name="Migliaia 48 2 3 2 2" xfId="31703"/>
    <cellStyle name="Migliaia 48 2 3 2 2 2" xfId="36863"/>
    <cellStyle name="Migliaia 48 2 3 2 2 3" xfId="42165"/>
    <cellStyle name="Migliaia 48 2 3 2 3" xfId="34212"/>
    <cellStyle name="Migliaia 48 2 3 2 4" xfId="39514"/>
    <cellStyle name="Migliaia 48 2 3 3" xfId="17094"/>
    <cellStyle name="Migliaia 48 2 3 3 2" xfId="36182"/>
    <cellStyle name="Migliaia 48 2 3 3 3" xfId="41484"/>
    <cellStyle name="Migliaia 48 2 3 3 4" xfId="30600"/>
    <cellStyle name="Migliaia 48 2 3 4" xfId="33565"/>
    <cellStyle name="Migliaia 48 2 3 5" xfId="38833"/>
    <cellStyle name="Migliaia 48 2 3 6" xfId="12972"/>
    <cellStyle name="Migliaia 48 2 4" xfId="3730"/>
    <cellStyle name="Migliaia 48 2 4 2" xfId="10315"/>
    <cellStyle name="Migliaia 48 2 4 2 2" xfId="36183"/>
    <cellStyle name="Migliaia 48 2 4 2 3" xfId="41485"/>
    <cellStyle name="Migliaia 48 2 4 3" xfId="15003"/>
    <cellStyle name="Migliaia 48 2 4 4" xfId="17095"/>
    <cellStyle name="Migliaia 48 2 4 4 2" xfId="38834"/>
    <cellStyle name="Migliaia 48 2 4 5" xfId="12973"/>
    <cellStyle name="Migliaia 48 2 5" xfId="9449"/>
    <cellStyle name="Migliaia 48 2 5 2" xfId="30601"/>
    <cellStyle name="Migliaia 48 2 5 2 2" xfId="36184"/>
    <cellStyle name="Migliaia 48 2 5 2 3" xfId="41486"/>
    <cellStyle name="Migliaia 48 2 5 3" xfId="33566"/>
    <cellStyle name="Migliaia 48 2 5 4" xfId="38835"/>
    <cellStyle name="Migliaia 48 2 6" xfId="17091"/>
    <cellStyle name="Migliaia 48 2 6 2" xfId="30602"/>
    <cellStyle name="Migliaia 48 2 6 2 2" xfId="36185"/>
    <cellStyle name="Migliaia 48 2 6 2 3" xfId="41487"/>
    <cellStyle name="Migliaia 48 2 6 3" xfId="33567"/>
    <cellStyle name="Migliaia 48 2 6 4" xfId="38836"/>
    <cellStyle name="Migliaia 48 2 6 5" xfId="21469"/>
    <cellStyle name="Migliaia 48 2 7" xfId="21466"/>
    <cellStyle name="Migliaia 48 2 8" xfId="1908"/>
    <cellStyle name="Migliaia 48 3" xfId="619"/>
    <cellStyle name="Migliaia 48 3 10" xfId="21470"/>
    <cellStyle name="Migliaia 48 3 11" xfId="12974"/>
    <cellStyle name="Migliaia 48 3 12" xfId="1909"/>
    <cellStyle name="Migliaia 48 3 2" xfId="620"/>
    <cellStyle name="Migliaia 48 3 2 2" xfId="4552"/>
    <cellStyle name="Migliaia 48 3 2 2 2" xfId="8358"/>
    <cellStyle name="Migliaia 48 3 2 2 2 2" xfId="14796"/>
    <cellStyle name="Migliaia 48 3 2 2 2 2 2" xfId="18190"/>
    <cellStyle name="Migliaia 48 3 2 2 2 2 2 2" xfId="36186"/>
    <cellStyle name="Migliaia 48 3 2 2 2 2 3" xfId="41488"/>
    <cellStyle name="Migliaia 48 3 2 2 2 2 4" xfId="30603"/>
    <cellStyle name="Migliaia 48 3 2 2 2 3" xfId="33568"/>
    <cellStyle name="Migliaia 48 3 2 2 2 4" xfId="38837"/>
    <cellStyle name="Migliaia 48 3 2 2 2 5" xfId="44863"/>
    <cellStyle name="Migliaia 48 3 2 2 2 6" xfId="47196"/>
    <cellStyle name="Migliaia 48 3 2 2 2 7" xfId="50212"/>
    <cellStyle name="Migliaia 48 3 2 2 2 8" xfId="13988"/>
    <cellStyle name="Migliaia 48 3 2 2 3" xfId="7479"/>
    <cellStyle name="Migliaia 48 3 2 2 4" xfId="7113"/>
    <cellStyle name="Migliaia 48 3 2 2 4 2" xfId="17886"/>
    <cellStyle name="Migliaia 48 3 2 2 4 3" xfId="44815"/>
    <cellStyle name="Migliaia 48 3 2 2 4 4" xfId="46879"/>
    <cellStyle name="Migliaia 48 3 2 2 4 5" xfId="49895"/>
    <cellStyle name="Migliaia 48 3 2 2 5" xfId="17098"/>
    <cellStyle name="Migliaia 48 3 2 2 6" xfId="21472"/>
    <cellStyle name="Migliaia 48 3 2 3" xfId="3732"/>
    <cellStyle name="Migliaia 48 3 2 3 2" xfId="7407"/>
    <cellStyle name="Migliaia 48 3 2 3 2 2" xfId="36187"/>
    <cellStyle name="Migliaia 48 3 2 3 2 3" xfId="41489"/>
    <cellStyle name="Migliaia 48 3 2 3 2 4" xfId="30604"/>
    <cellStyle name="Migliaia 48 3 2 3 3" xfId="8359"/>
    <cellStyle name="Migliaia 48 3 2 3 4" xfId="17099"/>
    <cellStyle name="Migliaia 48 3 2 3 4 2" xfId="38838"/>
    <cellStyle name="Migliaia 48 3 2 3 5" xfId="12975"/>
    <cellStyle name="Migliaia 48 3 2 4" xfId="7705"/>
    <cellStyle name="Migliaia 48 3 2 4 2" xfId="14406"/>
    <cellStyle name="Migliaia 48 3 2 4 2 2" xfId="36188"/>
    <cellStyle name="Migliaia 48 3 2 4 2 3" xfId="41490"/>
    <cellStyle name="Migliaia 48 3 2 4 3" xfId="33569"/>
    <cellStyle name="Migliaia 48 3 2 4 4" xfId="38839"/>
    <cellStyle name="Migliaia 48 3 2 4 5" xfId="13524"/>
    <cellStyle name="Migliaia 48 3 2 5" xfId="13604"/>
    <cellStyle name="Migliaia 48 3 2 5 2" xfId="30605"/>
    <cellStyle name="Migliaia 48 3 2 5 2 2" xfId="36189"/>
    <cellStyle name="Migliaia 48 3 2 5 2 3" xfId="41491"/>
    <cellStyle name="Migliaia 48 3 2 5 3" xfId="33570"/>
    <cellStyle name="Migliaia 48 3 2 5 4" xfId="38840"/>
    <cellStyle name="Migliaia 48 3 2 6" xfId="17097"/>
    <cellStyle name="Migliaia 48 3 2 6 2" xfId="30606"/>
    <cellStyle name="Migliaia 48 3 2 6 2 2" xfId="36190"/>
    <cellStyle name="Migliaia 48 3 2 6 2 3" xfId="41492"/>
    <cellStyle name="Migliaia 48 3 2 6 3" xfId="33571"/>
    <cellStyle name="Migliaia 48 3 2 6 4" xfId="38841"/>
    <cellStyle name="Migliaia 48 3 2 6 5" xfId="21473"/>
    <cellStyle name="Migliaia 48 3 2 7" xfId="21471"/>
    <cellStyle name="Migliaia 48 3 2 8" xfId="2578"/>
    <cellStyle name="Migliaia 48 3 3" xfId="2577"/>
    <cellStyle name="Migliaia 48 3 3 2" xfId="4551"/>
    <cellStyle name="Migliaia 48 3 3 2 2" xfId="6074"/>
    <cellStyle name="Migliaia 48 3 3 2 2 2" xfId="36192"/>
    <cellStyle name="Migliaia 48 3 3 2 2 3" xfId="41494"/>
    <cellStyle name="Migliaia 48 3 3 2 3" xfId="14553"/>
    <cellStyle name="Migliaia 48 3 3 2 4" xfId="17101"/>
    <cellStyle name="Migliaia 48 3 3 2 4 2" xfId="38843"/>
    <cellStyle name="Migliaia 48 3 3 2 5" xfId="12977"/>
    <cellStyle name="Migliaia 48 3 3 3" xfId="5826"/>
    <cellStyle name="Migliaia 48 3 3 3 2" xfId="30608"/>
    <cellStyle name="Migliaia 48 3 3 3 2 2" xfId="36193"/>
    <cellStyle name="Migliaia 48 3 3 3 2 3" xfId="41495"/>
    <cellStyle name="Migliaia 48 3 3 3 3" xfId="33573"/>
    <cellStyle name="Migliaia 48 3 3 3 4" xfId="38844"/>
    <cellStyle name="Migliaia 48 3 3 4" xfId="17100"/>
    <cellStyle name="Migliaia 48 3 3 4 2" xfId="30609"/>
    <cellStyle name="Migliaia 48 3 3 4 2 2" xfId="36194"/>
    <cellStyle name="Migliaia 48 3 3 4 2 3" xfId="41496"/>
    <cellStyle name="Migliaia 48 3 3 4 3" xfId="33574"/>
    <cellStyle name="Migliaia 48 3 3 4 4" xfId="38845"/>
    <cellStyle name="Migliaia 48 3 3 4 5" xfId="21474"/>
    <cellStyle name="Migliaia 48 3 3 5" xfId="21475"/>
    <cellStyle name="Migliaia 48 3 3 5 2" xfId="30610"/>
    <cellStyle name="Migliaia 48 3 3 5 2 2" xfId="36195"/>
    <cellStyle name="Migliaia 48 3 3 5 2 3" xfId="41497"/>
    <cellStyle name="Migliaia 48 3 3 5 3" xfId="33575"/>
    <cellStyle name="Migliaia 48 3 3 5 4" xfId="38846"/>
    <cellStyle name="Migliaia 48 3 3 6" xfId="30607"/>
    <cellStyle name="Migliaia 48 3 3 6 2" xfId="36191"/>
    <cellStyle name="Migliaia 48 3 3 6 3" xfId="41493"/>
    <cellStyle name="Migliaia 48 3 3 7" xfId="33572"/>
    <cellStyle name="Migliaia 48 3 3 8" xfId="38842"/>
    <cellStyle name="Migliaia 48 3 3 9" xfId="12976"/>
    <cellStyle name="Migliaia 48 3 4" xfId="3307"/>
    <cellStyle name="Migliaia 48 3 4 2" xfId="4817"/>
    <cellStyle name="Migliaia 48 3 4 2 2" xfId="10769"/>
    <cellStyle name="Migliaia 48 3 4 2 3" xfId="14441"/>
    <cellStyle name="Migliaia 48 3 4 2 4" xfId="17103"/>
    <cellStyle name="Migliaia 48 3 4 2 5" xfId="28734"/>
    <cellStyle name="Migliaia 48 3 4 2 6" xfId="12979"/>
    <cellStyle name="Migliaia 48 3 4 3" xfId="10017"/>
    <cellStyle name="Migliaia 48 3 4 3 2" xfId="31704"/>
    <cellStyle name="Migliaia 48 3 4 3 2 2" xfId="36864"/>
    <cellStyle name="Migliaia 48 3 4 3 2 3" xfId="42166"/>
    <cellStyle name="Migliaia 48 3 4 3 3" xfId="34213"/>
    <cellStyle name="Migliaia 48 3 4 3 4" xfId="39515"/>
    <cellStyle name="Migliaia 48 3 4 4" xfId="17102"/>
    <cellStyle name="Migliaia 48 3 4 4 2" xfId="36196"/>
    <cellStyle name="Migliaia 48 3 4 4 3" xfId="41498"/>
    <cellStyle name="Migliaia 48 3 4 4 4" xfId="30611"/>
    <cellStyle name="Migliaia 48 3 4 5" xfId="33576"/>
    <cellStyle name="Migliaia 48 3 4 6" xfId="38847"/>
    <cellStyle name="Migliaia 48 3 4 7" xfId="12978"/>
    <cellStyle name="Migliaia 48 3 5" xfId="4141"/>
    <cellStyle name="Migliaia 48 3 5 2" xfId="10611"/>
    <cellStyle name="Migliaia 48 3 5 2 2" xfId="31705"/>
    <cellStyle name="Migliaia 48 3 5 2 2 2" xfId="36865"/>
    <cellStyle name="Migliaia 48 3 5 2 2 3" xfId="42167"/>
    <cellStyle name="Migliaia 48 3 5 2 3" xfId="34214"/>
    <cellStyle name="Migliaia 48 3 5 2 4" xfId="39516"/>
    <cellStyle name="Migliaia 48 3 5 3" xfId="17104"/>
    <cellStyle name="Migliaia 48 3 5 3 2" xfId="36197"/>
    <cellStyle name="Migliaia 48 3 5 3 3" xfId="41499"/>
    <cellStyle name="Migliaia 48 3 5 3 4" xfId="30612"/>
    <cellStyle name="Migliaia 48 3 5 4" xfId="33577"/>
    <cellStyle name="Migliaia 48 3 5 5" xfId="38848"/>
    <cellStyle name="Migliaia 48 3 5 6" xfId="12980"/>
    <cellStyle name="Migliaia 48 3 6" xfId="3731"/>
    <cellStyle name="Migliaia 48 3 6 2" xfId="10316"/>
    <cellStyle name="Migliaia 48 3 6 2 2" xfId="36198"/>
    <cellStyle name="Migliaia 48 3 6 2 3" xfId="41500"/>
    <cellStyle name="Migliaia 48 3 6 3" xfId="14913"/>
    <cellStyle name="Migliaia 48 3 6 4" xfId="17105"/>
    <cellStyle name="Migliaia 48 3 6 4 2" xfId="38849"/>
    <cellStyle name="Migliaia 48 3 6 5" xfId="12981"/>
    <cellStyle name="Migliaia 48 3 7" xfId="7470"/>
    <cellStyle name="Migliaia 48 3 7 2" xfId="30613"/>
    <cellStyle name="Migliaia 48 3 7 2 2" xfId="36199"/>
    <cellStyle name="Migliaia 48 3 7 2 3" xfId="41501"/>
    <cellStyle name="Migliaia 48 3 7 3" xfId="33578"/>
    <cellStyle name="Migliaia 48 3 7 4" xfId="38850"/>
    <cellStyle name="Migliaia 48 3 8" xfId="13605"/>
    <cellStyle name="Migliaia 48 3 8 2" xfId="30614"/>
    <cellStyle name="Migliaia 48 3 8 2 2" xfId="36200"/>
    <cellStyle name="Migliaia 48 3 8 2 3" xfId="41502"/>
    <cellStyle name="Migliaia 48 3 8 3" xfId="33579"/>
    <cellStyle name="Migliaia 48 3 8 4" xfId="38851"/>
    <cellStyle name="Migliaia 48 3 8 5" xfId="21476"/>
    <cellStyle name="Migliaia 48 3 9" xfId="17096"/>
    <cellStyle name="Migliaia 48 4" xfId="621"/>
    <cellStyle name="Migliaia 48 4 2" xfId="4553"/>
    <cellStyle name="Migliaia 48 4 2 2" xfId="5173"/>
    <cellStyle name="Migliaia 48 4 2 2 2" xfId="30615"/>
    <cellStyle name="Migliaia 48 4 2 2 2 2" xfId="36201"/>
    <cellStyle name="Migliaia 48 4 2 2 2 3" xfId="41503"/>
    <cellStyle name="Migliaia 48 4 2 2 3" xfId="33580"/>
    <cellStyle name="Migliaia 48 4 2 2 4" xfId="38852"/>
    <cellStyle name="Migliaia 48 4 2 3" xfId="8360"/>
    <cellStyle name="Migliaia 48 4 2 3 2" xfId="30616"/>
    <cellStyle name="Migliaia 48 4 2 3 2 2" xfId="36202"/>
    <cellStyle name="Migliaia 48 4 2 3 2 3" xfId="41504"/>
    <cellStyle name="Migliaia 48 4 2 3 3" xfId="33581"/>
    <cellStyle name="Migliaia 48 4 2 3 4" xfId="38853"/>
    <cellStyle name="Migliaia 48 4 2 4" xfId="7707"/>
    <cellStyle name="Migliaia 48 4 2 5" xfId="7115"/>
    <cellStyle name="Migliaia 48 4 2 5 2" xfId="17888"/>
    <cellStyle name="Migliaia 48 4 2 5 3" xfId="44763"/>
    <cellStyle name="Migliaia 48 4 2 5 4" xfId="46881"/>
    <cellStyle name="Migliaia 48 4 2 5 5" xfId="49897"/>
    <cellStyle name="Migliaia 48 4 2 6" xfId="17107"/>
    <cellStyle name="Migliaia 48 4 2 7" xfId="21478"/>
    <cellStyle name="Migliaia 48 4 3" xfId="5174"/>
    <cellStyle name="Migliaia 48 4 3 2" xfId="14554"/>
    <cellStyle name="Migliaia 48 4 3 2 2" xfId="36203"/>
    <cellStyle name="Migliaia 48 4 3 2 3" xfId="41505"/>
    <cellStyle name="Migliaia 48 4 3 3" xfId="33582"/>
    <cellStyle name="Migliaia 48 4 3 4" xfId="38854"/>
    <cellStyle name="Migliaia 48 4 3 5" xfId="13603"/>
    <cellStyle name="Migliaia 48 4 4" xfId="8361"/>
    <cellStyle name="Migliaia 48 4 4 2" xfId="30617"/>
    <cellStyle name="Migliaia 48 4 4 2 2" xfId="36204"/>
    <cellStyle name="Migliaia 48 4 4 2 3" xfId="41506"/>
    <cellStyle name="Migliaia 48 4 4 3" xfId="33583"/>
    <cellStyle name="Migliaia 48 4 4 4" xfId="38855"/>
    <cellStyle name="Migliaia 48 4 5" xfId="7706"/>
    <cellStyle name="Migliaia 48 4 5 2" xfId="30618"/>
    <cellStyle name="Migliaia 48 4 5 2 2" xfId="36205"/>
    <cellStyle name="Migliaia 48 4 5 2 3" xfId="41507"/>
    <cellStyle name="Migliaia 48 4 5 3" xfId="33584"/>
    <cellStyle name="Migliaia 48 4 5 4" xfId="38856"/>
    <cellStyle name="Migliaia 48 4 6" xfId="7114"/>
    <cellStyle name="Migliaia 48 4 6 2" xfId="17887"/>
    <cellStyle name="Migliaia 48 4 6 2 2" xfId="36206"/>
    <cellStyle name="Migliaia 48 4 6 2 3" xfId="41508"/>
    <cellStyle name="Migliaia 48 4 6 2 4" xfId="30619"/>
    <cellStyle name="Migliaia 48 4 6 3" xfId="33585"/>
    <cellStyle name="Migliaia 48 4 6 4" xfId="38857"/>
    <cellStyle name="Migliaia 48 4 6 5" xfId="21479"/>
    <cellStyle name="Migliaia 48 4 6 6" xfId="43372"/>
    <cellStyle name="Migliaia 48 4 6 7" xfId="46880"/>
    <cellStyle name="Migliaia 48 4 6 8" xfId="49896"/>
    <cellStyle name="Migliaia 48 4 7" xfId="17106"/>
    <cellStyle name="Migliaia 48 4 7 2" xfId="30620"/>
    <cellStyle name="Migliaia 48 4 7 2 2" xfId="36207"/>
    <cellStyle name="Migliaia 48 4 7 2 3" xfId="41509"/>
    <cellStyle name="Migliaia 48 4 7 3" xfId="33586"/>
    <cellStyle name="Migliaia 48 4 7 4" xfId="38858"/>
    <cellStyle name="Migliaia 48 4 7 5" xfId="21480"/>
    <cellStyle name="Migliaia 48 4 8" xfId="21477"/>
    <cellStyle name="Migliaia 48 4 9" xfId="2579"/>
    <cellStyle name="Migliaia 48 5" xfId="622"/>
    <cellStyle name="Migliaia 48 5 2" xfId="4554"/>
    <cellStyle name="Migliaia 48 5 2 2" xfId="14797"/>
    <cellStyle name="Migliaia 48 5 2 2 2" xfId="36208"/>
    <cellStyle name="Migliaia 48 5 2 2 3" xfId="41510"/>
    <cellStyle name="Migliaia 48 5 2 3" xfId="17109"/>
    <cellStyle name="Migliaia 48 5 2 3 2" xfId="33587"/>
    <cellStyle name="Migliaia 48 5 2 4" xfId="38859"/>
    <cellStyle name="Migliaia 48 5 2 5" xfId="12982"/>
    <cellStyle name="Migliaia 48 5 3" xfId="7708"/>
    <cellStyle name="Migliaia 48 5 3 2" xfId="30621"/>
    <cellStyle name="Migliaia 48 5 3 2 2" xfId="36209"/>
    <cellStyle name="Migliaia 48 5 3 2 3" xfId="41511"/>
    <cellStyle name="Migliaia 48 5 3 3" xfId="33588"/>
    <cellStyle name="Migliaia 48 5 3 4" xfId="38860"/>
    <cellStyle name="Migliaia 48 5 4" xfId="7116"/>
    <cellStyle name="Migliaia 48 5 4 2" xfId="17889"/>
    <cellStyle name="Migliaia 48 5 4 2 2" xfId="36210"/>
    <cellStyle name="Migliaia 48 5 4 2 3" xfId="41512"/>
    <cellStyle name="Migliaia 48 5 4 2 4" xfId="30622"/>
    <cellStyle name="Migliaia 48 5 4 3" xfId="33589"/>
    <cellStyle name="Migliaia 48 5 4 4" xfId="38861"/>
    <cellStyle name="Migliaia 48 5 4 5" xfId="21482"/>
    <cellStyle name="Migliaia 48 5 4 6" xfId="43276"/>
    <cellStyle name="Migliaia 48 5 4 7" xfId="46882"/>
    <cellStyle name="Migliaia 48 5 4 8" xfId="49898"/>
    <cellStyle name="Migliaia 48 5 5" xfId="17108"/>
    <cellStyle name="Migliaia 48 5 5 2" xfId="30623"/>
    <cellStyle name="Migliaia 48 5 5 2 2" xfId="36211"/>
    <cellStyle name="Migliaia 48 5 5 2 3" xfId="41513"/>
    <cellStyle name="Migliaia 48 5 5 3" xfId="33590"/>
    <cellStyle name="Migliaia 48 5 5 4" xfId="38862"/>
    <cellStyle name="Migliaia 48 5 5 5" xfId="21483"/>
    <cellStyle name="Migliaia 48 5 6" xfId="21484"/>
    <cellStyle name="Migliaia 48 5 6 2" xfId="30624"/>
    <cellStyle name="Migliaia 48 5 6 2 2" xfId="36212"/>
    <cellStyle name="Migliaia 48 5 6 2 3" xfId="41514"/>
    <cellStyle name="Migliaia 48 5 6 3" xfId="33591"/>
    <cellStyle name="Migliaia 48 5 6 4" xfId="38863"/>
    <cellStyle name="Migliaia 48 5 7" xfId="21481"/>
    <cellStyle name="Migliaia 48 5 8" xfId="2580"/>
    <cellStyle name="Migliaia 48 6" xfId="2575"/>
    <cellStyle name="Migliaia 48 6 2" xfId="4549"/>
    <cellStyle name="Migliaia 48 6 2 2" xfId="6073"/>
    <cellStyle name="Migliaia 48 6 2 3" xfId="14945"/>
    <cellStyle name="Migliaia 48 6 2 4" xfId="17111"/>
    <cellStyle name="Migliaia 48 6 2 5" xfId="28735"/>
    <cellStyle name="Migliaia 48 6 2 6" xfId="12984"/>
    <cellStyle name="Migliaia 48 6 3" xfId="5825"/>
    <cellStyle name="Migliaia 48 6 3 2" xfId="31706"/>
    <cellStyle name="Migliaia 48 6 3 2 2" xfId="36866"/>
    <cellStyle name="Migliaia 48 6 3 2 3" xfId="42168"/>
    <cellStyle name="Migliaia 48 6 3 3" xfId="34215"/>
    <cellStyle name="Migliaia 48 6 3 4" xfId="39517"/>
    <cellStyle name="Migliaia 48 6 4" xfId="17110"/>
    <cellStyle name="Migliaia 48 6 4 2" xfId="36213"/>
    <cellStyle name="Migliaia 48 6 4 3" xfId="41515"/>
    <cellStyle name="Migliaia 48 6 4 4" xfId="30625"/>
    <cellStyle name="Migliaia 48 6 5" xfId="33592"/>
    <cellStyle name="Migliaia 48 6 6" xfId="38864"/>
    <cellStyle name="Migliaia 48 6 7" xfId="12983"/>
    <cellStyle name="Migliaia 48 7" xfId="4139"/>
    <cellStyle name="Migliaia 48 7 2" xfId="10609"/>
    <cellStyle name="Migliaia 48 7 2 2" xfId="31707"/>
    <cellStyle name="Migliaia 48 7 2 2 2" xfId="36867"/>
    <cellStyle name="Migliaia 48 7 2 2 3" xfId="42169"/>
    <cellStyle name="Migliaia 48 7 2 3" xfId="34216"/>
    <cellStyle name="Migliaia 48 7 2 4" xfId="39518"/>
    <cellStyle name="Migliaia 48 7 3" xfId="17112"/>
    <cellStyle name="Migliaia 48 7 3 2" xfId="36214"/>
    <cellStyle name="Migliaia 48 7 3 3" xfId="41516"/>
    <cellStyle name="Migliaia 48 7 3 4" xfId="30626"/>
    <cellStyle name="Migliaia 48 7 4" xfId="33593"/>
    <cellStyle name="Migliaia 48 7 5" xfId="38865"/>
    <cellStyle name="Migliaia 48 7 6" xfId="12985"/>
    <cellStyle name="Migliaia 48 8" xfId="3729"/>
    <cellStyle name="Migliaia 48 8 2" xfId="10314"/>
    <cellStyle name="Migliaia 48 8 2 2" xfId="31708"/>
    <cellStyle name="Migliaia 48 8 2 2 2" xfId="36868"/>
    <cellStyle name="Migliaia 48 8 2 2 3" xfId="42170"/>
    <cellStyle name="Migliaia 48 8 2 3" xfId="34217"/>
    <cellStyle name="Migliaia 48 8 2 4" xfId="39519"/>
    <cellStyle name="Migliaia 48 8 3" xfId="17113"/>
    <cellStyle name="Migliaia 48 8 3 2" xfId="36215"/>
    <cellStyle name="Migliaia 48 8 3 3" xfId="41517"/>
    <cellStyle name="Migliaia 48 8 3 4" xfId="30627"/>
    <cellStyle name="Migliaia 48 8 4" xfId="33594"/>
    <cellStyle name="Migliaia 48 8 5" xfId="38866"/>
    <cellStyle name="Migliaia 48 8 6" xfId="12986"/>
    <cellStyle name="Migliaia 48 9" xfId="13523"/>
    <cellStyle name="Migliaia 48 9 2" xfId="30628"/>
    <cellStyle name="Migliaia 48 9 2 2" xfId="36216"/>
    <cellStyle name="Migliaia 48 9 2 3" xfId="41518"/>
    <cellStyle name="Migliaia 48 9 3" xfId="33595"/>
    <cellStyle name="Migliaia 48 9 4" xfId="38867"/>
    <cellStyle name="Migliaia 49" xfId="623"/>
    <cellStyle name="Migliaia 49 10" xfId="17114"/>
    <cellStyle name="Migliaia 49 10 2" xfId="36217"/>
    <cellStyle name="Migliaia 49 10 3" xfId="41519"/>
    <cellStyle name="Migliaia 49 10 4" xfId="30629"/>
    <cellStyle name="Migliaia 49 11" xfId="33596"/>
    <cellStyle name="Migliaia 49 12" xfId="38868"/>
    <cellStyle name="Migliaia 49 13" xfId="1910"/>
    <cellStyle name="Migliaia 49 2" xfId="624"/>
    <cellStyle name="Migliaia 49 2 2" xfId="2582"/>
    <cellStyle name="Migliaia 49 2 2 2" xfId="4556"/>
    <cellStyle name="Migliaia 49 2 2 2 2" xfId="10710"/>
    <cellStyle name="Migliaia 49 2 2 2 2 2" xfId="36218"/>
    <cellStyle name="Migliaia 49 2 2 2 2 3" xfId="41520"/>
    <cellStyle name="Migliaia 49 2 2 2 3" xfId="14798"/>
    <cellStyle name="Migliaia 49 2 2 2 4" xfId="17117"/>
    <cellStyle name="Migliaia 49 2 2 2 4 2" xfId="38869"/>
    <cellStyle name="Migliaia 49 2 2 2 5" xfId="12987"/>
    <cellStyle name="Migliaia 49 2 2 3" xfId="7935"/>
    <cellStyle name="Migliaia 49 2 2 3 2" xfId="31709"/>
    <cellStyle name="Migliaia 49 2 2 3 2 2" xfId="36869"/>
    <cellStyle name="Migliaia 49 2 2 3 2 3" xfId="42171"/>
    <cellStyle name="Migliaia 49 2 2 3 3" xfId="34218"/>
    <cellStyle name="Migliaia 49 2 2 3 4" xfId="39520"/>
    <cellStyle name="Migliaia 49 2 2 4" xfId="7117"/>
    <cellStyle name="Migliaia 49 2 2 4 2" xfId="17890"/>
    <cellStyle name="Migliaia 49 2 2 4 3" xfId="44086"/>
    <cellStyle name="Migliaia 49 2 2 4 4" xfId="46883"/>
    <cellStyle name="Migliaia 49 2 2 4 5" xfId="49899"/>
    <cellStyle name="Migliaia 49 2 2 5" xfId="17116"/>
    <cellStyle name="Migliaia 49 2 2 6" xfId="21486"/>
    <cellStyle name="Migliaia 49 2 3" xfId="4143"/>
    <cellStyle name="Migliaia 49 2 3 2" xfId="10613"/>
    <cellStyle name="Migliaia 49 2 3 2 2" xfId="31710"/>
    <cellStyle name="Migliaia 49 2 3 2 2 2" xfId="36870"/>
    <cellStyle name="Migliaia 49 2 3 2 2 3" xfId="42172"/>
    <cellStyle name="Migliaia 49 2 3 2 3" xfId="34219"/>
    <cellStyle name="Migliaia 49 2 3 2 4" xfId="39521"/>
    <cellStyle name="Migliaia 49 2 3 3" xfId="17118"/>
    <cellStyle name="Migliaia 49 2 3 3 2" xfId="36219"/>
    <cellStyle name="Migliaia 49 2 3 3 3" xfId="41521"/>
    <cellStyle name="Migliaia 49 2 3 3 4" xfId="30630"/>
    <cellStyle name="Migliaia 49 2 3 4" xfId="33597"/>
    <cellStyle name="Migliaia 49 2 3 5" xfId="38870"/>
    <cellStyle name="Migliaia 49 2 3 6" xfId="12988"/>
    <cellStyle name="Migliaia 49 2 4" xfId="3734"/>
    <cellStyle name="Migliaia 49 2 4 2" xfId="10318"/>
    <cellStyle name="Migliaia 49 2 4 2 2" xfId="36220"/>
    <cellStyle name="Migliaia 49 2 4 2 3" xfId="41522"/>
    <cellStyle name="Migliaia 49 2 4 3" xfId="15002"/>
    <cellStyle name="Migliaia 49 2 4 4" xfId="17119"/>
    <cellStyle name="Migliaia 49 2 4 4 2" xfId="38871"/>
    <cellStyle name="Migliaia 49 2 4 5" xfId="12989"/>
    <cellStyle name="Migliaia 49 2 5" xfId="9450"/>
    <cellStyle name="Migliaia 49 2 5 2" xfId="30631"/>
    <cellStyle name="Migliaia 49 2 5 2 2" xfId="36221"/>
    <cellStyle name="Migliaia 49 2 5 2 3" xfId="41523"/>
    <cellStyle name="Migliaia 49 2 5 3" xfId="33598"/>
    <cellStyle name="Migliaia 49 2 5 4" xfId="38872"/>
    <cellStyle name="Migliaia 49 2 6" xfId="17115"/>
    <cellStyle name="Migliaia 49 2 6 2" xfId="30632"/>
    <cellStyle name="Migliaia 49 2 6 2 2" xfId="36222"/>
    <cellStyle name="Migliaia 49 2 6 2 3" xfId="41524"/>
    <cellStyle name="Migliaia 49 2 6 3" xfId="33599"/>
    <cellStyle name="Migliaia 49 2 6 4" xfId="38873"/>
    <cellStyle name="Migliaia 49 2 6 5" xfId="21487"/>
    <cellStyle name="Migliaia 49 2 7" xfId="21485"/>
    <cellStyle name="Migliaia 49 2 8" xfId="1911"/>
    <cellStyle name="Migliaia 49 3" xfId="625"/>
    <cellStyle name="Migliaia 49 3 10" xfId="21488"/>
    <cellStyle name="Migliaia 49 3 11" xfId="12990"/>
    <cellStyle name="Migliaia 49 3 12" xfId="1912"/>
    <cellStyle name="Migliaia 49 3 2" xfId="626"/>
    <cellStyle name="Migliaia 49 3 2 2" xfId="4558"/>
    <cellStyle name="Migliaia 49 3 2 2 2" xfId="8362"/>
    <cellStyle name="Migliaia 49 3 2 2 2 2" xfId="14799"/>
    <cellStyle name="Migliaia 49 3 2 2 2 2 2" xfId="18191"/>
    <cellStyle name="Migliaia 49 3 2 2 2 2 2 2" xfId="36223"/>
    <cellStyle name="Migliaia 49 3 2 2 2 2 3" xfId="41525"/>
    <cellStyle name="Migliaia 49 3 2 2 2 2 4" xfId="30633"/>
    <cellStyle name="Migliaia 49 3 2 2 2 3" xfId="33600"/>
    <cellStyle name="Migliaia 49 3 2 2 2 4" xfId="38874"/>
    <cellStyle name="Migliaia 49 3 2 2 2 5" xfId="43036"/>
    <cellStyle name="Migliaia 49 3 2 2 2 6" xfId="47197"/>
    <cellStyle name="Migliaia 49 3 2 2 2 7" xfId="50213"/>
    <cellStyle name="Migliaia 49 3 2 2 2 8" xfId="13989"/>
    <cellStyle name="Migliaia 49 3 2 2 3" xfId="7873"/>
    <cellStyle name="Migliaia 49 3 2 2 4" xfId="7118"/>
    <cellStyle name="Migliaia 49 3 2 2 4 2" xfId="17891"/>
    <cellStyle name="Migliaia 49 3 2 2 4 3" xfId="42935"/>
    <cellStyle name="Migliaia 49 3 2 2 4 4" xfId="46884"/>
    <cellStyle name="Migliaia 49 3 2 2 4 5" xfId="49900"/>
    <cellStyle name="Migliaia 49 3 2 2 5" xfId="17122"/>
    <cellStyle name="Migliaia 49 3 2 2 6" xfId="21490"/>
    <cellStyle name="Migliaia 49 3 2 3" xfId="3736"/>
    <cellStyle name="Migliaia 49 3 2 3 2" xfId="8526"/>
    <cellStyle name="Migliaia 49 3 2 3 2 2" xfId="36224"/>
    <cellStyle name="Migliaia 49 3 2 3 2 3" xfId="41526"/>
    <cellStyle name="Migliaia 49 3 2 3 2 4" xfId="30634"/>
    <cellStyle name="Migliaia 49 3 2 3 3" xfId="8363"/>
    <cellStyle name="Migliaia 49 3 2 3 4" xfId="17123"/>
    <cellStyle name="Migliaia 49 3 2 3 4 2" xfId="38875"/>
    <cellStyle name="Migliaia 49 3 2 3 5" xfId="12991"/>
    <cellStyle name="Migliaia 49 3 2 4" xfId="7709"/>
    <cellStyle name="Migliaia 49 3 2 4 2" xfId="14407"/>
    <cellStyle name="Migliaia 49 3 2 4 2 2" xfId="36225"/>
    <cellStyle name="Migliaia 49 3 2 4 2 3" xfId="41527"/>
    <cellStyle name="Migliaia 49 3 2 4 3" xfId="33601"/>
    <cellStyle name="Migliaia 49 3 2 4 4" xfId="38876"/>
    <cellStyle name="Migliaia 49 3 2 4 5" xfId="13526"/>
    <cellStyle name="Migliaia 49 3 2 5" xfId="13601"/>
    <cellStyle name="Migliaia 49 3 2 5 2" xfId="30635"/>
    <cellStyle name="Migliaia 49 3 2 5 2 2" xfId="36226"/>
    <cellStyle name="Migliaia 49 3 2 5 2 3" xfId="41528"/>
    <cellStyle name="Migliaia 49 3 2 5 3" xfId="33602"/>
    <cellStyle name="Migliaia 49 3 2 5 4" xfId="38877"/>
    <cellStyle name="Migliaia 49 3 2 6" xfId="17121"/>
    <cellStyle name="Migliaia 49 3 2 6 2" xfId="30636"/>
    <cellStyle name="Migliaia 49 3 2 6 2 2" xfId="36227"/>
    <cellStyle name="Migliaia 49 3 2 6 2 3" xfId="41529"/>
    <cellStyle name="Migliaia 49 3 2 6 3" xfId="33603"/>
    <cellStyle name="Migliaia 49 3 2 6 4" xfId="38878"/>
    <cellStyle name="Migliaia 49 3 2 6 5" xfId="21491"/>
    <cellStyle name="Migliaia 49 3 2 7" xfId="21489"/>
    <cellStyle name="Migliaia 49 3 2 8" xfId="2584"/>
    <cellStyle name="Migliaia 49 3 3" xfId="2583"/>
    <cellStyle name="Migliaia 49 3 3 2" xfId="4557"/>
    <cellStyle name="Migliaia 49 3 3 2 2" xfId="6076"/>
    <cellStyle name="Migliaia 49 3 3 2 2 2" xfId="36229"/>
    <cellStyle name="Migliaia 49 3 3 2 2 3" xfId="41531"/>
    <cellStyle name="Migliaia 49 3 3 2 3" xfId="14555"/>
    <cellStyle name="Migliaia 49 3 3 2 4" xfId="17125"/>
    <cellStyle name="Migliaia 49 3 3 2 4 2" xfId="38880"/>
    <cellStyle name="Migliaia 49 3 3 2 5" xfId="12993"/>
    <cellStyle name="Migliaia 49 3 3 3" xfId="5828"/>
    <cellStyle name="Migliaia 49 3 3 3 2" xfId="30638"/>
    <cellStyle name="Migliaia 49 3 3 3 2 2" xfId="36230"/>
    <cellStyle name="Migliaia 49 3 3 3 2 3" xfId="41532"/>
    <cellStyle name="Migliaia 49 3 3 3 3" xfId="33605"/>
    <cellStyle name="Migliaia 49 3 3 3 4" xfId="38881"/>
    <cellStyle name="Migliaia 49 3 3 4" xfId="17124"/>
    <cellStyle name="Migliaia 49 3 3 4 2" xfId="30639"/>
    <cellStyle name="Migliaia 49 3 3 4 2 2" xfId="36231"/>
    <cellStyle name="Migliaia 49 3 3 4 2 3" xfId="41533"/>
    <cellStyle name="Migliaia 49 3 3 4 3" xfId="33606"/>
    <cellStyle name="Migliaia 49 3 3 4 4" xfId="38882"/>
    <cellStyle name="Migliaia 49 3 3 4 5" xfId="21492"/>
    <cellStyle name="Migliaia 49 3 3 5" xfId="21493"/>
    <cellStyle name="Migliaia 49 3 3 5 2" xfId="30640"/>
    <cellStyle name="Migliaia 49 3 3 5 2 2" xfId="36232"/>
    <cellStyle name="Migliaia 49 3 3 5 2 3" xfId="41534"/>
    <cellStyle name="Migliaia 49 3 3 5 3" xfId="33607"/>
    <cellStyle name="Migliaia 49 3 3 5 4" xfId="38883"/>
    <cellStyle name="Migliaia 49 3 3 6" xfId="30637"/>
    <cellStyle name="Migliaia 49 3 3 6 2" xfId="36228"/>
    <cellStyle name="Migliaia 49 3 3 6 3" xfId="41530"/>
    <cellStyle name="Migliaia 49 3 3 7" xfId="33604"/>
    <cellStyle name="Migliaia 49 3 3 8" xfId="38879"/>
    <cellStyle name="Migliaia 49 3 3 9" xfId="12992"/>
    <cellStyle name="Migliaia 49 3 4" xfId="3308"/>
    <cellStyle name="Migliaia 49 3 4 2" xfId="4818"/>
    <cellStyle name="Migliaia 49 3 4 2 2" xfId="10770"/>
    <cellStyle name="Migliaia 49 3 4 2 3" xfId="14884"/>
    <cellStyle name="Migliaia 49 3 4 2 4" xfId="17127"/>
    <cellStyle name="Migliaia 49 3 4 2 5" xfId="28736"/>
    <cellStyle name="Migliaia 49 3 4 2 6" xfId="12995"/>
    <cellStyle name="Migliaia 49 3 4 3" xfId="10018"/>
    <cellStyle name="Migliaia 49 3 4 3 2" xfId="31711"/>
    <cellStyle name="Migliaia 49 3 4 3 2 2" xfId="36871"/>
    <cellStyle name="Migliaia 49 3 4 3 2 3" xfId="42173"/>
    <cellStyle name="Migliaia 49 3 4 3 3" xfId="34220"/>
    <cellStyle name="Migliaia 49 3 4 3 4" xfId="39522"/>
    <cellStyle name="Migliaia 49 3 4 4" xfId="17126"/>
    <cellStyle name="Migliaia 49 3 4 4 2" xfId="36233"/>
    <cellStyle name="Migliaia 49 3 4 4 3" xfId="41535"/>
    <cellStyle name="Migliaia 49 3 4 4 4" xfId="30641"/>
    <cellStyle name="Migliaia 49 3 4 5" xfId="33608"/>
    <cellStyle name="Migliaia 49 3 4 6" xfId="38884"/>
    <cellStyle name="Migliaia 49 3 4 7" xfId="12994"/>
    <cellStyle name="Migliaia 49 3 5" xfId="4144"/>
    <cellStyle name="Migliaia 49 3 5 2" xfId="10614"/>
    <cellStyle name="Migliaia 49 3 5 2 2" xfId="31712"/>
    <cellStyle name="Migliaia 49 3 5 2 2 2" xfId="36872"/>
    <cellStyle name="Migliaia 49 3 5 2 2 3" xfId="42174"/>
    <cellStyle name="Migliaia 49 3 5 2 3" xfId="34221"/>
    <cellStyle name="Migliaia 49 3 5 2 4" xfId="39523"/>
    <cellStyle name="Migliaia 49 3 5 3" xfId="17128"/>
    <cellStyle name="Migliaia 49 3 5 3 2" xfId="36234"/>
    <cellStyle name="Migliaia 49 3 5 3 3" xfId="41536"/>
    <cellStyle name="Migliaia 49 3 5 3 4" xfId="30642"/>
    <cellStyle name="Migliaia 49 3 5 4" xfId="33609"/>
    <cellStyle name="Migliaia 49 3 5 5" xfId="38885"/>
    <cellStyle name="Migliaia 49 3 5 6" xfId="12996"/>
    <cellStyle name="Migliaia 49 3 6" xfId="3735"/>
    <cellStyle name="Migliaia 49 3 6 2" xfId="10319"/>
    <cellStyle name="Migliaia 49 3 6 2 2" xfId="36235"/>
    <cellStyle name="Migliaia 49 3 6 2 3" xfId="41537"/>
    <cellStyle name="Migliaia 49 3 6 3" xfId="14912"/>
    <cellStyle name="Migliaia 49 3 6 4" xfId="17129"/>
    <cellStyle name="Migliaia 49 3 6 4 2" xfId="38886"/>
    <cellStyle name="Migliaia 49 3 6 5" xfId="12997"/>
    <cellStyle name="Migliaia 49 3 7" xfId="8589"/>
    <cellStyle name="Migliaia 49 3 7 2" xfId="30643"/>
    <cellStyle name="Migliaia 49 3 7 2 2" xfId="36236"/>
    <cellStyle name="Migliaia 49 3 7 2 3" xfId="41538"/>
    <cellStyle name="Migliaia 49 3 7 3" xfId="33610"/>
    <cellStyle name="Migliaia 49 3 7 4" xfId="38887"/>
    <cellStyle name="Migliaia 49 3 8" xfId="13602"/>
    <cellStyle name="Migliaia 49 3 8 2" xfId="30644"/>
    <cellStyle name="Migliaia 49 3 8 2 2" xfId="36237"/>
    <cellStyle name="Migliaia 49 3 8 2 3" xfId="41539"/>
    <cellStyle name="Migliaia 49 3 8 3" xfId="33611"/>
    <cellStyle name="Migliaia 49 3 8 4" xfId="38888"/>
    <cellStyle name="Migliaia 49 3 8 5" xfId="21494"/>
    <cellStyle name="Migliaia 49 3 9" xfId="17120"/>
    <cellStyle name="Migliaia 49 4" xfId="627"/>
    <cellStyle name="Migliaia 49 4 2" xfId="4559"/>
    <cellStyle name="Migliaia 49 4 2 2" xfId="5175"/>
    <cellStyle name="Migliaia 49 4 2 2 2" xfId="30645"/>
    <cellStyle name="Migliaia 49 4 2 2 2 2" xfId="36238"/>
    <cellStyle name="Migliaia 49 4 2 2 2 3" xfId="41540"/>
    <cellStyle name="Migliaia 49 4 2 2 3" xfId="33612"/>
    <cellStyle name="Migliaia 49 4 2 2 4" xfId="38889"/>
    <cellStyle name="Migliaia 49 4 2 3" xfId="8364"/>
    <cellStyle name="Migliaia 49 4 2 3 2" xfId="30646"/>
    <cellStyle name="Migliaia 49 4 2 3 2 2" xfId="36239"/>
    <cellStyle name="Migliaia 49 4 2 3 2 3" xfId="41541"/>
    <cellStyle name="Migliaia 49 4 2 3 3" xfId="33613"/>
    <cellStyle name="Migliaia 49 4 2 3 4" xfId="38890"/>
    <cellStyle name="Migliaia 49 4 2 4" xfId="7711"/>
    <cellStyle name="Migliaia 49 4 2 5" xfId="7120"/>
    <cellStyle name="Migliaia 49 4 2 5 2" xfId="17893"/>
    <cellStyle name="Migliaia 49 4 2 5 3" xfId="43846"/>
    <cellStyle name="Migliaia 49 4 2 5 4" xfId="46886"/>
    <cellStyle name="Migliaia 49 4 2 5 5" xfId="49902"/>
    <cellStyle name="Migliaia 49 4 2 6" xfId="17131"/>
    <cellStyle name="Migliaia 49 4 2 7" xfId="21496"/>
    <cellStyle name="Migliaia 49 4 3" xfId="5176"/>
    <cellStyle name="Migliaia 49 4 3 2" xfId="14556"/>
    <cellStyle name="Migliaia 49 4 3 2 2" xfId="36240"/>
    <cellStyle name="Migliaia 49 4 3 2 3" xfId="41542"/>
    <cellStyle name="Migliaia 49 4 3 3" xfId="33614"/>
    <cellStyle name="Migliaia 49 4 3 4" xfId="38891"/>
    <cellStyle name="Migliaia 49 4 3 5" xfId="13600"/>
    <cellStyle name="Migliaia 49 4 4" xfId="8365"/>
    <cellStyle name="Migliaia 49 4 4 2" xfId="30647"/>
    <cellStyle name="Migliaia 49 4 4 2 2" xfId="36241"/>
    <cellStyle name="Migliaia 49 4 4 2 3" xfId="41543"/>
    <cellStyle name="Migliaia 49 4 4 3" xfId="33615"/>
    <cellStyle name="Migliaia 49 4 4 4" xfId="38892"/>
    <cellStyle name="Migliaia 49 4 5" xfId="7710"/>
    <cellStyle name="Migliaia 49 4 5 2" xfId="30648"/>
    <cellStyle name="Migliaia 49 4 5 2 2" xfId="36242"/>
    <cellStyle name="Migliaia 49 4 5 2 3" xfId="41544"/>
    <cellStyle name="Migliaia 49 4 5 3" xfId="33616"/>
    <cellStyle name="Migliaia 49 4 5 4" xfId="38893"/>
    <cellStyle name="Migliaia 49 4 6" xfId="7119"/>
    <cellStyle name="Migliaia 49 4 6 2" xfId="17892"/>
    <cellStyle name="Migliaia 49 4 6 2 2" xfId="36243"/>
    <cellStyle name="Migliaia 49 4 6 2 3" xfId="41545"/>
    <cellStyle name="Migliaia 49 4 6 2 4" xfId="30649"/>
    <cellStyle name="Migliaia 49 4 6 3" xfId="33617"/>
    <cellStyle name="Migliaia 49 4 6 4" xfId="38894"/>
    <cellStyle name="Migliaia 49 4 6 5" xfId="21497"/>
    <cellStyle name="Migliaia 49 4 6 6" xfId="44601"/>
    <cellStyle name="Migliaia 49 4 6 7" xfId="46885"/>
    <cellStyle name="Migliaia 49 4 6 8" xfId="49901"/>
    <cellStyle name="Migliaia 49 4 7" xfId="17130"/>
    <cellStyle name="Migliaia 49 4 7 2" xfId="30650"/>
    <cellStyle name="Migliaia 49 4 7 2 2" xfId="36244"/>
    <cellStyle name="Migliaia 49 4 7 2 3" xfId="41546"/>
    <cellStyle name="Migliaia 49 4 7 3" xfId="33618"/>
    <cellStyle name="Migliaia 49 4 7 4" xfId="38895"/>
    <cellStyle name="Migliaia 49 4 7 5" xfId="21498"/>
    <cellStyle name="Migliaia 49 4 8" xfId="21495"/>
    <cellStyle name="Migliaia 49 4 9" xfId="2585"/>
    <cellStyle name="Migliaia 49 5" xfId="628"/>
    <cellStyle name="Migliaia 49 5 2" xfId="4560"/>
    <cellStyle name="Migliaia 49 5 2 2" xfId="14800"/>
    <cellStyle name="Migliaia 49 5 2 2 2" xfId="36245"/>
    <cellStyle name="Migliaia 49 5 2 2 3" xfId="41547"/>
    <cellStyle name="Migliaia 49 5 2 3" xfId="17133"/>
    <cellStyle name="Migliaia 49 5 2 3 2" xfId="33619"/>
    <cellStyle name="Migliaia 49 5 2 4" xfId="38896"/>
    <cellStyle name="Migliaia 49 5 2 5" xfId="12998"/>
    <cellStyle name="Migliaia 49 5 3" xfId="7712"/>
    <cellStyle name="Migliaia 49 5 3 2" xfId="30651"/>
    <cellStyle name="Migliaia 49 5 3 2 2" xfId="36246"/>
    <cellStyle name="Migliaia 49 5 3 2 3" xfId="41548"/>
    <cellStyle name="Migliaia 49 5 3 3" xfId="33620"/>
    <cellStyle name="Migliaia 49 5 3 4" xfId="38897"/>
    <cellStyle name="Migliaia 49 5 4" xfId="7121"/>
    <cellStyle name="Migliaia 49 5 4 2" xfId="17894"/>
    <cellStyle name="Migliaia 49 5 4 2 2" xfId="36247"/>
    <cellStyle name="Migliaia 49 5 4 2 3" xfId="41549"/>
    <cellStyle name="Migliaia 49 5 4 2 4" xfId="30652"/>
    <cellStyle name="Migliaia 49 5 4 3" xfId="33621"/>
    <cellStyle name="Migliaia 49 5 4 4" xfId="38898"/>
    <cellStyle name="Migliaia 49 5 4 5" xfId="21500"/>
    <cellStyle name="Migliaia 49 5 4 6" xfId="43944"/>
    <cellStyle name="Migliaia 49 5 4 7" xfId="46887"/>
    <cellStyle name="Migliaia 49 5 4 8" xfId="49903"/>
    <cellStyle name="Migliaia 49 5 5" xfId="17132"/>
    <cellStyle name="Migliaia 49 5 5 2" xfId="30653"/>
    <cellStyle name="Migliaia 49 5 5 2 2" xfId="36248"/>
    <cellStyle name="Migliaia 49 5 5 2 3" xfId="41550"/>
    <cellStyle name="Migliaia 49 5 5 3" xfId="33622"/>
    <cellStyle name="Migliaia 49 5 5 4" xfId="38899"/>
    <cellStyle name="Migliaia 49 5 5 5" xfId="21501"/>
    <cellStyle name="Migliaia 49 5 6" xfId="21502"/>
    <cellStyle name="Migliaia 49 5 6 2" xfId="30654"/>
    <cellStyle name="Migliaia 49 5 6 2 2" xfId="36249"/>
    <cellStyle name="Migliaia 49 5 6 2 3" xfId="41551"/>
    <cellStyle name="Migliaia 49 5 6 3" xfId="33623"/>
    <cellStyle name="Migliaia 49 5 6 4" xfId="38900"/>
    <cellStyle name="Migliaia 49 5 7" xfId="21499"/>
    <cellStyle name="Migliaia 49 5 8" xfId="2586"/>
    <cellStyle name="Migliaia 49 6" xfId="2581"/>
    <cellStyle name="Migliaia 49 6 2" xfId="4555"/>
    <cellStyle name="Migliaia 49 6 2 2" xfId="6075"/>
    <cellStyle name="Migliaia 49 6 2 3" xfId="14944"/>
    <cellStyle name="Migliaia 49 6 2 4" xfId="17135"/>
    <cellStyle name="Migliaia 49 6 2 5" xfId="28737"/>
    <cellStyle name="Migliaia 49 6 2 6" xfId="13000"/>
    <cellStyle name="Migliaia 49 6 3" xfId="5827"/>
    <cellStyle name="Migliaia 49 6 3 2" xfId="31713"/>
    <cellStyle name="Migliaia 49 6 3 2 2" xfId="36873"/>
    <cellStyle name="Migliaia 49 6 3 2 3" xfId="42175"/>
    <cellStyle name="Migliaia 49 6 3 3" xfId="34222"/>
    <cellStyle name="Migliaia 49 6 3 4" xfId="39524"/>
    <cellStyle name="Migliaia 49 6 4" xfId="17134"/>
    <cellStyle name="Migliaia 49 6 4 2" xfId="36250"/>
    <cellStyle name="Migliaia 49 6 4 3" xfId="41552"/>
    <cellStyle name="Migliaia 49 6 4 4" xfId="30655"/>
    <cellStyle name="Migliaia 49 6 5" xfId="33624"/>
    <cellStyle name="Migliaia 49 6 6" xfId="38901"/>
    <cellStyle name="Migliaia 49 6 7" xfId="12999"/>
    <cellStyle name="Migliaia 49 7" xfId="4142"/>
    <cellStyle name="Migliaia 49 7 2" xfId="10612"/>
    <cellStyle name="Migliaia 49 7 2 2" xfId="31714"/>
    <cellStyle name="Migliaia 49 7 2 2 2" xfId="36874"/>
    <cellStyle name="Migliaia 49 7 2 2 3" xfId="42176"/>
    <cellStyle name="Migliaia 49 7 2 3" xfId="34223"/>
    <cellStyle name="Migliaia 49 7 2 4" xfId="39525"/>
    <cellStyle name="Migliaia 49 7 3" xfId="17136"/>
    <cellStyle name="Migliaia 49 7 3 2" xfId="36251"/>
    <cellStyle name="Migliaia 49 7 3 3" xfId="41553"/>
    <cellStyle name="Migliaia 49 7 3 4" xfId="30656"/>
    <cellStyle name="Migliaia 49 7 4" xfId="33625"/>
    <cellStyle name="Migliaia 49 7 5" xfId="38902"/>
    <cellStyle name="Migliaia 49 7 6" xfId="13001"/>
    <cellStyle name="Migliaia 49 8" xfId="3733"/>
    <cellStyle name="Migliaia 49 8 2" xfId="10317"/>
    <cellStyle name="Migliaia 49 8 2 2" xfId="31715"/>
    <cellStyle name="Migliaia 49 8 2 2 2" xfId="36875"/>
    <cellStyle name="Migliaia 49 8 2 2 3" xfId="42177"/>
    <cellStyle name="Migliaia 49 8 2 3" xfId="34224"/>
    <cellStyle name="Migliaia 49 8 2 4" xfId="39526"/>
    <cellStyle name="Migliaia 49 8 3" xfId="17137"/>
    <cellStyle name="Migliaia 49 8 3 2" xfId="36252"/>
    <cellStyle name="Migliaia 49 8 3 3" xfId="41554"/>
    <cellStyle name="Migliaia 49 8 3 4" xfId="30657"/>
    <cellStyle name="Migliaia 49 8 4" xfId="33626"/>
    <cellStyle name="Migliaia 49 8 5" xfId="38903"/>
    <cellStyle name="Migliaia 49 8 6" xfId="13002"/>
    <cellStyle name="Migliaia 49 9" xfId="13525"/>
    <cellStyle name="Migliaia 49 9 2" xfId="30658"/>
    <cellStyle name="Migliaia 49 9 2 2" xfId="36253"/>
    <cellStyle name="Migliaia 49 9 2 3" xfId="41555"/>
    <cellStyle name="Migliaia 49 9 3" xfId="33627"/>
    <cellStyle name="Migliaia 49 9 4" xfId="38904"/>
    <cellStyle name="Migliaia 5" xfId="629"/>
    <cellStyle name="Migliaia 5 10" xfId="17138"/>
    <cellStyle name="Migliaia 5 10 2" xfId="36254"/>
    <cellStyle name="Migliaia 5 10 3" xfId="41556"/>
    <cellStyle name="Migliaia 5 10 4" xfId="30659"/>
    <cellStyle name="Migliaia 5 11" xfId="33628"/>
    <cellStyle name="Migliaia 5 12" xfId="38905"/>
    <cellStyle name="Migliaia 5 13" xfId="1913"/>
    <cellStyle name="Migliaia 5 2" xfId="630"/>
    <cellStyle name="Migliaia 5 2 2" xfId="2588"/>
    <cellStyle name="Migliaia 5 2 2 2" xfId="4562"/>
    <cellStyle name="Migliaia 5 2 2 2 2" xfId="10711"/>
    <cellStyle name="Migliaia 5 2 2 2 2 2" xfId="36255"/>
    <cellStyle name="Migliaia 5 2 2 2 2 3" xfId="41557"/>
    <cellStyle name="Migliaia 5 2 2 2 3" xfId="14801"/>
    <cellStyle name="Migliaia 5 2 2 2 4" xfId="17141"/>
    <cellStyle name="Migliaia 5 2 2 2 4 2" xfId="38906"/>
    <cellStyle name="Migliaia 5 2 2 2 5" xfId="13003"/>
    <cellStyle name="Migliaia 5 2 2 3" xfId="7936"/>
    <cellStyle name="Migliaia 5 2 2 3 2" xfId="31716"/>
    <cellStyle name="Migliaia 5 2 2 3 2 2" xfId="36876"/>
    <cellStyle name="Migliaia 5 2 2 3 2 3" xfId="42178"/>
    <cellStyle name="Migliaia 5 2 2 3 3" xfId="34225"/>
    <cellStyle name="Migliaia 5 2 2 3 4" xfId="39527"/>
    <cellStyle name="Migliaia 5 2 2 4" xfId="7122"/>
    <cellStyle name="Migliaia 5 2 2 4 2" xfId="17895"/>
    <cellStyle name="Migliaia 5 2 2 4 3" xfId="43707"/>
    <cellStyle name="Migliaia 5 2 2 4 4" xfId="46888"/>
    <cellStyle name="Migliaia 5 2 2 4 5" xfId="49904"/>
    <cellStyle name="Migliaia 5 2 2 5" xfId="17140"/>
    <cellStyle name="Migliaia 5 2 2 6" xfId="21504"/>
    <cellStyle name="Migliaia 5 2 3" xfId="4146"/>
    <cellStyle name="Migliaia 5 2 3 2" xfId="10616"/>
    <cellStyle name="Migliaia 5 2 3 2 2" xfId="31717"/>
    <cellStyle name="Migliaia 5 2 3 2 2 2" xfId="36877"/>
    <cellStyle name="Migliaia 5 2 3 2 2 3" xfId="42179"/>
    <cellStyle name="Migliaia 5 2 3 2 3" xfId="34226"/>
    <cellStyle name="Migliaia 5 2 3 2 4" xfId="39528"/>
    <cellStyle name="Migliaia 5 2 3 3" xfId="17142"/>
    <cellStyle name="Migliaia 5 2 3 3 2" xfId="36256"/>
    <cellStyle name="Migliaia 5 2 3 3 3" xfId="41558"/>
    <cellStyle name="Migliaia 5 2 3 3 4" xfId="30660"/>
    <cellStyle name="Migliaia 5 2 3 4" xfId="33629"/>
    <cellStyle name="Migliaia 5 2 3 5" xfId="38907"/>
    <cellStyle name="Migliaia 5 2 3 6" xfId="13004"/>
    <cellStyle name="Migliaia 5 2 4" xfId="3738"/>
    <cellStyle name="Migliaia 5 2 4 2" xfId="10321"/>
    <cellStyle name="Migliaia 5 2 4 2 2" xfId="36257"/>
    <cellStyle name="Migliaia 5 2 4 2 3" xfId="41559"/>
    <cellStyle name="Migliaia 5 2 4 3" xfId="15001"/>
    <cellStyle name="Migliaia 5 2 4 4" xfId="17143"/>
    <cellStyle name="Migliaia 5 2 4 4 2" xfId="38908"/>
    <cellStyle name="Migliaia 5 2 4 5" xfId="13005"/>
    <cellStyle name="Migliaia 5 2 5" xfId="9451"/>
    <cellStyle name="Migliaia 5 2 5 2" xfId="30661"/>
    <cellStyle name="Migliaia 5 2 5 2 2" xfId="36258"/>
    <cellStyle name="Migliaia 5 2 5 2 3" xfId="41560"/>
    <cellStyle name="Migliaia 5 2 5 3" xfId="33630"/>
    <cellStyle name="Migliaia 5 2 5 4" xfId="38909"/>
    <cellStyle name="Migliaia 5 2 6" xfId="17139"/>
    <cellStyle name="Migliaia 5 2 6 2" xfId="30662"/>
    <cellStyle name="Migliaia 5 2 6 2 2" xfId="36259"/>
    <cellStyle name="Migliaia 5 2 6 2 3" xfId="41561"/>
    <cellStyle name="Migliaia 5 2 6 3" xfId="33631"/>
    <cellStyle name="Migliaia 5 2 6 4" xfId="38910"/>
    <cellStyle name="Migliaia 5 2 6 5" xfId="21505"/>
    <cellStyle name="Migliaia 5 2 7" xfId="21503"/>
    <cellStyle name="Migliaia 5 2 8" xfId="1914"/>
    <cellStyle name="Migliaia 5 3" xfId="631"/>
    <cellStyle name="Migliaia 5 3 10" xfId="21506"/>
    <cellStyle name="Migliaia 5 3 11" xfId="13006"/>
    <cellStyle name="Migliaia 5 3 12" xfId="1915"/>
    <cellStyle name="Migliaia 5 3 2" xfId="632"/>
    <cellStyle name="Migliaia 5 3 2 2" xfId="4564"/>
    <cellStyle name="Migliaia 5 3 2 2 2" xfId="8366"/>
    <cellStyle name="Migliaia 5 3 2 2 2 2" xfId="14802"/>
    <cellStyle name="Migliaia 5 3 2 2 2 2 2" xfId="18192"/>
    <cellStyle name="Migliaia 5 3 2 2 2 2 2 2" xfId="36260"/>
    <cellStyle name="Migliaia 5 3 2 2 2 2 3" xfId="41562"/>
    <cellStyle name="Migliaia 5 3 2 2 2 2 4" xfId="30663"/>
    <cellStyle name="Migliaia 5 3 2 2 2 3" xfId="33632"/>
    <cellStyle name="Migliaia 5 3 2 2 2 4" xfId="38911"/>
    <cellStyle name="Migliaia 5 3 2 2 2 5" xfId="33461"/>
    <cellStyle name="Migliaia 5 3 2 2 2 6" xfId="47198"/>
    <cellStyle name="Migliaia 5 3 2 2 2 7" xfId="50214"/>
    <cellStyle name="Migliaia 5 3 2 2 2 8" xfId="13990"/>
    <cellStyle name="Migliaia 5 3 2 2 3" xfId="7874"/>
    <cellStyle name="Migliaia 5 3 2 2 4" xfId="7123"/>
    <cellStyle name="Migliaia 5 3 2 2 4 2" xfId="17896"/>
    <cellStyle name="Migliaia 5 3 2 2 4 3" xfId="33564"/>
    <cellStyle name="Migliaia 5 3 2 2 4 4" xfId="46889"/>
    <cellStyle name="Migliaia 5 3 2 2 4 5" xfId="49905"/>
    <cellStyle name="Migliaia 5 3 2 2 5" xfId="17146"/>
    <cellStyle name="Migliaia 5 3 2 2 6" xfId="21508"/>
    <cellStyle name="Migliaia 5 3 2 3" xfId="3740"/>
    <cellStyle name="Migliaia 5 3 2 3 2" xfId="7961"/>
    <cellStyle name="Migliaia 5 3 2 3 2 2" xfId="36261"/>
    <cellStyle name="Migliaia 5 3 2 3 2 3" xfId="41563"/>
    <cellStyle name="Migliaia 5 3 2 3 2 4" xfId="30664"/>
    <cellStyle name="Migliaia 5 3 2 3 3" xfId="8367"/>
    <cellStyle name="Migliaia 5 3 2 3 4" xfId="17147"/>
    <cellStyle name="Migliaia 5 3 2 3 4 2" xfId="38912"/>
    <cellStyle name="Migliaia 5 3 2 3 5" xfId="13007"/>
    <cellStyle name="Migliaia 5 3 2 4" xfId="7713"/>
    <cellStyle name="Migliaia 5 3 2 4 2" xfId="14408"/>
    <cellStyle name="Migliaia 5 3 2 4 2 2" xfId="36262"/>
    <cellStyle name="Migliaia 5 3 2 4 2 3" xfId="41564"/>
    <cellStyle name="Migliaia 5 3 2 4 3" xfId="33633"/>
    <cellStyle name="Migliaia 5 3 2 4 4" xfId="38913"/>
    <cellStyle name="Migliaia 5 3 2 4 5" xfId="13528"/>
    <cellStyle name="Migliaia 5 3 2 5" xfId="13598"/>
    <cellStyle name="Migliaia 5 3 2 5 2" xfId="30665"/>
    <cellStyle name="Migliaia 5 3 2 5 2 2" xfId="36263"/>
    <cellStyle name="Migliaia 5 3 2 5 2 3" xfId="41565"/>
    <cellStyle name="Migliaia 5 3 2 5 3" xfId="33634"/>
    <cellStyle name="Migliaia 5 3 2 5 4" xfId="38914"/>
    <cellStyle name="Migliaia 5 3 2 6" xfId="17145"/>
    <cellStyle name="Migliaia 5 3 2 6 2" xfId="30666"/>
    <cellStyle name="Migliaia 5 3 2 6 2 2" xfId="36264"/>
    <cellStyle name="Migliaia 5 3 2 6 2 3" xfId="41566"/>
    <cellStyle name="Migliaia 5 3 2 6 3" xfId="33635"/>
    <cellStyle name="Migliaia 5 3 2 6 4" xfId="38915"/>
    <cellStyle name="Migliaia 5 3 2 6 5" xfId="21509"/>
    <cellStyle name="Migliaia 5 3 2 7" xfId="21507"/>
    <cellStyle name="Migliaia 5 3 2 8" xfId="2590"/>
    <cellStyle name="Migliaia 5 3 3" xfId="2589"/>
    <cellStyle name="Migliaia 5 3 3 2" xfId="4563"/>
    <cellStyle name="Migliaia 5 3 3 2 2" xfId="6078"/>
    <cellStyle name="Migliaia 5 3 3 2 2 2" xfId="36266"/>
    <cellStyle name="Migliaia 5 3 3 2 2 3" xfId="41568"/>
    <cellStyle name="Migliaia 5 3 3 2 3" xfId="14557"/>
    <cellStyle name="Migliaia 5 3 3 2 4" xfId="17149"/>
    <cellStyle name="Migliaia 5 3 3 2 4 2" xfId="38917"/>
    <cellStyle name="Migliaia 5 3 3 2 5" xfId="13009"/>
    <cellStyle name="Migliaia 5 3 3 3" xfId="5830"/>
    <cellStyle name="Migliaia 5 3 3 3 2" xfId="30668"/>
    <cellStyle name="Migliaia 5 3 3 3 2 2" xfId="36267"/>
    <cellStyle name="Migliaia 5 3 3 3 2 3" xfId="41569"/>
    <cellStyle name="Migliaia 5 3 3 3 3" xfId="33637"/>
    <cellStyle name="Migliaia 5 3 3 3 4" xfId="38918"/>
    <cellStyle name="Migliaia 5 3 3 4" xfId="17148"/>
    <cellStyle name="Migliaia 5 3 3 4 2" xfId="30669"/>
    <cellStyle name="Migliaia 5 3 3 4 2 2" xfId="36268"/>
    <cellStyle name="Migliaia 5 3 3 4 2 3" xfId="41570"/>
    <cellStyle name="Migliaia 5 3 3 4 3" xfId="33638"/>
    <cellStyle name="Migliaia 5 3 3 4 4" xfId="38919"/>
    <cellStyle name="Migliaia 5 3 3 4 5" xfId="21510"/>
    <cellStyle name="Migliaia 5 3 3 5" xfId="21511"/>
    <cellStyle name="Migliaia 5 3 3 5 2" xfId="30670"/>
    <cellStyle name="Migliaia 5 3 3 5 2 2" xfId="36269"/>
    <cellStyle name="Migliaia 5 3 3 5 2 3" xfId="41571"/>
    <cellStyle name="Migliaia 5 3 3 5 3" xfId="33639"/>
    <cellStyle name="Migliaia 5 3 3 5 4" xfId="38920"/>
    <cellStyle name="Migliaia 5 3 3 6" xfId="30667"/>
    <cellStyle name="Migliaia 5 3 3 6 2" xfId="36265"/>
    <cellStyle name="Migliaia 5 3 3 6 3" xfId="41567"/>
    <cellStyle name="Migliaia 5 3 3 7" xfId="33636"/>
    <cellStyle name="Migliaia 5 3 3 8" xfId="38916"/>
    <cellStyle name="Migliaia 5 3 3 9" xfId="13008"/>
    <cellStyle name="Migliaia 5 3 4" xfId="3309"/>
    <cellStyle name="Migliaia 5 3 4 2" xfId="4819"/>
    <cellStyle name="Migliaia 5 3 4 2 2" xfId="10771"/>
    <cellStyle name="Migliaia 5 3 4 2 3" xfId="14885"/>
    <cellStyle name="Migliaia 5 3 4 2 4" xfId="17151"/>
    <cellStyle name="Migliaia 5 3 4 2 5" xfId="28738"/>
    <cellStyle name="Migliaia 5 3 4 2 6" xfId="13011"/>
    <cellStyle name="Migliaia 5 3 4 3" xfId="10019"/>
    <cellStyle name="Migliaia 5 3 4 3 2" xfId="31718"/>
    <cellStyle name="Migliaia 5 3 4 3 2 2" xfId="36878"/>
    <cellStyle name="Migliaia 5 3 4 3 2 3" xfId="42180"/>
    <cellStyle name="Migliaia 5 3 4 3 3" xfId="34227"/>
    <cellStyle name="Migliaia 5 3 4 3 4" xfId="39529"/>
    <cellStyle name="Migliaia 5 3 4 4" xfId="17150"/>
    <cellStyle name="Migliaia 5 3 4 4 2" xfId="36270"/>
    <cellStyle name="Migliaia 5 3 4 4 3" xfId="41572"/>
    <cellStyle name="Migliaia 5 3 4 4 4" xfId="30671"/>
    <cellStyle name="Migliaia 5 3 4 5" xfId="33640"/>
    <cellStyle name="Migliaia 5 3 4 6" xfId="38921"/>
    <cellStyle name="Migliaia 5 3 4 7" xfId="13010"/>
    <cellStyle name="Migliaia 5 3 5" xfId="4147"/>
    <cellStyle name="Migliaia 5 3 5 2" xfId="10617"/>
    <cellStyle name="Migliaia 5 3 5 2 2" xfId="31719"/>
    <cellStyle name="Migliaia 5 3 5 2 2 2" xfId="36879"/>
    <cellStyle name="Migliaia 5 3 5 2 2 3" xfId="42181"/>
    <cellStyle name="Migliaia 5 3 5 2 3" xfId="34228"/>
    <cellStyle name="Migliaia 5 3 5 2 4" xfId="39530"/>
    <cellStyle name="Migliaia 5 3 5 3" xfId="17152"/>
    <cellStyle name="Migliaia 5 3 5 3 2" xfId="36271"/>
    <cellStyle name="Migliaia 5 3 5 3 3" xfId="41573"/>
    <cellStyle name="Migliaia 5 3 5 3 4" xfId="30672"/>
    <cellStyle name="Migliaia 5 3 5 4" xfId="33641"/>
    <cellStyle name="Migliaia 5 3 5 5" xfId="38922"/>
    <cellStyle name="Migliaia 5 3 5 6" xfId="13012"/>
    <cellStyle name="Migliaia 5 3 6" xfId="3739"/>
    <cellStyle name="Migliaia 5 3 6 2" xfId="10322"/>
    <cellStyle name="Migliaia 5 3 6 2 2" xfId="36272"/>
    <cellStyle name="Migliaia 5 3 6 2 3" xfId="41574"/>
    <cellStyle name="Migliaia 5 3 6 3" xfId="15000"/>
    <cellStyle name="Migliaia 5 3 6 4" xfId="17153"/>
    <cellStyle name="Migliaia 5 3 6 4 2" xfId="38923"/>
    <cellStyle name="Migliaia 5 3 6 5" xfId="13013"/>
    <cellStyle name="Migliaia 5 3 7" xfId="8553"/>
    <cellStyle name="Migliaia 5 3 7 2" xfId="30673"/>
    <cellStyle name="Migliaia 5 3 7 2 2" xfId="36273"/>
    <cellStyle name="Migliaia 5 3 7 2 3" xfId="41575"/>
    <cellStyle name="Migliaia 5 3 7 3" xfId="33642"/>
    <cellStyle name="Migliaia 5 3 7 4" xfId="38924"/>
    <cellStyle name="Migliaia 5 3 8" xfId="13599"/>
    <cellStyle name="Migliaia 5 3 8 2" xfId="30674"/>
    <cellStyle name="Migliaia 5 3 8 2 2" xfId="36274"/>
    <cellStyle name="Migliaia 5 3 8 2 3" xfId="41576"/>
    <cellStyle name="Migliaia 5 3 8 3" xfId="33643"/>
    <cellStyle name="Migliaia 5 3 8 4" xfId="38925"/>
    <cellStyle name="Migliaia 5 3 8 5" xfId="21512"/>
    <cellStyle name="Migliaia 5 3 9" xfId="17144"/>
    <cellStyle name="Migliaia 5 4" xfId="633"/>
    <cellStyle name="Migliaia 5 4 2" xfId="4565"/>
    <cellStyle name="Migliaia 5 4 2 2" xfId="5177"/>
    <cellStyle name="Migliaia 5 4 2 2 2" xfId="30675"/>
    <cellStyle name="Migliaia 5 4 2 2 2 2" xfId="36275"/>
    <cellStyle name="Migliaia 5 4 2 2 2 3" xfId="41577"/>
    <cellStyle name="Migliaia 5 4 2 2 3" xfId="33644"/>
    <cellStyle name="Migliaia 5 4 2 2 4" xfId="38926"/>
    <cellStyle name="Migliaia 5 4 2 3" xfId="8368"/>
    <cellStyle name="Migliaia 5 4 2 3 2" xfId="30676"/>
    <cellStyle name="Migliaia 5 4 2 3 2 2" xfId="36276"/>
    <cellStyle name="Migliaia 5 4 2 3 2 3" xfId="41578"/>
    <cellStyle name="Migliaia 5 4 2 3 3" xfId="33645"/>
    <cellStyle name="Migliaia 5 4 2 3 4" xfId="38927"/>
    <cellStyle name="Migliaia 5 4 2 4" xfId="7715"/>
    <cellStyle name="Migliaia 5 4 2 5" xfId="7125"/>
    <cellStyle name="Migliaia 5 4 2 5 2" xfId="17898"/>
    <cellStyle name="Migliaia 5 4 2 5 3" xfId="42990"/>
    <cellStyle name="Migliaia 5 4 2 5 4" xfId="46891"/>
    <cellStyle name="Migliaia 5 4 2 5 5" xfId="49907"/>
    <cellStyle name="Migliaia 5 4 2 6" xfId="17155"/>
    <cellStyle name="Migliaia 5 4 2 7" xfId="21514"/>
    <cellStyle name="Migliaia 5 4 3" xfId="5178"/>
    <cellStyle name="Migliaia 5 4 3 2" xfId="14558"/>
    <cellStyle name="Migliaia 5 4 3 2 2" xfId="36277"/>
    <cellStyle name="Migliaia 5 4 3 2 3" xfId="41579"/>
    <cellStyle name="Migliaia 5 4 3 3" xfId="33646"/>
    <cellStyle name="Migliaia 5 4 3 4" xfId="38928"/>
    <cellStyle name="Migliaia 5 4 3 5" xfId="13597"/>
    <cellStyle name="Migliaia 5 4 4" xfId="8369"/>
    <cellStyle name="Migliaia 5 4 4 2" xfId="30677"/>
    <cellStyle name="Migliaia 5 4 4 2 2" xfId="36278"/>
    <cellStyle name="Migliaia 5 4 4 2 3" xfId="41580"/>
    <cellStyle name="Migliaia 5 4 4 3" xfId="33647"/>
    <cellStyle name="Migliaia 5 4 4 4" xfId="38929"/>
    <cellStyle name="Migliaia 5 4 5" xfId="7714"/>
    <cellStyle name="Migliaia 5 4 5 2" xfId="30678"/>
    <cellStyle name="Migliaia 5 4 5 2 2" xfId="36279"/>
    <cellStyle name="Migliaia 5 4 5 2 3" xfId="41581"/>
    <cellStyle name="Migliaia 5 4 5 3" xfId="33648"/>
    <cellStyle name="Migliaia 5 4 5 4" xfId="38930"/>
    <cellStyle name="Migliaia 5 4 6" xfId="7124"/>
    <cellStyle name="Migliaia 5 4 6 2" xfId="17897"/>
    <cellStyle name="Migliaia 5 4 6 2 2" xfId="36280"/>
    <cellStyle name="Migliaia 5 4 6 2 3" xfId="41582"/>
    <cellStyle name="Migliaia 5 4 6 2 4" xfId="30679"/>
    <cellStyle name="Migliaia 5 4 6 3" xfId="33649"/>
    <cellStyle name="Migliaia 5 4 6 4" xfId="38931"/>
    <cellStyle name="Migliaia 5 4 6 5" xfId="21515"/>
    <cellStyle name="Migliaia 5 4 6 6" xfId="28626"/>
    <cellStyle name="Migliaia 5 4 6 7" xfId="46890"/>
    <cellStyle name="Migliaia 5 4 6 8" xfId="49906"/>
    <cellStyle name="Migliaia 5 4 7" xfId="17154"/>
    <cellStyle name="Migliaia 5 4 7 2" xfId="30680"/>
    <cellStyle name="Migliaia 5 4 7 2 2" xfId="36281"/>
    <cellStyle name="Migliaia 5 4 7 2 3" xfId="41583"/>
    <cellStyle name="Migliaia 5 4 7 3" xfId="33650"/>
    <cellStyle name="Migliaia 5 4 7 4" xfId="38932"/>
    <cellStyle name="Migliaia 5 4 7 5" xfId="21516"/>
    <cellStyle name="Migliaia 5 4 8" xfId="21513"/>
    <cellStyle name="Migliaia 5 4 9" xfId="2591"/>
    <cellStyle name="Migliaia 5 5" xfId="634"/>
    <cellStyle name="Migliaia 5 5 2" xfId="4566"/>
    <cellStyle name="Migliaia 5 5 2 2" xfId="14803"/>
    <cellStyle name="Migliaia 5 5 2 2 2" xfId="36282"/>
    <cellStyle name="Migliaia 5 5 2 2 3" xfId="41584"/>
    <cellStyle name="Migliaia 5 5 2 3" xfId="17157"/>
    <cellStyle name="Migliaia 5 5 2 3 2" xfId="33651"/>
    <cellStyle name="Migliaia 5 5 2 4" xfId="38933"/>
    <cellStyle name="Migliaia 5 5 2 5" xfId="13014"/>
    <cellStyle name="Migliaia 5 5 3" xfId="7716"/>
    <cellStyle name="Migliaia 5 5 3 2" xfId="30681"/>
    <cellStyle name="Migliaia 5 5 3 2 2" xfId="36283"/>
    <cellStyle name="Migliaia 5 5 3 2 3" xfId="41585"/>
    <cellStyle name="Migliaia 5 5 3 3" xfId="33652"/>
    <cellStyle name="Migliaia 5 5 3 4" xfId="38934"/>
    <cellStyle name="Migliaia 5 5 4" xfId="7126"/>
    <cellStyle name="Migliaia 5 5 4 2" xfId="17899"/>
    <cellStyle name="Migliaia 5 5 4 2 2" xfId="36284"/>
    <cellStyle name="Migliaia 5 5 4 2 3" xfId="41586"/>
    <cellStyle name="Migliaia 5 5 4 2 4" xfId="30682"/>
    <cellStyle name="Migliaia 5 5 4 3" xfId="33653"/>
    <cellStyle name="Migliaia 5 5 4 4" xfId="38935"/>
    <cellStyle name="Migliaia 5 5 4 5" xfId="21518"/>
    <cellStyle name="Migliaia 5 5 4 6" xfId="21000"/>
    <cellStyle name="Migliaia 5 5 4 7" xfId="46892"/>
    <cellStyle name="Migliaia 5 5 4 8" xfId="49908"/>
    <cellStyle name="Migliaia 5 5 5" xfId="17156"/>
    <cellStyle name="Migliaia 5 5 5 2" xfId="30683"/>
    <cellStyle name="Migliaia 5 5 5 2 2" xfId="36285"/>
    <cellStyle name="Migliaia 5 5 5 2 3" xfId="41587"/>
    <cellStyle name="Migliaia 5 5 5 3" xfId="33654"/>
    <cellStyle name="Migliaia 5 5 5 4" xfId="38936"/>
    <cellStyle name="Migliaia 5 5 5 5" xfId="21519"/>
    <cellStyle name="Migliaia 5 5 6" xfId="21520"/>
    <cellStyle name="Migliaia 5 5 6 2" xfId="30684"/>
    <cellStyle name="Migliaia 5 5 6 2 2" xfId="36286"/>
    <cellStyle name="Migliaia 5 5 6 2 3" xfId="41588"/>
    <cellStyle name="Migliaia 5 5 6 3" xfId="33655"/>
    <cellStyle name="Migliaia 5 5 6 4" xfId="38937"/>
    <cellStyle name="Migliaia 5 5 7" xfId="21517"/>
    <cellStyle name="Migliaia 5 5 8" xfId="2592"/>
    <cellStyle name="Migliaia 5 6" xfId="2587"/>
    <cellStyle name="Migliaia 5 6 2" xfId="4561"/>
    <cellStyle name="Migliaia 5 6 2 2" xfId="6077"/>
    <cellStyle name="Migliaia 5 6 2 3" xfId="14943"/>
    <cellStyle name="Migliaia 5 6 2 4" xfId="17159"/>
    <cellStyle name="Migliaia 5 6 2 5" xfId="28739"/>
    <cellStyle name="Migliaia 5 6 2 6" xfId="13016"/>
    <cellStyle name="Migliaia 5 6 3" xfId="5829"/>
    <cellStyle name="Migliaia 5 6 3 2" xfId="31720"/>
    <cellStyle name="Migliaia 5 6 3 2 2" xfId="36880"/>
    <cellStyle name="Migliaia 5 6 3 2 3" xfId="42182"/>
    <cellStyle name="Migliaia 5 6 3 3" xfId="34229"/>
    <cellStyle name="Migliaia 5 6 3 4" xfId="39531"/>
    <cellStyle name="Migliaia 5 6 4" xfId="17158"/>
    <cellStyle name="Migliaia 5 6 4 2" xfId="36287"/>
    <cellStyle name="Migliaia 5 6 4 3" xfId="41589"/>
    <cellStyle name="Migliaia 5 6 4 4" xfId="30685"/>
    <cellStyle name="Migliaia 5 6 5" xfId="33656"/>
    <cellStyle name="Migliaia 5 6 6" xfId="38938"/>
    <cellStyle name="Migliaia 5 6 7" xfId="13015"/>
    <cellStyle name="Migliaia 5 7" xfId="4145"/>
    <cellStyle name="Migliaia 5 7 2" xfId="10615"/>
    <cellStyle name="Migliaia 5 7 2 2" xfId="31721"/>
    <cellStyle name="Migliaia 5 7 2 2 2" xfId="36881"/>
    <cellStyle name="Migliaia 5 7 2 2 3" xfId="42183"/>
    <cellStyle name="Migliaia 5 7 2 3" xfId="34230"/>
    <cellStyle name="Migliaia 5 7 2 4" xfId="39532"/>
    <cellStyle name="Migliaia 5 7 3" xfId="17160"/>
    <cellStyle name="Migliaia 5 7 3 2" xfId="36288"/>
    <cellStyle name="Migliaia 5 7 3 3" xfId="41590"/>
    <cellStyle name="Migliaia 5 7 3 4" xfId="30686"/>
    <cellStyle name="Migliaia 5 7 4" xfId="33657"/>
    <cellStyle name="Migliaia 5 7 5" xfId="38939"/>
    <cellStyle name="Migliaia 5 7 6" xfId="13017"/>
    <cellStyle name="Migliaia 5 8" xfId="3737"/>
    <cellStyle name="Migliaia 5 8 2" xfId="10320"/>
    <cellStyle name="Migliaia 5 8 2 2" xfId="31722"/>
    <cellStyle name="Migliaia 5 8 2 2 2" xfId="36882"/>
    <cellStyle name="Migliaia 5 8 2 2 3" xfId="42184"/>
    <cellStyle name="Migliaia 5 8 2 3" xfId="34231"/>
    <cellStyle name="Migliaia 5 8 2 4" xfId="39533"/>
    <cellStyle name="Migliaia 5 8 3" xfId="17161"/>
    <cellStyle name="Migliaia 5 8 3 2" xfId="36289"/>
    <cellStyle name="Migliaia 5 8 3 3" xfId="41591"/>
    <cellStyle name="Migliaia 5 8 3 4" xfId="30687"/>
    <cellStyle name="Migliaia 5 8 4" xfId="33658"/>
    <cellStyle name="Migliaia 5 8 5" xfId="38940"/>
    <cellStyle name="Migliaia 5 8 6" xfId="13018"/>
    <cellStyle name="Migliaia 5 9" xfId="13527"/>
    <cellStyle name="Migliaia 5 9 2" xfId="30688"/>
    <cellStyle name="Migliaia 5 9 2 2" xfId="36290"/>
    <cellStyle name="Migliaia 5 9 2 3" xfId="41592"/>
    <cellStyle name="Migliaia 5 9 3" xfId="33659"/>
    <cellStyle name="Migliaia 5 9 4" xfId="38941"/>
    <cellStyle name="Migliaia 50" xfId="635"/>
    <cellStyle name="Migliaia 50 10" xfId="17162"/>
    <cellStyle name="Migliaia 50 10 2" xfId="36291"/>
    <cellStyle name="Migliaia 50 10 3" xfId="41593"/>
    <cellStyle name="Migliaia 50 10 4" xfId="30689"/>
    <cellStyle name="Migliaia 50 11" xfId="33660"/>
    <cellStyle name="Migliaia 50 12" xfId="38942"/>
    <cellStyle name="Migliaia 50 13" xfId="1916"/>
    <cellStyle name="Migliaia 50 2" xfId="636"/>
    <cellStyle name="Migliaia 50 2 2" xfId="2594"/>
    <cellStyle name="Migliaia 50 2 2 2" xfId="4568"/>
    <cellStyle name="Migliaia 50 2 2 2 2" xfId="10712"/>
    <cellStyle name="Migliaia 50 2 2 2 2 2" xfId="36292"/>
    <cellStyle name="Migliaia 50 2 2 2 2 3" xfId="41594"/>
    <cellStyle name="Migliaia 50 2 2 2 3" xfId="14804"/>
    <cellStyle name="Migliaia 50 2 2 2 4" xfId="17165"/>
    <cellStyle name="Migliaia 50 2 2 2 4 2" xfId="38943"/>
    <cellStyle name="Migliaia 50 2 2 2 5" xfId="13019"/>
    <cellStyle name="Migliaia 50 2 2 3" xfId="7937"/>
    <cellStyle name="Migliaia 50 2 2 3 2" xfId="31723"/>
    <cellStyle name="Migliaia 50 2 2 3 2 2" xfId="36883"/>
    <cellStyle name="Migliaia 50 2 2 3 2 3" xfId="42185"/>
    <cellStyle name="Migliaia 50 2 2 3 3" xfId="34232"/>
    <cellStyle name="Migliaia 50 2 2 3 4" xfId="39534"/>
    <cellStyle name="Migliaia 50 2 2 4" xfId="7127"/>
    <cellStyle name="Migliaia 50 2 2 4 2" xfId="17900"/>
    <cellStyle name="Migliaia 50 2 2 4 3" xfId="43890"/>
    <cellStyle name="Migliaia 50 2 2 4 4" xfId="46893"/>
    <cellStyle name="Migliaia 50 2 2 4 5" xfId="49909"/>
    <cellStyle name="Migliaia 50 2 2 5" xfId="17164"/>
    <cellStyle name="Migliaia 50 2 2 6" xfId="21522"/>
    <cellStyle name="Migliaia 50 2 3" xfId="4149"/>
    <cellStyle name="Migliaia 50 2 3 2" xfId="10619"/>
    <cellStyle name="Migliaia 50 2 3 2 2" xfId="31724"/>
    <cellStyle name="Migliaia 50 2 3 2 2 2" xfId="36884"/>
    <cellStyle name="Migliaia 50 2 3 2 2 3" xfId="42186"/>
    <cellStyle name="Migliaia 50 2 3 2 3" xfId="34233"/>
    <cellStyle name="Migliaia 50 2 3 2 4" xfId="39535"/>
    <cellStyle name="Migliaia 50 2 3 3" xfId="17166"/>
    <cellStyle name="Migliaia 50 2 3 3 2" xfId="36293"/>
    <cellStyle name="Migliaia 50 2 3 3 3" xfId="41595"/>
    <cellStyle name="Migliaia 50 2 3 3 4" xfId="30690"/>
    <cellStyle name="Migliaia 50 2 3 4" xfId="33661"/>
    <cellStyle name="Migliaia 50 2 3 5" xfId="38944"/>
    <cellStyle name="Migliaia 50 2 3 6" xfId="13020"/>
    <cellStyle name="Migliaia 50 2 4" xfId="3742"/>
    <cellStyle name="Migliaia 50 2 4 2" xfId="10324"/>
    <cellStyle name="Migliaia 50 2 4 2 2" xfId="36294"/>
    <cellStyle name="Migliaia 50 2 4 2 3" xfId="41596"/>
    <cellStyle name="Migliaia 50 2 4 3" xfId="14999"/>
    <cellStyle name="Migliaia 50 2 4 4" xfId="17167"/>
    <cellStyle name="Migliaia 50 2 4 4 2" xfId="38945"/>
    <cellStyle name="Migliaia 50 2 4 5" xfId="13021"/>
    <cellStyle name="Migliaia 50 2 5" xfId="9452"/>
    <cellStyle name="Migliaia 50 2 5 2" xfId="30691"/>
    <cellStyle name="Migliaia 50 2 5 2 2" xfId="36295"/>
    <cellStyle name="Migliaia 50 2 5 2 3" xfId="41597"/>
    <cellStyle name="Migliaia 50 2 5 3" xfId="33662"/>
    <cellStyle name="Migliaia 50 2 5 4" xfId="38946"/>
    <cellStyle name="Migliaia 50 2 6" xfId="17163"/>
    <cellStyle name="Migliaia 50 2 6 2" xfId="30692"/>
    <cellStyle name="Migliaia 50 2 6 2 2" xfId="36296"/>
    <cellStyle name="Migliaia 50 2 6 2 3" xfId="41598"/>
    <cellStyle name="Migliaia 50 2 6 3" xfId="33663"/>
    <cellStyle name="Migliaia 50 2 6 4" xfId="38947"/>
    <cellStyle name="Migliaia 50 2 6 5" xfId="21523"/>
    <cellStyle name="Migliaia 50 2 7" xfId="21521"/>
    <cellStyle name="Migliaia 50 2 8" xfId="1917"/>
    <cellStyle name="Migliaia 50 3" xfId="637"/>
    <cellStyle name="Migliaia 50 3 10" xfId="21524"/>
    <cellStyle name="Migliaia 50 3 11" xfId="13022"/>
    <cellStyle name="Migliaia 50 3 12" xfId="1918"/>
    <cellStyle name="Migliaia 50 3 2" xfId="638"/>
    <cellStyle name="Migliaia 50 3 2 2" xfId="4570"/>
    <cellStyle name="Migliaia 50 3 2 2 2" xfId="8370"/>
    <cellStyle name="Migliaia 50 3 2 2 2 2" xfId="14805"/>
    <cellStyle name="Migliaia 50 3 2 2 2 2 2" xfId="18193"/>
    <cellStyle name="Migliaia 50 3 2 2 2 2 2 2" xfId="36297"/>
    <cellStyle name="Migliaia 50 3 2 2 2 2 3" xfId="41599"/>
    <cellStyle name="Migliaia 50 3 2 2 2 2 4" xfId="30693"/>
    <cellStyle name="Migliaia 50 3 2 2 2 3" xfId="33664"/>
    <cellStyle name="Migliaia 50 3 2 2 2 4" xfId="38948"/>
    <cellStyle name="Migliaia 50 3 2 2 2 5" xfId="44576"/>
    <cellStyle name="Migliaia 50 3 2 2 2 6" xfId="47199"/>
    <cellStyle name="Migliaia 50 3 2 2 2 7" xfId="50215"/>
    <cellStyle name="Migliaia 50 3 2 2 2 8" xfId="13991"/>
    <cellStyle name="Migliaia 50 3 2 2 3" xfId="8623"/>
    <cellStyle name="Migliaia 50 3 2 2 4" xfId="7128"/>
    <cellStyle name="Migliaia 50 3 2 2 4 2" xfId="17901"/>
    <cellStyle name="Migliaia 50 3 2 2 4 3" xfId="43277"/>
    <cellStyle name="Migliaia 50 3 2 2 4 4" xfId="46894"/>
    <cellStyle name="Migliaia 50 3 2 2 4 5" xfId="49910"/>
    <cellStyle name="Migliaia 50 3 2 2 5" xfId="17170"/>
    <cellStyle name="Migliaia 50 3 2 2 6" xfId="21526"/>
    <cellStyle name="Migliaia 50 3 2 3" xfId="3744"/>
    <cellStyle name="Migliaia 50 3 2 3 2" xfId="8525"/>
    <cellStyle name="Migliaia 50 3 2 3 2 2" xfId="36298"/>
    <cellStyle name="Migliaia 50 3 2 3 2 3" xfId="41600"/>
    <cellStyle name="Migliaia 50 3 2 3 2 4" xfId="30694"/>
    <cellStyle name="Migliaia 50 3 2 3 3" xfId="8371"/>
    <cellStyle name="Migliaia 50 3 2 3 4" xfId="17171"/>
    <cellStyle name="Migliaia 50 3 2 3 4 2" xfId="38949"/>
    <cellStyle name="Migliaia 50 3 2 3 5" xfId="13023"/>
    <cellStyle name="Migliaia 50 3 2 4" xfId="7718"/>
    <cellStyle name="Migliaia 50 3 2 4 2" xfId="14409"/>
    <cellStyle name="Migliaia 50 3 2 4 2 2" xfId="36299"/>
    <cellStyle name="Migliaia 50 3 2 4 2 3" xfId="41601"/>
    <cellStyle name="Migliaia 50 3 2 4 3" xfId="33665"/>
    <cellStyle name="Migliaia 50 3 2 4 4" xfId="38950"/>
    <cellStyle name="Migliaia 50 3 2 4 5" xfId="13530"/>
    <cellStyle name="Migliaia 50 3 2 5" xfId="13595"/>
    <cellStyle name="Migliaia 50 3 2 5 2" xfId="30695"/>
    <cellStyle name="Migliaia 50 3 2 5 2 2" xfId="36300"/>
    <cellStyle name="Migliaia 50 3 2 5 2 3" xfId="41602"/>
    <cellStyle name="Migliaia 50 3 2 5 3" xfId="33666"/>
    <cellStyle name="Migliaia 50 3 2 5 4" xfId="38951"/>
    <cellStyle name="Migliaia 50 3 2 6" xfId="17169"/>
    <cellStyle name="Migliaia 50 3 2 6 2" xfId="30696"/>
    <cellStyle name="Migliaia 50 3 2 6 2 2" xfId="36301"/>
    <cellStyle name="Migliaia 50 3 2 6 2 3" xfId="41603"/>
    <cellStyle name="Migliaia 50 3 2 6 3" xfId="33667"/>
    <cellStyle name="Migliaia 50 3 2 6 4" xfId="38952"/>
    <cellStyle name="Migliaia 50 3 2 6 5" xfId="21527"/>
    <cellStyle name="Migliaia 50 3 2 7" xfId="21525"/>
    <cellStyle name="Migliaia 50 3 2 8" xfId="2596"/>
    <cellStyle name="Migliaia 50 3 3" xfId="2595"/>
    <cellStyle name="Migliaia 50 3 3 2" xfId="4569"/>
    <cellStyle name="Migliaia 50 3 3 2 2" xfId="6080"/>
    <cellStyle name="Migliaia 50 3 3 2 2 2" xfId="36303"/>
    <cellStyle name="Migliaia 50 3 3 2 2 3" xfId="41605"/>
    <cellStyle name="Migliaia 50 3 3 2 3" xfId="14559"/>
    <cellStyle name="Migliaia 50 3 3 2 4" xfId="17173"/>
    <cellStyle name="Migliaia 50 3 3 2 4 2" xfId="38954"/>
    <cellStyle name="Migliaia 50 3 3 2 5" xfId="13025"/>
    <cellStyle name="Migliaia 50 3 3 3" xfId="5832"/>
    <cellStyle name="Migliaia 50 3 3 3 2" xfId="30698"/>
    <cellStyle name="Migliaia 50 3 3 3 2 2" xfId="36304"/>
    <cellStyle name="Migliaia 50 3 3 3 2 3" xfId="41606"/>
    <cellStyle name="Migliaia 50 3 3 3 3" xfId="33669"/>
    <cellStyle name="Migliaia 50 3 3 3 4" xfId="38955"/>
    <cellStyle name="Migliaia 50 3 3 4" xfId="17172"/>
    <cellStyle name="Migliaia 50 3 3 4 2" xfId="30699"/>
    <cellStyle name="Migliaia 50 3 3 4 2 2" xfId="36305"/>
    <cellStyle name="Migliaia 50 3 3 4 2 3" xfId="41607"/>
    <cellStyle name="Migliaia 50 3 3 4 3" xfId="33670"/>
    <cellStyle name="Migliaia 50 3 3 4 4" xfId="38956"/>
    <cellStyle name="Migliaia 50 3 3 4 5" xfId="21528"/>
    <cellStyle name="Migliaia 50 3 3 5" xfId="21529"/>
    <cellStyle name="Migliaia 50 3 3 5 2" xfId="30700"/>
    <cellStyle name="Migliaia 50 3 3 5 2 2" xfId="36306"/>
    <cellStyle name="Migliaia 50 3 3 5 2 3" xfId="41608"/>
    <cellStyle name="Migliaia 50 3 3 5 3" xfId="33671"/>
    <cellStyle name="Migliaia 50 3 3 5 4" xfId="38957"/>
    <cellStyle name="Migliaia 50 3 3 6" xfId="30697"/>
    <cellStyle name="Migliaia 50 3 3 6 2" xfId="36302"/>
    <cellStyle name="Migliaia 50 3 3 6 3" xfId="41604"/>
    <cellStyle name="Migliaia 50 3 3 7" xfId="33668"/>
    <cellStyle name="Migliaia 50 3 3 8" xfId="38953"/>
    <cellStyle name="Migliaia 50 3 3 9" xfId="13024"/>
    <cellStyle name="Migliaia 50 3 4" xfId="3310"/>
    <cellStyle name="Migliaia 50 3 4 2" xfId="4820"/>
    <cellStyle name="Migliaia 50 3 4 2 2" xfId="10772"/>
    <cellStyle name="Migliaia 50 3 4 2 3" xfId="14342"/>
    <cellStyle name="Migliaia 50 3 4 2 4" xfId="17175"/>
    <cellStyle name="Migliaia 50 3 4 2 5" xfId="28740"/>
    <cellStyle name="Migliaia 50 3 4 2 6" xfId="13027"/>
    <cellStyle name="Migliaia 50 3 4 3" xfId="10020"/>
    <cellStyle name="Migliaia 50 3 4 3 2" xfId="31725"/>
    <cellStyle name="Migliaia 50 3 4 3 2 2" xfId="36885"/>
    <cellStyle name="Migliaia 50 3 4 3 2 3" xfId="42187"/>
    <cellStyle name="Migliaia 50 3 4 3 3" xfId="34234"/>
    <cellStyle name="Migliaia 50 3 4 3 4" xfId="39536"/>
    <cellStyle name="Migliaia 50 3 4 4" xfId="17174"/>
    <cellStyle name="Migliaia 50 3 4 4 2" xfId="36307"/>
    <cellStyle name="Migliaia 50 3 4 4 3" xfId="41609"/>
    <cellStyle name="Migliaia 50 3 4 4 4" xfId="30701"/>
    <cellStyle name="Migliaia 50 3 4 5" xfId="33672"/>
    <cellStyle name="Migliaia 50 3 4 6" xfId="38958"/>
    <cellStyle name="Migliaia 50 3 4 7" xfId="13026"/>
    <cellStyle name="Migliaia 50 3 5" xfId="4150"/>
    <cellStyle name="Migliaia 50 3 5 2" xfId="10620"/>
    <cellStyle name="Migliaia 50 3 5 2 2" xfId="31726"/>
    <cellStyle name="Migliaia 50 3 5 2 2 2" xfId="36886"/>
    <cellStyle name="Migliaia 50 3 5 2 2 3" xfId="42188"/>
    <cellStyle name="Migliaia 50 3 5 2 3" xfId="34235"/>
    <cellStyle name="Migliaia 50 3 5 2 4" xfId="39537"/>
    <cellStyle name="Migliaia 50 3 5 3" xfId="17176"/>
    <cellStyle name="Migliaia 50 3 5 3 2" xfId="36308"/>
    <cellStyle name="Migliaia 50 3 5 3 3" xfId="41610"/>
    <cellStyle name="Migliaia 50 3 5 3 4" xfId="30702"/>
    <cellStyle name="Migliaia 50 3 5 4" xfId="33673"/>
    <cellStyle name="Migliaia 50 3 5 5" xfId="38959"/>
    <cellStyle name="Migliaia 50 3 5 6" xfId="13028"/>
    <cellStyle name="Migliaia 50 3 6" xfId="3743"/>
    <cellStyle name="Migliaia 50 3 6 2" xfId="10325"/>
    <cellStyle name="Migliaia 50 3 6 2 2" xfId="36309"/>
    <cellStyle name="Migliaia 50 3 6 2 3" xfId="41611"/>
    <cellStyle name="Migliaia 50 3 6 3" xfId="14998"/>
    <cellStyle name="Migliaia 50 3 6 4" xfId="17177"/>
    <cellStyle name="Migliaia 50 3 6 4 2" xfId="38960"/>
    <cellStyle name="Migliaia 50 3 6 5" xfId="13029"/>
    <cellStyle name="Migliaia 50 3 7" xfId="7518"/>
    <cellStyle name="Migliaia 50 3 7 2" xfId="30703"/>
    <cellStyle name="Migliaia 50 3 7 2 2" xfId="36310"/>
    <cellStyle name="Migliaia 50 3 7 2 3" xfId="41612"/>
    <cellStyle name="Migliaia 50 3 7 3" xfId="33674"/>
    <cellStyle name="Migliaia 50 3 7 4" xfId="38961"/>
    <cellStyle name="Migliaia 50 3 8" xfId="13596"/>
    <cellStyle name="Migliaia 50 3 8 2" xfId="30704"/>
    <cellStyle name="Migliaia 50 3 8 2 2" xfId="36311"/>
    <cellStyle name="Migliaia 50 3 8 2 3" xfId="41613"/>
    <cellStyle name="Migliaia 50 3 8 3" xfId="33675"/>
    <cellStyle name="Migliaia 50 3 8 4" xfId="38962"/>
    <cellStyle name="Migliaia 50 3 8 5" xfId="21530"/>
    <cellStyle name="Migliaia 50 3 9" xfId="17168"/>
    <cellStyle name="Migliaia 50 4" xfId="639"/>
    <cellStyle name="Migliaia 50 4 2" xfId="4571"/>
    <cellStyle name="Migliaia 50 4 2 2" xfId="5179"/>
    <cellStyle name="Migliaia 50 4 2 2 2" xfId="30705"/>
    <cellStyle name="Migliaia 50 4 2 2 2 2" xfId="36312"/>
    <cellStyle name="Migliaia 50 4 2 2 2 3" xfId="41614"/>
    <cellStyle name="Migliaia 50 4 2 2 3" xfId="33676"/>
    <cellStyle name="Migliaia 50 4 2 2 4" xfId="38963"/>
    <cellStyle name="Migliaia 50 4 2 3" xfId="8372"/>
    <cellStyle name="Migliaia 50 4 2 3 2" xfId="30706"/>
    <cellStyle name="Migliaia 50 4 2 3 2 2" xfId="36313"/>
    <cellStyle name="Migliaia 50 4 2 3 2 3" xfId="41615"/>
    <cellStyle name="Migliaia 50 4 2 3 3" xfId="33677"/>
    <cellStyle name="Migliaia 50 4 2 3 4" xfId="38964"/>
    <cellStyle name="Migliaia 50 4 2 4" xfId="7720"/>
    <cellStyle name="Migliaia 50 4 2 5" xfId="7130"/>
    <cellStyle name="Migliaia 50 4 2 5 2" xfId="17903"/>
    <cellStyle name="Migliaia 50 4 2 5 3" xfId="28837"/>
    <cellStyle name="Migliaia 50 4 2 5 4" xfId="46896"/>
    <cellStyle name="Migliaia 50 4 2 5 5" xfId="49912"/>
    <cellStyle name="Migliaia 50 4 2 6" xfId="17179"/>
    <cellStyle name="Migliaia 50 4 2 7" xfId="21532"/>
    <cellStyle name="Migliaia 50 4 3" xfId="5180"/>
    <cellStyle name="Migliaia 50 4 3 2" xfId="14560"/>
    <cellStyle name="Migliaia 50 4 3 2 2" xfId="36314"/>
    <cellStyle name="Migliaia 50 4 3 2 3" xfId="41616"/>
    <cellStyle name="Migliaia 50 4 3 3" xfId="33678"/>
    <cellStyle name="Migliaia 50 4 3 4" xfId="38965"/>
    <cellStyle name="Migliaia 50 4 3 5" xfId="13594"/>
    <cellStyle name="Migliaia 50 4 4" xfId="8373"/>
    <cellStyle name="Migliaia 50 4 4 2" xfId="30707"/>
    <cellStyle name="Migliaia 50 4 4 2 2" xfId="36315"/>
    <cellStyle name="Migliaia 50 4 4 2 3" xfId="41617"/>
    <cellStyle name="Migliaia 50 4 4 3" xfId="33679"/>
    <cellStyle name="Migliaia 50 4 4 4" xfId="38966"/>
    <cellStyle name="Migliaia 50 4 5" xfId="7719"/>
    <cellStyle name="Migliaia 50 4 5 2" xfId="30708"/>
    <cellStyle name="Migliaia 50 4 5 2 2" xfId="36316"/>
    <cellStyle name="Migliaia 50 4 5 2 3" xfId="41618"/>
    <cellStyle name="Migliaia 50 4 5 3" xfId="33680"/>
    <cellStyle name="Migliaia 50 4 5 4" xfId="38967"/>
    <cellStyle name="Migliaia 50 4 6" xfId="7129"/>
    <cellStyle name="Migliaia 50 4 6 2" xfId="17902"/>
    <cellStyle name="Migliaia 50 4 6 2 2" xfId="36317"/>
    <cellStyle name="Migliaia 50 4 6 2 3" xfId="41619"/>
    <cellStyle name="Migliaia 50 4 6 2 4" xfId="30709"/>
    <cellStyle name="Migliaia 50 4 6 3" xfId="33681"/>
    <cellStyle name="Migliaia 50 4 6 4" xfId="38968"/>
    <cellStyle name="Migliaia 50 4 6 5" xfId="21533"/>
    <cellStyle name="Migliaia 50 4 6 6" xfId="44664"/>
    <cellStyle name="Migliaia 50 4 6 7" xfId="46895"/>
    <cellStyle name="Migliaia 50 4 6 8" xfId="49911"/>
    <cellStyle name="Migliaia 50 4 7" xfId="17178"/>
    <cellStyle name="Migliaia 50 4 7 2" xfId="30710"/>
    <cellStyle name="Migliaia 50 4 7 2 2" xfId="36318"/>
    <cellStyle name="Migliaia 50 4 7 2 3" xfId="41620"/>
    <cellStyle name="Migliaia 50 4 7 3" xfId="33682"/>
    <cellStyle name="Migliaia 50 4 7 4" xfId="38969"/>
    <cellStyle name="Migliaia 50 4 7 5" xfId="21534"/>
    <cellStyle name="Migliaia 50 4 8" xfId="21531"/>
    <cellStyle name="Migliaia 50 4 9" xfId="2597"/>
    <cellStyle name="Migliaia 50 5" xfId="640"/>
    <cellStyle name="Migliaia 50 5 2" xfId="4572"/>
    <cellStyle name="Migliaia 50 5 2 2" xfId="14806"/>
    <cellStyle name="Migliaia 50 5 2 2 2" xfId="36319"/>
    <cellStyle name="Migliaia 50 5 2 2 3" xfId="41621"/>
    <cellStyle name="Migliaia 50 5 2 3" xfId="17181"/>
    <cellStyle name="Migliaia 50 5 2 3 2" xfId="33683"/>
    <cellStyle name="Migliaia 50 5 2 4" xfId="38970"/>
    <cellStyle name="Migliaia 50 5 2 5" xfId="13030"/>
    <cellStyle name="Migliaia 50 5 3" xfId="7721"/>
    <cellStyle name="Migliaia 50 5 3 2" xfId="30711"/>
    <cellStyle name="Migliaia 50 5 3 2 2" xfId="36320"/>
    <cellStyle name="Migliaia 50 5 3 2 3" xfId="41622"/>
    <cellStyle name="Migliaia 50 5 3 3" xfId="33684"/>
    <cellStyle name="Migliaia 50 5 3 4" xfId="38971"/>
    <cellStyle name="Migliaia 50 5 4" xfId="7131"/>
    <cellStyle name="Migliaia 50 5 4 2" xfId="17904"/>
    <cellStyle name="Migliaia 50 5 4 2 2" xfId="36321"/>
    <cellStyle name="Migliaia 50 5 4 2 3" xfId="41623"/>
    <cellStyle name="Migliaia 50 5 4 2 4" xfId="30712"/>
    <cellStyle name="Migliaia 50 5 4 3" xfId="33685"/>
    <cellStyle name="Migliaia 50 5 4 4" xfId="38972"/>
    <cellStyle name="Migliaia 50 5 4 5" xfId="21536"/>
    <cellStyle name="Migliaia 50 5 4 6" xfId="43733"/>
    <cellStyle name="Migliaia 50 5 4 7" xfId="46897"/>
    <cellStyle name="Migliaia 50 5 4 8" xfId="49913"/>
    <cellStyle name="Migliaia 50 5 5" xfId="17180"/>
    <cellStyle name="Migliaia 50 5 5 2" xfId="30713"/>
    <cellStyle name="Migliaia 50 5 5 2 2" xfId="36322"/>
    <cellStyle name="Migliaia 50 5 5 2 3" xfId="41624"/>
    <cellStyle name="Migliaia 50 5 5 3" xfId="33686"/>
    <cellStyle name="Migliaia 50 5 5 4" xfId="38973"/>
    <cellStyle name="Migliaia 50 5 5 5" xfId="21537"/>
    <cellStyle name="Migliaia 50 5 6" xfId="21538"/>
    <cellStyle name="Migliaia 50 5 6 2" xfId="30714"/>
    <cellStyle name="Migliaia 50 5 6 2 2" xfId="36323"/>
    <cellStyle name="Migliaia 50 5 6 2 3" xfId="41625"/>
    <cellStyle name="Migliaia 50 5 6 3" xfId="33687"/>
    <cellStyle name="Migliaia 50 5 6 4" xfId="38974"/>
    <cellStyle name="Migliaia 50 5 7" xfId="21535"/>
    <cellStyle name="Migliaia 50 5 8" xfId="2598"/>
    <cellStyle name="Migliaia 50 6" xfId="2593"/>
    <cellStyle name="Migliaia 50 6 2" xfId="4567"/>
    <cellStyle name="Migliaia 50 6 2 2" xfId="6079"/>
    <cellStyle name="Migliaia 50 6 2 3" xfId="14942"/>
    <cellStyle name="Migliaia 50 6 2 4" xfId="17183"/>
    <cellStyle name="Migliaia 50 6 2 5" xfId="28741"/>
    <cellStyle name="Migliaia 50 6 2 6" xfId="13032"/>
    <cellStyle name="Migliaia 50 6 3" xfId="5831"/>
    <cellStyle name="Migliaia 50 6 3 2" xfId="31727"/>
    <cellStyle name="Migliaia 50 6 3 2 2" xfId="36887"/>
    <cellStyle name="Migliaia 50 6 3 2 3" xfId="42189"/>
    <cellStyle name="Migliaia 50 6 3 3" xfId="34236"/>
    <cellStyle name="Migliaia 50 6 3 4" xfId="39538"/>
    <cellStyle name="Migliaia 50 6 4" xfId="17182"/>
    <cellStyle name="Migliaia 50 6 4 2" xfId="36324"/>
    <cellStyle name="Migliaia 50 6 4 3" xfId="41626"/>
    <cellStyle name="Migliaia 50 6 4 4" xfId="30715"/>
    <cellStyle name="Migliaia 50 6 5" xfId="33688"/>
    <cellStyle name="Migliaia 50 6 6" xfId="38975"/>
    <cellStyle name="Migliaia 50 6 7" xfId="13031"/>
    <cellStyle name="Migliaia 50 7" xfId="4148"/>
    <cellStyle name="Migliaia 50 7 2" xfId="10618"/>
    <cellStyle name="Migliaia 50 7 2 2" xfId="31728"/>
    <cellStyle name="Migliaia 50 7 2 2 2" xfId="36888"/>
    <cellStyle name="Migliaia 50 7 2 2 3" xfId="42190"/>
    <cellStyle name="Migliaia 50 7 2 3" xfId="34237"/>
    <cellStyle name="Migliaia 50 7 2 4" xfId="39539"/>
    <cellStyle name="Migliaia 50 7 3" xfId="17184"/>
    <cellStyle name="Migliaia 50 7 3 2" xfId="36325"/>
    <cellStyle name="Migliaia 50 7 3 3" xfId="41627"/>
    <cellStyle name="Migliaia 50 7 3 4" xfId="30716"/>
    <cellStyle name="Migliaia 50 7 4" xfId="33689"/>
    <cellStyle name="Migliaia 50 7 5" xfId="38976"/>
    <cellStyle name="Migliaia 50 7 6" xfId="13033"/>
    <cellStyle name="Migliaia 50 8" xfId="3741"/>
    <cellStyle name="Migliaia 50 8 2" xfId="10323"/>
    <cellStyle name="Migliaia 50 8 2 2" xfId="31729"/>
    <cellStyle name="Migliaia 50 8 2 2 2" xfId="36889"/>
    <cellStyle name="Migliaia 50 8 2 2 3" xfId="42191"/>
    <cellStyle name="Migliaia 50 8 2 3" xfId="34238"/>
    <cellStyle name="Migliaia 50 8 2 4" xfId="39540"/>
    <cellStyle name="Migliaia 50 8 3" xfId="17185"/>
    <cellStyle name="Migliaia 50 8 3 2" xfId="36326"/>
    <cellStyle name="Migliaia 50 8 3 3" xfId="41628"/>
    <cellStyle name="Migliaia 50 8 3 4" xfId="30717"/>
    <cellStyle name="Migliaia 50 8 4" xfId="33690"/>
    <cellStyle name="Migliaia 50 8 5" xfId="38977"/>
    <cellStyle name="Migliaia 50 8 6" xfId="13034"/>
    <cellStyle name="Migliaia 50 9" xfId="13529"/>
    <cellStyle name="Migliaia 50 9 2" xfId="30718"/>
    <cellStyle name="Migliaia 50 9 2 2" xfId="36327"/>
    <cellStyle name="Migliaia 50 9 2 3" xfId="41629"/>
    <cellStyle name="Migliaia 50 9 3" xfId="33691"/>
    <cellStyle name="Migliaia 50 9 4" xfId="38978"/>
    <cellStyle name="Migliaia 51" xfId="641"/>
    <cellStyle name="Migliaia 51 10" xfId="17186"/>
    <cellStyle name="Migliaia 51 10 2" xfId="36328"/>
    <cellStyle name="Migliaia 51 10 3" xfId="41630"/>
    <cellStyle name="Migliaia 51 10 4" xfId="30719"/>
    <cellStyle name="Migliaia 51 11" xfId="33692"/>
    <cellStyle name="Migliaia 51 12" xfId="38979"/>
    <cellStyle name="Migliaia 51 13" xfId="1919"/>
    <cellStyle name="Migliaia 51 2" xfId="642"/>
    <cellStyle name="Migliaia 51 2 2" xfId="2600"/>
    <cellStyle name="Migliaia 51 2 2 2" xfId="4574"/>
    <cellStyle name="Migliaia 51 2 2 2 2" xfId="10713"/>
    <cellStyle name="Migliaia 51 2 2 2 2 2" xfId="36329"/>
    <cellStyle name="Migliaia 51 2 2 2 2 3" xfId="41631"/>
    <cellStyle name="Migliaia 51 2 2 2 3" xfId="14807"/>
    <cellStyle name="Migliaia 51 2 2 2 4" xfId="17189"/>
    <cellStyle name="Migliaia 51 2 2 2 4 2" xfId="38980"/>
    <cellStyle name="Migliaia 51 2 2 2 5" xfId="13035"/>
    <cellStyle name="Migliaia 51 2 2 3" xfId="7938"/>
    <cellStyle name="Migliaia 51 2 2 3 2" xfId="31730"/>
    <cellStyle name="Migliaia 51 2 2 3 2 2" xfId="36890"/>
    <cellStyle name="Migliaia 51 2 2 3 2 3" xfId="42192"/>
    <cellStyle name="Migliaia 51 2 2 3 3" xfId="34239"/>
    <cellStyle name="Migliaia 51 2 2 3 4" xfId="39541"/>
    <cellStyle name="Migliaia 51 2 2 4" xfId="7132"/>
    <cellStyle name="Migliaia 51 2 2 4 2" xfId="17905"/>
    <cellStyle name="Migliaia 51 2 2 4 3" xfId="44425"/>
    <cellStyle name="Migliaia 51 2 2 4 4" xfId="46898"/>
    <cellStyle name="Migliaia 51 2 2 4 5" xfId="49914"/>
    <cellStyle name="Migliaia 51 2 2 5" xfId="17188"/>
    <cellStyle name="Migliaia 51 2 2 6" xfId="21540"/>
    <cellStyle name="Migliaia 51 2 3" xfId="4152"/>
    <cellStyle name="Migliaia 51 2 3 2" xfId="10622"/>
    <cellStyle name="Migliaia 51 2 3 2 2" xfId="31731"/>
    <cellStyle name="Migliaia 51 2 3 2 2 2" xfId="36891"/>
    <cellStyle name="Migliaia 51 2 3 2 2 3" xfId="42193"/>
    <cellStyle name="Migliaia 51 2 3 2 3" xfId="34240"/>
    <cellStyle name="Migliaia 51 2 3 2 4" xfId="39542"/>
    <cellStyle name="Migliaia 51 2 3 3" xfId="17190"/>
    <cellStyle name="Migliaia 51 2 3 3 2" xfId="36330"/>
    <cellStyle name="Migliaia 51 2 3 3 3" xfId="41632"/>
    <cellStyle name="Migliaia 51 2 3 3 4" xfId="30720"/>
    <cellStyle name="Migliaia 51 2 3 4" xfId="33693"/>
    <cellStyle name="Migliaia 51 2 3 5" xfId="38981"/>
    <cellStyle name="Migliaia 51 2 3 6" xfId="13036"/>
    <cellStyle name="Migliaia 51 2 4" xfId="3746"/>
    <cellStyle name="Migliaia 51 2 4 2" xfId="10327"/>
    <cellStyle name="Migliaia 51 2 4 2 2" xfId="36331"/>
    <cellStyle name="Migliaia 51 2 4 2 3" xfId="41633"/>
    <cellStyle name="Migliaia 51 2 4 3" xfId="14461"/>
    <cellStyle name="Migliaia 51 2 4 4" xfId="17191"/>
    <cellStyle name="Migliaia 51 2 4 4 2" xfId="38982"/>
    <cellStyle name="Migliaia 51 2 4 5" xfId="13037"/>
    <cellStyle name="Migliaia 51 2 5" xfId="9453"/>
    <cellStyle name="Migliaia 51 2 5 2" xfId="30721"/>
    <cellStyle name="Migliaia 51 2 5 2 2" xfId="36332"/>
    <cellStyle name="Migliaia 51 2 5 2 3" xfId="41634"/>
    <cellStyle name="Migliaia 51 2 5 3" xfId="33694"/>
    <cellStyle name="Migliaia 51 2 5 4" xfId="38983"/>
    <cellStyle name="Migliaia 51 2 6" xfId="17187"/>
    <cellStyle name="Migliaia 51 2 6 2" xfId="30722"/>
    <cellStyle name="Migliaia 51 2 6 2 2" xfId="36333"/>
    <cellStyle name="Migliaia 51 2 6 2 3" xfId="41635"/>
    <cellStyle name="Migliaia 51 2 6 3" xfId="33695"/>
    <cellStyle name="Migliaia 51 2 6 4" xfId="38984"/>
    <cellStyle name="Migliaia 51 2 6 5" xfId="21541"/>
    <cellStyle name="Migliaia 51 2 7" xfId="21539"/>
    <cellStyle name="Migliaia 51 2 8" xfId="1920"/>
    <cellStyle name="Migliaia 51 3" xfId="643"/>
    <cellStyle name="Migliaia 51 3 10" xfId="21542"/>
    <cellStyle name="Migliaia 51 3 11" xfId="13038"/>
    <cellStyle name="Migliaia 51 3 12" xfId="1921"/>
    <cellStyle name="Migliaia 51 3 2" xfId="644"/>
    <cellStyle name="Migliaia 51 3 2 2" xfId="4576"/>
    <cellStyle name="Migliaia 51 3 2 2 2" xfId="8374"/>
    <cellStyle name="Migliaia 51 3 2 2 2 2" xfId="14808"/>
    <cellStyle name="Migliaia 51 3 2 2 2 2 2" xfId="18194"/>
    <cellStyle name="Migliaia 51 3 2 2 2 2 2 2" xfId="36334"/>
    <cellStyle name="Migliaia 51 3 2 2 2 2 3" xfId="41636"/>
    <cellStyle name="Migliaia 51 3 2 2 2 2 4" xfId="30723"/>
    <cellStyle name="Migliaia 51 3 2 2 2 3" xfId="33696"/>
    <cellStyle name="Migliaia 51 3 2 2 2 4" xfId="38985"/>
    <cellStyle name="Migliaia 51 3 2 2 2 5" xfId="43037"/>
    <cellStyle name="Migliaia 51 3 2 2 2 6" xfId="47200"/>
    <cellStyle name="Migliaia 51 3 2 2 2 7" xfId="50216"/>
    <cellStyle name="Migliaia 51 3 2 2 2 8" xfId="13993"/>
    <cellStyle name="Migliaia 51 3 2 2 3" xfId="8508"/>
    <cellStyle name="Migliaia 51 3 2 2 4" xfId="7133"/>
    <cellStyle name="Migliaia 51 3 2 2 4 2" xfId="17906"/>
    <cellStyle name="Migliaia 51 3 2 2 4 3" xfId="44524"/>
    <cellStyle name="Migliaia 51 3 2 2 4 4" xfId="46899"/>
    <cellStyle name="Migliaia 51 3 2 2 4 5" xfId="49915"/>
    <cellStyle name="Migliaia 51 3 2 2 5" xfId="17194"/>
    <cellStyle name="Migliaia 51 3 2 2 6" xfId="21544"/>
    <cellStyle name="Migliaia 51 3 2 3" xfId="3748"/>
    <cellStyle name="Migliaia 51 3 2 3 2" xfId="8705"/>
    <cellStyle name="Migliaia 51 3 2 3 2 2" xfId="36335"/>
    <cellStyle name="Migliaia 51 3 2 3 2 3" xfId="41637"/>
    <cellStyle name="Migliaia 51 3 2 3 2 4" xfId="30724"/>
    <cellStyle name="Migliaia 51 3 2 3 3" xfId="8375"/>
    <cellStyle name="Migliaia 51 3 2 3 4" xfId="17195"/>
    <cellStyle name="Migliaia 51 3 2 3 4 2" xfId="38986"/>
    <cellStyle name="Migliaia 51 3 2 3 5" xfId="13039"/>
    <cellStyle name="Migliaia 51 3 2 4" xfId="7723"/>
    <cellStyle name="Migliaia 51 3 2 4 2" xfId="14410"/>
    <cellStyle name="Migliaia 51 3 2 4 2 2" xfId="36336"/>
    <cellStyle name="Migliaia 51 3 2 4 2 3" xfId="41638"/>
    <cellStyle name="Migliaia 51 3 2 4 3" xfId="33697"/>
    <cellStyle name="Migliaia 51 3 2 4 4" xfId="38987"/>
    <cellStyle name="Migliaia 51 3 2 4 5" xfId="13532"/>
    <cellStyle name="Migliaia 51 3 2 5" xfId="13592"/>
    <cellStyle name="Migliaia 51 3 2 5 2" xfId="30725"/>
    <cellStyle name="Migliaia 51 3 2 5 2 2" xfId="36337"/>
    <cellStyle name="Migliaia 51 3 2 5 2 3" xfId="41639"/>
    <cellStyle name="Migliaia 51 3 2 5 3" xfId="33698"/>
    <cellStyle name="Migliaia 51 3 2 5 4" xfId="38988"/>
    <cellStyle name="Migliaia 51 3 2 6" xfId="17193"/>
    <cellStyle name="Migliaia 51 3 2 6 2" xfId="30726"/>
    <cellStyle name="Migliaia 51 3 2 6 2 2" xfId="36338"/>
    <cellStyle name="Migliaia 51 3 2 6 2 3" xfId="41640"/>
    <cellStyle name="Migliaia 51 3 2 6 3" xfId="33699"/>
    <cellStyle name="Migliaia 51 3 2 6 4" xfId="38989"/>
    <cellStyle name="Migliaia 51 3 2 6 5" xfId="21545"/>
    <cellStyle name="Migliaia 51 3 2 7" xfId="21543"/>
    <cellStyle name="Migliaia 51 3 2 8" xfId="2602"/>
    <cellStyle name="Migliaia 51 3 3" xfId="2601"/>
    <cellStyle name="Migliaia 51 3 3 2" xfId="4575"/>
    <cellStyle name="Migliaia 51 3 3 2 2" xfId="6082"/>
    <cellStyle name="Migliaia 51 3 3 2 2 2" xfId="36340"/>
    <cellStyle name="Migliaia 51 3 3 2 2 3" xfId="41642"/>
    <cellStyle name="Migliaia 51 3 3 2 3" xfId="14561"/>
    <cellStyle name="Migliaia 51 3 3 2 4" xfId="17197"/>
    <cellStyle name="Migliaia 51 3 3 2 4 2" xfId="38991"/>
    <cellStyle name="Migliaia 51 3 3 2 5" xfId="13041"/>
    <cellStyle name="Migliaia 51 3 3 3" xfId="5834"/>
    <cellStyle name="Migliaia 51 3 3 3 2" xfId="30728"/>
    <cellStyle name="Migliaia 51 3 3 3 2 2" xfId="36341"/>
    <cellStyle name="Migliaia 51 3 3 3 2 3" xfId="41643"/>
    <cellStyle name="Migliaia 51 3 3 3 3" xfId="33701"/>
    <cellStyle name="Migliaia 51 3 3 3 4" xfId="38992"/>
    <cellStyle name="Migliaia 51 3 3 4" xfId="17196"/>
    <cellStyle name="Migliaia 51 3 3 4 2" xfId="30729"/>
    <cellStyle name="Migliaia 51 3 3 4 2 2" xfId="36342"/>
    <cellStyle name="Migliaia 51 3 3 4 2 3" xfId="41644"/>
    <cellStyle name="Migliaia 51 3 3 4 3" xfId="33702"/>
    <cellStyle name="Migliaia 51 3 3 4 4" xfId="38993"/>
    <cellStyle name="Migliaia 51 3 3 4 5" xfId="21546"/>
    <cellStyle name="Migliaia 51 3 3 5" xfId="21547"/>
    <cellStyle name="Migliaia 51 3 3 5 2" xfId="30730"/>
    <cellStyle name="Migliaia 51 3 3 5 2 2" xfId="36343"/>
    <cellStyle name="Migliaia 51 3 3 5 2 3" xfId="41645"/>
    <cellStyle name="Migliaia 51 3 3 5 3" xfId="33703"/>
    <cellStyle name="Migliaia 51 3 3 5 4" xfId="38994"/>
    <cellStyle name="Migliaia 51 3 3 6" xfId="30727"/>
    <cellStyle name="Migliaia 51 3 3 6 2" xfId="36339"/>
    <cellStyle name="Migliaia 51 3 3 6 3" xfId="41641"/>
    <cellStyle name="Migliaia 51 3 3 7" xfId="33700"/>
    <cellStyle name="Migliaia 51 3 3 8" xfId="38990"/>
    <cellStyle name="Migliaia 51 3 3 9" xfId="13040"/>
    <cellStyle name="Migliaia 51 3 4" xfId="3311"/>
    <cellStyle name="Migliaia 51 3 4 2" xfId="4821"/>
    <cellStyle name="Migliaia 51 3 4 2 2" xfId="10773"/>
    <cellStyle name="Migliaia 51 3 4 2 3" xfId="14353"/>
    <cellStyle name="Migliaia 51 3 4 2 4" xfId="17199"/>
    <cellStyle name="Migliaia 51 3 4 2 5" xfId="28742"/>
    <cellStyle name="Migliaia 51 3 4 2 6" xfId="13043"/>
    <cellStyle name="Migliaia 51 3 4 3" xfId="10021"/>
    <cellStyle name="Migliaia 51 3 4 3 2" xfId="31732"/>
    <cellStyle name="Migliaia 51 3 4 3 2 2" xfId="36892"/>
    <cellStyle name="Migliaia 51 3 4 3 2 3" xfId="42194"/>
    <cellStyle name="Migliaia 51 3 4 3 3" xfId="34241"/>
    <cellStyle name="Migliaia 51 3 4 3 4" xfId="39543"/>
    <cellStyle name="Migliaia 51 3 4 4" xfId="17198"/>
    <cellStyle name="Migliaia 51 3 4 4 2" xfId="36344"/>
    <cellStyle name="Migliaia 51 3 4 4 3" xfId="41646"/>
    <cellStyle name="Migliaia 51 3 4 4 4" xfId="30731"/>
    <cellStyle name="Migliaia 51 3 4 5" xfId="33704"/>
    <cellStyle name="Migliaia 51 3 4 6" xfId="38995"/>
    <cellStyle name="Migliaia 51 3 4 7" xfId="13042"/>
    <cellStyle name="Migliaia 51 3 5" xfId="4153"/>
    <cellStyle name="Migliaia 51 3 5 2" xfId="10623"/>
    <cellStyle name="Migliaia 51 3 5 2 2" xfId="31733"/>
    <cellStyle name="Migliaia 51 3 5 2 2 2" xfId="36893"/>
    <cellStyle name="Migliaia 51 3 5 2 2 3" xfId="42195"/>
    <cellStyle name="Migliaia 51 3 5 2 3" xfId="34242"/>
    <cellStyle name="Migliaia 51 3 5 2 4" xfId="39544"/>
    <cellStyle name="Migliaia 51 3 5 3" xfId="17200"/>
    <cellStyle name="Migliaia 51 3 5 3 2" xfId="36345"/>
    <cellStyle name="Migliaia 51 3 5 3 3" xfId="41647"/>
    <cellStyle name="Migliaia 51 3 5 3 4" xfId="30732"/>
    <cellStyle name="Migliaia 51 3 5 4" xfId="33705"/>
    <cellStyle name="Migliaia 51 3 5 5" xfId="38996"/>
    <cellStyle name="Migliaia 51 3 5 6" xfId="13044"/>
    <cellStyle name="Migliaia 51 3 6" xfId="3747"/>
    <cellStyle name="Migliaia 51 3 6 2" xfId="10328"/>
    <cellStyle name="Migliaia 51 3 6 2 2" xfId="36346"/>
    <cellStyle name="Migliaia 51 3 6 2 3" xfId="41648"/>
    <cellStyle name="Migliaia 51 3 6 3" xfId="14997"/>
    <cellStyle name="Migliaia 51 3 6 4" xfId="17201"/>
    <cellStyle name="Migliaia 51 3 6 4 2" xfId="38997"/>
    <cellStyle name="Migliaia 51 3 6 5" xfId="13045"/>
    <cellStyle name="Migliaia 51 3 7" xfId="7429"/>
    <cellStyle name="Migliaia 51 3 7 2" xfId="30733"/>
    <cellStyle name="Migliaia 51 3 7 2 2" xfId="36347"/>
    <cellStyle name="Migliaia 51 3 7 2 3" xfId="41649"/>
    <cellStyle name="Migliaia 51 3 7 3" xfId="33706"/>
    <cellStyle name="Migliaia 51 3 7 4" xfId="38998"/>
    <cellStyle name="Migliaia 51 3 8" xfId="13593"/>
    <cellStyle name="Migliaia 51 3 8 2" xfId="30734"/>
    <cellStyle name="Migliaia 51 3 8 2 2" xfId="36348"/>
    <cellStyle name="Migliaia 51 3 8 2 3" xfId="41650"/>
    <cellStyle name="Migliaia 51 3 8 3" xfId="33707"/>
    <cellStyle name="Migliaia 51 3 8 4" xfId="38999"/>
    <cellStyle name="Migliaia 51 3 8 5" xfId="21548"/>
    <cellStyle name="Migliaia 51 3 9" xfId="17192"/>
    <cellStyle name="Migliaia 51 4" xfId="645"/>
    <cellStyle name="Migliaia 51 4 2" xfId="4577"/>
    <cellStyle name="Migliaia 51 4 2 2" xfId="5181"/>
    <cellStyle name="Migliaia 51 4 2 2 2" xfId="30735"/>
    <cellStyle name="Migliaia 51 4 2 2 2 2" xfId="36349"/>
    <cellStyle name="Migliaia 51 4 2 2 2 3" xfId="41651"/>
    <cellStyle name="Migliaia 51 4 2 2 3" xfId="33708"/>
    <cellStyle name="Migliaia 51 4 2 2 4" xfId="39000"/>
    <cellStyle name="Migliaia 51 4 2 3" xfId="8376"/>
    <cellStyle name="Migliaia 51 4 2 3 2" xfId="30736"/>
    <cellStyle name="Migliaia 51 4 2 3 2 2" xfId="36350"/>
    <cellStyle name="Migliaia 51 4 2 3 2 3" xfId="41652"/>
    <cellStyle name="Migliaia 51 4 2 3 3" xfId="33709"/>
    <cellStyle name="Migliaia 51 4 2 3 4" xfId="39001"/>
    <cellStyle name="Migliaia 51 4 2 4" xfId="7725"/>
    <cellStyle name="Migliaia 51 4 2 5" xfId="7135"/>
    <cellStyle name="Migliaia 51 4 2 5 2" xfId="17908"/>
    <cellStyle name="Migliaia 51 4 2 5 3" xfId="42546"/>
    <cellStyle name="Migliaia 51 4 2 5 4" xfId="46901"/>
    <cellStyle name="Migliaia 51 4 2 5 5" xfId="49917"/>
    <cellStyle name="Migliaia 51 4 2 6" xfId="17203"/>
    <cellStyle name="Migliaia 51 4 2 7" xfId="21550"/>
    <cellStyle name="Migliaia 51 4 3" xfId="5182"/>
    <cellStyle name="Migliaia 51 4 3 2" xfId="14562"/>
    <cellStyle name="Migliaia 51 4 3 2 2" xfId="36351"/>
    <cellStyle name="Migliaia 51 4 3 2 3" xfId="41653"/>
    <cellStyle name="Migliaia 51 4 3 3" xfId="33710"/>
    <cellStyle name="Migliaia 51 4 3 4" xfId="39002"/>
    <cellStyle name="Migliaia 51 4 3 5" xfId="13591"/>
    <cellStyle name="Migliaia 51 4 4" xfId="8377"/>
    <cellStyle name="Migliaia 51 4 4 2" xfId="30737"/>
    <cellStyle name="Migliaia 51 4 4 2 2" xfId="36352"/>
    <cellStyle name="Migliaia 51 4 4 2 3" xfId="41654"/>
    <cellStyle name="Migliaia 51 4 4 3" xfId="33711"/>
    <cellStyle name="Migliaia 51 4 4 4" xfId="39003"/>
    <cellStyle name="Migliaia 51 4 5" xfId="7724"/>
    <cellStyle name="Migliaia 51 4 5 2" xfId="30738"/>
    <cellStyle name="Migliaia 51 4 5 2 2" xfId="36353"/>
    <cellStyle name="Migliaia 51 4 5 2 3" xfId="41655"/>
    <cellStyle name="Migliaia 51 4 5 3" xfId="33712"/>
    <cellStyle name="Migliaia 51 4 5 4" xfId="39004"/>
    <cellStyle name="Migliaia 51 4 6" xfId="7134"/>
    <cellStyle name="Migliaia 51 4 6 2" xfId="17907"/>
    <cellStyle name="Migliaia 51 4 6 2 2" xfId="36354"/>
    <cellStyle name="Migliaia 51 4 6 2 3" xfId="41656"/>
    <cellStyle name="Migliaia 51 4 6 2 4" xfId="30739"/>
    <cellStyle name="Migliaia 51 4 6 3" xfId="33713"/>
    <cellStyle name="Migliaia 51 4 6 4" xfId="39005"/>
    <cellStyle name="Migliaia 51 4 6 5" xfId="21551"/>
    <cellStyle name="Migliaia 51 4 6 6" xfId="20272"/>
    <cellStyle name="Migliaia 51 4 6 7" xfId="46900"/>
    <cellStyle name="Migliaia 51 4 6 8" xfId="49916"/>
    <cellStyle name="Migliaia 51 4 7" xfId="17202"/>
    <cellStyle name="Migliaia 51 4 7 2" xfId="30740"/>
    <cellStyle name="Migliaia 51 4 7 2 2" xfId="36355"/>
    <cellStyle name="Migliaia 51 4 7 2 3" xfId="41657"/>
    <cellStyle name="Migliaia 51 4 7 3" xfId="33714"/>
    <cellStyle name="Migliaia 51 4 7 4" xfId="39006"/>
    <cellStyle name="Migliaia 51 4 7 5" xfId="21552"/>
    <cellStyle name="Migliaia 51 4 8" xfId="21549"/>
    <cellStyle name="Migliaia 51 4 9" xfId="2603"/>
    <cellStyle name="Migliaia 51 5" xfId="646"/>
    <cellStyle name="Migliaia 51 5 2" xfId="4578"/>
    <cellStyle name="Migliaia 51 5 2 2" xfId="14809"/>
    <cellStyle name="Migliaia 51 5 2 2 2" xfId="36356"/>
    <cellStyle name="Migliaia 51 5 2 2 3" xfId="41658"/>
    <cellStyle name="Migliaia 51 5 2 3" xfId="17205"/>
    <cellStyle name="Migliaia 51 5 2 3 2" xfId="33715"/>
    <cellStyle name="Migliaia 51 5 2 4" xfId="39007"/>
    <cellStyle name="Migliaia 51 5 2 5" xfId="13046"/>
    <cellStyle name="Migliaia 51 5 3" xfId="7726"/>
    <cellStyle name="Migliaia 51 5 3 2" xfId="30741"/>
    <cellStyle name="Migliaia 51 5 3 2 2" xfId="36357"/>
    <cellStyle name="Migliaia 51 5 3 2 3" xfId="41659"/>
    <cellStyle name="Migliaia 51 5 3 3" xfId="33716"/>
    <cellStyle name="Migliaia 51 5 3 4" xfId="39008"/>
    <cellStyle name="Migliaia 51 5 4" xfId="7136"/>
    <cellStyle name="Migliaia 51 5 4 2" xfId="17909"/>
    <cellStyle name="Migliaia 51 5 4 2 2" xfId="36358"/>
    <cellStyle name="Migliaia 51 5 4 2 3" xfId="41660"/>
    <cellStyle name="Migliaia 51 5 4 2 4" xfId="30742"/>
    <cellStyle name="Migliaia 51 5 4 3" xfId="33717"/>
    <cellStyle name="Migliaia 51 5 4 4" xfId="39009"/>
    <cellStyle name="Migliaia 51 5 4 5" xfId="21554"/>
    <cellStyle name="Migliaia 51 5 4 6" xfId="30599"/>
    <cellStyle name="Migliaia 51 5 4 7" xfId="46902"/>
    <cellStyle name="Migliaia 51 5 4 8" xfId="49918"/>
    <cellStyle name="Migliaia 51 5 5" xfId="17204"/>
    <cellStyle name="Migliaia 51 5 5 2" xfId="30743"/>
    <cellStyle name="Migliaia 51 5 5 2 2" xfId="36359"/>
    <cellStyle name="Migliaia 51 5 5 2 3" xfId="41661"/>
    <cellStyle name="Migliaia 51 5 5 3" xfId="33718"/>
    <cellStyle name="Migliaia 51 5 5 4" xfId="39010"/>
    <cellStyle name="Migliaia 51 5 5 5" xfId="21555"/>
    <cellStyle name="Migliaia 51 5 6" xfId="21556"/>
    <cellStyle name="Migliaia 51 5 6 2" xfId="30744"/>
    <cellStyle name="Migliaia 51 5 6 2 2" xfId="36360"/>
    <cellStyle name="Migliaia 51 5 6 2 3" xfId="41662"/>
    <cellStyle name="Migliaia 51 5 6 3" xfId="33719"/>
    <cellStyle name="Migliaia 51 5 6 4" xfId="39011"/>
    <cellStyle name="Migliaia 51 5 7" xfId="21553"/>
    <cellStyle name="Migliaia 51 5 8" xfId="2604"/>
    <cellStyle name="Migliaia 51 6" xfId="2599"/>
    <cellStyle name="Migliaia 51 6 2" xfId="4573"/>
    <cellStyle name="Migliaia 51 6 2 2" xfId="6081"/>
    <cellStyle name="Migliaia 51 6 2 3" xfId="14941"/>
    <cellStyle name="Migliaia 51 6 2 4" xfId="17207"/>
    <cellStyle name="Migliaia 51 6 2 5" xfId="28743"/>
    <cellStyle name="Migliaia 51 6 2 6" xfId="13048"/>
    <cellStyle name="Migliaia 51 6 3" xfId="5833"/>
    <cellStyle name="Migliaia 51 6 3 2" xfId="31734"/>
    <cellStyle name="Migliaia 51 6 3 2 2" xfId="36894"/>
    <cellStyle name="Migliaia 51 6 3 2 3" xfId="42196"/>
    <cellStyle name="Migliaia 51 6 3 3" xfId="34243"/>
    <cellStyle name="Migliaia 51 6 3 4" xfId="39545"/>
    <cellStyle name="Migliaia 51 6 4" xfId="17206"/>
    <cellStyle name="Migliaia 51 6 4 2" xfId="36361"/>
    <cellStyle name="Migliaia 51 6 4 3" xfId="41663"/>
    <cellStyle name="Migliaia 51 6 4 4" xfId="30745"/>
    <cellStyle name="Migliaia 51 6 5" xfId="33720"/>
    <cellStyle name="Migliaia 51 6 6" xfId="39012"/>
    <cellStyle name="Migliaia 51 6 7" xfId="13047"/>
    <cellStyle name="Migliaia 51 7" xfId="4151"/>
    <cellStyle name="Migliaia 51 7 2" xfId="10621"/>
    <cellStyle name="Migliaia 51 7 2 2" xfId="31735"/>
    <cellStyle name="Migliaia 51 7 2 2 2" xfId="36895"/>
    <cellStyle name="Migliaia 51 7 2 2 3" xfId="42197"/>
    <cellStyle name="Migliaia 51 7 2 3" xfId="34244"/>
    <cellStyle name="Migliaia 51 7 2 4" xfId="39546"/>
    <cellStyle name="Migliaia 51 7 3" xfId="17208"/>
    <cellStyle name="Migliaia 51 7 3 2" xfId="36362"/>
    <cellStyle name="Migliaia 51 7 3 3" xfId="41664"/>
    <cellStyle name="Migliaia 51 7 3 4" xfId="30746"/>
    <cellStyle name="Migliaia 51 7 4" xfId="33721"/>
    <cellStyle name="Migliaia 51 7 5" xfId="39013"/>
    <cellStyle name="Migliaia 51 7 6" xfId="13049"/>
    <cellStyle name="Migliaia 51 8" xfId="3745"/>
    <cellStyle name="Migliaia 51 8 2" xfId="10326"/>
    <cellStyle name="Migliaia 51 8 2 2" xfId="31736"/>
    <cellStyle name="Migliaia 51 8 2 2 2" xfId="36896"/>
    <cellStyle name="Migliaia 51 8 2 2 3" xfId="42198"/>
    <cellStyle name="Migliaia 51 8 2 3" xfId="34245"/>
    <cellStyle name="Migliaia 51 8 2 4" xfId="39547"/>
    <cellStyle name="Migliaia 51 8 3" xfId="17209"/>
    <cellStyle name="Migliaia 51 8 3 2" xfId="36363"/>
    <cellStyle name="Migliaia 51 8 3 3" xfId="41665"/>
    <cellStyle name="Migliaia 51 8 3 4" xfId="30747"/>
    <cellStyle name="Migliaia 51 8 4" xfId="33722"/>
    <cellStyle name="Migliaia 51 8 5" xfId="39014"/>
    <cellStyle name="Migliaia 51 8 6" xfId="13050"/>
    <cellStyle name="Migliaia 51 9" xfId="13531"/>
    <cellStyle name="Migliaia 51 9 2" xfId="30748"/>
    <cellStyle name="Migliaia 51 9 2 2" xfId="36364"/>
    <cellStyle name="Migliaia 51 9 2 3" xfId="41666"/>
    <cellStyle name="Migliaia 51 9 3" xfId="33723"/>
    <cellStyle name="Migliaia 51 9 4" xfId="39015"/>
    <cellStyle name="Migliaia 52" xfId="647"/>
    <cellStyle name="Migliaia 52 10" xfId="17210"/>
    <cellStyle name="Migliaia 52 10 2" xfId="36365"/>
    <cellStyle name="Migliaia 52 10 3" xfId="41667"/>
    <cellStyle name="Migliaia 52 10 4" xfId="30749"/>
    <cellStyle name="Migliaia 52 11" xfId="33724"/>
    <cellStyle name="Migliaia 52 12" xfId="39016"/>
    <cellStyle name="Migliaia 52 13" xfId="1922"/>
    <cellStyle name="Migliaia 52 2" xfId="648"/>
    <cellStyle name="Migliaia 52 2 2" xfId="2606"/>
    <cellStyle name="Migliaia 52 2 2 2" xfId="4580"/>
    <cellStyle name="Migliaia 52 2 2 2 2" xfId="10714"/>
    <cellStyle name="Migliaia 52 2 2 2 2 2" xfId="36366"/>
    <cellStyle name="Migliaia 52 2 2 2 2 3" xfId="41668"/>
    <cellStyle name="Migliaia 52 2 2 2 3" xfId="14810"/>
    <cellStyle name="Migliaia 52 2 2 2 4" xfId="17213"/>
    <cellStyle name="Migliaia 52 2 2 2 4 2" xfId="39017"/>
    <cellStyle name="Migliaia 52 2 2 2 5" xfId="13051"/>
    <cellStyle name="Migliaia 52 2 2 3" xfId="7939"/>
    <cellStyle name="Migliaia 52 2 2 3 2" xfId="31737"/>
    <cellStyle name="Migliaia 52 2 2 3 2 2" xfId="36897"/>
    <cellStyle name="Migliaia 52 2 2 3 2 3" xfId="42199"/>
    <cellStyle name="Migliaia 52 2 2 3 3" xfId="34246"/>
    <cellStyle name="Migliaia 52 2 2 3 4" xfId="39548"/>
    <cellStyle name="Migliaia 52 2 2 4" xfId="7137"/>
    <cellStyle name="Migliaia 52 2 2 4 2" xfId="17910"/>
    <cellStyle name="Migliaia 52 2 2 4 3" xfId="43504"/>
    <cellStyle name="Migliaia 52 2 2 4 4" xfId="46903"/>
    <cellStyle name="Migliaia 52 2 2 4 5" xfId="49919"/>
    <cellStyle name="Migliaia 52 2 2 5" xfId="17212"/>
    <cellStyle name="Migliaia 52 2 2 6" xfId="21558"/>
    <cellStyle name="Migliaia 52 2 3" xfId="4155"/>
    <cellStyle name="Migliaia 52 2 3 2" xfId="10625"/>
    <cellStyle name="Migliaia 52 2 3 2 2" xfId="31738"/>
    <cellStyle name="Migliaia 52 2 3 2 2 2" xfId="36898"/>
    <cellStyle name="Migliaia 52 2 3 2 2 3" xfId="42200"/>
    <cellStyle name="Migliaia 52 2 3 2 3" xfId="34247"/>
    <cellStyle name="Migliaia 52 2 3 2 4" xfId="39549"/>
    <cellStyle name="Migliaia 52 2 3 3" xfId="17214"/>
    <cellStyle name="Migliaia 52 2 3 3 2" xfId="36367"/>
    <cellStyle name="Migliaia 52 2 3 3 3" xfId="41669"/>
    <cellStyle name="Migliaia 52 2 3 3 4" xfId="30750"/>
    <cellStyle name="Migliaia 52 2 3 4" xfId="33725"/>
    <cellStyle name="Migliaia 52 2 3 5" xfId="39018"/>
    <cellStyle name="Migliaia 52 2 3 6" xfId="13052"/>
    <cellStyle name="Migliaia 52 2 4" xfId="3750"/>
    <cellStyle name="Migliaia 52 2 4 2" xfId="10330"/>
    <cellStyle name="Migliaia 52 2 4 2 2" xfId="36368"/>
    <cellStyle name="Migliaia 52 2 4 2 3" xfId="41670"/>
    <cellStyle name="Migliaia 52 2 4 3" xfId="14996"/>
    <cellStyle name="Migliaia 52 2 4 4" xfId="17215"/>
    <cellStyle name="Migliaia 52 2 4 4 2" xfId="39019"/>
    <cellStyle name="Migliaia 52 2 4 5" xfId="13053"/>
    <cellStyle name="Migliaia 52 2 5" xfId="9454"/>
    <cellStyle name="Migliaia 52 2 5 2" xfId="30752"/>
    <cellStyle name="Migliaia 52 2 5 2 2" xfId="36369"/>
    <cellStyle name="Migliaia 52 2 5 2 3" xfId="41671"/>
    <cellStyle name="Migliaia 52 2 5 3" xfId="33727"/>
    <cellStyle name="Migliaia 52 2 5 4" xfId="39020"/>
    <cellStyle name="Migliaia 52 2 6" xfId="17211"/>
    <cellStyle name="Migliaia 52 2 6 2" xfId="30753"/>
    <cellStyle name="Migliaia 52 2 6 2 2" xfId="36370"/>
    <cellStyle name="Migliaia 52 2 6 2 3" xfId="41672"/>
    <cellStyle name="Migliaia 52 2 6 3" xfId="33728"/>
    <cellStyle name="Migliaia 52 2 6 4" xfId="39021"/>
    <cellStyle name="Migliaia 52 2 6 5" xfId="21560"/>
    <cellStyle name="Migliaia 52 2 7" xfId="21557"/>
    <cellStyle name="Migliaia 52 2 8" xfId="1923"/>
    <cellStyle name="Migliaia 52 3" xfId="649"/>
    <cellStyle name="Migliaia 52 3 10" xfId="21561"/>
    <cellStyle name="Migliaia 52 3 11" xfId="13054"/>
    <cellStyle name="Migliaia 52 3 12" xfId="1924"/>
    <cellStyle name="Migliaia 52 3 2" xfId="650"/>
    <cellStyle name="Migliaia 52 3 2 2" xfId="4582"/>
    <cellStyle name="Migliaia 52 3 2 2 2" xfId="8378"/>
    <cellStyle name="Migliaia 52 3 2 2 2 2" xfId="14811"/>
    <cellStyle name="Migliaia 52 3 2 2 2 2 2" xfId="18195"/>
    <cellStyle name="Migliaia 52 3 2 2 2 2 2 2" xfId="36371"/>
    <cellStyle name="Migliaia 52 3 2 2 2 2 3" xfId="41673"/>
    <cellStyle name="Migliaia 52 3 2 2 2 2 4" xfId="30754"/>
    <cellStyle name="Migliaia 52 3 2 2 2 3" xfId="33729"/>
    <cellStyle name="Migliaia 52 3 2 2 2 4" xfId="39022"/>
    <cellStyle name="Migliaia 52 3 2 2 2 5" xfId="42587"/>
    <cellStyle name="Migliaia 52 3 2 2 2 6" xfId="47201"/>
    <cellStyle name="Migliaia 52 3 2 2 2 7" xfId="50217"/>
    <cellStyle name="Migliaia 52 3 2 2 2 8" xfId="13994"/>
    <cellStyle name="Migliaia 52 3 2 2 3" xfId="8455"/>
    <cellStyle name="Migliaia 52 3 2 2 4" xfId="7138"/>
    <cellStyle name="Migliaia 52 3 2 2 4 2" xfId="17911"/>
    <cellStyle name="Migliaia 52 3 2 2 4 3" xfId="42991"/>
    <cellStyle name="Migliaia 52 3 2 2 4 4" xfId="46904"/>
    <cellStyle name="Migliaia 52 3 2 2 4 5" xfId="49920"/>
    <cellStyle name="Migliaia 52 3 2 2 5" xfId="17218"/>
    <cellStyle name="Migliaia 52 3 2 2 6" xfId="21563"/>
    <cellStyle name="Migliaia 52 3 2 3" xfId="3752"/>
    <cellStyle name="Migliaia 52 3 2 3 2" xfId="8704"/>
    <cellStyle name="Migliaia 52 3 2 3 2 2" xfId="36372"/>
    <cellStyle name="Migliaia 52 3 2 3 2 3" xfId="41674"/>
    <cellStyle name="Migliaia 52 3 2 3 2 4" xfId="30755"/>
    <cellStyle name="Migliaia 52 3 2 3 3" xfId="8379"/>
    <cellStyle name="Migliaia 52 3 2 3 4" xfId="17219"/>
    <cellStyle name="Migliaia 52 3 2 3 4 2" xfId="39023"/>
    <cellStyle name="Migliaia 52 3 2 3 5" xfId="13055"/>
    <cellStyle name="Migliaia 52 3 2 4" xfId="7728"/>
    <cellStyle name="Migliaia 52 3 2 4 2" xfId="14411"/>
    <cellStyle name="Migliaia 52 3 2 4 2 2" xfId="36373"/>
    <cellStyle name="Migliaia 52 3 2 4 2 3" xfId="41675"/>
    <cellStyle name="Migliaia 52 3 2 4 3" xfId="33731"/>
    <cellStyle name="Migliaia 52 3 2 4 4" xfId="39024"/>
    <cellStyle name="Migliaia 52 3 2 4 5" xfId="13534"/>
    <cellStyle name="Migliaia 52 3 2 5" xfId="13589"/>
    <cellStyle name="Migliaia 52 3 2 5 2" xfId="30757"/>
    <cellStyle name="Migliaia 52 3 2 5 2 2" xfId="36374"/>
    <cellStyle name="Migliaia 52 3 2 5 2 3" xfId="41676"/>
    <cellStyle name="Migliaia 52 3 2 5 3" xfId="33732"/>
    <cellStyle name="Migliaia 52 3 2 5 4" xfId="39025"/>
    <cellStyle name="Migliaia 52 3 2 6" xfId="17217"/>
    <cellStyle name="Migliaia 52 3 2 6 2" xfId="30758"/>
    <cellStyle name="Migliaia 52 3 2 6 2 2" xfId="36375"/>
    <cellStyle name="Migliaia 52 3 2 6 2 3" xfId="41677"/>
    <cellStyle name="Migliaia 52 3 2 6 3" xfId="33733"/>
    <cellStyle name="Migliaia 52 3 2 6 4" xfId="39026"/>
    <cellStyle name="Migliaia 52 3 2 6 5" xfId="21567"/>
    <cellStyle name="Migliaia 52 3 2 7" xfId="21562"/>
    <cellStyle name="Migliaia 52 3 2 8" xfId="2608"/>
    <cellStyle name="Migliaia 52 3 3" xfId="2607"/>
    <cellStyle name="Migliaia 52 3 3 2" xfId="4581"/>
    <cellStyle name="Migliaia 52 3 3 2 2" xfId="6084"/>
    <cellStyle name="Migliaia 52 3 3 2 2 2" xfId="36377"/>
    <cellStyle name="Migliaia 52 3 3 2 2 3" xfId="41679"/>
    <cellStyle name="Migliaia 52 3 3 2 3" xfId="14563"/>
    <cellStyle name="Migliaia 52 3 3 2 4" xfId="17221"/>
    <cellStyle name="Migliaia 52 3 3 2 4 2" xfId="39028"/>
    <cellStyle name="Migliaia 52 3 3 2 5" xfId="13057"/>
    <cellStyle name="Migliaia 52 3 3 3" xfId="5836"/>
    <cellStyle name="Migliaia 52 3 3 3 2" xfId="30761"/>
    <cellStyle name="Migliaia 52 3 3 3 2 2" xfId="36378"/>
    <cellStyle name="Migliaia 52 3 3 3 2 3" xfId="41680"/>
    <cellStyle name="Migliaia 52 3 3 3 3" xfId="33736"/>
    <cellStyle name="Migliaia 52 3 3 3 4" xfId="39029"/>
    <cellStyle name="Migliaia 52 3 3 4" xfId="17220"/>
    <cellStyle name="Migliaia 52 3 3 4 2" xfId="30762"/>
    <cellStyle name="Migliaia 52 3 3 4 2 2" xfId="36379"/>
    <cellStyle name="Migliaia 52 3 3 4 2 3" xfId="41681"/>
    <cellStyle name="Migliaia 52 3 3 4 3" xfId="33737"/>
    <cellStyle name="Migliaia 52 3 3 4 4" xfId="39030"/>
    <cellStyle name="Migliaia 52 3 3 4 5" xfId="21571"/>
    <cellStyle name="Migliaia 52 3 3 5" xfId="21572"/>
    <cellStyle name="Migliaia 52 3 3 5 2" xfId="30763"/>
    <cellStyle name="Migliaia 52 3 3 5 2 2" xfId="36380"/>
    <cellStyle name="Migliaia 52 3 3 5 2 3" xfId="41682"/>
    <cellStyle name="Migliaia 52 3 3 5 3" xfId="33738"/>
    <cellStyle name="Migliaia 52 3 3 5 4" xfId="39031"/>
    <cellStyle name="Migliaia 52 3 3 6" xfId="30759"/>
    <cellStyle name="Migliaia 52 3 3 6 2" xfId="36376"/>
    <cellStyle name="Migliaia 52 3 3 6 3" xfId="41678"/>
    <cellStyle name="Migliaia 52 3 3 7" xfId="33734"/>
    <cellStyle name="Migliaia 52 3 3 8" xfId="39027"/>
    <cellStyle name="Migliaia 52 3 3 9" xfId="13056"/>
    <cellStyle name="Migliaia 52 3 4" xfId="3312"/>
    <cellStyle name="Migliaia 52 3 4 2" xfId="4822"/>
    <cellStyle name="Migliaia 52 3 4 2 2" xfId="10774"/>
    <cellStyle name="Migliaia 52 3 4 2 3" xfId="14882"/>
    <cellStyle name="Migliaia 52 3 4 2 4" xfId="17223"/>
    <cellStyle name="Migliaia 52 3 4 2 5" xfId="28744"/>
    <cellStyle name="Migliaia 52 3 4 2 6" xfId="13059"/>
    <cellStyle name="Migliaia 52 3 4 3" xfId="10022"/>
    <cellStyle name="Migliaia 52 3 4 3 2" xfId="31739"/>
    <cellStyle name="Migliaia 52 3 4 3 2 2" xfId="36899"/>
    <cellStyle name="Migliaia 52 3 4 3 2 3" xfId="42201"/>
    <cellStyle name="Migliaia 52 3 4 3 3" xfId="34248"/>
    <cellStyle name="Migliaia 52 3 4 3 4" xfId="39550"/>
    <cellStyle name="Migliaia 52 3 4 4" xfId="17222"/>
    <cellStyle name="Migliaia 52 3 4 4 2" xfId="36381"/>
    <cellStyle name="Migliaia 52 3 4 4 3" xfId="41683"/>
    <cellStyle name="Migliaia 52 3 4 4 4" xfId="30764"/>
    <cellStyle name="Migliaia 52 3 4 5" xfId="33739"/>
    <cellStyle name="Migliaia 52 3 4 6" xfId="39032"/>
    <cellStyle name="Migliaia 52 3 4 7" xfId="13058"/>
    <cellStyle name="Migliaia 52 3 5" xfId="4156"/>
    <cellStyle name="Migliaia 52 3 5 2" xfId="10626"/>
    <cellStyle name="Migliaia 52 3 5 2 2" xfId="31740"/>
    <cellStyle name="Migliaia 52 3 5 2 2 2" xfId="36900"/>
    <cellStyle name="Migliaia 52 3 5 2 2 3" xfId="42202"/>
    <cellStyle name="Migliaia 52 3 5 2 3" xfId="34249"/>
    <cellStyle name="Migliaia 52 3 5 2 4" xfId="39551"/>
    <cellStyle name="Migliaia 52 3 5 3" xfId="17224"/>
    <cellStyle name="Migliaia 52 3 5 3 2" xfId="36382"/>
    <cellStyle name="Migliaia 52 3 5 3 3" xfId="41684"/>
    <cellStyle name="Migliaia 52 3 5 3 4" xfId="30765"/>
    <cellStyle name="Migliaia 52 3 5 4" xfId="33740"/>
    <cellStyle name="Migliaia 52 3 5 5" xfId="39033"/>
    <cellStyle name="Migliaia 52 3 5 6" xfId="13060"/>
    <cellStyle name="Migliaia 52 3 6" xfId="3751"/>
    <cellStyle name="Migliaia 52 3 6 2" xfId="10331"/>
    <cellStyle name="Migliaia 52 3 6 2 2" xfId="36383"/>
    <cellStyle name="Migliaia 52 3 6 2 3" xfId="41685"/>
    <cellStyle name="Migliaia 52 3 6 3" xfId="14911"/>
    <cellStyle name="Migliaia 52 3 6 4" xfId="17225"/>
    <cellStyle name="Migliaia 52 3 6 4 2" xfId="39034"/>
    <cellStyle name="Migliaia 52 3 6 5" xfId="13061"/>
    <cellStyle name="Migliaia 52 3 7" xfId="7453"/>
    <cellStyle name="Migliaia 52 3 7 2" xfId="30767"/>
    <cellStyle name="Migliaia 52 3 7 2 2" xfId="36384"/>
    <cellStyle name="Migliaia 52 3 7 2 3" xfId="41686"/>
    <cellStyle name="Migliaia 52 3 7 3" xfId="33742"/>
    <cellStyle name="Migliaia 52 3 7 4" xfId="39035"/>
    <cellStyle name="Migliaia 52 3 8" xfId="13590"/>
    <cellStyle name="Migliaia 52 3 8 2" xfId="30768"/>
    <cellStyle name="Migliaia 52 3 8 2 2" xfId="36385"/>
    <cellStyle name="Migliaia 52 3 8 2 3" xfId="41687"/>
    <cellStyle name="Migliaia 52 3 8 3" xfId="33743"/>
    <cellStyle name="Migliaia 52 3 8 4" xfId="39036"/>
    <cellStyle name="Migliaia 52 3 8 5" xfId="21577"/>
    <cellStyle name="Migliaia 52 3 9" xfId="17216"/>
    <cellStyle name="Migliaia 52 4" xfId="651"/>
    <cellStyle name="Migliaia 52 4 2" xfId="4583"/>
    <cellStyle name="Migliaia 52 4 2 2" xfId="5183"/>
    <cellStyle name="Migliaia 52 4 2 2 2" xfId="30769"/>
    <cellStyle name="Migliaia 52 4 2 2 2 2" xfId="36386"/>
    <cellStyle name="Migliaia 52 4 2 2 2 3" xfId="41688"/>
    <cellStyle name="Migliaia 52 4 2 2 3" xfId="33744"/>
    <cellStyle name="Migliaia 52 4 2 2 4" xfId="39037"/>
    <cellStyle name="Migliaia 52 4 2 3" xfId="8380"/>
    <cellStyle name="Migliaia 52 4 2 3 2" xfId="30770"/>
    <cellStyle name="Migliaia 52 4 2 3 2 2" xfId="36387"/>
    <cellStyle name="Migliaia 52 4 2 3 2 3" xfId="41689"/>
    <cellStyle name="Migliaia 52 4 2 3 3" xfId="33745"/>
    <cellStyle name="Migliaia 52 4 2 3 4" xfId="39038"/>
    <cellStyle name="Migliaia 52 4 2 4" xfId="7730"/>
    <cellStyle name="Migliaia 52 4 2 5" xfId="7140"/>
    <cellStyle name="Migliaia 52 4 2 5 2" xfId="17913"/>
    <cellStyle name="Migliaia 52 4 2 5 3" xfId="44467"/>
    <cellStyle name="Migliaia 52 4 2 5 4" xfId="46906"/>
    <cellStyle name="Migliaia 52 4 2 5 5" xfId="49922"/>
    <cellStyle name="Migliaia 52 4 2 6" xfId="17227"/>
    <cellStyle name="Migliaia 52 4 2 7" xfId="21579"/>
    <cellStyle name="Migliaia 52 4 3" xfId="5184"/>
    <cellStyle name="Migliaia 52 4 3 2" xfId="14564"/>
    <cellStyle name="Migliaia 52 4 3 2 2" xfId="36388"/>
    <cellStyle name="Migliaia 52 4 3 2 3" xfId="41690"/>
    <cellStyle name="Migliaia 52 4 3 3" xfId="33746"/>
    <cellStyle name="Migliaia 52 4 3 4" xfId="39039"/>
    <cellStyle name="Migliaia 52 4 3 5" xfId="13588"/>
    <cellStyle name="Migliaia 52 4 4" xfId="8381"/>
    <cellStyle name="Migliaia 52 4 4 2" xfId="30772"/>
    <cellStyle name="Migliaia 52 4 4 2 2" xfId="36389"/>
    <cellStyle name="Migliaia 52 4 4 2 3" xfId="41691"/>
    <cellStyle name="Migliaia 52 4 4 3" xfId="33747"/>
    <cellStyle name="Migliaia 52 4 4 4" xfId="39040"/>
    <cellStyle name="Migliaia 52 4 5" xfId="7729"/>
    <cellStyle name="Migliaia 52 4 5 2" xfId="30773"/>
    <cellStyle name="Migliaia 52 4 5 2 2" xfId="36390"/>
    <cellStyle name="Migliaia 52 4 5 2 3" xfId="41692"/>
    <cellStyle name="Migliaia 52 4 5 3" xfId="33748"/>
    <cellStyle name="Migliaia 52 4 5 4" xfId="39041"/>
    <cellStyle name="Migliaia 52 4 6" xfId="7139"/>
    <cellStyle name="Migliaia 52 4 6 2" xfId="17912"/>
    <cellStyle name="Migliaia 52 4 6 2 2" xfId="36391"/>
    <cellStyle name="Migliaia 52 4 6 2 3" xfId="41693"/>
    <cellStyle name="Migliaia 52 4 6 2 4" xfId="30774"/>
    <cellStyle name="Migliaia 52 4 6 3" xfId="33749"/>
    <cellStyle name="Migliaia 52 4 6 4" xfId="39042"/>
    <cellStyle name="Migliaia 52 4 6 5" xfId="21585"/>
    <cellStyle name="Migliaia 52 4 6 6" xfId="43440"/>
    <cellStyle name="Migliaia 52 4 6 7" xfId="46905"/>
    <cellStyle name="Migliaia 52 4 6 8" xfId="49921"/>
    <cellStyle name="Migliaia 52 4 7" xfId="17226"/>
    <cellStyle name="Migliaia 52 4 7 2" xfId="30775"/>
    <cellStyle name="Migliaia 52 4 7 2 2" xfId="36392"/>
    <cellStyle name="Migliaia 52 4 7 2 3" xfId="41694"/>
    <cellStyle name="Migliaia 52 4 7 3" xfId="33750"/>
    <cellStyle name="Migliaia 52 4 7 4" xfId="39043"/>
    <cellStyle name="Migliaia 52 4 7 5" xfId="21586"/>
    <cellStyle name="Migliaia 52 4 8" xfId="21578"/>
    <cellStyle name="Migliaia 52 4 9" xfId="2609"/>
    <cellStyle name="Migliaia 52 5" xfId="652"/>
    <cellStyle name="Migliaia 52 5 2" xfId="4584"/>
    <cellStyle name="Migliaia 52 5 2 2" xfId="14812"/>
    <cellStyle name="Migliaia 52 5 2 2 2" xfId="36393"/>
    <cellStyle name="Migliaia 52 5 2 2 3" xfId="41695"/>
    <cellStyle name="Migliaia 52 5 2 3" xfId="17229"/>
    <cellStyle name="Migliaia 52 5 2 3 2" xfId="33751"/>
    <cellStyle name="Migliaia 52 5 2 4" xfId="39044"/>
    <cellStyle name="Migliaia 52 5 2 5" xfId="13062"/>
    <cellStyle name="Migliaia 52 5 3" xfId="7731"/>
    <cellStyle name="Migliaia 52 5 3 2" xfId="30777"/>
    <cellStyle name="Migliaia 52 5 3 2 2" xfId="36394"/>
    <cellStyle name="Migliaia 52 5 3 2 3" xfId="41696"/>
    <cellStyle name="Migliaia 52 5 3 3" xfId="33752"/>
    <cellStyle name="Migliaia 52 5 3 4" xfId="39045"/>
    <cellStyle name="Migliaia 52 5 4" xfId="7141"/>
    <cellStyle name="Migliaia 52 5 4 2" xfId="17914"/>
    <cellStyle name="Migliaia 52 5 4 2 2" xfId="36395"/>
    <cellStyle name="Migliaia 52 5 4 2 3" xfId="41697"/>
    <cellStyle name="Migliaia 52 5 4 2 4" xfId="30778"/>
    <cellStyle name="Migliaia 52 5 4 3" xfId="33753"/>
    <cellStyle name="Migliaia 52 5 4 4" xfId="39046"/>
    <cellStyle name="Migliaia 52 5 4 5" xfId="21589"/>
    <cellStyle name="Migliaia 52 5 4 6" xfId="43406"/>
    <cellStyle name="Migliaia 52 5 4 7" xfId="46907"/>
    <cellStyle name="Migliaia 52 5 4 8" xfId="49923"/>
    <cellStyle name="Migliaia 52 5 5" xfId="17228"/>
    <cellStyle name="Migliaia 52 5 5 2" xfId="30779"/>
    <cellStyle name="Migliaia 52 5 5 2 2" xfId="36396"/>
    <cellStyle name="Migliaia 52 5 5 2 3" xfId="41698"/>
    <cellStyle name="Migliaia 52 5 5 3" xfId="33754"/>
    <cellStyle name="Migliaia 52 5 5 4" xfId="39047"/>
    <cellStyle name="Migliaia 52 5 5 5" xfId="21590"/>
    <cellStyle name="Migliaia 52 5 6" xfId="21591"/>
    <cellStyle name="Migliaia 52 5 6 2" xfId="30780"/>
    <cellStyle name="Migliaia 52 5 6 2 2" xfId="36397"/>
    <cellStyle name="Migliaia 52 5 6 2 3" xfId="41699"/>
    <cellStyle name="Migliaia 52 5 6 3" xfId="33755"/>
    <cellStyle name="Migliaia 52 5 6 4" xfId="39048"/>
    <cellStyle name="Migliaia 52 5 7" xfId="21587"/>
    <cellStyle name="Migliaia 52 5 8" xfId="2610"/>
    <cellStyle name="Migliaia 52 6" xfId="2605"/>
    <cellStyle name="Migliaia 52 6 2" xfId="4579"/>
    <cellStyle name="Migliaia 52 6 2 2" xfId="6083"/>
    <cellStyle name="Migliaia 52 6 2 3" xfId="14863"/>
    <cellStyle name="Migliaia 52 6 2 4" xfId="17231"/>
    <cellStyle name="Migliaia 52 6 2 5" xfId="28747"/>
    <cellStyle name="Migliaia 52 6 2 6" xfId="13064"/>
    <cellStyle name="Migliaia 52 6 3" xfId="5835"/>
    <cellStyle name="Migliaia 52 6 3 2" xfId="31741"/>
    <cellStyle name="Migliaia 52 6 3 2 2" xfId="36901"/>
    <cellStyle name="Migliaia 52 6 3 2 3" xfId="42203"/>
    <cellStyle name="Migliaia 52 6 3 3" xfId="34250"/>
    <cellStyle name="Migliaia 52 6 3 4" xfId="39552"/>
    <cellStyle name="Migliaia 52 6 4" xfId="17230"/>
    <cellStyle name="Migliaia 52 6 4 2" xfId="36398"/>
    <cellStyle name="Migliaia 52 6 4 3" xfId="41700"/>
    <cellStyle name="Migliaia 52 6 4 4" xfId="30781"/>
    <cellStyle name="Migliaia 52 6 5" xfId="33756"/>
    <cellStyle name="Migliaia 52 6 6" xfId="39049"/>
    <cellStyle name="Migliaia 52 6 7" xfId="13063"/>
    <cellStyle name="Migliaia 52 7" xfId="4154"/>
    <cellStyle name="Migliaia 52 7 2" xfId="10624"/>
    <cellStyle name="Migliaia 52 7 2 2" xfId="31742"/>
    <cellStyle name="Migliaia 52 7 2 2 2" xfId="36902"/>
    <cellStyle name="Migliaia 52 7 2 2 3" xfId="42204"/>
    <cellStyle name="Migliaia 52 7 2 3" xfId="34251"/>
    <cellStyle name="Migliaia 52 7 2 4" xfId="39553"/>
    <cellStyle name="Migliaia 52 7 3" xfId="17232"/>
    <cellStyle name="Migliaia 52 7 3 2" xfId="36399"/>
    <cellStyle name="Migliaia 52 7 3 3" xfId="41701"/>
    <cellStyle name="Migliaia 52 7 3 4" xfId="30782"/>
    <cellStyle name="Migliaia 52 7 4" xfId="33757"/>
    <cellStyle name="Migliaia 52 7 5" xfId="39050"/>
    <cellStyle name="Migliaia 52 7 6" xfId="13065"/>
    <cellStyle name="Migliaia 52 8" xfId="3749"/>
    <cellStyle name="Migliaia 52 8 2" xfId="10329"/>
    <cellStyle name="Migliaia 52 8 2 2" xfId="31743"/>
    <cellStyle name="Migliaia 52 8 2 2 2" xfId="36903"/>
    <cellStyle name="Migliaia 52 8 2 2 3" xfId="42205"/>
    <cellStyle name="Migliaia 52 8 2 3" xfId="34252"/>
    <cellStyle name="Migliaia 52 8 2 4" xfId="39554"/>
    <cellStyle name="Migliaia 52 8 3" xfId="17233"/>
    <cellStyle name="Migliaia 52 8 3 2" xfId="36400"/>
    <cellStyle name="Migliaia 52 8 3 3" xfId="41702"/>
    <cellStyle name="Migliaia 52 8 3 4" xfId="30783"/>
    <cellStyle name="Migliaia 52 8 4" xfId="33758"/>
    <cellStyle name="Migliaia 52 8 5" xfId="39051"/>
    <cellStyle name="Migliaia 52 8 6" xfId="13066"/>
    <cellStyle name="Migliaia 52 9" xfId="13533"/>
    <cellStyle name="Migliaia 52 9 2" xfId="30784"/>
    <cellStyle name="Migliaia 52 9 2 2" xfId="36401"/>
    <cellStyle name="Migliaia 52 9 2 3" xfId="41703"/>
    <cellStyle name="Migliaia 52 9 3" xfId="33759"/>
    <cellStyle name="Migliaia 52 9 4" xfId="39052"/>
    <cellStyle name="Migliaia 53" xfId="653"/>
    <cellStyle name="Migliaia 53 10" xfId="17234"/>
    <cellStyle name="Migliaia 53 10 2" xfId="36402"/>
    <cellStyle name="Migliaia 53 10 3" xfId="41704"/>
    <cellStyle name="Migliaia 53 10 4" xfId="30785"/>
    <cellStyle name="Migliaia 53 11" xfId="33760"/>
    <cellStyle name="Migliaia 53 12" xfId="39053"/>
    <cellStyle name="Migliaia 53 13" xfId="1925"/>
    <cellStyle name="Migliaia 53 2" xfId="654"/>
    <cellStyle name="Migliaia 53 2 2" xfId="2612"/>
    <cellStyle name="Migliaia 53 2 2 2" xfId="4586"/>
    <cellStyle name="Migliaia 53 2 2 2 2" xfId="10715"/>
    <cellStyle name="Migliaia 53 2 2 2 2 2" xfId="36403"/>
    <cellStyle name="Migliaia 53 2 2 2 2 3" xfId="41705"/>
    <cellStyle name="Migliaia 53 2 2 2 3" xfId="14813"/>
    <cellStyle name="Migliaia 53 2 2 2 4" xfId="17237"/>
    <cellStyle name="Migliaia 53 2 2 2 4 2" xfId="39054"/>
    <cellStyle name="Migliaia 53 2 2 2 5" xfId="13067"/>
    <cellStyle name="Migliaia 53 2 2 3" xfId="7940"/>
    <cellStyle name="Migliaia 53 2 2 3 2" xfId="31744"/>
    <cellStyle name="Migliaia 53 2 2 3 2 2" xfId="36904"/>
    <cellStyle name="Migliaia 53 2 2 3 2 3" xfId="42206"/>
    <cellStyle name="Migliaia 53 2 2 3 3" xfId="34253"/>
    <cellStyle name="Migliaia 53 2 2 3 4" xfId="39555"/>
    <cellStyle name="Migliaia 53 2 2 4" xfId="7142"/>
    <cellStyle name="Migliaia 53 2 2 4 2" xfId="17915"/>
    <cellStyle name="Migliaia 53 2 2 4 3" xfId="43289"/>
    <cellStyle name="Migliaia 53 2 2 4 4" xfId="46908"/>
    <cellStyle name="Migliaia 53 2 2 4 5" xfId="49924"/>
    <cellStyle name="Migliaia 53 2 2 5" xfId="17236"/>
    <cellStyle name="Migliaia 53 2 2 6" xfId="21593"/>
    <cellStyle name="Migliaia 53 2 3" xfId="4158"/>
    <cellStyle name="Migliaia 53 2 3 2" xfId="10628"/>
    <cellStyle name="Migliaia 53 2 3 2 2" xfId="31745"/>
    <cellStyle name="Migliaia 53 2 3 2 2 2" xfId="36905"/>
    <cellStyle name="Migliaia 53 2 3 2 2 3" xfId="42207"/>
    <cellStyle name="Migliaia 53 2 3 2 3" xfId="34254"/>
    <cellStyle name="Migliaia 53 2 3 2 4" xfId="39556"/>
    <cellStyle name="Migliaia 53 2 3 3" xfId="17238"/>
    <cellStyle name="Migliaia 53 2 3 3 2" xfId="36404"/>
    <cellStyle name="Migliaia 53 2 3 3 3" xfId="41706"/>
    <cellStyle name="Migliaia 53 2 3 3 4" xfId="30786"/>
    <cellStyle name="Migliaia 53 2 3 4" xfId="33761"/>
    <cellStyle name="Migliaia 53 2 3 5" xfId="39055"/>
    <cellStyle name="Migliaia 53 2 3 6" xfId="13068"/>
    <cellStyle name="Migliaia 53 2 4" xfId="3754"/>
    <cellStyle name="Migliaia 53 2 4 2" xfId="10333"/>
    <cellStyle name="Migliaia 53 2 4 2 2" xfId="36405"/>
    <cellStyle name="Migliaia 53 2 4 2 3" xfId="41707"/>
    <cellStyle name="Migliaia 53 2 4 3" xfId="14333"/>
    <cellStyle name="Migliaia 53 2 4 4" xfId="17239"/>
    <cellStyle name="Migliaia 53 2 4 4 2" xfId="39056"/>
    <cellStyle name="Migliaia 53 2 4 5" xfId="13069"/>
    <cellStyle name="Migliaia 53 2 5" xfId="9455"/>
    <cellStyle name="Migliaia 53 2 5 2" xfId="30787"/>
    <cellStyle name="Migliaia 53 2 5 2 2" xfId="36406"/>
    <cellStyle name="Migliaia 53 2 5 2 3" xfId="41708"/>
    <cellStyle name="Migliaia 53 2 5 3" xfId="33762"/>
    <cellStyle name="Migliaia 53 2 5 4" xfId="39057"/>
    <cellStyle name="Migliaia 53 2 6" xfId="17235"/>
    <cellStyle name="Migliaia 53 2 6 2" xfId="30788"/>
    <cellStyle name="Migliaia 53 2 6 2 2" xfId="36407"/>
    <cellStyle name="Migliaia 53 2 6 2 3" xfId="41709"/>
    <cellStyle name="Migliaia 53 2 6 3" xfId="33763"/>
    <cellStyle name="Migliaia 53 2 6 4" xfId="39058"/>
    <cellStyle name="Migliaia 53 2 6 5" xfId="21594"/>
    <cellStyle name="Migliaia 53 2 7" xfId="21592"/>
    <cellStyle name="Migliaia 53 2 8" xfId="1926"/>
    <cellStyle name="Migliaia 53 3" xfId="655"/>
    <cellStyle name="Migliaia 53 3 10" xfId="21595"/>
    <cellStyle name="Migliaia 53 3 11" xfId="13070"/>
    <cellStyle name="Migliaia 53 3 12" xfId="1927"/>
    <cellStyle name="Migliaia 53 3 2" xfId="656"/>
    <cellStyle name="Migliaia 53 3 2 2" xfId="4588"/>
    <cellStyle name="Migliaia 53 3 2 2 2" xfId="8382"/>
    <cellStyle name="Migliaia 53 3 2 2 2 2" xfId="14814"/>
    <cellStyle name="Migliaia 53 3 2 2 2 2 2" xfId="18196"/>
    <cellStyle name="Migliaia 53 3 2 2 2 2 2 2" xfId="36408"/>
    <cellStyle name="Migliaia 53 3 2 2 2 2 3" xfId="41710"/>
    <cellStyle name="Migliaia 53 3 2 2 2 2 4" xfId="30789"/>
    <cellStyle name="Migliaia 53 3 2 2 2 3" xfId="33764"/>
    <cellStyle name="Migliaia 53 3 2 2 2 4" xfId="39059"/>
    <cellStyle name="Migliaia 53 3 2 2 2 5" xfId="44618"/>
    <cellStyle name="Migliaia 53 3 2 2 2 6" xfId="47202"/>
    <cellStyle name="Migliaia 53 3 2 2 2 7" xfId="50218"/>
    <cellStyle name="Migliaia 53 3 2 2 2 8" xfId="13995"/>
    <cellStyle name="Migliaia 53 3 2 2 3" xfId="8456"/>
    <cellStyle name="Migliaia 53 3 2 2 4" xfId="7143"/>
    <cellStyle name="Migliaia 53 3 2 2 4 2" xfId="17916"/>
    <cellStyle name="Migliaia 53 3 2 2 4 3" xfId="44094"/>
    <cellStyle name="Migliaia 53 3 2 2 4 4" xfId="46909"/>
    <cellStyle name="Migliaia 53 3 2 2 4 5" xfId="49925"/>
    <cellStyle name="Migliaia 53 3 2 2 5" xfId="17242"/>
    <cellStyle name="Migliaia 53 3 2 2 6" xfId="21597"/>
    <cellStyle name="Migliaia 53 3 2 3" xfId="3756"/>
    <cellStyle name="Migliaia 53 3 2 3 2" xfId="8703"/>
    <cellStyle name="Migliaia 53 3 2 3 2 2" xfId="36409"/>
    <cellStyle name="Migliaia 53 3 2 3 2 3" xfId="41711"/>
    <cellStyle name="Migliaia 53 3 2 3 2 4" xfId="30790"/>
    <cellStyle name="Migliaia 53 3 2 3 3" xfId="8383"/>
    <cellStyle name="Migliaia 53 3 2 3 4" xfId="17243"/>
    <cellStyle name="Migliaia 53 3 2 3 4 2" xfId="39060"/>
    <cellStyle name="Migliaia 53 3 2 3 5" xfId="13071"/>
    <cellStyle name="Migliaia 53 3 2 4" xfId="7733"/>
    <cellStyle name="Migliaia 53 3 2 4 2" xfId="14412"/>
    <cellStyle name="Migliaia 53 3 2 4 2 2" xfId="36410"/>
    <cellStyle name="Migliaia 53 3 2 4 2 3" xfId="41712"/>
    <cellStyle name="Migliaia 53 3 2 4 3" xfId="33765"/>
    <cellStyle name="Migliaia 53 3 2 4 4" xfId="39061"/>
    <cellStyle name="Migliaia 53 3 2 4 5" xfId="13536"/>
    <cellStyle name="Migliaia 53 3 2 5" xfId="13586"/>
    <cellStyle name="Migliaia 53 3 2 5 2" xfId="30791"/>
    <cellStyle name="Migliaia 53 3 2 5 2 2" xfId="36411"/>
    <cellStyle name="Migliaia 53 3 2 5 2 3" xfId="41713"/>
    <cellStyle name="Migliaia 53 3 2 5 3" xfId="33766"/>
    <cellStyle name="Migliaia 53 3 2 5 4" xfId="39062"/>
    <cellStyle name="Migliaia 53 3 2 6" xfId="17241"/>
    <cellStyle name="Migliaia 53 3 2 6 2" xfId="30792"/>
    <cellStyle name="Migliaia 53 3 2 6 2 2" xfId="36412"/>
    <cellStyle name="Migliaia 53 3 2 6 2 3" xfId="41714"/>
    <cellStyle name="Migliaia 53 3 2 6 3" xfId="33767"/>
    <cellStyle name="Migliaia 53 3 2 6 4" xfId="39063"/>
    <cellStyle name="Migliaia 53 3 2 6 5" xfId="21598"/>
    <cellStyle name="Migliaia 53 3 2 7" xfId="21596"/>
    <cellStyle name="Migliaia 53 3 2 8" xfId="2614"/>
    <cellStyle name="Migliaia 53 3 3" xfId="2613"/>
    <cellStyle name="Migliaia 53 3 3 2" xfId="4587"/>
    <cellStyle name="Migliaia 53 3 3 2 2" xfId="6086"/>
    <cellStyle name="Migliaia 53 3 3 2 2 2" xfId="36414"/>
    <cellStyle name="Migliaia 53 3 3 2 2 3" xfId="41716"/>
    <cellStyle name="Migliaia 53 3 3 2 3" xfId="14565"/>
    <cellStyle name="Migliaia 53 3 3 2 4" xfId="17245"/>
    <cellStyle name="Migliaia 53 3 3 2 4 2" xfId="39065"/>
    <cellStyle name="Migliaia 53 3 3 2 5" xfId="13073"/>
    <cellStyle name="Migliaia 53 3 3 3" xfId="5838"/>
    <cellStyle name="Migliaia 53 3 3 3 2" xfId="30794"/>
    <cellStyle name="Migliaia 53 3 3 3 2 2" xfId="36415"/>
    <cellStyle name="Migliaia 53 3 3 3 2 3" xfId="41717"/>
    <cellStyle name="Migliaia 53 3 3 3 3" xfId="33769"/>
    <cellStyle name="Migliaia 53 3 3 3 4" xfId="39066"/>
    <cellStyle name="Migliaia 53 3 3 4" xfId="17244"/>
    <cellStyle name="Migliaia 53 3 3 4 2" xfId="30795"/>
    <cellStyle name="Migliaia 53 3 3 4 2 2" xfId="36416"/>
    <cellStyle name="Migliaia 53 3 3 4 2 3" xfId="41718"/>
    <cellStyle name="Migliaia 53 3 3 4 3" xfId="33770"/>
    <cellStyle name="Migliaia 53 3 3 4 4" xfId="39067"/>
    <cellStyle name="Migliaia 53 3 3 4 5" xfId="21600"/>
    <cellStyle name="Migliaia 53 3 3 5" xfId="21601"/>
    <cellStyle name="Migliaia 53 3 3 5 2" xfId="30796"/>
    <cellStyle name="Migliaia 53 3 3 5 2 2" xfId="36417"/>
    <cellStyle name="Migliaia 53 3 3 5 2 3" xfId="41719"/>
    <cellStyle name="Migliaia 53 3 3 5 3" xfId="33771"/>
    <cellStyle name="Migliaia 53 3 3 5 4" xfId="39068"/>
    <cellStyle name="Migliaia 53 3 3 6" xfId="30793"/>
    <cellStyle name="Migliaia 53 3 3 6 2" xfId="36413"/>
    <cellStyle name="Migliaia 53 3 3 6 3" xfId="41715"/>
    <cellStyle name="Migliaia 53 3 3 7" xfId="33768"/>
    <cellStyle name="Migliaia 53 3 3 8" xfId="39064"/>
    <cellStyle name="Migliaia 53 3 3 9" xfId="13072"/>
    <cellStyle name="Migliaia 53 3 4" xfId="3313"/>
    <cellStyle name="Migliaia 53 3 4 2" xfId="4823"/>
    <cellStyle name="Migliaia 53 3 4 2 2" xfId="10775"/>
    <cellStyle name="Migliaia 53 3 4 2 3" xfId="14883"/>
    <cellStyle name="Migliaia 53 3 4 2 4" xfId="17247"/>
    <cellStyle name="Migliaia 53 3 4 2 5" xfId="28748"/>
    <cellStyle name="Migliaia 53 3 4 2 6" xfId="13075"/>
    <cellStyle name="Migliaia 53 3 4 3" xfId="10023"/>
    <cellStyle name="Migliaia 53 3 4 3 2" xfId="31746"/>
    <cellStyle name="Migliaia 53 3 4 3 2 2" xfId="36906"/>
    <cellStyle name="Migliaia 53 3 4 3 2 3" xfId="42208"/>
    <cellStyle name="Migliaia 53 3 4 3 3" xfId="34255"/>
    <cellStyle name="Migliaia 53 3 4 3 4" xfId="39557"/>
    <cellStyle name="Migliaia 53 3 4 4" xfId="17246"/>
    <cellStyle name="Migliaia 53 3 4 4 2" xfId="36418"/>
    <cellStyle name="Migliaia 53 3 4 4 3" xfId="41720"/>
    <cellStyle name="Migliaia 53 3 4 4 4" xfId="30797"/>
    <cellStyle name="Migliaia 53 3 4 5" xfId="33772"/>
    <cellStyle name="Migliaia 53 3 4 6" xfId="39069"/>
    <cellStyle name="Migliaia 53 3 4 7" xfId="13074"/>
    <cellStyle name="Migliaia 53 3 5" xfId="4159"/>
    <cellStyle name="Migliaia 53 3 5 2" xfId="10629"/>
    <cellStyle name="Migliaia 53 3 5 2 2" xfId="31747"/>
    <cellStyle name="Migliaia 53 3 5 2 2 2" xfId="36907"/>
    <cellStyle name="Migliaia 53 3 5 2 2 3" xfId="42209"/>
    <cellStyle name="Migliaia 53 3 5 2 3" xfId="34256"/>
    <cellStyle name="Migliaia 53 3 5 2 4" xfId="39558"/>
    <cellStyle name="Migliaia 53 3 5 3" xfId="17248"/>
    <cellStyle name="Migliaia 53 3 5 3 2" xfId="36419"/>
    <cellStyle name="Migliaia 53 3 5 3 3" xfId="41721"/>
    <cellStyle name="Migliaia 53 3 5 3 4" xfId="30798"/>
    <cellStyle name="Migliaia 53 3 5 4" xfId="33773"/>
    <cellStyle name="Migliaia 53 3 5 5" xfId="39070"/>
    <cellStyle name="Migliaia 53 3 5 6" xfId="13076"/>
    <cellStyle name="Migliaia 53 3 6" xfId="3755"/>
    <cellStyle name="Migliaia 53 3 6 2" xfId="10334"/>
    <cellStyle name="Migliaia 53 3 6 2 2" xfId="36420"/>
    <cellStyle name="Migliaia 53 3 6 2 3" xfId="41722"/>
    <cellStyle name="Migliaia 53 3 6 3" xfId="14599"/>
    <cellStyle name="Migliaia 53 3 6 4" xfId="17249"/>
    <cellStyle name="Migliaia 53 3 6 4 2" xfId="39071"/>
    <cellStyle name="Migliaia 53 3 6 5" xfId="13077"/>
    <cellStyle name="Migliaia 53 3 7" xfId="8744"/>
    <cellStyle name="Migliaia 53 3 7 2" xfId="30800"/>
    <cellStyle name="Migliaia 53 3 7 2 2" xfId="36421"/>
    <cellStyle name="Migliaia 53 3 7 2 3" xfId="41723"/>
    <cellStyle name="Migliaia 53 3 7 3" xfId="33775"/>
    <cellStyle name="Migliaia 53 3 7 4" xfId="39072"/>
    <cellStyle name="Migliaia 53 3 8" xfId="13587"/>
    <cellStyle name="Migliaia 53 3 8 2" xfId="30801"/>
    <cellStyle name="Migliaia 53 3 8 2 2" xfId="36422"/>
    <cellStyle name="Migliaia 53 3 8 2 3" xfId="41724"/>
    <cellStyle name="Migliaia 53 3 8 3" xfId="33776"/>
    <cellStyle name="Migliaia 53 3 8 4" xfId="39073"/>
    <cellStyle name="Migliaia 53 3 8 5" xfId="21606"/>
    <cellStyle name="Migliaia 53 3 9" xfId="17240"/>
    <cellStyle name="Migliaia 53 4" xfId="657"/>
    <cellStyle name="Migliaia 53 4 2" xfId="4589"/>
    <cellStyle name="Migliaia 53 4 2 2" xfId="5185"/>
    <cellStyle name="Migliaia 53 4 2 2 2" xfId="30802"/>
    <cellStyle name="Migliaia 53 4 2 2 2 2" xfId="36423"/>
    <cellStyle name="Migliaia 53 4 2 2 2 3" xfId="41725"/>
    <cellStyle name="Migliaia 53 4 2 2 3" xfId="33777"/>
    <cellStyle name="Migliaia 53 4 2 2 4" xfId="39074"/>
    <cellStyle name="Migliaia 53 4 2 3" xfId="8384"/>
    <cellStyle name="Migliaia 53 4 2 3 2" xfId="30803"/>
    <cellStyle name="Migliaia 53 4 2 3 2 2" xfId="36424"/>
    <cellStyle name="Migliaia 53 4 2 3 2 3" xfId="41726"/>
    <cellStyle name="Migliaia 53 4 2 3 3" xfId="33778"/>
    <cellStyle name="Migliaia 53 4 2 3 4" xfId="39075"/>
    <cellStyle name="Migliaia 53 4 2 4" xfId="7735"/>
    <cellStyle name="Migliaia 53 4 2 5" xfId="7145"/>
    <cellStyle name="Migliaia 53 4 2 5 2" xfId="17918"/>
    <cellStyle name="Migliaia 53 4 2 5 3" xfId="44033"/>
    <cellStyle name="Migliaia 53 4 2 5 4" xfId="46911"/>
    <cellStyle name="Migliaia 53 4 2 5 5" xfId="49927"/>
    <cellStyle name="Migliaia 53 4 2 6" xfId="17251"/>
    <cellStyle name="Migliaia 53 4 2 7" xfId="21608"/>
    <cellStyle name="Migliaia 53 4 3" xfId="5186"/>
    <cellStyle name="Migliaia 53 4 3 2" xfId="14566"/>
    <cellStyle name="Migliaia 53 4 3 2 2" xfId="36425"/>
    <cellStyle name="Migliaia 53 4 3 2 3" xfId="41727"/>
    <cellStyle name="Migliaia 53 4 3 3" xfId="33779"/>
    <cellStyle name="Migliaia 53 4 3 4" xfId="39076"/>
    <cellStyle name="Migliaia 53 4 3 5" xfId="13585"/>
    <cellStyle name="Migliaia 53 4 4" xfId="8385"/>
    <cellStyle name="Migliaia 53 4 4 2" xfId="30805"/>
    <cellStyle name="Migliaia 53 4 4 2 2" xfId="36426"/>
    <cellStyle name="Migliaia 53 4 4 2 3" xfId="41728"/>
    <cellStyle name="Migliaia 53 4 4 3" xfId="33780"/>
    <cellStyle name="Migliaia 53 4 4 4" xfId="39077"/>
    <cellStyle name="Migliaia 53 4 5" xfId="7734"/>
    <cellStyle name="Migliaia 53 4 5 2" xfId="30806"/>
    <cellStyle name="Migliaia 53 4 5 2 2" xfId="36427"/>
    <cellStyle name="Migliaia 53 4 5 2 3" xfId="41729"/>
    <cellStyle name="Migliaia 53 4 5 3" xfId="33781"/>
    <cellStyle name="Migliaia 53 4 5 4" xfId="39078"/>
    <cellStyle name="Migliaia 53 4 6" xfId="7144"/>
    <cellStyle name="Migliaia 53 4 6 2" xfId="17917"/>
    <cellStyle name="Migliaia 53 4 6 2 2" xfId="36428"/>
    <cellStyle name="Migliaia 53 4 6 2 3" xfId="41730"/>
    <cellStyle name="Migliaia 53 4 6 2 4" xfId="30807"/>
    <cellStyle name="Migliaia 53 4 6 3" xfId="33782"/>
    <cellStyle name="Migliaia 53 4 6 4" xfId="39079"/>
    <cellStyle name="Migliaia 53 4 6 5" xfId="21612"/>
    <cellStyle name="Migliaia 53 4 6 6" xfId="42992"/>
    <cellStyle name="Migliaia 53 4 6 7" xfId="46910"/>
    <cellStyle name="Migliaia 53 4 6 8" xfId="49926"/>
    <cellStyle name="Migliaia 53 4 7" xfId="17250"/>
    <cellStyle name="Migliaia 53 4 7 2" xfId="30808"/>
    <cellStyle name="Migliaia 53 4 7 2 2" xfId="36429"/>
    <cellStyle name="Migliaia 53 4 7 2 3" xfId="41731"/>
    <cellStyle name="Migliaia 53 4 7 3" xfId="33783"/>
    <cellStyle name="Migliaia 53 4 7 4" xfId="39080"/>
    <cellStyle name="Migliaia 53 4 7 5" xfId="21613"/>
    <cellStyle name="Migliaia 53 4 8" xfId="21607"/>
    <cellStyle name="Migliaia 53 4 9" xfId="2615"/>
    <cellStyle name="Migliaia 53 5" xfId="658"/>
    <cellStyle name="Migliaia 53 5 2" xfId="4590"/>
    <cellStyle name="Migliaia 53 5 2 2" xfId="14815"/>
    <cellStyle name="Migliaia 53 5 2 2 2" xfId="36430"/>
    <cellStyle name="Migliaia 53 5 2 2 3" xfId="41732"/>
    <cellStyle name="Migliaia 53 5 2 3" xfId="17253"/>
    <cellStyle name="Migliaia 53 5 2 3 2" xfId="33784"/>
    <cellStyle name="Migliaia 53 5 2 4" xfId="39081"/>
    <cellStyle name="Migliaia 53 5 2 5" xfId="13078"/>
    <cellStyle name="Migliaia 53 5 3" xfId="7736"/>
    <cellStyle name="Migliaia 53 5 3 2" xfId="30809"/>
    <cellStyle name="Migliaia 53 5 3 2 2" xfId="36431"/>
    <cellStyle name="Migliaia 53 5 3 2 3" xfId="41733"/>
    <cellStyle name="Migliaia 53 5 3 3" xfId="33785"/>
    <cellStyle name="Migliaia 53 5 3 4" xfId="39082"/>
    <cellStyle name="Migliaia 53 5 4" xfId="7146"/>
    <cellStyle name="Migliaia 53 5 4 2" xfId="17919"/>
    <cellStyle name="Migliaia 53 5 4 2 2" xfId="36432"/>
    <cellStyle name="Migliaia 53 5 4 2 3" xfId="41734"/>
    <cellStyle name="Migliaia 53 5 4 2 4" xfId="30810"/>
    <cellStyle name="Migliaia 53 5 4 3" xfId="33786"/>
    <cellStyle name="Migliaia 53 5 4 4" xfId="39083"/>
    <cellStyle name="Migliaia 53 5 4 5" xfId="21615"/>
    <cellStyle name="Migliaia 53 5 4 6" xfId="28580"/>
    <cellStyle name="Migliaia 53 5 4 7" xfId="46912"/>
    <cellStyle name="Migliaia 53 5 4 8" xfId="49928"/>
    <cellStyle name="Migliaia 53 5 5" xfId="17252"/>
    <cellStyle name="Migliaia 53 5 5 2" xfId="30811"/>
    <cellStyle name="Migliaia 53 5 5 2 2" xfId="36433"/>
    <cellStyle name="Migliaia 53 5 5 2 3" xfId="41735"/>
    <cellStyle name="Migliaia 53 5 5 3" xfId="33787"/>
    <cellStyle name="Migliaia 53 5 5 4" xfId="39084"/>
    <cellStyle name="Migliaia 53 5 5 5" xfId="21616"/>
    <cellStyle name="Migliaia 53 5 6" xfId="21617"/>
    <cellStyle name="Migliaia 53 5 6 2" xfId="30812"/>
    <cellStyle name="Migliaia 53 5 6 2 2" xfId="36434"/>
    <cellStyle name="Migliaia 53 5 6 2 3" xfId="41736"/>
    <cellStyle name="Migliaia 53 5 6 3" xfId="33788"/>
    <cellStyle name="Migliaia 53 5 6 4" xfId="39085"/>
    <cellStyle name="Migliaia 53 5 7" xfId="21614"/>
    <cellStyle name="Migliaia 53 5 8" xfId="2616"/>
    <cellStyle name="Migliaia 53 6" xfId="2611"/>
    <cellStyle name="Migliaia 53 6 2" xfId="4585"/>
    <cellStyle name="Migliaia 53 6 2 2" xfId="6085"/>
    <cellStyle name="Migliaia 53 6 2 3" xfId="14864"/>
    <cellStyle name="Migliaia 53 6 2 4" xfId="17255"/>
    <cellStyle name="Migliaia 53 6 2 5" xfId="28751"/>
    <cellStyle name="Migliaia 53 6 2 6" xfId="13080"/>
    <cellStyle name="Migliaia 53 6 3" xfId="5837"/>
    <cellStyle name="Migliaia 53 6 3 2" xfId="31748"/>
    <cellStyle name="Migliaia 53 6 3 2 2" xfId="36908"/>
    <cellStyle name="Migliaia 53 6 3 2 3" xfId="42210"/>
    <cellStyle name="Migliaia 53 6 3 3" xfId="34257"/>
    <cellStyle name="Migliaia 53 6 3 4" xfId="39559"/>
    <cellStyle name="Migliaia 53 6 4" xfId="17254"/>
    <cellStyle name="Migliaia 53 6 4 2" xfId="36435"/>
    <cellStyle name="Migliaia 53 6 4 3" xfId="41737"/>
    <cellStyle name="Migliaia 53 6 4 4" xfId="30813"/>
    <cellStyle name="Migliaia 53 6 5" xfId="33789"/>
    <cellStyle name="Migliaia 53 6 6" xfId="39086"/>
    <cellStyle name="Migliaia 53 6 7" xfId="13079"/>
    <cellStyle name="Migliaia 53 7" xfId="4157"/>
    <cellStyle name="Migliaia 53 7 2" xfId="10627"/>
    <cellStyle name="Migliaia 53 7 2 2" xfId="31749"/>
    <cellStyle name="Migliaia 53 7 2 2 2" xfId="36909"/>
    <cellStyle name="Migliaia 53 7 2 2 3" xfId="42211"/>
    <cellStyle name="Migliaia 53 7 2 3" xfId="34258"/>
    <cellStyle name="Migliaia 53 7 2 4" xfId="39560"/>
    <cellStyle name="Migliaia 53 7 3" xfId="17256"/>
    <cellStyle name="Migliaia 53 7 3 2" xfId="36436"/>
    <cellStyle name="Migliaia 53 7 3 3" xfId="41738"/>
    <cellStyle name="Migliaia 53 7 3 4" xfId="30814"/>
    <cellStyle name="Migliaia 53 7 4" xfId="33790"/>
    <cellStyle name="Migliaia 53 7 5" xfId="39087"/>
    <cellStyle name="Migliaia 53 7 6" xfId="13081"/>
    <cellStyle name="Migliaia 53 8" xfId="3753"/>
    <cellStyle name="Migliaia 53 8 2" xfId="10332"/>
    <cellStyle name="Migliaia 53 8 2 2" xfId="31750"/>
    <cellStyle name="Migliaia 53 8 2 2 2" xfId="36910"/>
    <cellStyle name="Migliaia 53 8 2 2 3" xfId="42212"/>
    <cellStyle name="Migliaia 53 8 2 3" xfId="34259"/>
    <cellStyle name="Migliaia 53 8 2 4" xfId="39561"/>
    <cellStyle name="Migliaia 53 8 3" xfId="17257"/>
    <cellStyle name="Migliaia 53 8 3 2" xfId="36437"/>
    <cellStyle name="Migliaia 53 8 3 3" xfId="41739"/>
    <cellStyle name="Migliaia 53 8 3 4" xfId="30815"/>
    <cellStyle name="Migliaia 53 8 4" xfId="33791"/>
    <cellStyle name="Migliaia 53 8 5" xfId="39088"/>
    <cellStyle name="Migliaia 53 8 6" xfId="13082"/>
    <cellStyle name="Migliaia 53 9" xfId="13535"/>
    <cellStyle name="Migliaia 53 9 2" xfId="30816"/>
    <cellStyle name="Migliaia 53 9 2 2" xfId="36438"/>
    <cellStyle name="Migliaia 53 9 2 3" xfId="41740"/>
    <cellStyle name="Migliaia 53 9 3" xfId="33792"/>
    <cellStyle name="Migliaia 53 9 4" xfId="39089"/>
    <cellStyle name="Migliaia 54" xfId="659"/>
    <cellStyle name="Migliaia 54 10" xfId="17258"/>
    <cellStyle name="Migliaia 54 10 2" xfId="36439"/>
    <cellStyle name="Migliaia 54 10 3" xfId="41741"/>
    <cellStyle name="Migliaia 54 10 4" xfId="30817"/>
    <cellStyle name="Migliaia 54 11" xfId="33793"/>
    <cellStyle name="Migliaia 54 12" xfId="39090"/>
    <cellStyle name="Migliaia 54 13" xfId="1928"/>
    <cellStyle name="Migliaia 54 2" xfId="660"/>
    <cellStyle name="Migliaia 54 2 2" xfId="2618"/>
    <cellStyle name="Migliaia 54 2 2 2" xfId="4592"/>
    <cellStyle name="Migliaia 54 2 2 2 2" xfId="10716"/>
    <cellStyle name="Migliaia 54 2 2 2 2 2" xfId="36440"/>
    <cellStyle name="Migliaia 54 2 2 2 2 3" xfId="41742"/>
    <cellStyle name="Migliaia 54 2 2 2 3" xfId="14816"/>
    <cellStyle name="Migliaia 54 2 2 2 4" xfId="17261"/>
    <cellStyle name="Migliaia 54 2 2 2 4 2" xfId="39091"/>
    <cellStyle name="Migliaia 54 2 2 2 5" xfId="13083"/>
    <cellStyle name="Migliaia 54 2 2 3" xfId="7941"/>
    <cellStyle name="Migliaia 54 2 2 3 2" xfId="31751"/>
    <cellStyle name="Migliaia 54 2 2 3 2 2" xfId="36911"/>
    <cellStyle name="Migliaia 54 2 2 3 2 3" xfId="42213"/>
    <cellStyle name="Migliaia 54 2 2 3 3" xfId="34260"/>
    <cellStyle name="Migliaia 54 2 2 3 4" xfId="39562"/>
    <cellStyle name="Migliaia 54 2 2 4" xfId="7147"/>
    <cellStyle name="Migliaia 54 2 2 4 2" xfId="17920"/>
    <cellStyle name="Migliaia 54 2 2 4 3" xfId="43713"/>
    <cellStyle name="Migliaia 54 2 2 4 4" xfId="46913"/>
    <cellStyle name="Migliaia 54 2 2 4 5" xfId="49929"/>
    <cellStyle name="Migliaia 54 2 2 5" xfId="17260"/>
    <cellStyle name="Migliaia 54 2 2 6" xfId="21619"/>
    <cellStyle name="Migliaia 54 2 3" xfId="4161"/>
    <cellStyle name="Migliaia 54 2 3 2" xfId="10631"/>
    <cellStyle name="Migliaia 54 2 3 2 2" xfId="31752"/>
    <cellStyle name="Migliaia 54 2 3 2 2 2" xfId="36912"/>
    <cellStyle name="Migliaia 54 2 3 2 2 3" xfId="42214"/>
    <cellStyle name="Migliaia 54 2 3 2 3" xfId="34261"/>
    <cellStyle name="Migliaia 54 2 3 2 4" xfId="39563"/>
    <cellStyle name="Migliaia 54 2 3 3" xfId="17262"/>
    <cellStyle name="Migliaia 54 2 3 3 2" xfId="36441"/>
    <cellStyle name="Migliaia 54 2 3 3 3" xfId="41743"/>
    <cellStyle name="Migliaia 54 2 3 3 4" xfId="30819"/>
    <cellStyle name="Migliaia 54 2 3 4" xfId="33795"/>
    <cellStyle name="Migliaia 54 2 3 5" xfId="39092"/>
    <cellStyle name="Migliaia 54 2 3 6" xfId="13084"/>
    <cellStyle name="Migliaia 54 2 4" xfId="3758"/>
    <cellStyle name="Migliaia 54 2 4 2" xfId="10336"/>
    <cellStyle name="Migliaia 54 2 4 2 2" xfId="36442"/>
    <cellStyle name="Migliaia 54 2 4 2 3" xfId="41744"/>
    <cellStyle name="Migliaia 54 2 4 3" xfId="14910"/>
    <cellStyle name="Migliaia 54 2 4 4" xfId="17263"/>
    <cellStyle name="Migliaia 54 2 4 4 2" xfId="39093"/>
    <cellStyle name="Migliaia 54 2 4 5" xfId="13085"/>
    <cellStyle name="Migliaia 54 2 5" xfId="9456"/>
    <cellStyle name="Migliaia 54 2 5 2" xfId="30820"/>
    <cellStyle name="Migliaia 54 2 5 2 2" xfId="36443"/>
    <cellStyle name="Migliaia 54 2 5 2 3" xfId="41745"/>
    <cellStyle name="Migliaia 54 2 5 3" xfId="33796"/>
    <cellStyle name="Migliaia 54 2 5 4" xfId="39094"/>
    <cellStyle name="Migliaia 54 2 6" xfId="17259"/>
    <cellStyle name="Migliaia 54 2 6 2" xfId="30821"/>
    <cellStyle name="Migliaia 54 2 6 2 2" xfId="36444"/>
    <cellStyle name="Migliaia 54 2 6 2 3" xfId="41746"/>
    <cellStyle name="Migliaia 54 2 6 3" xfId="33797"/>
    <cellStyle name="Migliaia 54 2 6 4" xfId="39095"/>
    <cellStyle name="Migliaia 54 2 6 5" xfId="21621"/>
    <cellStyle name="Migliaia 54 2 7" xfId="21618"/>
    <cellStyle name="Migliaia 54 2 8" xfId="1929"/>
    <cellStyle name="Migliaia 54 3" xfId="661"/>
    <cellStyle name="Migliaia 54 3 10" xfId="21622"/>
    <cellStyle name="Migliaia 54 3 11" xfId="13086"/>
    <cellStyle name="Migliaia 54 3 12" xfId="1930"/>
    <cellStyle name="Migliaia 54 3 2" xfId="662"/>
    <cellStyle name="Migliaia 54 3 2 2" xfId="4594"/>
    <cellStyle name="Migliaia 54 3 2 2 2" xfId="8386"/>
    <cellStyle name="Migliaia 54 3 2 2 2 2" xfId="14817"/>
    <cellStyle name="Migliaia 54 3 2 2 2 2 2" xfId="18197"/>
    <cellStyle name="Migliaia 54 3 2 2 2 2 2 2" xfId="36445"/>
    <cellStyle name="Migliaia 54 3 2 2 2 2 3" xfId="41747"/>
    <cellStyle name="Migliaia 54 3 2 2 2 2 4" xfId="30822"/>
    <cellStyle name="Migliaia 54 3 2 2 2 3" xfId="33798"/>
    <cellStyle name="Migliaia 54 3 2 2 2 4" xfId="39096"/>
    <cellStyle name="Migliaia 54 3 2 2 2 5" xfId="44101"/>
    <cellStyle name="Migliaia 54 3 2 2 2 6" xfId="47203"/>
    <cellStyle name="Migliaia 54 3 2 2 2 7" xfId="50219"/>
    <cellStyle name="Migliaia 54 3 2 2 2 8" xfId="13996"/>
    <cellStyle name="Migliaia 54 3 2 2 3" xfId="7420"/>
    <cellStyle name="Migliaia 54 3 2 2 4" xfId="7148"/>
    <cellStyle name="Migliaia 54 3 2 2 4 2" xfId="17921"/>
    <cellStyle name="Migliaia 54 3 2 2 4 3" xfId="21468"/>
    <cellStyle name="Migliaia 54 3 2 2 4 4" xfId="46914"/>
    <cellStyle name="Migliaia 54 3 2 2 4 5" xfId="49930"/>
    <cellStyle name="Migliaia 54 3 2 2 5" xfId="17266"/>
    <cellStyle name="Migliaia 54 3 2 2 6" xfId="21624"/>
    <cellStyle name="Migliaia 54 3 2 3" xfId="3760"/>
    <cellStyle name="Migliaia 54 3 2 3 2" xfId="8702"/>
    <cellStyle name="Migliaia 54 3 2 3 2 2" xfId="36446"/>
    <cellStyle name="Migliaia 54 3 2 3 2 3" xfId="41748"/>
    <cellStyle name="Migliaia 54 3 2 3 2 4" xfId="30823"/>
    <cellStyle name="Migliaia 54 3 2 3 3" xfId="8387"/>
    <cellStyle name="Migliaia 54 3 2 3 4" xfId="17267"/>
    <cellStyle name="Migliaia 54 3 2 3 4 2" xfId="39097"/>
    <cellStyle name="Migliaia 54 3 2 3 5" xfId="13087"/>
    <cellStyle name="Migliaia 54 3 2 4" xfId="7737"/>
    <cellStyle name="Migliaia 54 3 2 4 2" xfId="14413"/>
    <cellStyle name="Migliaia 54 3 2 4 2 2" xfId="36447"/>
    <cellStyle name="Migliaia 54 3 2 4 2 3" xfId="41749"/>
    <cellStyle name="Migliaia 54 3 2 4 3" xfId="33799"/>
    <cellStyle name="Migliaia 54 3 2 4 4" xfId="39098"/>
    <cellStyle name="Migliaia 54 3 2 4 5" xfId="13538"/>
    <cellStyle name="Migliaia 54 3 2 5" xfId="13583"/>
    <cellStyle name="Migliaia 54 3 2 5 2" xfId="30824"/>
    <cellStyle name="Migliaia 54 3 2 5 2 2" xfId="36448"/>
    <cellStyle name="Migliaia 54 3 2 5 2 3" xfId="41750"/>
    <cellStyle name="Migliaia 54 3 2 5 3" xfId="33800"/>
    <cellStyle name="Migliaia 54 3 2 5 4" xfId="39099"/>
    <cellStyle name="Migliaia 54 3 2 6" xfId="17265"/>
    <cellStyle name="Migliaia 54 3 2 6 2" xfId="30825"/>
    <cellStyle name="Migliaia 54 3 2 6 2 2" xfId="36449"/>
    <cellStyle name="Migliaia 54 3 2 6 2 3" xfId="41751"/>
    <cellStyle name="Migliaia 54 3 2 6 3" xfId="33801"/>
    <cellStyle name="Migliaia 54 3 2 6 4" xfId="39100"/>
    <cellStyle name="Migliaia 54 3 2 6 5" xfId="21625"/>
    <cellStyle name="Migliaia 54 3 2 7" xfId="21623"/>
    <cellStyle name="Migliaia 54 3 2 8" xfId="2620"/>
    <cellStyle name="Migliaia 54 3 3" xfId="2619"/>
    <cellStyle name="Migliaia 54 3 3 2" xfId="4593"/>
    <cellStyle name="Migliaia 54 3 3 2 2" xfId="6088"/>
    <cellStyle name="Migliaia 54 3 3 2 2 2" xfId="36451"/>
    <cellStyle name="Migliaia 54 3 3 2 2 3" xfId="41753"/>
    <cellStyle name="Migliaia 54 3 3 2 3" xfId="14567"/>
    <cellStyle name="Migliaia 54 3 3 2 4" xfId="17269"/>
    <cellStyle name="Migliaia 54 3 3 2 4 2" xfId="39102"/>
    <cellStyle name="Migliaia 54 3 3 2 5" xfId="13089"/>
    <cellStyle name="Migliaia 54 3 3 3" xfId="5840"/>
    <cellStyle name="Migliaia 54 3 3 3 2" xfId="30828"/>
    <cellStyle name="Migliaia 54 3 3 3 2 2" xfId="36452"/>
    <cellStyle name="Migliaia 54 3 3 3 2 3" xfId="41754"/>
    <cellStyle name="Migliaia 54 3 3 3 3" xfId="33804"/>
    <cellStyle name="Migliaia 54 3 3 3 4" xfId="39103"/>
    <cellStyle name="Migliaia 54 3 3 4" xfId="17268"/>
    <cellStyle name="Migliaia 54 3 3 4 2" xfId="30829"/>
    <cellStyle name="Migliaia 54 3 3 4 2 2" xfId="36453"/>
    <cellStyle name="Migliaia 54 3 3 4 2 3" xfId="41755"/>
    <cellStyle name="Migliaia 54 3 3 4 3" xfId="33805"/>
    <cellStyle name="Migliaia 54 3 3 4 4" xfId="39104"/>
    <cellStyle name="Migliaia 54 3 3 4 5" xfId="21627"/>
    <cellStyle name="Migliaia 54 3 3 5" xfId="21628"/>
    <cellStyle name="Migliaia 54 3 3 5 2" xfId="30830"/>
    <cellStyle name="Migliaia 54 3 3 5 2 2" xfId="36454"/>
    <cellStyle name="Migliaia 54 3 3 5 2 3" xfId="41756"/>
    <cellStyle name="Migliaia 54 3 3 5 3" xfId="33806"/>
    <cellStyle name="Migliaia 54 3 3 5 4" xfId="39105"/>
    <cellStyle name="Migliaia 54 3 3 6" xfId="30826"/>
    <cellStyle name="Migliaia 54 3 3 6 2" xfId="36450"/>
    <cellStyle name="Migliaia 54 3 3 6 3" xfId="41752"/>
    <cellStyle name="Migliaia 54 3 3 7" xfId="33802"/>
    <cellStyle name="Migliaia 54 3 3 8" xfId="39101"/>
    <cellStyle name="Migliaia 54 3 3 9" xfId="13088"/>
    <cellStyle name="Migliaia 54 3 4" xfId="3314"/>
    <cellStyle name="Migliaia 54 3 4 2" xfId="4824"/>
    <cellStyle name="Migliaia 54 3 4 2 2" xfId="10776"/>
    <cellStyle name="Migliaia 54 3 4 2 3" xfId="14442"/>
    <cellStyle name="Migliaia 54 3 4 2 4" xfId="17271"/>
    <cellStyle name="Migliaia 54 3 4 2 5" xfId="28753"/>
    <cellStyle name="Migliaia 54 3 4 2 6" xfId="13091"/>
    <cellStyle name="Migliaia 54 3 4 3" xfId="10024"/>
    <cellStyle name="Migliaia 54 3 4 3 2" xfId="31753"/>
    <cellStyle name="Migliaia 54 3 4 3 2 2" xfId="36913"/>
    <cellStyle name="Migliaia 54 3 4 3 2 3" xfId="42215"/>
    <cellStyle name="Migliaia 54 3 4 3 3" xfId="34262"/>
    <cellStyle name="Migliaia 54 3 4 3 4" xfId="39564"/>
    <cellStyle name="Migliaia 54 3 4 4" xfId="17270"/>
    <cellStyle name="Migliaia 54 3 4 4 2" xfId="36455"/>
    <cellStyle name="Migliaia 54 3 4 4 3" xfId="41757"/>
    <cellStyle name="Migliaia 54 3 4 4 4" xfId="30831"/>
    <cellStyle name="Migliaia 54 3 4 5" xfId="33807"/>
    <cellStyle name="Migliaia 54 3 4 6" xfId="39106"/>
    <cellStyle name="Migliaia 54 3 4 7" xfId="13090"/>
    <cellStyle name="Migliaia 54 3 5" xfId="4162"/>
    <cellStyle name="Migliaia 54 3 5 2" xfId="10632"/>
    <cellStyle name="Migliaia 54 3 5 2 2" xfId="31754"/>
    <cellStyle name="Migliaia 54 3 5 2 2 2" xfId="36914"/>
    <cellStyle name="Migliaia 54 3 5 2 2 3" xfId="42216"/>
    <cellStyle name="Migliaia 54 3 5 2 3" xfId="34263"/>
    <cellStyle name="Migliaia 54 3 5 2 4" xfId="39565"/>
    <cellStyle name="Migliaia 54 3 5 3" xfId="17272"/>
    <cellStyle name="Migliaia 54 3 5 3 2" xfId="36456"/>
    <cellStyle name="Migliaia 54 3 5 3 3" xfId="41758"/>
    <cellStyle name="Migliaia 54 3 5 3 4" xfId="30832"/>
    <cellStyle name="Migliaia 54 3 5 4" xfId="33808"/>
    <cellStyle name="Migliaia 54 3 5 5" xfId="39107"/>
    <cellStyle name="Migliaia 54 3 5 6" xfId="13092"/>
    <cellStyle name="Migliaia 54 3 6" xfId="3759"/>
    <cellStyle name="Migliaia 54 3 6 2" xfId="10337"/>
    <cellStyle name="Migliaia 54 3 6 2 2" xfId="36457"/>
    <cellStyle name="Migliaia 54 3 6 2 3" xfId="41759"/>
    <cellStyle name="Migliaia 54 3 6 3" xfId="14334"/>
    <cellStyle name="Migliaia 54 3 6 4" xfId="17273"/>
    <cellStyle name="Migliaia 54 3 6 4 2" xfId="39108"/>
    <cellStyle name="Migliaia 54 3 6 5" xfId="13093"/>
    <cellStyle name="Migliaia 54 3 7" xfId="7830"/>
    <cellStyle name="Migliaia 54 3 7 2" xfId="30834"/>
    <cellStyle name="Migliaia 54 3 7 2 2" xfId="36458"/>
    <cellStyle name="Migliaia 54 3 7 2 3" xfId="41760"/>
    <cellStyle name="Migliaia 54 3 7 3" xfId="33810"/>
    <cellStyle name="Migliaia 54 3 7 4" xfId="39109"/>
    <cellStyle name="Migliaia 54 3 8" xfId="13584"/>
    <cellStyle name="Migliaia 54 3 8 2" xfId="30835"/>
    <cellStyle name="Migliaia 54 3 8 2 2" xfId="36459"/>
    <cellStyle name="Migliaia 54 3 8 2 3" xfId="41761"/>
    <cellStyle name="Migliaia 54 3 8 3" xfId="33811"/>
    <cellStyle name="Migliaia 54 3 8 4" xfId="39110"/>
    <cellStyle name="Migliaia 54 3 8 5" xfId="21633"/>
    <cellStyle name="Migliaia 54 3 9" xfId="17264"/>
    <cellStyle name="Migliaia 54 4" xfId="663"/>
    <cellStyle name="Migliaia 54 4 2" xfId="4595"/>
    <cellStyle name="Migliaia 54 4 2 2" xfId="5187"/>
    <cellStyle name="Migliaia 54 4 2 2 2" xfId="30836"/>
    <cellStyle name="Migliaia 54 4 2 2 2 2" xfId="36460"/>
    <cellStyle name="Migliaia 54 4 2 2 2 3" xfId="41762"/>
    <cellStyle name="Migliaia 54 4 2 2 3" xfId="33812"/>
    <cellStyle name="Migliaia 54 4 2 2 4" xfId="39111"/>
    <cellStyle name="Migliaia 54 4 2 3" xfId="8388"/>
    <cellStyle name="Migliaia 54 4 2 3 2" xfId="30837"/>
    <cellStyle name="Migliaia 54 4 2 3 2 2" xfId="36461"/>
    <cellStyle name="Migliaia 54 4 2 3 2 3" xfId="41763"/>
    <cellStyle name="Migliaia 54 4 2 3 3" xfId="33813"/>
    <cellStyle name="Migliaia 54 4 2 3 4" xfId="39112"/>
    <cellStyle name="Migliaia 54 4 2 4" xfId="7739"/>
    <cellStyle name="Migliaia 54 4 2 5" xfId="7150"/>
    <cellStyle name="Migliaia 54 4 2 5 2" xfId="17923"/>
    <cellStyle name="Migliaia 54 4 2 5 3" xfId="28827"/>
    <cellStyle name="Migliaia 54 4 2 5 4" xfId="46916"/>
    <cellStyle name="Migliaia 54 4 2 5 5" xfId="49932"/>
    <cellStyle name="Migliaia 54 4 2 6" xfId="17275"/>
    <cellStyle name="Migliaia 54 4 2 7" xfId="21635"/>
    <cellStyle name="Migliaia 54 4 3" xfId="5188"/>
    <cellStyle name="Migliaia 54 4 3 2" xfId="14568"/>
    <cellStyle name="Migliaia 54 4 3 2 2" xfId="36462"/>
    <cellStyle name="Migliaia 54 4 3 2 3" xfId="41764"/>
    <cellStyle name="Migliaia 54 4 3 3" xfId="33814"/>
    <cellStyle name="Migliaia 54 4 3 4" xfId="39113"/>
    <cellStyle name="Migliaia 54 4 3 5" xfId="13582"/>
    <cellStyle name="Migliaia 54 4 4" xfId="8389"/>
    <cellStyle name="Migliaia 54 4 4 2" xfId="30839"/>
    <cellStyle name="Migliaia 54 4 4 2 2" xfId="36463"/>
    <cellStyle name="Migliaia 54 4 4 2 3" xfId="41765"/>
    <cellStyle name="Migliaia 54 4 4 3" xfId="33815"/>
    <cellStyle name="Migliaia 54 4 4 4" xfId="39114"/>
    <cellStyle name="Migliaia 54 4 5" xfId="7738"/>
    <cellStyle name="Migliaia 54 4 5 2" xfId="30840"/>
    <cellStyle name="Migliaia 54 4 5 2 2" xfId="36464"/>
    <cellStyle name="Migliaia 54 4 5 2 3" xfId="41766"/>
    <cellStyle name="Migliaia 54 4 5 3" xfId="33816"/>
    <cellStyle name="Migliaia 54 4 5 4" xfId="39115"/>
    <cellStyle name="Migliaia 54 4 6" xfId="7149"/>
    <cellStyle name="Migliaia 54 4 6 2" xfId="17922"/>
    <cellStyle name="Migliaia 54 4 6 2 2" xfId="36465"/>
    <cellStyle name="Migliaia 54 4 6 2 3" xfId="41767"/>
    <cellStyle name="Migliaia 54 4 6 2 4" xfId="30841"/>
    <cellStyle name="Migliaia 54 4 6 3" xfId="33817"/>
    <cellStyle name="Migliaia 54 4 6 4" xfId="39116"/>
    <cellStyle name="Migliaia 54 4 6 5" xfId="21641"/>
    <cellStyle name="Migliaia 54 4 6 6" xfId="44671"/>
    <cellStyle name="Migliaia 54 4 6 7" xfId="46915"/>
    <cellStyle name="Migliaia 54 4 6 8" xfId="49931"/>
    <cellStyle name="Migliaia 54 4 7" xfId="17274"/>
    <cellStyle name="Migliaia 54 4 7 2" xfId="30842"/>
    <cellStyle name="Migliaia 54 4 7 2 2" xfId="36466"/>
    <cellStyle name="Migliaia 54 4 7 2 3" xfId="41768"/>
    <cellStyle name="Migliaia 54 4 7 3" xfId="33818"/>
    <cellStyle name="Migliaia 54 4 7 4" xfId="39117"/>
    <cellStyle name="Migliaia 54 4 7 5" xfId="21642"/>
    <cellStyle name="Migliaia 54 4 8" xfId="21634"/>
    <cellStyle name="Migliaia 54 4 9" xfId="2621"/>
    <cellStyle name="Migliaia 54 5" xfId="664"/>
    <cellStyle name="Migliaia 54 5 2" xfId="4596"/>
    <cellStyle name="Migliaia 54 5 2 2" xfId="14818"/>
    <cellStyle name="Migliaia 54 5 2 2 2" xfId="36467"/>
    <cellStyle name="Migliaia 54 5 2 2 3" xfId="41769"/>
    <cellStyle name="Migliaia 54 5 2 3" xfId="17277"/>
    <cellStyle name="Migliaia 54 5 2 3 2" xfId="33819"/>
    <cellStyle name="Migliaia 54 5 2 4" xfId="39118"/>
    <cellStyle name="Migliaia 54 5 2 5" xfId="13094"/>
    <cellStyle name="Migliaia 54 5 3" xfId="7740"/>
    <cellStyle name="Migliaia 54 5 3 2" xfId="30843"/>
    <cellStyle name="Migliaia 54 5 3 2 2" xfId="36468"/>
    <cellStyle name="Migliaia 54 5 3 2 3" xfId="41770"/>
    <cellStyle name="Migliaia 54 5 3 3" xfId="33820"/>
    <cellStyle name="Migliaia 54 5 3 4" xfId="39119"/>
    <cellStyle name="Migliaia 54 5 4" xfId="7151"/>
    <cellStyle name="Migliaia 54 5 4 2" xfId="17924"/>
    <cellStyle name="Migliaia 54 5 4 2 2" xfId="36469"/>
    <cellStyle name="Migliaia 54 5 4 2 3" xfId="41771"/>
    <cellStyle name="Migliaia 54 5 4 2 4" xfId="30844"/>
    <cellStyle name="Migliaia 54 5 4 3" xfId="33821"/>
    <cellStyle name="Migliaia 54 5 4 4" xfId="39120"/>
    <cellStyle name="Migliaia 54 5 4 5" xfId="21644"/>
    <cellStyle name="Migliaia 54 5 4 6" xfId="44611"/>
    <cellStyle name="Migliaia 54 5 4 7" xfId="46917"/>
    <cellStyle name="Migliaia 54 5 4 8" xfId="49933"/>
    <cellStyle name="Migliaia 54 5 5" xfId="17276"/>
    <cellStyle name="Migliaia 54 5 5 2" xfId="30845"/>
    <cellStyle name="Migliaia 54 5 5 2 2" xfId="36470"/>
    <cellStyle name="Migliaia 54 5 5 2 3" xfId="41772"/>
    <cellStyle name="Migliaia 54 5 5 3" xfId="33822"/>
    <cellStyle name="Migliaia 54 5 5 4" xfId="39121"/>
    <cellStyle name="Migliaia 54 5 5 5" xfId="21645"/>
    <cellStyle name="Migliaia 54 5 6" xfId="21646"/>
    <cellStyle name="Migliaia 54 5 6 2" xfId="30846"/>
    <cellStyle name="Migliaia 54 5 6 2 2" xfId="36471"/>
    <cellStyle name="Migliaia 54 5 6 2 3" xfId="41773"/>
    <cellStyle name="Migliaia 54 5 6 3" xfId="33823"/>
    <cellStyle name="Migliaia 54 5 6 4" xfId="39122"/>
    <cellStyle name="Migliaia 54 5 7" xfId="21643"/>
    <cellStyle name="Migliaia 54 5 8" xfId="2622"/>
    <cellStyle name="Migliaia 54 6" xfId="2617"/>
    <cellStyle name="Migliaia 54 6 2" xfId="4591"/>
    <cellStyle name="Migliaia 54 6 2 2" xfId="6087"/>
    <cellStyle name="Migliaia 54 6 2 3" xfId="14940"/>
    <cellStyle name="Migliaia 54 6 2 4" xfId="17279"/>
    <cellStyle name="Migliaia 54 6 2 5" xfId="28756"/>
    <cellStyle name="Migliaia 54 6 2 6" xfId="13096"/>
    <cellStyle name="Migliaia 54 6 3" xfId="5839"/>
    <cellStyle name="Migliaia 54 6 3 2" xfId="31755"/>
    <cellStyle name="Migliaia 54 6 3 2 2" xfId="36915"/>
    <cellStyle name="Migliaia 54 6 3 2 3" xfId="42217"/>
    <cellStyle name="Migliaia 54 6 3 3" xfId="34264"/>
    <cellStyle name="Migliaia 54 6 3 4" xfId="39566"/>
    <cellStyle name="Migliaia 54 6 4" xfId="17278"/>
    <cellStyle name="Migliaia 54 6 4 2" xfId="36472"/>
    <cellStyle name="Migliaia 54 6 4 3" xfId="41774"/>
    <cellStyle name="Migliaia 54 6 4 4" xfId="30847"/>
    <cellStyle name="Migliaia 54 6 5" xfId="33824"/>
    <cellStyle name="Migliaia 54 6 6" xfId="39123"/>
    <cellStyle name="Migliaia 54 6 7" xfId="13095"/>
    <cellStyle name="Migliaia 54 7" xfId="4160"/>
    <cellStyle name="Migliaia 54 7 2" xfId="10630"/>
    <cellStyle name="Migliaia 54 7 2 2" xfId="31756"/>
    <cellStyle name="Migliaia 54 7 2 2 2" xfId="36916"/>
    <cellStyle name="Migliaia 54 7 2 2 3" xfId="42218"/>
    <cellStyle name="Migliaia 54 7 2 3" xfId="34265"/>
    <cellStyle name="Migliaia 54 7 2 4" xfId="39567"/>
    <cellStyle name="Migliaia 54 7 3" xfId="17280"/>
    <cellStyle name="Migliaia 54 7 3 2" xfId="36473"/>
    <cellStyle name="Migliaia 54 7 3 3" xfId="41775"/>
    <cellStyle name="Migliaia 54 7 3 4" xfId="30848"/>
    <cellStyle name="Migliaia 54 7 4" xfId="33825"/>
    <cellStyle name="Migliaia 54 7 5" xfId="39124"/>
    <cellStyle name="Migliaia 54 7 6" xfId="13097"/>
    <cellStyle name="Migliaia 54 8" xfId="3757"/>
    <cellStyle name="Migliaia 54 8 2" xfId="10335"/>
    <cellStyle name="Migliaia 54 8 2 2" xfId="31757"/>
    <cellStyle name="Migliaia 54 8 2 2 2" xfId="36917"/>
    <cellStyle name="Migliaia 54 8 2 2 3" xfId="42219"/>
    <cellStyle name="Migliaia 54 8 2 3" xfId="34266"/>
    <cellStyle name="Migliaia 54 8 2 4" xfId="39568"/>
    <cellStyle name="Migliaia 54 8 3" xfId="17281"/>
    <cellStyle name="Migliaia 54 8 3 2" xfId="36474"/>
    <cellStyle name="Migliaia 54 8 3 3" xfId="41776"/>
    <cellStyle name="Migliaia 54 8 3 4" xfId="30849"/>
    <cellStyle name="Migliaia 54 8 4" xfId="33826"/>
    <cellStyle name="Migliaia 54 8 5" xfId="39125"/>
    <cellStyle name="Migliaia 54 8 6" xfId="13098"/>
    <cellStyle name="Migliaia 54 9" xfId="13537"/>
    <cellStyle name="Migliaia 54 9 2" xfId="30850"/>
    <cellStyle name="Migliaia 54 9 2 2" xfId="36475"/>
    <cellStyle name="Migliaia 54 9 2 3" xfId="41777"/>
    <cellStyle name="Migliaia 54 9 3" xfId="33827"/>
    <cellStyle name="Migliaia 54 9 4" xfId="39126"/>
    <cellStyle name="Migliaia 55" xfId="665"/>
    <cellStyle name="Migliaia 55 10" xfId="17282"/>
    <cellStyle name="Migliaia 55 10 2" xfId="36476"/>
    <cellStyle name="Migliaia 55 10 3" xfId="41778"/>
    <cellStyle name="Migliaia 55 10 4" xfId="30851"/>
    <cellStyle name="Migliaia 55 11" xfId="33828"/>
    <cellStyle name="Migliaia 55 12" xfId="39127"/>
    <cellStyle name="Migliaia 55 13" xfId="1931"/>
    <cellStyle name="Migliaia 55 2" xfId="666"/>
    <cellStyle name="Migliaia 55 2 2" xfId="2624"/>
    <cellStyle name="Migliaia 55 2 2 2" xfId="4598"/>
    <cellStyle name="Migliaia 55 2 2 2 2" xfId="10717"/>
    <cellStyle name="Migliaia 55 2 2 2 2 2" xfId="36477"/>
    <cellStyle name="Migliaia 55 2 2 2 2 3" xfId="41779"/>
    <cellStyle name="Migliaia 55 2 2 2 3" xfId="14819"/>
    <cellStyle name="Migliaia 55 2 2 2 4" xfId="17285"/>
    <cellStyle name="Migliaia 55 2 2 2 4 2" xfId="39128"/>
    <cellStyle name="Migliaia 55 2 2 2 5" xfId="13099"/>
    <cellStyle name="Migliaia 55 2 2 3" xfId="7942"/>
    <cellStyle name="Migliaia 55 2 2 3 2" xfId="31758"/>
    <cellStyle name="Migliaia 55 2 2 3 2 2" xfId="36918"/>
    <cellStyle name="Migliaia 55 2 2 3 2 3" xfId="42220"/>
    <cellStyle name="Migliaia 55 2 2 3 3" xfId="34267"/>
    <cellStyle name="Migliaia 55 2 2 3 4" xfId="39569"/>
    <cellStyle name="Migliaia 55 2 2 4" xfId="7152"/>
    <cellStyle name="Migliaia 55 2 2 4 2" xfId="17925"/>
    <cellStyle name="Migliaia 55 2 2 4 3" xfId="43596"/>
    <cellStyle name="Migliaia 55 2 2 4 4" xfId="46918"/>
    <cellStyle name="Migliaia 55 2 2 4 5" xfId="49934"/>
    <cellStyle name="Migliaia 55 2 2 5" xfId="17284"/>
    <cellStyle name="Migliaia 55 2 2 6" xfId="21650"/>
    <cellStyle name="Migliaia 55 2 3" xfId="4164"/>
    <cellStyle name="Migliaia 55 2 3 2" xfId="10634"/>
    <cellStyle name="Migliaia 55 2 3 2 2" xfId="31759"/>
    <cellStyle name="Migliaia 55 2 3 2 2 2" xfId="36919"/>
    <cellStyle name="Migliaia 55 2 3 2 2 3" xfId="42221"/>
    <cellStyle name="Migliaia 55 2 3 2 3" xfId="34268"/>
    <cellStyle name="Migliaia 55 2 3 2 4" xfId="39570"/>
    <cellStyle name="Migliaia 55 2 3 3" xfId="17286"/>
    <cellStyle name="Migliaia 55 2 3 3 2" xfId="36478"/>
    <cellStyle name="Migliaia 55 2 3 3 3" xfId="41780"/>
    <cellStyle name="Migliaia 55 2 3 3 4" xfId="30853"/>
    <cellStyle name="Migliaia 55 2 3 4" xfId="33829"/>
    <cellStyle name="Migliaia 55 2 3 5" xfId="39129"/>
    <cellStyle name="Migliaia 55 2 3 6" xfId="13100"/>
    <cellStyle name="Migliaia 55 2 4" xfId="3762"/>
    <cellStyle name="Migliaia 55 2 4 2" xfId="10339"/>
    <cellStyle name="Migliaia 55 2 4 2 2" xfId="36479"/>
    <cellStyle name="Migliaia 55 2 4 2 3" xfId="41781"/>
    <cellStyle name="Migliaia 55 2 4 3" xfId="14600"/>
    <cellStyle name="Migliaia 55 2 4 4" xfId="17287"/>
    <cellStyle name="Migliaia 55 2 4 4 2" xfId="39130"/>
    <cellStyle name="Migliaia 55 2 4 5" xfId="13101"/>
    <cellStyle name="Migliaia 55 2 5" xfId="9457"/>
    <cellStyle name="Migliaia 55 2 5 2" xfId="30855"/>
    <cellStyle name="Migliaia 55 2 5 2 2" xfId="36480"/>
    <cellStyle name="Migliaia 55 2 5 2 3" xfId="41782"/>
    <cellStyle name="Migliaia 55 2 5 3" xfId="33831"/>
    <cellStyle name="Migliaia 55 2 5 4" xfId="39131"/>
    <cellStyle name="Migliaia 55 2 6" xfId="17283"/>
    <cellStyle name="Migliaia 55 2 6 2" xfId="30856"/>
    <cellStyle name="Migliaia 55 2 6 2 2" xfId="36481"/>
    <cellStyle name="Migliaia 55 2 6 2 3" xfId="41783"/>
    <cellStyle name="Migliaia 55 2 6 3" xfId="33832"/>
    <cellStyle name="Migliaia 55 2 6 4" xfId="39132"/>
    <cellStyle name="Migliaia 55 2 6 5" xfId="21654"/>
    <cellStyle name="Migliaia 55 2 7" xfId="21649"/>
    <cellStyle name="Migliaia 55 2 8" xfId="1932"/>
    <cellStyle name="Migliaia 55 3" xfId="667"/>
    <cellStyle name="Migliaia 55 3 10" xfId="21655"/>
    <cellStyle name="Migliaia 55 3 11" xfId="13102"/>
    <cellStyle name="Migliaia 55 3 12" xfId="1933"/>
    <cellStyle name="Migliaia 55 3 2" xfId="668"/>
    <cellStyle name="Migliaia 55 3 2 2" xfId="4600"/>
    <cellStyle name="Migliaia 55 3 2 2 2" xfId="8390"/>
    <cellStyle name="Migliaia 55 3 2 2 2 2" xfId="14820"/>
    <cellStyle name="Migliaia 55 3 2 2 2 2 2" xfId="18198"/>
    <cellStyle name="Migliaia 55 3 2 2 2 2 2 2" xfId="36482"/>
    <cellStyle name="Migliaia 55 3 2 2 2 2 3" xfId="41784"/>
    <cellStyle name="Migliaia 55 3 2 2 2 2 4" xfId="30857"/>
    <cellStyle name="Migliaia 55 3 2 2 2 3" xfId="33833"/>
    <cellStyle name="Migliaia 55 3 2 2 2 4" xfId="39133"/>
    <cellStyle name="Migliaia 55 3 2 2 2 5" xfId="42588"/>
    <cellStyle name="Migliaia 55 3 2 2 2 6" xfId="47204"/>
    <cellStyle name="Migliaia 55 3 2 2 2 7" xfId="50220"/>
    <cellStyle name="Migliaia 55 3 2 2 2 8" xfId="13997"/>
    <cellStyle name="Migliaia 55 3 2 2 3" xfId="7461"/>
    <cellStyle name="Migliaia 55 3 2 2 4" xfId="7153"/>
    <cellStyle name="Migliaia 55 3 2 2 4 2" xfId="17926"/>
    <cellStyle name="Migliaia 55 3 2 2 4 3" xfId="42547"/>
    <cellStyle name="Migliaia 55 3 2 2 4 4" xfId="46919"/>
    <cellStyle name="Migliaia 55 3 2 2 4 5" xfId="49935"/>
    <cellStyle name="Migliaia 55 3 2 2 5" xfId="17290"/>
    <cellStyle name="Migliaia 55 3 2 2 6" xfId="21657"/>
    <cellStyle name="Migliaia 55 3 2 3" xfId="3764"/>
    <cellStyle name="Migliaia 55 3 2 3 2" xfId="8701"/>
    <cellStyle name="Migliaia 55 3 2 3 2 2" xfId="36483"/>
    <cellStyle name="Migliaia 55 3 2 3 2 3" xfId="41785"/>
    <cellStyle name="Migliaia 55 3 2 3 2 4" xfId="30858"/>
    <cellStyle name="Migliaia 55 3 2 3 3" xfId="8391"/>
    <cellStyle name="Migliaia 55 3 2 3 4" xfId="17291"/>
    <cellStyle name="Migliaia 55 3 2 3 4 2" xfId="39134"/>
    <cellStyle name="Migliaia 55 3 2 3 5" xfId="13103"/>
    <cellStyle name="Migliaia 55 3 2 4" xfId="7741"/>
    <cellStyle name="Migliaia 55 3 2 4 2" xfId="14414"/>
    <cellStyle name="Migliaia 55 3 2 4 2 2" xfId="36484"/>
    <cellStyle name="Migliaia 55 3 2 4 2 3" xfId="41786"/>
    <cellStyle name="Migliaia 55 3 2 4 3" xfId="33835"/>
    <cellStyle name="Migliaia 55 3 2 4 4" xfId="39135"/>
    <cellStyle name="Migliaia 55 3 2 4 5" xfId="13540"/>
    <cellStyle name="Migliaia 55 3 2 5" xfId="13580"/>
    <cellStyle name="Migliaia 55 3 2 5 2" xfId="30860"/>
    <cellStyle name="Migliaia 55 3 2 5 2 2" xfId="36485"/>
    <cellStyle name="Migliaia 55 3 2 5 2 3" xfId="41787"/>
    <cellStyle name="Migliaia 55 3 2 5 3" xfId="33836"/>
    <cellStyle name="Migliaia 55 3 2 5 4" xfId="39136"/>
    <cellStyle name="Migliaia 55 3 2 6" xfId="17289"/>
    <cellStyle name="Migliaia 55 3 2 6 2" xfId="30861"/>
    <cellStyle name="Migliaia 55 3 2 6 2 2" xfId="36486"/>
    <cellStyle name="Migliaia 55 3 2 6 2 3" xfId="41788"/>
    <cellStyle name="Migliaia 55 3 2 6 3" xfId="33837"/>
    <cellStyle name="Migliaia 55 3 2 6 4" xfId="39137"/>
    <cellStyle name="Migliaia 55 3 2 6 5" xfId="21661"/>
    <cellStyle name="Migliaia 55 3 2 7" xfId="21656"/>
    <cellStyle name="Migliaia 55 3 2 8" xfId="2626"/>
    <cellStyle name="Migliaia 55 3 3" xfId="2625"/>
    <cellStyle name="Migliaia 55 3 3 2" xfId="4599"/>
    <cellStyle name="Migliaia 55 3 3 2 2" xfId="6090"/>
    <cellStyle name="Migliaia 55 3 3 2 2 2" xfId="36488"/>
    <cellStyle name="Migliaia 55 3 3 2 2 3" xfId="41790"/>
    <cellStyle name="Migliaia 55 3 3 2 3" xfId="14569"/>
    <cellStyle name="Migliaia 55 3 3 2 4" xfId="17293"/>
    <cellStyle name="Migliaia 55 3 3 2 4 2" xfId="39139"/>
    <cellStyle name="Migliaia 55 3 3 2 5" xfId="13105"/>
    <cellStyle name="Migliaia 55 3 3 3" xfId="5842"/>
    <cellStyle name="Migliaia 55 3 3 3 2" xfId="30863"/>
    <cellStyle name="Migliaia 55 3 3 3 2 2" xfId="36489"/>
    <cellStyle name="Migliaia 55 3 3 3 2 3" xfId="41791"/>
    <cellStyle name="Migliaia 55 3 3 3 3" xfId="33839"/>
    <cellStyle name="Migliaia 55 3 3 3 4" xfId="39140"/>
    <cellStyle name="Migliaia 55 3 3 4" xfId="17292"/>
    <cellStyle name="Migliaia 55 3 3 4 2" xfId="30864"/>
    <cellStyle name="Migliaia 55 3 3 4 2 2" xfId="36490"/>
    <cellStyle name="Migliaia 55 3 3 4 2 3" xfId="41792"/>
    <cellStyle name="Migliaia 55 3 3 4 3" xfId="33840"/>
    <cellStyle name="Migliaia 55 3 3 4 4" xfId="39141"/>
    <cellStyle name="Migliaia 55 3 3 4 5" xfId="21664"/>
    <cellStyle name="Migliaia 55 3 3 5" xfId="21665"/>
    <cellStyle name="Migliaia 55 3 3 5 2" xfId="30865"/>
    <cellStyle name="Migliaia 55 3 3 5 2 2" xfId="36491"/>
    <cellStyle name="Migliaia 55 3 3 5 2 3" xfId="41793"/>
    <cellStyle name="Migliaia 55 3 3 5 3" xfId="33841"/>
    <cellStyle name="Migliaia 55 3 3 5 4" xfId="39142"/>
    <cellStyle name="Migliaia 55 3 3 6" xfId="30862"/>
    <cellStyle name="Migliaia 55 3 3 6 2" xfId="36487"/>
    <cellStyle name="Migliaia 55 3 3 6 3" xfId="41789"/>
    <cellStyle name="Migliaia 55 3 3 7" xfId="33838"/>
    <cellStyle name="Migliaia 55 3 3 8" xfId="39138"/>
    <cellStyle name="Migliaia 55 3 3 9" xfId="13104"/>
    <cellStyle name="Migliaia 55 3 4" xfId="3315"/>
    <cellStyle name="Migliaia 55 3 4 2" xfId="4825"/>
    <cellStyle name="Migliaia 55 3 4 2 2" xfId="10777"/>
    <cellStyle name="Migliaia 55 3 4 2 3" xfId="14934"/>
    <cellStyle name="Migliaia 55 3 4 2 4" xfId="17295"/>
    <cellStyle name="Migliaia 55 3 4 2 5" xfId="28760"/>
    <cellStyle name="Migliaia 55 3 4 2 6" xfId="13107"/>
    <cellStyle name="Migliaia 55 3 4 3" xfId="10025"/>
    <cellStyle name="Migliaia 55 3 4 3 2" xfId="31760"/>
    <cellStyle name="Migliaia 55 3 4 3 2 2" xfId="36920"/>
    <cellStyle name="Migliaia 55 3 4 3 2 3" xfId="42222"/>
    <cellStyle name="Migliaia 55 3 4 3 3" xfId="34269"/>
    <cellStyle name="Migliaia 55 3 4 3 4" xfId="39571"/>
    <cellStyle name="Migliaia 55 3 4 4" xfId="17294"/>
    <cellStyle name="Migliaia 55 3 4 4 2" xfId="36492"/>
    <cellStyle name="Migliaia 55 3 4 4 3" xfId="41794"/>
    <cellStyle name="Migliaia 55 3 4 4 4" xfId="30866"/>
    <cellStyle name="Migliaia 55 3 4 5" xfId="33842"/>
    <cellStyle name="Migliaia 55 3 4 6" xfId="39143"/>
    <cellStyle name="Migliaia 55 3 4 7" xfId="13106"/>
    <cellStyle name="Migliaia 55 3 5" xfId="4165"/>
    <cellStyle name="Migliaia 55 3 5 2" xfId="10635"/>
    <cellStyle name="Migliaia 55 3 5 2 2" xfId="31761"/>
    <cellStyle name="Migliaia 55 3 5 2 2 2" xfId="36921"/>
    <cellStyle name="Migliaia 55 3 5 2 2 3" xfId="42223"/>
    <cellStyle name="Migliaia 55 3 5 2 3" xfId="34270"/>
    <cellStyle name="Migliaia 55 3 5 2 4" xfId="39572"/>
    <cellStyle name="Migliaia 55 3 5 3" xfId="17296"/>
    <cellStyle name="Migliaia 55 3 5 3 2" xfId="36493"/>
    <cellStyle name="Migliaia 55 3 5 3 3" xfId="41795"/>
    <cellStyle name="Migliaia 55 3 5 3 4" xfId="30867"/>
    <cellStyle name="Migliaia 55 3 5 4" xfId="33843"/>
    <cellStyle name="Migliaia 55 3 5 5" xfId="39144"/>
    <cellStyle name="Migliaia 55 3 5 6" xfId="13108"/>
    <cellStyle name="Migliaia 55 3 6" xfId="3763"/>
    <cellStyle name="Migliaia 55 3 6 2" xfId="10340"/>
    <cellStyle name="Migliaia 55 3 6 2 2" xfId="36494"/>
    <cellStyle name="Migliaia 55 3 6 2 3" xfId="41796"/>
    <cellStyle name="Migliaia 55 3 6 3" xfId="14335"/>
    <cellStyle name="Migliaia 55 3 6 4" xfId="17297"/>
    <cellStyle name="Migliaia 55 3 6 4 2" xfId="39145"/>
    <cellStyle name="Migliaia 55 3 6 5" xfId="13109"/>
    <cellStyle name="Migliaia 55 3 7" xfId="7831"/>
    <cellStyle name="Migliaia 55 3 7 2" xfId="30868"/>
    <cellStyle name="Migliaia 55 3 7 2 2" xfId="36495"/>
    <cellStyle name="Migliaia 55 3 7 2 3" xfId="41797"/>
    <cellStyle name="Migliaia 55 3 7 3" xfId="33844"/>
    <cellStyle name="Migliaia 55 3 7 4" xfId="39146"/>
    <cellStyle name="Migliaia 55 3 8" xfId="13581"/>
    <cellStyle name="Migliaia 55 3 8 2" xfId="30869"/>
    <cellStyle name="Migliaia 55 3 8 2 2" xfId="36496"/>
    <cellStyle name="Migliaia 55 3 8 2 3" xfId="41798"/>
    <cellStyle name="Migliaia 55 3 8 3" xfId="33845"/>
    <cellStyle name="Migliaia 55 3 8 4" xfId="39147"/>
    <cellStyle name="Migliaia 55 3 8 5" xfId="21666"/>
    <cellStyle name="Migliaia 55 3 9" xfId="17288"/>
    <cellStyle name="Migliaia 55 4" xfId="669"/>
    <cellStyle name="Migliaia 55 4 2" xfId="4601"/>
    <cellStyle name="Migliaia 55 4 2 2" xfId="5189"/>
    <cellStyle name="Migliaia 55 4 2 2 2" xfId="30870"/>
    <cellStyle name="Migliaia 55 4 2 2 2 2" xfId="36497"/>
    <cellStyle name="Migliaia 55 4 2 2 2 3" xfId="41799"/>
    <cellStyle name="Migliaia 55 4 2 2 3" xfId="33846"/>
    <cellStyle name="Migliaia 55 4 2 2 4" xfId="39148"/>
    <cellStyle name="Migliaia 55 4 2 3" xfId="8392"/>
    <cellStyle name="Migliaia 55 4 2 3 2" xfId="30871"/>
    <cellStyle name="Migliaia 55 4 2 3 2 2" xfId="36498"/>
    <cellStyle name="Migliaia 55 4 2 3 2 3" xfId="41800"/>
    <cellStyle name="Migliaia 55 4 2 3 3" xfId="33847"/>
    <cellStyle name="Migliaia 55 4 2 3 4" xfId="39149"/>
    <cellStyle name="Migliaia 55 4 2 4" xfId="7743"/>
    <cellStyle name="Migliaia 55 4 2 5" xfId="7155"/>
    <cellStyle name="Migliaia 55 4 2 5 2" xfId="17928"/>
    <cellStyle name="Migliaia 55 4 2 5 3" xfId="43800"/>
    <cellStyle name="Migliaia 55 4 2 5 4" xfId="46921"/>
    <cellStyle name="Migliaia 55 4 2 5 5" xfId="49937"/>
    <cellStyle name="Migliaia 55 4 2 6" xfId="17299"/>
    <cellStyle name="Migliaia 55 4 2 7" xfId="21668"/>
    <cellStyle name="Migliaia 55 4 3" xfId="5190"/>
    <cellStyle name="Migliaia 55 4 3 2" xfId="14570"/>
    <cellStyle name="Migliaia 55 4 3 2 2" xfId="36499"/>
    <cellStyle name="Migliaia 55 4 3 2 3" xfId="41801"/>
    <cellStyle name="Migliaia 55 4 3 3" xfId="33848"/>
    <cellStyle name="Migliaia 55 4 3 4" xfId="39150"/>
    <cellStyle name="Migliaia 55 4 3 5" xfId="13579"/>
    <cellStyle name="Migliaia 55 4 4" xfId="8393"/>
    <cellStyle name="Migliaia 55 4 4 2" xfId="30872"/>
    <cellStyle name="Migliaia 55 4 4 2 2" xfId="36500"/>
    <cellStyle name="Migliaia 55 4 4 2 3" xfId="41802"/>
    <cellStyle name="Migliaia 55 4 4 3" xfId="33849"/>
    <cellStyle name="Migliaia 55 4 4 4" xfId="39151"/>
    <cellStyle name="Migliaia 55 4 5" xfId="7742"/>
    <cellStyle name="Migliaia 55 4 5 2" xfId="30873"/>
    <cellStyle name="Migliaia 55 4 5 2 2" xfId="36501"/>
    <cellStyle name="Migliaia 55 4 5 2 3" xfId="41803"/>
    <cellStyle name="Migliaia 55 4 5 3" xfId="33850"/>
    <cellStyle name="Migliaia 55 4 5 4" xfId="39152"/>
    <cellStyle name="Migliaia 55 4 6" xfId="7154"/>
    <cellStyle name="Migliaia 55 4 6 2" xfId="17927"/>
    <cellStyle name="Migliaia 55 4 6 2 2" xfId="36502"/>
    <cellStyle name="Migliaia 55 4 6 2 3" xfId="41804"/>
    <cellStyle name="Migliaia 55 4 6 2 4" xfId="30874"/>
    <cellStyle name="Migliaia 55 4 6 3" xfId="33851"/>
    <cellStyle name="Migliaia 55 4 6 4" xfId="39153"/>
    <cellStyle name="Migliaia 55 4 6 5" xfId="21669"/>
    <cellStyle name="Migliaia 55 4 6 6" xfId="21465"/>
    <cellStyle name="Migliaia 55 4 6 7" xfId="46920"/>
    <cellStyle name="Migliaia 55 4 6 8" xfId="49936"/>
    <cellStyle name="Migliaia 55 4 7" xfId="17298"/>
    <cellStyle name="Migliaia 55 4 7 2" xfId="30875"/>
    <cellStyle name="Migliaia 55 4 7 2 2" xfId="36503"/>
    <cellStyle name="Migliaia 55 4 7 2 3" xfId="41805"/>
    <cellStyle name="Migliaia 55 4 7 3" xfId="33852"/>
    <cellStyle name="Migliaia 55 4 7 4" xfId="39154"/>
    <cellStyle name="Migliaia 55 4 7 5" xfId="21670"/>
    <cellStyle name="Migliaia 55 4 8" xfId="21667"/>
    <cellStyle name="Migliaia 55 4 9" xfId="2627"/>
    <cellStyle name="Migliaia 55 5" xfId="670"/>
    <cellStyle name="Migliaia 55 5 2" xfId="4602"/>
    <cellStyle name="Migliaia 55 5 2 2" xfId="14821"/>
    <cellStyle name="Migliaia 55 5 2 2 2" xfId="36504"/>
    <cellStyle name="Migliaia 55 5 2 2 3" xfId="41806"/>
    <cellStyle name="Migliaia 55 5 2 3" xfId="17301"/>
    <cellStyle name="Migliaia 55 5 2 3 2" xfId="33853"/>
    <cellStyle name="Migliaia 55 5 2 4" xfId="39155"/>
    <cellStyle name="Migliaia 55 5 2 5" xfId="13110"/>
    <cellStyle name="Migliaia 55 5 3" xfId="7744"/>
    <cellStyle name="Migliaia 55 5 3 2" xfId="30876"/>
    <cellStyle name="Migliaia 55 5 3 2 2" xfId="36505"/>
    <cellStyle name="Migliaia 55 5 3 2 3" xfId="41807"/>
    <cellStyle name="Migliaia 55 5 3 3" xfId="33854"/>
    <cellStyle name="Migliaia 55 5 3 4" xfId="39156"/>
    <cellStyle name="Migliaia 55 5 4" xfId="7156"/>
    <cellStyle name="Migliaia 55 5 4 2" xfId="17929"/>
    <cellStyle name="Migliaia 55 5 4 2 2" xfId="36506"/>
    <cellStyle name="Migliaia 55 5 4 2 3" xfId="41808"/>
    <cellStyle name="Migliaia 55 5 4 2 4" xfId="30877"/>
    <cellStyle name="Migliaia 55 5 4 3" xfId="33855"/>
    <cellStyle name="Migliaia 55 5 4 4" xfId="39157"/>
    <cellStyle name="Migliaia 55 5 4 5" xfId="21672"/>
    <cellStyle name="Migliaia 55 5 4 6" xfId="28826"/>
    <cellStyle name="Migliaia 55 5 4 7" xfId="46922"/>
    <cellStyle name="Migliaia 55 5 4 8" xfId="49938"/>
    <cellStyle name="Migliaia 55 5 5" xfId="17300"/>
    <cellStyle name="Migliaia 55 5 5 2" xfId="30878"/>
    <cellStyle name="Migliaia 55 5 5 2 2" xfId="36507"/>
    <cellStyle name="Migliaia 55 5 5 2 3" xfId="41809"/>
    <cellStyle name="Migliaia 55 5 5 3" xfId="33856"/>
    <cellStyle name="Migliaia 55 5 5 4" xfId="39158"/>
    <cellStyle name="Migliaia 55 5 5 5" xfId="21673"/>
    <cellStyle name="Migliaia 55 5 6" xfId="21674"/>
    <cellStyle name="Migliaia 55 5 6 2" xfId="30879"/>
    <cellStyle name="Migliaia 55 5 6 2 2" xfId="36508"/>
    <cellStyle name="Migliaia 55 5 6 2 3" xfId="41810"/>
    <cellStyle name="Migliaia 55 5 6 3" xfId="33857"/>
    <cellStyle name="Migliaia 55 5 6 4" xfId="39159"/>
    <cellStyle name="Migliaia 55 5 7" xfId="21671"/>
    <cellStyle name="Migliaia 55 5 8" xfId="2628"/>
    <cellStyle name="Migliaia 55 6" xfId="2623"/>
    <cellStyle name="Migliaia 55 6 2" xfId="4597"/>
    <cellStyle name="Migliaia 55 6 2 2" xfId="6089"/>
    <cellStyle name="Migliaia 55 6 2 3" xfId="14338"/>
    <cellStyle name="Migliaia 55 6 2 4" xfId="17303"/>
    <cellStyle name="Migliaia 55 6 2 5" xfId="28761"/>
    <cellStyle name="Migliaia 55 6 2 6" xfId="13112"/>
    <cellStyle name="Migliaia 55 6 3" xfId="5841"/>
    <cellStyle name="Migliaia 55 6 3 2" xfId="31762"/>
    <cellStyle name="Migliaia 55 6 3 2 2" xfId="36922"/>
    <cellStyle name="Migliaia 55 6 3 2 3" xfId="42224"/>
    <cellStyle name="Migliaia 55 6 3 3" xfId="34271"/>
    <cellStyle name="Migliaia 55 6 3 4" xfId="39573"/>
    <cellStyle name="Migliaia 55 6 4" xfId="17302"/>
    <cellStyle name="Migliaia 55 6 4 2" xfId="36509"/>
    <cellStyle name="Migliaia 55 6 4 3" xfId="41811"/>
    <cellStyle name="Migliaia 55 6 4 4" xfId="30880"/>
    <cellStyle name="Migliaia 55 6 5" xfId="33858"/>
    <cellStyle name="Migliaia 55 6 6" xfId="39160"/>
    <cellStyle name="Migliaia 55 6 7" xfId="13111"/>
    <cellStyle name="Migliaia 55 7" xfId="4163"/>
    <cellStyle name="Migliaia 55 7 2" xfId="10633"/>
    <cellStyle name="Migliaia 55 7 2 2" xfId="31763"/>
    <cellStyle name="Migliaia 55 7 2 2 2" xfId="36923"/>
    <cellStyle name="Migliaia 55 7 2 2 3" xfId="42225"/>
    <cellStyle name="Migliaia 55 7 2 3" xfId="34272"/>
    <cellStyle name="Migliaia 55 7 2 4" xfId="39574"/>
    <cellStyle name="Migliaia 55 7 3" xfId="17304"/>
    <cellStyle name="Migliaia 55 7 3 2" xfId="30881"/>
    <cellStyle name="Migliaia 55 7 4" xfId="21675"/>
    <cellStyle name="Migliaia 55 7 5" xfId="13113"/>
    <cellStyle name="Migliaia 55 8" xfId="3761"/>
    <cellStyle name="Migliaia 55 8 2" xfId="10338"/>
    <cellStyle name="Migliaia 55 8 2 2" xfId="31764"/>
    <cellStyle name="Migliaia 55 8 2 2 2" xfId="36924"/>
    <cellStyle name="Migliaia 55 8 2 2 3" xfId="42226"/>
    <cellStyle name="Migliaia 55 8 2 3" xfId="34273"/>
    <cellStyle name="Migliaia 55 8 2 4" xfId="39575"/>
    <cellStyle name="Migliaia 55 8 3" xfId="17305"/>
    <cellStyle name="Migliaia 55 8 3 2" xfId="30882"/>
    <cellStyle name="Migliaia 55 8 4" xfId="21676"/>
    <cellStyle name="Migliaia 55 8 5" xfId="13114"/>
    <cellStyle name="Migliaia 55 9" xfId="13539"/>
    <cellStyle name="Migliaia 55 9 2" xfId="30883"/>
    <cellStyle name="Migliaia 55 9 3" xfId="21677"/>
    <cellStyle name="Migliaia 56" xfId="671"/>
    <cellStyle name="Migliaia 56 10" xfId="17306"/>
    <cellStyle name="Migliaia 56 10 2" xfId="30884"/>
    <cellStyle name="Migliaia 56 11" xfId="21678"/>
    <cellStyle name="Migliaia 56 12" xfId="1934"/>
    <cellStyle name="Migliaia 56 2" xfId="672"/>
    <cellStyle name="Migliaia 56 2 2" xfId="2630"/>
    <cellStyle name="Migliaia 56 2 2 2" xfId="4604"/>
    <cellStyle name="Migliaia 56 2 2 2 2" xfId="10718"/>
    <cellStyle name="Migliaia 56 2 2 2 2 2" xfId="30887"/>
    <cellStyle name="Migliaia 56 2 2 2 3" xfId="14822"/>
    <cellStyle name="Migliaia 56 2 2 2 4" xfId="17309"/>
    <cellStyle name="Migliaia 56 2 2 2 5" xfId="21681"/>
    <cellStyle name="Migliaia 56 2 2 2 6" xfId="13115"/>
    <cellStyle name="Migliaia 56 2 2 3" xfId="7943"/>
    <cellStyle name="Migliaia 56 2 2 3 2" xfId="31765"/>
    <cellStyle name="Migliaia 56 2 2 3 2 2" xfId="36925"/>
    <cellStyle name="Migliaia 56 2 2 3 2 3" xfId="42227"/>
    <cellStyle name="Migliaia 56 2 2 3 3" xfId="34274"/>
    <cellStyle name="Migliaia 56 2 2 3 4" xfId="39576"/>
    <cellStyle name="Migliaia 56 2 2 4" xfId="7157"/>
    <cellStyle name="Migliaia 56 2 2 4 2" xfId="17930"/>
    <cellStyle name="Migliaia 56 2 2 4 3" xfId="30886"/>
    <cellStyle name="Migliaia 56 2 2 4 4" xfId="43743"/>
    <cellStyle name="Migliaia 56 2 2 4 5" xfId="46923"/>
    <cellStyle name="Migliaia 56 2 2 4 6" xfId="49939"/>
    <cellStyle name="Migliaia 56 2 2 5" xfId="17308"/>
    <cellStyle name="Migliaia 56 2 2 6" xfId="21680"/>
    <cellStyle name="Migliaia 56 2 3" xfId="4167"/>
    <cellStyle name="Migliaia 56 2 3 2" xfId="10637"/>
    <cellStyle name="Migliaia 56 2 3 2 2" xfId="31766"/>
    <cellStyle name="Migliaia 56 2 3 2 2 2" xfId="36926"/>
    <cellStyle name="Migliaia 56 2 3 2 2 3" xfId="42228"/>
    <cellStyle name="Migliaia 56 2 3 2 3" xfId="34275"/>
    <cellStyle name="Migliaia 56 2 3 2 4" xfId="39577"/>
    <cellStyle name="Migliaia 56 2 3 3" xfId="17310"/>
    <cellStyle name="Migliaia 56 2 3 3 2" xfId="30888"/>
    <cellStyle name="Migliaia 56 2 3 4" xfId="21682"/>
    <cellStyle name="Migliaia 56 2 3 5" xfId="13116"/>
    <cellStyle name="Migliaia 56 2 4" xfId="3766"/>
    <cellStyle name="Migliaia 56 2 4 2" xfId="10342"/>
    <cellStyle name="Migliaia 56 2 4 2 2" xfId="30889"/>
    <cellStyle name="Migliaia 56 2 4 3" xfId="14909"/>
    <cellStyle name="Migliaia 56 2 4 4" xfId="17311"/>
    <cellStyle name="Migliaia 56 2 4 5" xfId="21683"/>
    <cellStyle name="Migliaia 56 2 4 6" xfId="13117"/>
    <cellStyle name="Migliaia 56 2 5" xfId="9458"/>
    <cellStyle name="Migliaia 56 2 5 2" xfId="30890"/>
    <cellStyle name="Migliaia 56 2 5 3" xfId="21684"/>
    <cellStyle name="Migliaia 56 2 6" xfId="17307"/>
    <cellStyle name="Migliaia 56 2 6 2" xfId="30891"/>
    <cellStyle name="Migliaia 56 2 6 3" xfId="21685"/>
    <cellStyle name="Migliaia 56 2 7" xfId="30885"/>
    <cellStyle name="Migliaia 56 2 8" xfId="21679"/>
    <cellStyle name="Migliaia 56 2 9" xfId="1935"/>
    <cellStyle name="Migliaia 56 3" xfId="673"/>
    <cellStyle name="Migliaia 56 3 10" xfId="21686"/>
    <cellStyle name="Migliaia 56 3 11" xfId="13118"/>
    <cellStyle name="Migliaia 56 3 12" xfId="1936"/>
    <cellStyle name="Migliaia 56 3 2" xfId="674"/>
    <cellStyle name="Migliaia 56 3 2 2" xfId="4606"/>
    <cellStyle name="Migliaia 56 3 2 2 2" xfId="8394"/>
    <cellStyle name="Migliaia 56 3 2 2 2 2" xfId="14823"/>
    <cellStyle name="Migliaia 56 3 2 2 2 2 2" xfId="18199"/>
    <cellStyle name="Migliaia 56 3 2 2 2 2 3" xfId="30895"/>
    <cellStyle name="Migliaia 56 3 2 2 2 3" xfId="21689"/>
    <cellStyle name="Migliaia 56 3 2 2 2 4" xfId="44330"/>
    <cellStyle name="Migliaia 56 3 2 2 2 5" xfId="47205"/>
    <cellStyle name="Migliaia 56 3 2 2 2 6" xfId="50221"/>
    <cellStyle name="Migliaia 56 3 2 2 2 7" xfId="13998"/>
    <cellStyle name="Migliaia 56 3 2 2 3" xfId="8457"/>
    <cellStyle name="Migliaia 56 3 2 2 3 2" xfId="30894"/>
    <cellStyle name="Migliaia 56 3 2 2 4" xfId="7158"/>
    <cellStyle name="Migliaia 56 3 2 2 4 2" xfId="17931"/>
    <cellStyle name="Migliaia 56 3 2 2 4 3" xfId="44190"/>
    <cellStyle name="Migliaia 56 3 2 2 4 4" xfId="46924"/>
    <cellStyle name="Migliaia 56 3 2 2 4 5" xfId="49940"/>
    <cellStyle name="Migliaia 56 3 2 2 5" xfId="17314"/>
    <cellStyle name="Migliaia 56 3 2 2 6" xfId="21688"/>
    <cellStyle name="Migliaia 56 3 2 3" xfId="3768"/>
    <cellStyle name="Migliaia 56 3 2 3 2" xfId="7847"/>
    <cellStyle name="Migliaia 56 3 2 3 2 2" xfId="30896"/>
    <cellStyle name="Migliaia 56 3 2 3 3" xfId="8395"/>
    <cellStyle name="Migliaia 56 3 2 3 4" xfId="17315"/>
    <cellStyle name="Migliaia 56 3 2 3 5" xfId="21690"/>
    <cellStyle name="Migliaia 56 3 2 3 6" xfId="13119"/>
    <cellStyle name="Migliaia 56 3 2 4" xfId="7745"/>
    <cellStyle name="Migliaia 56 3 2 4 2" xfId="14415"/>
    <cellStyle name="Migliaia 56 3 2 4 2 2" xfId="30897"/>
    <cellStyle name="Migliaia 56 3 2 4 3" xfId="21691"/>
    <cellStyle name="Migliaia 56 3 2 4 4" xfId="13542"/>
    <cellStyle name="Migliaia 56 3 2 5" xfId="13577"/>
    <cellStyle name="Migliaia 56 3 2 5 2" xfId="30898"/>
    <cellStyle name="Migliaia 56 3 2 5 3" xfId="21692"/>
    <cellStyle name="Migliaia 56 3 2 6" xfId="17313"/>
    <cellStyle name="Migliaia 56 3 2 6 2" xfId="30899"/>
    <cellStyle name="Migliaia 56 3 2 6 3" xfId="21693"/>
    <cellStyle name="Migliaia 56 3 2 7" xfId="30893"/>
    <cellStyle name="Migliaia 56 3 2 8" xfId="21687"/>
    <cellStyle name="Migliaia 56 3 2 9" xfId="2632"/>
    <cellStyle name="Migliaia 56 3 3" xfId="2631"/>
    <cellStyle name="Migliaia 56 3 3 2" xfId="4605"/>
    <cellStyle name="Migliaia 56 3 3 2 2" xfId="6092"/>
    <cellStyle name="Migliaia 56 3 3 2 2 2" xfId="30901"/>
    <cellStyle name="Migliaia 56 3 3 2 3" xfId="14571"/>
    <cellStyle name="Migliaia 56 3 3 2 4" xfId="17317"/>
    <cellStyle name="Migliaia 56 3 3 2 5" xfId="21695"/>
    <cellStyle name="Migliaia 56 3 3 2 6" xfId="13121"/>
    <cellStyle name="Migliaia 56 3 3 3" xfId="5844"/>
    <cellStyle name="Migliaia 56 3 3 3 2" xfId="30902"/>
    <cellStyle name="Migliaia 56 3 3 3 3" xfId="21696"/>
    <cellStyle name="Migliaia 56 3 3 4" xfId="17316"/>
    <cellStyle name="Migliaia 56 3 3 4 2" xfId="30903"/>
    <cellStyle name="Migliaia 56 3 3 4 3" xfId="21697"/>
    <cellStyle name="Migliaia 56 3 3 4 4" xfId="45166"/>
    <cellStyle name="Migliaia 56 3 3 5" xfId="21698"/>
    <cellStyle name="Migliaia 56 3 3 5 2" xfId="30904"/>
    <cellStyle name="Migliaia 56 3 3 5 3" xfId="45167"/>
    <cellStyle name="Migliaia 56 3 3 6" xfId="30900"/>
    <cellStyle name="Migliaia 56 3 3 7" xfId="21694"/>
    <cellStyle name="Migliaia 56 3 3 8" xfId="13120"/>
    <cellStyle name="Migliaia 56 3 4" xfId="3316"/>
    <cellStyle name="Migliaia 56 3 4 2" xfId="4826"/>
    <cellStyle name="Migliaia 56 3 4 2 2" xfId="10778"/>
    <cellStyle name="Migliaia 56 3 4 2 3" xfId="14443"/>
    <cellStyle name="Migliaia 56 3 4 2 4" xfId="17319"/>
    <cellStyle name="Migliaia 56 3 4 2 5" xfId="28762"/>
    <cellStyle name="Migliaia 56 3 4 2 6" xfId="13123"/>
    <cellStyle name="Migliaia 56 3 4 3" xfId="10026"/>
    <cellStyle name="Migliaia 56 3 4 3 2" xfId="31767"/>
    <cellStyle name="Migliaia 56 3 4 3 2 2" xfId="36927"/>
    <cellStyle name="Migliaia 56 3 4 3 2 3" xfId="42229"/>
    <cellStyle name="Migliaia 56 3 4 3 3" xfId="34276"/>
    <cellStyle name="Migliaia 56 3 4 3 4" xfId="39578"/>
    <cellStyle name="Migliaia 56 3 4 4" xfId="17318"/>
    <cellStyle name="Migliaia 56 3 4 4 2" xfId="30905"/>
    <cellStyle name="Migliaia 56 3 4 5" xfId="21699"/>
    <cellStyle name="Migliaia 56 3 4 6" xfId="13122"/>
    <cellStyle name="Migliaia 56 3 5" xfId="4168"/>
    <cellStyle name="Migliaia 56 3 5 2" xfId="10638"/>
    <cellStyle name="Migliaia 56 3 5 2 2" xfId="31768"/>
    <cellStyle name="Migliaia 56 3 5 2 2 2" xfId="36928"/>
    <cellStyle name="Migliaia 56 3 5 2 2 3" xfId="42230"/>
    <cellStyle name="Migliaia 56 3 5 2 3" xfId="34277"/>
    <cellStyle name="Migliaia 56 3 5 2 4" xfId="39579"/>
    <cellStyle name="Migliaia 56 3 5 3" xfId="17320"/>
    <cellStyle name="Migliaia 56 3 5 3 2" xfId="30906"/>
    <cellStyle name="Migliaia 56 3 5 4" xfId="21700"/>
    <cellStyle name="Migliaia 56 3 5 5" xfId="13124"/>
    <cellStyle name="Migliaia 56 3 6" xfId="3767"/>
    <cellStyle name="Migliaia 56 3 6 2" xfId="10343"/>
    <cellStyle name="Migliaia 56 3 6 2 2" xfId="30907"/>
    <cellStyle name="Migliaia 56 3 6 3" xfId="14345"/>
    <cellStyle name="Migliaia 56 3 6 4" xfId="17321"/>
    <cellStyle name="Migliaia 56 3 6 5" xfId="21701"/>
    <cellStyle name="Migliaia 56 3 6 6" xfId="13125"/>
    <cellStyle name="Migliaia 56 3 7" xfId="7394"/>
    <cellStyle name="Migliaia 56 3 7 2" xfId="30908"/>
    <cellStyle name="Migliaia 56 3 7 3" xfId="21702"/>
    <cellStyle name="Migliaia 56 3 8" xfId="13578"/>
    <cellStyle name="Migliaia 56 3 8 2" xfId="30909"/>
    <cellStyle name="Migliaia 56 3 8 3" xfId="21703"/>
    <cellStyle name="Migliaia 56 3 9" xfId="17312"/>
    <cellStyle name="Migliaia 56 3 9 2" xfId="30892"/>
    <cellStyle name="Migliaia 56 4" xfId="675"/>
    <cellStyle name="Migliaia 56 4 10" xfId="2633"/>
    <cellStyle name="Migliaia 56 4 2" xfId="4607"/>
    <cellStyle name="Migliaia 56 4 2 2" xfId="5191"/>
    <cellStyle name="Migliaia 56 4 2 2 2" xfId="30912"/>
    <cellStyle name="Migliaia 56 4 2 2 3" xfId="21706"/>
    <cellStyle name="Migliaia 56 4 2 3" xfId="8396"/>
    <cellStyle name="Migliaia 56 4 2 3 2" xfId="30913"/>
    <cellStyle name="Migliaia 56 4 2 3 3" xfId="21707"/>
    <cellStyle name="Migliaia 56 4 2 4" xfId="7747"/>
    <cellStyle name="Migliaia 56 4 2 4 2" xfId="30911"/>
    <cellStyle name="Migliaia 56 4 2 5" xfId="7160"/>
    <cellStyle name="Migliaia 56 4 2 5 2" xfId="17933"/>
    <cellStyle name="Migliaia 56 4 2 5 3" xfId="21464"/>
    <cellStyle name="Migliaia 56 4 2 5 4" xfId="46926"/>
    <cellStyle name="Migliaia 56 4 2 5 5" xfId="49942"/>
    <cellStyle name="Migliaia 56 4 2 6" xfId="17323"/>
    <cellStyle name="Migliaia 56 4 2 7" xfId="21705"/>
    <cellStyle name="Migliaia 56 4 3" xfId="5192"/>
    <cellStyle name="Migliaia 56 4 3 2" xfId="14572"/>
    <cellStyle name="Migliaia 56 4 3 2 2" xfId="30914"/>
    <cellStyle name="Migliaia 56 4 3 3" xfId="21708"/>
    <cellStyle name="Migliaia 56 4 3 4" xfId="13576"/>
    <cellStyle name="Migliaia 56 4 4" xfId="8397"/>
    <cellStyle name="Migliaia 56 4 4 2" xfId="30915"/>
    <cellStyle name="Migliaia 56 4 4 3" xfId="21709"/>
    <cellStyle name="Migliaia 56 4 5" xfId="7746"/>
    <cellStyle name="Migliaia 56 4 5 2" xfId="30916"/>
    <cellStyle name="Migliaia 56 4 5 3" xfId="21710"/>
    <cellStyle name="Migliaia 56 4 6" xfId="7159"/>
    <cellStyle name="Migliaia 56 4 6 2" xfId="17932"/>
    <cellStyle name="Migliaia 56 4 6 2 2" xfId="30917"/>
    <cellStyle name="Migliaia 56 4 6 3" xfId="21711"/>
    <cellStyle name="Migliaia 56 4 6 4" xfId="43407"/>
    <cellStyle name="Migliaia 56 4 6 5" xfId="45168"/>
    <cellStyle name="Migliaia 56 4 6 6" xfId="46925"/>
    <cellStyle name="Migliaia 56 4 6 7" xfId="49941"/>
    <cellStyle name="Migliaia 56 4 7" xfId="17322"/>
    <cellStyle name="Migliaia 56 4 7 2" xfId="30918"/>
    <cellStyle name="Migliaia 56 4 7 3" xfId="21712"/>
    <cellStyle name="Migliaia 56 4 8" xfId="30910"/>
    <cellStyle name="Migliaia 56 4 9" xfId="21704"/>
    <cellStyle name="Migliaia 56 5" xfId="676"/>
    <cellStyle name="Migliaia 56 5 2" xfId="4608"/>
    <cellStyle name="Migliaia 56 5 2 2" xfId="14824"/>
    <cellStyle name="Migliaia 56 5 2 2 2" xfId="30920"/>
    <cellStyle name="Migliaia 56 5 2 3" xfId="17325"/>
    <cellStyle name="Migliaia 56 5 2 4" xfId="21714"/>
    <cellStyle name="Migliaia 56 5 2 5" xfId="13126"/>
    <cellStyle name="Migliaia 56 5 3" xfId="7748"/>
    <cellStyle name="Migliaia 56 5 3 2" xfId="30921"/>
    <cellStyle name="Migliaia 56 5 3 3" xfId="21715"/>
    <cellStyle name="Migliaia 56 5 4" xfId="7161"/>
    <cellStyle name="Migliaia 56 5 4 2" xfId="17934"/>
    <cellStyle name="Migliaia 56 5 4 2 2" xfId="30922"/>
    <cellStyle name="Migliaia 56 5 4 3" xfId="21716"/>
    <cellStyle name="Migliaia 56 5 4 4" xfId="44383"/>
    <cellStyle name="Migliaia 56 5 4 5" xfId="45169"/>
    <cellStyle name="Migliaia 56 5 4 6" xfId="46927"/>
    <cellStyle name="Migliaia 56 5 4 7" xfId="49943"/>
    <cellStyle name="Migliaia 56 5 5" xfId="17324"/>
    <cellStyle name="Migliaia 56 5 5 2" xfId="30923"/>
    <cellStyle name="Migliaia 56 5 5 3" xfId="21717"/>
    <cellStyle name="Migliaia 56 5 5 4" xfId="45170"/>
    <cellStyle name="Migliaia 56 5 6" xfId="21718"/>
    <cellStyle name="Migliaia 56 5 6 2" xfId="30924"/>
    <cellStyle name="Migliaia 56 5 7" xfId="30919"/>
    <cellStyle name="Migliaia 56 5 8" xfId="21713"/>
    <cellStyle name="Migliaia 56 5 9" xfId="2634"/>
    <cellStyle name="Migliaia 56 6" xfId="2629"/>
    <cellStyle name="Migliaia 56 6 2" xfId="4603"/>
    <cellStyle name="Migliaia 56 6 2 2" xfId="6091"/>
    <cellStyle name="Migliaia 56 6 2 3" xfId="14904"/>
    <cellStyle name="Migliaia 56 6 2 4" xfId="17327"/>
    <cellStyle name="Migliaia 56 6 2 5" xfId="28763"/>
    <cellStyle name="Migliaia 56 6 2 6" xfId="13128"/>
    <cellStyle name="Migliaia 56 6 3" xfId="5843"/>
    <cellStyle name="Migliaia 56 6 3 2" xfId="31769"/>
    <cellStyle name="Migliaia 56 6 3 2 2" xfId="36929"/>
    <cellStyle name="Migliaia 56 6 3 2 3" xfId="42231"/>
    <cellStyle name="Migliaia 56 6 3 3" xfId="34278"/>
    <cellStyle name="Migliaia 56 6 3 4" xfId="39580"/>
    <cellStyle name="Migliaia 56 6 4" xfId="17326"/>
    <cellStyle name="Migliaia 56 6 4 2" xfId="30925"/>
    <cellStyle name="Migliaia 56 6 5" xfId="21719"/>
    <cellStyle name="Migliaia 56 6 6" xfId="13127"/>
    <cellStyle name="Migliaia 56 7" xfId="4166"/>
    <cellStyle name="Migliaia 56 7 2" xfId="10636"/>
    <cellStyle name="Migliaia 56 7 2 2" xfId="31770"/>
    <cellStyle name="Migliaia 56 7 2 2 2" xfId="36930"/>
    <cellStyle name="Migliaia 56 7 2 2 3" xfId="42232"/>
    <cellStyle name="Migliaia 56 7 2 3" xfId="34279"/>
    <cellStyle name="Migliaia 56 7 2 4" xfId="39581"/>
    <cellStyle name="Migliaia 56 7 3" xfId="17328"/>
    <cellStyle name="Migliaia 56 7 3 2" xfId="30926"/>
    <cellStyle name="Migliaia 56 7 4" xfId="21720"/>
    <cellStyle name="Migliaia 56 7 5" xfId="13129"/>
    <cellStyle name="Migliaia 56 8" xfId="3765"/>
    <cellStyle name="Migliaia 56 8 2" xfId="10341"/>
    <cellStyle name="Migliaia 56 8 2 2" xfId="31771"/>
    <cellStyle name="Migliaia 56 8 2 2 2" xfId="36931"/>
    <cellStyle name="Migliaia 56 8 2 2 3" xfId="42233"/>
    <cellStyle name="Migliaia 56 8 2 3" xfId="34280"/>
    <cellStyle name="Migliaia 56 8 2 4" xfId="39582"/>
    <cellStyle name="Migliaia 56 8 3" xfId="17329"/>
    <cellStyle name="Migliaia 56 8 3 2" xfId="30927"/>
    <cellStyle name="Migliaia 56 8 4" xfId="21721"/>
    <cellStyle name="Migliaia 56 8 5" xfId="13130"/>
    <cellStyle name="Migliaia 56 9" xfId="13541"/>
    <cellStyle name="Migliaia 56 9 2" xfId="30928"/>
    <cellStyle name="Migliaia 56 9 3" xfId="21722"/>
    <cellStyle name="Migliaia 57" xfId="677"/>
    <cellStyle name="Migliaia 57 10" xfId="17330"/>
    <cellStyle name="Migliaia 57 10 2" xfId="30929"/>
    <cellStyle name="Migliaia 57 11" xfId="21723"/>
    <cellStyle name="Migliaia 57 12" xfId="1937"/>
    <cellStyle name="Migliaia 57 2" xfId="678"/>
    <cellStyle name="Migliaia 57 2 2" xfId="2636"/>
    <cellStyle name="Migliaia 57 2 2 2" xfId="4610"/>
    <cellStyle name="Migliaia 57 2 2 2 2" xfId="10719"/>
    <cellStyle name="Migliaia 57 2 2 2 2 2" xfId="30932"/>
    <cellStyle name="Migliaia 57 2 2 2 3" xfId="14825"/>
    <cellStyle name="Migliaia 57 2 2 2 4" xfId="17333"/>
    <cellStyle name="Migliaia 57 2 2 2 5" xfId="21726"/>
    <cellStyle name="Migliaia 57 2 2 2 6" xfId="13131"/>
    <cellStyle name="Migliaia 57 2 2 3" xfId="7944"/>
    <cellStyle name="Migliaia 57 2 2 3 2" xfId="31772"/>
    <cellStyle name="Migliaia 57 2 2 3 2 2" xfId="36932"/>
    <cellStyle name="Migliaia 57 2 2 3 2 3" xfId="42234"/>
    <cellStyle name="Migliaia 57 2 2 3 3" xfId="34281"/>
    <cellStyle name="Migliaia 57 2 2 3 4" xfId="39583"/>
    <cellStyle name="Migliaia 57 2 2 4" xfId="7162"/>
    <cellStyle name="Migliaia 57 2 2 4 2" xfId="17935"/>
    <cellStyle name="Migliaia 57 2 2 4 3" xfId="30931"/>
    <cellStyle name="Migliaia 57 2 2 4 4" xfId="42993"/>
    <cellStyle name="Migliaia 57 2 2 4 5" xfId="46928"/>
    <cellStyle name="Migliaia 57 2 2 4 6" xfId="49944"/>
    <cellStyle name="Migliaia 57 2 2 5" xfId="17332"/>
    <cellStyle name="Migliaia 57 2 2 6" xfId="21725"/>
    <cellStyle name="Migliaia 57 2 3" xfId="4170"/>
    <cellStyle name="Migliaia 57 2 3 2" xfId="10640"/>
    <cellStyle name="Migliaia 57 2 3 2 2" xfId="31773"/>
    <cellStyle name="Migliaia 57 2 3 2 2 2" xfId="36933"/>
    <cellStyle name="Migliaia 57 2 3 2 2 3" xfId="42235"/>
    <cellStyle name="Migliaia 57 2 3 2 3" xfId="34282"/>
    <cellStyle name="Migliaia 57 2 3 2 4" xfId="39584"/>
    <cellStyle name="Migliaia 57 2 3 3" xfId="17334"/>
    <cellStyle name="Migliaia 57 2 3 3 2" xfId="30933"/>
    <cellStyle name="Migliaia 57 2 3 4" xfId="21727"/>
    <cellStyle name="Migliaia 57 2 3 5" xfId="13132"/>
    <cellStyle name="Migliaia 57 2 4" xfId="3770"/>
    <cellStyle name="Migliaia 57 2 4 2" xfId="10345"/>
    <cellStyle name="Migliaia 57 2 4 2 2" xfId="30934"/>
    <cellStyle name="Migliaia 57 2 4 3" xfId="14995"/>
    <cellStyle name="Migliaia 57 2 4 4" xfId="17335"/>
    <cellStyle name="Migliaia 57 2 4 5" xfId="21728"/>
    <cellStyle name="Migliaia 57 2 4 6" xfId="13133"/>
    <cellStyle name="Migliaia 57 2 5" xfId="9459"/>
    <cellStyle name="Migliaia 57 2 5 2" xfId="30935"/>
    <cellStyle name="Migliaia 57 2 5 3" xfId="21729"/>
    <cellStyle name="Migliaia 57 2 6" xfId="17331"/>
    <cellStyle name="Migliaia 57 2 6 2" xfId="30936"/>
    <cellStyle name="Migliaia 57 2 6 3" xfId="21730"/>
    <cellStyle name="Migliaia 57 2 7" xfId="30930"/>
    <cellStyle name="Migliaia 57 2 8" xfId="21724"/>
    <cellStyle name="Migliaia 57 2 9" xfId="1938"/>
    <cellStyle name="Migliaia 57 3" xfId="679"/>
    <cellStyle name="Migliaia 57 3 10" xfId="21731"/>
    <cellStyle name="Migliaia 57 3 11" xfId="13134"/>
    <cellStyle name="Migliaia 57 3 12" xfId="1939"/>
    <cellStyle name="Migliaia 57 3 2" xfId="680"/>
    <cellStyle name="Migliaia 57 3 2 2" xfId="4612"/>
    <cellStyle name="Migliaia 57 3 2 2 2" xfId="8398"/>
    <cellStyle name="Migliaia 57 3 2 2 2 2" xfId="14826"/>
    <cellStyle name="Migliaia 57 3 2 2 2 2 2" xfId="18200"/>
    <cellStyle name="Migliaia 57 3 2 2 2 2 3" xfId="30940"/>
    <cellStyle name="Migliaia 57 3 2 2 2 3" xfId="21734"/>
    <cellStyle name="Migliaia 57 3 2 2 2 4" xfId="43806"/>
    <cellStyle name="Migliaia 57 3 2 2 2 5" xfId="47206"/>
    <cellStyle name="Migliaia 57 3 2 2 2 6" xfId="50222"/>
    <cellStyle name="Migliaia 57 3 2 2 2 7" xfId="13999"/>
    <cellStyle name="Migliaia 57 3 2 2 3" xfId="8507"/>
    <cellStyle name="Migliaia 57 3 2 2 3 2" xfId="30939"/>
    <cellStyle name="Migliaia 57 3 2 2 4" xfId="7163"/>
    <cellStyle name="Migliaia 57 3 2 2 4 2" xfId="17936"/>
    <cellStyle name="Migliaia 57 3 2 2 4 3" xfId="44324"/>
    <cellStyle name="Migliaia 57 3 2 2 4 4" xfId="46929"/>
    <cellStyle name="Migliaia 57 3 2 2 4 5" xfId="49945"/>
    <cellStyle name="Migliaia 57 3 2 2 5" xfId="17338"/>
    <cellStyle name="Migliaia 57 3 2 2 6" xfId="21733"/>
    <cellStyle name="Migliaia 57 3 2 3" xfId="3772"/>
    <cellStyle name="Migliaia 57 3 2 3 2" xfId="8700"/>
    <cellStyle name="Migliaia 57 3 2 3 2 2" xfId="30941"/>
    <cellStyle name="Migliaia 57 3 2 3 3" xfId="8399"/>
    <cellStyle name="Migliaia 57 3 2 3 4" xfId="17339"/>
    <cellStyle name="Migliaia 57 3 2 3 5" xfId="21735"/>
    <cellStyle name="Migliaia 57 3 2 3 6" xfId="13135"/>
    <cellStyle name="Migliaia 57 3 2 4" xfId="7749"/>
    <cellStyle name="Migliaia 57 3 2 4 2" xfId="14416"/>
    <cellStyle name="Migliaia 57 3 2 4 2 2" xfId="30942"/>
    <cellStyle name="Migliaia 57 3 2 4 3" xfId="21736"/>
    <cellStyle name="Migliaia 57 3 2 4 4" xfId="13544"/>
    <cellStyle name="Migliaia 57 3 2 5" xfId="13574"/>
    <cellStyle name="Migliaia 57 3 2 5 2" xfId="30943"/>
    <cellStyle name="Migliaia 57 3 2 5 3" xfId="21737"/>
    <cellStyle name="Migliaia 57 3 2 6" xfId="17337"/>
    <cellStyle name="Migliaia 57 3 2 6 2" xfId="30944"/>
    <cellStyle name="Migliaia 57 3 2 6 3" xfId="21738"/>
    <cellStyle name="Migliaia 57 3 2 7" xfId="30938"/>
    <cellStyle name="Migliaia 57 3 2 8" xfId="21732"/>
    <cellStyle name="Migliaia 57 3 2 9" xfId="2638"/>
    <cellStyle name="Migliaia 57 3 3" xfId="2637"/>
    <cellStyle name="Migliaia 57 3 3 2" xfId="4611"/>
    <cellStyle name="Migliaia 57 3 3 2 2" xfId="6094"/>
    <cellStyle name="Migliaia 57 3 3 2 2 2" xfId="30946"/>
    <cellStyle name="Migliaia 57 3 3 2 3" xfId="14573"/>
    <cellStyle name="Migliaia 57 3 3 2 4" xfId="17341"/>
    <cellStyle name="Migliaia 57 3 3 2 5" xfId="21740"/>
    <cellStyle name="Migliaia 57 3 3 2 6" xfId="13137"/>
    <cellStyle name="Migliaia 57 3 3 3" xfId="5846"/>
    <cellStyle name="Migliaia 57 3 3 3 2" xfId="30947"/>
    <cellStyle name="Migliaia 57 3 3 3 3" xfId="21741"/>
    <cellStyle name="Migliaia 57 3 3 4" xfId="17340"/>
    <cellStyle name="Migliaia 57 3 3 4 2" xfId="30948"/>
    <cellStyle name="Migliaia 57 3 3 4 3" xfId="21742"/>
    <cellStyle name="Migliaia 57 3 3 4 4" xfId="45171"/>
    <cellStyle name="Migliaia 57 3 3 5" xfId="21743"/>
    <cellStyle name="Migliaia 57 3 3 5 2" xfId="30949"/>
    <cellStyle name="Migliaia 57 3 3 5 3" xfId="45172"/>
    <cellStyle name="Migliaia 57 3 3 6" xfId="30945"/>
    <cellStyle name="Migliaia 57 3 3 7" xfId="21739"/>
    <cellStyle name="Migliaia 57 3 3 8" xfId="13136"/>
    <cellStyle name="Migliaia 57 3 4" xfId="3317"/>
    <cellStyle name="Migliaia 57 3 4 2" xfId="4827"/>
    <cellStyle name="Migliaia 57 3 4 2 2" xfId="10779"/>
    <cellStyle name="Migliaia 57 3 4 2 3" xfId="14867"/>
    <cellStyle name="Migliaia 57 3 4 2 4" xfId="17343"/>
    <cellStyle name="Migliaia 57 3 4 2 5" xfId="28764"/>
    <cellStyle name="Migliaia 57 3 4 2 6" xfId="13139"/>
    <cellStyle name="Migliaia 57 3 4 3" xfId="10027"/>
    <cellStyle name="Migliaia 57 3 4 3 2" xfId="31774"/>
    <cellStyle name="Migliaia 57 3 4 3 2 2" xfId="36934"/>
    <cellStyle name="Migliaia 57 3 4 3 2 3" xfId="42236"/>
    <cellStyle name="Migliaia 57 3 4 3 3" xfId="34283"/>
    <cellStyle name="Migliaia 57 3 4 3 4" xfId="39585"/>
    <cellStyle name="Migliaia 57 3 4 4" xfId="17342"/>
    <cellStyle name="Migliaia 57 3 4 4 2" xfId="30950"/>
    <cellStyle name="Migliaia 57 3 4 5" xfId="21744"/>
    <cellStyle name="Migliaia 57 3 4 6" xfId="13138"/>
    <cellStyle name="Migliaia 57 3 5" xfId="4171"/>
    <cellStyle name="Migliaia 57 3 5 2" xfId="10641"/>
    <cellStyle name="Migliaia 57 3 5 2 2" xfId="31775"/>
    <cellStyle name="Migliaia 57 3 5 2 2 2" xfId="36935"/>
    <cellStyle name="Migliaia 57 3 5 2 2 3" xfId="42237"/>
    <cellStyle name="Migliaia 57 3 5 2 3" xfId="34284"/>
    <cellStyle name="Migliaia 57 3 5 2 4" xfId="39586"/>
    <cellStyle name="Migliaia 57 3 5 3" xfId="17344"/>
    <cellStyle name="Migliaia 57 3 5 3 2" xfId="30951"/>
    <cellStyle name="Migliaia 57 3 5 4" xfId="21745"/>
    <cellStyle name="Migliaia 57 3 5 5" xfId="13140"/>
    <cellStyle name="Migliaia 57 3 6" xfId="3771"/>
    <cellStyle name="Migliaia 57 3 6 2" xfId="10346"/>
    <cellStyle name="Migliaia 57 3 6 2 2" xfId="30952"/>
    <cellStyle name="Migliaia 57 3 6 3" xfId="14601"/>
    <cellStyle name="Migliaia 57 3 6 4" xfId="17345"/>
    <cellStyle name="Migliaia 57 3 6 5" xfId="21746"/>
    <cellStyle name="Migliaia 57 3 6 6" xfId="13141"/>
    <cellStyle name="Migliaia 57 3 7" xfId="8555"/>
    <cellStyle name="Migliaia 57 3 7 2" xfId="30953"/>
    <cellStyle name="Migliaia 57 3 7 3" xfId="21747"/>
    <cellStyle name="Migliaia 57 3 8" xfId="13575"/>
    <cellStyle name="Migliaia 57 3 8 2" xfId="30954"/>
    <cellStyle name="Migliaia 57 3 8 3" xfId="21748"/>
    <cellStyle name="Migliaia 57 3 9" xfId="17336"/>
    <cellStyle name="Migliaia 57 3 9 2" xfId="30937"/>
    <cellStyle name="Migliaia 57 4" xfId="681"/>
    <cellStyle name="Migliaia 57 4 10" xfId="2639"/>
    <cellStyle name="Migliaia 57 4 2" xfId="4613"/>
    <cellStyle name="Migliaia 57 4 2 2" xfId="5193"/>
    <cellStyle name="Migliaia 57 4 2 2 2" xfId="30957"/>
    <cellStyle name="Migliaia 57 4 2 2 3" xfId="21751"/>
    <cellStyle name="Migliaia 57 4 2 3" xfId="8400"/>
    <cellStyle name="Migliaia 57 4 2 3 2" xfId="30958"/>
    <cellStyle name="Migliaia 57 4 2 3 3" xfId="21752"/>
    <cellStyle name="Migliaia 57 4 2 4" xfId="7751"/>
    <cellStyle name="Migliaia 57 4 2 4 2" xfId="30956"/>
    <cellStyle name="Migliaia 57 4 2 5" xfId="7165"/>
    <cellStyle name="Migliaia 57 4 2 5 2" xfId="17938"/>
    <cellStyle name="Migliaia 57 4 2 5 3" xfId="43714"/>
    <cellStyle name="Migliaia 57 4 2 5 4" xfId="46931"/>
    <cellStyle name="Migliaia 57 4 2 5 5" xfId="49947"/>
    <cellStyle name="Migliaia 57 4 2 6" xfId="17347"/>
    <cellStyle name="Migliaia 57 4 2 7" xfId="21750"/>
    <cellStyle name="Migliaia 57 4 3" xfId="5194"/>
    <cellStyle name="Migliaia 57 4 3 2" xfId="14574"/>
    <cellStyle name="Migliaia 57 4 3 2 2" xfId="30959"/>
    <cellStyle name="Migliaia 57 4 3 3" xfId="21753"/>
    <cellStyle name="Migliaia 57 4 3 4" xfId="13573"/>
    <cellStyle name="Migliaia 57 4 4" xfId="8401"/>
    <cellStyle name="Migliaia 57 4 4 2" xfId="30960"/>
    <cellStyle name="Migliaia 57 4 4 3" xfId="21754"/>
    <cellStyle name="Migliaia 57 4 5" xfId="7750"/>
    <cellStyle name="Migliaia 57 4 5 2" xfId="30961"/>
    <cellStyle name="Migliaia 57 4 5 3" xfId="21755"/>
    <cellStyle name="Migliaia 57 4 6" xfId="7164"/>
    <cellStyle name="Migliaia 57 4 6 2" xfId="17937"/>
    <cellStyle name="Migliaia 57 4 6 2 2" xfId="30962"/>
    <cellStyle name="Migliaia 57 4 6 3" xfId="21756"/>
    <cellStyle name="Migliaia 57 4 6 4" xfId="44764"/>
    <cellStyle name="Migliaia 57 4 6 5" xfId="45173"/>
    <cellStyle name="Migliaia 57 4 6 6" xfId="46930"/>
    <cellStyle name="Migliaia 57 4 6 7" xfId="49946"/>
    <cellStyle name="Migliaia 57 4 7" xfId="17346"/>
    <cellStyle name="Migliaia 57 4 7 2" xfId="30963"/>
    <cellStyle name="Migliaia 57 4 7 3" xfId="21757"/>
    <cellStyle name="Migliaia 57 4 8" xfId="30955"/>
    <cellStyle name="Migliaia 57 4 9" xfId="21749"/>
    <cellStyle name="Migliaia 57 5" xfId="682"/>
    <cellStyle name="Migliaia 57 5 2" xfId="4614"/>
    <cellStyle name="Migliaia 57 5 2 2" xfId="14827"/>
    <cellStyle name="Migliaia 57 5 2 2 2" xfId="30965"/>
    <cellStyle name="Migliaia 57 5 2 3" xfId="17349"/>
    <cellStyle name="Migliaia 57 5 2 4" xfId="21759"/>
    <cellStyle name="Migliaia 57 5 2 5" xfId="13142"/>
    <cellStyle name="Migliaia 57 5 3" xfId="7752"/>
    <cellStyle name="Migliaia 57 5 3 2" xfId="30966"/>
    <cellStyle name="Migliaia 57 5 3 3" xfId="21760"/>
    <cellStyle name="Migliaia 57 5 4" xfId="7166"/>
    <cellStyle name="Migliaia 57 5 4 2" xfId="17939"/>
    <cellStyle name="Migliaia 57 5 4 2 2" xfId="30967"/>
    <cellStyle name="Migliaia 57 5 4 3" xfId="21761"/>
    <cellStyle name="Migliaia 57 5 4 4" xfId="42548"/>
    <cellStyle name="Migliaia 57 5 4 5" xfId="45174"/>
    <cellStyle name="Migliaia 57 5 4 6" xfId="46932"/>
    <cellStyle name="Migliaia 57 5 4 7" xfId="49948"/>
    <cellStyle name="Migliaia 57 5 5" xfId="17348"/>
    <cellStyle name="Migliaia 57 5 5 2" xfId="30968"/>
    <cellStyle name="Migliaia 57 5 5 3" xfId="21762"/>
    <cellStyle name="Migliaia 57 5 5 4" xfId="45175"/>
    <cellStyle name="Migliaia 57 5 6" xfId="21763"/>
    <cellStyle name="Migliaia 57 5 6 2" xfId="30969"/>
    <cellStyle name="Migliaia 57 5 7" xfId="30964"/>
    <cellStyle name="Migliaia 57 5 8" xfId="21758"/>
    <cellStyle name="Migliaia 57 5 9" xfId="2640"/>
    <cellStyle name="Migliaia 57 6" xfId="2635"/>
    <cellStyle name="Migliaia 57 6 2" xfId="4609"/>
    <cellStyle name="Migliaia 57 6 2 2" xfId="6093"/>
    <cellStyle name="Migliaia 57 6 2 3" xfId="14869"/>
    <cellStyle name="Migliaia 57 6 2 4" xfId="17351"/>
    <cellStyle name="Migliaia 57 6 2 5" xfId="28765"/>
    <cellStyle name="Migliaia 57 6 2 6" xfId="13144"/>
    <cellStyle name="Migliaia 57 6 3" xfId="5845"/>
    <cellStyle name="Migliaia 57 6 3 2" xfId="31776"/>
    <cellStyle name="Migliaia 57 6 3 2 2" xfId="36936"/>
    <cellStyle name="Migliaia 57 6 3 2 3" xfId="42238"/>
    <cellStyle name="Migliaia 57 6 3 3" xfId="34285"/>
    <cellStyle name="Migliaia 57 6 3 4" xfId="39587"/>
    <cellStyle name="Migliaia 57 6 4" xfId="17350"/>
    <cellStyle name="Migliaia 57 6 4 2" xfId="30970"/>
    <cellStyle name="Migliaia 57 6 5" xfId="21764"/>
    <cellStyle name="Migliaia 57 6 6" xfId="13143"/>
    <cellStyle name="Migliaia 57 7" xfId="4169"/>
    <cellStyle name="Migliaia 57 7 2" xfId="10639"/>
    <cellStyle name="Migliaia 57 7 2 2" xfId="31777"/>
    <cellStyle name="Migliaia 57 7 2 2 2" xfId="36937"/>
    <cellStyle name="Migliaia 57 7 2 2 3" xfId="42239"/>
    <cellStyle name="Migliaia 57 7 2 3" xfId="34286"/>
    <cellStyle name="Migliaia 57 7 2 4" xfId="39588"/>
    <cellStyle name="Migliaia 57 7 3" xfId="17352"/>
    <cellStyle name="Migliaia 57 7 3 2" xfId="30971"/>
    <cellStyle name="Migliaia 57 7 4" xfId="21765"/>
    <cellStyle name="Migliaia 57 7 5" xfId="13145"/>
    <cellStyle name="Migliaia 57 8" xfId="3769"/>
    <cellStyle name="Migliaia 57 8 2" xfId="10344"/>
    <cellStyle name="Migliaia 57 8 2 2" xfId="31778"/>
    <cellStyle name="Migliaia 57 8 2 2 2" xfId="36938"/>
    <cellStyle name="Migliaia 57 8 2 2 3" xfId="42240"/>
    <cellStyle name="Migliaia 57 8 2 3" xfId="34287"/>
    <cellStyle name="Migliaia 57 8 2 4" xfId="39589"/>
    <cellStyle name="Migliaia 57 8 3" xfId="17353"/>
    <cellStyle name="Migliaia 57 8 3 2" xfId="30972"/>
    <cellStyle name="Migliaia 57 8 4" xfId="21766"/>
    <cellStyle name="Migliaia 57 8 5" xfId="13146"/>
    <cellStyle name="Migliaia 57 9" xfId="13543"/>
    <cellStyle name="Migliaia 57 9 2" xfId="30973"/>
    <cellStyle name="Migliaia 57 9 3" xfId="21767"/>
    <cellStyle name="Migliaia 58" xfId="683"/>
    <cellStyle name="Migliaia 58 10" xfId="17354"/>
    <cellStyle name="Migliaia 58 10 2" xfId="30974"/>
    <cellStyle name="Migliaia 58 11" xfId="21768"/>
    <cellStyle name="Migliaia 58 12" xfId="1940"/>
    <cellStyle name="Migliaia 58 2" xfId="684"/>
    <cellStyle name="Migliaia 58 2 2" xfId="2642"/>
    <cellStyle name="Migliaia 58 2 2 2" xfId="4616"/>
    <cellStyle name="Migliaia 58 2 2 2 2" xfId="10720"/>
    <cellStyle name="Migliaia 58 2 2 2 2 2" xfId="30977"/>
    <cellStyle name="Migliaia 58 2 2 2 3" xfId="14828"/>
    <cellStyle name="Migliaia 58 2 2 2 4" xfId="17357"/>
    <cellStyle name="Migliaia 58 2 2 2 5" xfId="21771"/>
    <cellStyle name="Migliaia 58 2 2 2 6" xfId="13147"/>
    <cellStyle name="Migliaia 58 2 2 3" xfId="7945"/>
    <cellStyle name="Migliaia 58 2 2 3 2" xfId="31779"/>
    <cellStyle name="Migliaia 58 2 2 3 2 2" xfId="36939"/>
    <cellStyle name="Migliaia 58 2 2 3 2 3" xfId="42241"/>
    <cellStyle name="Migliaia 58 2 2 3 3" xfId="34288"/>
    <cellStyle name="Migliaia 58 2 2 3 4" xfId="39590"/>
    <cellStyle name="Migliaia 58 2 2 4" xfId="7167"/>
    <cellStyle name="Migliaia 58 2 2 4 2" xfId="17940"/>
    <cellStyle name="Migliaia 58 2 2 4 3" xfId="30976"/>
    <cellStyle name="Migliaia 58 2 2 4 4" xfId="28733"/>
    <cellStyle name="Migliaia 58 2 2 4 5" xfId="46933"/>
    <cellStyle name="Migliaia 58 2 2 4 6" xfId="49949"/>
    <cellStyle name="Migliaia 58 2 2 5" xfId="17356"/>
    <cellStyle name="Migliaia 58 2 2 6" xfId="21770"/>
    <cellStyle name="Migliaia 58 2 3" xfId="4173"/>
    <cellStyle name="Migliaia 58 2 3 2" xfId="10643"/>
    <cellStyle name="Migliaia 58 2 3 2 2" xfId="31780"/>
    <cellStyle name="Migliaia 58 2 3 2 2 2" xfId="36940"/>
    <cellStyle name="Migliaia 58 2 3 2 2 3" xfId="42242"/>
    <cellStyle name="Migliaia 58 2 3 2 3" xfId="34289"/>
    <cellStyle name="Migliaia 58 2 3 2 4" xfId="39591"/>
    <cellStyle name="Migliaia 58 2 3 3" xfId="17358"/>
    <cellStyle name="Migliaia 58 2 3 3 2" xfId="30978"/>
    <cellStyle name="Migliaia 58 2 3 4" xfId="21772"/>
    <cellStyle name="Migliaia 58 2 3 5" xfId="13148"/>
    <cellStyle name="Migliaia 58 2 4" xfId="3774"/>
    <cellStyle name="Migliaia 58 2 4 2" xfId="10348"/>
    <cellStyle name="Migliaia 58 2 4 2 2" xfId="30979"/>
    <cellStyle name="Migliaia 58 2 4 3" xfId="14994"/>
    <cellStyle name="Migliaia 58 2 4 4" xfId="17359"/>
    <cellStyle name="Migliaia 58 2 4 5" xfId="21773"/>
    <cellStyle name="Migliaia 58 2 4 6" xfId="13149"/>
    <cellStyle name="Migliaia 58 2 5" xfId="9460"/>
    <cellStyle name="Migliaia 58 2 5 2" xfId="30980"/>
    <cellStyle name="Migliaia 58 2 5 3" xfId="21774"/>
    <cellStyle name="Migliaia 58 2 6" xfId="17355"/>
    <cellStyle name="Migliaia 58 2 6 2" xfId="30981"/>
    <cellStyle name="Migliaia 58 2 6 3" xfId="21775"/>
    <cellStyle name="Migliaia 58 2 7" xfId="30975"/>
    <cellStyle name="Migliaia 58 2 8" xfId="21769"/>
    <cellStyle name="Migliaia 58 2 9" xfId="1941"/>
    <cellStyle name="Migliaia 58 3" xfId="685"/>
    <cellStyle name="Migliaia 58 3 10" xfId="21776"/>
    <cellStyle name="Migliaia 58 3 11" xfId="13150"/>
    <cellStyle name="Migliaia 58 3 12" xfId="1942"/>
    <cellStyle name="Migliaia 58 3 2" xfId="686"/>
    <cellStyle name="Migliaia 58 3 2 2" xfId="4618"/>
    <cellStyle name="Migliaia 58 3 2 2 2" xfId="8402"/>
    <cellStyle name="Migliaia 58 3 2 2 2 2" xfId="14829"/>
    <cellStyle name="Migliaia 58 3 2 2 2 2 2" xfId="18201"/>
    <cellStyle name="Migliaia 58 3 2 2 2 2 3" xfId="30985"/>
    <cellStyle name="Migliaia 58 3 2 2 2 3" xfId="21779"/>
    <cellStyle name="Migliaia 58 3 2 2 2 4" xfId="42589"/>
    <cellStyle name="Migliaia 58 3 2 2 2 5" xfId="47207"/>
    <cellStyle name="Migliaia 58 3 2 2 2 6" xfId="50223"/>
    <cellStyle name="Migliaia 58 3 2 2 2 7" xfId="14000"/>
    <cellStyle name="Migliaia 58 3 2 2 3" xfId="7462"/>
    <cellStyle name="Migliaia 58 3 2 2 3 2" xfId="30984"/>
    <cellStyle name="Migliaia 58 3 2 2 4" xfId="7168"/>
    <cellStyle name="Migliaia 58 3 2 2 4 2" xfId="17941"/>
    <cellStyle name="Migliaia 58 3 2 2 4 3" xfId="20788"/>
    <cellStyle name="Migliaia 58 3 2 2 4 4" xfId="46934"/>
    <cellStyle name="Migliaia 58 3 2 2 4 5" xfId="49950"/>
    <cellStyle name="Migliaia 58 3 2 2 5" xfId="17362"/>
    <cellStyle name="Migliaia 58 3 2 2 6" xfId="21778"/>
    <cellStyle name="Migliaia 58 3 2 3" xfId="3776"/>
    <cellStyle name="Migliaia 58 3 2 3 2" xfId="7408"/>
    <cellStyle name="Migliaia 58 3 2 3 2 2" xfId="30986"/>
    <cellStyle name="Migliaia 58 3 2 3 3" xfId="8403"/>
    <cellStyle name="Migliaia 58 3 2 3 4" xfId="17363"/>
    <cellStyle name="Migliaia 58 3 2 3 5" xfId="21780"/>
    <cellStyle name="Migliaia 58 3 2 3 6" xfId="13151"/>
    <cellStyle name="Migliaia 58 3 2 4" xfId="7753"/>
    <cellStyle name="Migliaia 58 3 2 4 2" xfId="14417"/>
    <cellStyle name="Migliaia 58 3 2 4 2 2" xfId="30987"/>
    <cellStyle name="Migliaia 58 3 2 4 3" xfId="21781"/>
    <cellStyle name="Migliaia 58 3 2 4 4" xfId="13546"/>
    <cellStyle name="Migliaia 58 3 2 5" xfId="13571"/>
    <cellStyle name="Migliaia 58 3 2 5 2" xfId="30988"/>
    <cellStyle name="Migliaia 58 3 2 5 3" xfId="21782"/>
    <cellStyle name="Migliaia 58 3 2 6" xfId="17361"/>
    <cellStyle name="Migliaia 58 3 2 6 2" xfId="30989"/>
    <cellStyle name="Migliaia 58 3 2 6 3" xfId="21783"/>
    <cellStyle name="Migliaia 58 3 2 7" xfId="30983"/>
    <cellStyle name="Migliaia 58 3 2 8" xfId="21777"/>
    <cellStyle name="Migliaia 58 3 2 9" xfId="2644"/>
    <cellStyle name="Migliaia 58 3 3" xfId="2643"/>
    <cellStyle name="Migliaia 58 3 3 2" xfId="4617"/>
    <cellStyle name="Migliaia 58 3 3 2 2" xfId="6096"/>
    <cellStyle name="Migliaia 58 3 3 2 2 2" xfId="30991"/>
    <cellStyle name="Migliaia 58 3 3 2 3" xfId="14575"/>
    <cellStyle name="Migliaia 58 3 3 2 4" xfId="17365"/>
    <cellStyle name="Migliaia 58 3 3 2 5" xfId="21785"/>
    <cellStyle name="Migliaia 58 3 3 2 6" xfId="13153"/>
    <cellStyle name="Migliaia 58 3 3 3" xfId="5848"/>
    <cellStyle name="Migliaia 58 3 3 3 2" xfId="30992"/>
    <cellStyle name="Migliaia 58 3 3 3 3" xfId="21786"/>
    <cellStyle name="Migliaia 58 3 3 4" xfId="17364"/>
    <cellStyle name="Migliaia 58 3 3 4 2" xfId="30993"/>
    <cellStyle name="Migliaia 58 3 3 4 3" xfId="21787"/>
    <cellStyle name="Migliaia 58 3 3 4 4" xfId="45176"/>
    <cellStyle name="Migliaia 58 3 3 5" xfId="21788"/>
    <cellStyle name="Migliaia 58 3 3 5 2" xfId="30994"/>
    <cellStyle name="Migliaia 58 3 3 5 3" xfId="45177"/>
    <cellStyle name="Migliaia 58 3 3 6" xfId="30990"/>
    <cellStyle name="Migliaia 58 3 3 7" xfId="21784"/>
    <cellStyle name="Migliaia 58 3 3 8" xfId="13152"/>
    <cellStyle name="Migliaia 58 3 4" xfId="3318"/>
    <cellStyle name="Migliaia 58 3 4 2" xfId="4828"/>
    <cellStyle name="Migliaia 58 3 4 2 2" xfId="10780"/>
    <cellStyle name="Migliaia 58 3 4 2 3" xfId="14881"/>
    <cellStyle name="Migliaia 58 3 4 2 4" xfId="17367"/>
    <cellStyle name="Migliaia 58 3 4 2 5" xfId="28766"/>
    <cellStyle name="Migliaia 58 3 4 2 6" xfId="13155"/>
    <cellStyle name="Migliaia 58 3 4 3" xfId="10028"/>
    <cellStyle name="Migliaia 58 3 4 3 2" xfId="31781"/>
    <cellStyle name="Migliaia 58 3 4 3 2 2" xfId="36941"/>
    <cellStyle name="Migliaia 58 3 4 3 2 3" xfId="42243"/>
    <cellStyle name="Migliaia 58 3 4 3 3" xfId="34290"/>
    <cellStyle name="Migliaia 58 3 4 3 4" xfId="39592"/>
    <cellStyle name="Migliaia 58 3 4 4" xfId="17366"/>
    <cellStyle name="Migliaia 58 3 4 4 2" xfId="30995"/>
    <cellStyle name="Migliaia 58 3 4 5" xfId="21789"/>
    <cellStyle name="Migliaia 58 3 4 6" xfId="13154"/>
    <cellStyle name="Migliaia 58 3 5" xfId="4174"/>
    <cellStyle name="Migliaia 58 3 5 2" xfId="10644"/>
    <cellStyle name="Migliaia 58 3 5 2 2" xfId="31782"/>
    <cellStyle name="Migliaia 58 3 5 2 2 2" xfId="36942"/>
    <cellStyle name="Migliaia 58 3 5 2 2 3" xfId="42244"/>
    <cellStyle name="Migliaia 58 3 5 2 3" xfId="34291"/>
    <cellStyle name="Migliaia 58 3 5 2 4" xfId="39593"/>
    <cellStyle name="Migliaia 58 3 5 3" xfId="17368"/>
    <cellStyle name="Migliaia 58 3 5 3 2" xfId="30996"/>
    <cellStyle name="Migliaia 58 3 5 4" xfId="21790"/>
    <cellStyle name="Migliaia 58 3 5 5" xfId="13156"/>
    <cellStyle name="Migliaia 58 3 6" xfId="3775"/>
    <cellStyle name="Migliaia 58 3 6 2" xfId="10349"/>
    <cellStyle name="Migliaia 58 3 6 2 2" xfId="30997"/>
    <cellStyle name="Migliaia 58 3 6 3" xfId="14908"/>
    <cellStyle name="Migliaia 58 3 6 4" xfId="17369"/>
    <cellStyle name="Migliaia 58 3 6 5" xfId="21791"/>
    <cellStyle name="Migliaia 58 3 6 6" xfId="13157"/>
    <cellStyle name="Migliaia 58 3 7" xfId="8591"/>
    <cellStyle name="Migliaia 58 3 7 2" xfId="30998"/>
    <cellStyle name="Migliaia 58 3 7 3" xfId="21792"/>
    <cellStyle name="Migliaia 58 3 8" xfId="13572"/>
    <cellStyle name="Migliaia 58 3 8 2" xfId="30999"/>
    <cellStyle name="Migliaia 58 3 8 3" xfId="21793"/>
    <cellStyle name="Migliaia 58 3 9" xfId="17360"/>
    <cellStyle name="Migliaia 58 3 9 2" xfId="30982"/>
    <cellStyle name="Migliaia 58 4" xfId="687"/>
    <cellStyle name="Migliaia 58 4 10" xfId="2645"/>
    <cellStyle name="Migliaia 58 4 2" xfId="4619"/>
    <cellStyle name="Migliaia 58 4 2 2" xfId="5195"/>
    <cellStyle name="Migliaia 58 4 2 2 2" xfId="31002"/>
    <cellStyle name="Migliaia 58 4 2 2 3" xfId="21796"/>
    <cellStyle name="Migliaia 58 4 2 3" xfId="8404"/>
    <cellStyle name="Migliaia 58 4 2 3 2" xfId="31003"/>
    <cellStyle name="Migliaia 58 4 2 3 3" xfId="21797"/>
    <cellStyle name="Migliaia 58 4 2 4" xfId="7755"/>
    <cellStyle name="Migliaia 58 4 2 4 2" xfId="31001"/>
    <cellStyle name="Migliaia 58 4 2 5" xfId="7170"/>
    <cellStyle name="Migliaia 58 4 2 5 2" xfId="17943"/>
    <cellStyle name="Migliaia 58 4 2 5 3" xfId="28657"/>
    <cellStyle name="Migliaia 58 4 2 5 4" xfId="46936"/>
    <cellStyle name="Migliaia 58 4 2 5 5" xfId="49952"/>
    <cellStyle name="Migliaia 58 4 2 6" xfId="17371"/>
    <cellStyle name="Migliaia 58 4 2 7" xfId="21795"/>
    <cellStyle name="Migliaia 58 4 3" xfId="5196"/>
    <cellStyle name="Migliaia 58 4 3 2" xfId="14576"/>
    <cellStyle name="Migliaia 58 4 3 2 2" xfId="31004"/>
    <cellStyle name="Migliaia 58 4 3 3" xfId="21798"/>
    <cellStyle name="Migliaia 58 4 3 4" xfId="13570"/>
    <cellStyle name="Migliaia 58 4 4" xfId="8405"/>
    <cellStyle name="Migliaia 58 4 4 2" xfId="31005"/>
    <cellStyle name="Migliaia 58 4 4 3" xfId="21799"/>
    <cellStyle name="Migliaia 58 4 5" xfId="7754"/>
    <cellStyle name="Migliaia 58 4 5 2" xfId="31006"/>
    <cellStyle name="Migliaia 58 4 5 3" xfId="21800"/>
    <cellStyle name="Migliaia 58 4 6" xfId="7169"/>
    <cellStyle name="Migliaia 58 4 6 2" xfId="17942"/>
    <cellStyle name="Migliaia 58 4 6 2 2" xfId="31007"/>
    <cellStyle name="Migliaia 58 4 6 3" xfId="21801"/>
    <cellStyle name="Migliaia 58 4 6 4" xfId="42994"/>
    <cellStyle name="Migliaia 58 4 6 5" xfId="45178"/>
    <cellStyle name="Migliaia 58 4 6 6" xfId="46935"/>
    <cellStyle name="Migliaia 58 4 6 7" xfId="49951"/>
    <cellStyle name="Migliaia 58 4 7" xfId="17370"/>
    <cellStyle name="Migliaia 58 4 7 2" xfId="31008"/>
    <cellStyle name="Migliaia 58 4 7 3" xfId="21802"/>
    <cellStyle name="Migliaia 58 4 8" xfId="31000"/>
    <cellStyle name="Migliaia 58 4 9" xfId="21794"/>
    <cellStyle name="Migliaia 58 5" xfId="688"/>
    <cellStyle name="Migliaia 58 5 2" xfId="4620"/>
    <cellStyle name="Migliaia 58 5 2 2" xfId="14830"/>
    <cellStyle name="Migliaia 58 5 2 2 2" xfId="31010"/>
    <cellStyle name="Migliaia 58 5 2 3" xfId="17373"/>
    <cellStyle name="Migliaia 58 5 2 4" xfId="21804"/>
    <cellStyle name="Migliaia 58 5 2 5" xfId="13158"/>
    <cellStyle name="Migliaia 58 5 3" xfId="7756"/>
    <cellStyle name="Migliaia 58 5 3 2" xfId="31011"/>
    <cellStyle name="Migliaia 58 5 3 3" xfId="21805"/>
    <cellStyle name="Migliaia 58 5 4" xfId="7171"/>
    <cellStyle name="Migliaia 58 5 4 2" xfId="17944"/>
    <cellStyle name="Migliaia 58 5 4 2 2" xfId="31012"/>
    <cellStyle name="Migliaia 58 5 4 3" xfId="21806"/>
    <cellStyle name="Migliaia 58 5 4 4" xfId="43891"/>
    <cellStyle name="Migliaia 58 5 4 5" xfId="45179"/>
    <cellStyle name="Migliaia 58 5 4 6" xfId="46937"/>
    <cellStyle name="Migliaia 58 5 4 7" xfId="49953"/>
    <cellStyle name="Migliaia 58 5 5" xfId="17372"/>
    <cellStyle name="Migliaia 58 5 5 2" xfId="31013"/>
    <cellStyle name="Migliaia 58 5 5 3" xfId="21807"/>
    <cellStyle name="Migliaia 58 5 5 4" xfId="45180"/>
    <cellStyle name="Migliaia 58 5 6" xfId="21808"/>
    <cellStyle name="Migliaia 58 5 6 2" xfId="31014"/>
    <cellStyle name="Migliaia 58 5 7" xfId="31009"/>
    <cellStyle name="Migliaia 58 5 8" xfId="21803"/>
    <cellStyle name="Migliaia 58 5 9" xfId="2646"/>
    <cellStyle name="Migliaia 58 6" xfId="2641"/>
    <cellStyle name="Migliaia 58 6 2" xfId="4615"/>
    <cellStyle name="Migliaia 58 6 2 2" xfId="6095"/>
    <cellStyle name="Migliaia 58 6 2 3" xfId="14339"/>
    <cellStyle name="Migliaia 58 6 2 4" xfId="17375"/>
    <cellStyle name="Migliaia 58 6 2 5" xfId="28767"/>
    <cellStyle name="Migliaia 58 6 2 6" xfId="13160"/>
    <cellStyle name="Migliaia 58 6 3" xfId="5847"/>
    <cellStyle name="Migliaia 58 6 3 2" xfId="31783"/>
    <cellStyle name="Migliaia 58 6 3 2 2" xfId="36943"/>
    <cellStyle name="Migliaia 58 6 3 2 3" xfId="42245"/>
    <cellStyle name="Migliaia 58 6 3 3" xfId="34292"/>
    <cellStyle name="Migliaia 58 6 3 4" xfId="39594"/>
    <cellStyle name="Migliaia 58 6 4" xfId="17374"/>
    <cellStyle name="Migliaia 58 6 4 2" xfId="31015"/>
    <cellStyle name="Migliaia 58 6 5" xfId="21809"/>
    <cellStyle name="Migliaia 58 6 6" xfId="13159"/>
    <cellStyle name="Migliaia 58 7" xfId="4172"/>
    <cellStyle name="Migliaia 58 7 2" xfId="10642"/>
    <cellStyle name="Migliaia 58 7 2 2" xfId="31784"/>
    <cellStyle name="Migliaia 58 7 2 2 2" xfId="36944"/>
    <cellStyle name="Migliaia 58 7 2 2 3" xfId="42246"/>
    <cellStyle name="Migliaia 58 7 2 3" xfId="34293"/>
    <cellStyle name="Migliaia 58 7 2 4" xfId="39595"/>
    <cellStyle name="Migliaia 58 7 3" xfId="17376"/>
    <cellStyle name="Migliaia 58 7 3 2" xfId="31016"/>
    <cellStyle name="Migliaia 58 7 4" xfId="21810"/>
    <cellStyle name="Migliaia 58 7 5" xfId="13161"/>
    <cellStyle name="Migliaia 58 8" xfId="3773"/>
    <cellStyle name="Migliaia 58 8 2" xfId="10347"/>
    <cellStyle name="Migliaia 58 8 2 2" xfId="31785"/>
    <cellStyle name="Migliaia 58 8 2 2 2" xfId="36945"/>
    <cellStyle name="Migliaia 58 8 2 2 3" xfId="42247"/>
    <cellStyle name="Migliaia 58 8 2 3" xfId="34294"/>
    <cellStyle name="Migliaia 58 8 2 4" xfId="39596"/>
    <cellStyle name="Migliaia 58 8 3" xfId="17377"/>
    <cellStyle name="Migliaia 58 8 3 2" xfId="31017"/>
    <cellStyle name="Migliaia 58 8 4" xfId="21811"/>
    <cellStyle name="Migliaia 58 8 5" xfId="13162"/>
    <cellStyle name="Migliaia 58 9" xfId="13545"/>
    <cellStyle name="Migliaia 58 9 2" xfId="31018"/>
    <cellStyle name="Migliaia 58 9 3" xfId="21812"/>
    <cellStyle name="Migliaia 59" xfId="689"/>
    <cellStyle name="Migliaia 59 10" xfId="17378"/>
    <cellStyle name="Migliaia 59 10 2" xfId="31019"/>
    <cellStyle name="Migliaia 59 11" xfId="21813"/>
    <cellStyle name="Migliaia 59 12" xfId="1943"/>
    <cellStyle name="Migliaia 59 2" xfId="690"/>
    <cellStyle name="Migliaia 59 2 2" xfId="2648"/>
    <cellStyle name="Migliaia 59 2 2 2" xfId="4622"/>
    <cellStyle name="Migliaia 59 2 2 2 2" xfId="10721"/>
    <cellStyle name="Migliaia 59 2 2 2 2 2" xfId="31022"/>
    <cellStyle name="Migliaia 59 2 2 2 3" xfId="14831"/>
    <cellStyle name="Migliaia 59 2 2 2 4" xfId="17381"/>
    <cellStyle name="Migliaia 59 2 2 2 5" xfId="21816"/>
    <cellStyle name="Migliaia 59 2 2 2 6" xfId="13163"/>
    <cellStyle name="Migliaia 59 2 2 3" xfId="7946"/>
    <cellStyle name="Migliaia 59 2 2 3 2" xfId="31786"/>
    <cellStyle name="Migliaia 59 2 2 3 2 2" xfId="36946"/>
    <cellStyle name="Migliaia 59 2 2 3 2 3" xfId="42248"/>
    <cellStyle name="Migliaia 59 2 2 3 3" xfId="34295"/>
    <cellStyle name="Migliaia 59 2 2 3 4" xfId="39597"/>
    <cellStyle name="Migliaia 59 2 2 4" xfId="7172"/>
    <cellStyle name="Migliaia 59 2 2 4 2" xfId="17945"/>
    <cellStyle name="Migliaia 59 2 2 4 3" xfId="31021"/>
    <cellStyle name="Migliaia 59 2 2 4 4" xfId="43408"/>
    <cellStyle name="Migliaia 59 2 2 4 5" xfId="46938"/>
    <cellStyle name="Migliaia 59 2 2 4 6" xfId="49954"/>
    <cellStyle name="Migliaia 59 2 2 5" xfId="17380"/>
    <cellStyle name="Migliaia 59 2 2 6" xfId="21815"/>
    <cellStyle name="Migliaia 59 2 3" xfId="4176"/>
    <cellStyle name="Migliaia 59 2 3 2" xfId="10646"/>
    <cellStyle name="Migliaia 59 2 3 2 2" xfId="31787"/>
    <cellStyle name="Migliaia 59 2 3 2 2 2" xfId="36947"/>
    <cellStyle name="Migliaia 59 2 3 2 2 3" xfId="42249"/>
    <cellStyle name="Migliaia 59 2 3 2 3" xfId="34296"/>
    <cellStyle name="Migliaia 59 2 3 2 4" xfId="39598"/>
    <cellStyle name="Migliaia 59 2 3 3" xfId="17382"/>
    <cellStyle name="Migliaia 59 2 3 3 2" xfId="31023"/>
    <cellStyle name="Migliaia 59 2 3 4" xfId="21817"/>
    <cellStyle name="Migliaia 59 2 3 5" xfId="13164"/>
    <cellStyle name="Migliaia 59 2 4" xfId="3778"/>
    <cellStyle name="Migliaia 59 2 4 2" xfId="10351"/>
    <cellStyle name="Migliaia 59 2 4 2 2" xfId="31024"/>
    <cellStyle name="Migliaia 59 2 4 3" xfId="14993"/>
    <cellStyle name="Migliaia 59 2 4 4" xfId="17383"/>
    <cellStyle name="Migliaia 59 2 4 5" xfId="21818"/>
    <cellStyle name="Migliaia 59 2 4 6" xfId="13165"/>
    <cellStyle name="Migliaia 59 2 5" xfId="9461"/>
    <cellStyle name="Migliaia 59 2 5 2" xfId="31025"/>
    <cellStyle name="Migliaia 59 2 5 3" xfId="21819"/>
    <cellStyle name="Migliaia 59 2 6" xfId="17379"/>
    <cellStyle name="Migliaia 59 2 6 2" xfId="31026"/>
    <cellStyle name="Migliaia 59 2 6 3" xfId="21820"/>
    <cellStyle name="Migliaia 59 2 7" xfId="31020"/>
    <cellStyle name="Migliaia 59 2 8" xfId="21814"/>
    <cellStyle name="Migliaia 59 2 9" xfId="1944"/>
    <cellStyle name="Migliaia 59 3" xfId="691"/>
    <cellStyle name="Migliaia 59 3 10" xfId="21821"/>
    <cellStyle name="Migliaia 59 3 11" xfId="13166"/>
    <cellStyle name="Migliaia 59 3 12" xfId="1945"/>
    <cellStyle name="Migliaia 59 3 2" xfId="692"/>
    <cellStyle name="Migliaia 59 3 2 2" xfId="4624"/>
    <cellStyle name="Migliaia 59 3 2 2 2" xfId="8406"/>
    <cellStyle name="Migliaia 59 3 2 2 2 2" xfId="14832"/>
    <cellStyle name="Migliaia 59 3 2 2 2 2 2" xfId="18202"/>
    <cellStyle name="Migliaia 59 3 2 2 2 2 3" xfId="31030"/>
    <cellStyle name="Migliaia 59 3 2 2 2 3" xfId="21824"/>
    <cellStyle name="Migliaia 59 3 2 2 2 4" xfId="43447"/>
    <cellStyle name="Migliaia 59 3 2 2 2 5" xfId="47208"/>
    <cellStyle name="Migliaia 59 3 2 2 2 6" xfId="50224"/>
    <cellStyle name="Migliaia 59 3 2 2 2 7" xfId="14001"/>
    <cellStyle name="Migliaia 59 3 2 2 3" xfId="7875"/>
    <cellStyle name="Migliaia 59 3 2 2 3 2" xfId="31029"/>
    <cellStyle name="Migliaia 59 3 2 2 4" xfId="7173"/>
    <cellStyle name="Migliaia 59 3 2 2 4 2" xfId="17946"/>
    <cellStyle name="Migliaia 59 3 2 2 4 3" xfId="21463"/>
    <cellStyle name="Migliaia 59 3 2 2 4 4" xfId="46939"/>
    <cellStyle name="Migliaia 59 3 2 2 4 5" xfId="49955"/>
    <cellStyle name="Migliaia 59 3 2 2 5" xfId="17386"/>
    <cellStyle name="Migliaia 59 3 2 2 6" xfId="21823"/>
    <cellStyle name="Migliaia 59 3 2 3" xfId="3780"/>
    <cellStyle name="Migliaia 59 3 2 3 2" xfId="8524"/>
    <cellStyle name="Migliaia 59 3 2 3 2 2" xfId="31031"/>
    <cellStyle name="Migliaia 59 3 2 3 3" xfId="8407"/>
    <cellStyle name="Migliaia 59 3 2 3 4" xfId="17387"/>
    <cellStyle name="Migliaia 59 3 2 3 5" xfId="21825"/>
    <cellStyle name="Migliaia 59 3 2 3 6" xfId="13167"/>
    <cellStyle name="Migliaia 59 3 2 4" xfId="7757"/>
    <cellStyle name="Migliaia 59 3 2 4 2" xfId="14418"/>
    <cellStyle name="Migliaia 59 3 2 4 2 2" xfId="31032"/>
    <cellStyle name="Migliaia 59 3 2 4 3" xfId="21826"/>
    <cellStyle name="Migliaia 59 3 2 4 4" xfId="13548"/>
    <cellStyle name="Migliaia 59 3 2 5" xfId="13568"/>
    <cellStyle name="Migliaia 59 3 2 5 2" xfId="31033"/>
    <cellStyle name="Migliaia 59 3 2 5 3" xfId="21827"/>
    <cellStyle name="Migliaia 59 3 2 6" xfId="17385"/>
    <cellStyle name="Migliaia 59 3 2 6 2" xfId="31034"/>
    <cellStyle name="Migliaia 59 3 2 6 3" xfId="21828"/>
    <cellStyle name="Migliaia 59 3 2 7" xfId="31028"/>
    <cellStyle name="Migliaia 59 3 2 8" xfId="21822"/>
    <cellStyle name="Migliaia 59 3 2 9" xfId="2650"/>
    <cellStyle name="Migliaia 59 3 3" xfId="2649"/>
    <cellStyle name="Migliaia 59 3 3 2" xfId="4623"/>
    <cellStyle name="Migliaia 59 3 3 2 2" xfId="6098"/>
    <cellStyle name="Migliaia 59 3 3 2 2 2" xfId="31036"/>
    <cellStyle name="Migliaia 59 3 3 2 3" xfId="14577"/>
    <cellStyle name="Migliaia 59 3 3 2 4" xfId="17389"/>
    <cellStyle name="Migliaia 59 3 3 2 5" xfId="21830"/>
    <cellStyle name="Migliaia 59 3 3 2 6" xfId="13169"/>
    <cellStyle name="Migliaia 59 3 3 3" xfId="5850"/>
    <cellStyle name="Migliaia 59 3 3 3 2" xfId="31037"/>
    <cellStyle name="Migliaia 59 3 3 3 3" xfId="21831"/>
    <cellStyle name="Migliaia 59 3 3 4" xfId="17388"/>
    <cellStyle name="Migliaia 59 3 3 4 2" xfId="31038"/>
    <cellStyle name="Migliaia 59 3 3 4 3" xfId="21832"/>
    <cellStyle name="Migliaia 59 3 3 4 4" xfId="45181"/>
    <cellStyle name="Migliaia 59 3 3 5" xfId="21833"/>
    <cellStyle name="Migliaia 59 3 3 5 2" xfId="31039"/>
    <cellStyle name="Migliaia 59 3 3 5 3" xfId="45182"/>
    <cellStyle name="Migliaia 59 3 3 6" xfId="31035"/>
    <cellStyle name="Migliaia 59 3 3 7" xfId="21829"/>
    <cellStyle name="Migliaia 59 3 3 8" xfId="13168"/>
    <cellStyle name="Migliaia 59 3 4" xfId="3319"/>
    <cellStyle name="Migliaia 59 3 4 2" xfId="4829"/>
    <cellStyle name="Migliaia 59 3 4 2 2" xfId="10781"/>
    <cellStyle name="Migliaia 59 3 4 2 3" xfId="14453"/>
    <cellStyle name="Migliaia 59 3 4 2 4" xfId="17391"/>
    <cellStyle name="Migliaia 59 3 4 2 5" xfId="28768"/>
    <cellStyle name="Migliaia 59 3 4 2 6" xfId="13171"/>
    <cellStyle name="Migliaia 59 3 4 3" xfId="10029"/>
    <cellStyle name="Migliaia 59 3 4 3 2" xfId="31788"/>
    <cellStyle name="Migliaia 59 3 4 3 2 2" xfId="36948"/>
    <cellStyle name="Migliaia 59 3 4 3 2 3" xfId="42250"/>
    <cellStyle name="Migliaia 59 3 4 3 3" xfId="34297"/>
    <cellStyle name="Migliaia 59 3 4 3 4" xfId="39599"/>
    <cellStyle name="Migliaia 59 3 4 4" xfId="17390"/>
    <cellStyle name="Migliaia 59 3 4 4 2" xfId="31040"/>
    <cellStyle name="Migliaia 59 3 4 5" xfId="21834"/>
    <cellStyle name="Migliaia 59 3 4 6" xfId="13170"/>
    <cellStyle name="Migliaia 59 3 5" xfId="4177"/>
    <cellStyle name="Migliaia 59 3 5 2" xfId="10647"/>
    <cellStyle name="Migliaia 59 3 5 2 2" xfId="31789"/>
    <cellStyle name="Migliaia 59 3 5 2 2 2" xfId="36949"/>
    <cellStyle name="Migliaia 59 3 5 2 2 3" xfId="42251"/>
    <cellStyle name="Migliaia 59 3 5 2 3" xfId="34298"/>
    <cellStyle name="Migliaia 59 3 5 2 4" xfId="39600"/>
    <cellStyle name="Migliaia 59 3 5 3" xfId="17392"/>
    <cellStyle name="Migliaia 59 3 5 3 2" xfId="31041"/>
    <cellStyle name="Migliaia 59 3 5 4" xfId="21835"/>
    <cellStyle name="Migliaia 59 3 5 5" xfId="13172"/>
    <cellStyle name="Migliaia 59 3 6" xfId="3779"/>
    <cellStyle name="Migliaia 59 3 6 2" xfId="10352"/>
    <cellStyle name="Migliaia 59 3 6 2 2" xfId="31042"/>
    <cellStyle name="Migliaia 59 3 6 3" xfId="14907"/>
    <cellStyle name="Migliaia 59 3 6 4" xfId="17393"/>
    <cellStyle name="Migliaia 59 3 6 5" xfId="21836"/>
    <cellStyle name="Migliaia 59 3 6 6" xfId="13173"/>
    <cellStyle name="Migliaia 59 3 7" xfId="8590"/>
    <cellStyle name="Migliaia 59 3 7 2" xfId="31043"/>
    <cellStyle name="Migliaia 59 3 7 3" xfId="21837"/>
    <cellStyle name="Migliaia 59 3 8" xfId="13569"/>
    <cellStyle name="Migliaia 59 3 8 2" xfId="31044"/>
    <cellStyle name="Migliaia 59 3 8 3" xfId="21838"/>
    <cellStyle name="Migliaia 59 3 9" xfId="17384"/>
    <cellStyle name="Migliaia 59 3 9 2" xfId="31027"/>
    <cellStyle name="Migliaia 59 4" xfId="693"/>
    <cellStyle name="Migliaia 59 4 10" xfId="2651"/>
    <cellStyle name="Migliaia 59 4 2" xfId="4625"/>
    <cellStyle name="Migliaia 59 4 2 2" xfId="5197"/>
    <cellStyle name="Migliaia 59 4 2 2 2" xfId="31047"/>
    <cellStyle name="Migliaia 59 4 2 2 3" xfId="21841"/>
    <cellStyle name="Migliaia 59 4 2 3" xfId="8408"/>
    <cellStyle name="Migliaia 59 4 2 3 2" xfId="31048"/>
    <cellStyle name="Migliaia 59 4 2 3 3" xfId="21842"/>
    <cellStyle name="Migliaia 59 4 2 4" xfId="7759"/>
    <cellStyle name="Migliaia 59 4 2 4 2" xfId="31046"/>
    <cellStyle name="Migliaia 59 4 2 5" xfId="7175"/>
    <cellStyle name="Migliaia 59 4 2 5 2" xfId="17948"/>
    <cellStyle name="Migliaia 59 4 2 5 3" xfId="42995"/>
    <cellStyle name="Migliaia 59 4 2 5 4" xfId="46941"/>
    <cellStyle name="Migliaia 59 4 2 5 5" xfId="49957"/>
    <cellStyle name="Migliaia 59 4 2 6" xfId="17395"/>
    <cellStyle name="Migliaia 59 4 2 7" xfId="21840"/>
    <cellStyle name="Migliaia 59 4 3" xfId="5198"/>
    <cellStyle name="Migliaia 59 4 3 2" xfId="14578"/>
    <cellStyle name="Migliaia 59 4 3 2 2" xfId="31049"/>
    <cellStyle name="Migliaia 59 4 3 3" xfId="21843"/>
    <cellStyle name="Migliaia 59 4 3 4" xfId="13567"/>
    <cellStyle name="Migliaia 59 4 4" xfId="8409"/>
    <cellStyle name="Migliaia 59 4 4 2" xfId="31050"/>
    <cellStyle name="Migliaia 59 4 4 3" xfId="21844"/>
    <cellStyle name="Migliaia 59 4 5" xfId="7758"/>
    <cellStyle name="Migliaia 59 4 5 2" xfId="31051"/>
    <cellStyle name="Migliaia 59 4 5 3" xfId="21845"/>
    <cellStyle name="Migliaia 59 4 6" xfId="7174"/>
    <cellStyle name="Migliaia 59 4 6 2" xfId="17947"/>
    <cellStyle name="Migliaia 59 4 6 2 2" xfId="31052"/>
    <cellStyle name="Migliaia 59 4 6 3" xfId="21846"/>
    <cellStyle name="Migliaia 59 4 6 4" xfId="28625"/>
    <cellStyle name="Migliaia 59 4 6 5" xfId="45183"/>
    <cellStyle name="Migliaia 59 4 6 6" xfId="46940"/>
    <cellStyle name="Migliaia 59 4 6 7" xfId="49956"/>
    <cellStyle name="Migliaia 59 4 7" xfId="17394"/>
    <cellStyle name="Migliaia 59 4 7 2" xfId="31053"/>
    <cellStyle name="Migliaia 59 4 7 3" xfId="21847"/>
    <cellStyle name="Migliaia 59 4 8" xfId="31045"/>
    <cellStyle name="Migliaia 59 4 9" xfId="21839"/>
    <cellStyle name="Migliaia 59 5" xfId="694"/>
    <cellStyle name="Migliaia 59 5 2" xfId="4626"/>
    <cellStyle name="Migliaia 59 5 2 2" xfId="14833"/>
    <cellStyle name="Migliaia 59 5 2 2 2" xfId="31055"/>
    <cellStyle name="Migliaia 59 5 2 3" xfId="17397"/>
    <cellStyle name="Migliaia 59 5 2 4" xfId="21849"/>
    <cellStyle name="Migliaia 59 5 2 5" xfId="13174"/>
    <cellStyle name="Migliaia 59 5 3" xfId="7760"/>
    <cellStyle name="Migliaia 59 5 3 2" xfId="31056"/>
    <cellStyle name="Migliaia 59 5 3 3" xfId="21850"/>
    <cellStyle name="Migliaia 59 5 4" xfId="7176"/>
    <cellStyle name="Migliaia 59 5 4 2" xfId="17949"/>
    <cellStyle name="Migliaia 59 5 4 2 2" xfId="31057"/>
    <cellStyle name="Migliaia 59 5 4 3" xfId="21851"/>
    <cellStyle name="Migliaia 59 5 4 4" xfId="43319"/>
    <cellStyle name="Migliaia 59 5 4 5" xfId="45184"/>
    <cellStyle name="Migliaia 59 5 4 6" xfId="46942"/>
    <cellStyle name="Migliaia 59 5 4 7" xfId="49958"/>
    <cellStyle name="Migliaia 59 5 5" xfId="17396"/>
    <cellStyle name="Migliaia 59 5 5 2" xfId="31058"/>
    <cellStyle name="Migliaia 59 5 5 3" xfId="21852"/>
    <cellStyle name="Migliaia 59 5 5 4" xfId="45185"/>
    <cellStyle name="Migliaia 59 5 6" xfId="21853"/>
    <cellStyle name="Migliaia 59 5 6 2" xfId="31059"/>
    <cellStyle name="Migliaia 59 5 7" xfId="31054"/>
    <cellStyle name="Migliaia 59 5 8" xfId="21848"/>
    <cellStyle name="Migliaia 59 5 9" xfId="2652"/>
    <cellStyle name="Migliaia 59 6" xfId="2647"/>
    <cellStyle name="Migliaia 59 6 2" xfId="4621"/>
    <cellStyle name="Migliaia 59 6 2 2" xfId="6097"/>
    <cellStyle name="Migliaia 59 6 2 3" xfId="14426"/>
    <cellStyle name="Migliaia 59 6 2 4" xfId="17399"/>
    <cellStyle name="Migliaia 59 6 2 5" xfId="28769"/>
    <cellStyle name="Migliaia 59 6 2 6" xfId="13176"/>
    <cellStyle name="Migliaia 59 6 3" xfId="5849"/>
    <cellStyle name="Migliaia 59 6 3 2" xfId="31790"/>
    <cellStyle name="Migliaia 59 6 3 2 2" xfId="36950"/>
    <cellStyle name="Migliaia 59 6 3 2 3" xfId="42252"/>
    <cellStyle name="Migliaia 59 6 3 3" xfId="34299"/>
    <cellStyle name="Migliaia 59 6 3 4" xfId="39601"/>
    <cellStyle name="Migliaia 59 6 4" xfId="17398"/>
    <cellStyle name="Migliaia 59 6 4 2" xfId="31060"/>
    <cellStyle name="Migliaia 59 6 5" xfId="21854"/>
    <cellStyle name="Migliaia 59 6 6" xfId="13175"/>
    <cellStyle name="Migliaia 59 7" xfId="4175"/>
    <cellStyle name="Migliaia 59 7 2" xfId="10645"/>
    <cellStyle name="Migliaia 59 7 2 2" xfId="31791"/>
    <cellStyle name="Migliaia 59 7 2 2 2" xfId="36951"/>
    <cellStyle name="Migliaia 59 7 2 2 3" xfId="42253"/>
    <cellStyle name="Migliaia 59 7 2 3" xfId="34300"/>
    <cellStyle name="Migliaia 59 7 2 4" xfId="39602"/>
    <cellStyle name="Migliaia 59 7 3" xfId="17400"/>
    <cellStyle name="Migliaia 59 7 3 2" xfId="31061"/>
    <cellStyle name="Migliaia 59 7 4" xfId="21855"/>
    <cellStyle name="Migliaia 59 7 5" xfId="13177"/>
    <cellStyle name="Migliaia 59 8" xfId="3777"/>
    <cellStyle name="Migliaia 59 8 2" xfId="10350"/>
    <cellStyle name="Migliaia 59 8 2 2" xfId="31792"/>
    <cellStyle name="Migliaia 59 8 2 2 2" xfId="36952"/>
    <cellStyle name="Migliaia 59 8 2 2 3" xfId="42254"/>
    <cellStyle name="Migliaia 59 8 2 3" xfId="34301"/>
    <cellStyle name="Migliaia 59 8 2 4" xfId="39603"/>
    <cellStyle name="Migliaia 59 8 3" xfId="17401"/>
    <cellStyle name="Migliaia 59 8 3 2" xfId="31062"/>
    <cellStyle name="Migliaia 59 8 4" xfId="21856"/>
    <cellStyle name="Migliaia 59 8 5" xfId="13178"/>
    <cellStyle name="Migliaia 59 9" xfId="13547"/>
    <cellStyle name="Migliaia 59 9 2" xfId="31063"/>
    <cellStyle name="Migliaia 59 9 3" xfId="21857"/>
    <cellStyle name="Migliaia 6" xfId="695"/>
    <cellStyle name="Migliaia 6 10" xfId="17402"/>
    <cellStyle name="Migliaia 6 10 2" xfId="31064"/>
    <cellStyle name="Migliaia 6 11" xfId="21858"/>
    <cellStyle name="Migliaia 6 12" xfId="1946"/>
    <cellStyle name="Migliaia 6 2" xfId="696"/>
    <cellStyle name="Migliaia 6 2 2" xfId="2654"/>
    <cellStyle name="Migliaia 6 2 2 2" xfId="4628"/>
    <cellStyle name="Migliaia 6 2 2 2 2" xfId="10722"/>
    <cellStyle name="Migliaia 6 2 2 2 2 2" xfId="31067"/>
    <cellStyle name="Migliaia 6 2 2 2 3" xfId="14834"/>
    <cellStyle name="Migliaia 6 2 2 2 4" xfId="17405"/>
    <cellStyle name="Migliaia 6 2 2 2 5" xfId="21861"/>
    <cellStyle name="Migliaia 6 2 2 2 6" xfId="13179"/>
    <cellStyle name="Migliaia 6 2 2 3" xfId="7947"/>
    <cellStyle name="Migliaia 6 2 2 3 2" xfId="31793"/>
    <cellStyle name="Migliaia 6 2 2 3 2 2" xfId="36953"/>
    <cellStyle name="Migliaia 6 2 2 3 2 3" xfId="42255"/>
    <cellStyle name="Migliaia 6 2 2 3 3" xfId="34302"/>
    <cellStyle name="Migliaia 6 2 2 3 4" xfId="39604"/>
    <cellStyle name="Migliaia 6 2 2 4" xfId="7177"/>
    <cellStyle name="Migliaia 6 2 2 4 2" xfId="17950"/>
    <cellStyle name="Migliaia 6 2 2 4 3" xfId="31066"/>
    <cellStyle name="Migliaia 6 2 2 4 4" xfId="44468"/>
    <cellStyle name="Migliaia 6 2 2 4 5" xfId="46943"/>
    <cellStyle name="Migliaia 6 2 2 4 6" xfId="49959"/>
    <cellStyle name="Migliaia 6 2 2 5" xfId="17404"/>
    <cellStyle name="Migliaia 6 2 2 6" xfId="21860"/>
    <cellStyle name="Migliaia 6 2 3" xfId="4179"/>
    <cellStyle name="Migliaia 6 2 3 2" xfId="10649"/>
    <cellStyle name="Migliaia 6 2 3 2 2" xfId="31794"/>
    <cellStyle name="Migliaia 6 2 3 2 2 2" xfId="36954"/>
    <cellStyle name="Migliaia 6 2 3 2 2 3" xfId="42256"/>
    <cellStyle name="Migliaia 6 2 3 2 3" xfId="34303"/>
    <cellStyle name="Migliaia 6 2 3 2 4" xfId="39605"/>
    <cellStyle name="Migliaia 6 2 3 3" xfId="17406"/>
    <cellStyle name="Migliaia 6 2 3 3 2" xfId="31068"/>
    <cellStyle name="Migliaia 6 2 3 4" xfId="21862"/>
    <cellStyle name="Migliaia 6 2 3 5" xfId="13180"/>
    <cellStyle name="Migliaia 6 2 4" xfId="3782"/>
    <cellStyle name="Migliaia 6 2 4 2" xfId="10354"/>
    <cellStyle name="Migliaia 6 2 4 2 2" xfId="31069"/>
    <cellStyle name="Migliaia 6 2 4 3" xfId="14992"/>
    <cellStyle name="Migliaia 6 2 4 4" xfId="17407"/>
    <cellStyle name="Migliaia 6 2 4 5" xfId="21863"/>
    <cellStyle name="Migliaia 6 2 4 6" xfId="13181"/>
    <cellStyle name="Migliaia 6 2 5" xfId="9462"/>
    <cellStyle name="Migliaia 6 2 5 2" xfId="31070"/>
    <cellStyle name="Migliaia 6 2 5 3" xfId="21864"/>
    <cellStyle name="Migliaia 6 2 6" xfId="17403"/>
    <cellStyle name="Migliaia 6 2 6 2" xfId="31071"/>
    <cellStyle name="Migliaia 6 2 6 3" xfId="21865"/>
    <cellStyle name="Migliaia 6 2 7" xfId="31065"/>
    <cellStyle name="Migliaia 6 2 8" xfId="21859"/>
    <cellStyle name="Migliaia 6 2 9" xfId="1947"/>
    <cellStyle name="Migliaia 6 3" xfId="697"/>
    <cellStyle name="Migliaia 6 3 10" xfId="21866"/>
    <cellStyle name="Migliaia 6 3 11" xfId="13182"/>
    <cellStyle name="Migliaia 6 3 12" xfId="1948"/>
    <cellStyle name="Migliaia 6 3 2" xfId="698"/>
    <cellStyle name="Migliaia 6 3 2 2" xfId="4630"/>
    <cellStyle name="Migliaia 6 3 2 2 2" xfId="8410"/>
    <cellStyle name="Migliaia 6 3 2 2 2 2" xfId="14835"/>
    <cellStyle name="Migliaia 6 3 2 2 2 2 2" xfId="18203"/>
    <cellStyle name="Migliaia 6 3 2 2 2 2 3" xfId="31075"/>
    <cellStyle name="Migliaia 6 3 2 2 2 3" xfId="21869"/>
    <cellStyle name="Migliaia 6 3 2 2 2 4" xfId="42898"/>
    <cellStyle name="Migliaia 6 3 2 2 2 5" xfId="47209"/>
    <cellStyle name="Migliaia 6 3 2 2 2 6" xfId="50225"/>
    <cellStyle name="Migliaia 6 3 2 2 2 7" xfId="14002"/>
    <cellStyle name="Migliaia 6 3 2 2 3" xfId="8506"/>
    <cellStyle name="Migliaia 6 3 2 2 3 2" xfId="31074"/>
    <cellStyle name="Migliaia 6 3 2 2 4" xfId="7178"/>
    <cellStyle name="Migliaia 6 3 2 2 4 2" xfId="17951"/>
    <cellStyle name="Migliaia 6 3 2 2 4 3" xfId="43715"/>
    <cellStyle name="Migliaia 6 3 2 2 4 4" xfId="46944"/>
    <cellStyle name="Migliaia 6 3 2 2 4 5" xfId="49960"/>
    <cellStyle name="Migliaia 6 3 2 2 5" xfId="17410"/>
    <cellStyle name="Migliaia 6 3 2 2 6" xfId="21868"/>
    <cellStyle name="Migliaia 6 3 2 3" xfId="3784"/>
    <cellStyle name="Migliaia 6 3 2 3 2" xfId="7962"/>
    <cellStyle name="Migliaia 6 3 2 3 2 2" xfId="31076"/>
    <cellStyle name="Migliaia 6 3 2 3 3" xfId="8411"/>
    <cellStyle name="Migliaia 6 3 2 3 4" xfId="17411"/>
    <cellStyle name="Migliaia 6 3 2 3 5" xfId="21870"/>
    <cellStyle name="Migliaia 6 3 2 3 6" xfId="13183"/>
    <cellStyle name="Migliaia 6 3 2 4" xfId="7761"/>
    <cellStyle name="Migliaia 6 3 2 4 2" xfId="14419"/>
    <cellStyle name="Migliaia 6 3 2 4 2 2" xfId="31077"/>
    <cellStyle name="Migliaia 6 3 2 4 3" xfId="21871"/>
    <cellStyle name="Migliaia 6 3 2 4 4" xfId="13550"/>
    <cellStyle name="Migliaia 6 3 2 5" xfId="13565"/>
    <cellStyle name="Migliaia 6 3 2 5 2" xfId="31078"/>
    <cellStyle name="Migliaia 6 3 2 5 3" xfId="21872"/>
    <cellStyle name="Migliaia 6 3 2 6" xfId="17409"/>
    <cellStyle name="Migliaia 6 3 2 6 2" xfId="31079"/>
    <cellStyle name="Migliaia 6 3 2 6 3" xfId="21873"/>
    <cellStyle name="Migliaia 6 3 2 7" xfId="31073"/>
    <cellStyle name="Migliaia 6 3 2 8" xfId="21867"/>
    <cellStyle name="Migliaia 6 3 2 9" xfId="2656"/>
    <cellStyle name="Migliaia 6 3 3" xfId="2655"/>
    <cellStyle name="Migliaia 6 3 3 2" xfId="4629"/>
    <cellStyle name="Migliaia 6 3 3 2 2" xfId="6100"/>
    <cellStyle name="Migliaia 6 3 3 2 2 2" xfId="31081"/>
    <cellStyle name="Migliaia 6 3 3 2 3" xfId="14579"/>
    <cellStyle name="Migliaia 6 3 3 2 4" xfId="17413"/>
    <cellStyle name="Migliaia 6 3 3 2 5" xfId="21875"/>
    <cellStyle name="Migliaia 6 3 3 2 6" xfId="13185"/>
    <cellStyle name="Migliaia 6 3 3 3" xfId="5852"/>
    <cellStyle name="Migliaia 6 3 3 3 2" xfId="31082"/>
    <cellStyle name="Migliaia 6 3 3 3 3" xfId="21876"/>
    <cellStyle name="Migliaia 6 3 3 4" xfId="17412"/>
    <cellStyle name="Migliaia 6 3 3 4 2" xfId="31083"/>
    <cellStyle name="Migliaia 6 3 3 4 3" xfId="21877"/>
    <cellStyle name="Migliaia 6 3 3 4 4" xfId="45186"/>
    <cellStyle name="Migliaia 6 3 3 5" xfId="21878"/>
    <cellStyle name="Migliaia 6 3 3 5 2" xfId="31084"/>
    <cellStyle name="Migliaia 6 3 3 5 3" xfId="45187"/>
    <cellStyle name="Migliaia 6 3 3 6" xfId="31080"/>
    <cellStyle name="Migliaia 6 3 3 7" xfId="21874"/>
    <cellStyle name="Migliaia 6 3 3 8" xfId="13184"/>
    <cellStyle name="Migliaia 6 3 4" xfId="3320"/>
    <cellStyle name="Migliaia 6 3 4 2" xfId="4830"/>
    <cellStyle name="Migliaia 6 3 4 2 2" xfId="10782"/>
    <cellStyle name="Migliaia 6 3 4 2 3" xfId="14871"/>
    <cellStyle name="Migliaia 6 3 4 2 4" xfId="17415"/>
    <cellStyle name="Migliaia 6 3 4 2 5" xfId="28770"/>
    <cellStyle name="Migliaia 6 3 4 2 6" xfId="13187"/>
    <cellStyle name="Migliaia 6 3 4 3" xfId="10030"/>
    <cellStyle name="Migliaia 6 3 4 3 2" xfId="31795"/>
    <cellStyle name="Migliaia 6 3 4 3 2 2" xfId="36955"/>
    <cellStyle name="Migliaia 6 3 4 3 2 3" xfId="42257"/>
    <cellStyle name="Migliaia 6 3 4 3 3" xfId="34304"/>
    <cellStyle name="Migliaia 6 3 4 3 4" xfId="39606"/>
    <cellStyle name="Migliaia 6 3 4 4" xfId="17414"/>
    <cellStyle name="Migliaia 6 3 4 4 2" xfId="31085"/>
    <cellStyle name="Migliaia 6 3 4 5" xfId="21879"/>
    <cellStyle name="Migliaia 6 3 4 6" xfId="13186"/>
    <cellStyle name="Migliaia 6 3 5" xfId="4180"/>
    <cellStyle name="Migliaia 6 3 5 2" xfId="10650"/>
    <cellStyle name="Migliaia 6 3 5 2 2" xfId="31796"/>
    <cellStyle name="Migliaia 6 3 5 2 2 2" xfId="36956"/>
    <cellStyle name="Migliaia 6 3 5 2 2 3" xfId="42258"/>
    <cellStyle name="Migliaia 6 3 5 2 3" xfId="34305"/>
    <cellStyle name="Migliaia 6 3 5 2 4" xfId="39607"/>
    <cellStyle name="Migliaia 6 3 5 3" xfId="17416"/>
    <cellStyle name="Migliaia 6 3 5 3 2" xfId="31086"/>
    <cellStyle name="Migliaia 6 3 5 4" xfId="21880"/>
    <cellStyle name="Migliaia 6 3 5 5" xfId="13188"/>
    <cellStyle name="Migliaia 6 3 6" xfId="3783"/>
    <cellStyle name="Migliaia 6 3 6 2" xfId="10355"/>
    <cellStyle name="Migliaia 6 3 6 2 2" xfId="31087"/>
    <cellStyle name="Migliaia 6 3 6 3" xfId="14991"/>
    <cellStyle name="Migliaia 6 3 6 4" xfId="17417"/>
    <cellStyle name="Migliaia 6 3 6 5" xfId="21881"/>
    <cellStyle name="Migliaia 6 3 6 6" xfId="13189"/>
    <cellStyle name="Migliaia 6 3 7" xfId="8556"/>
    <cellStyle name="Migliaia 6 3 7 2" xfId="31088"/>
    <cellStyle name="Migliaia 6 3 7 3" xfId="21882"/>
    <cellStyle name="Migliaia 6 3 8" xfId="13566"/>
    <cellStyle name="Migliaia 6 3 8 2" xfId="31089"/>
    <cellStyle name="Migliaia 6 3 8 3" xfId="21883"/>
    <cellStyle name="Migliaia 6 3 9" xfId="17408"/>
    <cellStyle name="Migliaia 6 3 9 2" xfId="31072"/>
    <cellStyle name="Migliaia 6 4" xfId="699"/>
    <cellStyle name="Migliaia 6 4 10" xfId="2657"/>
    <cellStyle name="Migliaia 6 4 2" xfId="4631"/>
    <cellStyle name="Migliaia 6 4 2 2" xfId="5199"/>
    <cellStyle name="Migliaia 6 4 2 2 2" xfId="31092"/>
    <cellStyle name="Migliaia 6 4 2 2 3" xfId="21886"/>
    <cellStyle name="Migliaia 6 4 2 3" xfId="8412"/>
    <cellStyle name="Migliaia 6 4 2 3 2" xfId="31093"/>
    <cellStyle name="Migliaia 6 4 2 3 3" xfId="21887"/>
    <cellStyle name="Migliaia 6 4 2 4" xfId="7763"/>
    <cellStyle name="Migliaia 6 4 2 4 2" xfId="31091"/>
    <cellStyle name="Migliaia 6 4 2 5" xfId="7180"/>
    <cellStyle name="Migliaia 6 4 2 5 2" xfId="17953"/>
    <cellStyle name="Migliaia 6 4 2 5 3" xfId="20787"/>
    <cellStyle name="Migliaia 6 4 2 5 4" xfId="46946"/>
    <cellStyle name="Migliaia 6 4 2 5 5" xfId="49962"/>
    <cellStyle name="Migliaia 6 4 2 6" xfId="17419"/>
    <cellStyle name="Migliaia 6 4 2 7" xfId="21885"/>
    <cellStyle name="Migliaia 6 4 3" xfId="5200"/>
    <cellStyle name="Migliaia 6 4 3 2" xfId="14580"/>
    <cellStyle name="Migliaia 6 4 3 2 2" xfId="31094"/>
    <cellStyle name="Migliaia 6 4 3 3" xfId="21888"/>
    <cellStyle name="Migliaia 6 4 3 4" xfId="13564"/>
    <cellStyle name="Migliaia 6 4 4" xfId="8413"/>
    <cellStyle name="Migliaia 6 4 4 2" xfId="31095"/>
    <cellStyle name="Migliaia 6 4 4 3" xfId="21889"/>
    <cellStyle name="Migliaia 6 4 5" xfId="7762"/>
    <cellStyle name="Migliaia 6 4 5 2" xfId="31096"/>
    <cellStyle name="Migliaia 6 4 5 3" xfId="21890"/>
    <cellStyle name="Migliaia 6 4 6" xfId="7179"/>
    <cellStyle name="Migliaia 6 4 6 2" xfId="17952"/>
    <cellStyle name="Migliaia 6 4 6 2 2" xfId="31097"/>
    <cellStyle name="Migliaia 6 4 6 3" xfId="21891"/>
    <cellStyle name="Migliaia 6 4 6 4" xfId="28732"/>
    <cellStyle name="Migliaia 6 4 6 5" xfId="45188"/>
    <cellStyle name="Migliaia 6 4 6 6" xfId="46945"/>
    <cellStyle name="Migliaia 6 4 6 7" xfId="49961"/>
    <cellStyle name="Migliaia 6 4 7" xfId="17418"/>
    <cellStyle name="Migliaia 6 4 7 2" xfId="31098"/>
    <cellStyle name="Migliaia 6 4 7 3" xfId="21892"/>
    <cellStyle name="Migliaia 6 4 8" xfId="31090"/>
    <cellStyle name="Migliaia 6 4 9" xfId="21884"/>
    <cellStyle name="Migliaia 6 5" xfId="700"/>
    <cellStyle name="Migliaia 6 5 2" xfId="4632"/>
    <cellStyle name="Migliaia 6 5 2 2" xfId="14836"/>
    <cellStyle name="Migliaia 6 5 2 2 2" xfId="31100"/>
    <cellStyle name="Migliaia 6 5 2 3" xfId="17421"/>
    <cellStyle name="Migliaia 6 5 2 4" xfId="21894"/>
    <cellStyle name="Migliaia 6 5 2 5" xfId="13190"/>
    <cellStyle name="Migliaia 6 5 3" xfId="7764"/>
    <cellStyle name="Migliaia 6 5 3 2" xfId="31101"/>
    <cellStyle name="Migliaia 6 5 3 3" xfId="21895"/>
    <cellStyle name="Migliaia 6 5 4" xfId="7181"/>
    <cellStyle name="Migliaia 6 5 4 2" xfId="17954"/>
    <cellStyle name="Migliaia 6 5 4 2 2" xfId="31102"/>
    <cellStyle name="Migliaia 6 5 4 3" xfId="21896"/>
    <cellStyle name="Migliaia 6 5 4 4" xfId="42996"/>
    <cellStyle name="Migliaia 6 5 4 5" xfId="45189"/>
    <cellStyle name="Migliaia 6 5 4 6" xfId="46947"/>
    <cellStyle name="Migliaia 6 5 4 7" xfId="49963"/>
    <cellStyle name="Migliaia 6 5 5" xfId="17420"/>
    <cellStyle name="Migliaia 6 5 5 2" xfId="31103"/>
    <cellStyle name="Migliaia 6 5 5 3" xfId="21897"/>
    <cellStyle name="Migliaia 6 5 5 4" xfId="45190"/>
    <cellStyle name="Migliaia 6 5 6" xfId="21898"/>
    <cellStyle name="Migliaia 6 5 6 2" xfId="31104"/>
    <cellStyle name="Migliaia 6 5 7" xfId="31099"/>
    <cellStyle name="Migliaia 6 5 8" xfId="21893"/>
    <cellStyle name="Migliaia 6 5 9" xfId="2658"/>
    <cellStyle name="Migliaia 6 6" xfId="2653"/>
    <cellStyle name="Migliaia 6 6 2" xfId="4627"/>
    <cellStyle name="Migliaia 6 6 2 2" xfId="6099"/>
    <cellStyle name="Migliaia 6 6 2 3" xfId="14903"/>
    <cellStyle name="Migliaia 6 6 2 4" xfId="17423"/>
    <cellStyle name="Migliaia 6 6 2 5" xfId="28771"/>
    <cellStyle name="Migliaia 6 6 2 6" xfId="13192"/>
    <cellStyle name="Migliaia 6 6 3" xfId="5851"/>
    <cellStyle name="Migliaia 6 6 3 2" xfId="31797"/>
    <cellStyle name="Migliaia 6 6 3 2 2" xfId="36957"/>
    <cellStyle name="Migliaia 6 6 3 2 3" xfId="42259"/>
    <cellStyle name="Migliaia 6 6 3 3" xfId="34306"/>
    <cellStyle name="Migliaia 6 6 3 4" xfId="39608"/>
    <cellStyle name="Migliaia 6 6 4" xfId="17422"/>
    <cellStyle name="Migliaia 6 6 4 2" xfId="31105"/>
    <cellStyle name="Migliaia 6 6 5" xfId="21899"/>
    <cellStyle name="Migliaia 6 6 6" xfId="13191"/>
    <cellStyle name="Migliaia 6 7" xfId="4178"/>
    <cellStyle name="Migliaia 6 7 2" xfId="10648"/>
    <cellStyle name="Migliaia 6 7 2 2" xfId="31798"/>
    <cellStyle name="Migliaia 6 7 2 2 2" xfId="36958"/>
    <cellStyle name="Migliaia 6 7 2 2 3" xfId="42260"/>
    <cellStyle name="Migliaia 6 7 2 3" xfId="34307"/>
    <cellStyle name="Migliaia 6 7 2 4" xfId="39609"/>
    <cellStyle name="Migliaia 6 7 3" xfId="17424"/>
    <cellStyle name="Migliaia 6 7 3 2" xfId="31106"/>
    <cellStyle name="Migliaia 6 7 4" xfId="21900"/>
    <cellStyle name="Migliaia 6 7 5" xfId="13193"/>
    <cellStyle name="Migliaia 6 8" xfId="3781"/>
    <cellStyle name="Migliaia 6 8 2" xfId="10353"/>
    <cellStyle name="Migliaia 6 8 2 2" xfId="31799"/>
    <cellStyle name="Migliaia 6 8 2 2 2" xfId="36959"/>
    <cellStyle name="Migliaia 6 8 2 2 3" xfId="42261"/>
    <cellStyle name="Migliaia 6 8 2 3" xfId="34308"/>
    <cellStyle name="Migliaia 6 8 2 4" xfId="39610"/>
    <cellStyle name="Migliaia 6 8 3" xfId="17425"/>
    <cellStyle name="Migliaia 6 8 3 2" xfId="31107"/>
    <cellStyle name="Migliaia 6 8 4" xfId="21901"/>
    <cellStyle name="Migliaia 6 8 5" xfId="13194"/>
    <cellStyle name="Migliaia 6 9" xfId="13549"/>
    <cellStyle name="Migliaia 6 9 2" xfId="31108"/>
    <cellStyle name="Migliaia 6 9 3" xfId="21902"/>
    <cellStyle name="Migliaia 60" xfId="701"/>
    <cellStyle name="Migliaia 60 10" xfId="17426"/>
    <cellStyle name="Migliaia 60 10 2" xfId="31109"/>
    <cellStyle name="Migliaia 60 11" xfId="21903"/>
    <cellStyle name="Migliaia 60 12" xfId="1949"/>
    <cellStyle name="Migliaia 60 2" xfId="702"/>
    <cellStyle name="Migliaia 60 2 2" xfId="2660"/>
    <cellStyle name="Migliaia 60 2 2 2" xfId="4634"/>
    <cellStyle name="Migliaia 60 2 2 2 2" xfId="10723"/>
    <cellStyle name="Migliaia 60 2 2 2 2 2" xfId="31112"/>
    <cellStyle name="Migliaia 60 2 2 2 3" xfId="14837"/>
    <cellStyle name="Migliaia 60 2 2 2 4" xfId="17429"/>
    <cellStyle name="Migliaia 60 2 2 2 5" xfId="21906"/>
    <cellStyle name="Migliaia 60 2 2 2 6" xfId="13195"/>
    <cellStyle name="Migliaia 60 2 2 3" xfId="7948"/>
    <cellStyle name="Migliaia 60 2 2 3 2" xfId="31800"/>
    <cellStyle name="Migliaia 60 2 2 3 2 2" xfId="36960"/>
    <cellStyle name="Migliaia 60 2 2 3 2 3" xfId="42262"/>
    <cellStyle name="Migliaia 60 2 2 3 3" xfId="34309"/>
    <cellStyle name="Migliaia 60 2 2 3 4" xfId="39611"/>
    <cellStyle name="Migliaia 60 2 2 4" xfId="7182"/>
    <cellStyle name="Migliaia 60 2 2 4 2" xfId="17955"/>
    <cellStyle name="Migliaia 60 2 2 4 3" xfId="31111"/>
    <cellStyle name="Migliaia 60 2 2 4 4" xfId="43673"/>
    <cellStyle name="Migliaia 60 2 2 4 5" xfId="46948"/>
    <cellStyle name="Migliaia 60 2 2 4 6" xfId="49964"/>
    <cellStyle name="Migliaia 60 2 2 5" xfId="17428"/>
    <cellStyle name="Migliaia 60 2 2 6" xfId="21905"/>
    <cellStyle name="Migliaia 60 2 3" xfId="4182"/>
    <cellStyle name="Migliaia 60 2 3 2" xfId="10652"/>
    <cellStyle name="Migliaia 60 2 3 2 2" xfId="31801"/>
    <cellStyle name="Migliaia 60 2 3 2 2 2" xfId="36961"/>
    <cellStyle name="Migliaia 60 2 3 2 2 3" xfId="42263"/>
    <cellStyle name="Migliaia 60 2 3 2 3" xfId="34310"/>
    <cellStyle name="Migliaia 60 2 3 2 4" xfId="39612"/>
    <cellStyle name="Migliaia 60 2 3 3" xfId="17430"/>
    <cellStyle name="Migliaia 60 2 3 3 2" xfId="31113"/>
    <cellStyle name="Migliaia 60 2 3 4" xfId="21907"/>
    <cellStyle name="Migliaia 60 2 3 5" xfId="13196"/>
    <cellStyle name="Migliaia 60 2 4" xfId="3786"/>
    <cellStyle name="Migliaia 60 2 4 2" xfId="10357"/>
    <cellStyle name="Migliaia 60 2 4 2 2" xfId="31114"/>
    <cellStyle name="Migliaia 60 2 4 3" xfId="14990"/>
    <cellStyle name="Migliaia 60 2 4 4" xfId="17431"/>
    <cellStyle name="Migliaia 60 2 4 5" xfId="21908"/>
    <cellStyle name="Migliaia 60 2 4 6" xfId="13197"/>
    <cellStyle name="Migliaia 60 2 5" xfId="9463"/>
    <cellStyle name="Migliaia 60 2 5 2" xfId="31115"/>
    <cellStyle name="Migliaia 60 2 5 3" xfId="21909"/>
    <cellStyle name="Migliaia 60 2 6" xfId="17427"/>
    <cellStyle name="Migliaia 60 2 6 2" xfId="31116"/>
    <cellStyle name="Migliaia 60 2 6 3" xfId="21910"/>
    <cellStyle name="Migliaia 60 2 7" xfId="31110"/>
    <cellStyle name="Migliaia 60 2 8" xfId="21904"/>
    <cellStyle name="Migliaia 60 2 9" xfId="1950"/>
    <cellStyle name="Migliaia 60 3" xfId="703"/>
    <cellStyle name="Migliaia 60 3 10" xfId="21911"/>
    <cellStyle name="Migliaia 60 3 11" xfId="13198"/>
    <cellStyle name="Migliaia 60 3 12" xfId="1951"/>
    <cellStyle name="Migliaia 60 3 2" xfId="704"/>
    <cellStyle name="Migliaia 60 3 2 2" xfId="4636"/>
    <cellStyle name="Migliaia 60 3 2 2 2" xfId="8414"/>
    <cellStyle name="Migliaia 60 3 2 2 2 2" xfId="14838"/>
    <cellStyle name="Migliaia 60 3 2 2 2 2 2" xfId="18204"/>
    <cellStyle name="Migliaia 60 3 2 2 2 2 3" xfId="31120"/>
    <cellStyle name="Migliaia 60 3 2 2 2 3" xfId="21914"/>
    <cellStyle name="Migliaia 60 3 2 2 2 4" xfId="43038"/>
    <cellStyle name="Migliaia 60 3 2 2 2 5" xfId="47210"/>
    <cellStyle name="Migliaia 60 3 2 2 2 6" xfId="50226"/>
    <cellStyle name="Migliaia 60 3 2 2 2 7" xfId="14003"/>
    <cellStyle name="Migliaia 60 3 2 2 3" xfId="8505"/>
    <cellStyle name="Migliaia 60 3 2 2 3 2" xfId="31119"/>
    <cellStyle name="Migliaia 60 3 2 2 4" xfId="7183"/>
    <cellStyle name="Migliaia 60 3 2 2 4 2" xfId="17956"/>
    <cellStyle name="Migliaia 60 3 2 2 4 3" xfId="20519"/>
    <cellStyle name="Migliaia 60 3 2 2 4 4" xfId="46949"/>
    <cellStyle name="Migliaia 60 3 2 2 4 5" xfId="49965"/>
    <cellStyle name="Migliaia 60 3 2 2 5" xfId="17434"/>
    <cellStyle name="Migliaia 60 3 2 2 6" xfId="21913"/>
    <cellStyle name="Migliaia 60 3 2 3" xfId="3788"/>
    <cellStyle name="Migliaia 60 3 2 3 2" xfId="8523"/>
    <cellStyle name="Migliaia 60 3 2 3 2 2" xfId="31121"/>
    <cellStyle name="Migliaia 60 3 2 3 3" xfId="8415"/>
    <cellStyle name="Migliaia 60 3 2 3 4" xfId="17435"/>
    <cellStyle name="Migliaia 60 3 2 3 5" xfId="21915"/>
    <cellStyle name="Migliaia 60 3 2 3 6" xfId="13199"/>
    <cellStyle name="Migliaia 60 3 2 4" xfId="7765"/>
    <cellStyle name="Migliaia 60 3 2 4 2" xfId="14420"/>
    <cellStyle name="Migliaia 60 3 2 4 2 2" xfId="31122"/>
    <cellStyle name="Migliaia 60 3 2 4 3" xfId="21916"/>
    <cellStyle name="Migliaia 60 3 2 4 4" xfId="13552"/>
    <cellStyle name="Migliaia 60 3 2 5" xfId="13562"/>
    <cellStyle name="Migliaia 60 3 2 5 2" xfId="31123"/>
    <cellStyle name="Migliaia 60 3 2 5 3" xfId="21917"/>
    <cellStyle name="Migliaia 60 3 2 6" xfId="17433"/>
    <cellStyle name="Migliaia 60 3 2 6 2" xfId="31124"/>
    <cellStyle name="Migliaia 60 3 2 6 3" xfId="21918"/>
    <cellStyle name="Migliaia 60 3 2 7" xfId="31118"/>
    <cellStyle name="Migliaia 60 3 2 8" xfId="21912"/>
    <cellStyle name="Migliaia 60 3 2 9" xfId="2662"/>
    <cellStyle name="Migliaia 60 3 3" xfId="2661"/>
    <cellStyle name="Migliaia 60 3 3 2" xfId="4635"/>
    <cellStyle name="Migliaia 60 3 3 2 2" xfId="6102"/>
    <cellStyle name="Migliaia 60 3 3 2 2 2" xfId="31126"/>
    <cellStyle name="Migliaia 60 3 3 2 3" xfId="14581"/>
    <cellStyle name="Migliaia 60 3 3 2 4" xfId="17437"/>
    <cellStyle name="Migliaia 60 3 3 2 5" xfId="21920"/>
    <cellStyle name="Migliaia 60 3 3 2 6" xfId="13201"/>
    <cellStyle name="Migliaia 60 3 3 3" xfId="5854"/>
    <cellStyle name="Migliaia 60 3 3 3 2" xfId="31127"/>
    <cellStyle name="Migliaia 60 3 3 3 3" xfId="21921"/>
    <cellStyle name="Migliaia 60 3 3 4" xfId="17436"/>
    <cellStyle name="Migliaia 60 3 3 4 2" xfId="31128"/>
    <cellStyle name="Migliaia 60 3 3 4 3" xfId="21922"/>
    <cellStyle name="Migliaia 60 3 3 4 4" xfId="45191"/>
    <cellStyle name="Migliaia 60 3 3 5" xfId="21923"/>
    <cellStyle name="Migliaia 60 3 3 5 2" xfId="31129"/>
    <cellStyle name="Migliaia 60 3 3 5 3" xfId="45192"/>
    <cellStyle name="Migliaia 60 3 3 6" xfId="31125"/>
    <cellStyle name="Migliaia 60 3 3 7" xfId="21919"/>
    <cellStyle name="Migliaia 60 3 3 8" xfId="13200"/>
    <cellStyle name="Migliaia 60 3 4" xfId="3321"/>
    <cellStyle name="Migliaia 60 3 4 2" xfId="4831"/>
    <cellStyle name="Migliaia 60 3 4 2 2" xfId="10783"/>
    <cellStyle name="Migliaia 60 3 4 2 3" xfId="14444"/>
    <cellStyle name="Migliaia 60 3 4 2 4" xfId="17439"/>
    <cellStyle name="Migliaia 60 3 4 2 5" xfId="28772"/>
    <cellStyle name="Migliaia 60 3 4 2 6" xfId="13203"/>
    <cellStyle name="Migliaia 60 3 4 3" xfId="10031"/>
    <cellStyle name="Migliaia 60 3 4 3 2" xfId="31802"/>
    <cellStyle name="Migliaia 60 3 4 3 2 2" xfId="36962"/>
    <cellStyle name="Migliaia 60 3 4 3 2 3" xfId="42264"/>
    <cellStyle name="Migliaia 60 3 4 3 3" xfId="34311"/>
    <cellStyle name="Migliaia 60 3 4 3 4" xfId="39613"/>
    <cellStyle name="Migliaia 60 3 4 4" xfId="17438"/>
    <cellStyle name="Migliaia 60 3 4 4 2" xfId="31130"/>
    <cellStyle name="Migliaia 60 3 4 5" xfId="21924"/>
    <cellStyle name="Migliaia 60 3 4 6" xfId="13202"/>
    <cellStyle name="Migliaia 60 3 5" xfId="4183"/>
    <cellStyle name="Migliaia 60 3 5 2" xfId="10653"/>
    <cellStyle name="Migliaia 60 3 5 2 2" xfId="31803"/>
    <cellStyle name="Migliaia 60 3 5 2 2 2" xfId="36963"/>
    <cellStyle name="Migliaia 60 3 5 2 2 3" xfId="42265"/>
    <cellStyle name="Migliaia 60 3 5 2 3" xfId="34312"/>
    <cellStyle name="Migliaia 60 3 5 2 4" xfId="39614"/>
    <cellStyle name="Migliaia 60 3 5 3" xfId="17440"/>
    <cellStyle name="Migliaia 60 3 5 3 2" xfId="31131"/>
    <cellStyle name="Migliaia 60 3 5 4" xfId="21925"/>
    <cellStyle name="Migliaia 60 3 5 5" xfId="13204"/>
    <cellStyle name="Migliaia 60 3 6" xfId="3787"/>
    <cellStyle name="Migliaia 60 3 6 2" xfId="10358"/>
    <cellStyle name="Migliaia 60 3 6 2 2" xfId="31132"/>
    <cellStyle name="Migliaia 60 3 6 3" xfId="14989"/>
    <cellStyle name="Migliaia 60 3 6 4" xfId="17441"/>
    <cellStyle name="Migliaia 60 3 6 5" xfId="21926"/>
    <cellStyle name="Migliaia 60 3 6 6" xfId="13205"/>
    <cellStyle name="Migliaia 60 3 7" xfId="7517"/>
    <cellStyle name="Migliaia 60 3 7 2" xfId="31133"/>
    <cellStyle name="Migliaia 60 3 7 3" xfId="21927"/>
    <cellStyle name="Migliaia 60 3 8" xfId="13563"/>
    <cellStyle name="Migliaia 60 3 8 2" xfId="31134"/>
    <cellStyle name="Migliaia 60 3 8 3" xfId="21928"/>
    <cellStyle name="Migliaia 60 3 9" xfId="17432"/>
    <cellStyle name="Migliaia 60 3 9 2" xfId="31117"/>
    <cellStyle name="Migliaia 60 4" xfId="705"/>
    <cellStyle name="Migliaia 60 4 10" xfId="2663"/>
    <cellStyle name="Migliaia 60 4 2" xfId="4637"/>
    <cellStyle name="Migliaia 60 4 2 2" xfId="5201"/>
    <cellStyle name="Migliaia 60 4 2 2 2" xfId="31137"/>
    <cellStyle name="Migliaia 60 4 2 2 3" xfId="21931"/>
    <cellStyle name="Migliaia 60 4 2 3" xfId="8416"/>
    <cellStyle name="Migliaia 60 4 2 3 2" xfId="31138"/>
    <cellStyle name="Migliaia 60 4 2 3 3" xfId="21932"/>
    <cellStyle name="Migliaia 60 4 2 4" xfId="7767"/>
    <cellStyle name="Migliaia 60 4 2 4 2" xfId="31136"/>
    <cellStyle name="Migliaia 60 4 2 5" xfId="7185"/>
    <cellStyle name="Migliaia 60 4 2 5 2" xfId="17958"/>
    <cellStyle name="Migliaia 60 4 2 5 3" xfId="21462"/>
    <cellStyle name="Migliaia 60 4 2 5 4" xfId="46951"/>
    <cellStyle name="Migliaia 60 4 2 5 5" xfId="49967"/>
    <cellStyle name="Migliaia 60 4 2 6" xfId="17443"/>
    <cellStyle name="Migliaia 60 4 2 7" xfId="21930"/>
    <cellStyle name="Migliaia 60 4 3" xfId="5202"/>
    <cellStyle name="Migliaia 60 4 3 2" xfId="14582"/>
    <cellStyle name="Migliaia 60 4 3 2 2" xfId="31139"/>
    <cellStyle name="Migliaia 60 4 3 3" xfId="21933"/>
    <cellStyle name="Migliaia 60 4 3 4" xfId="13561"/>
    <cellStyle name="Migliaia 60 4 4" xfId="8417"/>
    <cellStyle name="Migliaia 60 4 4 2" xfId="31140"/>
    <cellStyle name="Migliaia 60 4 4 3" xfId="21934"/>
    <cellStyle name="Migliaia 60 4 5" xfId="7766"/>
    <cellStyle name="Migliaia 60 4 5 2" xfId="31141"/>
    <cellStyle name="Migliaia 60 4 5 3" xfId="21935"/>
    <cellStyle name="Migliaia 60 4 6" xfId="7184"/>
    <cellStyle name="Migliaia 60 4 6 2" xfId="17957"/>
    <cellStyle name="Migliaia 60 4 6 2 2" xfId="31142"/>
    <cellStyle name="Migliaia 60 4 6 3" xfId="21936"/>
    <cellStyle name="Migliaia 60 4 6 4" xfId="43409"/>
    <cellStyle name="Migliaia 60 4 6 5" xfId="45193"/>
    <cellStyle name="Migliaia 60 4 6 6" xfId="46950"/>
    <cellStyle name="Migliaia 60 4 6 7" xfId="49966"/>
    <cellStyle name="Migliaia 60 4 7" xfId="17442"/>
    <cellStyle name="Migliaia 60 4 7 2" xfId="31143"/>
    <cellStyle name="Migliaia 60 4 7 3" xfId="21937"/>
    <cellStyle name="Migliaia 60 4 8" xfId="31135"/>
    <cellStyle name="Migliaia 60 4 9" xfId="21929"/>
    <cellStyle name="Migliaia 60 5" xfId="706"/>
    <cellStyle name="Migliaia 60 5 2" xfId="4638"/>
    <cellStyle name="Migliaia 60 5 2 2" xfId="14839"/>
    <cellStyle name="Migliaia 60 5 2 2 2" xfId="31145"/>
    <cellStyle name="Migliaia 60 5 2 3" xfId="17445"/>
    <cellStyle name="Migliaia 60 5 2 4" xfId="21939"/>
    <cellStyle name="Migliaia 60 5 2 5" xfId="13206"/>
    <cellStyle name="Migliaia 60 5 3" xfId="7768"/>
    <cellStyle name="Migliaia 60 5 3 2" xfId="31146"/>
    <cellStyle name="Migliaia 60 5 3 3" xfId="21940"/>
    <cellStyle name="Migliaia 60 5 4" xfId="7186"/>
    <cellStyle name="Migliaia 60 5 4 2" xfId="17959"/>
    <cellStyle name="Migliaia 60 5 4 2 2" xfId="31147"/>
    <cellStyle name="Migliaia 60 5 4 3" xfId="21941"/>
    <cellStyle name="Migliaia 60 5 4 4" xfId="43505"/>
    <cellStyle name="Migliaia 60 5 4 5" xfId="45194"/>
    <cellStyle name="Migliaia 60 5 4 6" xfId="46952"/>
    <cellStyle name="Migliaia 60 5 4 7" xfId="49968"/>
    <cellStyle name="Migliaia 60 5 5" xfId="17444"/>
    <cellStyle name="Migliaia 60 5 5 2" xfId="31148"/>
    <cellStyle name="Migliaia 60 5 5 3" xfId="21942"/>
    <cellStyle name="Migliaia 60 5 5 4" xfId="45195"/>
    <cellStyle name="Migliaia 60 5 6" xfId="21943"/>
    <cellStyle name="Migliaia 60 5 6 2" xfId="31149"/>
    <cellStyle name="Migliaia 60 5 7" xfId="31144"/>
    <cellStyle name="Migliaia 60 5 8" xfId="21938"/>
    <cellStyle name="Migliaia 60 5 9" xfId="2664"/>
    <cellStyle name="Migliaia 60 6" xfId="2659"/>
    <cellStyle name="Migliaia 60 6 2" xfId="4633"/>
    <cellStyle name="Migliaia 60 6 2 2" xfId="6101"/>
    <cellStyle name="Migliaia 60 6 2 3" xfId="14939"/>
    <cellStyle name="Migliaia 60 6 2 4" xfId="17447"/>
    <cellStyle name="Migliaia 60 6 2 5" xfId="28773"/>
    <cellStyle name="Migliaia 60 6 2 6" xfId="13208"/>
    <cellStyle name="Migliaia 60 6 3" xfId="5853"/>
    <cellStyle name="Migliaia 60 6 3 2" xfId="31804"/>
    <cellStyle name="Migliaia 60 6 3 2 2" xfId="36964"/>
    <cellStyle name="Migliaia 60 6 3 2 3" xfId="42266"/>
    <cellStyle name="Migliaia 60 6 3 3" xfId="34313"/>
    <cellStyle name="Migliaia 60 6 3 4" xfId="39615"/>
    <cellStyle name="Migliaia 60 6 4" xfId="17446"/>
    <cellStyle name="Migliaia 60 6 4 2" xfId="31150"/>
    <cellStyle name="Migliaia 60 6 5" xfId="21944"/>
    <cellStyle name="Migliaia 60 6 6" xfId="13207"/>
    <cellStyle name="Migliaia 60 7" xfId="4181"/>
    <cellStyle name="Migliaia 60 7 2" xfId="10651"/>
    <cellStyle name="Migliaia 60 7 2 2" xfId="31805"/>
    <cellStyle name="Migliaia 60 7 2 2 2" xfId="36965"/>
    <cellStyle name="Migliaia 60 7 2 2 3" xfId="42267"/>
    <cellStyle name="Migliaia 60 7 2 3" xfId="34314"/>
    <cellStyle name="Migliaia 60 7 2 4" xfId="39616"/>
    <cellStyle name="Migliaia 60 7 3" xfId="17448"/>
    <cellStyle name="Migliaia 60 7 3 2" xfId="31151"/>
    <cellStyle name="Migliaia 60 7 4" xfId="21945"/>
    <cellStyle name="Migliaia 60 7 5" xfId="13209"/>
    <cellStyle name="Migliaia 60 8" xfId="3785"/>
    <cellStyle name="Migliaia 60 8 2" xfId="10356"/>
    <cellStyle name="Migliaia 60 8 2 2" xfId="31806"/>
    <cellStyle name="Migliaia 60 8 2 2 2" xfId="36966"/>
    <cellStyle name="Migliaia 60 8 2 2 3" xfId="42268"/>
    <cellStyle name="Migliaia 60 8 2 3" xfId="34315"/>
    <cellStyle name="Migliaia 60 8 2 4" xfId="39617"/>
    <cellStyle name="Migliaia 60 8 3" xfId="17449"/>
    <cellStyle name="Migliaia 60 8 3 2" xfId="31152"/>
    <cellStyle name="Migliaia 60 8 4" xfId="21946"/>
    <cellStyle name="Migliaia 60 8 5" xfId="13210"/>
    <cellStyle name="Migliaia 60 9" xfId="13551"/>
    <cellStyle name="Migliaia 60 9 2" xfId="31153"/>
    <cellStyle name="Migliaia 60 9 3" xfId="21947"/>
    <cellStyle name="Migliaia 61" xfId="707"/>
    <cellStyle name="Migliaia 61 10" xfId="17450"/>
    <cellStyle name="Migliaia 61 10 2" xfId="31154"/>
    <cellStyle name="Migliaia 61 11" xfId="21948"/>
    <cellStyle name="Migliaia 61 12" xfId="1952"/>
    <cellStyle name="Migliaia 61 2" xfId="708"/>
    <cellStyle name="Migliaia 61 2 2" xfId="2666"/>
    <cellStyle name="Migliaia 61 2 2 2" xfId="4640"/>
    <cellStyle name="Migliaia 61 2 2 2 2" xfId="10724"/>
    <cellStyle name="Migliaia 61 2 2 2 2 2" xfId="31157"/>
    <cellStyle name="Migliaia 61 2 2 2 3" xfId="14840"/>
    <cellStyle name="Migliaia 61 2 2 2 4" xfId="17453"/>
    <cellStyle name="Migliaia 61 2 2 2 5" xfId="21951"/>
    <cellStyle name="Migliaia 61 2 2 2 6" xfId="13211"/>
    <cellStyle name="Migliaia 61 2 2 3" xfId="7949"/>
    <cellStyle name="Migliaia 61 2 2 3 2" xfId="31807"/>
    <cellStyle name="Migliaia 61 2 2 3 2 2" xfId="36967"/>
    <cellStyle name="Migliaia 61 2 2 3 2 3" xfId="42269"/>
    <cellStyle name="Migliaia 61 2 2 3 3" xfId="34316"/>
    <cellStyle name="Migliaia 61 2 2 3 4" xfId="39618"/>
    <cellStyle name="Migliaia 61 2 2 4" xfId="7187"/>
    <cellStyle name="Migliaia 61 2 2 4 2" xfId="17960"/>
    <cellStyle name="Migliaia 61 2 2 4 3" xfId="31156"/>
    <cellStyle name="Migliaia 61 2 2 4 4" xfId="42997"/>
    <cellStyle name="Migliaia 61 2 2 4 5" xfId="46953"/>
    <cellStyle name="Migliaia 61 2 2 4 6" xfId="49969"/>
    <cellStyle name="Migliaia 61 2 2 5" xfId="17452"/>
    <cellStyle name="Migliaia 61 2 2 6" xfId="21950"/>
    <cellStyle name="Migliaia 61 2 3" xfId="4185"/>
    <cellStyle name="Migliaia 61 2 3 2" xfId="10655"/>
    <cellStyle name="Migliaia 61 2 3 2 2" xfId="31808"/>
    <cellStyle name="Migliaia 61 2 3 2 2 2" xfId="36968"/>
    <cellStyle name="Migliaia 61 2 3 2 2 3" xfId="42270"/>
    <cellStyle name="Migliaia 61 2 3 2 3" xfId="34317"/>
    <cellStyle name="Migliaia 61 2 3 2 4" xfId="39619"/>
    <cellStyle name="Migliaia 61 2 3 3" xfId="17454"/>
    <cellStyle name="Migliaia 61 2 3 3 2" xfId="31158"/>
    <cellStyle name="Migliaia 61 2 3 4" xfId="21952"/>
    <cellStyle name="Migliaia 61 2 3 5" xfId="13212"/>
    <cellStyle name="Migliaia 61 2 4" xfId="3790"/>
    <cellStyle name="Migliaia 61 2 4 2" xfId="10360"/>
    <cellStyle name="Migliaia 61 2 4 2 2" xfId="31159"/>
    <cellStyle name="Migliaia 61 2 4 3" xfId="14462"/>
    <cellStyle name="Migliaia 61 2 4 4" xfId="17455"/>
    <cellStyle name="Migliaia 61 2 4 5" xfId="21953"/>
    <cellStyle name="Migliaia 61 2 4 6" xfId="13213"/>
    <cellStyle name="Migliaia 61 2 5" xfId="9464"/>
    <cellStyle name="Migliaia 61 2 5 2" xfId="31160"/>
    <cellStyle name="Migliaia 61 2 5 3" xfId="21954"/>
    <cellStyle name="Migliaia 61 2 6" xfId="17451"/>
    <cellStyle name="Migliaia 61 2 6 2" xfId="31161"/>
    <cellStyle name="Migliaia 61 2 6 3" xfId="21955"/>
    <cellStyle name="Migliaia 61 2 7" xfId="31155"/>
    <cellStyle name="Migliaia 61 2 8" xfId="21949"/>
    <cellStyle name="Migliaia 61 2 9" xfId="1953"/>
    <cellStyle name="Migliaia 61 3" xfId="709"/>
    <cellStyle name="Migliaia 61 3 10" xfId="21956"/>
    <cellStyle name="Migliaia 61 3 11" xfId="13214"/>
    <cellStyle name="Migliaia 61 3 12" xfId="1954"/>
    <cellStyle name="Migliaia 61 3 2" xfId="710"/>
    <cellStyle name="Migliaia 61 3 2 2" xfId="4642"/>
    <cellStyle name="Migliaia 61 3 2 2 2" xfId="8418"/>
    <cellStyle name="Migliaia 61 3 2 2 2 2" xfId="14841"/>
    <cellStyle name="Migliaia 61 3 2 2 2 2 2" xfId="18205"/>
    <cellStyle name="Migliaia 61 3 2 2 2 2 3" xfId="31165"/>
    <cellStyle name="Migliaia 61 3 2 2 2 3" xfId="21959"/>
    <cellStyle name="Migliaia 61 3 2 2 2 4" xfId="21390"/>
    <cellStyle name="Migliaia 61 3 2 2 2 5" xfId="47211"/>
    <cellStyle name="Migliaia 61 3 2 2 2 6" xfId="50227"/>
    <cellStyle name="Migliaia 61 3 2 2 2 7" xfId="14004"/>
    <cellStyle name="Migliaia 61 3 2 2 3" xfId="7791"/>
    <cellStyle name="Migliaia 61 3 2 2 3 2" xfId="31164"/>
    <cellStyle name="Migliaia 61 3 2 2 4" xfId="7188"/>
    <cellStyle name="Migliaia 61 3 2 2 4 2" xfId="17961"/>
    <cellStyle name="Migliaia 61 3 2 2 4 3" xfId="44263"/>
    <cellStyle name="Migliaia 61 3 2 2 4 4" xfId="46954"/>
    <cellStyle name="Migliaia 61 3 2 2 4 5" xfId="49970"/>
    <cellStyle name="Migliaia 61 3 2 2 5" xfId="17458"/>
    <cellStyle name="Migliaia 61 3 2 2 6" xfId="21958"/>
    <cellStyle name="Migliaia 61 3 2 3" xfId="3792"/>
    <cellStyle name="Migliaia 61 3 2 3 2" xfId="8699"/>
    <cellStyle name="Migliaia 61 3 2 3 2 2" xfId="31166"/>
    <cellStyle name="Migliaia 61 3 2 3 3" xfId="8419"/>
    <cellStyle name="Migliaia 61 3 2 3 4" xfId="17459"/>
    <cellStyle name="Migliaia 61 3 2 3 5" xfId="21960"/>
    <cellStyle name="Migliaia 61 3 2 3 6" xfId="13215"/>
    <cellStyle name="Migliaia 61 3 2 4" xfId="7769"/>
    <cellStyle name="Migliaia 61 3 2 4 2" xfId="14421"/>
    <cellStyle name="Migliaia 61 3 2 4 2 2" xfId="31167"/>
    <cellStyle name="Migliaia 61 3 2 4 3" xfId="21961"/>
    <cellStyle name="Migliaia 61 3 2 4 4" xfId="13554"/>
    <cellStyle name="Migliaia 61 3 2 5" xfId="13381"/>
    <cellStyle name="Migliaia 61 3 2 5 2" xfId="31168"/>
    <cellStyle name="Migliaia 61 3 2 5 3" xfId="21962"/>
    <cellStyle name="Migliaia 61 3 2 6" xfId="17457"/>
    <cellStyle name="Migliaia 61 3 2 6 2" xfId="31169"/>
    <cellStyle name="Migliaia 61 3 2 6 3" xfId="21963"/>
    <cellStyle name="Migliaia 61 3 2 7" xfId="31163"/>
    <cellStyle name="Migliaia 61 3 2 8" xfId="21957"/>
    <cellStyle name="Migliaia 61 3 2 9" xfId="2668"/>
    <cellStyle name="Migliaia 61 3 3" xfId="2667"/>
    <cellStyle name="Migliaia 61 3 3 2" xfId="4641"/>
    <cellStyle name="Migliaia 61 3 3 2 2" xfId="6104"/>
    <cellStyle name="Migliaia 61 3 3 2 2 2" xfId="31171"/>
    <cellStyle name="Migliaia 61 3 3 2 3" xfId="14583"/>
    <cellStyle name="Migliaia 61 3 3 2 4" xfId="17461"/>
    <cellStyle name="Migliaia 61 3 3 2 5" xfId="21965"/>
    <cellStyle name="Migliaia 61 3 3 2 6" xfId="13217"/>
    <cellStyle name="Migliaia 61 3 3 3" xfId="5856"/>
    <cellStyle name="Migliaia 61 3 3 3 2" xfId="31172"/>
    <cellStyle name="Migliaia 61 3 3 3 3" xfId="21966"/>
    <cellStyle name="Migliaia 61 3 3 4" xfId="17460"/>
    <cellStyle name="Migliaia 61 3 3 4 2" xfId="31173"/>
    <cellStyle name="Migliaia 61 3 3 4 3" xfId="21967"/>
    <cellStyle name="Migliaia 61 3 3 4 4" xfId="45196"/>
    <cellStyle name="Migliaia 61 3 3 5" xfId="21968"/>
    <cellStyle name="Migliaia 61 3 3 5 2" xfId="31174"/>
    <cellStyle name="Migliaia 61 3 3 5 3" xfId="45197"/>
    <cellStyle name="Migliaia 61 3 3 6" xfId="31170"/>
    <cellStyle name="Migliaia 61 3 3 7" xfId="21964"/>
    <cellStyle name="Migliaia 61 3 3 8" xfId="13216"/>
    <cellStyle name="Migliaia 61 3 4" xfId="3322"/>
    <cellStyle name="Migliaia 61 3 4 2" xfId="4832"/>
    <cellStyle name="Migliaia 61 3 4 2 2" xfId="10784"/>
    <cellStyle name="Migliaia 61 3 4 2 3" xfId="14879"/>
    <cellStyle name="Migliaia 61 3 4 2 4" xfId="17463"/>
    <cellStyle name="Migliaia 61 3 4 2 5" xfId="28774"/>
    <cellStyle name="Migliaia 61 3 4 2 6" xfId="13219"/>
    <cellStyle name="Migliaia 61 3 4 3" xfId="10032"/>
    <cellStyle name="Migliaia 61 3 4 3 2" xfId="31809"/>
    <cellStyle name="Migliaia 61 3 4 3 2 2" xfId="36969"/>
    <cellStyle name="Migliaia 61 3 4 3 2 3" xfId="42271"/>
    <cellStyle name="Migliaia 61 3 4 3 3" xfId="34318"/>
    <cellStyle name="Migliaia 61 3 4 3 4" xfId="39620"/>
    <cellStyle name="Migliaia 61 3 4 4" xfId="17462"/>
    <cellStyle name="Migliaia 61 3 4 4 2" xfId="31175"/>
    <cellStyle name="Migliaia 61 3 4 5" xfId="21969"/>
    <cellStyle name="Migliaia 61 3 4 6" xfId="13218"/>
    <cellStyle name="Migliaia 61 3 5" xfId="4186"/>
    <cellStyle name="Migliaia 61 3 5 2" xfId="10656"/>
    <cellStyle name="Migliaia 61 3 5 2 2" xfId="31810"/>
    <cellStyle name="Migliaia 61 3 5 2 2 2" xfId="36970"/>
    <cellStyle name="Migliaia 61 3 5 2 2 3" xfId="42272"/>
    <cellStyle name="Migliaia 61 3 5 2 3" xfId="34319"/>
    <cellStyle name="Migliaia 61 3 5 2 4" xfId="39621"/>
    <cellStyle name="Migliaia 61 3 5 3" xfId="17464"/>
    <cellStyle name="Migliaia 61 3 5 3 2" xfId="31176"/>
    <cellStyle name="Migliaia 61 3 5 4" xfId="21970"/>
    <cellStyle name="Migliaia 61 3 5 5" xfId="13220"/>
    <cellStyle name="Migliaia 61 3 6" xfId="3791"/>
    <cellStyle name="Migliaia 61 3 6 2" xfId="10361"/>
    <cellStyle name="Migliaia 61 3 6 2 2" xfId="31177"/>
    <cellStyle name="Migliaia 61 3 6 3" xfId="14988"/>
    <cellStyle name="Migliaia 61 3 6 4" xfId="17465"/>
    <cellStyle name="Migliaia 61 3 6 5" xfId="21971"/>
    <cellStyle name="Migliaia 61 3 6 6" xfId="13221"/>
    <cellStyle name="Migliaia 61 3 7" xfId="8554"/>
    <cellStyle name="Migliaia 61 3 7 2" xfId="31178"/>
    <cellStyle name="Migliaia 61 3 7 3" xfId="21972"/>
    <cellStyle name="Migliaia 61 3 8" xfId="13382"/>
    <cellStyle name="Migliaia 61 3 8 2" xfId="31179"/>
    <cellStyle name="Migliaia 61 3 8 3" xfId="21973"/>
    <cellStyle name="Migliaia 61 3 9" xfId="17456"/>
    <cellStyle name="Migliaia 61 3 9 2" xfId="31162"/>
    <cellStyle name="Migliaia 61 4" xfId="711"/>
    <cellStyle name="Migliaia 61 4 10" xfId="2669"/>
    <cellStyle name="Migliaia 61 4 2" xfId="4643"/>
    <cellStyle name="Migliaia 61 4 2 2" xfId="5203"/>
    <cellStyle name="Migliaia 61 4 2 2 2" xfId="31182"/>
    <cellStyle name="Migliaia 61 4 2 2 3" xfId="21976"/>
    <cellStyle name="Migliaia 61 4 2 3" xfId="8420"/>
    <cellStyle name="Migliaia 61 4 2 3 2" xfId="31183"/>
    <cellStyle name="Migliaia 61 4 2 3 3" xfId="21977"/>
    <cellStyle name="Migliaia 61 4 2 4" xfId="7771"/>
    <cellStyle name="Migliaia 61 4 2 4 2" xfId="31181"/>
    <cellStyle name="Migliaia 61 4 2 5" xfId="7190"/>
    <cellStyle name="Migliaia 61 4 2 5 2" xfId="17963"/>
    <cellStyle name="Migliaia 61 4 2 5 3" xfId="43716"/>
    <cellStyle name="Migliaia 61 4 2 5 4" xfId="46956"/>
    <cellStyle name="Migliaia 61 4 2 5 5" xfId="49972"/>
    <cellStyle name="Migliaia 61 4 2 6" xfId="17467"/>
    <cellStyle name="Migliaia 61 4 2 7" xfId="21975"/>
    <cellStyle name="Migliaia 61 4 3" xfId="5204"/>
    <cellStyle name="Migliaia 61 4 3 2" xfId="14584"/>
    <cellStyle name="Migliaia 61 4 3 2 2" xfId="31184"/>
    <cellStyle name="Migliaia 61 4 3 3" xfId="21978"/>
    <cellStyle name="Migliaia 61 4 3 4" xfId="13380"/>
    <cellStyle name="Migliaia 61 4 4" xfId="8421"/>
    <cellStyle name="Migliaia 61 4 4 2" xfId="31185"/>
    <cellStyle name="Migliaia 61 4 4 3" xfId="21979"/>
    <cellStyle name="Migliaia 61 4 5" xfId="7770"/>
    <cellStyle name="Migliaia 61 4 5 2" xfId="31186"/>
    <cellStyle name="Migliaia 61 4 5 3" xfId="21980"/>
    <cellStyle name="Migliaia 61 4 6" xfId="7189"/>
    <cellStyle name="Migliaia 61 4 6 2" xfId="17962"/>
    <cellStyle name="Migliaia 61 4 6 2 2" xfId="31187"/>
    <cellStyle name="Migliaia 61 4 6 3" xfId="21981"/>
    <cellStyle name="Migliaia 61 4 6 4" xfId="43597"/>
    <cellStyle name="Migliaia 61 4 6 5" xfId="45198"/>
    <cellStyle name="Migliaia 61 4 6 6" xfId="46955"/>
    <cellStyle name="Migliaia 61 4 6 7" xfId="49971"/>
    <cellStyle name="Migliaia 61 4 7" xfId="17466"/>
    <cellStyle name="Migliaia 61 4 7 2" xfId="31188"/>
    <cellStyle name="Migliaia 61 4 7 3" xfId="21982"/>
    <cellStyle name="Migliaia 61 4 8" xfId="31180"/>
    <cellStyle name="Migliaia 61 4 9" xfId="21974"/>
    <cellStyle name="Migliaia 61 5" xfId="712"/>
    <cellStyle name="Migliaia 61 5 2" xfId="4644"/>
    <cellStyle name="Migliaia 61 5 2 2" xfId="14842"/>
    <cellStyle name="Migliaia 61 5 2 2 2" xfId="31190"/>
    <cellStyle name="Migliaia 61 5 2 3" xfId="17469"/>
    <cellStyle name="Migliaia 61 5 2 4" xfId="21984"/>
    <cellStyle name="Migliaia 61 5 2 5" xfId="13222"/>
    <cellStyle name="Migliaia 61 5 3" xfId="7772"/>
    <cellStyle name="Migliaia 61 5 3 2" xfId="31191"/>
    <cellStyle name="Migliaia 61 5 3 3" xfId="21985"/>
    <cellStyle name="Migliaia 61 5 4" xfId="7191"/>
    <cellStyle name="Migliaia 61 5 4 2" xfId="17964"/>
    <cellStyle name="Migliaia 61 5 4 2 2" xfId="31192"/>
    <cellStyle name="Migliaia 61 5 4 3" xfId="21986"/>
    <cellStyle name="Migliaia 61 5 4 4" xfId="28731"/>
    <cellStyle name="Migliaia 61 5 4 5" xfId="45199"/>
    <cellStyle name="Migliaia 61 5 4 6" xfId="46957"/>
    <cellStyle name="Migliaia 61 5 4 7" xfId="49973"/>
    <cellStyle name="Migliaia 61 5 5" xfId="17468"/>
    <cellStyle name="Migliaia 61 5 5 2" xfId="31193"/>
    <cellStyle name="Migliaia 61 5 5 3" xfId="21987"/>
    <cellStyle name="Migliaia 61 5 5 4" xfId="45200"/>
    <cellStyle name="Migliaia 61 5 6" xfId="21988"/>
    <cellStyle name="Migliaia 61 5 6 2" xfId="31194"/>
    <cellStyle name="Migliaia 61 5 7" xfId="31189"/>
    <cellStyle name="Migliaia 61 5 8" xfId="21983"/>
    <cellStyle name="Migliaia 61 5 9" xfId="2670"/>
    <cellStyle name="Migliaia 61 6" xfId="2665"/>
    <cellStyle name="Migliaia 61 6 2" xfId="4639"/>
    <cellStyle name="Migliaia 61 6 2 2" xfId="6103"/>
    <cellStyle name="Migliaia 61 6 2 3" xfId="14427"/>
    <cellStyle name="Migliaia 61 6 2 4" xfId="17471"/>
    <cellStyle name="Migliaia 61 6 2 5" xfId="28775"/>
    <cellStyle name="Migliaia 61 6 2 6" xfId="13224"/>
    <cellStyle name="Migliaia 61 6 3" xfId="5855"/>
    <cellStyle name="Migliaia 61 6 3 2" xfId="31811"/>
    <cellStyle name="Migliaia 61 6 3 2 2" xfId="36971"/>
    <cellStyle name="Migliaia 61 6 3 2 3" xfId="42273"/>
    <cellStyle name="Migliaia 61 6 3 3" xfId="34320"/>
    <cellStyle name="Migliaia 61 6 3 4" xfId="39622"/>
    <cellStyle name="Migliaia 61 6 4" xfId="17470"/>
    <cellStyle name="Migliaia 61 6 4 2" xfId="31195"/>
    <cellStyle name="Migliaia 61 6 5" xfId="21989"/>
    <cellStyle name="Migliaia 61 6 6" xfId="13223"/>
    <cellStyle name="Migliaia 61 7" xfId="4184"/>
    <cellStyle name="Migliaia 61 7 2" xfId="10654"/>
    <cellStyle name="Migliaia 61 7 2 2" xfId="31812"/>
    <cellStyle name="Migliaia 61 7 2 2 2" xfId="36972"/>
    <cellStyle name="Migliaia 61 7 2 2 3" xfId="42274"/>
    <cellStyle name="Migliaia 61 7 2 3" xfId="34321"/>
    <cellStyle name="Migliaia 61 7 2 4" xfId="39623"/>
    <cellStyle name="Migliaia 61 7 3" xfId="17472"/>
    <cellStyle name="Migliaia 61 7 3 2" xfId="31196"/>
    <cellStyle name="Migliaia 61 7 4" xfId="21990"/>
    <cellStyle name="Migliaia 61 7 5" xfId="13225"/>
    <cellStyle name="Migliaia 61 8" xfId="3789"/>
    <cellStyle name="Migliaia 61 8 2" xfId="10359"/>
    <cellStyle name="Migliaia 61 8 2 2" xfId="31813"/>
    <cellStyle name="Migliaia 61 8 2 2 2" xfId="36973"/>
    <cellStyle name="Migliaia 61 8 2 2 3" xfId="42275"/>
    <cellStyle name="Migliaia 61 8 2 3" xfId="34322"/>
    <cellStyle name="Migliaia 61 8 2 4" xfId="39624"/>
    <cellStyle name="Migliaia 61 8 3" xfId="17473"/>
    <cellStyle name="Migliaia 61 8 3 2" xfId="31197"/>
    <cellStyle name="Migliaia 61 8 4" xfId="21991"/>
    <cellStyle name="Migliaia 61 8 5" xfId="13226"/>
    <cellStyle name="Migliaia 61 9" xfId="13553"/>
    <cellStyle name="Migliaia 61 9 2" xfId="31198"/>
    <cellStyle name="Migliaia 61 9 3" xfId="21992"/>
    <cellStyle name="Migliaia 7" xfId="713"/>
    <cellStyle name="Migliaia 7 10" xfId="17474"/>
    <cellStyle name="Migliaia 7 10 2" xfId="31199"/>
    <cellStyle name="Migliaia 7 11" xfId="21993"/>
    <cellStyle name="Migliaia 7 12" xfId="1955"/>
    <cellStyle name="Migliaia 7 2" xfId="714"/>
    <cellStyle name="Migliaia 7 2 2" xfId="2672"/>
    <cellStyle name="Migliaia 7 2 2 2" xfId="4646"/>
    <cellStyle name="Migliaia 7 2 2 2 2" xfId="10725"/>
    <cellStyle name="Migliaia 7 2 2 2 2 2" xfId="31202"/>
    <cellStyle name="Migliaia 7 2 2 2 3" xfId="14843"/>
    <cellStyle name="Migliaia 7 2 2 2 4" xfId="17477"/>
    <cellStyle name="Migliaia 7 2 2 2 5" xfId="21996"/>
    <cellStyle name="Migliaia 7 2 2 2 6" xfId="13227"/>
    <cellStyle name="Migliaia 7 2 2 3" xfId="7950"/>
    <cellStyle name="Migliaia 7 2 2 3 2" xfId="31814"/>
    <cellStyle name="Migliaia 7 2 2 3 2 2" xfId="36974"/>
    <cellStyle name="Migliaia 7 2 2 3 2 3" xfId="42276"/>
    <cellStyle name="Migliaia 7 2 2 3 3" xfId="34323"/>
    <cellStyle name="Migliaia 7 2 2 3 4" xfId="39625"/>
    <cellStyle name="Migliaia 7 2 2 4" xfId="7192"/>
    <cellStyle name="Migliaia 7 2 2 4 2" xfId="17965"/>
    <cellStyle name="Migliaia 7 2 2 4 3" xfId="31201"/>
    <cellStyle name="Migliaia 7 2 2 4 4" xfId="44095"/>
    <cellStyle name="Migliaia 7 2 2 4 5" xfId="46958"/>
    <cellStyle name="Migliaia 7 2 2 4 6" xfId="49974"/>
    <cellStyle name="Migliaia 7 2 2 5" xfId="17476"/>
    <cellStyle name="Migliaia 7 2 2 6" xfId="21995"/>
    <cellStyle name="Migliaia 7 2 3" xfId="4188"/>
    <cellStyle name="Migliaia 7 2 3 2" xfId="10658"/>
    <cellStyle name="Migliaia 7 2 3 2 2" xfId="31815"/>
    <cellStyle name="Migliaia 7 2 3 2 2 2" xfId="36975"/>
    <cellStyle name="Migliaia 7 2 3 2 2 3" xfId="42277"/>
    <cellStyle name="Migliaia 7 2 3 2 3" xfId="34324"/>
    <cellStyle name="Migliaia 7 2 3 2 4" xfId="39626"/>
    <cellStyle name="Migliaia 7 2 3 3" xfId="17478"/>
    <cellStyle name="Migliaia 7 2 3 3 2" xfId="31203"/>
    <cellStyle name="Migliaia 7 2 3 4" xfId="21997"/>
    <cellStyle name="Migliaia 7 2 3 5" xfId="13228"/>
    <cellStyle name="Migliaia 7 2 4" xfId="3794"/>
    <cellStyle name="Migliaia 7 2 4 2" xfId="10363"/>
    <cellStyle name="Migliaia 7 2 4 2 2" xfId="31204"/>
    <cellStyle name="Migliaia 7 2 4 3" xfId="14987"/>
    <cellStyle name="Migliaia 7 2 4 4" xfId="17479"/>
    <cellStyle name="Migliaia 7 2 4 5" xfId="21998"/>
    <cellStyle name="Migliaia 7 2 4 6" xfId="13229"/>
    <cellStyle name="Migliaia 7 2 5" xfId="9465"/>
    <cellStyle name="Migliaia 7 2 5 2" xfId="31205"/>
    <cellStyle name="Migliaia 7 2 5 3" xfId="21999"/>
    <cellStyle name="Migliaia 7 2 6" xfId="17475"/>
    <cellStyle name="Migliaia 7 2 6 2" xfId="31206"/>
    <cellStyle name="Migliaia 7 2 6 3" xfId="22000"/>
    <cellStyle name="Migliaia 7 2 7" xfId="31200"/>
    <cellStyle name="Migliaia 7 2 8" xfId="21994"/>
    <cellStyle name="Migliaia 7 2 9" xfId="1956"/>
    <cellStyle name="Migliaia 7 3" xfId="715"/>
    <cellStyle name="Migliaia 7 3 10" xfId="22001"/>
    <cellStyle name="Migliaia 7 3 11" xfId="13230"/>
    <cellStyle name="Migliaia 7 3 12" xfId="1957"/>
    <cellStyle name="Migliaia 7 3 2" xfId="716"/>
    <cellStyle name="Migliaia 7 3 2 2" xfId="4648"/>
    <cellStyle name="Migliaia 7 3 2 2 2" xfId="8422"/>
    <cellStyle name="Migliaia 7 3 2 2 2 2" xfId="14844"/>
    <cellStyle name="Migliaia 7 3 2 2 2 2 2" xfId="18206"/>
    <cellStyle name="Migliaia 7 3 2 2 2 2 3" xfId="31210"/>
    <cellStyle name="Migliaia 7 3 2 2 2 3" xfId="22004"/>
    <cellStyle name="Migliaia 7 3 2 2 2 4" xfId="44771"/>
    <cellStyle name="Migliaia 7 3 2 2 2 5" xfId="47212"/>
    <cellStyle name="Migliaia 7 3 2 2 2 6" xfId="50228"/>
    <cellStyle name="Migliaia 7 3 2 2 2 7" xfId="14005"/>
    <cellStyle name="Migliaia 7 3 2 2 3" xfId="7792"/>
    <cellStyle name="Migliaia 7 3 2 2 3 2" xfId="31209"/>
    <cellStyle name="Migliaia 7 3 2 2 4" xfId="7193"/>
    <cellStyle name="Migliaia 7 3 2 2 4 2" xfId="17966"/>
    <cellStyle name="Migliaia 7 3 2 2 4 3" xfId="42998"/>
    <cellStyle name="Migliaia 7 3 2 2 4 4" xfId="46959"/>
    <cellStyle name="Migliaia 7 3 2 2 4 5" xfId="49975"/>
    <cellStyle name="Migliaia 7 3 2 2 5" xfId="17482"/>
    <cellStyle name="Migliaia 7 3 2 2 6" xfId="22003"/>
    <cellStyle name="Migliaia 7 3 2 3" xfId="3796"/>
    <cellStyle name="Migliaia 7 3 2 3 2" xfId="8698"/>
    <cellStyle name="Migliaia 7 3 2 3 2 2" xfId="31211"/>
    <cellStyle name="Migliaia 7 3 2 3 3" xfId="8423"/>
    <cellStyle name="Migliaia 7 3 2 3 4" xfId="17483"/>
    <cellStyle name="Migliaia 7 3 2 3 5" xfId="22005"/>
    <cellStyle name="Migliaia 7 3 2 3 6" xfId="13231"/>
    <cellStyle name="Migliaia 7 3 2 4" xfId="7773"/>
    <cellStyle name="Migliaia 7 3 2 4 2" xfId="14422"/>
    <cellStyle name="Migliaia 7 3 2 4 2 2" xfId="31212"/>
    <cellStyle name="Migliaia 7 3 2 4 3" xfId="22006"/>
    <cellStyle name="Migliaia 7 3 2 4 4" xfId="13556"/>
    <cellStyle name="Migliaia 7 3 2 5" xfId="13378"/>
    <cellStyle name="Migliaia 7 3 2 5 2" xfId="31213"/>
    <cellStyle name="Migliaia 7 3 2 5 3" xfId="22007"/>
    <cellStyle name="Migliaia 7 3 2 6" xfId="17481"/>
    <cellStyle name="Migliaia 7 3 2 6 2" xfId="31214"/>
    <cellStyle name="Migliaia 7 3 2 6 3" xfId="22008"/>
    <cellStyle name="Migliaia 7 3 2 7" xfId="31208"/>
    <cellStyle name="Migliaia 7 3 2 8" xfId="22002"/>
    <cellStyle name="Migliaia 7 3 2 9" xfId="2674"/>
    <cellStyle name="Migliaia 7 3 3" xfId="2673"/>
    <cellStyle name="Migliaia 7 3 3 2" xfId="4647"/>
    <cellStyle name="Migliaia 7 3 3 2 2" xfId="6106"/>
    <cellStyle name="Migliaia 7 3 3 2 2 2" xfId="31216"/>
    <cellStyle name="Migliaia 7 3 3 2 3" xfId="14585"/>
    <cellStyle name="Migliaia 7 3 3 2 4" xfId="17485"/>
    <cellStyle name="Migliaia 7 3 3 2 5" xfId="22010"/>
    <cellStyle name="Migliaia 7 3 3 2 6" xfId="13233"/>
    <cellStyle name="Migliaia 7 3 3 3" xfId="5858"/>
    <cellStyle name="Migliaia 7 3 3 3 2" xfId="31217"/>
    <cellStyle name="Migliaia 7 3 3 3 3" xfId="22011"/>
    <cellStyle name="Migliaia 7 3 3 4" xfId="17484"/>
    <cellStyle name="Migliaia 7 3 3 4 2" xfId="31218"/>
    <cellStyle name="Migliaia 7 3 3 4 3" xfId="22012"/>
    <cellStyle name="Migliaia 7 3 3 4 4" xfId="45201"/>
    <cellStyle name="Migliaia 7 3 3 5" xfId="22013"/>
    <cellStyle name="Migliaia 7 3 3 5 2" xfId="31219"/>
    <cellStyle name="Migliaia 7 3 3 5 3" xfId="45202"/>
    <cellStyle name="Migliaia 7 3 3 6" xfId="31215"/>
    <cellStyle name="Migliaia 7 3 3 7" xfId="22009"/>
    <cellStyle name="Migliaia 7 3 3 8" xfId="13232"/>
    <cellStyle name="Migliaia 7 3 4" xfId="3323"/>
    <cellStyle name="Migliaia 7 3 4 2" xfId="4833"/>
    <cellStyle name="Migliaia 7 3 4 2 2" xfId="10785"/>
    <cellStyle name="Migliaia 7 3 4 2 3" xfId="14880"/>
    <cellStyle name="Migliaia 7 3 4 2 4" xfId="17487"/>
    <cellStyle name="Migliaia 7 3 4 2 5" xfId="28776"/>
    <cellStyle name="Migliaia 7 3 4 2 6" xfId="13235"/>
    <cellStyle name="Migliaia 7 3 4 3" xfId="10033"/>
    <cellStyle name="Migliaia 7 3 4 3 2" xfId="31816"/>
    <cellStyle name="Migliaia 7 3 4 3 2 2" xfId="36976"/>
    <cellStyle name="Migliaia 7 3 4 3 2 3" xfId="42278"/>
    <cellStyle name="Migliaia 7 3 4 3 3" xfId="34325"/>
    <cellStyle name="Migliaia 7 3 4 3 4" xfId="39627"/>
    <cellStyle name="Migliaia 7 3 4 4" xfId="17486"/>
    <cellStyle name="Migliaia 7 3 4 4 2" xfId="31220"/>
    <cellStyle name="Migliaia 7 3 4 5" xfId="22014"/>
    <cellStyle name="Migliaia 7 3 4 6" xfId="13234"/>
    <cellStyle name="Migliaia 7 3 5" xfId="4189"/>
    <cellStyle name="Migliaia 7 3 5 2" xfId="10659"/>
    <cellStyle name="Migliaia 7 3 5 2 2" xfId="31817"/>
    <cellStyle name="Migliaia 7 3 5 2 2 2" xfId="36977"/>
    <cellStyle name="Migliaia 7 3 5 2 2 3" xfId="42279"/>
    <cellStyle name="Migliaia 7 3 5 2 3" xfId="34326"/>
    <cellStyle name="Migliaia 7 3 5 2 4" xfId="39628"/>
    <cellStyle name="Migliaia 7 3 5 3" xfId="17488"/>
    <cellStyle name="Migliaia 7 3 5 3 2" xfId="31221"/>
    <cellStyle name="Migliaia 7 3 5 4" xfId="22015"/>
    <cellStyle name="Migliaia 7 3 5 5" xfId="13236"/>
    <cellStyle name="Migliaia 7 3 6" xfId="3795"/>
    <cellStyle name="Migliaia 7 3 6 2" xfId="10364"/>
    <cellStyle name="Migliaia 7 3 6 2 2" xfId="31222"/>
    <cellStyle name="Migliaia 7 3 6 3" xfId="14906"/>
    <cellStyle name="Migliaia 7 3 6 4" xfId="17489"/>
    <cellStyle name="Migliaia 7 3 6 5" xfId="22016"/>
    <cellStyle name="Migliaia 7 3 6 6" xfId="13237"/>
    <cellStyle name="Migliaia 7 3 7" xfId="7516"/>
    <cellStyle name="Migliaia 7 3 7 2" xfId="31223"/>
    <cellStyle name="Migliaia 7 3 7 3" xfId="22017"/>
    <cellStyle name="Migliaia 7 3 8" xfId="13379"/>
    <cellStyle name="Migliaia 7 3 8 2" xfId="31224"/>
    <cellStyle name="Migliaia 7 3 8 3" xfId="22018"/>
    <cellStyle name="Migliaia 7 3 9" xfId="17480"/>
    <cellStyle name="Migliaia 7 3 9 2" xfId="31207"/>
    <cellStyle name="Migliaia 7 4" xfId="717"/>
    <cellStyle name="Migliaia 7 4 10" xfId="2675"/>
    <cellStyle name="Migliaia 7 4 2" xfId="4649"/>
    <cellStyle name="Migliaia 7 4 2 2" xfId="5205"/>
    <cellStyle name="Migliaia 7 4 2 2 2" xfId="31227"/>
    <cellStyle name="Migliaia 7 4 2 2 3" xfId="22021"/>
    <cellStyle name="Migliaia 7 4 2 3" xfId="8424"/>
    <cellStyle name="Migliaia 7 4 2 3 2" xfId="31228"/>
    <cellStyle name="Migliaia 7 4 2 3 3" xfId="22022"/>
    <cellStyle name="Migliaia 7 4 2 4" xfId="7775"/>
    <cellStyle name="Migliaia 7 4 2 4 2" xfId="31226"/>
    <cellStyle name="Migliaia 7 4 2 5" xfId="7195"/>
    <cellStyle name="Migliaia 7 4 2 5 2" xfId="17968"/>
    <cellStyle name="Migliaia 7 4 2 5 3" xfId="44191"/>
    <cellStyle name="Migliaia 7 4 2 5 4" xfId="46961"/>
    <cellStyle name="Migliaia 7 4 2 5 5" xfId="49977"/>
    <cellStyle name="Migliaia 7 4 2 6" xfId="17491"/>
    <cellStyle name="Migliaia 7 4 2 7" xfId="22020"/>
    <cellStyle name="Migliaia 7 4 3" xfId="5206"/>
    <cellStyle name="Migliaia 7 4 3 2" xfId="14586"/>
    <cellStyle name="Migliaia 7 4 3 2 2" xfId="31229"/>
    <cellStyle name="Migliaia 7 4 3 3" xfId="22023"/>
    <cellStyle name="Migliaia 7 4 3 4" xfId="13377"/>
    <cellStyle name="Migliaia 7 4 4" xfId="8425"/>
    <cellStyle name="Migliaia 7 4 4 2" xfId="31230"/>
    <cellStyle name="Migliaia 7 4 4 3" xfId="22024"/>
    <cellStyle name="Migliaia 7 4 5" xfId="7774"/>
    <cellStyle name="Migliaia 7 4 5 2" xfId="31231"/>
    <cellStyle name="Migliaia 7 4 5 3" xfId="22025"/>
    <cellStyle name="Migliaia 7 4 6" xfId="7194"/>
    <cellStyle name="Migliaia 7 4 6 2" xfId="17967"/>
    <cellStyle name="Migliaia 7 4 6 2 2" xfId="31232"/>
    <cellStyle name="Migliaia 7 4 6 3" xfId="22026"/>
    <cellStyle name="Migliaia 7 4 6 4" xfId="44833"/>
    <cellStyle name="Migliaia 7 4 6 5" xfId="45203"/>
    <cellStyle name="Migliaia 7 4 6 6" xfId="46960"/>
    <cellStyle name="Migliaia 7 4 6 7" xfId="49976"/>
    <cellStyle name="Migliaia 7 4 7" xfId="17490"/>
    <cellStyle name="Migliaia 7 4 7 2" xfId="31233"/>
    <cellStyle name="Migliaia 7 4 7 3" xfId="22027"/>
    <cellStyle name="Migliaia 7 4 8" xfId="31225"/>
    <cellStyle name="Migliaia 7 4 9" xfId="22019"/>
    <cellStyle name="Migliaia 7 5" xfId="718"/>
    <cellStyle name="Migliaia 7 5 2" xfId="4650"/>
    <cellStyle name="Migliaia 7 5 2 2" xfId="14845"/>
    <cellStyle name="Migliaia 7 5 2 2 2" xfId="31235"/>
    <cellStyle name="Migliaia 7 5 2 3" xfId="17493"/>
    <cellStyle name="Migliaia 7 5 2 4" xfId="22029"/>
    <cellStyle name="Migliaia 7 5 2 5" xfId="13238"/>
    <cellStyle name="Migliaia 7 5 3" xfId="7776"/>
    <cellStyle name="Migliaia 7 5 3 2" xfId="31236"/>
    <cellStyle name="Migliaia 7 5 3 3" xfId="22030"/>
    <cellStyle name="Migliaia 7 5 4" xfId="7196"/>
    <cellStyle name="Migliaia 7 5 4 2" xfId="17969"/>
    <cellStyle name="Migliaia 7 5 4 2 2" xfId="31237"/>
    <cellStyle name="Migliaia 7 5 4 3" xfId="22031"/>
    <cellStyle name="Migliaia 7 5 4 4" xfId="42549"/>
    <cellStyle name="Migliaia 7 5 4 5" xfId="45204"/>
    <cellStyle name="Migliaia 7 5 4 6" xfId="46962"/>
    <cellStyle name="Migliaia 7 5 4 7" xfId="49978"/>
    <cellStyle name="Migliaia 7 5 5" xfId="17492"/>
    <cellStyle name="Migliaia 7 5 5 2" xfId="31238"/>
    <cellStyle name="Migliaia 7 5 5 3" xfId="22032"/>
    <cellStyle name="Migliaia 7 5 5 4" xfId="45205"/>
    <cellStyle name="Migliaia 7 5 6" xfId="22033"/>
    <cellStyle name="Migliaia 7 5 6 2" xfId="31239"/>
    <cellStyle name="Migliaia 7 5 7" xfId="31234"/>
    <cellStyle name="Migliaia 7 5 8" xfId="22028"/>
    <cellStyle name="Migliaia 7 5 9" xfId="2676"/>
    <cellStyle name="Migliaia 7 6" xfId="2671"/>
    <cellStyle name="Migliaia 7 6 2" xfId="4645"/>
    <cellStyle name="Migliaia 7 6 2 2" xfId="6105"/>
    <cellStyle name="Migliaia 7 6 2 3" xfId="14902"/>
    <cellStyle name="Migliaia 7 6 2 4" xfId="17495"/>
    <cellStyle name="Migliaia 7 6 2 5" xfId="28777"/>
    <cellStyle name="Migliaia 7 6 2 6" xfId="13240"/>
    <cellStyle name="Migliaia 7 6 3" xfId="5857"/>
    <cellStyle name="Migliaia 7 6 3 2" xfId="31818"/>
    <cellStyle name="Migliaia 7 6 3 2 2" xfId="36978"/>
    <cellStyle name="Migliaia 7 6 3 2 3" xfId="42280"/>
    <cellStyle name="Migliaia 7 6 3 3" xfId="34327"/>
    <cellStyle name="Migliaia 7 6 3 4" xfId="39629"/>
    <cellStyle name="Migliaia 7 6 4" xfId="17494"/>
    <cellStyle name="Migliaia 7 6 4 2" xfId="31240"/>
    <cellStyle name="Migliaia 7 6 5" xfId="22034"/>
    <cellStyle name="Migliaia 7 6 6" xfId="13239"/>
    <cellStyle name="Migliaia 7 7" xfId="4187"/>
    <cellStyle name="Migliaia 7 7 2" xfId="10657"/>
    <cellStyle name="Migliaia 7 7 2 2" xfId="31819"/>
    <cellStyle name="Migliaia 7 7 2 2 2" xfId="36979"/>
    <cellStyle name="Migliaia 7 7 2 2 3" xfId="42281"/>
    <cellStyle name="Migliaia 7 7 2 3" xfId="34328"/>
    <cellStyle name="Migliaia 7 7 2 4" xfId="39630"/>
    <cellStyle name="Migliaia 7 7 3" xfId="17496"/>
    <cellStyle name="Migliaia 7 7 3 2" xfId="31241"/>
    <cellStyle name="Migliaia 7 7 4" xfId="22035"/>
    <cellStyle name="Migliaia 7 7 5" xfId="13241"/>
    <cellStyle name="Migliaia 7 8" xfId="3793"/>
    <cellStyle name="Migliaia 7 8 2" xfId="10362"/>
    <cellStyle name="Migliaia 7 8 2 2" xfId="31820"/>
    <cellStyle name="Migliaia 7 8 2 2 2" xfId="36980"/>
    <cellStyle name="Migliaia 7 8 2 2 3" xfId="42282"/>
    <cellStyle name="Migliaia 7 8 2 3" xfId="34329"/>
    <cellStyle name="Migliaia 7 8 2 4" xfId="39631"/>
    <cellStyle name="Migliaia 7 8 3" xfId="17497"/>
    <cellStyle name="Migliaia 7 8 3 2" xfId="31242"/>
    <cellStyle name="Migliaia 7 8 4" xfId="22036"/>
    <cellStyle name="Migliaia 7 8 5" xfId="13242"/>
    <cellStyle name="Migliaia 7 9" xfId="13555"/>
    <cellStyle name="Migliaia 7 9 2" xfId="31243"/>
    <cellStyle name="Migliaia 7 9 3" xfId="22037"/>
    <cellStyle name="Migliaia 8" xfId="719"/>
    <cellStyle name="Migliaia 8 10" xfId="17498"/>
    <cellStyle name="Migliaia 8 10 2" xfId="31244"/>
    <cellStyle name="Migliaia 8 11" xfId="22038"/>
    <cellStyle name="Migliaia 8 12" xfId="1958"/>
    <cellStyle name="Migliaia 8 2" xfId="720"/>
    <cellStyle name="Migliaia 8 2 2" xfId="2678"/>
    <cellStyle name="Migliaia 8 2 2 2" xfId="4652"/>
    <cellStyle name="Migliaia 8 2 2 2 2" xfId="10726"/>
    <cellStyle name="Migliaia 8 2 2 2 2 2" xfId="31247"/>
    <cellStyle name="Migliaia 8 2 2 2 3" xfId="14846"/>
    <cellStyle name="Migliaia 8 2 2 2 4" xfId="17501"/>
    <cellStyle name="Migliaia 8 2 2 2 5" xfId="22041"/>
    <cellStyle name="Migliaia 8 2 2 2 6" xfId="13243"/>
    <cellStyle name="Migliaia 8 2 2 3" xfId="7951"/>
    <cellStyle name="Migliaia 8 2 2 3 2" xfId="31821"/>
    <cellStyle name="Migliaia 8 2 2 3 2 2" xfId="36981"/>
    <cellStyle name="Migliaia 8 2 2 3 2 3" xfId="42283"/>
    <cellStyle name="Migliaia 8 2 2 3 3" xfId="34330"/>
    <cellStyle name="Migliaia 8 2 2 3 4" xfId="39632"/>
    <cellStyle name="Migliaia 8 2 2 4" xfId="7197"/>
    <cellStyle name="Migliaia 8 2 2 4 2" xfId="17970"/>
    <cellStyle name="Migliaia 8 2 2 4 3" xfId="31246"/>
    <cellStyle name="Migliaia 8 2 2 4 4" xfId="43290"/>
    <cellStyle name="Migliaia 8 2 2 4 5" xfId="46963"/>
    <cellStyle name="Migliaia 8 2 2 4 6" xfId="49979"/>
    <cellStyle name="Migliaia 8 2 2 5" xfId="17500"/>
    <cellStyle name="Migliaia 8 2 2 6" xfId="22040"/>
    <cellStyle name="Migliaia 8 2 3" xfId="4191"/>
    <cellStyle name="Migliaia 8 2 3 2" xfId="10661"/>
    <cellStyle name="Migliaia 8 2 3 2 2" xfId="31822"/>
    <cellStyle name="Migliaia 8 2 3 2 2 2" xfId="36982"/>
    <cellStyle name="Migliaia 8 2 3 2 2 3" xfId="42284"/>
    <cellStyle name="Migliaia 8 2 3 2 3" xfId="34331"/>
    <cellStyle name="Migliaia 8 2 3 2 4" xfId="39633"/>
    <cellStyle name="Migliaia 8 2 3 3" xfId="17502"/>
    <cellStyle name="Migliaia 8 2 3 3 2" xfId="31248"/>
    <cellStyle name="Migliaia 8 2 3 4" xfId="22042"/>
    <cellStyle name="Migliaia 8 2 3 5" xfId="13244"/>
    <cellStyle name="Migliaia 8 2 4" xfId="3798"/>
    <cellStyle name="Migliaia 8 2 4 2" xfId="10366"/>
    <cellStyle name="Migliaia 8 2 4 2 2" xfId="31249"/>
    <cellStyle name="Migliaia 8 2 4 3" xfId="14336"/>
    <cellStyle name="Migliaia 8 2 4 4" xfId="17503"/>
    <cellStyle name="Migliaia 8 2 4 5" xfId="22043"/>
    <cellStyle name="Migliaia 8 2 4 6" xfId="13245"/>
    <cellStyle name="Migliaia 8 2 5" xfId="9466"/>
    <cellStyle name="Migliaia 8 2 5 2" xfId="31250"/>
    <cellStyle name="Migliaia 8 2 5 3" xfId="22044"/>
    <cellStyle name="Migliaia 8 2 6" xfId="17499"/>
    <cellStyle name="Migliaia 8 2 6 2" xfId="31251"/>
    <cellStyle name="Migliaia 8 2 6 3" xfId="22045"/>
    <cellStyle name="Migliaia 8 2 7" xfId="31245"/>
    <cellStyle name="Migliaia 8 2 8" xfId="22039"/>
    <cellStyle name="Migliaia 8 2 9" xfId="1959"/>
    <cellStyle name="Migliaia 8 3" xfId="721"/>
    <cellStyle name="Migliaia 8 3 10" xfId="22046"/>
    <cellStyle name="Migliaia 8 3 11" xfId="13246"/>
    <cellStyle name="Migliaia 8 3 12" xfId="1960"/>
    <cellStyle name="Migliaia 8 3 2" xfId="722"/>
    <cellStyle name="Migliaia 8 3 2 2" xfId="4654"/>
    <cellStyle name="Migliaia 8 3 2 2 2" xfId="8426"/>
    <cellStyle name="Migliaia 8 3 2 2 2 2" xfId="14847"/>
    <cellStyle name="Migliaia 8 3 2 2 2 2 2" xfId="18207"/>
    <cellStyle name="Migliaia 8 3 2 2 2 2 3" xfId="31255"/>
    <cellStyle name="Migliaia 8 3 2 2 2 3" xfId="22049"/>
    <cellStyle name="Migliaia 8 3 2 2 2 4" xfId="43039"/>
    <cellStyle name="Migliaia 8 3 2 2 2 5" xfId="47213"/>
    <cellStyle name="Migliaia 8 3 2 2 2 6" xfId="50229"/>
    <cellStyle name="Migliaia 8 3 2 2 2 7" xfId="14006"/>
    <cellStyle name="Migliaia 8 3 2 2 3" xfId="7421"/>
    <cellStyle name="Migliaia 8 3 2 2 3 2" xfId="31254"/>
    <cellStyle name="Migliaia 8 3 2 2 4" xfId="7198"/>
    <cellStyle name="Migliaia 8 3 2 2 4 2" xfId="17971"/>
    <cellStyle name="Migliaia 8 3 2 2 4 3" xfId="44672"/>
    <cellStyle name="Migliaia 8 3 2 2 4 4" xfId="46964"/>
    <cellStyle name="Migliaia 8 3 2 2 4 5" xfId="49980"/>
    <cellStyle name="Migliaia 8 3 2 2 5" xfId="17506"/>
    <cellStyle name="Migliaia 8 3 2 2 6" xfId="22048"/>
    <cellStyle name="Migliaia 8 3 2 3" xfId="3800"/>
    <cellStyle name="Migliaia 8 3 2 3 2" xfId="8697"/>
    <cellStyle name="Migliaia 8 3 2 3 2 2" xfId="31256"/>
    <cellStyle name="Migliaia 8 3 2 3 3" xfId="8427"/>
    <cellStyle name="Migliaia 8 3 2 3 4" xfId="17507"/>
    <cellStyle name="Migliaia 8 3 2 3 5" xfId="22050"/>
    <cellStyle name="Migliaia 8 3 2 3 6" xfId="13247"/>
    <cellStyle name="Migliaia 8 3 2 4" xfId="7777"/>
    <cellStyle name="Migliaia 8 3 2 4 2" xfId="14423"/>
    <cellStyle name="Migliaia 8 3 2 4 2 2" xfId="31257"/>
    <cellStyle name="Migliaia 8 3 2 4 3" xfId="22051"/>
    <cellStyle name="Migliaia 8 3 2 4 4" xfId="13558"/>
    <cellStyle name="Migliaia 8 3 2 5" xfId="13375"/>
    <cellStyle name="Migliaia 8 3 2 5 2" xfId="31258"/>
    <cellStyle name="Migliaia 8 3 2 5 3" xfId="22052"/>
    <cellStyle name="Migliaia 8 3 2 6" xfId="17505"/>
    <cellStyle name="Migliaia 8 3 2 6 2" xfId="31259"/>
    <cellStyle name="Migliaia 8 3 2 6 3" xfId="22053"/>
    <cellStyle name="Migliaia 8 3 2 7" xfId="31253"/>
    <cellStyle name="Migliaia 8 3 2 8" xfId="22047"/>
    <cellStyle name="Migliaia 8 3 2 9" xfId="2680"/>
    <cellStyle name="Migliaia 8 3 3" xfId="2679"/>
    <cellStyle name="Migliaia 8 3 3 2" xfId="4653"/>
    <cellStyle name="Migliaia 8 3 3 2 2" xfId="6108"/>
    <cellStyle name="Migliaia 8 3 3 2 2 2" xfId="31261"/>
    <cellStyle name="Migliaia 8 3 3 2 3" xfId="14587"/>
    <cellStyle name="Migliaia 8 3 3 2 4" xfId="17509"/>
    <cellStyle name="Migliaia 8 3 3 2 5" xfId="22055"/>
    <cellStyle name="Migliaia 8 3 3 2 6" xfId="13249"/>
    <cellStyle name="Migliaia 8 3 3 3" xfId="5860"/>
    <cellStyle name="Migliaia 8 3 3 3 2" xfId="31262"/>
    <cellStyle name="Migliaia 8 3 3 3 3" xfId="22056"/>
    <cellStyle name="Migliaia 8 3 3 4" xfId="17508"/>
    <cellStyle name="Migliaia 8 3 3 4 2" xfId="31263"/>
    <cellStyle name="Migliaia 8 3 3 4 3" xfId="22057"/>
    <cellStyle name="Migliaia 8 3 3 4 4" xfId="45206"/>
    <cellStyle name="Migliaia 8 3 3 5" xfId="22058"/>
    <cellStyle name="Migliaia 8 3 3 5 2" xfId="31264"/>
    <cellStyle name="Migliaia 8 3 3 5 3" xfId="45207"/>
    <cellStyle name="Migliaia 8 3 3 6" xfId="31260"/>
    <cellStyle name="Migliaia 8 3 3 7" xfId="22054"/>
    <cellStyle name="Migliaia 8 3 3 8" xfId="13248"/>
    <cellStyle name="Migliaia 8 3 4" xfId="3324"/>
    <cellStyle name="Migliaia 8 3 4 2" xfId="4834"/>
    <cellStyle name="Migliaia 8 3 4 2 2" xfId="10786"/>
    <cellStyle name="Migliaia 8 3 4 2 3" xfId="14445"/>
    <cellStyle name="Migliaia 8 3 4 2 4" xfId="17511"/>
    <cellStyle name="Migliaia 8 3 4 2 5" xfId="28778"/>
    <cellStyle name="Migliaia 8 3 4 2 6" xfId="13251"/>
    <cellStyle name="Migliaia 8 3 4 3" xfId="10034"/>
    <cellStyle name="Migliaia 8 3 4 3 2" xfId="31823"/>
    <cellStyle name="Migliaia 8 3 4 3 2 2" xfId="36983"/>
    <cellStyle name="Migliaia 8 3 4 3 2 3" xfId="42285"/>
    <cellStyle name="Migliaia 8 3 4 3 3" xfId="34332"/>
    <cellStyle name="Migliaia 8 3 4 3 4" xfId="39634"/>
    <cellStyle name="Migliaia 8 3 4 4" xfId="17510"/>
    <cellStyle name="Migliaia 8 3 4 4 2" xfId="31265"/>
    <cellStyle name="Migliaia 8 3 4 5" xfId="22059"/>
    <cellStyle name="Migliaia 8 3 4 6" xfId="13250"/>
    <cellStyle name="Migliaia 8 3 5" xfId="4192"/>
    <cellStyle name="Migliaia 8 3 5 2" xfId="10662"/>
    <cellStyle name="Migliaia 8 3 5 2 2" xfId="31824"/>
    <cellStyle name="Migliaia 8 3 5 2 2 2" xfId="36984"/>
    <cellStyle name="Migliaia 8 3 5 2 2 3" xfId="42286"/>
    <cellStyle name="Migliaia 8 3 5 2 3" xfId="34333"/>
    <cellStyle name="Migliaia 8 3 5 2 4" xfId="39635"/>
    <cellStyle name="Migliaia 8 3 5 3" xfId="17512"/>
    <cellStyle name="Migliaia 8 3 5 3 2" xfId="31266"/>
    <cellStyle name="Migliaia 8 3 5 4" xfId="22060"/>
    <cellStyle name="Migliaia 8 3 5 5" xfId="13252"/>
    <cellStyle name="Migliaia 8 3 6" xfId="3799"/>
    <cellStyle name="Migliaia 8 3 6 2" xfId="10367"/>
    <cellStyle name="Migliaia 8 3 6 2 2" xfId="31267"/>
    <cellStyle name="Migliaia 8 3 6 3" xfId="14602"/>
    <cellStyle name="Migliaia 8 3 6 4" xfId="17513"/>
    <cellStyle name="Migliaia 8 3 6 5" xfId="22061"/>
    <cellStyle name="Migliaia 8 3 6 6" xfId="13253"/>
    <cellStyle name="Migliaia 8 3 7" xfId="7829"/>
    <cellStyle name="Migliaia 8 3 7 2" xfId="31268"/>
    <cellStyle name="Migliaia 8 3 7 3" xfId="22062"/>
    <cellStyle name="Migliaia 8 3 8" xfId="13376"/>
    <cellStyle name="Migliaia 8 3 8 2" xfId="31269"/>
    <cellStyle name="Migliaia 8 3 8 3" xfId="22063"/>
    <cellStyle name="Migliaia 8 3 9" xfId="17504"/>
    <cellStyle name="Migliaia 8 3 9 2" xfId="31252"/>
    <cellStyle name="Migliaia 8 4" xfId="723"/>
    <cellStyle name="Migliaia 8 4 10" xfId="2681"/>
    <cellStyle name="Migliaia 8 4 2" xfId="4655"/>
    <cellStyle name="Migliaia 8 4 2 2" xfId="5207"/>
    <cellStyle name="Migliaia 8 4 2 2 2" xfId="31272"/>
    <cellStyle name="Migliaia 8 4 2 2 3" xfId="22066"/>
    <cellStyle name="Migliaia 8 4 2 3" xfId="8428"/>
    <cellStyle name="Migliaia 8 4 2 3 2" xfId="31273"/>
    <cellStyle name="Migliaia 8 4 2 3 3" xfId="22067"/>
    <cellStyle name="Migliaia 8 4 2 4" xfId="7779"/>
    <cellStyle name="Migliaia 8 4 2 4 2" xfId="31271"/>
    <cellStyle name="Migliaia 8 4 2 5" xfId="7200"/>
    <cellStyle name="Migliaia 8 4 2 5 2" xfId="17973"/>
    <cellStyle name="Migliaia 8 4 2 5 3" xfId="43964"/>
    <cellStyle name="Migliaia 8 4 2 5 4" xfId="46966"/>
    <cellStyle name="Migliaia 8 4 2 5 5" xfId="49982"/>
    <cellStyle name="Migliaia 8 4 2 6" xfId="17515"/>
    <cellStyle name="Migliaia 8 4 2 7" xfId="22065"/>
    <cellStyle name="Migliaia 8 4 3" xfId="5208"/>
    <cellStyle name="Migliaia 8 4 3 2" xfId="14588"/>
    <cellStyle name="Migliaia 8 4 3 2 2" xfId="31274"/>
    <cellStyle name="Migliaia 8 4 3 3" xfId="22068"/>
    <cellStyle name="Migliaia 8 4 3 4" xfId="13374"/>
    <cellStyle name="Migliaia 8 4 4" xfId="8429"/>
    <cellStyle name="Migliaia 8 4 4 2" xfId="31275"/>
    <cellStyle name="Migliaia 8 4 4 3" xfId="22069"/>
    <cellStyle name="Migliaia 8 4 5" xfId="7778"/>
    <cellStyle name="Migliaia 8 4 5 2" xfId="31276"/>
    <cellStyle name="Migliaia 8 4 5 3" xfId="22070"/>
    <cellStyle name="Migliaia 8 4 6" xfId="7199"/>
    <cellStyle name="Migliaia 8 4 6 2" xfId="17972"/>
    <cellStyle name="Migliaia 8 4 6 2 2" xfId="31277"/>
    <cellStyle name="Migliaia 8 4 6 3" xfId="22071"/>
    <cellStyle name="Migliaia 8 4 6 4" xfId="42999"/>
    <cellStyle name="Migliaia 8 4 6 5" xfId="45208"/>
    <cellStyle name="Migliaia 8 4 6 6" xfId="46965"/>
    <cellStyle name="Migliaia 8 4 6 7" xfId="49981"/>
    <cellStyle name="Migliaia 8 4 7" xfId="17514"/>
    <cellStyle name="Migliaia 8 4 7 2" xfId="31278"/>
    <cellStyle name="Migliaia 8 4 7 3" xfId="22072"/>
    <cellStyle name="Migliaia 8 4 8" xfId="31270"/>
    <cellStyle name="Migliaia 8 4 9" xfId="22064"/>
    <cellStyle name="Migliaia 8 5" xfId="724"/>
    <cellStyle name="Migliaia 8 5 2" xfId="4656"/>
    <cellStyle name="Migliaia 8 5 2 2" xfId="14848"/>
    <cellStyle name="Migliaia 8 5 2 2 2" xfId="31280"/>
    <cellStyle name="Migliaia 8 5 2 3" xfId="17517"/>
    <cellStyle name="Migliaia 8 5 2 4" xfId="22074"/>
    <cellStyle name="Migliaia 8 5 2 5" xfId="13254"/>
    <cellStyle name="Migliaia 8 5 3" xfId="7780"/>
    <cellStyle name="Migliaia 8 5 3 2" xfId="31281"/>
    <cellStyle name="Migliaia 8 5 3 3" xfId="22075"/>
    <cellStyle name="Migliaia 8 5 4" xfId="7201"/>
    <cellStyle name="Migliaia 8 5 4 2" xfId="17974"/>
    <cellStyle name="Migliaia 8 5 4 2 2" xfId="31282"/>
    <cellStyle name="Migliaia 8 5 4 3" xfId="22076"/>
    <cellStyle name="Migliaia 8 5 4 4" xfId="44765"/>
    <cellStyle name="Migliaia 8 5 4 5" xfId="45209"/>
    <cellStyle name="Migliaia 8 5 4 6" xfId="46967"/>
    <cellStyle name="Migliaia 8 5 4 7" xfId="49983"/>
    <cellStyle name="Migliaia 8 5 5" xfId="17516"/>
    <cellStyle name="Migliaia 8 5 5 2" xfId="31283"/>
    <cellStyle name="Migliaia 8 5 5 3" xfId="22077"/>
    <cellStyle name="Migliaia 8 5 5 4" xfId="45210"/>
    <cellStyle name="Migliaia 8 5 6" xfId="22078"/>
    <cellStyle name="Migliaia 8 5 6 2" xfId="31284"/>
    <cellStyle name="Migliaia 8 5 7" xfId="31279"/>
    <cellStyle name="Migliaia 8 5 8" xfId="22073"/>
    <cellStyle name="Migliaia 8 5 9" xfId="2682"/>
    <cellStyle name="Migliaia 8 6" xfId="2677"/>
    <cellStyle name="Migliaia 8 6 2" xfId="4651"/>
    <cellStyle name="Migliaia 8 6 2 2" xfId="6107"/>
    <cellStyle name="Migliaia 8 6 2 3" xfId="14451"/>
    <cellStyle name="Migliaia 8 6 2 4" xfId="17519"/>
    <cellStyle name="Migliaia 8 6 2 5" xfId="28779"/>
    <cellStyle name="Migliaia 8 6 2 6" xfId="13256"/>
    <cellStyle name="Migliaia 8 6 3" xfId="5859"/>
    <cellStyle name="Migliaia 8 6 3 2" xfId="31825"/>
    <cellStyle name="Migliaia 8 6 3 2 2" xfId="36985"/>
    <cellStyle name="Migliaia 8 6 3 2 3" xfId="42287"/>
    <cellStyle name="Migliaia 8 6 3 3" xfId="34334"/>
    <cellStyle name="Migliaia 8 6 3 4" xfId="39636"/>
    <cellStyle name="Migliaia 8 6 4" xfId="17518"/>
    <cellStyle name="Migliaia 8 6 4 2" xfId="31285"/>
    <cellStyle name="Migliaia 8 6 5" xfId="22079"/>
    <cellStyle name="Migliaia 8 6 6" xfId="13255"/>
    <cellStyle name="Migliaia 8 7" xfId="4190"/>
    <cellStyle name="Migliaia 8 7 2" xfId="10660"/>
    <cellStyle name="Migliaia 8 7 2 2" xfId="31826"/>
    <cellStyle name="Migliaia 8 7 2 2 2" xfId="36986"/>
    <cellStyle name="Migliaia 8 7 2 2 3" xfId="42288"/>
    <cellStyle name="Migliaia 8 7 2 3" xfId="34335"/>
    <cellStyle name="Migliaia 8 7 2 4" xfId="39637"/>
    <cellStyle name="Migliaia 8 7 3" xfId="17520"/>
    <cellStyle name="Migliaia 8 7 3 2" xfId="31286"/>
    <cellStyle name="Migliaia 8 7 4" xfId="22080"/>
    <cellStyle name="Migliaia 8 7 5" xfId="13257"/>
    <cellStyle name="Migliaia 8 8" xfId="3797"/>
    <cellStyle name="Migliaia 8 8 2" xfId="10365"/>
    <cellStyle name="Migliaia 8 8 2 2" xfId="31827"/>
    <cellStyle name="Migliaia 8 8 2 2 2" xfId="36987"/>
    <cellStyle name="Migliaia 8 8 2 2 3" xfId="42289"/>
    <cellStyle name="Migliaia 8 8 2 3" xfId="34336"/>
    <cellStyle name="Migliaia 8 8 2 4" xfId="39638"/>
    <cellStyle name="Migliaia 8 8 3" xfId="17521"/>
    <cellStyle name="Migliaia 8 8 3 2" xfId="31287"/>
    <cellStyle name="Migliaia 8 8 4" xfId="22081"/>
    <cellStyle name="Migliaia 8 8 5" xfId="13258"/>
    <cellStyle name="Migliaia 8 9" xfId="13557"/>
    <cellStyle name="Migliaia 8 9 2" xfId="31288"/>
    <cellStyle name="Migliaia 8 9 3" xfId="22082"/>
    <cellStyle name="Migliaia 9" xfId="725"/>
    <cellStyle name="Migliaia 9 10" xfId="17522"/>
    <cellStyle name="Migliaia 9 10 2" xfId="31289"/>
    <cellStyle name="Migliaia 9 11" xfId="22083"/>
    <cellStyle name="Migliaia 9 12" xfId="1961"/>
    <cellStyle name="Migliaia 9 2" xfId="726"/>
    <cellStyle name="Migliaia 9 2 2" xfId="2684"/>
    <cellStyle name="Migliaia 9 2 2 2" xfId="4658"/>
    <cellStyle name="Migliaia 9 2 2 2 2" xfId="10727"/>
    <cellStyle name="Migliaia 9 2 2 2 2 2" xfId="31292"/>
    <cellStyle name="Migliaia 9 2 2 2 3" xfId="14849"/>
    <cellStyle name="Migliaia 9 2 2 2 4" xfId="17525"/>
    <cellStyle name="Migliaia 9 2 2 2 5" xfId="22086"/>
    <cellStyle name="Migliaia 9 2 2 2 6" xfId="13259"/>
    <cellStyle name="Migliaia 9 2 2 3" xfId="7952"/>
    <cellStyle name="Migliaia 9 2 2 3 2" xfId="31828"/>
    <cellStyle name="Migliaia 9 2 2 3 2 2" xfId="36988"/>
    <cellStyle name="Migliaia 9 2 2 3 2 3" xfId="42290"/>
    <cellStyle name="Migliaia 9 2 2 3 3" xfId="34337"/>
    <cellStyle name="Migliaia 9 2 2 3 4" xfId="39639"/>
    <cellStyle name="Migliaia 9 2 2 4" xfId="7202"/>
    <cellStyle name="Migliaia 9 2 2 4 2" xfId="17975"/>
    <cellStyle name="Migliaia 9 2 2 4 3" xfId="31291"/>
    <cellStyle name="Migliaia 9 2 2 4 4" xfId="42550"/>
    <cellStyle name="Migliaia 9 2 2 4 5" xfId="46968"/>
    <cellStyle name="Migliaia 9 2 2 4 6" xfId="49984"/>
    <cellStyle name="Migliaia 9 2 2 5" xfId="17524"/>
    <cellStyle name="Migliaia 9 2 2 6" xfId="22085"/>
    <cellStyle name="Migliaia 9 2 3" xfId="4194"/>
    <cellStyle name="Migliaia 9 2 3 2" xfId="10664"/>
    <cellStyle name="Migliaia 9 2 3 2 2" xfId="31829"/>
    <cellStyle name="Migliaia 9 2 3 2 2 2" xfId="36989"/>
    <cellStyle name="Migliaia 9 2 3 2 2 3" xfId="42291"/>
    <cellStyle name="Migliaia 9 2 3 2 3" xfId="34338"/>
    <cellStyle name="Migliaia 9 2 3 2 4" xfId="39640"/>
    <cellStyle name="Migliaia 9 2 3 3" xfId="17526"/>
    <cellStyle name="Migliaia 9 2 3 3 2" xfId="31293"/>
    <cellStyle name="Migliaia 9 2 3 4" xfId="22087"/>
    <cellStyle name="Migliaia 9 2 3 5" xfId="13260"/>
    <cellStyle name="Migliaia 9 2 4" xfId="3802"/>
    <cellStyle name="Migliaia 9 2 4 2" xfId="10369"/>
    <cellStyle name="Migliaia 9 2 4 2 2" xfId="31294"/>
    <cellStyle name="Migliaia 9 2 4 3" xfId="14905"/>
    <cellStyle name="Migliaia 9 2 4 4" xfId="17527"/>
    <cellStyle name="Migliaia 9 2 4 5" xfId="22088"/>
    <cellStyle name="Migliaia 9 2 4 6" xfId="13261"/>
    <cellStyle name="Migliaia 9 2 5" xfId="9467"/>
    <cellStyle name="Migliaia 9 2 5 2" xfId="31295"/>
    <cellStyle name="Migliaia 9 2 5 3" xfId="22089"/>
    <cellStyle name="Migliaia 9 2 6" xfId="17523"/>
    <cellStyle name="Migliaia 9 2 6 2" xfId="31296"/>
    <cellStyle name="Migliaia 9 2 6 3" xfId="22090"/>
    <cellStyle name="Migliaia 9 2 7" xfId="31290"/>
    <cellStyle name="Migliaia 9 2 8" xfId="22084"/>
    <cellStyle name="Migliaia 9 2 9" xfId="1962"/>
    <cellStyle name="Migliaia 9 3" xfId="727"/>
    <cellStyle name="Migliaia 9 3 10" xfId="22091"/>
    <cellStyle name="Migliaia 9 3 11" xfId="13262"/>
    <cellStyle name="Migliaia 9 3 12" xfId="1963"/>
    <cellStyle name="Migliaia 9 3 2" xfId="728"/>
    <cellStyle name="Migliaia 9 3 2 2" xfId="4660"/>
    <cellStyle name="Migliaia 9 3 2 2 2" xfId="8430"/>
    <cellStyle name="Migliaia 9 3 2 2 2 2" xfId="14850"/>
    <cellStyle name="Migliaia 9 3 2 2 2 2 2" xfId="18208"/>
    <cellStyle name="Migliaia 9 3 2 2 2 2 3" xfId="31300"/>
    <cellStyle name="Migliaia 9 3 2 2 2 3" xfId="22094"/>
    <cellStyle name="Migliaia 9 3 2 2 2 4" xfId="21389"/>
    <cellStyle name="Migliaia 9 3 2 2 2 5" xfId="47214"/>
    <cellStyle name="Migliaia 9 3 2 2 2 6" xfId="50230"/>
    <cellStyle name="Migliaia 9 3 2 2 2 7" xfId="14007"/>
    <cellStyle name="Migliaia 9 3 2 2 3" xfId="8458"/>
    <cellStyle name="Migliaia 9 3 2 2 3 2" xfId="31299"/>
    <cellStyle name="Migliaia 9 3 2 2 4" xfId="7203"/>
    <cellStyle name="Migliaia 9 3 2 2 4 2" xfId="17976"/>
    <cellStyle name="Migliaia 9 3 2 2 4 3" xfId="43291"/>
    <cellStyle name="Migliaia 9 3 2 2 4 4" xfId="46969"/>
    <cellStyle name="Migliaia 9 3 2 2 4 5" xfId="49985"/>
    <cellStyle name="Migliaia 9 3 2 2 5" xfId="17530"/>
    <cellStyle name="Migliaia 9 3 2 2 6" xfId="22093"/>
    <cellStyle name="Migliaia 9 3 2 3" xfId="3804"/>
    <cellStyle name="Migliaia 9 3 2 3 2" xfId="8696"/>
    <cellStyle name="Migliaia 9 3 2 3 2 2" xfId="31301"/>
    <cellStyle name="Migliaia 9 3 2 3 3" xfId="8431"/>
    <cellStyle name="Migliaia 9 3 2 3 4" xfId="17531"/>
    <cellStyle name="Migliaia 9 3 2 3 5" xfId="22095"/>
    <cellStyle name="Migliaia 9 3 2 3 6" xfId="13263"/>
    <cellStyle name="Migliaia 9 3 2 4" xfId="7781"/>
    <cellStyle name="Migliaia 9 3 2 4 2" xfId="14424"/>
    <cellStyle name="Migliaia 9 3 2 4 2 2" xfId="31302"/>
    <cellStyle name="Migliaia 9 3 2 4 3" xfId="22096"/>
    <cellStyle name="Migliaia 9 3 2 4 4" xfId="13560"/>
    <cellStyle name="Migliaia 9 3 2 5" xfId="13372"/>
    <cellStyle name="Migliaia 9 3 2 5 2" xfId="31303"/>
    <cellStyle name="Migliaia 9 3 2 5 3" xfId="22097"/>
    <cellStyle name="Migliaia 9 3 2 6" xfId="17529"/>
    <cellStyle name="Migliaia 9 3 2 6 2" xfId="31304"/>
    <cellStyle name="Migliaia 9 3 2 6 3" xfId="22098"/>
    <cellStyle name="Migliaia 9 3 2 7" xfId="31298"/>
    <cellStyle name="Migliaia 9 3 2 8" xfId="22092"/>
    <cellStyle name="Migliaia 9 3 2 9" xfId="2686"/>
    <cellStyle name="Migliaia 9 3 3" xfId="2685"/>
    <cellStyle name="Migliaia 9 3 3 2" xfId="4659"/>
    <cellStyle name="Migliaia 9 3 3 2 2" xfId="6110"/>
    <cellStyle name="Migliaia 9 3 3 2 2 2" xfId="31306"/>
    <cellStyle name="Migliaia 9 3 3 2 3" xfId="14589"/>
    <cellStyle name="Migliaia 9 3 3 2 4" xfId="17533"/>
    <cellStyle name="Migliaia 9 3 3 2 5" xfId="22100"/>
    <cellStyle name="Migliaia 9 3 3 2 6" xfId="13265"/>
    <cellStyle name="Migliaia 9 3 3 3" xfId="5862"/>
    <cellStyle name="Migliaia 9 3 3 3 2" xfId="31307"/>
    <cellStyle name="Migliaia 9 3 3 3 3" xfId="22101"/>
    <cellStyle name="Migliaia 9 3 3 4" xfId="17532"/>
    <cellStyle name="Migliaia 9 3 3 4 2" xfId="31308"/>
    <cellStyle name="Migliaia 9 3 3 4 3" xfId="22102"/>
    <cellStyle name="Migliaia 9 3 3 4 4" xfId="45211"/>
    <cellStyle name="Migliaia 9 3 3 5" xfId="22103"/>
    <cellStyle name="Migliaia 9 3 3 5 2" xfId="31309"/>
    <cellStyle name="Migliaia 9 3 3 5 3" xfId="45212"/>
    <cellStyle name="Migliaia 9 3 3 6" xfId="31305"/>
    <cellStyle name="Migliaia 9 3 3 7" xfId="22099"/>
    <cellStyle name="Migliaia 9 3 3 8" xfId="13264"/>
    <cellStyle name="Migliaia 9 3 4" xfId="3325"/>
    <cellStyle name="Migliaia 9 3 4 2" xfId="4835"/>
    <cellStyle name="Migliaia 9 3 4 2 2" xfId="10787"/>
    <cellStyle name="Migliaia 9 3 4 2 3" xfId="14446"/>
    <cellStyle name="Migliaia 9 3 4 2 4" xfId="17535"/>
    <cellStyle name="Migliaia 9 3 4 2 5" xfId="28780"/>
    <cellStyle name="Migliaia 9 3 4 2 6" xfId="13267"/>
    <cellStyle name="Migliaia 9 3 4 3" xfId="10035"/>
    <cellStyle name="Migliaia 9 3 4 3 2" xfId="31830"/>
    <cellStyle name="Migliaia 9 3 4 3 2 2" xfId="36990"/>
    <cellStyle name="Migliaia 9 3 4 3 2 3" xfId="42292"/>
    <cellStyle name="Migliaia 9 3 4 3 3" xfId="34339"/>
    <cellStyle name="Migliaia 9 3 4 3 4" xfId="39641"/>
    <cellStyle name="Migliaia 9 3 4 4" xfId="17534"/>
    <cellStyle name="Migliaia 9 3 4 4 2" xfId="31310"/>
    <cellStyle name="Migliaia 9 3 4 5" xfId="22104"/>
    <cellStyle name="Migliaia 9 3 4 6" xfId="13266"/>
    <cellStyle name="Migliaia 9 3 5" xfId="4195"/>
    <cellStyle name="Migliaia 9 3 5 2" xfId="10665"/>
    <cellStyle name="Migliaia 9 3 5 2 2" xfId="31831"/>
    <cellStyle name="Migliaia 9 3 5 2 2 2" xfId="36991"/>
    <cellStyle name="Migliaia 9 3 5 2 2 3" xfId="42293"/>
    <cellStyle name="Migliaia 9 3 5 2 3" xfId="34340"/>
    <cellStyle name="Migliaia 9 3 5 2 4" xfId="39642"/>
    <cellStyle name="Migliaia 9 3 5 3" xfId="17536"/>
    <cellStyle name="Migliaia 9 3 5 3 2" xfId="31311"/>
    <cellStyle name="Migliaia 9 3 5 4" xfId="22105"/>
    <cellStyle name="Migliaia 9 3 5 5" xfId="13268"/>
    <cellStyle name="Migliaia 9 3 6" xfId="3803"/>
    <cellStyle name="Migliaia 9 3 6 2" xfId="10370"/>
    <cellStyle name="Migliaia 9 3 6 2 2" xfId="31312"/>
    <cellStyle name="Migliaia 9 3 6 3" xfId="14337"/>
    <cellStyle name="Migliaia 9 3 6 4" xfId="17537"/>
    <cellStyle name="Migliaia 9 3 6 5" xfId="22106"/>
    <cellStyle name="Migliaia 9 3 6 6" xfId="13269"/>
    <cellStyle name="Migliaia 9 3 7" xfId="8593"/>
    <cellStyle name="Migliaia 9 3 7 2" xfId="31313"/>
    <cellStyle name="Migliaia 9 3 7 3" xfId="22107"/>
    <cellStyle name="Migliaia 9 3 8" xfId="13373"/>
    <cellStyle name="Migliaia 9 3 8 2" xfId="31314"/>
    <cellStyle name="Migliaia 9 3 8 3" xfId="22108"/>
    <cellStyle name="Migliaia 9 3 9" xfId="17528"/>
    <cellStyle name="Migliaia 9 3 9 2" xfId="31297"/>
    <cellStyle name="Migliaia 9 4" xfId="729"/>
    <cellStyle name="Migliaia 9 4 10" xfId="2687"/>
    <cellStyle name="Migliaia 9 4 2" xfId="4661"/>
    <cellStyle name="Migliaia 9 4 2 2" xfId="5209"/>
    <cellStyle name="Migliaia 9 4 2 2 2" xfId="31317"/>
    <cellStyle name="Migliaia 9 4 2 2 3" xfId="22111"/>
    <cellStyle name="Migliaia 9 4 2 3" xfId="8432"/>
    <cellStyle name="Migliaia 9 4 2 3 2" xfId="31318"/>
    <cellStyle name="Migliaia 9 4 2 3 3" xfId="22112"/>
    <cellStyle name="Migliaia 9 4 2 4" xfId="7783"/>
    <cellStyle name="Migliaia 9 4 2 4 2" xfId="31316"/>
    <cellStyle name="Migliaia 9 4 2 5" xfId="7205"/>
    <cellStyle name="Migliaia 9 4 2 5 2" xfId="17978"/>
    <cellStyle name="Migliaia 9 4 2 5 3" xfId="43000"/>
    <cellStyle name="Migliaia 9 4 2 5 4" xfId="46971"/>
    <cellStyle name="Migliaia 9 4 2 5 5" xfId="49987"/>
    <cellStyle name="Migliaia 9 4 2 6" xfId="17539"/>
    <cellStyle name="Migliaia 9 4 2 7" xfId="22110"/>
    <cellStyle name="Migliaia 9 4 3" xfId="5210"/>
    <cellStyle name="Migliaia 9 4 3 2" xfId="14590"/>
    <cellStyle name="Migliaia 9 4 3 2 2" xfId="31319"/>
    <cellStyle name="Migliaia 9 4 3 3" xfId="22113"/>
    <cellStyle name="Migliaia 9 4 3 4" xfId="13371"/>
    <cellStyle name="Migliaia 9 4 4" xfId="8433"/>
    <cellStyle name="Migliaia 9 4 4 2" xfId="31320"/>
    <cellStyle name="Migliaia 9 4 4 3" xfId="22114"/>
    <cellStyle name="Migliaia 9 4 5" xfId="7782"/>
    <cellStyle name="Migliaia 9 4 5 2" xfId="31321"/>
    <cellStyle name="Migliaia 9 4 5 3" xfId="22115"/>
    <cellStyle name="Migliaia 9 4 6" xfId="7204"/>
    <cellStyle name="Migliaia 9 4 6 2" xfId="17977"/>
    <cellStyle name="Migliaia 9 4 6 2 2" xfId="31322"/>
    <cellStyle name="Migliaia 9 4 6 3" xfId="22116"/>
    <cellStyle name="Migliaia 9 4 6 4" xfId="43801"/>
    <cellStyle name="Migliaia 9 4 6 5" xfId="45213"/>
    <cellStyle name="Migliaia 9 4 6 6" xfId="46970"/>
    <cellStyle name="Migliaia 9 4 6 7" xfId="49986"/>
    <cellStyle name="Migliaia 9 4 7" xfId="17538"/>
    <cellStyle name="Migliaia 9 4 7 2" xfId="31323"/>
    <cellStyle name="Migliaia 9 4 7 3" xfId="22117"/>
    <cellStyle name="Migliaia 9 4 8" xfId="31315"/>
    <cellStyle name="Migliaia 9 4 9" xfId="22109"/>
    <cellStyle name="Migliaia 9 5" xfId="730"/>
    <cellStyle name="Migliaia 9 5 2" xfId="4662"/>
    <cellStyle name="Migliaia 9 5 2 2" xfId="14851"/>
    <cellStyle name="Migliaia 9 5 2 2 2" xfId="31325"/>
    <cellStyle name="Migliaia 9 5 2 3" xfId="17541"/>
    <cellStyle name="Migliaia 9 5 2 4" xfId="22119"/>
    <cellStyle name="Migliaia 9 5 2 5" xfId="13270"/>
    <cellStyle name="Migliaia 9 5 3" xfId="7784"/>
    <cellStyle name="Migliaia 9 5 3 2" xfId="31326"/>
    <cellStyle name="Migliaia 9 5 3 3" xfId="22120"/>
    <cellStyle name="Migliaia 9 5 4" xfId="7206"/>
    <cellStyle name="Migliaia 9 5 4 2" xfId="17979"/>
    <cellStyle name="Migliaia 9 5 4 2 2" xfId="31327"/>
    <cellStyle name="Migliaia 9 5 4 3" xfId="22121"/>
    <cellStyle name="Migliaia 9 5 4 4" xfId="44545"/>
    <cellStyle name="Migliaia 9 5 4 5" xfId="45214"/>
    <cellStyle name="Migliaia 9 5 4 6" xfId="46972"/>
    <cellStyle name="Migliaia 9 5 4 7" xfId="49988"/>
    <cellStyle name="Migliaia 9 5 5" xfId="17540"/>
    <cellStyle name="Migliaia 9 5 5 2" xfId="31328"/>
    <cellStyle name="Migliaia 9 5 5 3" xfId="22122"/>
    <cellStyle name="Migliaia 9 5 5 4" xfId="45215"/>
    <cellStyle name="Migliaia 9 5 6" xfId="22123"/>
    <cellStyle name="Migliaia 9 5 6 2" xfId="31329"/>
    <cellStyle name="Migliaia 9 5 7" xfId="31324"/>
    <cellStyle name="Migliaia 9 5 8" xfId="22118"/>
    <cellStyle name="Migliaia 9 5 9" xfId="2688"/>
    <cellStyle name="Migliaia 9 6" xfId="2683"/>
    <cellStyle name="Migliaia 9 6 2" xfId="4657"/>
    <cellStyle name="Migliaia 9 6 2 2" xfId="6109"/>
    <cellStyle name="Migliaia 9 6 2 3" xfId="14901"/>
    <cellStyle name="Migliaia 9 6 2 4" xfId="17543"/>
    <cellStyle name="Migliaia 9 6 2 5" xfId="28781"/>
    <cellStyle name="Migliaia 9 6 2 6" xfId="13272"/>
    <cellStyle name="Migliaia 9 6 3" xfId="5861"/>
    <cellStyle name="Migliaia 9 6 3 2" xfId="31832"/>
    <cellStyle name="Migliaia 9 6 3 2 2" xfId="36992"/>
    <cellStyle name="Migliaia 9 6 3 2 3" xfId="42294"/>
    <cellStyle name="Migliaia 9 6 3 3" xfId="34341"/>
    <cellStyle name="Migliaia 9 6 3 4" xfId="39643"/>
    <cellStyle name="Migliaia 9 6 4" xfId="17542"/>
    <cellStyle name="Migliaia 9 6 4 2" xfId="31330"/>
    <cellStyle name="Migliaia 9 6 5" xfId="22124"/>
    <cellStyle name="Migliaia 9 6 6" xfId="13271"/>
    <cellStyle name="Migliaia 9 7" xfId="4193"/>
    <cellStyle name="Migliaia 9 7 2" xfId="10663"/>
    <cellStyle name="Migliaia 9 7 2 2" xfId="31833"/>
    <cellStyle name="Migliaia 9 7 2 2 2" xfId="36993"/>
    <cellStyle name="Migliaia 9 7 2 2 3" xfId="42295"/>
    <cellStyle name="Migliaia 9 7 2 3" xfId="34342"/>
    <cellStyle name="Migliaia 9 7 2 4" xfId="39644"/>
    <cellStyle name="Migliaia 9 7 3" xfId="17544"/>
    <cellStyle name="Migliaia 9 7 3 2" xfId="31331"/>
    <cellStyle name="Migliaia 9 7 4" xfId="22125"/>
    <cellStyle name="Migliaia 9 7 5" xfId="13273"/>
    <cellStyle name="Migliaia 9 8" xfId="3801"/>
    <cellStyle name="Migliaia 9 8 2" xfId="10368"/>
    <cellStyle name="Migliaia 9 8 2 2" xfId="31834"/>
    <cellStyle name="Migliaia 9 8 2 2 2" xfId="36994"/>
    <cellStyle name="Migliaia 9 8 2 2 3" xfId="42296"/>
    <cellStyle name="Migliaia 9 8 2 3" xfId="34343"/>
    <cellStyle name="Migliaia 9 8 2 4" xfId="39645"/>
    <cellStyle name="Migliaia 9 8 3" xfId="17545"/>
    <cellStyle name="Migliaia 9 8 3 2" xfId="31332"/>
    <cellStyle name="Migliaia 9 8 4" xfId="22126"/>
    <cellStyle name="Migliaia 9 8 5" xfId="13274"/>
    <cellStyle name="Migliaia 9 9" xfId="13559"/>
    <cellStyle name="Migliaia 9 9 2" xfId="31333"/>
    <cellStyle name="Migliaia 9 9 3" xfId="22127"/>
    <cellStyle name="Neutral 2" xfId="7207"/>
    <cellStyle name="Neutral 2 2" xfId="8434"/>
    <cellStyle name="Neutral 2 2 2" xfId="31335"/>
    <cellStyle name="Neutral 2 2 3" xfId="22129"/>
    <cellStyle name="Neutral 2 3" xfId="7447"/>
    <cellStyle name="Neutral 2 3 2" xfId="31334"/>
    <cellStyle name="Neutral 2 4" xfId="22128"/>
    <cellStyle name="Neutrale" xfId="731"/>
    <cellStyle name="Neutrale 2" xfId="31336"/>
    <cellStyle name="Neutrale 3" xfId="22130"/>
    <cellStyle name="Normal" xfId="0" builtinId="0"/>
    <cellStyle name="Normal 10" xfId="732"/>
    <cellStyle name="Normal 10 2" xfId="2689"/>
    <cellStyle name="Normal 10 2 2" xfId="9730"/>
    <cellStyle name="Normal 10 2 2 2" xfId="22134"/>
    <cellStyle name="Normal 10 2 2 3" xfId="22133"/>
    <cellStyle name="Normal 10 2 3" xfId="22135"/>
    <cellStyle name="Normal 10 2 3 2" xfId="22136"/>
    <cellStyle name="Normal 10 2 4" xfId="22137"/>
    <cellStyle name="Normal 10 2 5" xfId="22138"/>
    <cellStyle name="Normal 10 2 6" xfId="22132"/>
    <cellStyle name="Normal 10 3" xfId="9468"/>
    <cellStyle name="Normal 10 3 2" xfId="22140"/>
    <cellStyle name="Normal 10 3 3" xfId="22141"/>
    <cellStyle name="Normal 10 3 4" xfId="22139"/>
    <cellStyle name="Normal 10 3 5" xfId="45216"/>
    <cellStyle name="Normal 10 4" xfId="22142"/>
    <cellStyle name="Normal 10 4 2" xfId="22143"/>
    <cellStyle name="Normal 10 5" xfId="22144"/>
    <cellStyle name="Normal 10 5 2" xfId="22145"/>
    <cellStyle name="Normal 10 6" xfId="22146"/>
    <cellStyle name="Normal 10 7" xfId="22147"/>
    <cellStyle name="Normal 10 8" xfId="26509"/>
    <cellStyle name="Normal 10 9" xfId="22131"/>
    <cellStyle name="Normal 11" xfId="3805"/>
    <cellStyle name="Normal 11 2" xfId="4841"/>
    <cellStyle name="Normal 11 2 2" xfId="6116"/>
    <cellStyle name="Normal 11 2 2 2" xfId="6436"/>
    <cellStyle name="Normal 11 2 2 2 2" xfId="9070"/>
    <cellStyle name="Normal 11 2 2 2 2 2" xfId="42635"/>
    <cellStyle name="Normal 11 2 2 2 3" xfId="15202"/>
    <cellStyle name="Normal 11 2 2 3" xfId="8769"/>
    <cellStyle name="Normal 11 2 2 3 2" xfId="22148"/>
    <cellStyle name="Normal 11 2 2 4" xfId="15053"/>
    <cellStyle name="Normal 11 2 3" xfId="6196"/>
    <cellStyle name="Normal 11 2 3 2" xfId="6516"/>
    <cellStyle name="Normal 11 2 3 2 2" xfId="9149"/>
    <cellStyle name="Normal 11 2 3 2 2 2" xfId="20970"/>
    <cellStyle name="Normal 11 2 3 2 3" xfId="15243"/>
    <cellStyle name="Normal 11 2 3 3" xfId="8840"/>
    <cellStyle name="Normal 11 2 3 3 2" xfId="28713"/>
    <cellStyle name="Normal 11 2 3 4" xfId="15086"/>
    <cellStyle name="Normal 11 2 4" xfId="6276"/>
    <cellStyle name="Normal 11 2 4 2" xfId="6596"/>
    <cellStyle name="Normal 11 2 4 2 2" xfId="9229"/>
    <cellStyle name="Normal 11 2 4 2 2 2" xfId="43907"/>
    <cellStyle name="Normal 11 2 4 2 3" xfId="15285"/>
    <cellStyle name="Normal 11 2 4 3" xfId="8916"/>
    <cellStyle name="Normal 11 2 4 3 2" xfId="43058"/>
    <cellStyle name="Normal 11 2 4 4" xfId="15124"/>
    <cellStyle name="Normal 11 2 5" xfId="6356"/>
    <cellStyle name="Normal 11 2 5 2" xfId="8995"/>
    <cellStyle name="Normal 11 2 5 2 2" xfId="43948"/>
    <cellStyle name="Normal 11 2 5 3" xfId="15165"/>
    <cellStyle name="Normal 11 2 6" xfId="6676"/>
    <cellStyle name="Normal 11 2 6 2" xfId="9309"/>
    <cellStyle name="Normal 11 2 6 2 2" xfId="28836"/>
    <cellStyle name="Normal 11 2 6 3" xfId="15327"/>
    <cellStyle name="Normal 11 2 7" xfId="7978"/>
    <cellStyle name="Normal 11 2 7 2" xfId="44325"/>
    <cellStyle name="Normal 11 2 8" xfId="14021"/>
    <cellStyle name="Normal 11 3" xfId="7980"/>
    <cellStyle name="Normal 11 3 2" xfId="22150"/>
    <cellStyle name="Normal 11 3 2 2" xfId="22151"/>
    <cellStyle name="Normal 11 3 3" xfId="22152"/>
    <cellStyle name="Normal 11 3 3 2" xfId="22153"/>
    <cellStyle name="Normal 11 3 4" xfId="22154"/>
    <cellStyle name="Normal 11 3 5" xfId="22155"/>
    <cellStyle name="Normal 11 3 6" xfId="22149"/>
    <cellStyle name="Normal 11 4" xfId="7880"/>
    <cellStyle name="Normal 11 4 2" xfId="22156"/>
    <cellStyle name="Normal 11 4 3" xfId="14465"/>
    <cellStyle name="Normal 11 5" xfId="22157"/>
    <cellStyle name="Normal 11 5 2" xfId="22158"/>
    <cellStyle name="Normal 11 6" xfId="22159"/>
    <cellStyle name="Normal 11 6 2" xfId="22160"/>
    <cellStyle name="Normal 11 7" xfId="22161"/>
    <cellStyle name="Normal 11 8" xfId="22162"/>
    <cellStyle name="Normal 11 9" xfId="22163"/>
    <cellStyle name="Normal 11 9 2" xfId="26508"/>
    <cellStyle name="Normal 12" xfId="3806"/>
    <cellStyle name="Normal 12 2" xfId="7208"/>
    <cellStyle name="Normal 12 2 2" xfId="10371"/>
    <cellStyle name="Normal 12 2 2 2" xfId="22165"/>
    <cellStyle name="Normal 12 2 2 3" xfId="22164"/>
    <cellStyle name="Normal 12 2 3" xfId="22166"/>
    <cellStyle name="Normal 12 2 3 2" xfId="22167"/>
    <cellStyle name="Normal 12 2 4" xfId="22168"/>
    <cellStyle name="Normal 12 2 5" xfId="14097"/>
    <cellStyle name="Normal 12 3" xfId="8435"/>
    <cellStyle name="Normal 12 3 2" xfId="22170"/>
    <cellStyle name="Normal 12 3 3" xfId="22169"/>
    <cellStyle name="Normal 12 4" xfId="22171"/>
    <cellStyle name="Normal 12 4 2" xfId="22172"/>
    <cellStyle name="Normal 12 5" xfId="22173"/>
    <cellStyle name="Normal 12 5 2" xfId="22174"/>
    <cellStyle name="Normal 12 6" xfId="22175"/>
    <cellStyle name="Normal 12 7" xfId="22176"/>
    <cellStyle name="Normal 12 8" xfId="22177"/>
    <cellStyle name="Normal 13" xfId="1524"/>
    <cellStyle name="Normal 13 2" xfId="5988"/>
    <cellStyle name="Normal 13 2 2" xfId="14875"/>
    <cellStyle name="Normal 13 2 2 2" xfId="22181"/>
    <cellStyle name="Normal 13 2 2 3" xfId="22180"/>
    <cellStyle name="Normal 13 2 3" xfId="22182"/>
    <cellStyle name="Normal 13 2 3 2" xfId="22183"/>
    <cellStyle name="Normal 13 2 4" xfId="22184"/>
    <cellStyle name="Normal 13 2 5" xfId="22179"/>
    <cellStyle name="Normal 13 3" xfId="7480"/>
    <cellStyle name="Normal 13 3 2" xfId="22186"/>
    <cellStyle name="Normal 13 3 3" xfId="22185"/>
    <cellStyle name="Normal 13 4" xfId="22187"/>
    <cellStyle name="Normal 13 4 2" xfId="22188"/>
    <cellStyle name="Normal 13 5" xfId="22189"/>
    <cellStyle name="Normal 13 5 2" xfId="22190"/>
    <cellStyle name="Normal 13 6" xfId="22191"/>
    <cellStyle name="Normal 13 7" xfId="22192"/>
    <cellStyle name="Normal 13 8" xfId="22193"/>
    <cellStyle name="Normal 13 9" xfId="22178"/>
    <cellStyle name="Normal 14" xfId="3438"/>
    <cellStyle name="Normal 14 2" xfId="5975"/>
    <cellStyle name="Normal 14 2 2" xfId="6417"/>
    <cellStyle name="Normal 14 2 2 2" xfId="9055"/>
    <cellStyle name="Normal 14 2 2 2 2" xfId="43073"/>
    <cellStyle name="Normal 14 2 2 3" xfId="15188"/>
    <cellStyle name="Normal 14 2 3" xfId="8758"/>
    <cellStyle name="Normal 14 2 3 2" xfId="44772"/>
    <cellStyle name="Normal 14 2 4" xfId="45217"/>
    <cellStyle name="Normal 14 2 5" xfId="15043"/>
    <cellStyle name="Normal 14 3" xfId="6177"/>
    <cellStyle name="Normal 14 3 2" xfId="6497"/>
    <cellStyle name="Normal 14 3 2 2" xfId="9130"/>
    <cellStyle name="Normal 14 3 2 2 2" xfId="28820"/>
    <cellStyle name="Normal 14 3 2 3" xfId="15225"/>
    <cellStyle name="Normal 14 3 3" xfId="8827"/>
    <cellStyle name="Normal 14 3 3 2" xfId="42603"/>
    <cellStyle name="Normal 14 3 4" xfId="15074"/>
    <cellStyle name="Normal 14 4" xfId="6257"/>
    <cellStyle name="Normal 14 4 2" xfId="6577"/>
    <cellStyle name="Normal 14 4 2 2" xfId="9210"/>
    <cellStyle name="Normal 14 4 2 2 2" xfId="44051"/>
    <cellStyle name="Normal 14 4 2 3" xfId="15267"/>
    <cellStyle name="Normal 14 4 3" xfId="8899"/>
    <cellStyle name="Normal 14 4 3 2" xfId="43060"/>
    <cellStyle name="Normal 14 4 4" xfId="15108"/>
    <cellStyle name="Normal 14 5" xfId="6337"/>
    <cellStyle name="Normal 14 5 2" xfId="8976"/>
    <cellStyle name="Normal 14 5 2 2" xfId="43605"/>
    <cellStyle name="Normal 14 5 3" xfId="15147"/>
    <cellStyle name="Normal 14 6" xfId="6657"/>
    <cellStyle name="Normal 14 6 2" xfId="9290"/>
    <cellStyle name="Normal 14 6 2 2" xfId="43310"/>
    <cellStyle name="Normal 14 6 3" xfId="15309"/>
    <cellStyle name="Normal 14 7" xfId="7845"/>
    <cellStyle name="Normal 14 7 2" xfId="14457"/>
    <cellStyle name="Normal 14 8" xfId="7209"/>
    <cellStyle name="Normal 14 9" xfId="13275"/>
    <cellStyle name="Normal 15" xfId="4839"/>
    <cellStyle name="Normal 15 2" xfId="6114"/>
    <cellStyle name="Normal 15 2 2" xfId="6434"/>
    <cellStyle name="Normal 15 2 2 2" xfId="9068"/>
    <cellStyle name="Normal 15 2 2 2 2" xfId="22195"/>
    <cellStyle name="Normal 15 2 2 2 3" xfId="22194"/>
    <cellStyle name="Normal 15 2 2 3" xfId="22196"/>
    <cellStyle name="Normal 15 2 2 3 2" xfId="22197"/>
    <cellStyle name="Normal 15 2 2 4" xfId="22198"/>
    <cellStyle name="Normal 15 2 2 4 2" xfId="22199"/>
    <cellStyle name="Normal 15 2 2 5" xfId="22200"/>
    <cellStyle name="Normal 15 2 2 6" xfId="15200"/>
    <cellStyle name="Normal 15 2 3" xfId="8767"/>
    <cellStyle name="Normal 15 2 3 2" xfId="22202"/>
    <cellStyle name="Normal 15 2 3 2 2" xfId="22203"/>
    <cellStyle name="Normal 15 2 3 3" xfId="22204"/>
    <cellStyle name="Normal 15 2 3 3 2" xfId="22205"/>
    <cellStyle name="Normal 15 2 3 4" xfId="22206"/>
    <cellStyle name="Normal 15 2 3 4 2" xfId="22207"/>
    <cellStyle name="Normal 15 2 3 5" xfId="22208"/>
    <cellStyle name="Normal 15 2 3 6" xfId="22201"/>
    <cellStyle name="Normal 15 2 4" xfId="45218"/>
    <cellStyle name="Normal 15 2 5" xfId="15051"/>
    <cellStyle name="Normal 15 3" xfId="6194"/>
    <cellStyle name="Normal 15 3 2" xfId="6514"/>
    <cellStyle name="Normal 15 3 2 2" xfId="9147"/>
    <cellStyle name="Normal 15 3 2 2 2" xfId="28620"/>
    <cellStyle name="Normal 15 3 2 3" xfId="15241"/>
    <cellStyle name="Normal 15 3 3" xfId="8839"/>
    <cellStyle name="Normal 15 3 3 2" xfId="42605"/>
    <cellStyle name="Normal 15 3 4" xfId="45219"/>
    <cellStyle name="Normal 15 3 5" xfId="15085"/>
    <cellStyle name="Normal 15 4" xfId="6274"/>
    <cellStyle name="Normal 15 4 2" xfId="6594"/>
    <cellStyle name="Normal 15 4 2 2" xfId="9227"/>
    <cellStyle name="Normal 15 4 2 2 2" xfId="43097"/>
    <cellStyle name="Normal 15 4 2 3" xfId="15283"/>
    <cellStyle name="Normal 15 4 3" xfId="8914"/>
    <cellStyle name="Normal 15 4 3 2" xfId="30459"/>
    <cellStyle name="Normal 15 4 4" xfId="15122"/>
    <cellStyle name="Normal 15 5" xfId="6354"/>
    <cellStyle name="Normal 15 5 2" xfId="8993"/>
    <cellStyle name="Normal 15 5 2 2" xfId="22209"/>
    <cellStyle name="Normal 15 5 3" xfId="15163"/>
    <cellStyle name="Normal 15 6" xfId="6674"/>
    <cellStyle name="Normal 15 6 2" xfId="9307"/>
    <cellStyle name="Normal 15 6 2 2" xfId="21602"/>
    <cellStyle name="Normal 15 6 3" xfId="15325"/>
    <cellStyle name="Normal 15 7" xfId="8621"/>
    <cellStyle name="Normal 15 7 2" xfId="14933"/>
    <cellStyle name="Normal 15 8" xfId="7210"/>
    <cellStyle name="Normal 15_Trends fuels" xfId="22210"/>
    <cellStyle name="Normal 16" xfId="4840"/>
    <cellStyle name="Normal 16 2" xfId="6115"/>
    <cellStyle name="Normal 16 2 2" xfId="6435"/>
    <cellStyle name="Normal 16 2 2 2" xfId="9069"/>
    <cellStyle name="Normal 16 2 2 2 2" xfId="44484"/>
    <cellStyle name="Normal 16 2 2 3" xfId="15201"/>
    <cellStyle name="Normal 16 2 3" xfId="8768"/>
    <cellStyle name="Normal 16 2 3 2" xfId="15052"/>
    <cellStyle name="Normal 16 2 4" xfId="7212"/>
    <cellStyle name="Normal 16 3" xfId="6195"/>
    <cellStyle name="Normal 16 3 2" xfId="6515"/>
    <cellStyle name="Normal 16 3 2 2" xfId="9148"/>
    <cellStyle name="Normal 16 3 2 2 2" xfId="43086"/>
    <cellStyle name="Normal 16 3 2 3" xfId="15242"/>
    <cellStyle name="Normal 16 3 3" xfId="7213"/>
    <cellStyle name="Normal 16 3 3 2" xfId="43001"/>
    <cellStyle name="Normal 16 3 4" xfId="14099"/>
    <cellStyle name="Normal 16 4" xfId="6275"/>
    <cellStyle name="Normal 16 4 2" xfId="6595"/>
    <cellStyle name="Normal 16 4 2 2" xfId="9228"/>
    <cellStyle name="Normal 16 4 2 2 2" xfId="44341"/>
    <cellStyle name="Normal 16 4 2 3" xfId="15284"/>
    <cellStyle name="Normal 16 4 3" xfId="8915"/>
    <cellStyle name="Normal 16 4 3 2" xfId="43809"/>
    <cellStyle name="Normal 16 4 4" xfId="15123"/>
    <cellStyle name="Normal 16 5" xfId="6355"/>
    <cellStyle name="Normal 16 5 2" xfId="8994"/>
    <cellStyle name="Normal 16 5 2 2" xfId="20604"/>
    <cellStyle name="Normal 16 5 3" xfId="15164"/>
    <cellStyle name="Normal 16 6" xfId="6675"/>
    <cellStyle name="Normal 16 6 2" xfId="9308"/>
    <cellStyle name="Normal 16 6 2 2" xfId="44091"/>
    <cellStyle name="Normal 16 6 3" xfId="15326"/>
    <cellStyle name="Normal 16 7" xfId="7211"/>
    <cellStyle name="Normal 16 7 2" xfId="21461"/>
    <cellStyle name="Normal 16 8" xfId="14098"/>
    <cellStyle name="Normal 17" xfId="7214"/>
    <cellStyle name="Normal 17 2" xfId="7215"/>
    <cellStyle name="Normal 17 2 2" xfId="22213"/>
    <cellStyle name="Normal 17 2 3" xfId="22214"/>
    <cellStyle name="Normal 17 2 4" xfId="22212"/>
    <cellStyle name="Normal 17 3" xfId="22215"/>
    <cellStyle name="Normal 17 3 2" xfId="22216"/>
    <cellStyle name="Normal 17 4" xfId="22217"/>
    <cellStyle name="Normal 17 4 2" xfId="22218"/>
    <cellStyle name="Normal 17 5" xfId="22219"/>
    <cellStyle name="Normal 17 6" xfId="22220"/>
    <cellStyle name="Normal 17 7" xfId="22211"/>
    <cellStyle name="Normal 18" xfId="7216"/>
    <cellStyle name="Normal 18 2" xfId="7217"/>
    <cellStyle name="Normal 18 2 2" xfId="22223"/>
    <cellStyle name="Normal 18 2 3" xfId="22224"/>
    <cellStyle name="Normal 18 2 4" xfId="22222"/>
    <cellStyle name="Normal 18 3" xfId="22225"/>
    <cellStyle name="Normal 18 3 2" xfId="22226"/>
    <cellStyle name="Normal 18 4" xfId="22227"/>
    <cellStyle name="Normal 18 4 2" xfId="22228"/>
    <cellStyle name="Normal 18 5" xfId="22229"/>
    <cellStyle name="Normal 18 6" xfId="22230"/>
    <cellStyle name="Normal 18 7" xfId="22221"/>
    <cellStyle name="Normal 19" xfId="7218"/>
    <cellStyle name="Normal 19 2" xfId="7219"/>
    <cellStyle name="Normal 19 2 2" xfId="22232"/>
    <cellStyle name="Normal 19 2 3" xfId="22233"/>
    <cellStyle name="Normal 19 2 4" xfId="22231"/>
    <cellStyle name="Normal 19 3" xfId="7220"/>
    <cellStyle name="Normal 19 3 2" xfId="14101"/>
    <cellStyle name="Normal 19 4" xfId="14100"/>
    <cellStyle name="Normal 2" xfId="733"/>
    <cellStyle name="Normal 2 10" xfId="22234"/>
    <cellStyle name="Normal 2 10 2" xfId="45220"/>
    <cellStyle name="Normal 2 11" xfId="22235"/>
    <cellStyle name="Normal 2 11 2" xfId="22236"/>
    <cellStyle name="Normal 2 11 2 2" xfId="22237"/>
    <cellStyle name="Normal 2 11 3" xfId="22238"/>
    <cellStyle name="Normal 2 12" xfId="22239"/>
    <cellStyle name="Normal 2 12 2" xfId="22240"/>
    <cellStyle name="Normal 2 13" xfId="22241"/>
    <cellStyle name="Normal 2 13 2" xfId="22242"/>
    <cellStyle name="Normal 2 14" xfId="22243"/>
    <cellStyle name="Normal 2 14 2" xfId="22244"/>
    <cellStyle name="Normal 2 15" xfId="22245"/>
    <cellStyle name="Normal 2 15 2" xfId="45221"/>
    <cellStyle name="Normal 2 16" xfId="52106"/>
    <cellStyle name="Normal 2 17" xfId="52111"/>
    <cellStyle name="Normal 2 2" xfId="734"/>
    <cellStyle name="Normal 2 2 2" xfId="1525"/>
    <cellStyle name="Normal 2 2 2 2" xfId="4836"/>
    <cellStyle name="Normal 2 2 2 2 2" xfId="7222"/>
    <cellStyle name="Normal 2 2 2 2 2 2" xfId="7223"/>
    <cellStyle name="Normal 2 2 2 2 2 2 2" xfId="14104"/>
    <cellStyle name="Normal 2 2 2 2 2 3" xfId="10788"/>
    <cellStyle name="Normal 2 2 2 2 2 4" xfId="14103"/>
    <cellStyle name="Normal 2 2 2 2 3" xfId="7224"/>
    <cellStyle name="Normal 2 2 2 2 3 2" xfId="14105"/>
    <cellStyle name="Normal 2 2 2 2 4" xfId="8436"/>
    <cellStyle name="Normal 2 2 2 2 4 2" xfId="22246"/>
    <cellStyle name="Normal 2 2 2 2 5" xfId="7786"/>
    <cellStyle name="Normal 2 2 2 2 5 2" xfId="22247"/>
    <cellStyle name="Normal 2 2 2 2 6" xfId="8503"/>
    <cellStyle name="Normal 2 2 2 2 7" xfId="7221"/>
    <cellStyle name="Normal 2 2 2 2 7 2" xfId="14102"/>
    <cellStyle name="Normal 2 2 2 3" xfId="3807"/>
    <cellStyle name="Normal 2 2 2 3 2" xfId="7409"/>
    <cellStyle name="Normal 2 2 2 3 2 2" xfId="22250"/>
    <cellStyle name="Normal 2 2 2 3 2 3" xfId="22249"/>
    <cellStyle name="Normal 2 2 2 3 3" xfId="7953"/>
    <cellStyle name="Normal 2 2 2 3 3 2" xfId="22251"/>
    <cellStyle name="Normal 2 2 2 3 4" xfId="22252"/>
    <cellStyle name="Normal 2 2 2 3 4 3" xfId="1674"/>
    <cellStyle name="Normal 2 2 2 3 5" xfId="22248"/>
    <cellStyle name="Normal 2 2 2 4" xfId="8437"/>
    <cellStyle name="Normal 2 2 2 4 2" xfId="22254"/>
    <cellStyle name="Normal 2 2 2 4 3" xfId="22255"/>
    <cellStyle name="Normal 2 2 2 4 4" xfId="22253"/>
    <cellStyle name="Normal 2 2 2 5" xfId="7785"/>
    <cellStyle name="Normal 2 2 2 5 2" xfId="22257"/>
    <cellStyle name="Normal 2 2 2 5 3" xfId="22256"/>
    <cellStyle name="Normal 2 2 2 6" xfId="22258"/>
    <cellStyle name="Normal 2 2 2 7" xfId="22259"/>
    <cellStyle name="Normal 2 2 2 8" xfId="22260"/>
    <cellStyle name="Normal 2 2 2 8 2" xfId="45222"/>
    <cellStyle name="Normal 2 2 3" xfId="1671"/>
    <cellStyle name="Normal 2 2 3 10" xfId="3808"/>
    <cellStyle name="Normal 2 2 3 2" xfId="5978"/>
    <cellStyle name="Normal 2 2 3 2 2" xfId="6420"/>
    <cellStyle name="Normal 2 2 3 2 2 2" xfId="7226"/>
    <cellStyle name="Normal 2 2 3 2 2 2 2" xfId="44612"/>
    <cellStyle name="Normal 2 2 3 2 2 3" xfId="14107"/>
    <cellStyle name="Normal 2 2 3 2 3" xfId="7225"/>
    <cellStyle name="Normal 2 2 3 2 3 2" xfId="43002"/>
    <cellStyle name="Normal 2 2 3 2 4" xfId="14106"/>
    <cellStyle name="Normal 2 2 3 3" xfId="6180"/>
    <cellStyle name="Normal 2 2 3 3 2" xfId="6500"/>
    <cellStyle name="Normal 2 2 3 3 2 2" xfId="9133"/>
    <cellStyle name="Normal 2 2 3 3 2 2 2" xfId="42645"/>
    <cellStyle name="Normal 2 2 3 3 2 3" xfId="15228"/>
    <cellStyle name="Normal 2 2 3 3 3" xfId="7227"/>
    <cellStyle name="Normal 2 2 3 3 3 2" xfId="44187"/>
    <cellStyle name="Normal 2 2 3 3 4" xfId="14108"/>
    <cellStyle name="Normal 2 2 3 4" xfId="6260"/>
    <cellStyle name="Normal 2 2 3 4 2" xfId="6580"/>
    <cellStyle name="Normal 2 2 3 4 2 2" xfId="9213"/>
    <cellStyle name="Normal 2 2 3 4 2 2 2" xfId="28707"/>
    <cellStyle name="Normal 2 2 3 4 2 3" xfId="15270"/>
    <cellStyle name="Normal 2 2 3 4 3" xfId="8902"/>
    <cellStyle name="Normal 2 2 3 4 3 2" xfId="43300"/>
    <cellStyle name="Normal 2 2 3 4 4" xfId="15111"/>
    <cellStyle name="Normal 2 2 3 5" xfId="6340"/>
    <cellStyle name="Normal 2 2 3 5 2" xfId="8979"/>
    <cellStyle name="Normal 2 2 3 5 2 2" xfId="44681"/>
    <cellStyle name="Normal 2 2 3 5 3" xfId="15150"/>
    <cellStyle name="Normal 2 2 3 6" xfId="6660"/>
    <cellStyle name="Normal 2 2 3 6 2" xfId="9293"/>
    <cellStyle name="Normal 2 2 3 6 2 2" xfId="44048"/>
    <cellStyle name="Normal 2 2 3 6 3" xfId="15312"/>
    <cellStyle name="Normal 2 2 3 7" xfId="6728"/>
    <cellStyle name="Normal 2 2 3 7 2" xfId="43940"/>
    <cellStyle name="Normal 2 2 3 8" xfId="45223"/>
    <cellStyle name="Normal 2 2 3 9" xfId="13276"/>
    <cellStyle name="Normal 2 2 4" xfId="7228"/>
    <cellStyle name="Normal 2 2 4 2" xfId="7229"/>
    <cellStyle name="Normal 2 2 4 2 2" xfId="22261"/>
    <cellStyle name="Normal 2 2 4 2 3" xfId="14110"/>
    <cellStyle name="Normal 2 2 4 3" xfId="22262"/>
    <cellStyle name="Normal 2 2 4 4" xfId="14109"/>
    <cellStyle name="Normal 2 2 5" xfId="7230"/>
    <cellStyle name="Normal 2 2 5 2" xfId="22263"/>
    <cellStyle name="Normal 2 2 5 3" xfId="14111"/>
    <cellStyle name="Normal 2 2 6" xfId="22264"/>
    <cellStyle name="Normal 2 2 6 2" xfId="22265"/>
    <cellStyle name="Normal 2 2 7" xfId="22266"/>
    <cellStyle name="Normal 2 2 7 2" xfId="45224"/>
    <cellStyle name="Normal 2 2 8" xfId="22267"/>
    <cellStyle name="Normal 2 2 9" xfId="22268"/>
    <cellStyle name="Normal 2 3" xfId="1520"/>
    <cellStyle name="Normal 2 3 10" xfId="22270"/>
    <cellStyle name="Normal 2 3 11" xfId="26536"/>
    <cellStyle name="Normal 2 3 12" xfId="22269"/>
    <cellStyle name="Normal 2 3 2" xfId="1627"/>
    <cellStyle name="Normal 2 3 2 2" xfId="22272"/>
    <cellStyle name="Normal 2 3 2 2 2" xfId="22273"/>
    <cellStyle name="Normal 2 3 2 3" xfId="22274"/>
    <cellStyle name="Normal 2 3 2 3 2" xfId="22275"/>
    <cellStyle name="Normal 2 3 2 4" xfId="22276"/>
    <cellStyle name="Normal 2 3 2 5" xfId="22271"/>
    <cellStyle name="Normal 2 3 2 6" xfId="3326"/>
    <cellStyle name="Normal 2 3 3" xfId="1626"/>
    <cellStyle name="Normal 2 3 3 2" xfId="9731"/>
    <cellStyle name="Normal 2 3 3 2 2" xfId="22278"/>
    <cellStyle name="Normal 2 3 3 3" xfId="14425"/>
    <cellStyle name="Normal 2 3 3 4" xfId="22277"/>
    <cellStyle name="Normal 2 3 3 5" xfId="7787"/>
    <cellStyle name="Normal 2 3 4" xfId="22279"/>
    <cellStyle name="Normal 2 3 4 2" xfId="22280"/>
    <cellStyle name="Normal 2 3 5" xfId="22281"/>
    <cellStyle name="Normal 2 3 5 2" xfId="22282"/>
    <cellStyle name="Normal 2 3 6" xfId="22283"/>
    <cellStyle name="Normal 2 3 6 2" xfId="22284"/>
    <cellStyle name="Normal 2 3 7" xfId="22285"/>
    <cellStyle name="Normal 2 3 7 2" xfId="22286"/>
    <cellStyle name="Normal 2 3 8" xfId="22287"/>
    <cellStyle name="Normal 2 3 8 2" xfId="45225"/>
    <cellStyle name="Normal 2 3 9" xfId="22288"/>
    <cellStyle name="Normal 2 3 9 2" xfId="45226"/>
    <cellStyle name="Normal 2 4" xfId="1523"/>
    <cellStyle name="Normal 2 4 10" xfId="3809"/>
    <cellStyle name="Normal 2 4 2" xfId="5211"/>
    <cellStyle name="Normal 2 4 2 2" xfId="7232"/>
    <cellStyle name="Normal 2 4 2 2 2" xfId="22289"/>
    <cellStyle name="Normal 2 4 2 2 3" xfId="14113"/>
    <cellStyle name="Normal 2 4 2 3" xfId="8438"/>
    <cellStyle name="Normal 2 4 2 3 2" xfId="22291"/>
    <cellStyle name="Normal 2 4 2 3 3" xfId="22290"/>
    <cellStyle name="Normal 2 4 2 4" xfId="7954"/>
    <cellStyle name="Normal 2 4 2 4 2" xfId="22292"/>
    <cellStyle name="Normal 2 4 2 5" xfId="7231"/>
    <cellStyle name="Normal 2 4 2 5 2" xfId="22293"/>
    <cellStyle name="Normal 2 4 2 6" xfId="22294"/>
    <cellStyle name="Normal 2 4 2 7" xfId="14112"/>
    <cellStyle name="Normal 2 4 3" xfId="7233"/>
    <cellStyle name="Normal 2 4 3 2" xfId="22295"/>
    <cellStyle name="Normal 2 4 3 3" xfId="14114"/>
    <cellStyle name="Normal 2 4 4" xfId="8439"/>
    <cellStyle name="Normal 2 4 4 2" xfId="22297"/>
    <cellStyle name="Normal 2 4 4 3" xfId="22296"/>
    <cellStyle name="Normal 2 4 5" xfId="22298"/>
    <cellStyle name="Normal 2 4 5 2" xfId="22299"/>
    <cellStyle name="Normal 2 4 6" xfId="22300"/>
    <cellStyle name="Normal 2 4 6 2" xfId="22301"/>
    <cellStyle name="Normal 2 4 7" xfId="22302"/>
    <cellStyle name="Normal 2 4 7 2" xfId="22303"/>
    <cellStyle name="Normal 2 4 8" xfId="22304"/>
    <cellStyle name="Normal 2 4 8 2" xfId="45227"/>
    <cellStyle name="Normal 2 4 9" xfId="22305"/>
    <cellStyle name="Normal 2 5" xfId="1625"/>
    <cellStyle name="Normal 2 5 10" xfId="22306"/>
    <cellStyle name="Normal 2 5 11" xfId="45228"/>
    <cellStyle name="Normal 2 5 12" xfId="5212"/>
    <cellStyle name="Normal 2 5 2" xfId="22307"/>
    <cellStyle name="Normal 2 5 2 2" xfId="22308"/>
    <cellStyle name="Normal 2 5 2 2 2" xfId="22309"/>
    <cellStyle name="Normal 2 5 2 3" xfId="22310"/>
    <cellStyle name="Normal 2 5 2 3 2" xfId="22311"/>
    <cellStyle name="Normal 2 5 2 4" xfId="22312"/>
    <cellStyle name="Normal 2 5 3" xfId="22313"/>
    <cellStyle name="Normal 2 5 3 2" xfId="22314"/>
    <cellStyle name="Normal 2 5 4" xfId="22315"/>
    <cellStyle name="Normal 2 5 4 2" xfId="22316"/>
    <cellStyle name="Normal 2 5 5" xfId="22317"/>
    <cellStyle name="Normal 2 5 5 2" xfId="22318"/>
    <cellStyle name="Normal 2 5 6" xfId="22319"/>
    <cellStyle name="Normal 2 5 6 2" xfId="22320"/>
    <cellStyle name="Normal 2 5 7" xfId="22321"/>
    <cellStyle name="Normal 2 5 7 2" xfId="45229"/>
    <cellStyle name="Normal 2 5 8" xfId="22322"/>
    <cellStyle name="Normal 2 5 8 2" xfId="45230"/>
    <cellStyle name="Normal 2 5 9" xfId="22323"/>
    <cellStyle name="Normal 2 6" xfId="22324"/>
    <cellStyle name="Normal 2 6 2" xfId="22325"/>
    <cellStyle name="Normal 2 6 2 2" xfId="22326"/>
    <cellStyle name="Normal 2 6 2 2 2" xfId="22327"/>
    <cellStyle name="Normal 2 6 2 3" xfId="22328"/>
    <cellStyle name="Normal 2 6 2 3 2" xfId="22329"/>
    <cellStyle name="Normal 2 6 2 4" xfId="22330"/>
    <cellStyle name="Normal 2 6 3" xfId="22331"/>
    <cellStyle name="Normal 2 6 3 2" xfId="22332"/>
    <cellStyle name="Normal 2 6 4" xfId="22333"/>
    <cellStyle name="Normal 2 6 4 2" xfId="22334"/>
    <cellStyle name="Normal 2 6 5" xfId="22335"/>
    <cellStyle name="Normal 2 6 5 2" xfId="22336"/>
    <cellStyle name="Normal 2 6 6" xfId="22337"/>
    <cellStyle name="Normal 2 6 6 2" xfId="22338"/>
    <cellStyle name="Normal 2 6 7" xfId="45231"/>
    <cellStyle name="Normal 2 7" xfId="22339"/>
    <cellStyle name="Normal 2 7 2" xfId="22340"/>
    <cellStyle name="Normal 2 7 2 2" xfId="22341"/>
    <cellStyle name="Normal 2 7 2 2 2" xfId="22342"/>
    <cellStyle name="Normal 2 7 2 3" xfId="22343"/>
    <cellStyle name="Normal 2 7 2 3 2" xfId="22344"/>
    <cellStyle name="Normal 2 7 2 4" xfId="22345"/>
    <cellStyle name="Normal 2 7 3" xfId="22346"/>
    <cellStyle name="Normal 2 7 3 2" xfId="22347"/>
    <cellStyle name="Normal 2 7 4" xfId="22348"/>
    <cellStyle name="Normal 2 7 4 2" xfId="22349"/>
    <cellStyle name="Normal 2 7 5" xfId="22350"/>
    <cellStyle name="Normal 2 7 5 2" xfId="22351"/>
    <cellStyle name="Normal 2 7 6" xfId="22352"/>
    <cellStyle name="Normal 2 8" xfId="22353"/>
    <cellStyle name="Normal 2 8 2" xfId="22354"/>
    <cellStyle name="Normal 2 8 2 2" xfId="22355"/>
    <cellStyle name="Normal 2 8 2 2 2" xfId="22356"/>
    <cellStyle name="Normal 2 8 2 3" xfId="22357"/>
    <cellStyle name="Normal 2 8 2 3 2" xfId="22358"/>
    <cellStyle name="Normal 2 8 2 4" xfId="22359"/>
    <cellStyle name="Normal 2 8 3" xfId="22360"/>
    <cellStyle name="Normal 2 8 3 2" xfId="22361"/>
    <cellStyle name="Normal 2 8 4" xfId="22362"/>
    <cellStyle name="Normal 2 8 4 2" xfId="22363"/>
    <cellStyle name="Normal 2 8 5" xfId="22364"/>
    <cellStyle name="Normal 2 8 5 2" xfId="22365"/>
    <cellStyle name="Normal 2 8 6" xfId="22366"/>
    <cellStyle name="Normal 2 9" xfId="22367"/>
    <cellStyle name="Normal 2 9 2" xfId="22368"/>
    <cellStyle name="Normal 2 9 2 2" xfId="22369"/>
    <cellStyle name="Normal 2 9 2 2 2" xfId="22370"/>
    <cellStyle name="Normal 2 9 2 3" xfId="22371"/>
    <cellStyle name="Normal 2 9 2 3 2" xfId="22372"/>
    <cellStyle name="Normal 2 9 2 4" xfId="22373"/>
    <cellStyle name="Normal 2 9 3" xfId="22374"/>
    <cellStyle name="Normal 2 9 3 2" xfId="22375"/>
    <cellStyle name="Normal 2 9 4" xfId="22376"/>
    <cellStyle name="Normal 2 9 4 2" xfId="22377"/>
    <cellStyle name="Normal 2 9 5" xfId="22378"/>
    <cellStyle name="Normal 2_Plants" xfId="7234"/>
    <cellStyle name="Normal 20" xfId="7235"/>
    <cellStyle name="Normal 20 2" xfId="22380"/>
    <cellStyle name="Normal 20 3" xfId="22381"/>
    <cellStyle name="Normal 20 4" xfId="22379"/>
    <cellStyle name="Normal 21" xfId="7236"/>
    <cellStyle name="Normal 21 2" xfId="22383"/>
    <cellStyle name="Normal 21 3" xfId="22384"/>
    <cellStyle name="Normal 21 4" xfId="22382"/>
    <cellStyle name="Normal 22" xfId="7237"/>
    <cellStyle name="Normal 22 2" xfId="22386"/>
    <cellStyle name="Normal 22 3" xfId="22387"/>
    <cellStyle name="Normal 22 4" xfId="22385"/>
    <cellStyle name="Normal 23" xfId="7238"/>
    <cellStyle name="Normal 23 2" xfId="22389"/>
    <cellStyle name="Normal 23 3" xfId="22390"/>
    <cellStyle name="Normal 23 4" xfId="22388"/>
    <cellStyle name="Normal 24" xfId="7239"/>
    <cellStyle name="Normal 24 2" xfId="22392"/>
    <cellStyle name="Normal 24 3" xfId="22391"/>
    <cellStyle name="Normal 24 4" xfId="45232"/>
    <cellStyle name="Normal 25" xfId="7240"/>
    <cellStyle name="Normal 25 2" xfId="22394"/>
    <cellStyle name="Normal 25 3" xfId="22393"/>
    <cellStyle name="Normal 25 4" xfId="45233"/>
    <cellStyle name="Normal 26" xfId="7241"/>
    <cellStyle name="Normal 26 2" xfId="22396"/>
    <cellStyle name="Normal 26 3" xfId="22395"/>
    <cellStyle name="Normal 26 4" xfId="45234"/>
    <cellStyle name="Normal 27" xfId="7242"/>
    <cellStyle name="Normal 27 2" xfId="22398"/>
    <cellStyle name="Normal 27 3" xfId="22397"/>
    <cellStyle name="Normal 27 4" xfId="45235"/>
    <cellStyle name="Normal 28" xfId="7243"/>
    <cellStyle name="Normal 28 2" xfId="22400"/>
    <cellStyle name="Normal 28 3" xfId="22399"/>
    <cellStyle name="Normal 28 4" xfId="45236"/>
    <cellStyle name="Normal 29" xfId="7244"/>
    <cellStyle name="Normal 29 2" xfId="7245"/>
    <cellStyle name="Normal 29 2 2" xfId="14116"/>
    <cellStyle name="Normal 29 3" xfId="22401"/>
    <cellStyle name="Normal 29 4" xfId="45237"/>
    <cellStyle name="Normal 29 5" xfId="14115"/>
    <cellStyle name="Normal 3" xfId="735"/>
    <cellStyle name="Normal 3 10" xfId="6325"/>
    <cellStyle name="Normal 3 10 2" xfId="8964"/>
    <cellStyle name="Normal 3 10 2 2" xfId="22402"/>
    <cellStyle name="Normal 3 10 2 3" xfId="15140"/>
    <cellStyle name="Normal 3 10 3" xfId="7246"/>
    <cellStyle name="Normal 3 10 3 2" xfId="33803"/>
    <cellStyle name="Normal 3 10 3 3" xfId="22403"/>
    <cellStyle name="Normal 3 10 4" xfId="22404"/>
    <cellStyle name="Normal 3 11" xfId="6645"/>
    <cellStyle name="Normal 3 11 2" xfId="9278"/>
    <cellStyle name="Normal 3 11 2 2" xfId="15302"/>
    <cellStyle name="Normal 3 11 3" xfId="7247"/>
    <cellStyle name="Normal 3 11 3 2" xfId="44377"/>
    <cellStyle name="Normal 3 11 3 3" xfId="22405"/>
    <cellStyle name="Normal 3 12" xfId="7248"/>
    <cellStyle name="Normal 3 12 2" xfId="22407"/>
    <cellStyle name="Normal 3 12 3" xfId="22408"/>
    <cellStyle name="Normal 3 12 4" xfId="22406"/>
    <cellStyle name="Normal 3 13" xfId="7249"/>
    <cellStyle name="Normal 3 13 2" xfId="22410"/>
    <cellStyle name="Normal 3 13 3" xfId="22411"/>
    <cellStyle name="Normal 3 13 4" xfId="22409"/>
    <cellStyle name="Normal 3 14" xfId="7250"/>
    <cellStyle name="Normal 3 14 2" xfId="22413"/>
    <cellStyle name="Normal 3 14 3" xfId="22414"/>
    <cellStyle name="Normal 3 14 4" xfId="22412"/>
    <cellStyle name="Normal 3 15" xfId="7251"/>
    <cellStyle name="Normal 3 15 2" xfId="22416"/>
    <cellStyle name="Normal 3 15 3" xfId="22415"/>
    <cellStyle name="Normal 3 15 4" xfId="45238"/>
    <cellStyle name="Normal 3 16" xfId="7252"/>
    <cellStyle name="Normal 3 16 2" xfId="22417"/>
    <cellStyle name="Normal 3 16 3" xfId="45239"/>
    <cellStyle name="Normal 3 16 4" xfId="14117"/>
    <cellStyle name="Normal 3 17" xfId="6729"/>
    <cellStyle name="Normal 3 17 2" xfId="42443"/>
    <cellStyle name="Normal 3 18" xfId="13277"/>
    <cellStyle name="Normal 3 2" xfId="736"/>
    <cellStyle name="Normal 3 2 10" xfId="6730"/>
    <cellStyle name="Normal 3 2 10 2" xfId="43580"/>
    <cellStyle name="Normal 3 2 11" xfId="13278"/>
    <cellStyle name="Normal 3 2 2" xfId="1629"/>
    <cellStyle name="Normal 3 2 2 10" xfId="2691"/>
    <cellStyle name="Normal 3 2 2 2" xfId="4664"/>
    <cellStyle name="Normal 3 2 2 2 2" xfId="6112"/>
    <cellStyle name="Normal 3 2 2 2 2 2" xfId="6432"/>
    <cellStyle name="Normal 3 2 2 2 2 2 2" xfId="9066"/>
    <cellStyle name="Normal 3 2 2 2 2 2 2 2" xfId="44558"/>
    <cellStyle name="Normal 3 2 2 2 2 2 3" xfId="15198"/>
    <cellStyle name="Normal 3 2 2 2 2 3" xfId="8765"/>
    <cellStyle name="Normal 3 2 2 2 2 3 2" xfId="42594"/>
    <cellStyle name="Normal 3 2 2 2 2 4" xfId="15049"/>
    <cellStyle name="Normal 3 2 2 2 3" xfId="6192"/>
    <cellStyle name="Normal 3 2 2 2 3 2" xfId="6512"/>
    <cellStyle name="Normal 3 2 2 2 3 2 2" xfId="9145"/>
    <cellStyle name="Normal 3 2 2 2 3 2 2 2" xfId="42647"/>
    <cellStyle name="Normal 3 2 2 2 3 2 3" xfId="15239"/>
    <cellStyle name="Normal 3 2 2 2 3 3" xfId="8837"/>
    <cellStyle name="Normal 3 2 2 2 3 3 2" xfId="44620"/>
    <cellStyle name="Normal 3 2 2 2 3 4" xfId="15083"/>
    <cellStyle name="Normal 3 2 2 2 4" xfId="6272"/>
    <cellStyle name="Normal 3 2 2 2 4 2" xfId="6592"/>
    <cellStyle name="Normal 3 2 2 2 4 2 2" xfId="9225"/>
    <cellStyle name="Normal 3 2 2 2 4 2 2 2" xfId="28706"/>
    <cellStyle name="Normal 3 2 2 2 4 2 3" xfId="15281"/>
    <cellStyle name="Normal 3 2 2 2 4 3" xfId="8912"/>
    <cellStyle name="Normal 3 2 2 2 4 3 2" xfId="44201"/>
    <cellStyle name="Normal 3 2 2 2 4 4" xfId="15120"/>
    <cellStyle name="Normal 3 2 2 2 5" xfId="6352"/>
    <cellStyle name="Normal 3 2 2 2 5 2" xfId="8991"/>
    <cellStyle name="Normal 3 2 2 2 5 2 2" xfId="44378"/>
    <cellStyle name="Normal 3 2 2 2 5 3" xfId="15161"/>
    <cellStyle name="Normal 3 2 2 2 6" xfId="6672"/>
    <cellStyle name="Normal 3 2 2 2 6 2" xfId="9305"/>
    <cellStyle name="Normal 3 2 2 2 6 2 2" xfId="44626"/>
    <cellStyle name="Normal 3 2 2 2 6 3" xfId="15323"/>
    <cellStyle name="Normal 3 2 2 2 7" xfId="8622"/>
    <cellStyle name="Normal 3 2 2 2 7 2" xfId="14938"/>
    <cellStyle name="Normal 3 2 2 2 8" xfId="7253"/>
    <cellStyle name="Normal 3 2 2 2 9" xfId="13280"/>
    <cellStyle name="Normal 3 2 2 3" xfId="3812"/>
    <cellStyle name="Normal 3 2 2 3 2" xfId="7255"/>
    <cellStyle name="Normal 3 2 2 3 2 2" xfId="10372"/>
    <cellStyle name="Normal 3 2 2 3 2 3" xfId="14119"/>
    <cellStyle name="Normal 3 2 2 3 3" xfId="7433"/>
    <cellStyle name="Normal 3 2 2 3 3 2" xfId="22418"/>
    <cellStyle name="Normal 3 2 2 3 4" xfId="7254"/>
    <cellStyle name="Normal 3 2 2 3 4 2" xfId="14118"/>
    <cellStyle name="Normal 3 2 2 4" xfId="5864"/>
    <cellStyle name="Normal 3 2 2 4 2" xfId="6413"/>
    <cellStyle name="Normal 3 2 2 4 2 2" xfId="9052"/>
    <cellStyle name="Normal 3 2 2 4 2 2 2" xfId="42633"/>
    <cellStyle name="Normal 3 2 2 4 2 3" xfId="15186"/>
    <cellStyle name="Normal 3 2 2 4 3" xfId="7256"/>
    <cellStyle name="Normal 3 2 2 4 3 2" xfId="28825"/>
    <cellStyle name="Normal 3 2 2 4 4" xfId="14120"/>
    <cellStyle name="Normal 3 2 2 5" xfId="6173"/>
    <cellStyle name="Normal 3 2 2 5 2" xfId="6493"/>
    <cellStyle name="Normal 3 2 2 5 2 2" xfId="9126"/>
    <cellStyle name="Normal 3 2 2 5 2 2 2" xfId="42643"/>
    <cellStyle name="Normal 3 2 2 5 2 3" xfId="15222"/>
    <cellStyle name="Normal 3 2 2 5 3" xfId="8824"/>
    <cellStyle name="Normal 3 2 2 5 3 2" xfId="43048"/>
    <cellStyle name="Normal 3 2 2 5 4" xfId="15072"/>
    <cellStyle name="Normal 3 2 2 6" xfId="6253"/>
    <cellStyle name="Normal 3 2 2 6 2" xfId="6573"/>
    <cellStyle name="Normal 3 2 2 6 2 2" xfId="9206"/>
    <cellStyle name="Normal 3 2 2 6 2 2 2" xfId="42652"/>
    <cellStyle name="Normal 3 2 2 6 2 3" xfId="15264"/>
    <cellStyle name="Normal 3 2 2 6 3" xfId="8896"/>
    <cellStyle name="Normal 3 2 2 6 3 2" xfId="42612"/>
    <cellStyle name="Normal 3 2 2 6 4" xfId="15106"/>
    <cellStyle name="Normal 3 2 2 7" xfId="6333"/>
    <cellStyle name="Normal 3 2 2 7 2" xfId="8972"/>
    <cellStyle name="Normal 3 2 2 7 2 2" xfId="21345"/>
    <cellStyle name="Normal 3 2 2 7 3" xfId="15144"/>
    <cellStyle name="Normal 3 2 2 8" xfId="6653"/>
    <cellStyle name="Normal 3 2 2 8 2" xfId="9286"/>
    <cellStyle name="Normal 3 2 2 8 2 2" xfId="43103"/>
    <cellStyle name="Normal 3 2 2 8 3" xfId="15306"/>
    <cellStyle name="Normal 3 2 2 9" xfId="13279"/>
    <cellStyle name="Normal 3 2 3" xfId="3813"/>
    <cellStyle name="Normal 3 2 3 2" xfId="5981"/>
    <cellStyle name="Normal 3 2 3 2 2" xfId="6423"/>
    <cellStyle name="Normal 3 2 3 2 2 2" xfId="7258"/>
    <cellStyle name="Normal 3 2 3 2 2 2 2" xfId="43698"/>
    <cellStyle name="Normal 3 2 3 2 2 3" xfId="14122"/>
    <cellStyle name="Normal 3 2 3 2 3" xfId="7257"/>
    <cellStyle name="Normal 3 2 3 2 3 2" xfId="43744"/>
    <cellStyle name="Normal 3 2 3 2 4" xfId="14121"/>
    <cellStyle name="Normal 3 2 3 3" xfId="6183"/>
    <cellStyle name="Normal 3 2 3 3 2" xfId="6503"/>
    <cellStyle name="Normal 3 2 3 3 2 2" xfId="9136"/>
    <cellStyle name="Normal 3 2 3 3 2 2 2" xfId="43085"/>
    <cellStyle name="Normal 3 2 3 3 2 3" xfId="15231"/>
    <cellStyle name="Normal 3 2 3 3 3" xfId="7259"/>
    <cellStyle name="Normal 3 2 3 3 3 2" xfId="21454"/>
    <cellStyle name="Normal 3 2 3 3 4" xfId="14123"/>
    <cellStyle name="Normal 3 2 3 4" xfId="6263"/>
    <cellStyle name="Normal 3 2 3 4 2" xfId="6583"/>
    <cellStyle name="Normal 3 2 3 4 2 2" xfId="9216"/>
    <cellStyle name="Normal 3 2 3 4 2 2 2" xfId="44629"/>
    <cellStyle name="Normal 3 2 3 4 2 3" xfId="15273"/>
    <cellStyle name="Normal 3 2 3 4 3" xfId="8440"/>
    <cellStyle name="Normal 3 2 3 4 3 2" xfId="44297"/>
    <cellStyle name="Normal 3 2 3 4 4" xfId="14852"/>
    <cellStyle name="Normal 3 2 3 5" xfId="6343"/>
    <cellStyle name="Normal 3 2 3 5 2" xfId="8982"/>
    <cellStyle name="Normal 3 2 3 5 2 2" xfId="44203"/>
    <cellStyle name="Normal 3 2 3 5 3" xfId="15153"/>
    <cellStyle name="Normal 3 2 3 6" xfId="6663"/>
    <cellStyle name="Normal 3 2 3 6 2" xfId="9296"/>
    <cellStyle name="Normal 3 2 3 6 2 2" xfId="43500"/>
    <cellStyle name="Normal 3 2 3 6 3" xfId="15315"/>
    <cellStyle name="Normal 3 2 3 7" xfId="6731"/>
    <cellStyle name="Normal 3 2 3 7 2" xfId="43695"/>
    <cellStyle name="Normal 3 2 3 8" xfId="13281"/>
    <cellStyle name="Normal 3 2 4" xfId="3811"/>
    <cellStyle name="Normal 3 2 4 2" xfId="5980"/>
    <cellStyle name="Normal 3 2 4 2 2" xfId="6422"/>
    <cellStyle name="Normal 3 2 4 2 2 2" xfId="9059"/>
    <cellStyle name="Normal 3 2 4 2 2 2 2" xfId="21339"/>
    <cellStyle name="Normal 3 2 4 2 2 3" xfId="15192"/>
    <cellStyle name="Normal 3 2 4 2 3" xfId="7261"/>
    <cellStyle name="Normal 3 2 4 2 3 2" xfId="43003"/>
    <cellStyle name="Normal 3 2 4 2 4" xfId="14124"/>
    <cellStyle name="Normal 3 2 4 3" xfId="6182"/>
    <cellStyle name="Normal 3 2 4 3 2" xfId="6502"/>
    <cellStyle name="Normal 3 2 4 3 2 2" xfId="9135"/>
    <cellStyle name="Normal 3 2 4 3 2 2 2" xfId="44393"/>
    <cellStyle name="Normal 3 2 4 3 2 3" xfId="15230"/>
    <cellStyle name="Normal 3 2 4 3 3" xfId="8831"/>
    <cellStyle name="Normal 3 2 4 3 3 2" xfId="44042"/>
    <cellStyle name="Normal 3 2 4 3 4" xfId="15078"/>
    <cellStyle name="Normal 3 2 4 4" xfId="6262"/>
    <cellStyle name="Normal 3 2 4 4 2" xfId="6582"/>
    <cellStyle name="Normal 3 2 4 4 2 2" xfId="9215"/>
    <cellStyle name="Normal 3 2 4 4 2 2 2" xfId="43095"/>
    <cellStyle name="Normal 3 2 4 4 2 3" xfId="15272"/>
    <cellStyle name="Normal 3 2 4 4 3" xfId="8904"/>
    <cellStyle name="Normal 3 2 4 4 3 2" xfId="43056"/>
    <cellStyle name="Normal 3 2 4 4 4" xfId="15113"/>
    <cellStyle name="Normal 3 2 4 5" xfId="6342"/>
    <cellStyle name="Normal 3 2 4 5 2" xfId="8981"/>
    <cellStyle name="Normal 3 2 4 5 2 2" xfId="44623"/>
    <cellStyle name="Normal 3 2 4 5 3" xfId="15152"/>
    <cellStyle name="Normal 3 2 4 6" xfId="6662"/>
    <cellStyle name="Normal 3 2 4 6 2" xfId="9295"/>
    <cellStyle name="Normal 3 2 4 6 2 2" xfId="28749"/>
    <cellStyle name="Normal 3 2 4 6 3" xfId="15314"/>
    <cellStyle name="Normal 3 2 4 7" xfId="7260"/>
    <cellStyle name="Normal 3 2 4 7 2" xfId="43973"/>
    <cellStyle name="Normal 3 2 4 8" xfId="13282"/>
    <cellStyle name="Normal 3 2 5" xfId="5691"/>
    <cellStyle name="Normal 3 2 5 2" xfId="6406"/>
    <cellStyle name="Normal 3 2 5 2 2" xfId="9045"/>
    <cellStyle name="Normal 3 2 5 2 2 2" xfId="21604"/>
    <cellStyle name="Normal 3 2 5 2 3" xfId="15183"/>
    <cellStyle name="Normal 3 2 5 3" xfId="7262"/>
    <cellStyle name="Normal 3 2 5 3 2" xfId="22419"/>
    <cellStyle name="Normal 3 2 5 4" xfId="14125"/>
    <cellStyle name="Normal 3 2 6" xfId="6166"/>
    <cellStyle name="Normal 3 2 6 2" xfId="6486"/>
    <cellStyle name="Normal 3 2 6 2 2" xfId="9119"/>
    <cellStyle name="Normal 3 2 6 2 2 2" xfId="42642"/>
    <cellStyle name="Normal 3 2 6 2 3" xfId="15219"/>
    <cellStyle name="Normal 3 2 6 3" xfId="8441"/>
    <cellStyle name="Normal 3 2 6 3 2" xfId="43373"/>
    <cellStyle name="Normal 3 2 6 4" xfId="14853"/>
    <cellStyle name="Normal 3 2 7" xfId="6246"/>
    <cellStyle name="Normal 3 2 7 2" xfId="6566"/>
    <cellStyle name="Normal 3 2 7 2 2" xfId="9199"/>
    <cellStyle name="Normal 3 2 7 2 2 2" xfId="42651"/>
    <cellStyle name="Normal 3 2 7 2 3" xfId="15261"/>
    <cellStyle name="Normal 3 2 7 3" xfId="8889"/>
    <cellStyle name="Normal 3 2 7 3 2" xfId="21610"/>
    <cellStyle name="Normal 3 2 7 4" xfId="15103"/>
    <cellStyle name="Normal 3 2 8" xfId="6326"/>
    <cellStyle name="Normal 3 2 8 2" xfId="8965"/>
    <cellStyle name="Normal 3 2 8 2 2" xfId="43379"/>
    <cellStyle name="Normal 3 2 8 3" xfId="45240"/>
    <cellStyle name="Normal 3 2 8 4" xfId="15141"/>
    <cellStyle name="Normal 3 2 9" xfId="6646"/>
    <cellStyle name="Normal 3 2 9 2" xfId="9279"/>
    <cellStyle name="Normal 3 2 9 2 2" xfId="44846"/>
    <cellStyle name="Normal 3 2 9 3" xfId="15303"/>
    <cellStyle name="Normal 3 3" xfId="1522"/>
    <cellStyle name="Normal 3 3 10" xfId="2692"/>
    <cellStyle name="Normal 3 3 2" xfId="1630"/>
    <cellStyle name="Normal 3 3 2 2" xfId="5982"/>
    <cellStyle name="Normal 3 3 2 2 2" xfId="6424"/>
    <cellStyle name="Normal 3 3 2 2 2 2" xfId="7265"/>
    <cellStyle name="Normal 3 3 2 2 2 2 2" xfId="43292"/>
    <cellStyle name="Normal 3 3 2 2 2 3" xfId="14127"/>
    <cellStyle name="Normal 3 3 2 2 3" xfId="7264"/>
    <cellStyle name="Normal 3 3 2 2 3 2" xfId="22420"/>
    <cellStyle name="Normal 3 3 2 2 4" xfId="14126"/>
    <cellStyle name="Normal 3 3 2 3" xfId="6184"/>
    <cellStyle name="Normal 3 3 2 3 2" xfId="6504"/>
    <cellStyle name="Normal 3 3 2 3 2 2" xfId="9137"/>
    <cellStyle name="Normal 3 3 2 3 2 2 2" xfId="43758"/>
    <cellStyle name="Normal 3 3 2 3 2 3" xfId="15232"/>
    <cellStyle name="Normal 3 3 2 3 3" xfId="7266"/>
    <cellStyle name="Normal 3 3 2 3 3 2" xfId="44554"/>
    <cellStyle name="Normal 3 3 2 3 4" xfId="14128"/>
    <cellStyle name="Normal 3 3 2 4" xfId="6264"/>
    <cellStyle name="Normal 3 3 2 4 2" xfId="6584"/>
    <cellStyle name="Normal 3 3 2 4 2 2" xfId="9217"/>
    <cellStyle name="Normal 3 3 2 4 2 2 2" xfId="44208"/>
    <cellStyle name="Normal 3 3 2 4 2 3" xfId="15274"/>
    <cellStyle name="Normal 3 3 2 4 3" xfId="8442"/>
    <cellStyle name="Normal 3 3 2 4 3 2" xfId="28752"/>
    <cellStyle name="Normal 3 3 2 4 4" xfId="14854"/>
    <cellStyle name="Normal 3 3 2 5" xfId="6344"/>
    <cellStyle name="Normal 3 3 2 5 2" xfId="8983"/>
    <cellStyle name="Normal 3 3 2 5 2 2" xfId="21609"/>
    <cellStyle name="Normal 3 3 2 5 3" xfId="15154"/>
    <cellStyle name="Normal 3 3 2 6" xfId="6664"/>
    <cellStyle name="Normal 3 3 2 6 2" xfId="9297"/>
    <cellStyle name="Normal 3 3 2 6 2 2" xfId="42959"/>
    <cellStyle name="Normal 3 3 2 6 3" xfId="15316"/>
    <cellStyle name="Normal 3 3 2 7" xfId="7263"/>
    <cellStyle name="Normal 3 3 2 7 2" xfId="44465"/>
    <cellStyle name="Normal 3 3 2 8" xfId="13284"/>
    <cellStyle name="Normal 3 3 2 9" xfId="3814"/>
    <cellStyle name="Normal 3 3 3" xfId="5865"/>
    <cellStyle name="Normal 3 3 3 2" xfId="6414"/>
    <cellStyle name="Normal 3 3 3 2 2" xfId="7268"/>
    <cellStyle name="Normal 3 3 3 2 2 2" xfId="43441"/>
    <cellStyle name="Normal 3 3 3 2 3" xfId="14130"/>
    <cellStyle name="Normal 3 3 3 3" xfId="7267"/>
    <cellStyle name="Normal 3 3 3 3 2" xfId="22421"/>
    <cellStyle name="Normal 3 3 3 4" xfId="14129"/>
    <cellStyle name="Normal 3 3 4" xfId="6174"/>
    <cellStyle name="Normal 3 3 4 2" xfId="6494"/>
    <cellStyle name="Normal 3 3 4 2 2" xfId="9127"/>
    <cellStyle name="Normal 3 3 4 2 2 2" xfId="42644"/>
    <cellStyle name="Normal 3 3 4 2 3" xfId="15223"/>
    <cellStyle name="Normal 3 3 4 3" xfId="7269"/>
    <cellStyle name="Normal 3 3 4 3 2" xfId="22422"/>
    <cellStyle name="Normal 3 3 4 4" xfId="14131"/>
    <cellStyle name="Normal 3 3 5" xfId="6254"/>
    <cellStyle name="Normal 3 3 5 2" xfId="6574"/>
    <cellStyle name="Normal 3 3 5 2 2" xfId="9207"/>
    <cellStyle name="Normal 3 3 5 2 2 2" xfId="21322"/>
    <cellStyle name="Normal 3 3 5 2 3" xfId="15265"/>
    <cellStyle name="Normal 3 3 5 3" xfId="8444"/>
    <cellStyle name="Normal 3 3 5 3 2" xfId="42945"/>
    <cellStyle name="Normal 3 3 5 4" xfId="14855"/>
    <cellStyle name="Normal 3 3 6" xfId="6334"/>
    <cellStyle name="Normal 3 3 6 2" xfId="8973"/>
    <cellStyle name="Normal 3 3 6 2 2" xfId="22423"/>
    <cellStyle name="Normal 3 3 6 3" xfId="15145"/>
    <cellStyle name="Normal 3 3 7" xfId="6654"/>
    <cellStyle name="Normal 3 3 7 2" xfId="9287"/>
    <cellStyle name="Normal 3 3 7 2 2" xfId="43455"/>
    <cellStyle name="Normal 3 3 7 3" xfId="15307"/>
    <cellStyle name="Normal 3 3 8" xfId="6732"/>
    <cellStyle name="Normal 3 3 8 2" xfId="22424"/>
    <cellStyle name="Normal 3 3 9" xfId="13283"/>
    <cellStyle name="Normal 3 4" xfId="1628"/>
    <cellStyle name="Normal 3 4 10" xfId="13285"/>
    <cellStyle name="Normal 3 4 11" xfId="2690"/>
    <cellStyle name="Normal 3 4 2" xfId="4663"/>
    <cellStyle name="Normal 3 4 2 2" xfId="6111"/>
    <cellStyle name="Normal 3 4 2 2 2" xfId="6431"/>
    <cellStyle name="Normal 3 4 2 2 2 2" xfId="9065"/>
    <cellStyle name="Normal 3 4 2 2 2 2 2" xfId="21337"/>
    <cellStyle name="Normal 3 4 2 2 2 3" xfId="15197"/>
    <cellStyle name="Normal 3 4 2 2 3" xfId="8764"/>
    <cellStyle name="Normal 3 4 2 2 3 2" xfId="44298"/>
    <cellStyle name="Normal 3 4 2 2 4" xfId="15048"/>
    <cellStyle name="Normal 3 4 2 3" xfId="6191"/>
    <cellStyle name="Normal 3 4 2 3 2" xfId="6511"/>
    <cellStyle name="Normal 3 4 2 3 2 2" xfId="9144"/>
    <cellStyle name="Normal 3 4 2 3 2 2 2" xfId="43906"/>
    <cellStyle name="Normal 3 4 2 3 2 3" xfId="15238"/>
    <cellStyle name="Normal 3 4 2 3 3" xfId="8836"/>
    <cellStyle name="Normal 3 4 2 3 3 2" xfId="43050"/>
    <cellStyle name="Normal 3 4 2 3 4" xfId="15082"/>
    <cellStyle name="Normal 3 4 2 4" xfId="6271"/>
    <cellStyle name="Normal 3 4 2 4 2" xfId="6591"/>
    <cellStyle name="Normal 3 4 2 4 2 2" xfId="9224"/>
    <cellStyle name="Normal 3 4 2 4 2 2 2" xfId="42655"/>
    <cellStyle name="Normal 3 4 2 4 2 3" xfId="15280"/>
    <cellStyle name="Normal 3 4 2 4 3" xfId="8911"/>
    <cellStyle name="Normal 3 4 2 4 3 2" xfId="44621"/>
    <cellStyle name="Normal 3 4 2 4 4" xfId="15119"/>
    <cellStyle name="Normal 3 4 2 5" xfId="6351"/>
    <cellStyle name="Normal 3 4 2 5 2" xfId="8990"/>
    <cellStyle name="Normal 3 4 2 5 2 2" xfId="21605"/>
    <cellStyle name="Normal 3 4 2 5 3" xfId="15160"/>
    <cellStyle name="Normal 3 4 2 6" xfId="6671"/>
    <cellStyle name="Normal 3 4 2 6 2" xfId="9304"/>
    <cellStyle name="Normal 3 4 2 6 2 2" xfId="43105"/>
    <cellStyle name="Normal 3 4 2 6 3" xfId="15322"/>
    <cellStyle name="Normal 3 4 2 7" xfId="7793"/>
    <cellStyle name="Normal 3 4 2 7 2" xfId="14428"/>
    <cellStyle name="Normal 3 4 2 8" xfId="7270"/>
    <cellStyle name="Normal 3 4 2 9" xfId="13286"/>
    <cellStyle name="Normal 3 4 3" xfId="3815"/>
    <cellStyle name="Normal 3 4 3 2" xfId="7963"/>
    <cellStyle name="Normal 3 4 3 2 2" xfId="22426"/>
    <cellStyle name="Normal 3 4 3 3" xfId="7788"/>
    <cellStyle name="Normal 3 4 3 4" xfId="22425"/>
    <cellStyle name="Normal 3 4 4" xfId="5863"/>
    <cellStyle name="Normal 3 4 4 2" xfId="6412"/>
    <cellStyle name="Normal 3 4 4 2 2" xfId="9051"/>
    <cellStyle name="Normal 3 4 4 2 2 2" xfId="44247"/>
    <cellStyle name="Normal 3 4 4 2 3" xfId="15185"/>
    <cellStyle name="Normal 3 4 4 3" xfId="8756"/>
    <cellStyle name="Normal 3 4 4 3 2" xfId="43041"/>
    <cellStyle name="Normal 3 4 4 4" xfId="15041"/>
    <cellStyle name="Normal 3 4 5" xfId="6172"/>
    <cellStyle name="Normal 3 4 5 2" xfId="6492"/>
    <cellStyle name="Normal 3 4 5 2 2" xfId="9125"/>
    <cellStyle name="Normal 3 4 5 2 2 2" xfId="43383"/>
    <cellStyle name="Normal 3 4 5 2 3" xfId="15221"/>
    <cellStyle name="Normal 3 4 5 3" xfId="8823"/>
    <cellStyle name="Normal 3 4 5 3 2" xfId="44389"/>
    <cellStyle name="Normal 3 4 5 4" xfId="15071"/>
    <cellStyle name="Normal 3 4 6" xfId="6252"/>
    <cellStyle name="Normal 3 4 6 2" xfId="6572"/>
    <cellStyle name="Normal 3 4 6 2 2" xfId="9205"/>
    <cellStyle name="Normal 3 4 6 2 2 2" xfId="28574"/>
    <cellStyle name="Normal 3 4 6 2 3" xfId="15263"/>
    <cellStyle name="Normal 3 4 6 3" xfId="8895"/>
    <cellStyle name="Normal 3 4 6 3 2" xfId="44246"/>
    <cellStyle name="Normal 3 4 6 4" xfId="15105"/>
    <cellStyle name="Normal 3 4 7" xfId="6332"/>
    <cellStyle name="Normal 3 4 7 2" xfId="8971"/>
    <cellStyle name="Normal 3 4 7 2 2" xfId="42624"/>
    <cellStyle name="Normal 3 4 7 3" xfId="15143"/>
    <cellStyle name="Normal 3 4 8" xfId="6652"/>
    <cellStyle name="Normal 3 4 8 2" xfId="9285"/>
    <cellStyle name="Normal 3 4 8 2 2" xfId="43979"/>
    <cellStyle name="Normal 3 4 8 3" xfId="15305"/>
    <cellStyle name="Normal 3 4 9" xfId="8571"/>
    <cellStyle name="Normal 3 4 9 2" xfId="14931"/>
    <cellStyle name="Normal 3 5" xfId="1672"/>
    <cellStyle name="Normal 3 5 10" xfId="45241"/>
    <cellStyle name="Normal 3 5 11" xfId="3327"/>
    <cellStyle name="Normal 3 5 2" xfId="4837"/>
    <cellStyle name="Normal 3 5 2 2" xfId="22429"/>
    <cellStyle name="Normal 3 5 2 2 2" xfId="22430"/>
    <cellStyle name="Normal 3 5 2 3" xfId="22431"/>
    <cellStyle name="Normal 3 5 2 3 2" xfId="22432"/>
    <cellStyle name="Normal 3 5 2 4" xfId="22433"/>
    <cellStyle name="Normal 3 5 2 5" xfId="22428"/>
    <cellStyle name="Normal 3 5 3" xfId="3816"/>
    <cellStyle name="Normal 3 5 3 2" xfId="22435"/>
    <cellStyle name="Normal 3 5 3 3" xfId="22434"/>
    <cellStyle name="Normal 3 5 4" xfId="8464"/>
    <cellStyle name="Normal 3 5 4 2" xfId="22437"/>
    <cellStyle name="Normal 3 5 4 3" xfId="22436"/>
    <cellStyle name="Normal 3 5 5" xfId="22438"/>
    <cellStyle name="Normal 3 5 5 2" xfId="22439"/>
    <cellStyle name="Normal 3 5 6" xfId="22440"/>
    <cellStyle name="Normal 3 5 7" xfId="22441"/>
    <cellStyle name="Normal 3 5 8" xfId="22442"/>
    <cellStyle name="Normal 3 5 9" xfId="22427"/>
    <cellStyle name="Normal 3 6" xfId="3810"/>
    <cellStyle name="Normal 3 6 10" xfId="13287"/>
    <cellStyle name="Normal 3 6 2" xfId="5979"/>
    <cellStyle name="Normal 3 6 2 2" xfId="6421"/>
    <cellStyle name="Normal 3 6 2 2 2" xfId="9058"/>
    <cellStyle name="Normal 3 6 2 2 2 2" xfId="22443"/>
    <cellStyle name="Normal 3 6 2 2 3" xfId="15191"/>
    <cellStyle name="Normal 3 6 2 3" xfId="7272"/>
    <cellStyle name="Normal 3 6 2 3 2" xfId="22445"/>
    <cellStyle name="Normal 3 6 2 3 3" xfId="22444"/>
    <cellStyle name="Normal 3 6 2 4" xfId="22446"/>
    <cellStyle name="Normal 3 6 2 5" xfId="14132"/>
    <cellStyle name="Normal 3 6 3" xfId="6181"/>
    <cellStyle name="Normal 3 6 3 2" xfId="6501"/>
    <cellStyle name="Normal 3 6 3 2 2" xfId="9134"/>
    <cellStyle name="Normal 3 6 3 2 2 2" xfId="28709"/>
    <cellStyle name="Normal 3 6 3 2 3" xfId="15229"/>
    <cellStyle name="Normal 3 6 3 3" xfId="8830"/>
    <cellStyle name="Normal 3 6 3 3 2" xfId="43049"/>
    <cellStyle name="Normal 3 6 3 4" xfId="15077"/>
    <cellStyle name="Normal 3 6 4" xfId="6261"/>
    <cellStyle name="Normal 3 6 4 2" xfId="6581"/>
    <cellStyle name="Normal 3 6 4 2 2" xfId="9214"/>
    <cellStyle name="Normal 3 6 4 2 2 2" xfId="43813"/>
    <cellStyle name="Normal 3 6 4 2 3" xfId="15271"/>
    <cellStyle name="Normal 3 6 4 3" xfId="8903"/>
    <cellStyle name="Normal 3 6 4 3 2" xfId="44105"/>
    <cellStyle name="Normal 3 6 4 4" xfId="15112"/>
    <cellStyle name="Normal 3 6 5" xfId="6341"/>
    <cellStyle name="Normal 3 6 5 2" xfId="8980"/>
    <cellStyle name="Normal 3 6 5 2 2" xfId="22447"/>
    <cellStyle name="Normal 3 6 5 3" xfId="15151"/>
    <cellStyle name="Normal 3 6 6" xfId="6661"/>
    <cellStyle name="Normal 3 6 6 2" xfId="9294"/>
    <cellStyle name="Normal 3 6 6 2 2" xfId="43363"/>
    <cellStyle name="Normal 3 6 6 3" xfId="15313"/>
    <cellStyle name="Normal 3 6 7" xfId="7271"/>
    <cellStyle name="Normal 3 6 7 2" xfId="22448"/>
    <cellStyle name="Normal 3 6 8" xfId="22449"/>
    <cellStyle name="Normal 3 6 9" xfId="45242"/>
    <cellStyle name="Normal 3 7" xfId="5690"/>
    <cellStyle name="Normal 3 7 2" xfId="6405"/>
    <cellStyle name="Normal 3 7 2 2" xfId="9044"/>
    <cellStyle name="Normal 3 7 2 2 2" xfId="22451"/>
    <cellStyle name="Normal 3 7 2 2 3" xfId="22450"/>
    <cellStyle name="Normal 3 7 2 3" xfId="22452"/>
    <cellStyle name="Normal 3 7 2 3 2" xfId="22453"/>
    <cellStyle name="Normal 3 7 2 4" xfId="22454"/>
    <cellStyle name="Normal 3 7 2 5" xfId="15182"/>
    <cellStyle name="Normal 3 7 3" xfId="8752"/>
    <cellStyle name="Normal 3 7 3 2" xfId="22455"/>
    <cellStyle name="Normal 3 7 3 3" xfId="15040"/>
    <cellStyle name="Normal 3 7 4" xfId="7273"/>
    <cellStyle name="Normal 3 7 4 2" xfId="22457"/>
    <cellStyle name="Normal 3 7 4 3" xfId="43004"/>
    <cellStyle name="Normal 3 7 4 4" xfId="22456"/>
    <cellStyle name="Normal 3 7 5" xfId="22458"/>
    <cellStyle name="Normal 3 7 5 2" xfId="22459"/>
    <cellStyle name="Normal 3 7 6" xfId="22460"/>
    <cellStyle name="Normal 3 7 7" xfId="22461"/>
    <cellStyle name="Normal 3 8" xfId="6165"/>
    <cellStyle name="Normal 3 8 2" xfId="6485"/>
    <cellStyle name="Normal 3 8 2 2" xfId="9118"/>
    <cellStyle name="Normal 3 8 2 2 2" xfId="22463"/>
    <cellStyle name="Normal 3 8 2 2 3" xfId="22462"/>
    <cellStyle name="Normal 3 8 2 3" xfId="22464"/>
    <cellStyle name="Normal 3 8 2 3 2" xfId="22465"/>
    <cellStyle name="Normal 3 8 2 4" xfId="22466"/>
    <cellStyle name="Normal 3 8 2 5" xfId="15218"/>
    <cellStyle name="Normal 3 8 3" xfId="8817"/>
    <cellStyle name="Normal 3 8 3 2" xfId="22467"/>
    <cellStyle name="Normal 3 8 3 3" xfId="15069"/>
    <cellStyle name="Normal 3 8 4" xfId="7274"/>
    <cellStyle name="Normal 3 8 4 2" xfId="22469"/>
    <cellStyle name="Normal 3 8 4 3" xfId="44034"/>
    <cellStyle name="Normal 3 8 4 4" xfId="22468"/>
    <cellStyle name="Normal 3 8 5" xfId="22470"/>
    <cellStyle name="Normal 3 8 5 2" xfId="22471"/>
    <cellStyle name="Normal 3 8 6" xfId="22472"/>
    <cellStyle name="Normal 3 8 7" xfId="22473"/>
    <cellStyle name="Normal 3 9" xfId="6245"/>
    <cellStyle name="Normal 3 9 2" xfId="6565"/>
    <cellStyle name="Normal 3 9 2 2" xfId="9198"/>
    <cellStyle name="Normal 3 9 2 2 2" xfId="22474"/>
    <cellStyle name="Normal 3 9 2 3" xfId="15260"/>
    <cellStyle name="Normal 3 9 3" xfId="8888"/>
    <cellStyle name="Normal 3 9 3 2" xfId="22475"/>
    <cellStyle name="Normal 3 9 3 3" xfId="15102"/>
    <cellStyle name="Normal 3 9 4" xfId="7275"/>
    <cellStyle name="Normal 3 9 4 2" xfId="43358"/>
    <cellStyle name="Normal 3 9 4 3" xfId="22476"/>
    <cellStyle name="Normal 3 9 5" xfId="22477"/>
    <cellStyle name="Normal 30" xfId="8445"/>
    <cellStyle name="Normal 30 2" xfId="22478"/>
    <cellStyle name="Normal 30 3" xfId="45243"/>
    <cellStyle name="Normal 30 4" xfId="14856"/>
    <cellStyle name="Normal 31" xfId="7276"/>
    <cellStyle name="Normal 31 2" xfId="22480"/>
    <cellStyle name="Normal 31 3" xfId="22479"/>
    <cellStyle name="Normal 31 4" xfId="45244"/>
    <cellStyle name="Normal 32" xfId="7277"/>
    <cellStyle name="Normal 32 2" xfId="22482"/>
    <cellStyle name="Normal 32 3" xfId="22481"/>
    <cellStyle name="Normal 32 4" xfId="45245"/>
    <cellStyle name="Normal 33" xfId="7278"/>
    <cellStyle name="Normal 33 2" xfId="22484"/>
    <cellStyle name="Normal 33 3" xfId="22483"/>
    <cellStyle name="Normal 33 4" xfId="45246"/>
    <cellStyle name="Normal 34" xfId="7279"/>
    <cellStyle name="Normal 34 2" xfId="22485"/>
    <cellStyle name="Normal 35" xfId="8749"/>
    <cellStyle name="Normal 35 2" xfId="26510"/>
    <cellStyle name="Normal 35 3" xfId="15038"/>
    <cellStyle name="Normal 36" xfId="10789"/>
    <cellStyle name="Normal 36 2" xfId="31338"/>
    <cellStyle name="Normal 36 3" xfId="26521"/>
    <cellStyle name="Normal 36 4" xfId="15346"/>
    <cellStyle name="Normal 37" xfId="11267"/>
    <cellStyle name="Normal 37 2" xfId="15482"/>
    <cellStyle name="Normal 38" xfId="11269"/>
    <cellStyle name="Normal 38 2" xfId="15484"/>
    <cellStyle name="Normal 39" xfId="11274"/>
    <cellStyle name="Normal 39 2" xfId="15485"/>
    <cellStyle name="Normal 4" xfId="737"/>
    <cellStyle name="Normal 4 10" xfId="7280"/>
    <cellStyle name="Normal 4 10 2" xfId="22487"/>
    <cellStyle name="Normal 4 11" xfId="7281"/>
    <cellStyle name="Normal 4 11 2" xfId="22488"/>
    <cellStyle name="Normal 4 12" xfId="7282"/>
    <cellStyle name="Normal 4 12 2" xfId="22489"/>
    <cellStyle name="Normal 4 13" xfId="7283"/>
    <cellStyle name="Normal 4 13 2" xfId="22490"/>
    <cellStyle name="Normal 4 14" xfId="7284"/>
    <cellStyle name="Normal 4 14 2" xfId="22491"/>
    <cellStyle name="Normal 4 15" xfId="7285"/>
    <cellStyle name="Normal 4 15 2" xfId="22492"/>
    <cellStyle name="Normal 4 16" xfId="26527"/>
    <cellStyle name="Normal 4 17" xfId="22486"/>
    <cellStyle name="Normal 4 2" xfId="1667"/>
    <cellStyle name="Normal 4 2 2" xfId="1521"/>
    <cellStyle name="Normal 4 2 2 2" xfId="22494"/>
    <cellStyle name="Normal 4 2 2 3" xfId="5213"/>
    <cellStyle name="Normal 4 2 3" xfId="22495"/>
    <cellStyle name="Normal 4 2 3 2" xfId="45247"/>
    <cellStyle name="Normal 4 2 4" xfId="22496"/>
    <cellStyle name="Normal 4 2 4 2" xfId="45248"/>
    <cellStyle name="Normal 4 2 5" xfId="22493"/>
    <cellStyle name="Normal 4 2 6" xfId="3818"/>
    <cellStyle name="Normal 4 3" xfId="1631"/>
    <cellStyle name="Normal 4 3 10" xfId="3819"/>
    <cellStyle name="Normal 4 3 2" xfId="22498"/>
    <cellStyle name="Normal 4 3 2 2" xfId="22499"/>
    <cellStyle name="Normal 4 3 3" xfId="22500"/>
    <cellStyle name="Normal 4 3 3 2" xfId="22501"/>
    <cellStyle name="Normal 4 3 4" xfId="22502"/>
    <cellStyle name="Normal 4 3 4 2" xfId="45250"/>
    <cellStyle name="Normal 4 3 5" xfId="22503"/>
    <cellStyle name="Normal 4 3 6" xfId="22504"/>
    <cellStyle name="Normal 4 3 7" xfId="22505"/>
    <cellStyle name="Normal 4 3 8" xfId="22497"/>
    <cellStyle name="Normal 4 3 9" xfId="45249"/>
    <cellStyle name="Normal 4 4" xfId="3820"/>
    <cellStyle name="Normal 4 4 2" xfId="8447"/>
    <cellStyle name="Normal 4 4 2 2" xfId="22507"/>
    <cellStyle name="Normal 4 4 3" xfId="22508"/>
    <cellStyle name="Normal 4 4 4" xfId="22506"/>
    <cellStyle name="Normal 4 5" xfId="3817"/>
    <cellStyle name="Normal 4 5 2" xfId="10373"/>
    <cellStyle name="Normal 4 5 2 2" xfId="22510"/>
    <cellStyle name="Normal 4 5 3" xfId="22511"/>
    <cellStyle name="Normal 4 5 4" xfId="22509"/>
    <cellStyle name="Normal 4 6" xfId="7286"/>
    <cellStyle name="Normal 4 6 2" xfId="22512"/>
    <cellStyle name="Normal 4 7" xfId="7287"/>
    <cellStyle name="Normal 4 7 2" xfId="22514"/>
    <cellStyle name="Normal 4 7 3" xfId="22513"/>
    <cellStyle name="Normal 4 8" xfId="7288"/>
    <cellStyle name="Normal 4 8 2" xfId="22516"/>
    <cellStyle name="Normal 4 8 3" xfId="22515"/>
    <cellStyle name="Normal 4 9" xfId="7289"/>
    <cellStyle name="Normal 4 9 2" xfId="22517"/>
    <cellStyle name="Normal 40" xfId="11268"/>
    <cellStyle name="Normal 40 2" xfId="15483"/>
    <cellStyle name="Normal 41" xfId="11275"/>
    <cellStyle name="Normal 41 2" xfId="15486"/>
    <cellStyle name="Normal 41 3" xfId="52110"/>
    <cellStyle name="Normal 42" xfId="11380"/>
    <cellStyle name="Normal 42 2" xfId="15519"/>
    <cellStyle name="Normal 43" xfId="11279"/>
    <cellStyle name="Normal 43 2" xfId="15489"/>
    <cellStyle name="Normal 44" xfId="11281"/>
    <cellStyle name="Normal 44 2" xfId="15490"/>
    <cellStyle name="Normal 45" xfId="11752"/>
    <cellStyle name="Normal 45 2" xfId="15625"/>
    <cellStyle name="Normal 46" xfId="11755"/>
    <cellStyle name="Normal 46 2" xfId="15628"/>
    <cellStyle name="Normal 47" xfId="11760"/>
    <cellStyle name="Normal 47 2" xfId="15629"/>
    <cellStyle name="Normal 48" xfId="11754"/>
    <cellStyle name="Normal 48 2" xfId="15627"/>
    <cellStyle name="Normal 49" xfId="11761"/>
    <cellStyle name="Normal 49 2" xfId="15630"/>
    <cellStyle name="Normal 5" xfId="738"/>
    <cellStyle name="Normal 5 10" xfId="22519"/>
    <cellStyle name="Normal 5 10 2" xfId="22520"/>
    <cellStyle name="Normal 5 11" xfId="22521"/>
    <cellStyle name="Normal 5 11 2" xfId="22522"/>
    <cellStyle name="Normal 5 12" xfId="22523"/>
    <cellStyle name="Normal 5 12 2" xfId="22524"/>
    <cellStyle name="Normal 5 13" xfId="22525"/>
    <cellStyle name="Normal 5 13 2" xfId="22526"/>
    <cellStyle name="Normal 5 14" xfId="22527"/>
    <cellStyle name="Normal 5 14 2" xfId="45251"/>
    <cellStyle name="Normal 5 15" xfId="22528"/>
    <cellStyle name="Normal 5 15 2" xfId="45252"/>
    <cellStyle name="Normal 5 16" xfId="22518"/>
    <cellStyle name="Normal 5 2" xfId="1632"/>
    <cellStyle name="Normal 5 2 10" xfId="22529"/>
    <cellStyle name="Normal 5 2 11" xfId="3821"/>
    <cellStyle name="Normal 5 2 2" xfId="3822"/>
    <cellStyle name="Normal 5 2 2 2" xfId="3823"/>
    <cellStyle name="Normal 5 2 2 2 2" xfId="22532"/>
    <cellStyle name="Normal 5 2 2 2 3" xfId="22533"/>
    <cellStyle name="Normal 5 2 2 2 4" xfId="22531"/>
    <cellStyle name="Normal 5 2 2 3" xfId="7290"/>
    <cellStyle name="Normal 5 2 2 3 2" xfId="22535"/>
    <cellStyle name="Normal 5 2 2 3 3" xfId="22536"/>
    <cellStyle name="Normal 5 2 2 3 4" xfId="22534"/>
    <cellStyle name="Normal 5 2 2 4" xfId="22537"/>
    <cellStyle name="Normal 5 2 2 5" xfId="22538"/>
    <cellStyle name="Normal 5 2 2 6" xfId="22530"/>
    <cellStyle name="Normal 5 2 3" xfId="7291"/>
    <cellStyle name="Normal 5 2 3 2" xfId="7292"/>
    <cellStyle name="Normal 5 2 3 2 2" xfId="22541"/>
    <cellStyle name="Normal 5 2 3 2 3" xfId="22540"/>
    <cellStyle name="Normal 5 2 3 3" xfId="22542"/>
    <cellStyle name="Normal 5 2 3 4" xfId="22539"/>
    <cellStyle name="Normal 5 2 4" xfId="22543"/>
    <cellStyle name="Normal 5 2 4 2" xfId="22544"/>
    <cellStyle name="Normal 5 2 5" xfId="22545"/>
    <cellStyle name="Normal 5 2 5 2" xfId="22546"/>
    <cellStyle name="Normal 5 2 6" xfId="22547"/>
    <cellStyle name="Normal 5 2 6 2" xfId="22548"/>
    <cellStyle name="Normal 5 2 7" xfId="22549"/>
    <cellStyle name="Normal 5 2 7 2" xfId="22550"/>
    <cellStyle name="Normal 5 2 8" xfId="22551"/>
    <cellStyle name="Normal 5 2 8 2" xfId="45253"/>
    <cellStyle name="Normal 5 2 9" xfId="22552"/>
    <cellStyle name="Normal 5 2 9 2" xfId="45254"/>
    <cellStyle name="Normal 5 3" xfId="7293"/>
    <cellStyle name="Normal 5 3 10" xfId="22553"/>
    <cellStyle name="Normal 5 3 11" xfId="45255"/>
    <cellStyle name="Normal 5 3 2" xfId="22554"/>
    <cellStyle name="Normal 5 3 2 2" xfId="22555"/>
    <cellStyle name="Normal 5 3 2 2 2" xfId="22556"/>
    <cellStyle name="Normal 5 3 2 3" xfId="22557"/>
    <cellStyle name="Normal 5 3 2 3 2" xfId="22558"/>
    <cellStyle name="Normal 5 3 2 4" xfId="22559"/>
    <cellStyle name="Normal 5 3 3" xfId="22560"/>
    <cellStyle name="Normal 5 3 3 2" xfId="22561"/>
    <cellStyle name="Normal 5 3 4" xfId="22562"/>
    <cellStyle name="Normal 5 3 4 2" xfId="22563"/>
    <cellStyle name="Normal 5 3 5" xfId="22564"/>
    <cellStyle name="Normal 5 3 5 2" xfId="22565"/>
    <cellStyle name="Normal 5 3 6" xfId="22566"/>
    <cellStyle name="Normal 5 3 6 2" xfId="22567"/>
    <cellStyle name="Normal 5 3 7" xfId="22568"/>
    <cellStyle name="Normal 5 3 8" xfId="22569"/>
    <cellStyle name="Normal 5 3 9" xfId="22570"/>
    <cellStyle name="Normal 5 4" xfId="22571"/>
    <cellStyle name="Normal 5 4 2" xfId="22572"/>
    <cellStyle name="Normal 5 4 2 2" xfId="22573"/>
    <cellStyle name="Normal 5 4 2 2 2" xfId="22574"/>
    <cellStyle name="Normal 5 4 2 3" xfId="22575"/>
    <cellStyle name="Normal 5 4 2 3 2" xfId="22576"/>
    <cellStyle name="Normal 5 4 2 4" xfId="22577"/>
    <cellStyle name="Normal 5 4 3" xfId="22578"/>
    <cellStyle name="Normal 5 4 3 2" xfId="22579"/>
    <cellStyle name="Normal 5 4 4" xfId="22580"/>
    <cellStyle name="Normal 5 4 4 2" xfId="22581"/>
    <cellStyle name="Normal 5 4 5" xfId="22582"/>
    <cellStyle name="Normal 5 4 5 2" xfId="22583"/>
    <cellStyle name="Normal 5 4 6" xfId="22584"/>
    <cellStyle name="Normal 5 5" xfId="22585"/>
    <cellStyle name="Normal 5 5 2" xfId="22586"/>
    <cellStyle name="Normal 5 5 2 2" xfId="22587"/>
    <cellStyle name="Normal 5 5 2 2 2" xfId="22588"/>
    <cellStyle name="Normal 5 5 2 3" xfId="22589"/>
    <cellStyle name="Normal 5 5 2 3 2" xfId="22590"/>
    <cellStyle name="Normal 5 5 2 4" xfId="22591"/>
    <cellStyle name="Normal 5 5 3" xfId="22592"/>
    <cellStyle name="Normal 5 5 3 2" xfId="22593"/>
    <cellStyle name="Normal 5 5 4" xfId="22594"/>
    <cellStyle name="Normal 5 5 4 2" xfId="22595"/>
    <cellStyle name="Normal 5 5 5" xfId="22596"/>
    <cellStyle name="Normal 5 5 5 2" xfId="22597"/>
    <cellStyle name="Normal 5 5 6" xfId="22598"/>
    <cellStyle name="Normal 5 6" xfId="22599"/>
    <cellStyle name="Normal 5 6 2" xfId="22600"/>
    <cellStyle name="Normal 5 6 2 2" xfId="22601"/>
    <cellStyle name="Normal 5 6 2 2 2" xfId="22602"/>
    <cellStyle name="Normal 5 6 2 3" xfId="22603"/>
    <cellStyle name="Normal 5 6 2 3 2" xfId="22604"/>
    <cellStyle name="Normal 5 6 2 4" xfId="22605"/>
    <cellStyle name="Normal 5 6 3" xfId="22606"/>
    <cellStyle name="Normal 5 6 3 2" xfId="22607"/>
    <cellStyle name="Normal 5 6 4" xfId="22608"/>
    <cellStyle name="Normal 5 6 4 2" xfId="22609"/>
    <cellStyle name="Normal 5 6 5" xfId="22610"/>
    <cellStyle name="Normal 5 6 5 2" xfId="22611"/>
    <cellStyle name="Normal 5 6 6" xfId="22612"/>
    <cellStyle name="Normal 5 7" xfId="22613"/>
    <cellStyle name="Normal 5 7 2" xfId="22614"/>
    <cellStyle name="Normal 5 7 2 2" xfId="22615"/>
    <cellStyle name="Normal 5 7 2 2 2" xfId="22616"/>
    <cellStyle name="Normal 5 7 2 3" xfId="22617"/>
    <cellStyle name="Normal 5 7 2 3 2" xfId="22618"/>
    <cellStyle name="Normal 5 7 2 4" xfId="22619"/>
    <cellStyle name="Normal 5 7 3" xfId="22620"/>
    <cellStyle name="Normal 5 7 3 2" xfId="22621"/>
    <cellStyle name="Normal 5 7 4" xfId="22622"/>
    <cellStyle name="Normal 5 7 4 2" xfId="22623"/>
    <cellStyle name="Normal 5 7 5" xfId="22624"/>
    <cellStyle name="Normal 5 7 5 2" xfId="22625"/>
    <cellStyle name="Normal 5 7 6" xfId="22626"/>
    <cellStyle name="Normal 5 8" xfId="22627"/>
    <cellStyle name="Normal 5 8 2" xfId="22628"/>
    <cellStyle name="Normal 5 8 2 2" xfId="22629"/>
    <cellStyle name="Normal 5 8 3" xfId="22630"/>
    <cellStyle name="Normal 5 8 3 2" xfId="22631"/>
    <cellStyle name="Normal 5 8 4" xfId="22632"/>
    <cellStyle name="Normal 5 9" xfId="22633"/>
    <cellStyle name="Normal 5 9 2" xfId="22634"/>
    <cellStyle name="Normal 5 9 2 2" xfId="22635"/>
    <cellStyle name="Normal 5 9 3" xfId="22636"/>
    <cellStyle name="Normal 50" xfId="11867"/>
    <cellStyle name="Normal 50 2" xfId="15664"/>
    <cellStyle name="Normal 51" xfId="11766"/>
    <cellStyle name="Normal 51 2" xfId="15634"/>
    <cellStyle name="Normal 52" xfId="11768"/>
    <cellStyle name="Normal 52 2" xfId="15635"/>
    <cellStyle name="Normal 53" xfId="11753"/>
    <cellStyle name="Normal 53 2" xfId="15626"/>
    <cellStyle name="Normal 54" xfId="11762"/>
    <cellStyle name="Normal 54 2" xfId="15631"/>
    <cellStyle name="Normal 55" xfId="12190"/>
    <cellStyle name="Normal 55 2" xfId="15755"/>
    <cellStyle name="Normal 56" xfId="12241"/>
    <cellStyle name="Normal 56 2" xfId="15772"/>
    <cellStyle name="Normal 57" xfId="12240"/>
    <cellStyle name="Normal 57 2" xfId="15771"/>
    <cellStyle name="Normal 58" xfId="6725"/>
    <cellStyle name="Normal 58 2" xfId="44020"/>
    <cellStyle name="Normal 59" xfId="44535"/>
    <cellStyle name="Normal 6" xfId="739"/>
    <cellStyle name="Normal 6 10" xfId="6733"/>
    <cellStyle name="Normal 6 10 2" xfId="22638"/>
    <cellStyle name="Normal 6 10 3" xfId="22637"/>
    <cellStyle name="Normal 6 11" xfId="22639"/>
    <cellStyle name="Normal 6 11 2" xfId="22640"/>
    <cellStyle name="Normal 6 12" xfId="22641"/>
    <cellStyle name="Normal 6 12 2" xfId="22642"/>
    <cellStyle name="Normal 6 13" xfId="22643"/>
    <cellStyle name="Normal 6 13 2" xfId="22644"/>
    <cellStyle name="Normal 6 14" xfId="22645"/>
    <cellStyle name="Normal 6 15" xfId="22646"/>
    <cellStyle name="Normal 6 16" xfId="13288"/>
    <cellStyle name="Normal 6 2" xfId="1634"/>
    <cellStyle name="Normal 6 2 10" xfId="22647"/>
    <cellStyle name="Normal 6 2 10 2" xfId="45256"/>
    <cellStyle name="Normal 6 2 11" xfId="13289"/>
    <cellStyle name="Normal 6 2 12" xfId="2693"/>
    <cellStyle name="Normal 6 2 2" xfId="4665"/>
    <cellStyle name="Normal 6 2 2 2" xfId="6113"/>
    <cellStyle name="Normal 6 2 2 2 2" xfId="6433"/>
    <cellStyle name="Normal 6 2 2 2 2 2" xfId="9067"/>
    <cellStyle name="Normal 6 2 2 2 2 2 2" xfId="43075"/>
    <cellStyle name="Normal 6 2 2 2 2 3" xfId="15199"/>
    <cellStyle name="Normal 6 2 2 2 3" xfId="8766"/>
    <cellStyle name="Normal 6 2 2 2 3 2" xfId="28716"/>
    <cellStyle name="Normal 6 2 2 2 4" xfId="15050"/>
    <cellStyle name="Normal 6 2 2 3" xfId="6193"/>
    <cellStyle name="Normal 6 2 2 3 2" xfId="6513"/>
    <cellStyle name="Normal 6 2 2 3 2 2" xfId="9146"/>
    <cellStyle name="Normal 6 2 2 3 2 2 2" xfId="43307"/>
    <cellStyle name="Normal 6 2 2 3 2 3" xfId="15240"/>
    <cellStyle name="Normal 6 2 2 3 3" xfId="8838"/>
    <cellStyle name="Normal 6 2 2 3 3 2" xfId="28576"/>
    <cellStyle name="Normal 6 2 2 3 4" xfId="15084"/>
    <cellStyle name="Normal 6 2 2 4" xfId="6273"/>
    <cellStyle name="Normal 6 2 2 4 2" xfId="6593"/>
    <cellStyle name="Normal 6 2 2 4 2 2" xfId="9226"/>
    <cellStyle name="Normal 6 2 2 4 2 2 2" xfId="20758"/>
    <cellStyle name="Normal 6 2 2 4 2 3" xfId="15282"/>
    <cellStyle name="Normal 6 2 2 4 3" xfId="8913"/>
    <cellStyle name="Normal 6 2 2 4 3 2" xfId="42614"/>
    <cellStyle name="Normal 6 2 2 4 4" xfId="15121"/>
    <cellStyle name="Normal 6 2 2 5" xfId="6353"/>
    <cellStyle name="Normal 6 2 2 5 2" xfId="8992"/>
    <cellStyle name="Normal 6 2 2 5 2 2" xfId="42951"/>
    <cellStyle name="Normal 6 2 2 5 3" xfId="15162"/>
    <cellStyle name="Normal 6 2 2 6" xfId="6673"/>
    <cellStyle name="Normal 6 2 2 6 2" xfId="9306"/>
    <cellStyle name="Normal 6 2 2 6 2 2" xfId="43364"/>
    <cellStyle name="Normal 6 2 2 6 3" xfId="15324"/>
    <cellStyle name="Normal 6 2 2 7" xfId="7794"/>
    <cellStyle name="Normal 6 2 2 7 2" xfId="14429"/>
    <cellStyle name="Normal 6 2 2 8" xfId="7294"/>
    <cellStyle name="Normal 6 2 2 9" xfId="13290"/>
    <cellStyle name="Normal 6 2 3" xfId="3825"/>
    <cellStyle name="Normal 6 2 3 2" xfId="7296"/>
    <cellStyle name="Normal 6 2 3 2 2" xfId="10374"/>
    <cellStyle name="Normal 6 2 3 2 2 2" xfId="22648"/>
    <cellStyle name="Normal 6 2 3 2 3" xfId="14134"/>
    <cellStyle name="Normal 6 2 3 3" xfId="7410"/>
    <cellStyle name="Normal 6 2 3 3 2" xfId="22649"/>
    <cellStyle name="Normal 6 2 3 4" xfId="7295"/>
    <cellStyle name="Normal 6 2 3 4 2" xfId="14133"/>
    <cellStyle name="Normal 6 2 4" xfId="5866"/>
    <cellStyle name="Normal 6 2 4 2" xfId="6415"/>
    <cellStyle name="Normal 6 2 4 2 2" xfId="9053"/>
    <cellStyle name="Normal 6 2 4 2 2 2" xfId="21340"/>
    <cellStyle name="Normal 6 2 4 2 3" xfId="15187"/>
    <cellStyle name="Normal 6 2 4 3" xfId="7297"/>
    <cellStyle name="Normal 6 2 4 3 2" xfId="43974"/>
    <cellStyle name="Normal 6 2 4 4" xfId="14135"/>
    <cellStyle name="Normal 6 2 5" xfId="6175"/>
    <cellStyle name="Normal 6 2 5 2" xfId="6495"/>
    <cellStyle name="Normal 6 2 5 2 2" xfId="9128"/>
    <cellStyle name="Normal 6 2 5 2 2 2" xfId="21328"/>
    <cellStyle name="Normal 6 2 5 2 3" xfId="15224"/>
    <cellStyle name="Normal 6 2 5 3" xfId="8825"/>
    <cellStyle name="Normal 6 2 5 3 2" xfId="43449"/>
    <cellStyle name="Normal 6 2 5 4" xfId="15073"/>
    <cellStyle name="Normal 6 2 6" xfId="6255"/>
    <cellStyle name="Normal 6 2 6 2" xfId="6575"/>
    <cellStyle name="Normal 6 2 6 2 2" xfId="9208"/>
    <cellStyle name="Normal 6 2 6 2 2 2" xfId="44684"/>
    <cellStyle name="Normal 6 2 6 2 3" xfId="15266"/>
    <cellStyle name="Normal 6 2 6 3" xfId="8897"/>
    <cellStyle name="Normal 6 2 6 3 2" xfId="21352"/>
    <cellStyle name="Normal 6 2 6 4" xfId="15107"/>
    <cellStyle name="Normal 6 2 7" xfId="6335"/>
    <cellStyle name="Normal 6 2 7 2" xfId="8974"/>
    <cellStyle name="Normal 6 2 7 2 2" xfId="22650"/>
    <cellStyle name="Normal 6 2 7 3" xfId="15146"/>
    <cellStyle name="Normal 6 2 8" xfId="6655"/>
    <cellStyle name="Normal 6 2 8 2" xfId="9288"/>
    <cellStyle name="Normal 6 2 8 2 2" xfId="20491"/>
    <cellStyle name="Normal 6 2 8 3" xfId="15308"/>
    <cellStyle name="Normal 6 2 9" xfId="22651"/>
    <cellStyle name="Normal 6 3" xfId="1635"/>
    <cellStyle name="Normal 6 3 10" xfId="13291"/>
    <cellStyle name="Normal 6 3 11" xfId="3826"/>
    <cellStyle name="Normal 6 3 2" xfId="5984"/>
    <cellStyle name="Normal 6 3 2 2" xfId="6426"/>
    <cellStyle name="Normal 6 3 2 2 2" xfId="7300"/>
    <cellStyle name="Normal 6 3 2 2 2 2" xfId="14138"/>
    <cellStyle name="Normal 6 3 2 2 3" xfId="7299"/>
    <cellStyle name="Normal 6 3 2 2 3 2" xfId="44032"/>
    <cellStyle name="Normal 6 3 2 2 4" xfId="14137"/>
    <cellStyle name="Normal 6 3 2 3" xfId="7301"/>
    <cellStyle name="Normal 6 3 2 3 2" xfId="22652"/>
    <cellStyle name="Normal 6 3 2 3 3" xfId="14139"/>
    <cellStyle name="Normal 6 3 2 4" xfId="7298"/>
    <cellStyle name="Normal 6 3 2 4 2" xfId="22653"/>
    <cellStyle name="Normal 6 3 2 5" xfId="22654"/>
    <cellStyle name="Normal 6 3 2 6" xfId="14136"/>
    <cellStyle name="Normal 6 3 3" xfId="6186"/>
    <cellStyle name="Normal 6 3 3 2" xfId="6506"/>
    <cellStyle name="Normal 6 3 3 2 2" xfId="9139"/>
    <cellStyle name="Normal 6 3 3 2 2 2" xfId="42646"/>
    <cellStyle name="Normal 6 3 3 2 3" xfId="15234"/>
    <cellStyle name="Normal 6 3 3 3" xfId="8448"/>
    <cellStyle name="Normal 6 3 3 3 2" xfId="21385"/>
    <cellStyle name="Normal 6 3 3 4" xfId="14857"/>
    <cellStyle name="Normal 6 3 4" xfId="6266"/>
    <cellStyle name="Normal 6 3 4 2" xfId="6586"/>
    <cellStyle name="Normal 6 3 4 2 2" xfId="9219"/>
    <cellStyle name="Normal 6 3 4 2 2 2" xfId="21321"/>
    <cellStyle name="Normal 6 3 4 2 3" xfId="15276"/>
    <cellStyle name="Normal 6 3 4 3" xfId="8906"/>
    <cellStyle name="Normal 6 3 4 3 2" xfId="43603"/>
    <cellStyle name="Normal 6 3 4 4" xfId="15115"/>
    <cellStyle name="Normal 6 3 5" xfId="6346"/>
    <cellStyle name="Normal 6 3 5 2" xfId="8985"/>
    <cellStyle name="Normal 6 3 5 2 2" xfId="22655"/>
    <cellStyle name="Normal 6 3 5 3" xfId="15156"/>
    <cellStyle name="Normal 6 3 6" xfId="6666"/>
    <cellStyle name="Normal 6 3 6 2" xfId="9299"/>
    <cellStyle name="Normal 6 3 6 2 2" xfId="22656"/>
    <cellStyle name="Normal 6 3 6 3" xfId="15318"/>
    <cellStyle name="Normal 6 3 7" xfId="6734"/>
    <cellStyle name="Normal 6 3 7 2" xfId="22658"/>
    <cellStyle name="Normal 6 3 7 3" xfId="22657"/>
    <cellStyle name="Normal 6 3 8" xfId="22659"/>
    <cellStyle name="Normal 6 3 9" xfId="22660"/>
    <cellStyle name="Normal 6 4" xfId="1633"/>
    <cellStyle name="Normal 6 4 10" xfId="3824"/>
    <cellStyle name="Normal 6 4 2" xfId="5983"/>
    <cellStyle name="Normal 6 4 2 2" xfId="6425"/>
    <cellStyle name="Normal 6 4 2 2 2" xfId="9060"/>
    <cellStyle name="Normal 6 4 2 2 2 2" xfId="22661"/>
    <cellStyle name="Normal 6 4 2 2 3" xfId="15193"/>
    <cellStyle name="Normal 6 4 2 3" xfId="7303"/>
    <cellStyle name="Normal 6 4 2 3 2" xfId="22663"/>
    <cellStyle name="Normal 6 4 2 3 3" xfId="22662"/>
    <cellStyle name="Normal 6 4 2 4" xfId="22664"/>
    <cellStyle name="Normal 6 4 2 5" xfId="14140"/>
    <cellStyle name="Normal 6 4 3" xfId="6185"/>
    <cellStyle name="Normal 6 4 3 2" xfId="6505"/>
    <cellStyle name="Normal 6 4 3 2 2" xfId="9138"/>
    <cellStyle name="Normal 6 4 3 2 2 2" xfId="44781"/>
    <cellStyle name="Normal 6 4 3 2 3" xfId="15233"/>
    <cellStyle name="Normal 6 4 3 3" xfId="8449"/>
    <cellStyle name="Normal 6 4 3 3 2" xfId="43807"/>
    <cellStyle name="Normal 6 4 3 4" xfId="14858"/>
    <cellStyle name="Normal 6 4 4" xfId="6265"/>
    <cellStyle name="Normal 6 4 4 2" xfId="6585"/>
    <cellStyle name="Normal 6 4 4 2 2" xfId="9218"/>
    <cellStyle name="Normal 6 4 4 2 2 2" xfId="42654"/>
    <cellStyle name="Normal 6 4 4 2 3" xfId="15275"/>
    <cellStyle name="Normal 6 4 4 3" xfId="8905"/>
    <cellStyle name="Normal 6 4 4 3 2" xfId="44043"/>
    <cellStyle name="Normal 6 4 4 4" xfId="15114"/>
    <cellStyle name="Normal 6 4 5" xfId="6345"/>
    <cellStyle name="Normal 6 4 5 2" xfId="8984"/>
    <cellStyle name="Normal 6 4 5 2 2" xfId="22665"/>
    <cellStyle name="Normal 6 4 5 3" xfId="15155"/>
    <cellStyle name="Normal 6 4 6" xfId="6665"/>
    <cellStyle name="Normal 6 4 6 2" xfId="9298"/>
    <cellStyle name="Normal 6 4 6 2 2" xfId="22666"/>
    <cellStyle name="Normal 6 4 6 3" xfId="15317"/>
    <cellStyle name="Normal 6 4 7" xfId="7302"/>
    <cellStyle name="Normal 6 4 7 2" xfId="22667"/>
    <cellStyle name="Normal 6 4 8" xfId="22668"/>
    <cellStyle name="Normal 6 4 9" xfId="13292"/>
    <cellStyle name="Normal 6 5" xfId="5692"/>
    <cellStyle name="Normal 6 5 2" xfId="6407"/>
    <cellStyle name="Normal 6 5 2 2" xfId="9046"/>
    <cellStyle name="Normal 6 5 2 2 2" xfId="22670"/>
    <cellStyle name="Normal 6 5 2 2 3" xfId="22669"/>
    <cellStyle name="Normal 6 5 2 3" xfId="22671"/>
    <cellStyle name="Normal 6 5 2 3 2" xfId="22672"/>
    <cellStyle name="Normal 6 5 2 4" xfId="22673"/>
    <cellStyle name="Normal 6 5 2 5" xfId="15184"/>
    <cellStyle name="Normal 6 5 3" xfId="7304"/>
    <cellStyle name="Normal 6 5 3 2" xfId="22675"/>
    <cellStyle name="Normal 6 5 3 3" xfId="22674"/>
    <cellStyle name="Normal 6 5 4" xfId="22676"/>
    <cellStyle name="Normal 6 5 4 2" xfId="22677"/>
    <cellStyle name="Normal 6 5 5" xfId="22678"/>
    <cellStyle name="Normal 6 5 5 2" xfId="22679"/>
    <cellStyle name="Normal 6 5 6" xfId="22680"/>
    <cellStyle name="Normal 6 5 7" xfId="22681"/>
    <cellStyle name="Normal 6 5 8" xfId="14141"/>
    <cellStyle name="Normal 6 6" xfId="6167"/>
    <cellStyle name="Normal 6 6 2" xfId="6487"/>
    <cellStyle name="Normal 6 6 2 2" xfId="9120"/>
    <cellStyle name="Normal 6 6 2 2 2" xfId="22683"/>
    <cellStyle name="Normal 6 6 2 2 3" xfId="22682"/>
    <cellStyle name="Normal 6 6 2 3" xfId="22684"/>
    <cellStyle name="Normal 6 6 2 3 2" xfId="22685"/>
    <cellStyle name="Normal 6 6 2 4" xfId="22686"/>
    <cellStyle name="Normal 6 6 2 5" xfId="15220"/>
    <cellStyle name="Normal 6 6 3" xfId="8818"/>
    <cellStyle name="Normal 6 6 3 2" xfId="22688"/>
    <cellStyle name="Normal 6 6 3 3" xfId="22687"/>
    <cellStyle name="Normal 6 6 4" xfId="22689"/>
    <cellStyle name="Normal 6 6 4 2" xfId="22690"/>
    <cellStyle name="Normal 6 6 5" xfId="22691"/>
    <cellStyle name="Normal 6 6 5 2" xfId="22692"/>
    <cellStyle name="Normal 6 6 6" xfId="22693"/>
    <cellStyle name="Normal 6 6 7" xfId="15070"/>
    <cellStyle name="Normal 6 7" xfId="6247"/>
    <cellStyle name="Normal 6 7 2" xfId="6567"/>
    <cellStyle name="Normal 6 7 2 2" xfId="9200"/>
    <cellStyle name="Normal 6 7 2 2 2" xfId="22695"/>
    <cellStyle name="Normal 6 7 2 2 3" xfId="22694"/>
    <cellStyle name="Normal 6 7 2 3" xfId="22696"/>
    <cellStyle name="Normal 6 7 2 3 2" xfId="22697"/>
    <cellStyle name="Normal 6 7 2 4" xfId="22698"/>
    <cellStyle name="Normal 6 7 2 5" xfId="15262"/>
    <cellStyle name="Normal 6 7 3" xfId="8890"/>
    <cellStyle name="Normal 6 7 3 2" xfId="22700"/>
    <cellStyle name="Normal 6 7 3 3" xfId="22699"/>
    <cellStyle name="Normal 6 7 4" xfId="22701"/>
    <cellStyle name="Normal 6 7 4 2" xfId="22702"/>
    <cellStyle name="Normal 6 7 5" xfId="22703"/>
    <cellStyle name="Normal 6 7 5 2" xfId="22704"/>
    <cellStyle name="Normal 6 7 6" xfId="22705"/>
    <cellStyle name="Normal 6 7 7" xfId="15104"/>
    <cellStyle name="Normal 6 8" xfId="6327"/>
    <cellStyle name="Normal 6 8 2" xfId="8966"/>
    <cellStyle name="Normal 6 8 2 2" xfId="22707"/>
    <cellStyle name="Normal 6 8 2 3" xfId="22706"/>
    <cellStyle name="Normal 6 8 3" xfId="22708"/>
    <cellStyle name="Normal 6 8 3 2" xfId="22709"/>
    <cellStyle name="Normal 6 8 4" xfId="22710"/>
    <cellStyle name="Normal 6 8 5" xfId="15142"/>
    <cellStyle name="Normal 6 9" xfId="6647"/>
    <cellStyle name="Normal 6 9 2" xfId="9280"/>
    <cellStyle name="Normal 6 9 2 2" xfId="22712"/>
    <cellStyle name="Normal 6 9 2 3" xfId="22711"/>
    <cellStyle name="Normal 6 9 3" xfId="22713"/>
    <cellStyle name="Normal 6 9 4" xfId="15304"/>
    <cellStyle name="Normal 60" xfId="43662"/>
    <cellStyle name="Normal 61" xfId="44536"/>
    <cellStyle name="Normal 62" xfId="42944"/>
    <cellStyle name="Normal 63" xfId="43371"/>
    <cellStyle name="Normal 64" xfId="43705"/>
    <cellStyle name="Normal 65" xfId="46072"/>
    <cellStyle name="Normal 66" xfId="49087"/>
    <cellStyle name="Normal 67" xfId="49141"/>
    <cellStyle name="Normal 68" xfId="12242"/>
    <cellStyle name="Normal 69" xfId="52103"/>
    <cellStyle name="Normal 7" xfId="740"/>
    <cellStyle name="Normal 7 10" xfId="22714"/>
    <cellStyle name="Normal 7 2" xfId="1668"/>
    <cellStyle name="Normal 7 2 2" xfId="8450"/>
    <cellStyle name="Normal 7 2 2 2" xfId="22717"/>
    <cellStyle name="Normal 7 2 2 2 2" xfId="45258"/>
    <cellStyle name="Normal 7 2 2 3" xfId="22718"/>
    <cellStyle name="Normal 7 2 2 4" xfId="22719"/>
    <cellStyle name="Normal 7 2 2 5" xfId="22716"/>
    <cellStyle name="Normal 7 2 2 6" xfId="45257"/>
    <cellStyle name="Normal 7 2 3" xfId="7789"/>
    <cellStyle name="Normal 7 2 3 2" xfId="22721"/>
    <cellStyle name="Normal 7 2 3 2 2" xfId="22722"/>
    <cellStyle name="Normal 7 2 3 3" xfId="22723"/>
    <cellStyle name="Normal 7 2 3 4" xfId="22720"/>
    <cellStyle name="Normal 7 2 4" xfId="22724"/>
    <cellStyle name="Normal 7 2 4 2" xfId="45259"/>
    <cellStyle name="Normal 7 2 5" xfId="22725"/>
    <cellStyle name="Normal 7 2 6" xfId="22726"/>
    <cellStyle name="Normal 7 2 7" xfId="22715"/>
    <cellStyle name="Normal 7 2 8" xfId="3827"/>
    <cellStyle name="Normal 7 3" xfId="1636"/>
    <cellStyle name="Normal 7 3 2" xfId="7305"/>
    <cellStyle name="Normal 7 3 2 2" xfId="7306"/>
    <cellStyle name="Normal 7 3 2 2 2" xfId="14143"/>
    <cellStyle name="Normal 7 3 2 3" xfId="14142"/>
    <cellStyle name="Normal 7 3 3" xfId="7307"/>
    <cellStyle name="Normal 7 3 3 2" xfId="22727"/>
    <cellStyle name="Normal 7 3 3 3" xfId="14144"/>
    <cellStyle name="Normal 7 3 4" xfId="22728"/>
    <cellStyle name="Normal 7 3 4 2" xfId="22729"/>
    <cellStyle name="Normal 7 3 5" xfId="22730"/>
    <cellStyle name="Normal 7 3 6" xfId="3828"/>
    <cellStyle name="Normal 7 4" xfId="13747"/>
    <cellStyle name="Normal 7 4 2" xfId="22732"/>
    <cellStyle name="Normal 7 4 2 2" xfId="22733"/>
    <cellStyle name="Normal 7 4 3" xfId="22734"/>
    <cellStyle name="Normal 7 4 3 2" xfId="22735"/>
    <cellStyle name="Normal 7 4 4" xfId="22736"/>
    <cellStyle name="Normal 7 4 5" xfId="22731"/>
    <cellStyle name="Normal 7 5" xfId="22737"/>
    <cellStyle name="Normal 7 5 2" xfId="22738"/>
    <cellStyle name="Normal 7 6" xfId="22739"/>
    <cellStyle name="Normal 7 6 2" xfId="22740"/>
    <cellStyle name="Normal 7 7" xfId="22741"/>
    <cellStyle name="Normal 7 7 2" xfId="22742"/>
    <cellStyle name="Normal 7 8" xfId="22743"/>
    <cellStyle name="Normal 7 8 2" xfId="22744"/>
    <cellStyle name="Normal 7 9" xfId="22745"/>
    <cellStyle name="Normal 70" xfId="52108"/>
    <cellStyle name="Normal 71" xfId="52107"/>
    <cellStyle name="Normal 72" xfId="52109"/>
    <cellStyle name="Normal 73" xfId="1675"/>
    <cellStyle name="Normal 74" xfId="52113"/>
    <cellStyle name="Normal 8" xfId="741"/>
    <cellStyle name="Normal 8 2" xfId="1637"/>
    <cellStyle name="Normal 8 2 10" xfId="3830"/>
    <cellStyle name="Normal 8 2 2" xfId="5214"/>
    <cellStyle name="Normal 8 2 2 2" xfId="6162"/>
    <cellStyle name="Normal 8 2 2 2 2" xfId="6482"/>
    <cellStyle name="Normal 8 2 2 2 2 2" xfId="7310"/>
    <cellStyle name="Normal 8 2 2 2 2 2 2" xfId="43005"/>
    <cellStyle name="Normal 8 2 2 2 2 3" xfId="14147"/>
    <cellStyle name="Normal 8 2 2 2 3" xfId="7309"/>
    <cellStyle name="Normal 8 2 2 2 3 2" xfId="43506"/>
    <cellStyle name="Normal 8 2 2 2 4" xfId="14146"/>
    <cellStyle name="Normal 8 2 2 3" xfId="6242"/>
    <cellStyle name="Normal 8 2 2 3 2" xfId="6562"/>
    <cellStyle name="Normal 8 2 2 3 2 2" xfId="9195"/>
    <cellStyle name="Normal 8 2 2 3 2 2 2" xfId="44395"/>
    <cellStyle name="Normal 8 2 2 3 2 3" xfId="15257"/>
    <cellStyle name="Normal 8 2 2 3 3" xfId="7311"/>
    <cellStyle name="Normal 8 2 2 3 3 2" xfId="43742"/>
    <cellStyle name="Normal 8 2 2 3 4" xfId="14148"/>
    <cellStyle name="Normal 8 2 2 4" xfId="6322"/>
    <cellStyle name="Normal 8 2 2 4 2" xfId="6642"/>
    <cellStyle name="Normal 8 2 2 4 2 2" xfId="9275"/>
    <cellStyle name="Normal 8 2 2 4 2 2 2" xfId="42663"/>
    <cellStyle name="Normal 8 2 2 4 2 3" xfId="15299"/>
    <cellStyle name="Normal 8 2 2 4 3" xfId="8451"/>
    <cellStyle name="Normal 8 2 2 4 3 2" xfId="43446"/>
    <cellStyle name="Normal 8 2 2 4 4" xfId="14859"/>
    <cellStyle name="Normal 8 2 2 5" xfId="6402"/>
    <cellStyle name="Normal 8 2 2 5 2" xfId="9041"/>
    <cellStyle name="Normal 8 2 2 5 2 2" xfId="44274"/>
    <cellStyle name="Normal 8 2 2 5 3" xfId="15179"/>
    <cellStyle name="Normal 8 2 2 6" xfId="6722"/>
    <cellStyle name="Normal 8 2 2 6 2" xfId="9355"/>
    <cellStyle name="Normal 8 2 2 6 2 2" xfId="43612"/>
    <cellStyle name="Normal 8 2 2 6 3" xfId="15341"/>
    <cellStyle name="Normal 8 2 2 7" xfId="7308"/>
    <cellStyle name="Normal 8 2 2 7 2" xfId="21450"/>
    <cellStyle name="Normal 8 2 2 8" xfId="14145"/>
    <cellStyle name="Normal 8 2 3" xfId="5986"/>
    <cellStyle name="Normal 8 2 3 2" xfId="6428"/>
    <cellStyle name="Normal 8 2 3 2 2" xfId="9062"/>
    <cellStyle name="Normal 8 2 3 2 2 2" xfId="44336"/>
    <cellStyle name="Normal 8 2 3 2 3" xfId="15195"/>
    <cellStyle name="Normal 8 2 3 3" xfId="8452"/>
    <cellStyle name="Normal 8 2 3 3 2" xfId="22746"/>
    <cellStyle name="Normal 8 2 3 4" xfId="14860"/>
    <cellStyle name="Normal 8 2 4" xfId="6188"/>
    <cellStyle name="Normal 8 2 4 2" xfId="6508"/>
    <cellStyle name="Normal 8 2 4 2 2" xfId="9141"/>
    <cellStyle name="Normal 8 2 4 2 2 2" xfId="20759"/>
    <cellStyle name="Normal 8 2 4 2 3" xfId="15236"/>
    <cellStyle name="Normal 8 2 4 3" xfId="8833"/>
    <cellStyle name="Normal 8 2 4 3 2" xfId="42604"/>
    <cellStyle name="Normal 8 2 4 4" xfId="15080"/>
    <cellStyle name="Normal 8 2 5" xfId="6268"/>
    <cellStyle name="Normal 8 2 5 2" xfId="6588"/>
    <cellStyle name="Normal 8 2 5 2 2" xfId="9221"/>
    <cellStyle name="Normal 8 2 5 2 2 2" xfId="43096"/>
    <cellStyle name="Normal 8 2 5 2 3" xfId="15278"/>
    <cellStyle name="Normal 8 2 5 3" xfId="8908"/>
    <cellStyle name="Normal 8 2 5 3 2" xfId="43301"/>
    <cellStyle name="Normal 8 2 5 4" xfId="15117"/>
    <cellStyle name="Normal 8 2 6" xfId="6348"/>
    <cellStyle name="Normal 8 2 6 2" xfId="8987"/>
    <cellStyle name="Normal 8 2 6 2 2" xfId="44426"/>
    <cellStyle name="Normal 8 2 6 3" xfId="15158"/>
    <cellStyle name="Normal 8 2 7" xfId="6668"/>
    <cellStyle name="Normal 8 2 7 2" xfId="9301"/>
    <cellStyle name="Normal 8 2 7 2 2" xfId="42666"/>
    <cellStyle name="Normal 8 2 7 3" xfId="15320"/>
    <cellStyle name="Normal 8 2 8" xfId="6736"/>
    <cellStyle name="Normal 8 2 8 2" xfId="42444"/>
    <cellStyle name="Normal 8 2 9" xfId="13293"/>
    <cellStyle name="Normal 8 3" xfId="3831"/>
    <cellStyle name="Normal 8 3 2" xfId="8453"/>
    <cellStyle name="Normal 8 3 2 2" xfId="10375"/>
    <cellStyle name="Normal 8 3 2 2 2" xfId="22749"/>
    <cellStyle name="Normal 8 3 2 3" xfId="22748"/>
    <cellStyle name="Normal 8 3 3" xfId="22750"/>
    <cellStyle name="Normal 8 3 3 2" xfId="22751"/>
    <cellStyle name="Normal 8 3 4" xfId="22752"/>
    <cellStyle name="Normal 8 3 5" xfId="22753"/>
    <cellStyle name="Normal 8 3 6" xfId="22754"/>
    <cellStyle name="Normal 8 3 7" xfId="22747"/>
    <cellStyle name="Normal 8 4" xfId="4666"/>
    <cellStyle name="Normal 8 4 2" xfId="22756"/>
    <cellStyle name="Normal 8 4 3" xfId="22755"/>
    <cellStyle name="Normal 8 5" xfId="3829"/>
    <cellStyle name="Normal 8 5 2" xfId="5985"/>
    <cellStyle name="Normal 8 5 2 2" xfId="6427"/>
    <cellStyle name="Normal 8 5 2 2 2" xfId="9061"/>
    <cellStyle name="Normal 8 5 2 2 2 2" xfId="43074"/>
    <cellStyle name="Normal 8 5 2 2 3" xfId="15194"/>
    <cellStyle name="Normal 8 5 2 3" xfId="8761"/>
    <cellStyle name="Normal 8 5 2 3 2" xfId="42947"/>
    <cellStyle name="Normal 8 5 2 4" xfId="15046"/>
    <cellStyle name="Normal 8 5 3" xfId="6187"/>
    <cellStyle name="Normal 8 5 3 2" xfId="6507"/>
    <cellStyle name="Normal 8 5 3 2 2" xfId="9140"/>
    <cellStyle name="Normal 8 5 3 2 2 2" xfId="43306"/>
    <cellStyle name="Normal 8 5 3 2 3" xfId="15235"/>
    <cellStyle name="Normal 8 5 3 3" xfId="8832"/>
    <cellStyle name="Normal 8 5 3 3 2" xfId="20499"/>
    <cellStyle name="Normal 8 5 3 4" xfId="15079"/>
    <cellStyle name="Normal 8 5 4" xfId="6267"/>
    <cellStyle name="Normal 8 5 4 2" xfId="6587"/>
    <cellStyle name="Normal 8 5 4 2 2" xfId="9220"/>
    <cellStyle name="Normal 8 5 4 2 2 2" xfId="44394"/>
    <cellStyle name="Normal 8 5 4 2 3" xfId="15277"/>
    <cellStyle name="Normal 8 5 4 3" xfId="8907"/>
    <cellStyle name="Normal 8 5 4 3 2" xfId="42613"/>
    <cellStyle name="Normal 8 5 4 4" xfId="15116"/>
    <cellStyle name="Normal 8 5 5" xfId="6347"/>
    <cellStyle name="Normal 8 5 5 2" xfId="8986"/>
    <cellStyle name="Normal 8 5 5 2 2" xfId="43736"/>
    <cellStyle name="Normal 8 5 5 3" xfId="15157"/>
    <cellStyle name="Normal 8 5 6" xfId="6667"/>
    <cellStyle name="Normal 8 5 6 2" xfId="9300"/>
    <cellStyle name="Normal 8 5 6 2 2" xfId="44248"/>
    <cellStyle name="Normal 8 5 6 3" xfId="15319"/>
    <cellStyle name="Normal 8 5 7" xfId="7964"/>
    <cellStyle name="Normal 8 5 7 2" xfId="28623"/>
    <cellStyle name="Normal 8 5 8" xfId="13294"/>
    <cellStyle name="Normal 8 6" xfId="6735"/>
    <cellStyle name="Normal 8 6 2" xfId="22758"/>
    <cellStyle name="Normal 8 6 3" xfId="22757"/>
    <cellStyle name="Normal 8 7" xfId="22759"/>
    <cellStyle name="Normal 8 7 2" xfId="22760"/>
    <cellStyle name="Normal 8 8" xfId="22761"/>
    <cellStyle name="Normal 8 8 2" xfId="45260"/>
    <cellStyle name="Normal 9" xfId="1638"/>
    <cellStyle name="Normal 9 2" xfId="7312"/>
    <cellStyle name="Normal 9 2 2" xfId="7313"/>
    <cellStyle name="Normal 9 2 2 2" xfId="22762"/>
    <cellStyle name="Normal 9 2 2 3" xfId="14150"/>
    <cellStyle name="Normal 9 2 3" xfId="8446"/>
    <cellStyle name="Normal 9 2 3 2" xfId="22764"/>
    <cellStyle name="Normal 9 2 3 3" xfId="22763"/>
    <cellStyle name="Normal 9 2 4" xfId="22765"/>
    <cellStyle name="Normal 9 2 5" xfId="22766"/>
    <cellStyle name="Normal 9 2 6" xfId="22767"/>
    <cellStyle name="Normal 9 2 7" xfId="14149"/>
    <cellStyle name="Normal 9 3" xfId="8454"/>
    <cellStyle name="Normal 9 3 2" xfId="22769"/>
    <cellStyle name="Normal 9 3 3" xfId="22768"/>
    <cellStyle name="Normal 9 4" xfId="7790"/>
    <cellStyle name="Normal 9 4 2" xfId="22771"/>
    <cellStyle name="Normal 9 4 3" xfId="22770"/>
    <cellStyle name="Normal 9 5" xfId="8751"/>
    <cellStyle name="Normal 9 5 2" xfId="22773"/>
    <cellStyle name="Normal 9 5 3" xfId="22772"/>
    <cellStyle name="Normal 9 6" xfId="22774"/>
    <cellStyle name="Normal 9 7" xfId="22775"/>
    <cellStyle name="Normal 9 8" xfId="22776"/>
    <cellStyle name="Normal 9 8 2" xfId="45261"/>
    <cellStyle name="Normal 9 9" xfId="3832"/>
    <cellStyle name="Normal GHG Numbers (0.00)" xfId="742"/>
    <cellStyle name="Normal GHG Numbers (0.00) 2" xfId="3833"/>
    <cellStyle name="Normal GHG Numbers (0.00) 2 2" xfId="13751"/>
    <cellStyle name="Normal GHG Numbers (0.00) 2 2 2" xfId="28918"/>
    <cellStyle name="Normal GHG Numbers (0.00) 2 2 2 2" xfId="31870"/>
    <cellStyle name="Normal GHG Numbers (0.00) 2 2 3" xfId="22779"/>
    <cellStyle name="Normal GHG Numbers (0.00) 2 3" xfId="22780"/>
    <cellStyle name="Normal GHG Numbers (0.00) 2 3 2" xfId="28919"/>
    <cellStyle name="Normal GHG Numbers (0.00) 2 3 2 2" xfId="31871"/>
    <cellStyle name="Normal GHG Numbers (0.00) 2 4" xfId="22781"/>
    <cellStyle name="Normal GHG Numbers (0.00) 2 4 2" xfId="28920"/>
    <cellStyle name="Normal GHG Numbers (0.00) 2 4 2 2" xfId="31872"/>
    <cellStyle name="Normal GHG Numbers (0.00) 2 5" xfId="22782"/>
    <cellStyle name="Normal GHG Numbers (0.00) 2 5 2" xfId="28921"/>
    <cellStyle name="Normal GHG Numbers (0.00) 2 5 2 2" xfId="31873"/>
    <cellStyle name="Normal GHG Numbers (0.00) 2 6" xfId="28922"/>
    <cellStyle name="Normal GHG Numbers (0.00) 2 6 2" xfId="31874"/>
    <cellStyle name="Normal GHG Numbers (0.00) 2 7" xfId="22778"/>
    <cellStyle name="Normal GHG Numbers (0.00) 3" xfId="3834"/>
    <cellStyle name="Normal GHG Numbers (0.00) 3 2" xfId="13752"/>
    <cellStyle name="Normal GHG Numbers (0.00) 3 2 2" xfId="31835"/>
    <cellStyle name="Normal GHG Numbers (0.00) 3 2 3" xfId="28782"/>
    <cellStyle name="Normal GHG Numbers (0.00) 3 3" xfId="22783"/>
    <cellStyle name="Normal GHG Numbers (0.00) 4" xfId="13749"/>
    <cellStyle name="Normal GHG Numbers (0.00) 4 2" xfId="28923"/>
    <cellStyle name="Normal GHG Numbers (0.00) 4 2 2" xfId="31875"/>
    <cellStyle name="Normal GHG Numbers (0.00) 4 3" xfId="22784"/>
    <cellStyle name="Normal GHG Numbers (0.00) 5" xfId="14013"/>
    <cellStyle name="Normal GHG Numbers (0.00) 5 2" xfId="17553"/>
    <cellStyle name="Normal GHG Numbers (0.00) 5 2 2" xfId="31876"/>
    <cellStyle name="Normal GHG Numbers (0.00) 5 2 3" xfId="28924"/>
    <cellStyle name="Normal GHG Numbers (0.00) 5 3" xfId="22785"/>
    <cellStyle name="Normal GHG Numbers (0.00) 6" xfId="13992"/>
    <cellStyle name="Normal GHG Numbers (0.00) 6 2" xfId="17552"/>
    <cellStyle name="Normal GHG Numbers (0.00) 6 2 2" xfId="31877"/>
    <cellStyle name="Normal GHG Numbers (0.00) 6 2 3" xfId="28925"/>
    <cellStyle name="Normal GHG Numbers (0.00) 6 3" xfId="22786"/>
    <cellStyle name="Normal GHG Numbers (0.00) 7" xfId="28926"/>
    <cellStyle name="Normal GHG Numbers (0.00) 7 2" xfId="31878"/>
    <cellStyle name="Normal GHG Numbers (0.00) 8" xfId="22777"/>
    <cellStyle name="Normal GHG Textfiels Bold" xfId="743"/>
    <cellStyle name="Normal GHG Textfiels Bold 2" xfId="22787"/>
    <cellStyle name="Normal GHG whole table" xfId="1639"/>
    <cellStyle name="Normal GHG-Shade" xfId="744"/>
    <cellStyle name="Normal GHG-Shade 2" xfId="2694"/>
    <cellStyle name="Normal GHG-Shade 2 2" xfId="9732"/>
    <cellStyle name="Normal GHG-Shade 2 3" xfId="22789"/>
    <cellStyle name="Normal GHG-Shade 3" xfId="9469"/>
    <cellStyle name="Normal GHG-Shade 4" xfId="22788"/>
    <cellStyle name="Normale 10" xfId="745"/>
    <cellStyle name="Normale 10 2" xfId="746"/>
    <cellStyle name="Normale 10 2 2" xfId="2696"/>
    <cellStyle name="Normale 10 2 2 2" xfId="9734"/>
    <cellStyle name="Normale 10 2 2 3" xfId="22792"/>
    <cellStyle name="Normale 10 2 3" xfId="9471"/>
    <cellStyle name="Normale 10 2 4" xfId="22791"/>
    <cellStyle name="Normale 10 3" xfId="747"/>
    <cellStyle name="Normale 10 3 2" xfId="2697"/>
    <cellStyle name="Normale 10 3 2 2" xfId="9735"/>
    <cellStyle name="Normale 10 3 2 3" xfId="22794"/>
    <cellStyle name="Normale 10 3 3" xfId="9472"/>
    <cellStyle name="Normale 10 3 4" xfId="22793"/>
    <cellStyle name="Normale 10 4" xfId="2695"/>
    <cellStyle name="Normale 10 4 2" xfId="9733"/>
    <cellStyle name="Normale 10 4 3" xfId="22795"/>
    <cellStyle name="Normale 10 5" xfId="9470"/>
    <cellStyle name="Normale 10 6" xfId="22790"/>
    <cellStyle name="Normale 10_EDEN industria 2008 rev" xfId="748"/>
    <cellStyle name="Normale 11" xfId="749"/>
    <cellStyle name="Normale 11 2" xfId="750"/>
    <cellStyle name="Normale 11 2 2" xfId="2699"/>
    <cellStyle name="Normale 11 2 2 2" xfId="9737"/>
    <cellStyle name="Normale 11 2 2 3" xfId="22798"/>
    <cellStyle name="Normale 11 2 3" xfId="9474"/>
    <cellStyle name="Normale 11 2 4" xfId="22797"/>
    <cellStyle name="Normale 11 3" xfId="751"/>
    <cellStyle name="Normale 11 3 2" xfId="2700"/>
    <cellStyle name="Normale 11 3 2 2" xfId="9738"/>
    <cellStyle name="Normale 11 3 2 3" xfId="22800"/>
    <cellStyle name="Normale 11 3 3" xfId="9475"/>
    <cellStyle name="Normale 11 3 4" xfId="22799"/>
    <cellStyle name="Normale 11 4" xfId="2698"/>
    <cellStyle name="Normale 11 4 2" xfId="9736"/>
    <cellStyle name="Normale 11 4 3" xfId="22801"/>
    <cellStyle name="Normale 11 5" xfId="9473"/>
    <cellStyle name="Normale 11 6" xfId="22796"/>
    <cellStyle name="Normale 11_EDEN industria 2008 rev" xfId="752"/>
    <cellStyle name="Normale 12" xfId="753"/>
    <cellStyle name="Normale 12 2" xfId="754"/>
    <cellStyle name="Normale 12 2 2" xfId="2702"/>
    <cellStyle name="Normale 12 2 2 2" xfId="9740"/>
    <cellStyle name="Normale 12 2 2 3" xfId="22804"/>
    <cellStyle name="Normale 12 2 3" xfId="9477"/>
    <cellStyle name="Normale 12 2 4" xfId="22803"/>
    <cellStyle name="Normale 12 3" xfId="755"/>
    <cellStyle name="Normale 12 3 2" xfId="2703"/>
    <cellStyle name="Normale 12 3 2 2" xfId="9741"/>
    <cellStyle name="Normale 12 3 2 3" xfId="22806"/>
    <cellStyle name="Normale 12 3 3" xfId="9478"/>
    <cellStyle name="Normale 12 3 4" xfId="22805"/>
    <cellStyle name="Normale 12 4" xfId="2701"/>
    <cellStyle name="Normale 12 4 2" xfId="9739"/>
    <cellStyle name="Normale 12 4 3" xfId="22807"/>
    <cellStyle name="Normale 12 5" xfId="9476"/>
    <cellStyle name="Normale 12 6" xfId="22802"/>
    <cellStyle name="Normale 12_EDEN industria 2008 rev" xfId="756"/>
    <cellStyle name="Normale 13" xfId="757"/>
    <cellStyle name="Normale 13 2" xfId="758"/>
    <cellStyle name="Normale 13 2 2" xfId="2705"/>
    <cellStyle name="Normale 13 2 2 2" xfId="9743"/>
    <cellStyle name="Normale 13 2 2 3" xfId="22810"/>
    <cellStyle name="Normale 13 2 3" xfId="9480"/>
    <cellStyle name="Normale 13 2 4" xfId="22809"/>
    <cellStyle name="Normale 13 3" xfId="759"/>
    <cellStyle name="Normale 13 3 2" xfId="2706"/>
    <cellStyle name="Normale 13 3 2 2" xfId="9744"/>
    <cellStyle name="Normale 13 3 2 3" xfId="22812"/>
    <cellStyle name="Normale 13 3 3" xfId="9481"/>
    <cellStyle name="Normale 13 3 4" xfId="22811"/>
    <cellStyle name="Normale 13 4" xfId="2704"/>
    <cellStyle name="Normale 13 4 2" xfId="9742"/>
    <cellStyle name="Normale 13 4 3" xfId="22813"/>
    <cellStyle name="Normale 13 5" xfId="9479"/>
    <cellStyle name="Normale 13 6" xfId="22808"/>
    <cellStyle name="Normale 13_EDEN industria 2008 rev" xfId="760"/>
    <cellStyle name="Normale 14" xfId="761"/>
    <cellStyle name="Normale 14 2" xfId="762"/>
    <cellStyle name="Normale 14 2 2" xfId="2708"/>
    <cellStyle name="Normale 14 2 2 2" xfId="9746"/>
    <cellStyle name="Normale 14 2 2 3" xfId="22816"/>
    <cellStyle name="Normale 14 2 3" xfId="9483"/>
    <cellStyle name="Normale 14 2 4" xfId="22815"/>
    <cellStyle name="Normale 14 3" xfId="763"/>
    <cellStyle name="Normale 14 3 2" xfId="2709"/>
    <cellStyle name="Normale 14 3 2 2" xfId="9747"/>
    <cellStyle name="Normale 14 3 2 3" xfId="22818"/>
    <cellStyle name="Normale 14 3 3" xfId="9484"/>
    <cellStyle name="Normale 14 3 4" xfId="22817"/>
    <cellStyle name="Normale 14 4" xfId="2707"/>
    <cellStyle name="Normale 14 4 2" xfId="9745"/>
    <cellStyle name="Normale 14 4 3" xfId="22819"/>
    <cellStyle name="Normale 14 5" xfId="9482"/>
    <cellStyle name="Normale 14 6" xfId="22814"/>
    <cellStyle name="Normale 14_EDEN industria 2008 rev" xfId="764"/>
    <cellStyle name="Normale 15" xfId="765"/>
    <cellStyle name="Normale 15 2" xfId="766"/>
    <cellStyle name="Normale 15 2 2" xfId="2711"/>
    <cellStyle name="Normale 15 2 2 2" xfId="9749"/>
    <cellStyle name="Normale 15 2 2 3" xfId="22822"/>
    <cellStyle name="Normale 15 2 3" xfId="9486"/>
    <cellStyle name="Normale 15 2 4" xfId="22821"/>
    <cellStyle name="Normale 15 3" xfId="767"/>
    <cellStyle name="Normale 15 3 2" xfId="2712"/>
    <cellStyle name="Normale 15 3 2 2" xfId="9750"/>
    <cellStyle name="Normale 15 3 2 3" xfId="22824"/>
    <cellStyle name="Normale 15 3 3" xfId="9487"/>
    <cellStyle name="Normale 15 3 4" xfId="22823"/>
    <cellStyle name="Normale 15 4" xfId="2710"/>
    <cellStyle name="Normale 15 4 2" xfId="9748"/>
    <cellStyle name="Normale 15 4 3" xfId="22825"/>
    <cellStyle name="Normale 15 5" xfId="9485"/>
    <cellStyle name="Normale 15 6" xfId="22820"/>
    <cellStyle name="Normale 15_EDEN industria 2008 rev" xfId="768"/>
    <cellStyle name="Normale 16" xfId="769"/>
    <cellStyle name="Normale 16 2" xfId="2713"/>
    <cellStyle name="Normale 16 2 2" xfId="9751"/>
    <cellStyle name="Normale 16 2 3" xfId="22827"/>
    <cellStyle name="Normale 16 3" xfId="9488"/>
    <cellStyle name="Normale 16 4" xfId="22826"/>
    <cellStyle name="Normale 17" xfId="770"/>
    <cellStyle name="Normale 17 2" xfId="2714"/>
    <cellStyle name="Normale 17 2 2" xfId="9752"/>
    <cellStyle name="Normale 17 2 3" xfId="22829"/>
    <cellStyle name="Normale 17 3" xfId="9489"/>
    <cellStyle name="Normale 17 4" xfId="22828"/>
    <cellStyle name="Normale 18" xfId="771"/>
    <cellStyle name="Normale 18 2" xfId="3835"/>
    <cellStyle name="Normale 18 2 2" xfId="22831"/>
    <cellStyle name="Normale 18 3" xfId="22830"/>
    <cellStyle name="Normale 19" xfId="772"/>
    <cellStyle name="Normale 19 2" xfId="3836"/>
    <cellStyle name="Normale 19 2 2" xfId="22833"/>
    <cellStyle name="Normale 19 3" xfId="22832"/>
    <cellStyle name="Normale 2" xfId="773"/>
    <cellStyle name="Normale 2 2" xfId="774"/>
    <cellStyle name="Normale 2 2 2" xfId="2716"/>
    <cellStyle name="Normale 2 2 2 2" xfId="9754"/>
    <cellStyle name="Normale 2 2 2 3" xfId="22836"/>
    <cellStyle name="Normale 2 2 3" xfId="9491"/>
    <cellStyle name="Normale 2 2 4" xfId="22835"/>
    <cellStyle name="Normale 2 3" xfId="2715"/>
    <cellStyle name="Normale 2 3 2" xfId="9753"/>
    <cellStyle name="Normale 2 3 3" xfId="22837"/>
    <cellStyle name="Normale 2 4" xfId="9490"/>
    <cellStyle name="Normale 2 5" xfId="22834"/>
    <cellStyle name="Normale 2_EDEN industria 2008 rev" xfId="775"/>
    <cellStyle name="Normale 20" xfId="776"/>
    <cellStyle name="Normale 20 2" xfId="2717"/>
    <cellStyle name="Normale 20 2 2" xfId="9755"/>
    <cellStyle name="Normale 20 2 3" xfId="22839"/>
    <cellStyle name="Normale 20 3" xfId="9492"/>
    <cellStyle name="Normale 20 4" xfId="22838"/>
    <cellStyle name="Normale 21" xfId="777"/>
    <cellStyle name="Normale 21 2" xfId="2718"/>
    <cellStyle name="Normale 21 2 2" xfId="9756"/>
    <cellStyle name="Normale 21 2 3" xfId="22841"/>
    <cellStyle name="Normale 21 3" xfId="9493"/>
    <cellStyle name="Normale 21 4" xfId="22840"/>
    <cellStyle name="Normale 22" xfId="778"/>
    <cellStyle name="Normale 22 2" xfId="2719"/>
    <cellStyle name="Normale 22 2 2" xfId="9757"/>
    <cellStyle name="Normale 22 2 3" xfId="22843"/>
    <cellStyle name="Normale 22 3" xfId="9494"/>
    <cellStyle name="Normale 22 4" xfId="22842"/>
    <cellStyle name="Normale 23" xfId="779"/>
    <cellStyle name="Normale 23 2" xfId="2720"/>
    <cellStyle name="Normale 23 2 2" xfId="9758"/>
    <cellStyle name="Normale 23 2 3" xfId="22845"/>
    <cellStyle name="Normale 23 3" xfId="9495"/>
    <cellStyle name="Normale 23 4" xfId="22844"/>
    <cellStyle name="Normale 24" xfId="780"/>
    <cellStyle name="Normale 24 2" xfId="2721"/>
    <cellStyle name="Normale 24 2 2" xfId="9759"/>
    <cellStyle name="Normale 24 2 3" xfId="22847"/>
    <cellStyle name="Normale 24 3" xfId="9496"/>
    <cellStyle name="Normale 24 4" xfId="22846"/>
    <cellStyle name="Normale 25" xfId="781"/>
    <cellStyle name="Normale 25 2" xfId="2722"/>
    <cellStyle name="Normale 25 2 2" xfId="9760"/>
    <cellStyle name="Normale 25 2 3" xfId="22849"/>
    <cellStyle name="Normale 25 3" xfId="9497"/>
    <cellStyle name="Normale 25 4" xfId="22848"/>
    <cellStyle name="Normale 26" xfId="782"/>
    <cellStyle name="Normale 26 2" xfId="2723"/>
    <cellStyle name="Normale 26 2 2" xfId="9761"/>
    <cellStyle name="Normale 26 2 3" xfId="22851"/>
    <cellStyle name="Normale 26 3" xfId="9498"/>
    <cellStyle name="Normale 26 4" xfId="22850"/>
    <cellStyle name="Normale 27" xfId="783"/>
    <cellStyle name="Normale 27 2" xfId="2724"/>
    <cellStyle name="Normale 27 2 2" xfId="9762"/>
    <cellStyle name="Normale 27 2 3" xfId="22853"/>
    <cellStyle name="Normale 27 3" xfId="9499"/>
    <cellStyle name="Normale 27 4" xfId="22852"/>
    <cellStyle name="Normale 28" xfId="784"/>
    <cellStyle name="Normale 28 2" xfId="2725"/>
    <cellStyle name="Normale 28 2 2" xfId="9763"/>
    <cellStyle name="Normale 28 2 3" xfId="22855"/>
    <cellStyle name="Normale 28 3" xfId="9500"/>
    <cellStyle name="Normale 28 4" xfId="22854"/>
    <cellStyle name="Normale 29" xfId="785"/>
    <cellStyle name="Normale 29 2" xfId="2726"/>
    <cellStyle name="Normale 29 2 2" xfId="9764"/>
    <cellStyle name="Normale 29 2 3" xfId="22857"/>
    <cellStyle name="Normale 29 3" xfId="9501"/>
    <cellStyle name="Normale 29 4" xfId="22856"/>
    <cellStyle name="Normale 3" xfId="786"/>
    <cellStyle name="Normale 3 2" xfId="787"/>
    <cellStyle name="Normale 3 2 2" xfId="2728"/>
    <cellStyle name="Normale 3 2 2 2" xfId="9766"/>
    <cellStyle name="Normale 3 2 2 3" xfId="22860"/>
    <cellStyle name="Normale 3 2 3" xfId="9503"/>
    <cellStyle name="Normale 3 2 4" xfId="22859"/>
    <cellStyle name="Normale 3 3" xfId="788"/>
    <cellStyle name="Normale 3 3 2" xfId="2729"/>
    <cellStyle name="Normale 3 3 2 2" xfId="9767"/>
    <cellStyle name="Normale 3 3 2 3" xfId="22862"/>
    <cellStyle name="Normale 3 3 3" xfId="9504"/>
    <cellStyle name="Normale 3 3 4" xfId="22861"/>
    <cellStyle name="Normale 3 4" xfId="2727"/>
    <cellStyle name="Normale 3 4 2" xfId="9765"/>
    <cellStyle name="Normale 3 4 3" xfId="22863"/>
    <cellStyle name="Normale 3 5" xfId="9502"/>
    <cellStyle name="Normale 3 6" xfId="22858"/>
    <cellStyle name="Normale 3_EDEN industria 2008 rev" xfId="789"/>
    <cellStyle name="Normale 30" xfId="790"/>
    <cellStyle name="Normale 30 2" xfId="2730"/>
    <cellStyle name="Normale 30 2 2" xfId="9768"/>
    <cellStyle name="Normale 30 2 3" xfId="22865"/>
    <cellStyle name="Normale 30 3" xfId="9505"/>
    <cellStyle name="Normale 30 4" xfId="22864"/>
    <cellStyle name="Normale 31" xfId="791"/>
    <cellStyle name="Normale 31 2" xfId="2731"/>
    <cellStyle name="Normale 31 2 2" xfId="9769"/>
    <cellStyle name="Normale 31 2 3" xfId="22867"/>
    <cellStyle name="Normale 31 3" xfId="9506"/>
    <cellStyle name="Normale 31 4" xfId="22866"/>
    <cellStyle name="Normale 32" xfId="792"/>
    <cellStyle name="Normale 32 2" xfId="2732"/>
    <cellStyle name="Normale 32 2 2" xfId="9770"/>
    <cellStyle name="Normale 32 2 3" xfId="22869"/>
    <cellStyle name="Normale 32 3" xfId="9507"/>
    <cellStyle name="Normale 32 4" xfId="22868"/>
    <cellStyle name="Normale 33" xfId="793"/>
    <cellStyle name="Normale 33 2" xfId="2733"/>
    <cellStyle name="Normale 33 2 2" xfId="9771"/>
    <cellStyle name="Normale 33 2 3" xfId="22871"/>
    <cellStyle name="Normale 33 3" xfId="9508"/>
    <cellStyle name="Normale 33 4" xfId="22870"/>
    <cellStyle name="Normale 34" xfId="794"/>
    <cellStyle name="Normale 34 2" xfId="2734"/>
    <cellStyle name="Normale 34 2 2" xfId="9772"/>
    <cellStyle name="Normale 34 2 3" xfId="22873"/>
    <cellStyle name="Normale 34 3" xfId="9509"/>
    <cellStyle name="Normale 34 4" xfId="22872"/>
    <cellStyle name="Normale 35" xfId="795"/>
    <cellStyle name="Normale 35 2" xfId="2735"/>
    <cellStyle name="Normale 35 2 2" xfId="9773"/>
    <cellStyle name="Normale 35 2 3" xfId="22875"/>
    <cellStyle name="Normale 35 3" xfId="9510"/>
    <cellStyle name="Normale 35 4" xfId="22874"/>
    <cellStyle name="Normale 36" xfId="796"/>
    <cellStyle name="Normale 36 2" xfId="2736"/>
    <cellStyle name="Normale 36 2 2" xfId="9774"/>
    <cellStyle name="Normale 36 2 3" xfId="22877"/>
    <cellStyle name="Normale 36 3" xfId="9511"/>
    <cellStyle name="Normale 36 4" xfId="22876"/>
    <cellStyle name="Normale 37" xfId="797"/>
    <cellStyle name="Normale 37 2" xfId="2737"/>
    <cellStyle name="Normale 37 2 2" xfId="9775"/>
    <cellStyle name="Normale 37 2 3" xfId="22879"/>
    <cellStyle name="Normale 37 3" xfId="9512"/>
    <cellStyle name="Normale 37 4" xfId="22878"/>
    <cellStyle name="Normale 38" xfId="798"/>
    <cellStyle name="Normale 38 2" xfId="2738"/>
    <cellStyle name="Normale 38 2 2" xfId="9776"/>
    <cellStyle name="Normale 38 2 3" xfId="22881"/>
    <cellStyle name="Normale 38 3" xfId="9513"/>
    <cellStyle name="Normale 38 4" xfId="22880"/>
    <cellStyle name="Normale 39" xfId="799"/>
    <cellStyle name="Normale 39 2" xfId="2739"/>
    <cellStyle name="Normale 39 2 2" xfId="9777"/>
    <cellStyle name="Normale 39 2 3" xfId="22883"/>
    <cellStyle name="Normale 39 3" xfId="9514"/>
    <cellStyle name="Normale 39 4" xfId="22882"/>
    <cellStyle name="Normale 4" xfId="800"/>
    <cellStyle name="Normale 4 2" xfId="801"/>
    <cellStyle name="Normale 4 2 2" xfId="2741"/>
    <cellStyle name="Normale 4 2 2 2" xfId="9779"/>
    <cellStyle name="Normale 4 2 2 3" xfId="22886"/>
    <cellStyle name="Normale 4 2 3" xfId="9516"/>
    <cellStyle name="Normale 4 2 4" xfId="22885"/>
    <cellStyle name="Normale 4 3" xfId="802"/>
    <cellStyle name="Normale 4 3 2" xfId="2742"/>
    <cellStyle name="Normale 4 3 2 2" xfId="9780"/>
    <cellStyle name="Normale 4 3 2 3" xfId="22888"/>
    <cellStyle name="Normale 4 3 3" xfId="9517"/>
    <cellStyle name="Normale 4 3 4" xfId="22887"/>
    <cellStyle name="Normale 4 4" xfId="2740"/>
    <cellStyle name="Normale 4 4 2" xfId="9778"/>
    <cellStyle name="Normale 4 4 3" xfId="22889"/>
    <cellStyle name="Normale 4 5" xfId="9515"/>
    <cellStyle name="Normale 4 6" xfId="22884"/>
    <cellStyle name="Normale 4_EDEN industria 2008 rev" xfId="803"/>
    <cellStyle name="Normale 40" xfId="804"/>
    <cellStyle name="Normale 40 2" xfId="2743"/>
    <cellStyle name="Normale 40 2 2" xfId="9781"/>
    <cellStyle name="Normale 40 2 3" xfId="22891"/>
    <cellStyle name="Normale 40 3" xfId="9518"/>
    <cellStyle name="Normale 40 4" xfId="22890"/>
    <cellStyle name="Normale 41" xfId="805"/>
    <cellStyle name="Normale 41 2" xfId="2744"/>
    <cellStyle name="Normale 41 2 2" xfId="9782"/>
    <cellStyle name="Normale 41 2 3" xfId="22893"/>
    <cellStyle name="Normale 41 3" xfId="9519"/>
    <cellStyle name="Normale 41 4" xfId="22892"/>
    <cellStyle name="Normale 42" xfId="806"/>
    <cellStyle name="Normale 42 2" xfId="2745"/>
    <cellStyle name="Normale 42 2 2" xfId="9783"/>
    <cellStyle name="Normale 42 2 3" xfId="22895"/>
    <cellStyle name="Normale 42 3" xfId="9520"/>
    <cellStyle name="Normale 42 4" xfId="22894"/>
    <cellStyle name="Normale 43" xfId="807"/>
    <cellStyle name="Normale 43 2" xfId="2746"/>
    <cellStyle name="Normale 43 2 2" xfId="9784"/>
    <cellStyle name="Normale 43 2 3" xfId="22897"/>
    <cellStyle name="Normale 43 3" xfId="9521"/>
    <cellStyle name="Normale 43 4" xfId="22896"/>
    <cellStyle name="Normale 44" xfId="808"/>
    <cellStyle name="Normale 44 2" xfId="2747"/>
    <cellStyle name="Normale 44 2 2" xfId="9785"/>
    <cellStyle name="Normale 44 2 3" xfId="22899"/>
    <cellStyle name="Normale 44 3" xfId="9522"/>
    <cellStyle name="Normale 44 4" xfId="22898"/>
    <cellStyle name="Normale 45" xfId="809"/>
    <cellStyle name="Normale 45 2" xfId="2748"/>
    <cellStyle name="Normale 45 2 2" xfId="9786"/>
    <cellStyle name="Normale 45 2 3" xfId="22901"/>
    <cellStyle name="Normale 45 3" xfId="9523"/>
    <cellStyle name="Normale 45 4" xfId="22900"/>
    <cellStyle name="Normale 46" xfId="810"/>
    <cellStyle name="Normale 46 2" xfId="2749"/>
    <cellStyle name="Normale 46 2 2" xfId="9787"/>
    <cellStyle name="Normale 46 2 3" xfId="22903"/>
    <cellStyle name="Normale 46 3" xfId="9524"/>
    <cellStyle name="Normale 46 4" xfId="22902"/>
    <cellStyle name="Normale 47" xfId="811"/>
    <cellStyle name="Normale 47 2" xfId="2750"/>
    <cellStyle name="Normale 47 2 2" xfId="9788"/>
    <cellStyle name="Normale 47 2 3" xfId="22905"/>
    <cellStyle name="Normale 47 3" xfId="9525"/>
    <cellStyle name="Normale 47 4" xfId="22904"/>
    <cellStyle name="Normale 48" xfId="812"/>
    <cellStyle name="Normale 48 2" xfId="2751"/>
    <cellStyle name="Normale 48 2 2" xfId="9789"/>
    <cellStyle name="Normale 48 2 3" xfId="22907"/>
    <cellStyle name="Normale 48 3" xfId="9526"/>
    <cellStyle name="Normale 48 4" xfId="22906"/>
    <cellStyle name="Normale 49" xfId="813"/>
    <cellStyle name="Normale 49 2" xfId="2752"/>
    <cellStyle name="Normale 49 2 2" xfId="9790"/>
    <cellStyle name="Normale 49 2 3" xfId="22909"/>
    <cellStyle name="Normale 49 3" xfId="9527"/>
    <cellStyle name="Normale 49 4" xfId="22908"/>
    <cellStyle name="Normale 5" xfId="814"/>
    <cellStyle name="Normale 5 2" xfId="815"/>
    <cellStyle name="Normale 5 2 2" xfId="2754"/>
    <cellStyle name="Normale 5 2 2 2" xfId="9792"/>
    <cellStyle name="Normale 5 2 2 3" xfId="22912"/>
    <cellStyle name="Normale 5 2 3" xfId="9529"/>
    <cellStyle name="Normale 5 2 4" xfId="22911"/>
    <cellStyle name="Normale 5 3" xfId="816"/>
    <cellStyle name="Normale 5 3 2" xfId="2755"/>
    <cellStyle name="Normale 5 3 2 2" xfId="9793"/>
    <cellStyle name="Normale 5 3 2 3" xfId="22914"/>
    <cellStyle name="Normale 5 3 3" xfId="9530"/>
    <cellStyle name="Normale 5 3 4" xfId="22913"/>
    <cellStyle name="Normale 5 4" xfId="2753"/>
    <cellStyle name="Normale 5 4 2" xfId="9791"/>
    <cellStyle name="Normale 5 4 3" xfId="22915"/>
    <cellStyle name="Normale 5 5" xfId="9528"/>
    <cellStyle name="Normale 5 6" xfId="22910"/>
    <cellStyle name="Normale 5_EDEN industria 2008 rev" xfId="817"/>
    <cellStyle name="Normale 50" xfId="818"/>
    <cellStyle name="Normale 50 2" xfId="2756"/>
    <cellStyle name="Normale 50 2 2" xfId="9794"/>
    <cellStyle name="Normale 50 2 3" xfId="22917"/>
    <cellStyle name="Normale 50 3" xfId="9531"/>
    <cellStyle name="Normale 50 4" xfId="22916"/>
    <cellStyle name="Normale 51" xfId="819"/>
    <cellStyle name="Normale 51 2" xfId="2757"/>
    <cellStyle name="Normale 51 2 2" xfId="9795"/>
    <cellStyle name="Normale 51 2 3" xfId="22919"/>
    <cellStyle name="Normale 51 3" xfId="9532"/>
    <cellStyle name="Normale 51 4" xfId="22918"/>
    <cellStyle name="Normale 52" xfId="820"/>
    <cellStyle name="Normale 52 2" xfId="2758"/>
    <cellStyle name="Normale 52 2 2" xfId="9796"/>
    <cellStyle name="Normale 52 2 3" xfId="22921"/>
    <cellStyle name="Normale 52 3" xfId="9533"/>
    <cellStyle name="Normale 52 4" xfId="22920"/>
    <cellStyle name="Normale 53" xfId="821"/>
    <cellStyle name="Normale 53 2" xfId="2759"/>
    <cellStyle name="Normale 53 2 2" xfId="9797"/>
    <cellStyle name="Normale 53 2 3" xfId="22923"/>
    <cellStyle name="Normale 53 3" xfId="9534"/>
    <cellStyle name="Normale 53 4" xfId="22922"/>
    <cellStyle name="Normale 54" xfId="822"/>
    <cellStyle name="Normale 54 2" xfId="2760"/>
    <cellStyle name="Normale 54 2 2" xfId="9798"/>
    <cellStyle name="Normale 54 2 3" xfId="22925"/>
    <cellStyle name="Normale 54 3" xfId="9535"/>
    <cellStyle name="Normale 54 4" xfId="22924"/>
    <cellStyle name="Normale 55" xfId="823"/>
    <cellStyle name="Normale 55 2" xfId="2761"/>
    <cellStyle name="Normale 55 2 2" xfId="9799"/>
    <cellStyle name="Normale 55 2 3" xfId="22927"/>
    <cellStyle name="Normale 55 3" xfId="9536"/>
    <cellStyle name="Normale 55 4" xfId="22926"/>
    <cellStyle name="Normale 56" xfId="824"/>
    <cellStyle name="Normale 56 2" xfId="2762"/>
    <cellStyle name="Normale 56 2 2" xfId="9800"/>
    <cellStyle name="Normale 56 2 3" xfId="22929"/>
    <cellStyle name="Normale 56 3" xfId="9537"/>
    <cellStyle name="Normale 56 4" xfId="22928"/>
    <cellStyle name="Normale 57" xfId="825"/>
    <cellStyle name="Normale 57 2" xfId="2763"/>
    <cellStyle name="Normale 57 2 2" xfId="9801"/>
    <cellStyle name="Normale 57 2 3" xfId="22931"/>
    <cellStyle name="Normale 57 3" xfId="9538"/>
    <cellStyle name="Normale 57 4" xfId="22930"/>
    <cellStyle name="Normale 58" xfId="826"/>
    <cellStyle name="Normale 58 2" xfId="2764"/>
    <cellStyle name="Normale 58 2 2" xfId="9802"/>
    <cellStyle name="Normale 58 2 3" xfId="22933"/>
    <cellStyle name="Normale 58 3" xfId="9539"/>
    <cellStyle name="Normale 58 4" xfId="22932"/>
    <cellStyle name="Normale 59" xfId="827"/>
    <cellStyle name="Normale 59 2" xfId="2765"/>
    <cellStyle name="Normale 59 2 2" xfId="9803"/>
    <cellStyle name="Normale 59 2 3" xfId="22935"/>
    <cellStyle name="Normale 59 3" xfId="9540"/>
    <cellStyle name="Normale 59 4" xfId="22934"/>
    <cellStyle name="Normale 6" xfId="828"/>
    <cellStyle name="Normale 6 2" xfId="829"/>
    <cellStyle name="Normale 6 2 2" xfId="2767"/>
    <cellStyle name="Normale 6 2 2 2" xfId="9805"/>
    <cellStyle name="Normale 6 2 2 3" xfId="22938"/>
    <cellStyle name="Normale 6 2 3" xfId="9542"/>
    <cellStyle name="Normale 6 2 4" xfId="22937"/>
    <cellStyle name="Normale 6 3" xfId="830"/>
    <cellStyle name="Normale 6 3 2" xfId="2768"/>
    <cellStyle name="Normale 6 3 2 2" xfId="9806"/>
    <cellStyle name="Normale 6 3 2 3" xfId="22940"/>
    <cellStyle name="Normale 6 3 3" xfId="9543"/>
    <cellStyle name="Normale 6 3 4" xfId="22939"/>
    <cellStyle name="Normale 6 4" xfId="2766"/>
    <cellStyle name="Normale 6 4 2" xfId="9804"/>
    <cellStyle name="Normale 6 4 3" xfId="22941"/>
    <cellStyle name="Normale 6 5" xfId="9541"/>
    <cellStyle name="Normale 6 6" xfId="22936"/>
    <cellStyle name="Normale 6_EDEN industria 2008 rev" xfId="831"/>
    <cellStyle name="Normale 60" xfId="832"/>
    <cellStyle name="Normale 60 2" xfId="2769"/>
    <cellStyle name="Normale 60 2 2" xfId="9807"/>
    <cellStyle name="Normale 60 2 3" xfId="22943"/>
    <cellStyle name="Normale 60 3" xfId="9544"/>
    <cellStyle name="Normale 60 4" xfId="22942"/>
    <cellStyle name="Normale 61" xfId="833"/>
    <cellStyle name="Normale 61 2" xfId="2770"/>
    <cellStyle name="Normale 61 2 2" xfId="9808"/>
    <cellStyle name="Normale 61 2 3" xfId="22945"/>
    <cellStyle name="Normale 61 3" xfId="9545"/>
    <cellStyle name="Normale 61 4" xfId="22944"/>
    <cellStyle name="Normale 62" xfId="834"/>
    <cellStyle name="Normale 62 2" xfId="2771"/>
    <cellStyle name="Normale 62 2 2" xfId="9809"/>
    <cellStyle name="Normale 62 2 3" xfId="22947"/>
    <cellStyle name="Normale 62 3" xfId="9546"/>
    <cellStyle name="Normale 62 4" xfId="22946"/>
    <cellStyle name="Normale 63" xfId="835"/>
    <cellStyle name="Normale 63 2" xfId="2772"/>
    <cellStyle name="Normale 63 2 2" xfId="9810"/>
    <cellStyle name="Normale 63 2 3" xfId="22949"/>
    <cellStyle name="Normale 63 3" xfId="9547"/>
    <cellStyle name="Normale 63 4" xfId="22948"/>
    <cellStyle name="Normale 64" xfId="836"/>
    <cellStyle name="Normale 64 2" xfId="2773"/>
    <cellStyle name="Normale 64 2 2" xfId="9811"/>
    <cellStyle name="Normale 64 2 3" xfId="22951"/>
    <cellStyle name="Normale 64 3" xfId="9548"/>
    <cellStyle name="Normale 64 4" xfId="22950"/>
    <cellStyle name="Normale 65" xfId="837"/>
    <cellStyle name="Normale 65 2" xfId="2774"/>
    <cellStyle name="Normale 65 2 2" xfId="9812"/>
    <cellStyle name="Normale 65 2 3" xfId="22953"/>
    <cellStyle name="Normale 65 3" xfId="9549"/>
    <cellStyle name="Normale 65 4" xfId="22952"/>
    <cellStyle name="Normale 7" xfId="838"/>
    <cellStyle name="Normale 7 2" xfId="839"/>
    <cellStyle name="Normale 7 2 2" xfId="2776"/>
    <cellStyle name="Normale 7 2 2 2" xfId="9814"/>
    <cellStyle name="Normale 7 2 2 3" xfId="22956"/>
    <cellStyle name="Normale 7 2 3" xfId="9551"/>
    <cellStyle name="Normale 7 2 4" xfId="22955"/>
    <cellStyle name="Normale 7 3" xfId="840"/>
    <cellStyle name="Normale 7 3 2" xfId="2777"/>
    <cellStyle name="Normale 7 3 2 2" xfId="9815"/>
    <cellStyle name="Normale 7 3 2 3" xfId="22958"/>
    <cellStyle name="Normale 7 3 3" xfId="9552"/>
    <cellStyle name="Normale 7 3 4" xfId="22957"/>
    <cellStyle name="Normale 7 4" xfId="2775"/>
    <cellStyle name="Normale 7 4 2" xfId="9813"/>
    <cellStyle name="Normale 7 4 3" xfId="22959"/>
    <cellStyle name="Normale 7 5" xfId="9550"/>
    <cellStyle name="Normale 7 6" xfId="22954"/>
    <cellStyle name="Normale 7_EDEN industria 2008 rev" xfId="841"/>
    <cellStyle name="Normale 8" xfId="842"/>
    <cellStyle name="Normale 8 2" xfId="843"/>
    <cellStyle name="Normale 8 2 2" xfId="2779"/>
    <cellStyle name="Normale 8 2 2 2" xfId="9817"/>
    <cellStyle name="Normale 8 2 2 3" xfId="22962"/>
    <cellStyle name="Normale 8 2 3" xfId="9554"/>
    <cellStyle name="Normale 8 2 4" xfId="22961"/>
    <cellStyle name="Normale 8 3" xfId="844"/>
    <cellStyle name="Normale 8 3 2" xfId="2780"/>
    <cellStyle name="Normale 8 3 2 2" xfId="9818"/>
    <cellStyle name="Normale 8 3 2 3" xfId="22964"/>
    <cellStyle name="Normale 8 3 3" xfId="9555"/>
    <cellStyle name="Normale 8 3 4" xfId="22963"/>
    <cellStyle name="Normale 8 4" xfId="2778"/>
    <cellStyle name="Normale 8 4 2" xfId="9816"/>
    <cellStyle name="Normale 8 4 3" xfId="22965"/>
    <cellStyle name="Normale 8 5" xfId="9553"/>
    <cellStyle name="Normale 8 6" xfId="22960"/>
    <cellStyle name="Normale 8_EDEN industria 2008 rev" xfId="845"/>
    <cellStyle name="Normale 9" xfId="846"/>
    <cellStyle name="Normale 9 2" xfId="847"/>
    <cellStyle name="Normale 9 2 2" xfId="2782"/>
    <cellStyle name="Normale 9 2 2 2" xfId="9820"/>
    <cellStyle name="Normale 9 2 2 3" xfId="22968"/>
    <cellStyle name="Normale 9 2 3" xfId="9557"/>
    <cellStyle name="Normale 9 2 4" xfId="22967"/>
    <cellStyle name="Normale 9 3" xfId="848"/>
    <cellStyle name="Normale 9 3 2" xfId="2783"/>
    <cellStyle name="Normale 9 3 2 2" xfId="9821"/>
    <cellStyle name="Normale 9 3 2 3" xfId="22970"/>
    <cellStyle name="Normale 9 3 3" xfId="9558"/>
    <cellStyle name="Normale 9 3 4" xfId="22969"/>
    <cellStyle name="Normale 9 4" xfId="2781"/>
    <cellStyle name="Normale 9 4 2" xfId="9819"/>
    <cellStyle name="Normale 9 4 3" xfId="22971"/>
    <cellStyle name="Normale 9 5" xfId="9556"/>
    <cellStyle name="Normale 9 6" xfId="22966"/>
    <cellStyle name="Normale 9_EDEN industria 2008 rev" xfId="849"/>
    <cellStyle name="Normale_B2020" xfId="850"/>
    <cellStyle name="Nota" xfId="851"/>
    <cellStyle name="Nota 10" xfId="5215"/>
    <cellStyle name="Nota 10 2" xfId="22973"/>
    <cellStyle name="Nota 11" xfId="22972"/>
    <cellStyle name="Nota 2" xfId="852"/>
    <cellStyle name="Nota 2 2" xfId="2785"/>
    <cellStyle name="Nota 2 2 2" xfId="9822"/>
    <cellStyle name="Nota 2 2 2 2" xfId="15344"/>
    <cellStyle name="Nota 2 2 3" xfId="14017"/>
    <cellStyle name="Nota 2 2 4" xfId="22975"/>
    <cellStyle name="Nota 2 3" xfId="5216"/>
    <cellStyle name="Nota 2 3 2" xfId="14932"/>
    <cellStyle name="Nota 2 3 3" xfId="22976"/>
    <cellStyle name="Nota 2 4" xfId="5217"/>
    <cellStyle name="Nota 2 4 2" xfId="22977"/>
    <cellStyle name="Nota 2 5" xfId="5218"/>
    <cellStyle name="Nota 2 5 2" xfId="22978"/>
    <cellStyle name="Nota 2 6" xfId="5219"/>
    <cellStyle name="Nota 2 6 2" xfId="22979"/>
    <cellStyle name="Nota 2 7" xfId="22974"/>
    <cellStyle name="Nota 3" xfId="853"/>
    <cellStyle name="Nota 3 2" xfId="854"/>
    <cellStyle name="Nota 3 2 2" xfId="4667"/>
    <cellStyle name="Nota 3 2 2 2" xfId="7314"/>
    <cellStyle name="Nota 3 2 2 2 2" xfId="14151"/>
    <cellStyle name="Nota 3 2 2 2 3" xfId="22983"/>
    <cellStyle name="Nota 3 2 2 3" xfId="14019"/>
    <cellStyle name="Nota 3 2 2 4" xfId="22982"/>
    <cellStyle name="Nota 3 2 3" xfId="3837"/>
    <cellStyle name="Nota 3 2 3 2" xfId="10376"/>
    <cellStyle name="Nota 3 2 3 2 2" xfId="22985"/>
    <cellStyle name="Nota 3 2 3 3" xfId="14152"/>
    <cellStyle name="Nota 3 2 3 4" xfId="22984"/>
    <cellStyle name="Nota 3 2 3 5" xfId="45262"/>
    <cellStyle name="Nota 3 2 4" xfId="5220"/>
    <cellStyle name="Nota 3 2 4 2" xfId="14456"/>
    <cellStyle name="Nota 3 2 4 3" xfId="17549"/>
    <cellStyle name="Nota 3 2 4 4" xfId="22986"/>
    <cellStyle name="Nota 3 2 4 5" xfId="13774"/>
    <cellStyle name="Nota 3 2 5" xfId="5221"/>
    <cellStyle name="Nota 3 2 5 2" xfId="14874"/>
    <cellStyle name="Nota 3 2 5 3" xfId="22987"/>
    <cellStyle name="Nota 3 2 5 4" xfId="13768"/>
    <cellStyle name="Nota 3 2 6" xfId="5222"/>
    <cellStyle name="Nota 3 2 6 2" xfId="22988"/>
    <cellStyle name="Nota 3 2 7" xfId="22981"/>
    <cellStyle name="Nota 3 3" xfId="2786"/>
    <cellStyle name="Nota 3 3 2" xfId="5223"/>
    <cellStyle name="Nota 3 3 2 2" xfId="14603"/>
    <cellStyle name="Nota 3 3 2 3" xfId="22990"/>
    <cellStyle name="Nota 3 3 3" xfId="14018"/>
    <cellStyle name="Nota 3 3 4" xfId="22989"/>
    <cellStyle name="Nota 3 4" xfId="3328"/>
    <cellStyle name="Nota 3 4 2" xfId="10036"/>
    <cellStyle name="Nota 3 4 2 2" xfId="15345"/>
    <cellStyle name="Nota 3 4 3" xfId="14020"/>
    <cellStyle name="Nota 3 4 4" xfId="22991"/>
    <cellStyle name="Nota 3 5" xfId="5224"/>
    <cellStyle name="Nota 3 5 2" xfId="14448"/>
    <cellStyle name="Nota 3 5 3" xfId="22992"/>
    <cellStyle name="Nota 3 6" xfId="5225"/>
    <cellStyle name="Nota 3 6 2" xfId="22993"/>
    <cellStyle name="Nota 3 7" xfId="5226"/>
    <cellStyle name="Nota 3 7 2" xfId="22994"/>
    <cellStyle name="Nota 3 8" xfId="22980"/>
    <cellStyle name="Nota 3 9" xfId="1964"/>
    <cellStyle name="Nota 4" xfId="855"/>
    <cellStyle name="Nota 4 2" xfId="5227"/>
    <cellStyle name="Nota 4 2 2" xfId="5228"/>
    <cellStyle name="Nota 4 2 2 2" xfId="22997"/>
    <cellStyle name="Nota 4 2 3" xfId="14153"/>
    <cellStyle name="Nota 4 2 4" xfId="17546"/>
    <cellStyle name="Nota 4 2 5" xfId="22996"/>
    <cellStyle name="Nota 4 2 6" xfId="13313"/>
    <cellStyle name="Nota 4 3" xfId="5229"/>
    <cellStyle name="Nota 4 3 2" xfId="14154"/>
    <cellStyle name="Nota 4 3 3" xfId="22998"/>
    <cellStyle name="Nota 4 4" xfId="5230"/>
    <cellStyle name="Nota 4 4 2" xfId="22999"/>
    <cellStyle name="Nota 4 5" xfId="5231"/>
    <cellStyle name="Nota 4 5 2" xfId="23000"/>
    <cellStyle name="Nota 4 6" xfId="5232"/>
    <cellStyle name="Nota 4 6 2" xfId="23001"/>
    <cellStyle name="Nota 4 7" xfId="22995"/>
    <cellStyle name="Nota 4 8" xfId="2787"/>
    <cellStyle name="Nota 5" xfId="856"/>
    <cellStyle name="Nota 5 2" xfId="5233"/>
    <cellStyle name="Nota 5 2 2" xfId="14155"/>
    <cellStyle name="Nota 5 2 3" xfId="23003"/>
    <cellStyle name="Nota 5 3" xfId="5234"/>
    <cellStyle name="Nota 5 3 2" xfId="23004"/>
    <cellStyle name="Nota 5 4" xfId="5235"/>
    <cellStyle name="Nota 5 4 2" xfId="23005"/>
    <cellStyle name="Nota 5 5" xfId="5236"/>
    <cellStyle name="Nota 5 5 2" xfId="23006"/>
    <cellStyle name="Nota 5 6" xfId="5237"/>
    <cellStyle name="Nota 5 6 2" xfId="23007"/>
    <cellStyle name="Nota 5 7" xfId="23002"/>
    <cellStyle name="Nota 6" xfId="2784"/>
    <cellStyle name="Nota 6 2" xfId="5867"/>
    <cellStyle name="Nota 6 2 2" xfId="15042"/>
    <cellStyle name="Nota 6 3" xfId="14016"/>
    <cellStyle name="Nota 6 4" xfId="23008"/>
    <cellStyle name="Nota 7" xfId="5238"/>
    <cellStyle name="Nota 7 2" xfId="13821"/>
    <cellStyle name="Nota 7 3" xfId="23009"/>
    <cellStyle name="Nota 8" xfId="5239"/>
    <cellStyle name="Nota 8 2" xfId="23010"/>
    <cellStyle name="Nota 9" xfId="5240"/>
    <cellStyle name="Nota 9 2" xfId="23011"/>
    <cellStyle name="Note 2" xfId="1640"/>
    <cellStyle name="Note 2 2" xfId="7316"/>
    <cellStyle name="Note 2 2 2" xfId="7317"/>
    <cellStyle name="Note 2 2 2 2" xfId="23014"/>
    <cellStyle name="Note 2 2 2 3" xfId="14158"/>
    <cellStyle name="Note 2 2 3" xfId="23015"/>
    <cellStyle name="Note 2 2 4" xfId="23013"/>
    <cellStyle name="Note 2 2 5" xfId="45264"/>
    <cellStyle name="Note 2 2 6" xfId="14157"/>
    <cellStyle name="Note 2 3" xfId="7318"/>
    <cellStyle name="Note 2 3 2" xfId="23016"/>
    <cellStyle name="Note 2 3 3" xfId="14159"/>
    <cellStyle name="Note 2 4" xfId="23017"/>
    <cellStyle name="Note 2 5" xfId="23012"/>
    <cellStyle name="Note 2 6" xfId="45263"/>
    <cellStyle name="Note 2 7" xfId="14156"/>
    <cellStyle name="Note 2 8" xfId="7315"/>
    <cellStyle name="Note 3" xfId="23018"/>
    <cellStyle name="Note 3 2" xfId="45265"/>
    <cellStyle name="Note 4" xfId="23019"/>
    <cellStyle name="Note 4 2" xfId="45266"/>
    <cellStyle name="Notiz" xfId="1641"/>
    <cellStyle name="Nuovo" xfId="857"/>
    <cellStyle name="Nuovo 10" xfId="858"/>
    <cellStyle name="Nuovo 10 2" xfId="859"/>
    <cellStyle name="Nuovo 10 2 2" xfId="2790"/>
    <cellStyle name="Nuovo 10 2 2 2" xfId="9823"/>
    <cellStyle name="Nuovo 10 2 2 3" xfId="23023"/>
    <cellStyle name="Nuovo 10 2 3" xfId="9559"/>
    <cellStyle name="Nuovo 10 2 4" xfId="23022"/>
    <cellStyle name="Nuovo 10 3" xfId="860"/>
    <cellStyle name="Nuovo 10 3 2" xfId="861"/>
    <cellStyle name="Nuovo 10 3 2 2" xfId="4668"/>
    <cellStyle name="Nuovo 10 3 2 2 2" xfId="23026"/>
    <cellStyle name="Nuovo 10 3 2 3" xfId="3838"/>
    <cellStyle name="Nuovo 10 3 2 3 2" xfId="10377"/>
    <cellStyle name="Nuovo 10 3 2 4" xfId="23025"/>
    <cellStyle name="Nuovo 10 3 3" xfId="2791"/>
    <cellStyle name="Nuovo 10 3 3 2" xfId="5241"/>
    <cellStyle name="Nuovo 10 3 3 2 2" xfId="23028"/>
    <cellStyle name="Nuovo 10 3 3 3" xfId="23027"/>
    <cellStyle name="Nuovo 10 3 4" xfId="3329"/>
    <cellStyle name="Nuovo 10 3 4 2" xfId="10037"/>
    <cellStyle name="Nuovo 10 3 4 3" xfId="23029"/>
    <cellStyle name="Nuovo 10 3 5" xfId="8592"/>
    <cellStyle name="Nuovo 10 3 6" xfId="23024"/>
    <cellStyle name="Nuovo 10 3 7" xfId="1965"/>
    <cellStyle name="Nuovo 10 4" xfId="862"/>
    <cellStyle name="Nuovo 10 4 2" xfId="5242"/>
    <cellStyle name="Nuovo 10 4 2 2" xfId="5243"/>
    <cellStyle name="Nuovo 10 4 2 2 2" xfId="23032"/>
    <cellStyle name="Nuovo 10 4 2 3" xfId="14160"/>
    <cellStyle name="Nuovo 10 4 2 4" xfId="23031"/>
    <cellStyle name="Nuovo 10 4 2 5" xfId="13312"/>
    <cellStyle name="Nuovo 10 4 3" xfId="5244"/>
    <cellStyle name="Nuovo 10 4 3 2" xfId="23033"/>
    <cellStyle name="Nuovo 10 4 4" xfId="23030"/>
    <cellStyle name="Nuovo 10 4 5" xfId="2792"/>
    <cellStyle name="Nuovo 10 5" xfId="863"/>
    <cellStyle name="Nuovo 10 5 2" xfId="23034"/>
    <cellStyle name="Nuovo 10 6" xfId="2789"/>
    <cellStyle name="Nuovo 10 6 2" xfId="5869"/>
    <cellStyle name="Nuovo 10 7" xfId="23021"/>
    <cellStyle name="Nuovo 11" xfId="864"/>
    <cellStyle name="Nuovo 11 2" xfId="865"/>
    <cellStyle name="Nuovo 11 2 2" xfId="2794"/>
    <cellStyle name="Nuovo 11 2 2 2" xfId="9824"/>
    <cellStyle name="Nuovo 11 2 2 3" xfId="23037"/>
    <cellStyle name="Nuovo 11 2 3" xfId="9560"/>
    <cellStyle name="Nuovo 11 2 4" xfId="23036"/>
    <cellStyle name="Nuovo 11 3" xfId="866"/>
    <cellStyle name="Nuovo 11 3 2" xfId="867"/>
    <cellStyle name="Nuovo 11 3 2 2" xfId="4669"/>
    <cellStyle name="Nuovo 11 3 2 2 2" xfId="23040"/>
    <cellStyle name="Nuovo 11 3 2 3" xfId="3839"/>
    <cellStyle name="Nuovo 11 3 2 3 2" xfId="10378"/>
    <cellStyle name="Nuovo 11 3 2 4" xfId="23039"/>
    <cellStyle name="Nuovo 11 3 3" xfId="2795"/>
    <cellStyle name="Nuovo 11 3 3 2" xfId="5245"/>
    <cellStyle name="Nuovo 11 3 3 2 2" xfId="23042"/>
    <cellStyle name="Nuovo 11 3 3 3" xfId="23041"/>
    <cellStyle name="Nuovo 11 3 4" xfId="3330"/>
    <cellStyle name="Nuovo 11 3 4 2" xfId="10038"/>
    <cellStyle name="Nuovo 11 3 4 3" xfId="23043"/>
    <cellStyle name="Nuovo 11 3 5" xfId="7828"/>
    <cellStyle name="Nuovo 11 3 6" xfId="23038"/>
    <cellStyle name="Nuovo 11 3 7" xfId="1966"/>
    <cellStyle name="Nuovo 11 4" xfId="868"/>
    <cellStyle name="Nuovo 11 4 2" xfId="5246"/>
    <cellStyle name="Nuovo 11 4 2 2" xfId="5247"/>
    <cellStyle name="Nuovo 11 4 2 2 2" xfId="23046"/>
    <cellStyle name="Nuovo 11 4 2 3" xfId="14161"/>
    <cellStyle name="Nuovo 11 4 2 4" xfId="23045"/>
    <cellStyle name="Nuovo 11 4 2 5" xfId="13311"/>
    <cellStyle name="Nuovo 11 4 3" xfId="5248"/>
    <cellStyle name="Nuovo 11 4 3 2" xfId="23047"/>
    <cellStyle name="Nuovo 11 4 4" xfId="23044"/>
    <cellStyle name="Nuovo 11 4 5" xfId="2796"/>
    <cellStyle name="Nuovo 11 5" xfId="869"/>
    <cellStyle name="Nuovo 11 5 2" xfId="23048"/>
    <cellStyle name="Nuovo 11 6" xfId="2793"/>
    <cellStyle name="Nuovo 11 6 2" xfId="5870"/>
    <cellStyle name="Nuovo 11 7" xfId="23035"/>
    <cellStyle name="Nuovo 12" xfId="870"/>
    <cellStyle name="Nuovo 12 2" xfId="871"/>
    <cellStyle name="Nuovo 12 2 2" xfId="2798"/>
    <cellStyle name="Nuovo 12 2 2 2" xfId="9825"/>
    <cellStyle name="Nuovo 12 2 2 3" xfId="23051"/>
    <cellStyle name="Nuovo 12 2 3" xfId="9561"/>
    <cellStyle name="Nuovo 12 2 4" xfId="23050"/>
    <cellStyle name="Nuovo 12 3" xfId="872"/>
    <cellStyle name="Nuovo 12 3 2" xfId="873"/>
    <cellStyle name="Nuovo 12 3 2 2" xfId="4670"/>
    <cellStyle name="Nuovo 12 3 2 2 2" xfId="23054"/>
    <cellStyle name="Nuovo 12 3 2 3" xfId="3840"/>
    <cellStyle name="Nuovo 12 3 2 3 2" xfId="10379"/>
    <cellStyle name="Nuovo 12 3 2 4" xfId="23053"/>
    <cellStyle name="Nuovo 12 3 3" xfId="2799"/>
    <cellStyle name="Nuovo 12 3 3 2" xfId="5249"/>
    <cellStyle name="Nuovo 12 3 3 2 2" xfId="23056"/>
    <cellStyle name="Nuovo 12 3 3 3" xfId="23055"/>
    <cellStyle name="Nuovo 12 3 4" xfId="3331"/>
    <cellStyle name="Nuovo 12 3 4 2" xfId="10039"/>
    <cellStyle name="Nuovo 12 3 4 3" xfId="23057"/>
    <cellStyle name="Nuovo 12 3 5" xfId="7515"/>
    <cellStyle name="Nuovo 12 3 6" xfId="23052"/>
    <cellStyle name="Nuovo 12 3 7" xfId="1967"/>
    <cellStyle name="Nuovo 12 4" xfId="874"/>
    <cellStyle name="Nuovo 12 4 2" xfId="5250"/>
    <cellStyle name="Nuovo 12 4 2 2" xfId="5251"/>
    <cellStyle name="Nuovo 12 4 2 2 2" xfId="23060"/>
    <cellStyle name="Nuovo 12 4 2 3" xfId="14162"/>
    <cellStyle name="Nuovo 12 4 2 4" xfId="23059"/>
    <cellStyle name="Nuovo 12 4 2 5" xfId="13310"/>
    <cellStyle name="Nuovo 12 4 3" xfId="5252"/>
    <cellStyle name="Nuovo 12 4 3 2" xfId="23061"/>
    <cellStyle name="Nuovo 12 4 4" xfId="23058"/>
    <cellStyle name="Nuovo 12 4 5" xfId="2800"/>
    <cellStyle name="Nuovo 12 5" xfId="875"/>
    <cellStyle name="Nuovo 12 5 2" xfId="23062"/>
    <cellStyle name="Nuovo 12 6" xfId="2797"/>
    <cellStyle name="Nuovo 12 6 2" xfId="5871"/>
    <cellStyle name="Nuovo 12 7" xfId="23049"/>
    <cellStyle name="Nuovo 13" xfId="876"/>
    <cellStyle name="Nuovo 13 2" xfId="877"/>
    <cellStyle name="Nuovo 13 2 2" xfId="2802"/>
    <cellStyle name="Nuovo 13 2 2 2" xfId="9826"/>
    <cellStyle name="Nuovo 13 2 2 3" xfId="23065"/>
    <cellStyle name="Nuovo 13 2 3" xfId="9562"/>
    <cellStyle name="Nuovo 13 2 4" xfId="23064"/>
    <cellStyle name="Nuovo 13 3" xfId="878"/>
    <cellStyle name="Nuovo 13 3 2" xfId="879"/>
    <cellStyle name="Nuovo 13 3 2 2" xfId="4671"/>
    <cellStyle name="Nuovo 13 3 2 2 2" xfId="23068"/>
    <cellStyle name="Nuovo 13 3 2 3" xfId="3841"/>
    <cellStyle name="Nuovo 13 3 2 3 2" xfId="10380"/>
    <cellStyle name="Nuovo 13 3 2 4" xfId="23067"/>
    <cellStyle name="Nuovo 13 3 3" xfId="2803"/>
    <cellStyle name="Nuovo 13 3 3 2" xfId="5253"/>
    <cellStyle name="Nuovo 13 3 3 2 2" xfId="23070"/>
    <cellStyle name="Nuovo 13 3 3 3" xfId="23069"/>
    <cellStyle name="Nuovo 13 3 4" xfId="3332"/>
    <cellStyle name="Nuovo 13 3 4 2" xfId="10040"/>
    <cellStyle name="Nuovo 13 3 4 3" xfId="23071"/>
    <cellStyle name="Nuovo 13 3 5" xfId="8558"/>
    <cellStyle name="Nuovo 13 3 6" xfId="23066"/>
    <cellStyle name="Nuovo 13 3 7" xfId="1968"/>
    <cellStyle name="Nuovo 13 4" xfId="880"/>
    <cellStyle name="Nuovo 13 4 2" xfId="5254"/>
    <cellStyle name="Nuovo 13 4 2 2" xfId="5255"/>
    <cellStyle name="Nuovo 13 4 2 2 2" xfId="23074"/>
    <cellStyle name="Nuovo 13 4 2 3" xfId="14163"/>
    <cellStyle name="Nuovo 13 4 2 4" xfId="23073"/>
    <cellStyle name="Nuovo 13 4 2 5" xfId="13309"/>
    <cellStyle name="Nuovo 13 4 3" xfId="5256"/>
    <cellStyle name="Nuovo 13 4 3 2" xfId="23075"/>
    <cellStyle name="Nuovo 13 4 4" xfId="23072"/>
    <cellStyle name="Nuovo 13 4 5" xfId="2804"/>
    <cellStyle name="Nuovo 13 5" xfId="881"/>
    <cellStyle name="Nuovo 13 5 2" xfId="23076"/>
    <cellStyle name="Nuovo 13 6" xfId="2801"/>
    <cellStyle name="Nuovo 13 6 2" xfId="5872"/>
    <cellStyle name="Nuovo 13 7" xfId="23063"/>
    <cellStyle name="Nuovo 14" xfId="882"/>
    <cellStyle name="Nuovo 14 2" xfId="883"/>
    <cellStyle name="Nuovo 14 2 2" xfId="2806"/>
    <cellStyle name="Nuovo 14 2 2 2" xfId="9827"/>
    <cellStyle name="Nuovo 14 2 2 3" xfId="23079"/>
    <cellStyle name="Nuovo 14 2 3" xfId="9563"/>
    <cellStyle name="Nuovo 14 2 4" xfId="23078"/>
    <cellStyle name="Nuovo 14 3" xfId="884"/>
    <cellStyle name="Nuovo 14 3 2" xfId="885"/>
    <cellStyle name="Nuovo 14 3 2 2" xfId="4672"/>
    <cellStyle name="Nuovo 14 3 2 2 2" xfId="23082"/>
    <cellStyle name="Nuovo 14 3 2 3" xfId="3842"/>
    <cellStyle name="Nuovo 14 3 2 3 2" xfId="10381"/>
    <cellStyle name="Nuovo 14 3 2 4" xfId="23081"/>
    <cellStyle name="Nuovo 14 3 3" xfId="2807"/>
    <cellStyle name="Nuovo 14 3 3 2" xfId="5257"/>
    <cellStyle name="Nuovo 14 3 3 2 2" xfId="23084"/>
    <cellStyle name="Nuovo 14 3 3 3" xfId="23083"/>
    <cellStyle name="Nuovo 14 3 4" xfId="3333"/>
    <cellStyle name="Nuovo 14 3 4 2" xfId="10041"/>
    <cellStyle name="Nuovo 14 3 4 3" xfId="23085"/>
    <cellStyle name="Nuovo 14 3 5" xfId="8468"/>
    <cellStyle name="Nuovo 14 3 6" xfId="23080"/>
    <cellStyle name="Nuovo 14 3 7" xfId="1969"/>
    <cellStyle name="Nuovo 14 4" xfId="886"/>
    <cellStyle name="Nuovo 14 4 2" xfId="5258"/>
    <cellStyle name="Nuovo 14 4 2 2" xfId="5259"/>
    <cellStyle name="Nuovo 14 4 2 2 2" xfId="23088"/>
    <cellStyle name="Nuovo 14 4 2 3" xfId="14164"/>
    <cellStyle name="Nuovo 14 4 2 4" xfId="23087"/>
    <cellStyle name="Nuovo 14 4 2 5" xfId="13308"/>
    <cellStyle name="Nuovo 14 4 3" xfId="5260"/>
    <cellStyle name="Nuovo 14 4 3 2" xfId="23089"/>
    <cellStyle name="Nuovo 14 4 4" xfId="23086"/>
    <cellStyle name="Nuovo 14 4 5" xfId="2808"/>
    <cellStyle name="Nuovo 14 5" xfId="887"/>
    <cellStyle name="Nuovo 14 5 2" xfId="23090"/>
    <cellStyle name="Nuovo 14 6" xfId="2805"/>
    <cellStyle name="Nuovo 14 6 2" xfId="5873"/>
    <cellStyle name="Nuovo 14 7" xfId="23077"/>
    <cellStyle name="Nuovo 15" xfId="888"/>
    <cellStyle name="Nuovo 15 2" xfId="889"/>
    <cellStyle name="Nuovo 15 2 2" xfId="2810"/>
    <cellStyle name="Nuovo 15 2 2 2" xfId="9828"/>
    <cellStyle name="Nuovo 15 2 2 3" xfId="23093"/>
    <cellStyle name="Nuovo 15 2 3" xfId="9564"/>
    <cellStyle name="Nuovo 15 2 4" xfId="23092"/>
    <cellStyle name="Nuovo 15 3" xfId="890"/>
    <cellStyle name="Nuovo 15 3 2" xfId="891"/>
    <cellStyle name="Nuovo 15 3 2 2" xfId="4673"/>
    <cellStyle name="Nuovo 15 3 2 2 2" xfId="23096"/>
    <cellStyle name="Nuovo 15 3 2 3" xfId="3843"/>
    <cellStyle name="Nuovo 15 3 2 3 2" xfId="10382"/>
    <cellStyle name="Nuovo 15 3 2 4" xfId="23095"/>
    <cellStyle name="Nuovo 15 3 3" xfId="2811"/>
    <cellStyle name="Nuovo 15 3 3 2" xfId="5261"/>
    <cellStyle name="Nuovo 15 3 3 2 2" xfId="23098"/>
    <cellStyle name="Nuovo 15 3 3 3" xfId="23097"/>
    <cellStyle name="Nuovo 15 3 4" xfId="3334"/>
    <cellStyle name="Nuovo 15 3 4 2" xfId="10042"/>
    <cellStyle name="Nuovo 15 3 4 3" xfId="23099"/>
    <cellStyle name="Nuovo 15 3 5" xfId="7827"/>
    <cellStyle name="Nuovo 15 3 6" xfId="23094"/>
    <cellStyle name="Nuovo 15 3 7" xfId="1970"/>
    <cellStyle name="Nuovo 15 4" xfId="892"/>
    <cellStyle name="Nuovo 15 4 2" xfId="5262"/>
    <cellStyle name="Nuovo 15 4 2 2" xfId="5263"/>
    <cellStyle name="Nuovo 15 4 2 2 2" xfId="23102"/>
    <cellStyle name="Nuovo 15 4 2 3" xfId="14165"/>
    <cellStyle name="Nuovo 15 4 2 4" xfId="23101"/>
    <cellStyle name="Nuovo 15 4 2 5" xfId="13307"/>
    <cellStyle name="Nuovo 15 4 3" xfId="5264"/>
    <cellStyle name="Nuovo 15 4 3 2" xfId="23103"/>
    <cellStyle name="Nuovo 15 4 4" xfId="23100"/>
    <cellStyle name="Nuovo 15 4 5" xfId="2812"/>
    <cellStyle name="Nuovo 15 5" xfId="893"/>
    <cellStyle name="Nuovo 15 5 2" xfId="23104"/>
    <cellStyle name="Nuovo 15 6" xfId="2809"/>
    <cellStyle name="Nuovo 15 6 2" xfId="5874"/>
    <cellStyle name="Nuovo 15 7" xfId="23091"/>
    <cellStyle name="Nuovo 16" xfId="894"/>
    <cellStyle name="Nuovo 16 2" xfId="895"/>
    <cellStyle name="Nuovo 16 2 2" xfId="2814"/>
    <cellStyle name="Nuovo 16 2 2 2" xfId="9829"/>
    <cellStyle name="Nuovo 16 2 2 3" xfId="23107"/>
    <cellStyle name="Nuovo 16 2 3" xfId="9565"/>
    <cellStyle name="Nuovo 16 2 4" xfId="23106"/>
    <cellStyle name="Nuovo 16 3" xfId="896"/>
    <cellStyle name="Nuovo 16 3 2" xfId="897"/>
    <cellStyle name="Nuovo 16 3 2 2" xfId="4674"/>
    <cellStyle name="Nuovo 16 3 2 2 2" xfId="23110"/>
    <cellStyle name="Nuovo 16 3 2 3" xfId="3844"/>
    <cellStyle name="Nuovo 16 3 2 3 2" xfId="10383"/>
    <cellStyle name="Nuovo 16 3 2 4" xfId="23109"/>
    <cellStyle name="Nuovo 16 3 3" xfId="2815"/>
    <cellStyle name="Nuovo 16 3 3 2" xfId="5265"/>
    <cellStyle name="Nuovo 16 3 3 2 2" xfId="23112"/>
    <cellStyle name="Nuovo 16 3 3 3" xfId="23111"/>
    <cellStyle name="Nuovo 16 3 4" xfId="3335"/>
    <cellStyle name="Nuovo 16 3 4 2" xfId="10043"/>
    <cellStyle name="Nuovo 16 3 4 3" xfId="23113"/>
    <cellStyle name="Nuovo 16 3 5" xfId="7425"/>
    <cellStyle name="Nuovo 16 3 6" xfId="23108"/>
    <cellStyle name="Nuovo 16 3 7" xfId="1971"/>
    <cellStyle name="Nuovo 16 4" xfId="898"/>
    <cellStyle name="Nuovo 16 4 2" xfId="5266"/>
    <cellStyle name="Nuovo 16 4 2 2" xfId="5267"/>
    <cellStyle name="Nuovo 16 4 2 2 2" xfId="23116"/>
    <cellStyle name="Nuovo 16 4 2 3" xfId="14166"/>
    <cellStyle name="Nuovo 16 4 2 4" xfId="23115"/>
    <cellStyle name="Nuovo 16 4 2 5" xfId="13304"/>
    <cellStyle name="Nuovo 16 4 3" xfId="5268"/>
    <cellStyle name="Nuovo 16 4 3 2" xfId="23117"/>
    <cellStyle name="Nuovo 16 4 4" xfId="23114"/>
    <cellStyle name="Nuovo 16 4 5" xfId="2816"/>
    <cellStyle name="Nuovo 16 5" xfId="899"/>
    <cellStyle name="Nuovo 16 5 2" xfId="23118"/>
    <cellStyle name="Nuovo 16 6" xfId="2813"/>
    <cellStyle name="Nuovo 16 6 2" xfId="5875"/>
    <cellStyle name="Nuovo 16 7" xfId="23105"/>
    <cellStyle name="Nuovo 17" xfId="900"/>
    <cellStyle name="Nuovo 17 2" xfId="901"/>
    <cellStyle name="Nuovo 17 2 2" xfId="2818"/>
    <cellStyle name="Nuovo 17 2 2 2" xfId="9830"/>
    <cellStyle name="Nuovo 17 2 2 3" xfId="23121"/>
    <cellStyle name="Nuovo 17 2 3" xfId="9566"/>
    <cellStyle name="Nuovo 17 2 4" xfId="23120"/>
    <cellStyle name="Nuovo 17 3" xfId="902"/>
    <cellStyle name="Nuovo 17 3 2" xfId="903"/>
    <cellStyle name="Nuovo 17 3 2 2" xfId="4675"/>
    <cellStyle name="Nuovo 17 3 2 2 2" xfId="23124"/>
    <cellStyle name="Nuovo 17 3 2 3" xfId="3845"/>
    <cellStyle name="Nuovo 17 3 2 3 2" xfId="10384"/>
    <cellStyle name="Nuovo 17 3 2 4" xfId="23123"/>
    <cellStyle name="Nuovo 17 3 3" xfId="2819"/>
    <cellStyle name="Nuovo 17 3 3 2" xfId="5269"/>
    <cellStyle name="Nuovo 17 3 3 2 2" xfId="23126"/>
    <cellStyle name="Nuovo 17 3 3 3" xfId="23125"/>
    <cellStyle name="Nuovo 17 3 4" xfId="3336"/>
    <cellStyle name="Nuovo 17 3 4 2" xfId="10044"/>
    <cellStyle name="Nuovo 17 3 4 3" xfId="23127"/>
    <cellStyle name="Nuovo 17 3 5" xfId="8559"/>
    <cellStyle name="Nuovo 17 3 6" xfId="23122"/>
    <cellStyle name="Nuovo 17 3 7" xfId="1972"/>
    <cellStyle name="Nuovo 17 4" xfId="904"/>
    <cellStyle name="Nuovo 17 4 2" xfId="5270"/>
    <cellStyle name="Nuovo 17 4 2 2" xfId="5271"/>
    <cellStyle name="Nuovo 17 4 2 2 2" xfId="23130"/>
    <cellStyle name="Nuovo 17 4 2 3" xfId="14167"/>
    <cellStyle name="Nuovo 17 4 2 4" xfId="23129"/>
    <cellStyle name="Nuovo 17 4 2 5" xfId="13303"/>
    <cellStyle name="Nuovo 17 4 3" xfId="5272"/>
    <cellStyle name="Nuovo 17 4 3 2" xfId="23131"/>
    <cellStyle name="Nuovo 17 4 4" xfId="23128"/>
    <cellStyle name="Nuovo 17 4 5" xfId="2820"/>
    <cellStyle name="Nuovo 17 5" xfId="905"/>
    <cellStyle name="Nuovo 17 5 2" xfId="23132"/>
    <cellStyle name="Nuovo 17 6" xfId="2817"/>
    <cellStyle name="Nuovo 17 6 2" xfId="5876"/>
    <cellStyle name="Nuovo 17 7" xfId="23119"/>
    <cellStyle name="Nuovo 18" xfId="906"/>
    <cellStyle name="Nuovo 18 2" xfId="907"/>
    <cellStyle name="Nuovo 18 2 2" xfId="2822"/>
    <cellStyle name="Nuovo 18 2 2 2" xfId="9831"/>
    <cellStyle name="Nuovo 18 2 2 3" xfId="23135"/>
    <cellStyle name="Nuovo 18 2 3" xfId="9567"/>
    <cellStyle name="Nuovo 18 2 4" xfId="23134"/>
    <cellStyle name="Nuovo 18 3" xfId="908"/>
    <cellStyle name="Nuovo 18 3 2" xfId="909"/>
    <cellStyle name="Nuovo 18 3 2 2" xfId="4676"/>
    <cellStyle name="Nuovo 18 3 2 2 2" xfId="23138"/>
    <cellStyle name="Nuovo 18 3 2 3" xfId="3846"/>
    <cellStyle name="Nuovo 18 3 2 3 2" xfId="10385"/>
    <cellStyle name="Nuovo 18 3 2 4" xfId="23137"/>
    <cellStyle name="Nuovo 18 3 3" xfId="2823"/>
    <cellStyle name="Nuovo 18 3 3 2" xfId="5273"/>
    <cellStyle name="Nuovo 18 3 3 2 2" xfId="23140"/>
    <cellStyle name="Nuovo 18 3 3 3" xfId="23139"/>
    <cellStyle name="Nuovo 18 3 4" xfId="3337"/>
    <cellStyle name="Nuovo 18 3 4 2" xfId="10045"/>
    <cellStyle name="Nuovo 18 3 4 3" xfId="23141"/>
    <cellStyle name="Nuovo 18 3 5" xfId="8594"/>
    <cellStyle name="Nuovo 18 3 6" xfId="23136"/>
    <cellStyle name="Nuovo 18 3 7" xfId="1973"/>
    <cellStyle name="Nuovo 18 4" xfId="910"/>
    <cellStyle name="Nuovo 18 4 2" xfId="5274"/>
    <cellStyle name="Nuovo 18 4 2 2" xfId="5275"/>
    <cellStyle name="Nuovo 18 4 2 2 2" xfId="23144"/>
    <cellStyle name="Nuovo 18 4 2 3" xfId="14168"/>
    <cellStyle name="Nuovo 18 4 2 4" xfId="23143"/>
    <cellStyle name="Nuovo 18 4 2 5" xfId="13302"/>
    <cellStyle name="Nuovo 18 4 3" xfId="5276"/>
    <cellStyle name="Nuovo 18 4 3 2" xfId="23145"/>
    <cellStyle name="Nuovo 18 4 4" xfId="23142"/>
    <cellStyle name="Nuovo 18 4 5" xfId="2824"/>
    <cellStyle name="Nuovo 18 5" xfId="911"/>
    <cellStyle name="Nuovo 18 5 2" xfId="23146"/>
    <cellStyle name="Nuovo 18 6" xfId="2821"/>
    <cellStyle name="Nuovo 18 6 2" xfId="5877"/>
    <cellStyle name="Nuovo 18 7" xfId="23133"/>
    <cellStyle name="Nuovo 19" xfId="912"/>
    <cellStyle name="Nuovo 19 2" xfId="913"/>
    <cellStyle name="Nuovo 19 2 2" xfId="2826"/>
    <cellStyle name="Nuovo 19 2 2 2" xfId="9832"/>
    <cellStyle name="Nuovo 19 2 2 3" xfId="23149"/>
    <cellStyle name="Nuovo 19 2 3" xfId="9568"/>
    <cellStyle name="Nuovo 19 2 4" xfId="23148"/>
    <cellStyle name="Nuovo 19 3" xfId="914"/>
    <cellStyle name="Nuovo 19 3 2" xfId="915"/>
    <cellStyle name="Nuovo 19 3 2 2" xfId="4677"/>
    <cellStyle name="Nuovo 19 3 2 2 2" xfId="23152"/>
    <cellStyle name="Nuovo 19 3 2 3" xfId="3847"/>
    <cellStyle name="Nuovo 19 3 2 3 2" xfId="10386"/>
    <cellStyle name="Nuovo 19 3 2 4" xfId="23151"/>
    <cellStyle name="Nuovo 19 3 3" xfId="2827"/>
    <cellStyle name="Nuovo 19 3 3 2" xfId="5277"/>
    <cellStyle name="Nuovo 19 3 3 2 2" xfId="23154"/>
    <cellStyle name="Nuovo 19 3 3 3" xfId="23153"/>
    <cellStyle name="Nuovo 19 3 4" xfId="3338"/>
    <cellStyle name="Nuovo 19 3 4 2" xfId="10046"/>
    <cellStyle name="Nuovo 19 3 4 3" xfId="23155"/>
    <cellStyle name="Nuovo 19 3 5" xfId="8557"/>
    <cellStyle name="Nuovo 19 3 6" xfId="23150"/>
    <cellStyle name="Nuovo 19 3 7" xfId="1974"/>
    <cellStyle name="Nuovo 19 4" xfId="916"/>
    <cellStyle name="Nuovo 19 4 2" xfId="5278"/>
    <cellStyle name="Nuovo 19 4 2 2" xfId="5279"/>
    <cellStyle name="Nuovo 19 4 2 2 2" xfId="23158"/>
    <cellStyle name="Nuovo 19 4 2 3" xfId="14169"/>
    <cellStyle name="Nuovo 19 4 2 4" xfId="23157"/>
    <cellStyle name="Nuovo 19 4 2 5" xfId="13301"/>
    <cellStyle name="Nuovo 19 4 3" xfId="5280"/>
    <cellStyle name="Nuovo 19 4 3 2" xfId="23159"/>
    <cellStyle name="Nuovo 19 4 4" xfId="23156"/>
    <cellStyle name="Nuovo 19 4 5" xfId="2828"/>
    <cellStyle name="Nuovo 19 5" xfId="917"/>
    <cellStyle name="Nuovo 19 5 2" xfId="23160"/>
    <cellStyle name="Nuovo 19 6" xfId="2825"/>
    <cellStyle name="Nuovo 19 6 2" xfId="5878"/>
    <cellStyle name="Nuovo 19 7" xfId="23147"/>
    <cellStyle name="Nuovo 2" xfId="918"/>
    <cellStyle name="Nuovo 2 2" xfId="919"/>
    <cellStyle name="Nuovo 2 2 2" xfId="2830"/>
    <cellStyle name="Nuovo 2 2 2 2" xfId="9833"/>
    <cellStyle name="Nuovo 2 2 2 3" xfId="23163"/>
    <cellStyle name="Nuovo 2 2 3" xfId="9569"/>
    <cellStyle name="Nuovo 2 2 4" xfId="23162"/>
    <cellStyle name="Nuovo 2 3" xfId="920"/>
    <cellStyle name="Nuovo 2 3 2" xfId="921"/>
    <cellStyle name="Nuovo 2 3 2 2" xfId="4678"/>
    <cellStyle name="Nuovo 2 3 2 2 2" xfId="23166"/>
    <cellStyle name="Nuovo 2 3 2 3" xfId="3848"/>
    <cellStyle name="Nuovo 2 3 2 3 2" xfId="10387"/>
    <cellStyle name="Nuovo 2 3 2 4" xfId="23165"/>
    <cellStyle name="Nuovo 2 3 3" xfId="2831"/>
    <cellStyle name="Nuovo 2 3 3 2" xfId="5281"/>
    <cellStyle name="Nuovo 2 3 3 2 2" xfId="23168"/>
    <cellStyle name="Nuovo 2 3 3 3" xfId="23167"/>
    <cellStyle name="Nuovo 2 3 4" xfId="3339"/>
    <cellStyle name="Nuovo 2 3 4 2" xfId="10047"/>
    <cellStyle name="Nuovo 2 3 4 3" xfId="23169"/>
    <cellStyle name="Nuovo 2 3 5" xfId="8008"/>
    <cellStyle name="Nuovo 2 3 6" xfId="23164"/>
    <cellStyle name="Nuovo 2 3 7" xfId="1975"/>
    <cellStyle name="Nuovo 2 4" xfId="922"/>
    <cellStyle name="Nuovo 2 4 2" xfId="5282"/>
    <cellStyle name="Nuovo 2 4 2 2" xfId="5283"/>
    <cellStyle name="Nuovo 2 4 2 2 2" xfId="23172"/>
    <cellStyle name="Nuovo 2 4 2 3" xfId="14170"/>
    <cellStyle name="Nuovo 2 4 2 4" xfId="23171"/>
    <cellStyle name="Nuovo 2 4 2 5" xfId="13300"/>
    <cellStyle name="Nuovo 2 4 3" xfId="5284"/>
    <cellStyle name="Nuovo 2 4 3 2" xfId="23173"/>
    <cellStyle name="Nuovo 2 4 4" xfId="23170"/>
    <cellStyle name="Nuovo 2 4 5" xfId="2832"/>
    <cellStyle name="Nuovo 2 5" xfId="923"/>
    <cellStyle name="Nuovo 2 5 2" xfId="23174"/>
    <cellStyle name="Nuovo 2 6" xfId="2829"/>
    <cellStyle name="Nuovo 2 6 2" xfId="5879"/>
    <cellStyle name="Nuovo 2 7" xfId="23161"/>
    <cellStyle name="Nuovo 20" xfId="924"/>
    <cellStyle name="Nuovo 20 2" xfId="925"/>
    <cellStyle name="Nuovo 20 2 2" xfId="2834"/>
    <cellStyle name="Nuovo 20 2 2 2" xfId="9834"/>
    <cellStyle name="Nuovo 20 2 2 3" xfId="23177"/>
    <cellStyle name="Nuovo 20 2 3" xfId="9570"/>
    <cellStyle name="Nuovo 20 2 4" xfId="23176"/>
    <cellStyle name="Nuovo 20 3" xfId="926"/>
    <cellStyle name="Nuovo 20 3 2" xfId="927"/>
    <cellStyle name="Nuovo 20 3 2 2" xfId="4679"/>
    <cellStyle name="Nuovo 20 3 2 2 2" xfId="23180"/>
    <cellStyle name="Nuovo 20 3 2 3" xfId="3849"/>
    <cellStyle name="Nuovo 20 3 2 3 2" xfId="10388"/>
    <cellStyle name="Nuovo 20 3 2 4" xfId="23179"/>
    <cellStyle name="Nuovo 20 3 3" xfId="2835"/>
    <cellStyle name="Nuovo 20 3 3 2" xfId="5285"/>
    <cellStyle name="Nuovo 20 3 3 2 2" xfId="23182"/>
    <cellStyle name="Nuovo 20 3 3 3" xfId="23181"/>
    <cellStyle name="Nuovo 20 3 4" xfId="3340"/>
    <cellStyle name="Nuovo 20 3 4 2" xfId="10048"/>
    <cellStyle name="Nuovo 20 3 4 3" xfId="23183"/>
    <cellStyle name="Nuovo 20 3 5" xfId="7469"/>
    <cellStyle name="Nuovo 20 3 6" xfId="23178"/>
    <cellStyle name="Nuovo 20 3 7" xfId="1976"/>
    <cellStyle name="Nuovo 20 4" xfId="928"/>
    <cellStyle name="Nuovo 20 4 2" xfId="5286"/>
    <cellStyle name="Nuovo 20 4 2 2" xfId="5287"/>
    <cellStyle name="Nuovo 20 4 2 2 2" xfId="23186"/>
    <cellStyle name="Nuovo 20 4 2 3" xfId="14171"/>
    <cellStyle name="Nuovo 20 4 2 4" xfId="23185"/>
    <cellStyle name="Nuovo 20 4 2 5" xfId="13299"/>
    <cellStyle name="Nuovo 20 4 3" xfId="5288"/>
    <cellStyle name="Nuovo 20 4 3 2" xfId="23187"/>
    <cellStyle name="Nuovo 20 4 4" xfId="23184"/>
    <cellStyle name="Nuovo 20 4 5" xfId="2836"/>
    <cellStyle name="Nuovo 20 5" xfId="929"/>
    <cellStyle name="Nuovo 20 5 2" xfId="23188"/>
    <cellStyle name="Nuovo 20 6" xfId="2833"/>
    <cellStyle name="Nuovo 20 6 2" xfId="5880"/>
    <cellStyle name="Nuovo 20 7" xfId="23175"/>
    <cellStyle name="Nuovo 21" xfId="930"/>
    <cellStyle name="Nuovo 21 2" xfId="931"/>
    <cellStyle name="Nuovo 21 2 2" xfId="2838"/>
    <cellStyle name="Nuovo 21 2 2 2" xfId="9835"/>
    <cellStyle name="Nuovo 21 2 2 3" xfId="23191"/>
    <cellStyle name="Nuovo 21 2 3" xfId="9571"/>
    <cellStyle name="Nuovo 21 2 4" xfId="23190"/>
    <cellStyle name="Nuovo 21 3" xfId="932"/>
    <cellStyle name="Nuovo 21 3 2" xfId="933"/>
    <cellStyle name="Nuovo 21 3 2 2" xfId="4680"/>
    <cellStyle name="Nuovo 21 3 2 2 2" xfId="23194"/>
    <cellStyle name="Nuovo 21 3 2 3" xfId="3850"/>
    <cellStyle name="Nuovo 21 3 2 3 2" xfId="10389"/>
    <cellStyle name="Nuovo 21 3 2 4" xfId="23193"/>
    <cellStyle name="Nuovo 21 3 3" xfId="2839"/>
    <cellStyle name="Nuovo 21 3 3 2" xfId="5289"/>
    <cellStyle name="Nuovo 21 3 3 2 2" xfId="23196"/>
    <cellStyle name="Nuovo 21 3 3 3" xfId="23195"/>
    <cellStyle name="Nuovo 21 3 4" xfId="3341"/>
    <cellStyle name="Nuovo 21 3 4 2" xfId="10049"/>
    <cellStyle name="Nuovo 21 3 4 3" xfId="23197"/>
    <cellStyle name="Nuovo 21 3 5" xfId="7514"/>
    <cellStyle name="Nuovo 21 3 6" xfId="23192"/>
    <cellStyle name="Nuovo 21 3 7" xfId="1977"/>
    <cellStyle name="Nuovo 21 4" xfId="934"/>
    <cellStyle name="Nuovo 21 4 2" xfId="5290"/>
    <cellStyle name="Nuovo 21 4 2 2" xfId="5291"/>
    <cellStyle name="Nuovo 21 4 2 2 2" xfId="23200"/>
    <cellStyle name="Nuovo 21 4 2 3" xfId="14172"/>
    <cellStyle name="Nuovo 21 4 2 4" xfId="23199"/>
    <cellStyle name="Nuovo 21 4 2 5" xfId="13298"/>
    <cellStyle name="Nuovo 21 4 3" xfId="5292"/>
    <cellStyle name="Nuovo 21 4 3 2" xfId="23201"/>
    <cellStyle name="Nuovo 21 4 4" xfId="23198"/>
    <cellStyle name="Nuovo 21 4 5" xfId="2840"/>
    <cellStyle name="Nuovo 21 5" xfId="935"/>
    <cellStyle name="Nuovo 21 5 2" xfId="23202"/>
    <cellStyle name="Nuovo 21 6" xfId="2837"/>
    <cellStyle name="Nuovo 21 6 2" xfId="5881"/>
    <cellStyle name="Nuovo 21 7" xfId="23189"/>
    <cellStyle name="Nuovo 22" xfId="936"/>
    <cellStyle name="Nuovo 22 2" xfId="937"/>
    <cellStyle name="Nuovo 22 2 2" xfId="2842"/>
    <cellStyle name="Nuovo 22 2 2 2" xfId="9836"/>
    <cellStyle name="Nuovo 22 2 2 3" xfId="23205"/>
    <cellStyle name="Nuovo 22 2 3" xfId="9572"/>
    <cellStyle name="Nuovo 22 2 4" xfId="23204"/>
    <cellStyle name="Nuovo 22 3" xfId="938"/>
    <cellStyle name="Nuovo 22 3 2" xfId="939"/>
    <cellStyle name="Nuovo 22 3 2 2" xfId="4681"/>
    <cellStyle name="Nuovo 22 3 2 2 2" xfId="23208"/>
    <cellStyle name="Nuovo 22 3 2 3" xfId="3851"/>
    <cellStyle name="Nuovo 22 3 2 3 2" xfId="10390"/>
    <cellStyle name="Nuovo 22 3 2 4" xfId="23207"/>
    <cellStyle name="Nuovo 22 3 3" xfId="2843"/>
    <cellStyle name="Nuovo 22 3 3 2" xfId="5293"/>
    <cellStyle name="Nuovo 22 3 3 2 2" xfId="23210"/>
    <cellStyle name="Nuovo 22 3 3 3" xfId="23209"/>
    <cellStyle name="Nuovo 22 3 4" xfId="3342"/>
    <cellStyle name="Nuovo 22 3 4 2" xfId="10050"/>
    <cellStyle name="Nuovo 22 3 4 3" xfId="23211"/>
    <cellStyle name="Nuovo 22 3 5" xfId="8745"/>
    <cellStyle name="Nuovo 22 3 6" xfId="23206"/>
    <cellStyle name="Nuovo 22 3 7" xfId="1978"/>
    <cellStyle name="Nuovo 22 4" xfId="940"/>
    <cellStyle name="Nuovo 22 4 2" xfId="5294"/>
    <cellStyle name="Nuovo 22 4 2 2" xfId="5295"/>
    <cellStyle name="Nuovo 22 4 2 2 2" xfId="23214"/>
    <cellStyle name="Nuovo 22 4 2 3" xfId="14173"/>
    <cellStyle name="Nuovo 22 4 2 4" xfId="23213"/>
    <cellStyle name="Nuovo 22 4 2 5" xfId="13297"/>
    <cellStyle name="Nuovo 22 4 3" xfId="5296"/>
    <cellStyle name="Nuovo 22 4 3 2" xfId="23215"/>
    <cellStyle name="Nuovo 22 4 4" xfId="23212"/>
    <cellStyle name="Nuovo 22 4 5" xfId="2844"/>
    <cellStyle name="Nuovo 22 5" xfId="941"/>
    <cellStyle name="Nuovo 22 5 2" xfId="23216"/>
    <cellStyle name="Nuovo 22 6" xfId="2841"/>
    <cellStyle name="Nuovo 22 6 2" xfId="5882"/>
    <cellStyle name="Nuovo 22 7" xfId="23203"/>
    <cellStyle name="Nuovo 23" xfId="942"/>
    <cellStyle name="Nuovo 23 2" xfId="943"/>
    <cellStyle name="Nuovo 23 2 2" xfId="2846"/>
    <cellStyle name="Nuovo 23 2 2 2" xfId="9837"/>
    <cellStyle name="Nuovo 23 2 2 3" xfId="23219"/>
    <cellStyle name="Nuovo 23 2 3" xfId="9573"/>
    <cellStyle name="Nuovo 23 2 4" xfId="23218"/>
    <cellStyle name="Nuovo 23 3" xfId="944"/>
    <cellStyle name="Nuovo 23 3 2" xfId="945"/>
    <cellStyle name="Nuovo 23 3 2 2" xfId="4682"/>
    <cellStyle name="Nuovo 23 3 2 2 2" xfId="23222"/>
    <cellStyle name="Nuovo 23 3 2 3" xfId="3852"/>
    <cellStyle name="Nuovo 23 3 2 3 2" xfId="10391"/>
    <cellStyle name="Nuovo 23 3 2 4" xfId="23221"/>
    <cellStyle name="Nuovo 23 3 3" xfId="2847"/>
    <cellStyle name="Nuovo 23 3 3 2" xfId="5297"/>
    <cellStyle name="Nuovo 23 3 3 2 2" xfId="23224"/>
    <cellStyle name="Nuovo 23 3 3 3" xfId="23223"/>
    <cellStyle name="Nuovo 23 3 4" xfId="3343"/>
    <cellStyle name="Nuovo 23 3 4 2" xfId="10051"/>
    <cellStyle name="Nuovo 23 3 4 3" xfId="23225"/>
    <cellStyle name="Nuovo 23 3 5" xfId="8561"/>
    <cellStyle name="Nuovo 23 3 6" xfId="23220"/>
    <cellStyle name="Nuovo 23 3 7" xfId="1979"/>
    <cellStyle name="Nuovo 23 4" xfId="946"/>
    <cellStyle name="Nuovo 23 4 2" xfId="5298"/>
    <cellStyle name="Nuovo 23 4 2 2" xfId="5299"/>
    <cellStyle name="Nuovo 23 4 2 2 2" xfId="23228"/>
    <cellStyle name="Nuovo 23 4 2 3" xfId="14174"/>
    <cellStyle name="Nuovo 23 4 2 4" xfId="23227"/>
    <cellStyle name="Nuovo 23 4 2 5" xfId="13785"/>
    <cellStyle name="Nuovo 23 4 3" xfId="5300"/>
    <cellStyle name="Nuovo 23 4 3 2" xfId="23229"/>
    <cellStyle name="Nuovo 23 4 4" xfId="23226"/>
    <cellStyle name="Nuovo 23 4 5" xfId="2848"/>
    <cellStyle name="Nuovo 23 5" xfId="947"/>
    <cellStyle name="Nuovo 23 5 2" xfId="23230"/>
    <cellStyle name="Nuovo 23 6" xfId="2845"/>
    <cellStyle name="Nuovo 23 6 2" xfId="5883"/>
    <cellStyle name="Nuovo 23 7" xfId="23217"/>
    <cellStyle name="Nuovo 24" xfId="948"/>
    <cellStyle name="Nuovo 24 2" xfId="949"/>
    <cellStyle name="Nuovo 24 2 2" xfId="2850"/>
    <cellStyle name="Nuovo 24 2 2 2" xfId="9838"/>
    <cellStyle name="Nuovo 24 2 2 3" xfId="23233"/>
    <cellStyle name="Nuovo 24 2 3" xfId="9574"/>
    <cellStyle name="Nuovo 24 2 4" xfId="23232"/>
    <cellStyle name="Nuovo 24 3" xfId="950"/>
    <cellStyle name="Nuovo 24 3 2" xfId="951"/>
    <cellStyle name="Nuovo 24 3 2 2" xfId="4683"/>
    <cellStyle name="Nuovo 24 3 2 2 2" xfId="23236"/>
    <cellStyle name="Nuovo 24 3 2 3" xfId="3853"/>
    <cellStyle name="Nuovo 24 3 2 3 2" xfId="10392"/>
    <cellStyle name="Nuovo 24 3 2 4" xfId="23235"/>
    <cellStyle name="Nuovo 24 3 3" xfId="2851"/>
    <cellStyle name="Nuovo 24 3 3 2" xfId="5301"/>
    <cellStyle name="Nuovo 24 3 3 2 2" xfId="23238"/>
    <cellStyle name="Nuovo 24 3 3 3" xfId="23237"/>
    <cellStyle name="Nuovo 24 3 4" xfId="3344"/>
    <cellStyle name="Nuovo 24 3 4 2" xfId="10052"/>
    <cellStyle name="Nuovo 24 3 4 3" xfId="23239"/>
    <cellStyle name="Nuovo 24 3 5" xfId="7428"/>
    <cellStyle name="Nuovo 24 3 6" xfId="23234"/>
    <cellStyle name="Nuovo 24 3 7" xfId="1980"/>
    <cellStyle name="Nuovo 24 4" xfId="952"/>
    <cellStyle name="Nuovo 24 4 2" xfId="5302"/>
    <cellStyle name="Nuovo 24 4 2 2" xfId="5303"/>
    <cellStyle name="Nuovo 24 4 2 2 2" xfId="23242"/>
    <cellStyle name="Nuovo 24 4 2 3" xfId="14175"/>
    <cellStyle name="Nuovo 24 4 2 4" xfId="23241"/>
    <cellStyle name="Nuovo 24 4 2 5" xfId="13787"/>
    <cellStyle name="Nuovo 24 4 3" xfId="5304"/>
    <cellStyle name="Nuovo 24 4 3 2" xfId="23243"/>
    <cellStyle name="Nuovo 24 4 4" xfId="23240"/>
    <cellStyle name="Nuovo 24 4 5" xfId="2852"/>
    <cellStyle name="Nuovo 24 5" xfId="953"/>
    <cellStyle name="Nuovo 24 5 2" xfId="23244"/>
    <cellStyle name="Nuovo 24 6" xfId="2849"/>
    <cellStyle name="Nuovo 24 6 2" xfId="5884"/>
    <cellStyle name="Nuovo 24 7" xfId="23231"/>
    <cellStyle name="Nuovo 25" xfId="954"/>
    <cellStyle name="Nuovo 25 2" xfId="955"/>
    <cellStyle name="Nuovo 25 2 2" xfId="2854"/>
    <cellStyle name="Nuovo 25 2 2 2" xfId="9839"/>
    <cellStyle name="Nuovo 25 2 2 3" xfId="23247"/>
    <cellStyle name="Nuovo 25 2 3" xfId="9575"/>
    <cellStyle name="Nuovo 25 2 4" xfId="23246"/>
    <cellStyle name="Nuovo 25 3" xfId="956"/>
    <cellStyle name="Nuovo 25 3 2" xfId="957"/>
    <cellStyle name="Nuovo 25 3 2 2" xfId="4684"/>
    <cellStyle name="Nuovo 25 3 2 2 2" xfId="23250"/>
    <cellStyle name="Nuovo 25 3 2 3" xfId="3854"/>
    <cellStyle name="Nuovo 25 3 2 3 2" xfId="10393"/>
    <cellStyle name="Nuovo 25 3 2 4" xfId="23249"/>
    <cellStyle name="Nuovo 25 3 3" xfId="2855"/>
    <cellStyle name="Nuovo 25 3 3 2" xfId="5305"/>
    <cellStyle name="Nuovo 25 3 3 2 2" xfId="23252"/>
    <cellStyle name="Nuovo 25 3 3 3" xfId="23251"/>
    <cellStyle name="Nuovo 25 3 4" xfId="3345"/>
    <cellStyle name="Nuovo 25 3 4 2" xfId="10053"/>
    <cellStyle name="Nuovo 25 3 4 3" xfId="23253"/>
    <cellStyle name="Nuovo 25 3 5" xfId="7513"/>
    <cellStyle name="Nuovo 25 3 6" xfId="23248"/>
    <cellStyle name="Nuovo 25 3 7" xfId="1981"/>
    <cellStyle name="Nuovo 25 4" xfId="958"/>
    <cellStyle name="Nuovo 25 4 2" xfId="5306"/>
    <cellStyle name="Nuovo 25 4 2 2" xfId="5307"/>
    <cellStyle name="Nuovo 25 4 2 2 2" xfId="23256"/>
    <cellStyle name="Nuovo 25 4 2 3" xfId="14176"/>
    <cellStyle name="Nuovo 25 4 2 4" xfId="23255"/>
    <cellStyle name="Nuovo 25 4 2 5" xfId="13788"/>
    <cellStyle name="Nuovo 25 4 3" xfId="5308"/>
    <cellStyle name="Nuovo 25 4 3 2" xfId="23257"/>
    <cellStyle name="Nuovo 25 4 4" xfId="23254"/>
    <cellStyle name="Nuovo 25 4 5" xfId="2856"/>
    <cellStyle name="Nuovo 25 5" xfId="959"/>
    <cellStyle name="Nuovo 25 5 2" xfId="23258"/>
    <cellStyle name="Nuovo 25 6" xfId="2853"/>
    <cellStyle name="Nuovo 25 6 2" xfId="5885"/>
    <cellStyle name="Nuovo 25 7" xfId="23245"/>
    <cellStyle name="Nuovo 26" xfId="960"/>
    <cellStyle name="Nuovo 26 2" xfId="961"/>
    <cellStyle name="Nuovo 26 2 2" xfId="2858"/>
    <cellStyle name="Nuovo 26 2 2 2" xfId="9840"/>
    <cellStyle name="Nuovo 26 2 2 3" xfId="23261"/>
    <cellStyle name="Nuovo 26 2 3" xfId="9576"/>
    <cellStyle name="Nuovo 26 2 4" xfId="23260"/>
    <cellStyle name="Nuovo 26 3" xfId="962"/>
    <cellStyle name="Nuovo 26 3 2" xfId="963"/>
    <cellStyle name="Nuovo 26 3 2 2" xfId="4685"/>
    <cellStyle name="Nuovo 26 3 2 2 2" xfId="23264"/>
    <cellStyle name="Nuovo 26 3 2 3" xfId="3855"/>
    <cellStyle name="Nuovo 26 3 2 3 2" xfId="10394"/>
    <cellStyle name="Nuovo 26 3 2 3 3" xfId="23265"/>
    <cellStyle name="Nuovo 26 3 2 4" xfId="23263"/>
    <cellStyle name="Nuovo 26 3 3" xfId="2859"/>
    <cellStyle name="Nuovo 26 3 3 2" xfId="5309"/>
    <cellStyle name="Nuovo 26 3 3 2 2" xfId="23267"/>
    <cellStyle name="Nuovo 26 3 3 3" xfId="23268"/>
    <cellStyle name="Nuovo 26 3 3 3 2" xfId="45267"/>
    <cellStyle name="Nuovo 26 3 3 4" xfId="23266"/>
    <cellStyle name="Nuovo 26 3 4" xfId="3346"/>
    <cellStyle name="Nuovo 26 3 4 2" xfId="10054"/>
    <cellStyle name="Nuovo 26 3 4 3" xfId="23269"/>
    <cellStyle name="Nuovo 26 3 5" xfId="7826"/>
    <cellStyle name="Nuovo 26 3 6" xfId="23262"/>
    <cellStyle name="Nuovo 26 3 7" xfId="1982"/>
    <cellStyle name="Nuovo 26 4" xfId="964"/>
    <cellStyle name="Nuovo 26 4 2" xfId="5310"/>
    <cellStyle name="Nuovo 26 4 2 2" xfId="5311"/>
    <cellStyle name="Nuovo 26 4 2 2 2" xfId="23272"/>
    <cellStyle name="Nuovo 26 4 2 3" xfId="14177"/>
    <cellStyle name="Nuovo 26 4 2 3 2" xfId="23273"/>
    <cellStyle name="Nuovo 26 4 2 4" xfId="23271"/>
    <cellStyle name="Nuovo 26 4 2 5" xfId="13789"/>
    <cellStyle name="Nuovo 26 4 3" xfId="5312"/>
    <cellStyle name="Nuovo 26 4 3 2" xfId="23274"/>
    <cellStyle name="Nuovo 26 4 4" xfId="23275"/>
    <cellStyle name="Nuovo 26 4 4 2" xfId="45268"/>
    <cellStyle name="Nuovo 26 4 5" xfId="23276"/>
    <cellStyle name="Nuovo 26 4 6" xfId="23270"/>
    <cellStyle name="Nuovo 26 4 7" xfId="2860"/>
    <cellStyle name="Nuovo 26 5" xfId="965"/>
    <cellStyle name="Nuovo 26 5 2" xfId="23278"/>
    <cellStyle name="Nuovo 26 5 2 2" xfId="45269"/>
    <cellStyle name="Nuovo 26 5 3" xfId="23279"/>
    <cellStyle name="Nuovo 26 5 4" xfId="23277"/>
    <cellStyle name="Nuovo 26 6" xfId="2857"/>
    <cellStyle name="Nuovo 26 6 2" xfId="5886"/>
    <cellStyle name="Nuovo 26 7" xfId="23259"/>
    <cellStyle name="Nuovo 27" xfId="966"/>
    <cellStyle name="Nuovo 27 2" xfId="967"/>
    <cellStyle name="Nuovo 27 2 2" xfId="2862"/>
    <cellStyle name="Nuovo 27 2 2 2" xfId="9841"/>
    <cellStyle name="Nuovo 27 2 2 3" xfId="23282"/>
    <cellStyle name="Nuovo 27 2 3" xfId="9577"/>
    <cellStyle name="Nuovo 27 2 3 2" xfId="23283"/>
    <cellStyle name="Nuovo 27 2 4" xfId="23284"/>
    <cellStyle name="Nuovo 27 2 5" xfId="23281"/>
    <cellStyle name="Nuovo 27 3" xfId="968"/>
    <cellStyle name="Nuovo 27 3 2" xfId="969"/>
    <cellStyle name="Nuovo 27 3 2 2" xfId="4686"/>
    <cellStyle name="Nuovo 27 3 2 2 2" xfId="23287"/>
    <cellStyle name="Nuovo 27 3 2 3" xfId="3856"/>
    <cellStyle name="Nuovo 27 3 2 3 2" xfId="10395"/>
    <cellStyle name="Nuovo 27 3 2 3 3" xfId="23288"/>
    <cellStyle name="Nuovo 27 3 2 4" xfId="23286"/>
    <cellStyle name="Nuovo 27 3 3" xfId="2863"/>
    <cellStyle name="Nuovo 27 3 3 2" xfId="5313"/>
    <cellStyle name="Nuovo 27 3 3 2 2" xfId="23290"/>
    <cellStyle name="Nuovo 27 3 3 3" xfId="23291"/>
    <cellStyle name="Nuovo 27 3 3 3 2" xfId="45270"/>
    <cellStyle name="Nuovo 27 3 3 4" xfId="23289"/>
    <cellStyle name="Nuovo 27 3 4" xfId="3347"/>
    <cellStyle name="Nuovo 27 3 4 2" xfId="10055"/>
    <cellStyle name="Nuovo 27 3 4 3" xfId="23292"/>
    <cellStyle name="Nuovo 27 3 5" xfId="8596"/>
    <cellStyle name="Nuovo 27 3 5 2" xfId="23293"/>
    <cellStyle name="Nuovo 27 3 6" xfId="23294"/>
    <cellStyle name="Nuovo 27 3 7" xfId="23285"/>
    <cellStyle name="Nuovo 27 3 8" xfId="1983"/>
    <cellStyle name="Nuovo 27 4" xfId="970"/>
    <cellStyle name="Nuovo 27 4 2" xfId="5314"/>
    <cellStyle name="Nuovo 27 4 2 2" xfId="5315"/>
    <cellStyle name="Nuovo 27 4 2 2 2" xfId="23297"/>
    <cellStyle name="Nuovo 27 4 2 3" xfId="14178"/>
    <cellStyle name="Nuovo 27 4 2 3 2" xfId="23298"/>
    <cellStyle name="Nuovo 27 4 2 4" xfId="23296"/>
    <cellStyle name="Nuovo 27 4 2 5" xfId="13790"/>
    <cellStyle name="Nuovo 27 4 3" xfId="5316"/>
    <cellStyle name="Nuovo 27 4 3 2" xfId="23299"/>
    <cellStyle name="Nuovo 27 4 4" xfId="23300"/>
    <cellStyle name="Nuovo 27 4 4 2" xfId="45271"/>
    <cellStyle name="Nuovo 27 4 5" xfId="23301"/>
    <cellStyle name="Nuovo 27 4 6" xfId="23295"/>
    <cellStyle name="Nuovo 27 4 7" xfId="2864"/>
    <cellStyle name="Nuovo 27 5" xfId="971"/>
    <cellStyle name="Nuovo 27 5 2" xfId="23303"/>
    <cellStyle name="Nuovo 27 5 2 2" xfId="45272"/>
    <cellStyle name="Nuovo 27 5 3" xfId="23304"/>
    <cellStyle name="Nuovo 27 5 4" xfId="23302"/>
    <cellStyle name="Nuovo 27 6" xfId="2861"/>
    <cellStyle name="Nuovo 27 6 2" xfId="5887"/>
    <cellStyle name="Nuovo 27 6 3" xfId="23305"/>
    <cellStyle name="Nuovo 27 7" xfId="23280"/>
    <cellStyle name="Nuovo 28" xfId="972"/>
    <cellStyle name="Nuovo 28 2" xfId="973"/>
    <cellStyle name="Nuovo 28 2 2" xfId="2866"/>
    <cellStyle name="Nuovo 28 2 2 2" xfId="9842"/>
    <cellStyle name="Nuovo 28 2 2 3" xfId="23308"/>
    <cellStyle name="Nuovo 28 2 3" xfId="9578"/>
    <cellStyle name="Nuovo 28 2 3 2" xfId="23309"/>
    <cellStyle name="Nuovo 28 2 4" xfId="23310"/>
    <cellStyle name="Nuovo 28 2 5" xfId="23307"/>
    <cellStyle name="Nuovo 28 3" xfId="974"/>
    <cellStyle name="Nuovo 28 3 2" xfId="975"/>
    <cellStyle name="Nuovo 28 3 2 2" xfId="4687"/>
    <cellStyle name="Nuovo 28 3 2 2 2" xfId="23313"/>
    <cellStyle name="Nuovo 28 3 2 3" xfId="3857"/>
    <cellStyle name="Nuovo 28 3 2 3 2" xfId="10396"/>
    <cellStyle name="Nuovo 28 3 2 3 3" xfId="23314"/>
    <cellStyle name="Nuovo 28 3 2 4" xfId="23312"/>
    <cellStyle name="Nuovo 28 3 3" xfId="2867"/>
    <cellStyle name="Nuovo 28 3 3 2" xfId="5317"/>
    <cellStyle name="Nuovo 28 3 3 2 2" xfId="23316"/>
    <cellStyle name="Nuovo 28 3 3 3" xfId="23317"/>
    <cellStyle name="Nuovo 28 3 3 3 2" xfId="45273"/>
    <cellStyle name="Nuovo 28 3 3 4" xfId="23315"/>
    <cellStyle name="Nuovo 28 3 4" xfId="3348"/>
    <cellStyle name="Nuovo 28 3 4 2" xfId="10056"/>
    <cellStyle name="Nuovo 28 3 4 3" xfId="23318"/>
    <cellStyle name="Nuovo 28 3 5" xfId="8595"/>
    <cellStyle name="Nuovo 28 3 5 2" xfId="23319"/>
    <cellStyle name="Nuovo 28 3 6" xfId="23320"/>
    <cellStyle name="Nuovo 28 3 7" xfId="23311"/>
    <cellStyle name="Nuovo 28 3 8" xfId="1984"/>
    <cellStyle name="Nuovo 28 4" xfId="976"/>
    <cellStyle name="Nuovo 28 4 2" xfId="5318"/>
    <cellStyle name="Nuovo 28 4 2 2" xfId="5319"/>
    <cellStyle name="Nuovo 28 4 2 2 2" xfId="23323"/>
    <cellStyle name="Nuovo 28 4 2 3" xfId="14179"/>
    <cellStyle name="Nuovo 28 4 2 3 2" xfId="23324"/>
    <cellStyle name="Nuovo 28 4 2 4" xfId="23322"/>
    <cellStyle name="Nuovo 28 4 2 5" xfId="13791"/>
    <cellStyle name="Nuovo 28 4 3" xfId="5320"/>
    <cellStyle name="Nuovo 28 4 3 2" xfId="23325"/>
    <cellStyle name="Nuovo 28 4 4" xfId="23326"/>
    <cellStyle name="Nuovo 28 4 4 2" xfId="45274"/>
    <cellStyle name="Nuovo 28 4 5" xfId="23327"/>
    <cellStyle name="Nuovo 28 4 6" xfId="23321"/>
    <cellStyle name="Nuovo 28 4 7" xfId="2868"/>
    <cellStyle name="Nuovo 28 5" xfId="977"/>
    <cellStyle name="Nuovo 28 5 2" xfId="23329"/>
    <cellStyle name="Nuovo 28 5 2 2" xfId="45275"/>
    <cellStyle name="Nuovo 28 5 3" xfId="23330"/>
    <cellStyle name="Nuovo 28 5 4" xfId="23328"/>
    <cellStyle name="Nuovo 28 6" xfId="2865"/>
    <cellStyle name="Nuovo 28 6 2" xfId="5888"/>
    <cellStyle name="Nuovo 28 6 3" xfId="23331"/>
    <cellStyle name="Nuovo 28 7" xfId="23306"/>
    <cellStyle name="Nuovo 29" xfId="978"/>
    <cellStyle name="Nuovo 29 2" xfId="979"/>
    <cellStyle name="Nuovo 29 2 2" xfId="2870"/>
    <cellStyle name="Nuovo 29 2 2 2" xfId="9843"/>
    <cellStyle name="Nuovo 29 2 2 3" xfId="23334"/>
    <cellStyle name="Nuovo 29 2 3" xfId="9579"/>
    <cellStyle name="Nuovo 29 2 3 2" xfId="23335"/>
    <cellStyle name="Nuovo 29 2 4" xfId="23336"/>
    <cellStyle name="Nuovo 29 2 5" xfId="23333"/>
    <cellStyle name="Nuovo 29 3" xfId="980"/>
    <cellStyle name="Nuovo 29 3 2" xfId="981"/>
    <cellStyle name="Nuovo 29 3 2 2" xfId="4688"/>
    <cellStyle name="Nuovo 29 3 2 2 2" xfId="23339"/>
    <cellStyle name="Nuovo 29 3 2 3" xfId="3858"/>
    <cellStyle name="Nuovo 29 3 2 3 2" xfId="10397"/>
    <cellStyle name="Nuovo 29 3 2 3 3" xfId="23340"/>
    <cellStyle name="Nuovo 29 3 2 4" xfId="23338"/>
    <cellStyle name="Nuovo 29 3 3" xfId="2871"/>
    <cellStyle name="Nuovo 29 3 3 2" xfId="5321"/>
    <cellStyle name="Nuovo 29 3 3 2 2" xfId="23342"/>
    <cellStyle name="Nuovo 29 3 3 3" xfId="23343"/>
    <cellStyle name="Nuovo 29 3 3 3 2" xfId="45276"/>
    <cellStyle name="Nuovo 29 3 3 4" xfId="23341"/>
    <cellStyle name="Nuovo 29 3 4" xfId="3349"/>
    <cellStyle name="Nuovo 29 3 4 2" xfId="10057"/>
    <cellStyle name="Nuovo 29 3 4 3" xfId="23344"/>
    <cellStyle name="Nuovo 29 3 5" xfId="7825"/>
    <cellStyle name="Nuovo 29 3 5 2" xfId="23345"/>
    <cellStyle name="Nuovo 29 3 6" xfId="23346"/>
    <cellStyle name="Nuovo 29 3 7" xfId="23337"/>
    <cellStyle name="Nuovo 29 3 8" xfId="1985"/>
    <cellStyle name="Nuovo 29 4" xfId="982"/>
    <cellStyle name="Nuovo 29 4 2" xfId="5322"/>
    <cellStyle name="Nuovo 29 4 2 2" xfId="5323"/>
    <cellStyle name="Nuovo 29 4 2 2 2" xfId="23349"/>
    <cellStyle name="Nuovo 29 4 2 3" xfId="14180"/>
    <cellStyle name="Nuovo 29 4 2 3 2" xfId="23350"/>
    <cellStyle name="Nuovo 29 4 2 4" xfId="23348"/>
    <cellStyle name="Nuovo 29 4 2 5" xfId="13792"/>
    <cellStyle name="Nuovo 29 4 3" xfId="5324"/>
    <cellStyle name="Nuovo 29 4 3 2" xfId="23351"/>
    <cellStyle name="Nuovo 29 4 4" xfId="23352"/>
    <cellStyle name="Nuovo 29 4 4 2" xfId="45277"/>
    <cellStyle name="Nuovo 29 4 5" xfId="23353"/>
    <cellStyle name="Nuovo 29 4 6" xfId="23347"/>
    <cellStyle name="Nuovo 29 4 7" xfId="2872"/>
    <cellStyle name="Nuovo 29 5" xfId="983"/>
    <cellStyle name="Nuovo 29 5 2" xfId="23355"/>
    <cellStyle name="Nuovo 29 5 2 2" xfId="45278"/>
    <cellStyle name="Nuovo 29 5 3" xfId="23356"/>
    <cellStyle name="Nuovo 29 5 4" xfId="23354"/>
    <cellStyle name="Nuovo 29 6" xfId="2869"/>
    <cellStyle name="Nuovo 29 6 2" xfId="5889"/>
    <cellStyle name="Nuovo 29 6 3" xfId="23357"/>
    <cellStyle name="Nuovo 29 7" xfId="23332"/>
    <cellStyle name="Nuovo 3" xfId="984"/>
    <cellStyle name="Nuovo 3 2" xfId="985"/>
    <cellStyle name="Nuovo 3 2 2" xfId="2874"/>
    <cellStyle name="Nuovo 3 2 2 2" xfId="9844"/>
    <cellStyle name="Nuovo 3 2 2 3" xfId="23360"/>
    <cellStyle name="Nuovo 3 2 3" xfId="9580"/>
    <cellStyle name="Nuovo 3 2 3 2" xfId="23361"/>
    <cellStyle name="Nuovo 3 2 4" xfId="23362"/>
    <cellStyle name="Nuovo 3 2 5" xfId="23359"/>
    <cellStyle name="Nuovo 3 3" xfId="986"/>
    <cellStyle name="Nuovo 3 3 2" xfId="987"/>
    <cellStyle name="Nuovo 3 3 2 2" xfId="4689"/>
    <cellStyle name="Nuovo 3 3 2 2 2" xfId="23365"/>
    <cellStyle name="Nuovo 3 3 2 3" xfId="3859"/>
    <cellStyle name="Nuovo 3 3 2 3 2" xfId="10398"/>
    <cellStyle name="Nuovo 3 3 2 3 3" xfId="23366"/>
    <cellStyle name="Nuovo 3 3 2 4" xfId="23364"/>
    <cellStyle name="Nuovo 3 3 3" xfId="2875"/>
    <cellStyle name="Nuovo 3 3 3 2" xfId="5325"/>
    <cellStyle name="Nuovo 3 3 3 2 2" xfId="23368"/>
    <cellStyle name="Nuovo 3 3 3 3" xfId="23369"/>
    <cellStyle name="Nuovo 3 3 3 3 2" xfId="45279"/>
    <cellStyle name="Nuovo 3 3 3 4" xfId="23367"/>
    <cellStyle name="Nuovo 3 3 4" xfId="3350"/>
    <cellStyle name="Nuovo 3 3 4 2" xfId="10058"/>
    <cellStyle name="Nuovo 3 3 4 3" xfId="23370"/>
    <cellStyle name="Nuovo 3 3 5" xfId="7452"/>
    <cellStyle name="Nuovo 3 3 5 2" xfId="23371"/>
    <cellStyle name="Nuovo 3 3 6" xfId="23372"/>
    <cellStyle name="Nuovo 3 3 7" xfId="23363"/>
    <cellStyle name="Nuovo 3 3 8" xfId="1986"/>
    <cellStyle name="Nuovo 3 4" xfId="988"/>
    <cellStyle name="Nuovo 3 4 2" xfId="5326"/>
    <cellStyle name="Nuovo 3 4 2 2" xfId="5327"/>
    <cellStyle name="Nuovo 3 4 2 2 2" xfId="23375"/>
    <cellStyle name="Nuovo 3 4 2 3" xfId="14181"/>
    <cellStyle name="Nuovo 3 4 2 3 2" xfId="23376"/>
    <cellStyle name="Nuovo 3 4 2 4" xfId="23374"/>
    <cellStyle name="Nuovo 3 4 2 5" xfId="13793"/>
    <cellStyle name="Nuovo 3 4 3" xfId="5328"/>
    <cellStyle name="Nuovo 3 4 3 2" xfId="23377"/>
    <cellStyle name="Nuovo 3 4 4" xfId="23378"/>
    <cellStyle name="Nuovo 3 4 4 2" xfId="45280"/>
    <cellStyle name="Nuovo 3 4 5" xfId="23379"/>
    <cellStyle name="Nuovo 3 4 6" xfId="23373"/>
    <cellStyle name="Nuovo 3 4 7" xfId="2876"/>
    <cellStyle name="Nuovo 3 5" xfId="989"/>
    <cellStyle name="Nuovo 3 5 2" xfId="23381"/>
    <cellStyle name="Nuovo 3 5 2 2" xfId="45281"/>
    <cellStyle name="Nuovo 3 5 3" xfId="23382"/>
    <cellStyle name="Nuovo 3 5 4" xfId="23380"/>
    <cellStyle name="Nuovo 3 6" xfId="2873"/>
    <cellStyle name="Nuovo 3 6 2" xfId="5890"/>
    <cellStyle name="Nuovo 3 6 3" xfId="23383"/>
    <cellStyle name="Nuovo 3 7" xfId="23358"/>
    <cellStyle name="Nuovo 30" xfId="990"/>
    <cellStyle name="Nuovo 30 2" xfId="991"/>
    <cellStyle name="Nuovo 30 2 2" xfId="2878"/>
    <cellStyle name="Nuovo 30 2 2 2" xfId="9845"/>
    <cellStyle name="Nuovo 30 2 2 3" xfId="23386"/>
    <cellStyle name="Nuovo 30 2 3" xfId="9581"/>
    <cellStyle name="Nuovo 30 2 3 2" xfId="23387"/>
    <cellStyle name="Nuovo 30 2 4" xfId="23388"/>
    <cellStyle name="Nuovo 30 2 5" xfId="23385"/>
    <cellStyle name="Nuovo 30 3" xfId="992"/>
    <cellStyle name="Nuovo 30 3 2" xfId="993"/>
    <cellStyle name="Nuovo 30 3 2 2" xfId="4690"/>
    <cellStyle name="Nuovo 30 3 2 2 2" xfId="23391"/>
    <cellStyle name="Nuovo 30 3 2 3" xfId="3860"/>
    <cellStyle name="Nuovo 30 3 2 3 2" xfId="10399"/>
    <cellStyle name="Nuovo 30 3 2 3 3" xfId="23392"/>
    <cellStyle name="Nuovo 30 3 2 4" xfId="23390"/>
    <cellStyle name="Nuovo 30 3 3" xfId="2879"/>
    <cellStyle name="Nuovo 30 3 3 2" xfId="5329"/>
    <cellStyle name="Nuovo 30 3 3 2 2" xfId="23394"/>
    <cellStyle name="Nuovo 30 3 3 3" xfId="23395"/>
    <cellStyle name="Nuovo 30 3 3 3 2" xfId="45282"/>
    <cellStyle name="Nuovo 30 3 3 4" xfId="23393"/>
    <cellStyle name="Nuovo 30 3 4" xfId="3351"/>
    <cellStyle name="Nuovo 30 3 4 2" xfId="10059"/>
    <cellStyle name="Nuovo 30 3 4 3" xfId="23396"/>
    <cellStyle name="Nuovo 30 3 5" xfId="8562"/>
    <cellStyle name="Nuovo 30 3 5 2" xfId="23397"/>
    <cellStyle name="Nuovo 30 3 6" xfId="23398"/>
    <cellStyle name="Nuovo 30 3 7" xfId="23389"/>
    <cellStyle name="Nuovo 30 3 8" xfId="1987"/>
    <cellStyle name="Nuovo 30 4" xfId="994"/>
    <cellStyle name="Nuovo 30 4 2" xfId="5330"/>
    <cellStyle name="Nuovo 30 4 2 2" xfId="5331"/>
    <cellStyle name="Nuovo 30 4 2 2 2" xfId="23401"/>
    <cellStyle name="Nuovo 30 4 2 3" xfId="14182"/>
    <cellStyle name="Nuovo 30 4 2 3 2" xfId="23402"/>
    <cellStyle name="Nuovo 30 4 2 4" xfId="23400"/>
    <cellStyle name="Nuovo 30 4 2 5" xfId="13794"/>
    <cellStyle name="Nuovo 30 4 3" xfId="5332"/>
    <cellStyle name="Nuovo 30 4 3 2" xfId="23403"/>
    <cellStyle name="Nuovo 30 4 4" xfId="23404"/>
    <cellStyle name="Nuovo 30 4 4 2" xfId="45283"/>
    <cellStyle name="Nuovo 30 4 5" xfId="23405"/>
    <cellStyle name="Nuovo 30 4 6" xfId="23399"/>
    <cellStyle name="Nuovo 30 4 7" xfId="2880"/>
    <cellStyle name="Nuovo 30 5" xfId="995"/>
    <cellStyle name="Nuovo 30 5 2" xfId="23407"/>
    <cellStyle name="Nuovo 30 5 2 2" xfId="45284"/>
    <cellStyle name="Nuovo 30 5 3" xfId="23408"/>
    <cellStyle name="Nuovo 30 5 4" xfId="23406"/>
    <cellStyle name="Nuovo 30 6" xfId="2877"/>
    <cellStyle name="Nuovo 30 6 2" xfId="5891"/>
    <cellStyle name="Nuovo 30 6 3" xfId="23409"/>
    <cellStyle name="Nuovo 30 7" xfId="23384"/>
    <cellStyle name="Nuovo 31" xfId="996"/>
    <cellStyle name="Nuovo 31 2" xfId="997"/>
    <cellStyle name="Nuovo 31 2 2" xfId="2882"/>
    <cellStyle name="Nuovo 31 2 2 2" xfId="9846"/>
    <cellStyle name="Nuovo 31 2 2 3" xfId="23412"/>
    <cellStyle name="Nuovo 31 2 3" xfId="9582"/>
    <cellStyle name="Nuovo 31 2 3 2" xfId="23413"/>
    <cellStyle name="Nuovo 31 2 4" xfId="23414"/>
    <cellStyle name="Nuovo 31 2 5" xfId="23411"/>
    <cellStyle name="Nuovo 31 3" xfId="998"/>
    <cellStyle name="Nuovo 31 3 2" xfId="999"/>
    <cellStyle name="Nuovo 31 3 2 2" xfId="4691"/>
    <cellStyle name="Nuovo 31 3 2 2 2" xfId="23417"/>
    <cellStyle name="Nuovo 31 3 2 3" xfId="3861"/>
    <cellStyle name="Nuovo 31 3 2 3 2" xfId="10400"/>
    <cellStyle name="Nuovo 31 3 2 3 3" xfId="23418"/>
    <cellStyle name="Nuovo 31 3 2 4" xfId="23416"/>
    <cellStyle name="Nuovo 31 3 3" xfId="2883"/>
    <cellStyle name="Nuovo 31 3 3 2" xfId="5333"/>
    <cellStyle name="Nuovo 31 3 3 2 2" xfId="23420"/>
    <cellStyle name="Nuovo 31 3 3 3" xfId="23421"/>
    <cellStyle name="Nuovo 31 3 3 3 2" xfId="45285"/>
    <cellStyle name="Nuovo 31 3 3 4" xfId="23419"/>
    <cellStyle name="Nuovo 31 3 4" xfId="3352"/>
    <cellStyle name="Nuovo 31 3 4 2" xfId="10060"/>
    <cellStyle name="Nuovo 31 3 4 3" xfId="23422"/>
    <cellStyle name="Nuovo 31 3 5" xfId="7393"/>
    <cellStyle name="Nuovo 31 3 5 2" xfId="23423"/>
    <cellStyle name="Nuovo 31 3 6" xfId="23424"/>
    <cellStyle name="Nuovo 31 3 7" xfId="23415"/>
    <cellStyle name="Nuovo 31 3 8" xfId="1988"/>
    <cellStyle name="Nuovo 31 4" xfId="1000"/>
    <cellStyle name="Nuovo 31 4 2" xfId="5334"/>
    <cellStyle name="Nuovo 31 4 2 2" xfId="5335"/>
    <cellStyle name="Nuovo 31 4 2 2 2" xfId="23427"/>
    <cellStyle name="Nuovo 31 4 2 3" xfId="14183"/>
    <cellStyle name="Nuovo 31 4 2 3 2" xfId="23428"/>
    <cellStyle name="Nuovo 31 4 2 4" xfId="23426"/>
    <cellStyle name="Nuovo 31 4 2 5" xfId="13795"/>
    <cellStyle name="Nuovo 31 4 3" xfId="5336"/>
    <cellStyle name="Nuovo 31 4 3 2" xfId="23429"/>
    <cellStyle name="Nuovo 31 4 4" xfId="23430"/>
    <cellStyle name="Nuovo 31 4 4 2" xfId="45286"/>
    <cellStyle name="Nuovo 31 4 5" xfId="23431"/>
    <cellStyle name="Nuovo 31 4 6" xfId="23425"/>
    <cellStyle name="Nuovo 31 4 7" xfId="2884"/>
    <cellStyle name="Nuovo 31 5" xfId="1001"/>
    <cellStyle name="Nuovo 31 5 2" xfId="23433"/>
    <cellStyle name="Nuovo 31 5 2 2" xfId="45287"/>
    <cellStyle name="Nuovo 31 5 3" xfId="23434"/>
    <cellStyle name="Nuovo 31 5 4" xfId="23432"/>
    <cellStyle name="Nuovo 31 6" xfId="2881"/>
    <cellStyle name="Nuovo 31 6 2" xfId="5892"/>
    <cellStyle name="Nuovo 31 6 3" xfId="23435"/>
    <cellStyle name="Nuovo 31 7" xfId="23410"/>
    <cellStyle name="Nuovo 32" xfId="1002"/>
    <cellStyle name="Nuovo 32 2" xfId="1003"/>
    <cellStyle name="Nuovo 32 2 2" xfId="2886"/>
    <cellStyle name="Nuovo 32 2 2 2" xfId="9847"/>
    <cellStyle name="Nuovo 32 2 2 3" xfId="23438"/>
    <cellStyle name="Nuovo 32 2 3" xfId="9583"/>
    <cellStyle name="Nuovo 32 2 3 2" xfId="23439"/>
    <cellStyle name="Nuovo 32 2 4" xfId="23440"/>
    <cellStyle name="Nuovo 32 2 5" xfId="23437"/>
    <cellStyle name="Nuovo 32 3" xfId="1004"/>
    <cellStyle name="Nuovo 32 3 2" xfId="1005"/>
    <cellStyle name="Nuovo 32 3 2 2" xfId="4692"/>
    <cellStyle name="Nuovo 32 3 2 2 2" xfId="23443"/>
    <cellStyle name="Nuovo 32 3 2 3" xfId="3862"/>
    <cellStyle name="Nuovo 32 3 2 3 2" xfId="10401"/>
    <cellStyle name="Nuovo 32 3 2 3 3" xfId="23444"/>
    <cellStyle name="Nuovo 32 3 2 4" xfId="23442"/>
    <cellStyle name="Nuovo 32 3 3" xfId="2887"/>
    <cellStyle name="Nuovo 32 3 3 2" xfId="5337"/>
    <cellStyle name="Nuovo 32 3 3 2 2" xfId="23446"/>
    <cellStyle name="Nuovo 32 3 3 3" xfId="23447"/>
    <cellStyle name="Nuovo 32 3 3 3 2" xfId="45288"/>
    <cellStyle name="Nuovo 32 3 3 4" xfId="23445"/>
    <cellStyle name="Nuovo 32 3 4" xfId="3353"/>
    <cellStyle name="Nuovo 32 3 4 2" xfId="10061"/>
    <cellStyle name="Nuovo 32 3 4 3" xfId="23448"/>
    <cellStyle name="Nuovo 32 3 5" xfId="8560"/>
    <cellStyle name="Nuovo 32 3 5 2" xfId="23449"/>
    <cellStyle name="Nuovo 32 3 6" xfId="23450"/>
    <cellStyle name="Nuovo 32 3 7" xfId="23441"/>
    <cellStyle name="Nuovo 32 3 8" xfId="1989"/>
    <cellStyle name="Nuovo 32 4" xfId="1006"/>
    <cellStyle name="Nuovo 32 4 2" xfId="5338"/>
    <cellStyle name="Nuovo 32 4 2 2" xfId="5339"/>
    <cellStyle name="Nuovo 32 4 2 2 2" xfId="23453"/>
    <cellStyle name="Nuovo 32 4 2 3" xfId="14184"/>
    <cellStyle name="Nuovo 32 4 2 3 2" xfId="23454"/>
    <cellStyle name="Nuovo 32 4 2 4" xfId="23452"/>
    <cellStyle name="Nuovo 32 4 2 5" xfId="13796"/>
    <cellStyle name="Nuovo 32 4 3" xfId="5340"/>
    <cellStyle name="Nuovo 32 4 3 2" xfId="23455"/>
    <cellStyle name="Nuovo 32 4 4" xfId="23456"/>
    <cellStyle name="Nuovo 32 4 4 2" xfId="45289"/>
    <cellStyle name="Nuovo 32 4 5" xfId="23457"/>
    <cellStyle name="Nuovo 32 4 6" xfId="23451"/>
    <cellStyle name="Nuovo 32 4 7" xfId="2888"/>
    <cellStyle name="Nuovo 32 5" xfId="1007"/>
    <cellStyle name="Nuovo 32 5 2" xfId="23459"/>
    <cellStyle name="Nuovo 32 5 2 2" xfId="45290"/>
    <cellStyle name="Nuovo 32 5 3" xfId="23460"/>
    <cellStyle name="Nuovo 32 5 4" xfId="23458"/>
    <cellStyle name="Nuovo 32 6" xfId="2885"/>
    <cellStyle name="Nuovo 32 6 2" xfId="5893"/>
    <cellStyle name="Nuovo 32 6 3" xfId="23461"/>
    <cellStyle name="Nuovo 32 7" xfId="23436"/>
    <cellStyle name="Nuovo 33" xfId="1008"/>
    <cellStyle name="Nuovo 33 2" xfId="1009"/>
    <cellStyle name="Nuovo 33 2 2" xfId="2890"/>
    <cellStyle name="Nuovo 33 2 2 2" xfId="9848"/>
    <cellStyle name="Nuovo 33 2 2 3" xfId="23464"/>
    <cellStyle name="Nuovo 33 2 3" xfId="9584"/>
    <cellStyle name="Nuovo 33 2 3 2" xfId="23465"/>
    <cellStyle name="Nuovo 33 2 4" xfId="23466"/>
    <cellStyle name="Nuovo 33 2 5" xfId="23463"/>
    <cellStyle name="Nuovo 33 3" xfId="1010"/>
    <cellStyle name="Nuovo 33 3 2" xfId="1011"/>
    <cellStyle name="Nuovo 33 3 2 2" xfId="4693"/>
    <cellStyle name="Nuovo 33 3 2 2 2" xfId="23469"/>
    <cellStyle name="Nuovo 33 3 2 3" xfId="3863"/>
    <cellStyle name="Nuovo 33 3 2 3 2" xfId="10402"/>
    <cellStyle name="Nuovo 33 3 2 3 3" xfId="23470"/>
    <cellStyle name="Nuovo 33 3 2 4" xfId="23468"/>
    <cellStyle name="Nuovo 33 3 3" xfId="2891"/>
    <cellStyle name="Nuovo 33 3 3 2" xfId="5341"/>
    <cellStyle name="Nuovo 33 3 3 2 2" xfId="23472"/>
    <cellStyle name="Nuovo 33 3 3 3" xfId="23473"/>
    <cellStyle name="Nuovo 33 3 3 3 2" xfId="45291"/>
    <cellStyle name="Nuovo 33 3 3 4" xfId="23471"/>
    <cellStyle name="Nuovo 33 3 4" xfId="3354"/>
    <cellStyle name="Nuovo 33 3 4 2" xfId="10062"/>
    <cellStyle name="Nuovo 33 3 4 3" xfId="23474"/>
    <cellStyle name="Nuovo 33 3 5" xfId="8598"/>
    <cellStyle name="Nuovo 33 3 5 2" xfId="23475"/>
    <cellStyle name="Nuovo 33 3 6" xfId="23476"/>
    <cellStyle name="Nuovo 33 3 7" xfId="23467"/>
    <cellStyle name="Nuovo 33 3 8" xfId="1990"/>
    <cellStyle name="Nuovo 33 4" xfId="1012"/>
    <cellStyle name="Nuovo 33 4 2" xfId="5342"/>
    <cellStyle name="Nuovo 33 4 2 2" xfId="5343"/>
    <cellStyle name="Nuovo 33 4 2 2 2" xfId="23479"/>
    <cellStyle name="Nuovo 33 4 2 3" xfId="14185"/>
    <cellStyle name="Nuovo 33 4 2 3 2" xfId="23480"/>
    <cellStyle name="Nuovo 33 4 2 4" xfId="23478"/>
    <cellStyle name="Nuovo 33 4 2 5" xfId="13797"/>
    <cellStyle name="Nuovo 33 4 3" xfId="5344"/>
    <cellStyle name="Nuovo 33 4 3 2" xfId="23481"/>
    <cellStyle name="Nuovo 33 4 4" xfId="23482"/>
    <cellStyle name="Nuovo 33 4 4 2" xfId="45292"/>
    <cellStyle name="Nuovo 33 4 5" xfId="23483"/>
    <cellStyle name="Nuovo 33 4 6" xfId="23477"/>
    <cellStyle name="Nuovo 33 4 7" xfId="2892"/>
    <cellStyle name="Nuovo 33 5" xfId="1013"/>
    <cellStyle name="Nuovo 33 5 2" xfId="23485"/>
    <cellStyle name="Nuovo 33 5 2 2" xfId="45293"/>
    <cellStyle name="Nuovo 33 5 3" xfId="23486"/>
    <cellStyle name="Nuovo 33 5 4" xfId="23484"/>
    <cellStyle name="Nuovo 33 6" xfId="2889"/>
    <cellStyle name="Nuovo 33 6 2" xfId="5894"/>
    <cellStyle name="Nuovo 33 6 3" xfId="23487"/>
    <cellStyle name="Nuovo 33 7" xfId="23462"/>
    <cellStyle name="Nuovo 34" xfId="1014"/>
    <cellStyle name="Nuovo 34 2" xfId="1015"/>
    <cellStyle name="Nuovo 34 2 2" xfId="2894"/>
    <cellStyle name="Nuovo 34 2 2 2" xfId="9849"/>
    <cellStyle name="Nuovo 34 2 2 3" xfId="23490"/>
    <cellStyle name="Nuovo 34 2 3" xfId="9585"/>
    <cellStyle name="Nuovo 34 2 3 2" xfId="23491"/>
    <cellStyle name="Nuovo 34 2 4" xfId="23492"/>
    <cellStyle name="Nuovo 34 2 5" xfId="23489"/>
    <cellStyle name="Nuovo 34 3" xfId="1016"/>
    <cellStyle name="Nuovo 34 3 2" xfId="1017"/>
    <cellStyle name="Nuovo 34 3 2 2" xfId="4694"/>
    <cellStyle name="Nuovo 34 3 2 2 2" xfId="23495"/>
    <cellStyle name="Nuovo 34 3 2 3" xfId="3864"/>
    <cellStyle name="Nuovo 34 3 2 3 2" xfId="10403"/>
    <cellStyle name="Nuovo 34 3 2 3 3" xfId="23496"/>
    <cellStyle name="Nuovo 34 3 2 4" xfId="23494"/>
    <cellStyle name="Nuovo 34 3 3" xfId="2895"/>
    <cellStyle name="Nuovo 34 3 3 2" xfId="5345"/>
    <cellStyle name="Nuovo 34 3 3 2 2" xfId="23498"/>
    <cellStyle name="Nuovo 34 3 3 3" xfId="23499"/>
    <cellStyle name="Nuovo 34 3 3 3 2" xfId="45294"/>
    <cellStyle name="Nuovo 34 3 3 4" xfId="23497"/>
    <cellStyle name="Nuovo 34 3 4" xfId="3355"/>
    <cellStyle name="Nuovo 34 3 4 2" xfId="10063"/>
    <cellStyle name="Nuovo 34 3 4 3" xfId="23500"/>
    <cellStyle name="Nuovo 34 3 5" xfId="7824"/>
    <cellStyle name="Nuovo 34 3 5 2" xfId="23501"/>
    <cellStyle name="Nuovo 34 3 6" xfId="23502"/>
    <cellStyle name="Nuovo 34 3 7" xfId="23493"/>
    <cellStyle name="Nuovo 34 3 8" xfId="1991"/>
    <cellStyle name="Nuovo 34 4" xfId="1018"/>
    <cellStyle name="Nuovo 34 4 2" xfId="5346"/>
    <cellStyle name="Nuovo 34 4 2 2" xfId="5347"/>
    <cellStyle name="Nuovo 34 4 2 2 2" xfId="23505"/>
    <cellStyle name="Nuovo 34 4 2 3" xfId="14186"/>
    <cellStyle name="Nuovo 34 4 2 3 2" xfId="23506"/>
    <cellStyle name="Nuovo 34 4 2 4" xfId="23504"/>
    <cellStyle name="Nuovo 34 4 2 5" xfId="13798"/>
    <cellStyle name="Nuovo 34 4 3" xfId="5348"/>
    <cellStyle name="Nuovo 34 4 3 2" xfId="23507"/>
    <cellStyle name="Nuovo 34 4 4" xfId="23508"/>
    <cellStyle name="Nuovo 34 4 4 2" xfId="45295"/>
    <cellStyle name="Nuovo 34 4 5" xfId="23509"/>
    <cellStyle name="Nuovo 34 4 6" xfId="23503"/>
    <cellStyle name="Nuovo 34 4 7" xfId="2896"/>
    <cellStyle name="Nuovo 34 5" xfId="1019"/>
    <cellStyle name="Nuovo 34 5 2" xfId="23511"/>
    <cellStyle name="Nuovo 34 5 2 2" xfId="45296"/>
    <cellStyle name="Nuovo 34 5 3" xfId="23512"/>
    <cellStyle name="Nuovo 34 5 4" xfId="23510"/>
    <cellStyle name="Nuovo 34 6" xfId="2893"/>
    <cellStyle name="Nuovo 34 6 2" xfId="5895"/>
    <cellStyle name="Nuovo 34 6 3" xfId="23513"/>
    <cellStyle name="Nuovo 34 7" xfId="23488"/>
    <cellStyle name="Nuovo 35" xfId="1020"/>
    <cellStyle name="Nuovo 35 2" xfId="1021"/>
    <cellStyle name="Nuovo 35 2 2" xfId="2898"/>
    <cellStyle name="Nuovo 35 2 2 2" xfId="9850"/>
    <cellStyle name="Nuovo 35 2 2 3" xfId="23516"/>
    <cellStyle name="Nuovo 35 2 3" xfId="9586"/>
    <cellStyle name="Nuovo 35 2 3 2" xfId="23517"/>
    <cellStyle name="Nuovo 35 2 4" xfId="23518"/>
    <cellStyle name="Nuovo 35 2 5" xfId="23515"/>
    <cellStyle name="Nuovo 35 3" xfId="1022"/>
    <cellStyle name="Nuovo 35 3 2" xfId="1023"/>
    <cellStyle name="Nuovo 35 3 2 2" xfId="4695"/>
    <cellStyle name="Nuovo 35 3 2 2 2" xfId="23521"/>
    <cellStyle name="Nuovo 35 3 2 3" xfId="3865"/>
    <cellStyle name="Nuovo 35 3 2 3 2" xfId="10404"/>
    <cellStyle name="Nuovo 35 3 2 3 3" xfId="23522"/>
    <cellStyle name="Nuovo 35 3 2 4" xfId="23520"/>
    <cellStyle name="Nuovo 35 3 3" xfId="2899"/>
    <cellStyle name="Nuovo 35 3 3 2" xfId="5349"/>
    <cellStyle name="Nuovo 35 3 3 2 2" xfId="23524"/>
    <cellStyle name="Nuovo 35 3 3 3" xfId="23525"/>
    <cellStyle name="Nuovo 35 3 3 3 2" xfId="45297"/>
    <cellStyle name="Nuovo 35 3 3 4" xfId="23523"/>
    <cellStyle name="Nuovo 35 3 4" xfId="3356"/>
    <cellStyle name="Nuovo 35 3 4 2" xfId="10064"/>
    <cellStyle name="Nuovo 35 3 4 3" xfId="23526"/>
    <cellStyle name="Nuovo 35 3 5" xfId="8597"/>
    <cellStyle name="Nuovo 35 3 5 2" xfId="23527"/>
    <cellStyle name="Nuovo 35 3 6" xfId="23528"/>
    <cellStyle name="Nuovo 35 3 7" xfId="23519"/>
    <cellStyle name="Nuovo 35 3 8" xfId="1992"/>
    <cellStyle name="Nuovo 35 4" xfId="1024"/>
    <cellStyle name="Nuovo 35 4 2" xfId="5350"/>
    <cellStyle name="Nuovo 35 4 2 2" xfId="5351"/>
    <cellStyle name="Nuovo 35 4 2 2 2" xfId="23531"/>
    <cellStyle name="Nuovo 35 4 2 3" xfId="14187"/>
    <cellStyle name="Nuovo 35 4 2 3 2" xfId="23532"/>
    <cellStyle name="Nuovo 35 4 2 4" xfId="23530"/>
    <cellStyle name="Nuovo 35 4 2 5" xfId="13799"/>
    <cellStyle name="Nuovo 35 4 3" xfId="5352"/>
    <cellStyle name="Nuovo 35 4 3 2" xfId="23533"/>
    <cellStyle name="Nuovo 35 4 4" xfId="23534"/>
    <cellStyle name="Nuovo 35 4 4 2" xfId="45298"/>
    <cellStyle name="Nuovo 35 4 5" xfId="23535"/>
    <cellStyle name="Nuovo 35 4 6" xfId="23529"/>
    <cellStyle name="Nuovo 35 4 7" xfId="2900"/>
    <cellStyle name="Nuovo 35 5" xfId="1025"/>
    <cellStyle name="Nuovo 35 5 2" xfId="23537"/>
    <cellStyle name="Nuovo 35 5 2 2" xfId="45299"/>
    <cellStyle name="Nuovo 35 5 3" xfId="23538"/>
    <cellStyle name="Nuovo 35 5 4" xfId="23536"/>
    <cellStyle name="Nuovo 35 6" xfId="2897"/>
    <cellStyle name="Nuovo 35 6 2" xfId="5896"/>
    <cellStyle name="Nuovo 35 6 3" xfId="23539"/>
    <cellStyle name="Nuovo 35 7" xfId="23514"/>
    <cellStyle name="Nuovo 36" xfId="1026"/>
    <cellStyle name="Nuovo 36 2" xfId="1027"/>
    <cellStyle name="Nuovo 36 2 2" xfId="2902"/>
    <cellStyle name="Nuovo 36 2 2 2" xfId="9851"/>
    <cellStyle name="Nuovo 36 2 2 3" xfId="23542"/>
    <cellStyle name="Nuovo 36 2 3" xfId="9587"/>
    <cellStyle name="Nuovo 36 2 3 2" xfId="23543"/>
    <cellStyle name="Nuovo 36 2 4" xfId="23544"/>
    <cellStyle name="Nuovo 36 2 5" xfId="23541"/>
    <cellStyle name="Nuovo 36 3" xfId="1028"/>
    <cellStyle name="Nuovo 36 3 2" xfId="1029"/>
    <cellStyle name="Nuovo 36 3 2 2" xfId="4696"/>
    <cellStyle name="Nuovo 36 3 2 2 2" xfId="23547"/>
    <cellStyle name="Nuovo 36 3 2 3" xfId="3866"/>
    <cellStyle name="Nuovo 36 3 2 3 2" xfId="10405"/>
    <cellStyle name="Nuovo 36 3 2 3 3" xfId="23548"/>
    <cellStyle name="Nuovo 36 3 2 4" xfId="23546"/>
    <cellStyle name="Nuovo 36 3 3" xfId="2903"/>
    <cellStyle name="Nuovo 36 3 3 2" xfId="5353"/>
    <cellStyle name="Nuovo 36 3 3 2 2" xfId="23550"/>
    <cellStyle name="Nuovo 36 3 3 3" xfId="23551"/>
    <cellStyle name="Nuovo 36 3 3 3 2" xfId="45300"/>
    <cellStyle name="Nuovo 36 3 3 4" xfId="23549"/>
    <cellStyle name="Nuovo 36 3 4" xfId="3357"/>
    <cellStyle name="Nuovo 36 3 4 2" xfId="10065"/>
    <cellStyle name="Nuovo 36 3 4 3" xfId="23552"/>
    <cellStyle name="Nuovo 36 3 5" xfId="7460"/>
    <cellStyle name="Nuovo 36 3 5 2" xfId="23553"/>
    <cellStyle name="Nuovo 36 3 6" xfId="23554"/>
    <cellStyle name="Nuovo 36 3 7" xfId="23545"/>
    <cellStyle name="Nuovo 36 3 8" xfId="1993"/>
    <cellStyle name="Nuovo 36 4" xfId="1030"/>
    <cellStyle name="Nuovo 36 4 2" xfId="5354"/>
    <cellStyle name="Nuovo 36 4 2 2" xfId="5355"/>
    <cellStyle name="Nuovo 36 4 2 2 2" xfId="23557"/>
    <cellStyle name="Nuovo 36 4 2 3" xfId="14188"/>
    <cellStyle name="Nuovo 36 4 2 3 2" xfId="23558"/>
    <cellStyle name="Nuovo 36 4 2 4" xfId="23556"/>
    <cellStyle name="Nuovo 36 4 2 5" xfId="13800"/>
    <cellStyle name="Nuovo 36 4 3" xfId="5356"/>
    <cellStyle name="Nuovo 36 4 3 2" xfId="23559"/>
    <cellStyle name="Nuovo 36 4 4" xfId="23560"/>
    <cellStyle name="Nuovo 36 4 4 2" xfId="45301"/>
    <cellStyle name="Nuovo 36 4 5" xfId="23561"/>
    <cellStyle name="Nuovo 36 4 6" xfId="23555"/>
    <cellStyle name="Nuovo 36 4 7" xfId="2904"/>
    <cellStyle name="Nuovo 36 5" xfId="1031"/>
    <cellStyle name="Nuovo 36 5 2" xfId="23563"/>
    <cellStyle name="Nuovo 36 5 2 2" xfId="45302"/>
    <cellStyle name="Nuovo 36 5 3" xfId="23564"/>
    <cellStyle name="Nuovo 36 5 4" xfId="23562"/>
    <cellStyle name="Nuovo 36 6" xfId="2901"/>
    <cellStyle name="Nuovo 36 6 2" xfId="5897"/>
    <cellStyle name="Nuovo 36 6 3" xfId="23565"/>
    <cellStyle name="Nuovo 36 7" xfId="23540"/>
    <cellStyle name="Nuovo 37" xfId="1032"/>
    <cellStyle name="Nuovo 37 2" xfId="1033"/>
    <cellStyle name="Nuovo 37 2 2" xfId="2906"/>
    <cellStyle name="Nuovo 37 2 2 2" xfId="9852"/>
    <cellStyle name="Nuovo 37 2 2 3" xfId="23568"/>
    <cellStyle name="Nuovo 37 2 3" xfId="9588"/>
    <cellStyle name="Nuovo 37 2 3 2" xfId="23569"/>
    <cellStyle name="Nuovo 37 2 4" xfId="23570"/>
    <cellStyle name="Nuovo 37 2 5" xfId="23567"/>
    <cellStyle name="Nuovo 37 3" xfId="1034"/>
    <cellStyle name="Nuovo 37 3 2" xfId="1035"/>
    <cellStyle name="Nuovo 37 3 2 2" xfId="4697"/>
    <cellStyle name="Nuovo 37 3 2 2 2" xfId="23573"/>
    <cellStyle name="Nuovo 37 3 2 3" xfId="3867"/>
    <cellStyle name="Nuovo 37 3 2 3 2" xfId="10406"/>
    <cellStyle name="Nuovo 37 3 2 3 3" xfId="23574"/>
    <cellStyle name="Nuovo 37 3 2 4" xfId="23572"/>
    <cellStyle name="Nuovo 37 3 3" xfId="2907"/>
    <cellStyle name="Nuovo 37 3 3 2" xfId="5357"/>
    <cellStyle name="Nuovo 37 3 3 2 2" xfId="23576"/>
    <cellStyle name="Nuovo 37 3 3 3" xfId="23577"/>
    <cellStyle name="Nuovo 37 3 3 3 2" xfId="45303"/>
    <cellStyle name="Nuovo 37 3 3 4" xfId="23575"/>
    <cellStyle name="Nuovo 37 3 4" xfId="3358"/>
    <cellStyle name="Nuovo 37 3 4 2" xfId="10066"/>
    <cellStyle name="Nuovo 37 3 4 3" xfId="23578"/>
    <cellStyle name="Nuovo 37 3 5" xfId="7512"/>
    <cellStyle name="Nuovo 37 3 5 2" xfId="23579"/>
    <cellStyle name="Nuovo 37 3 6" xfId="23580"/>
    <cellStyle name="Nuovo 37 3 7" xfId="23571"/>
    <cellStyle name="Nuovo 37 3 8" xfId="1994"/>
    <cellStyle name="Nuovo 37 4" xfId="1036"/>
    <cellStyle name="Nuovo 37 4 2" xfId="5358"/>
    <cellStyle name="Nuovo 37 4 2 2" xfId="5359"/>
    <cellStyle name="Nuovo 37 4 2 2 2" xfId="23583"/>
    <cellStyle name="Nuovo 37 4 2 3" xfId="14189"/>
    <cellStyle name="Nuovo 37 4 2 3 2" xfId="23584"/>
    <cellStyle name="Nuovo 37 4 2 4" xfId="23582"/>
    <cellStyle name="Nuovo 37 4 2 5" xfId="13801"/>
    <cellStyle name="Nuovo 37 4 3" xfId="5360"/>
    <cellStyle name="Nuovo 37 4 3 2" xfId="23585"/>
    <cellStyle name="Nuovo 37 4 4" xfId="23586"/>
    <cellStyle name="Nuovo 37 4 4 2" xfId="45304"/>
    <cellStyle name="Nuovo 37 4 5" xfId="23587"/>
    <cellStyle name="Nuovo 37 4 6" xfId="23581"/>
    <cellStyle name="Nuovo 37 4 7" xfId="2908"/>
    <cellStyle name="Nuovo 37 5" xfId="1037"/>
    <cellStyle name="Nuovo 37 5 2" xfId="23589"/>
    <cellStyle name="Nuovo 37 5 2 2" xfId="45305"/>
    <cellStyle name="Nuovo 37 5 3" xfId="23590"/>
    <cellStyle name="Nuovo 37 5 4" xfId="23588"/>
    <cellStyle name="Nuovo 37 6" xfId="2905"/>
    <cellStyle name="Nuovo 37 6 2" xfId="5898"/>
    <cellStyle name="Nuovo 37 6 3" xfId="23591"/>
    <cellStyle name="Nuovo 37 7" xfId="23566"/>
    <cellStyle name="Nuovo 38" xfId="1038"/>
    <cellStyle name="Nuovo 38 2" xfId="1039"/>
    <cellStyle name="Nuovo 38 2 2" xfId="2910"/>
    <cellStyle name="Nuovo 38 2 2 2" xfId="9853"/>
    <cellStyle name="Nuovo 38 2 2 3" xfId="23594"/>
    <cellStyle name="Nuovo 38 2 3" xfId="9589"/>
    <cellStyle name="Nuovo 38 2 3 2" xfId="23595"/>
    <cellStyle name="Nuovo 38 2 4" xfId="23596"/>
    <cellStyle name="Nuovo 38 2 5" xfId="23593"/>
    <cellStyle name="Nuovo 38 3" xfId="1040"/>
    <cellStyle name="Nuovo 38 3 2" xfId="1041"/>
    <cellStyle name="Nuovo 38 3 2 2" xfId="4698"/>
    <cellStyle name="Nuovo 38 3 2 2 2" xfId="23599"/>
    <cellStyle name="Nuovo 38 3 2 3" xfId="3868"/>
    <cellStyle name="Nuovo 38 3 2 3 2" xfId="10407"/>
    <cellStyle name="Nuovo 38 3 2 3 3" xfId="23600"/>
    <cellStyle name="Nuovo 38 3 2 4" xfId="23598"/>
    <cellStyle name="Nuovo 38 3 3" xfId="2911"/>
    <cellStyle name="Nuovo 38 3 3 2" xfId="5361"/>
    <cellStyle name="Nuovo 38 3 3 2 2" xfId="23602"/>
    <cellStyle name="Nuovo 38 3 3 3" xfId="23603"/>
    <cellStyle name="Nuovo 38 3 3 3 2" xfId="45306"/>
    <cellStyle name="Nuovo 38 3 3 4" xfId="23601"/>
    <cellStyle name="Nuovo 38 3 4" xfId="3359"/>
    <cellStyle name="Nuovo 38 3 4 2" xfId="10067"/>
    <cellStyle name="Nuovo 38 3 4 3" xfId="23604"/>
    <cellStyle name="Nuovo 38 3 5" xfId="8469"/>
    <cellStyle name="Nuovo 38 3 5 2" xfId="23605"/>
    <cellStyle name="Nuovo 38 3 6" xfId="23606"/>
    <cellStyle name="Nuovo 38 3 7" xfId="23597"/>
    <cellStyle name="Nuovo 38 3 8" xfId="1995"/>
    <cellStyle name="Nuovo 38 4" xfId="1042"/>
    <cellStyle name="Nuovo 38 4 2" xfId="5362"/>
    <cellStyle name="Nuovo 38 4 2 2" xfId="5363"/>
    <cellStyle name="Nuovo 38 4 2 2 2" xfId="23609"/>
    <cellStyle name="Nuovo 38 4 2 3" xfId="14190"/>
    <cellStyle name="Nuovo 38 4 2 3 2" xfId="23610"/>
    <cellStyle name="Nuovo 38 4 2 4" xfId="23608"/>
    <cellStyle name="Nuovo 38 4 2 5" xfId="13802"/>
    <cellStyle name="Nuovo 38 4 3" xfId="5364"/>
    <cellStyle name="Nuovo 38 4 3 2" xfId="23611"/>
    <cellStyle name="Nuovo 38 4 4" xfId="23612"/>
    <cellStyle name="Nuovo 38 4 4 2" xfId="45307"/>
    <cellStyle name="Nuovo 38 4 5" xfId="23613"/>
    <cellStyle name="Nuovo 38 4 6" xfId="23607"/>
    <cellStyle name="Nuovo 38 4 7" xfId="2912"/>
    <cellStyle name="Nuovo 38 5" xfId="1043"/>
    <cellStyle name="Nuovo 38 5 2" xfId="23615"/>
    <cellStyle name="Nuovo 38 5 2 2" xfId="45308"/>
    <cellStyle name="Nuovo 38 5 3" xfId="23616"/>
    <cellStyle name="Nuovo 38 5 4" xfId="23614"/>
    <cellStyle name="Nuovo 38 6" xfId="2909"/>
    <cellStyle name="Nuovo 38 6 2" xfId="5899"/>
    <cellStyle name="Nuovo 38 6 3" xfId="23617"/>
    <cellStyle name="Nuovo 38 7" xfId="23592"/>
    <cellStyle name="Nuovo 39" xfId="1044"/>
    <cellStyle name="Nuovo 39 2" xfId="1045"/>
    <cellStyle name="Nuovo 39 2 2" xfId="2914"/>
    <cellStyle name="Nuovo 39 2 2 2" xfId="9854"/>
    <cellStyle name="Nuovo 39 2 2 3" xfId="23620"/>
    <cellStyle name="Nuovo 39 2 3" xfId="9590"/>
    <cellStyle name="Nuovo 39 2 3 2" xfId="23621"/>
    <cellStyle name="Nuovo 39 2 4" xfId="23622"/>
    <cellStyle name="Nuovo 39 2 5" xfId="23619"/>
    <cellStyle name="Nuovo 39 3" xfId="1046"/>
    <cellStyle name="Nuovo 39 3 2" xfId="1047"/>
    <cellStyle name="Nuovo 39 3 2 2" xfId="4699"/>
    <cellStyle name="Nuovo 39 3 2 2 2" xfId="23625"/>
    <cellStyle name="Nuovo 39 3 2 3" xfId="3869"/>
    <cellStyle name="Nuovo 39 3 2 3 2" xfId="10408"/>
    <cellStyle name="Nuovo 39 3 2 3 3" xfId="23626"/>
    <cellStyle name="Nuovo 39 3 2 4" xfId="23624"/>
    <cellStyle name="Nuovo 39 3 3" xfId="2915"/>
    <cellStyle name="Nuovo 39 3 3 2" xfId="5365"/>
    <cellStyle name="Nuovo 39 3 3 2 2" xfId="23628"/>
    <cellStyle name="Nuovo 39 3 3 3" xfId="23629"/>
    <cellStyle name="Nuovo 39 3 3 3 2" xfId="45309"/>
    <cellStyle name="Nuovo 39 3 3 4" xfId="23627"/>
    <cellStyle name="Nuovo 39 3 4" xfId="3360"/>
    <cellStyle name="Nuovo 39 3 4 2" xfId="10068"/>
    <cellStyle name="Nuovo 39 3 4 3" xfId="23630"/>
    <cellStyle name="Nuovo 39 3 5" xfId="7818"/>
    <cellStyle name="Nuovo 39 3 5 2" xfId="23631"/>
    <cellStyle name="Nuovo 39 3 6" xfId="23632"/>
    <cellStyle name="Nuovo 39 3 7" xfId="23623"/>
    <cellStyle name="Nuovo 39 3 8" xfId="1996"/>
    <cellStyle name="Nuovo 39 4" xfId="1048"/>
    <cellStyle name="Nuovo 39 4 2" xfId="5366"/>
    <cellStyle name="Nuovo 39 4 2 2" xfId="5367"/>
    <cellStyle name="Nuovo 39 4 2 2 2" xfId="23635"/>
    <cellStyle name="Nuovo 39 4 2 3" xfId="14191"/>
    <cellStyle name="Nuovo 39 4 2 3 2" xfId="23636"/>
    <cellStyle name="Nuovo 39 4 2 4" xfId="23634"/>
    <cellStyle name="Nuovo 39 4 2 5" xfId="13803"/>
    <cellStyle name="Nuovo 39 4 3" xfId="5368"/>
    <cellStyle name="Nuovo 39 4 3 2" xfId="23637"/>
    <cellStyle name="Nuovo 39 4 4" xfId="23638"/>
    <cellStyle name="Nuovo 39 4 4 2" xfId="45310"/>
    <cellStyle name="Nuovo 39 4 5" xfId="23639"/>
    <cellStyle name="Nuovo 39 4 6" xfId="23633"/>
    <cellStyle name="Nuovo 39 4 7" xfId="2916"/>
    <cellStyle name="Nuovo 39 5" xfId="1049"/>
    <cellStyle name="Nuovo 39 5 2" xfId="23641"/>
    <cellStyle name="Nuovo 39 5 2 2" xfId="45311"/>
    <cellStyle name="Nuovo 39 5 3" xfId="23642"/>
    <cellStyle name="Nuovo 39 5 4" xfId="23640"/>
    <cellStyle name="Nuovo 39 6" xfId="2913"/>
    <cellStyle name="Nuovo 39 6 2" xfId="5900"/>
    <cellStyle name="Nuovo 39 6 3" xfId="23643"/>
    <cellStyle name="Nuovo 39 7" xfId="23618"/>
    <cellStyle name="Nuovo 4" xfId="1050"/>
    <cellStyle name="Nuovo 4 2" xfId="1051"/>
    <cellStyle name="Nuovo 4 2 2" xfId="2918"/>
    <cellStyle name="Nuovo 4 2 2 2" xfId="9855"/>
    <cellStyle name="Nuovo 4 2 2 3" xfId="23646"/>
    <cellStyle name="Nuovo 4 2 3" xfId="9591"/>
    <cellStyle name="Nuovo 4 2 3 2" xfId="23647"/>
    <cellStyle name="Nuovo 4 2 4" xfId="23648"/>
    <cellStyle name="Nuovo 4 2 5" xfId="23645"/>
    <cellStyle name="Nuovo 4 3" xfId="1052"/>
    <cellStyle name="Nuovo 4 3 2" xfId="1053"/>
    <cellStyle name="Nuovo 4 3 2 2" xfId="4700"/>
    <cellStyle name="Nuovo 4 3 2 2 2" xfId="23651"/>
    <cellStyle name="Nuovo 4 3 2 3" xfId="3870"/>
    <cellStyle name="Nuovo 4 3 2 3 2" xfId="10409"/>
    <cellStyle name="Nuovo 4 3 2 3 3" xfId="23652"/>
    <cellStyle name="Nuovo 4 3 2 4" xfId="23650"/>
    <cellStyle name="Nuovo 4 3 3" xfId="2919"/>
    <cellStyle name="Nuovo 4 3 3 2" xfId="5369"/>
    <cellStyle name="Nuovo 4 3 3 2 2" xfId="23654"/>
    <cellStyle name="Nuovo 4 3 3 3" xfId="23655"/>
    <cellStyle name="Nuovo 4 3 3 3 2" xfId="45312"/>
    <cellStyle name="Nuovo 4 3 3 4" xfId="23653"/>
    <cellStyle name="Nuovo 4 3 4" xfId="3361"/>
    <cellStyle name="Nuovo 4 3 4 2" xfId="10069"/>
    <cellStyle name="Nuovo 4 3 4 3" xfId="23656"/>
    <cellStyle name="Nuovo 4 3 5" xfId="7426"/>
    <cellStyle name="Nuovo 4 3 5 2" xfId="23657"/>
    <cellStyle name="Nuovo 4 3 6" xfId="23658"/>
    <cellStyle name="Nuovo 4 3 7" xfId="23649"/>
    <cellStyle name="Nuovo 4 3 8" xfId="1997"/>
    <cellStyle name="Nuovo 4 4" xfId="1054"/>
    <cellStyle name="Nuovo 4 4 2" xfId="5370"/>
    <cellStyle name="Nuovo 4 4 2 2" xfId="5371"/>
    <cellStyle name="Nuovo 4 4 2 2 2" xfId="23661"/>
    <cellStyle name="Nuovo 4 4 2 3" xfId="14192"/>
    <cellStyle name="Nuovo 4 4 2 3 2" xfId="23662"/>
    <cellStyle name="Nuovo 4 4 2 4" xfId="23660"/>
    <cellStyle name="Nuovo 4 4 2 5" xfId="13804"/>
    <cellStyle name="Nuovo 4 4 3" xfId="5372"/>
    <cellStyle name="Nuovo 4 4 3 2" xfId="23663"/>
    <cellStyle name="Nuovo 4 4 4" xfId="23664"/>
    <cellStyle name="Nuovo 4 4 4 2" xfId="45313"/>
    <cellStyle name="Nuovo 4 4 5" xfId="23665"/>
    <cellStyle name="Nuovo 4 4 6" xfId="23659"/>
    <cellStyle name="Nuovo 4 4 7" xfId="2920"/>
    <cellStyle name="Nuovo 4 5" xfId="1055"/>
    <cellStyle name="Nuovo 4 5 2" xfId="23667"/>
    <cellStyle name="Nuovo 4 5 2 2" xfId="45314"/>
    <cellStyle name="Nuovo 4 5 3" xfId="23668"/>
    <cellStyle name="Nuovo 4 5 4" xfId="23666"/>
    <cellStyle name="Nuovo 4 6" xfId="2917"/>
    <cellStyle name="Nuovo 4 6 2" xfId="5901"/>
    <cellStyle name="Nuovo 4 6 3" xfId="23669"/>
    <cellStyle name="Nuovo 4 7" xfId="23644"/>
    <cellStyle name="Nuovo 40" xfId="1056"/>
    <cellStyle name="Nuovo 40 2" xfId="1057"/>
    <cellStyle name="Nuovo 40 2 2" xfId="2922"/>
    <cellStyle name="Nuovo 40 2 2 2" xfId="9856"/>
    <cellStyle name="Nuovo 40 2 2 3" xfId="23672"/>
    <cellStyle name="Nuovo 40 2 3" xfId="9592"/>
    <cellStyle name="Nuovo 40 2 3 2" xfId="23673"/>
    <cellStyle name="Nuovo 40 2 4" xfId="23674"/>
    <cellStyle name="Nuovo 40 2 5" xfId="23671"/>
    <cellStyle name="Nuovo 40 3" xfId="1058"/>
    <cellStyle name="Nuovo 40 3 2" xfId="1059"/>
    <cellStyle name="Nuovo 40 3 2 2" xfId="4701"/>
    <cellStyle name="Nuovo 40 3 2 2 2" xfId="23677"/>
    <cellStyle name="Nuovo 40 3 2 3" xfId="3871"/>
    <cellStyle name="Nuovo 40 3 2 3 2" xfId="10410"/>
    <cellStyle name="Nuovo 40 3 2 3 3" xfId="23678"/>
    <cellStyle name="Nuovo 40 3 2 4" xfId="23676"/>
    <cellStyle name="Nuovo 40 3 3" xfId="2923"/>
    <cellStyle name="Nuovo 40 3 3 2" xfId="5373"/>
    <cellStyle name="Nuovo 40 3 3 2 2" xfId="23680"/>
    <cellStyle name="Nuovo 40 3 3 3" xfId="23681"/>
    <cellStyle name="Nuovo 40 3 3 3 2" xfId="45315"/>
    <cellStyle name="Nuovo 40 3 3 4" xfId="23679"/>
    <cellStyle name="Nuovo 40 3 4" xfId="3362"/>
    <cellStyle name="Nuovo 40 3 4 2" xfId="10070"/>
    <cellStyle name="Nuovo 40 3 4 3" xfId="23682"/>
    <cellStyle name="Nuovo 40 3 5" xfId="7807"/>
    <cellStyle name="Nuovo 40 3 5 2" xfId="23683"/>
    <cellStyle name="Nuovo 40 3 6" xfId="23684"/>
    <cellStyle name="Nuovo 40 3 7" xfId="23675"/>
    <cellStyle name="Nuovo 40 3 8" xfId="1998"/>
    <cellStyle name="Nuovo 40 4" xfId="1060"/>
    <cellStyle name="Nuovo 40 4 2" xfId="5374"/>
    <cellStyle name="Nuovo 40 4 2 2" xfId="5375"/>
    <cellStyle name="Nuovo 40 4 2 2 2" xfId="23687"/>
    <cellStyle name="Nuovo 40 4 2 3" xfId="14193"/>
    <cellStyle name="Nuovo 40 4 2 3 2" xfId="23688"/>
    <cellStyle name="Nuovo 40 4 2 4" xfId="23686"/>
    <cellStyle name="Nuovo 40 4 2 5" xfId="13805"/>
    <cellStyle name="Nuovo 40 4 3" xfId="5376"/>
    <cellStyle name="Nuovo 40 4 3 2" xfId="23689"/>
    <cellStyle name="Nuovo 40 4 4" xfId="23690"/>
    <cellStyle name="Nuovo 40 4 4 2" xfId="45316"/>
    <cellStyle name="Nuovo 40 4 5" xfId="23691"/>
    <cellStyle name="Nuovo 40 4 6" xfId="23685"/>
    <cellStyle name="Nuovo 40 4 7" xfId="2924"/>
    <cellStyle name="Nuovo 40 5" xfId="1061"/>
    <cellStyle name="Nuovo 40 5 2" xfId="23693"/>
    <cellStyle name="Nuovo 40 5 2 2" xfId="45317"/>
    <cellStyle name="Nuovo 40 5 3" xfId="23694"/>
    <cellStyle name="Nuovo 40 5 4" xfId="23692"/>
    <cellStyle name="Nuovo 40 6" xfId="2921"/>
    <cellStyle name="Nuovo 40 6 2" xfId="5902"/>
    <cellStyle name="Nuovo 40 6 3" xfId="23695"/>
    <cellStyle name="Nuovo 40 7" xfId="23670"/>
    <cellStyle name="Nuovo 41" xfId="1062"/>
    <cellStyle name="Nuovo 41 2" xfId="1063"/>
    <cellStyle name="Nuovo 41 2 2" xfId="2926"/>
    <cellStyle name="Nuovo 41 2 2 2" xfId="9857"/>
    <cellStyle name="Nuovo 41 2 2 3" xfId="23698"/>
    <cellStyle name="Nuovo 41 2 3" xfId="9593"/>
    <cellStyle name="Nuovo 41 2 3 2" xfId="23699"/>
    <cellStyle name="Nuovo 41 2 4" xfId="23700"/>
    <cellStyle name="Nuovo 41 2 5" xfId="23697"/>
    <cellStyle name="Nuovo 41 3" xfId="1064"/>
    <cellStyle name="Nuovo 41 3 2" xfId="1065"/>
    <cellStyle name="Nuovo 41 3 2 2" xfId="4702"/>
    <cellStyle name="Nuovo 41 3 2 2 2" xfId="23703"/>
    <cellStyle name="Nuovo 41 3 2 3" xfId="3872"/>
    <cellStyle name="Nuovo 41 3 2 3 2" xfId="10411"/>
    <cellStyle name="Nuovo 41 3 2 3 3" xfId="23704"/>
    <cellStyle name="Nuovo 41 3 2 4" xfId="23702"/>
    <cellStyle name="Nuovo 41 3 3" xfId="2927"/>
    <cellStyle name="Nuovo 41 3 3 2" xfId="5377"/>
    <cellStyle name="Nuovo 41 3 3 2 2" xfId="23706"/>
    <cellStyle name="Nuovo 41 3 3 3" xfId="23707"/>
    <cellStyle name="Nuovo 41 3 3 3 2" xfId="45318"/>
    <cellStyle name="Nuovo 41 3 3 4" xfId="23705"/>
    <cellStyle name="Nuovo 41 3 4" xfId="3363"/>
    <cellStyle name="Nuovo 41 3 4 2" xfId="10071"/>
    <cellStyle name="Nuovo 41 3 4 3" xfId="23708"/>
    <cellStyle name="Nuovo 41 3 5" xfId="8563"/>
    <cellStyle name="Nuovo 41 3 5 2" xfId="23709"/>
    <cellStyle name="Nuovo 41 3 6" xfId="23710"/>
    <cellStyle name="Nuovo 41 3 7" xfId="23701"/>
    <cellStyle name="Nuovo 41 3 8" xfId="1999"/>
    <cellStyle name="Nuovo 41 4" xfId="1066"/>
    <cellStyle name="Nuovo 41 4 2" xfId="5378"/>
    <cellStyle name="Nuovo 41 4 2 2" xfId="5379"/>
    <cellStyle name="Nuovo 41 4 2 2 2" xfId="23713"/>
    <cellStyle name="Nuovo 41 4 2 3" xfId="14194"/>
    <cellStyle name="Nuovo 41 4 2 3 2" xfId="23714"/>
    <cellStyle name="Nuovo 41 4 2 4" xfId="23712"/>
    <cellStyle name="Nuovo 41 4 2 5" xfId="13806"/>
    <cellStyle name="Nuovo 41 4 3" xfId="5380"/>
    <cellStyle name="Nuovo 41 4 3 2" xfId="23715"/>
    <cellStyle name="Nuovo 41 4 4" xfId="23716"/>
    <cellStyle name="Nuovo 41 4 4 2" xfId="45319"/>
    <cellStyle name="Nuovo 41 4 5" xfId="23717"/>
    <cellStyle name="Nuovo 41 4 6" xfId="23711"/>
    <cellStyle name="Nuovo 41 4 7" xfId="2928"/>
    <cellStyle name="Nuovo 41 5" xfId="1067"/>
    <cellStyle name="Nuovo 41 5 2" xfId="23719"/>
    <cellStyle name="Nuovo 41 5 2 2" xfId="45320"/>
    <cellStyle name="Nuovo 41 5 3" xfId="23720"/>
    <cellStyle name="Nuovo 41 5 4" xfId="23718"/>
    <cellStyle name="Nuovo 41 6" xfId="2925"/>
    <cellStyle name="Nuovo 41 6 2" xfId="5903"/>
    <cellStyle name="Nuovo 41 6 3" xfId="23721"/>
    <cellStyle name="Nuovo 41 7" xfId="23696"/>
    <cellStyle name="Nuovo 42" xfId="1068"/>
    <cellStyle name="Nuovo 42 2" xfId="1069"/>
    <cellStyle name="Nuovo 42 2 2" xfId="2930"/>
    <cellStyle name="Nuovo 42 2 2 2" xfId="9858"/>
    <cellStyle name="Nuovo 42 2 2 3" xfId="23724"/>
    <cellStyle name="Nuovo 42 2 3" xfId="9594"/>
    <cellStyle name="Nuovo 42 2 3 2" xfId="23725"/>
    <cellStyle name="Nuovo 42 2 4" xfId="23726"/>
    <cellStyle name="Nuovo 42 2 5" xfId="23723"/>
    <cellStyle name="Nuovo 42 3" xfId="1070"/>
    <cellStyle name="Nuovo 42 3 2" xfId="1071"/>
    <cellStyle name="Nuovo 42 3 2 2" xfId="4703"/>
    <cellStyle name="Nuovo 42 3 2 2 2" xfId="23729"/>
    <cellStyle name="Nuovo 42 3 2 3" xfId="3873"/>
    <cellStyle name="Nuovo 42 3 2 3 2" xfId="10412"/>
    <cellStyle name="Nuovo 42 3 2 3 3" xfId="23730"/>
    <cellStyle name="Nuovo 42 3 2 4" xfId="23728"/>
    <cellStyle name="Nuovo 42 3 3" xfId="2931"/>
    <cellStyle name="Nuovo 42 3 3 2" xfId="5381"/>
    <cellStyle name="Nuovo 42 3 3 2 2" xfId="23732"/>
    <cellStyle name="Nuovo 42 3 3 3" xfId="23733"/>
    <cellStyle name="Nuovo 42 3 3 3 2" xfId="45321"/>
    <cellStyle name="Nuovo 42 3 3 4" xfId="23731"/>
    <cellStyle name="Nuovo 42 3 4" xfId="3364"/>
    <cellStyle name="Nuovo 42 3 4 2" xfId="10072"/>
    <cellStyle name="Nuovo 42 3 4 3" xfId="23734"/>
    <cellStyle name="Nuovo 42 3 5" xfId="8599"/>
    <cellStyle name="Nuovo 42 3 5 2" xfId="23735"/>
    <cellStyle name="Nuovo 42 3 6" xfId="23736"/>
    <cellStyle name="Nuovo 42 3 7" xfId="23727"/>
    <cellStyle name="Nuovo 42 3 8" xfId="2000"/>
    <cellStyle name="Nuovo 42 4" xfId="1072"/>
    <cellStyle name="Nuovo 42 4 2" xfId="5382"/>
    <cellStyle name="Nuovo 42 4 2 2" xfId="5383"/>
    <cellStyle name="Nuovo 42 4 2 2 2" xfId="23739"/>
    <cellStyle name="Nuovo 42 4 2 3" xfId="14195"/>
    <cellStyle name="Nuovo 42 4 2 3 2" xfId="23740"/>
    <cellStyle name="Nuovo 42 4 2 4" xfId="23738"/>
    <cellStyle name="Nuovo 42 4 2 5" xfId="13807"/>
    <cellStyle name="Nuovo 42 4 3" xfId="5384"/>
    <cellStyle name="Nuovo 42 4 3 2" xfId="23741"/>
    <cellStyle name="Nuovo 42 4 4" xfId="23742"/>
    <cellStyle name="Nuovo 42 4 4 2" xfId="45322"/>
    <cellStyle name="Nuovo 42 4 5" xfId="23743"/>
    <cellStyle name="Nuovo 42 4 6" xfId="23737"/>
    <cellStyle name="Nuovo 42 4 7" xfId="2932"/>
    <cellStyle name="Nuovo 42 5" xfId="1073"/>
    <cellStyle name="Nuovo 42 5 2" xfId="23745"/>
    <cellStyle name="Nuovo 42 5 2 2" xfId="45323"/>
    <cellStyle name="Nuovo 42 5 3" xfId="23746"/>
    <cellStyle name="Nuovo 42 5 4" xfId="23744"/>
    <cellStyle name="Nuovo 42 6" xfId="2929"/>
    <cellStyle name="Nuovo 42 6 2" xfId="5904"/>
    <cellStyle name="Nuovo 42 6 3" xfId="23747"/>
    <cellStyle name="Nuovo 42 7" xfId="23722"/>
    <cellStyle name="Nuovo 43" xfId="1074"/>
    <cellStyle name="Nuovo 43 2" xfId="1075"/>
    <cellStyle name="Nuovo 43 2 2" xfId="2934"/>
    <cellStyle name="Nuovo 43 2 2 2" xfId="9859"/>
    <cellStyle name="Nuovo 43 2 2 3" xfId="23750"/>
    <cellStyle name="Nuovo 43 2 3" xfId="9595"/>
    <cellStyle name="Nuovo 43 2 3 2" xfId="23751"/>
    <cellStyle name="Nuovo 43 2 4" xfId="23752"/>
    <cellStyle name="Nuovo 43 2 5" xfId="23749"/>
    <cellStyle name="Nuovo 43 3" xfId="1076"/>
    <cellStyle name="Nuovo 43 3 2" xfId="1077"/>
    <cellStyle name="Nuovo 43 3 2 2" xfId="4704"/>
    <cellStyle name="Nuovo 43 3 2 2 2" xfId="23755"/>
    <cellStyle name="Nuovo 43 3 2 3" xfId="3874"/>
    <cellStyle name="Nuovo 43 3 2 3 2" xfId="10413"/>
    <cellStyle name="Nuovo 43 3 2 3 3" xfId="23756"/>
    <cellStyle name="Nuovo 43 3 2 4" xfId="23754"/>
    <cellStyle name="Nuovo 43 3 3" xfId="2935"/>
    <cellStyle name="Nuovo 43 3 3 2" xfId="5385"/>
    <cellStyle name="Nuovo 43 3 3 2 2" xfId="23758"/>
    <cellStyle name="Nuovo 43 3 3 3" xfId="23759"/>
    <cellStyle name="Nuovo 43 3 3 3 2" xfId="45324"/>
    <cellStyle name="Nuovo 43 3 3 4" xfId="23757"/>
    <cellStyle name="Nuovo 43 3 4" xfId="3365"/>
    <cellStyle name="Nuovo 43 3 4 2" xfId="10073"/>
    <cellStyle name="Nuovo 43 3 4 3" xfId="23760"/>
    <cellStyle name="Nuovo 43 3 5" xfId="7402"/>
    <cellStyle name="Nuovo 43 3 5 2" xfId="23761"/>
    <cellStyle name="Nuovo 43 3 6" xfId="23762"/>
    <cellStyle name="Nuovo 43 3 7" xfId="23753"/>
    <cellStyle name="Nuovo 43 3 8" xfId="2001"/>
    <cellStyle name="Nuovo 43 4" xfId="1078"/>
    <cellStyle name="Nuovo 43 4 2" xfId="5386"/>
    <cellStyle name="Nuovo 43 4 2 2" xfId="5387"/>
    <cellStyle name="Nuovo 43 4 2 2 2" xfId="23765"/>
    <cellStyle name="Nuovo 43 4 2 3" xfId="14196"/>
    <cellStyle name="Nuovo 43 4 2 3 2" xfId="23766"/>
    <cellStyle name="Nuovo 43 4 2 4" xfId="23764"/>
    <cellStyle name="Nuovo 43 4 2 5" xfId="13808"/>
    <cellStyle name="Nuovo 43 4 3" xfId="5388"/>
    <cellStyle name="Nuovo 43 4 3 2" xfId="23767"/>
    <cellStyle name="Nuovo 43 4 4" xfId="23768"/>
    <cellStyle name="Nuovo 43 4 4 2" xfId="45325"/>
    <cellStyle name="Nuovo 43 4 5" xfId="23769"/>
    <cellStyle name="Nuovo 43 4 6" xfId="23763"/>
    <cellStyle name="Nuovo 43 4 7" xfId="2936"/>
    <cellStyle name="Nuovo 43 5" xfId="1079"/>
    <cellStyle name="Nuovo 43 5 2" xfId="23771"/>
    <cellStyle name="Nuovo 43 5 2 2" xfId="45326"/>
    <cellStyle name="Nuovo 43 5 3" xfId="23772"/>
    <cellStyle name="Nuovo 43 5 4" xfId="23770"/>
    <cellStyle name="Nuovo 43 6" xfId="2933"/>
    <cellStyle name="Nuovo 43 6 2" xfId="5905"/>
    <cellStyle name="Nuovo 43 6 3" xfId="23773"/>
    <cellStyle name="Nuovo 43 7" xfId="23748"/>
    <cellStyle name="Nuovo 44" xfId="1080"/>
    <cellStyle name="Nuovo 44 2" xfId="1081"/>
    <cellStyle name="Nuovo 44 2 2" xfId="2938"/>
    <cellStyle name="Nuovo 44 2 2 2" xfId="9860"/>
    <cellStyle name="Nuovo 44 2 2 3" xfId="23776"/>
    <cellStyle name="Nuovo 44 2 3" xfId="9596"/>
    <cellStyle name="Nuovo 44 2 3 2" xfId="23777"/>
    <cellStyle name="Nuovo 44 2 4" xfId="23778"/>
    <cellStyle name="Nuovo 44 2 5" xfId="23775"/>
    <cellStyle name="Nuovo 44 3" xfId="1082"/>
    <cellStyle name="Nuovo 44 3 2" xfId="1083"/>
    <cellStyle name="Nuovo 44 3 2 2" xfId="4705"/>
    <cellStyle name="Nuovo 44 3 2 2 2" xfId="23781"/>
    <cellStyle name="Nuovo 44 3 2 3" xfId="3875"/>
    <cellStyle name="Nuovo 44 3 2 3 2" xfId="10414"/>
    <cellStyle name="Nuovo 44 3 2 3 3" xfId="23782"/>
    <cellStyle name="Nuovo 44 3 2 4" xfId="23780"/>
    <cellStyle name="Nuovo 44 3 3" xfId="2939"/>
    <cellStyle name="Nuovo 44 3 3 2" xfId="5389"/>
    <cellStyle name="Nuovo 44 3 3 2 2" xfId="23784"/>
    <cellStyle name="Nuovo 44 3 3 3" xfId="23785"/>
    <cellStyle name="Nuovo 44 3 3 3 2" xfId="45327"/>
    <cellStyle name="Nuovo 44 3 3 4" xfId="23783"/>
    <cellStyle name="Nuovo 44 3 4" xfId="3366"/>
    <cellStyle name="Nuovo 44 3 4 2" xfId="10074"/>
    <cellStyle name="Nuovo 44 3 4 3" xfId="23786"/>
    <cellStyle name="Nuovo 44 3 5" xfId="7511"/>
    <cellStyle name="Nuovo 44 3 5 2" xfId="23787"/>
    <cellStyle name="Nuovo 44 3 6" xfId="23788"/>
    <cellStyle name="Nuovo 44 3 7" xfId="23779"/>
    <cellStyle name="Nuovo 44 3 8" xfId="2002"/>
    <cellStyle name="Nuovo 44 4" xfId="1084"/>
    <cellStyle name="Nuovo 44 4 2" xfId="5390"/>
    <cellStyle name="Nuovo 44 4 2 2" xfId="5391"/>
    <cellStyle name="Nuovo 44 4 2 2 2" xfId="23791"/>
    <cellStyle name="Nuovo 44 4 2 3" xfId="14197"/>
    <cellStyle name="Nuovo 44 4 2 3 2" xfId="23792"/>
    <cellStyle name="Nuovo 44 4 2 4" xfId="23790"/>
    <cellStyle name="Nuovo 44 4 2 5" xfId="13809"/>
    <cellStyle name="Nuovo 44 4 3" xfId="5392"/>
    <cellStyle name="Nuovo 44 4 3 2" xfId="23793"/>
    <cellStyle name="Nuovo 44 4 4" xfId="23794"/>
    <cellStyle name="Nuovo 44 4 4 2" xfId="45328"/>
    <cellStyle name="Nuovo 44 4 5" xfId="23795"/>
    <cellStyle name="Nuovo 44 4 6" xfId="23789"/>
    <cellStyle name="Nuovo 44 4 7" xfId="2940"/>
    <cellStyle name="Nuovo 44 5" xfId="1085"/>
    <cellStyle name="Nuovo 44 5 2" xfId="23797"/>
    <cellStyle name="Nuovo 44 5 2 2" xfId="45329"/>
    <cellStyle name="Nuovo 44 5 3" xfId="23798"/>
    <cellStyle name="Nuovo 44 5 4" xfId="23796"/>
    <cellStyle name="Nuovo 44 6" xfId="2937"/>
    <cellStyle name="Nuovo 44 6 2" xfId="5906"/>
    <cellStyle name="Nuovo 44 6 3" xfId="23799"/>
    <cellStyle name="Nuovo 44 7" xfId="23774"/>
    <cellStyle name="Nuovo 45" xfId="1086"/>
    <cellStyle name="Nuovo 45 2" xfId="2941"/>
    <cellStyle name="Nuovo 45 2 2" xfId="9861"/>
    <cellStyle name="Nuovo 45 2 3" xfId="23801"/>
    <cellStyle name="Nuovo 45 3" xfId="9597"/>
    <cellStyle name="Nuovo 45 3 2" xfId="23802"/>
    <cellStyle name="Nuovo 45 4" xfId="23803"/>
    <cellStyle name="Nuovo 45 5" xfId="23800"/>
    <cellStyle name="Nuovo 46" xfId="1087"/>
    <cellStyle name="Nuovo 46 2" xfId="1088"/>
    <cellStyle name="Nuovo 46 2 2" xfId="4706"/>
    <cellStyle name="Nuovo 46 2 2 2" xfId="23806"/>
    <cellStyle name="Nuovo 46 2 3" xfId="3876"/>
    <cellStyle name="Nuovo 46 2 3 2" xfId="10415"/>
    <cellStyle name="Nuovo 46 2 3 3" xfId="23807"/>
    <cellStyle name="Nuovo 46 2 4" xfId="23805"/>
    <cellStyle name="Nuovo 46 3" xfId="2942"/>
    <cellStyle name="Nuovo 46 3 2" xfId="5393"/>
    <cellStyle name="Nuovo 46 3 2 2" xfId="23809"/>
    <cellStyle name="Nuovo 46 3 3" xfId="23810"/>
    <cellStyle name="Nuovo 46 3 3 2" xfId="45330"/>
    <cellStyle name="Nuovo 46 3 4" xfId="23808"/>
    <cellStyle name="Nuovo 46 4" xfId="3367"/>
    <cellStyle name="Nuovo 46 4 2" xfId="10075"/>
    <cellStyle name="Nuovo 46 4 3" xfId="23811"/>
    <cellStyle name="Nuovo 46 5" xfId="7732"/>
    <cellStyle name="Nuovo 46 5 2" xfId="23812"/>
    <cellStyle name="Nuovo 46 6" xfId="23813"/>
    <cellStyle name="Nuovo 46 7" xfId="23804"/>
    <cellStyle name="Nuovo 46 8" xfId="2003"/>
    <cellStyle name="Nuovo 47" xfId="1089"/>
    <cellStyle name="Nuovo 47 2" xfId="5394"/>
    <cellStyle name="Nuovo 47 2 2" xfId="5395"/>
    <cellStyle name="Nuovo 47 2 2 2" xfId="23816"/>
    <cellStyle name="Nuovo 47 2 3" xfId="14198"/>
    <cellStyle name="Nuovo 47 2 3 2" xfId="23817"/>
    <cellStyle name="Nuovo 47 2 4" xfId="23815"/>
    <cellStyle name="Nuovo 47 2 5" xfId="13810"/>
    <cellStyle name="Nuovo 47 3" xfId="5396"/>
    <cellStyle name="Nuovo 47 3 2" xfId="23818"/>
    <cellStyle name="Nuovo 47 4" xfId="23819"/>
    <cellStyle name="Nuovo 47 4 2" xfId="45331"/>
    <cellStyle name="Nuovo 47 5" xfId="23820"/>
    <cellStyle name="Nuovo 47 6" xfId="23814"/>
    <cellStyle name="Nuovo 47 7" xfId="2943"/>
    <cellStyle name="Nuovo 48" xfId="1090"/>
    <cellStyle name="Nuovo 48 2" xfId="23822"/>
    <cellStyle name="Nuovo 48 2 2" xfId="45332"/>
    <cellStyle name="Nuovo 48 3" xfId="23823"/>
    <cellStyle name="Nuovo 48 4" xfId="23821"/>
    <cellStyle name="Nuovo 49" xfId="2788"/>
    <cellStyle name="Nuovo 49 2" xfId="5868"/>
    <cellStyle name="Nuovo 5" xfId="1091"/>
    <cellStyle name="Nuovo 5 2" xfId="1092"/>
    <cellStyle name="Nuovo 5 2 2" xfId="2945"/>
    <cellStyle name="Nuovo 5 2 2 2" xfId="9862"/>
    <cellStyle name="Nuovo 5 2 2 3" xfId="23826"/>
    <cellStyle name="Nuovo 5 2 3" xfId="9598"/>
    <cellStyle name="Nuovo 5 2 3 2" xfId="23827"/>
    <cellStyle name="Nuovo 5 2 4" xfId="23828"/>
    <cellStyle name="Nuovo 5 2 5" xfId="23825"/>
    <cellStyle name="Nuovo 5 3" xfId="1093"/>
    <cellStyle name="Nuovo 5 3 2" xfId="1094"/>
    <cellStyle name="Nuovo 5 3 2 2" xfId="4707"/>
    <cellStyle name="Nuovo 5 3 2 2 2" xfId="23831"/>
    <cellStyle name="Nuovo 5 3 2 3" xfId="3877"/>
    <cellStyle name="Nuovo 5 3 2 3 2" xfId="10416"/>
    <cellStyle name="Nuovo 5 3 2 3 3" xfId="23832"/>
    <cellStyle name="Nuovo 5 3 2 4" xfId="23830"/>
    <cellStyle name="Nuovo 5 3 3" xfId="2946"/>
    <cellStyle name="Nuovo 5 3 3 2" xfId="5397"/>
    <cellStyle name="Nuovo 5 3 3 2 2" xfId="23834"/>
    <cellStyle name="Nuovo 5 3 3 3" xfId="23835"/>
    <cellStyle name="Nuovo 5 3 3 3 2" xfId="45333"/>
    <cellStyle name="Nuovo 5 3 3 4" xfId="23833"/>
    <cellStyle name="Nuovo 5 3 4" xfId="3368"/>
    <cellStyle name="Nuovo 5 3 4 2" xfId="10076"/>
    <cellStyle name="Nuovo 5 3 4 3" xfId="23836"/>
    <cellStyle name="Nuovo 5 3 5" xfId="7510"/>
    <cellStyle name="Nuovo 5 3 5 2" xfId="23837"/>
    <cellStyle name="Nuovo 5 3 6" xfId="23838"/>
    <cellStyle name="Nuovo 5 3 7" xfId="23829"/>
    <cellStyle name="Nuovo 5 3 8" xfId="2004"/>
    <cellStyle name="Nuovo 5 4" xfId="1095"/>
    <cellStyle name="Nuovo 5 4 2" xfId="5398"/>
    <cellStyle name="Nuovo 5 4 2 2" xfId="5399"/>
    <cellStyle name="Nuovo 5 4 2 2 2" xfId="23841"/>
    <cellStyle name="Nuovo 5 4 2 3" xfId="14199"/>
    <cellStyle name="Nuovo 5 4 2 3 2" xfId="23842"/>
    <cellStyle name="Nuovo 5 4 2 4" xfId="23840"/>
    <cellStyle name="Nuovo 5 4 2 5" xfId="13811"/>
    <cellStyle name="Nuovo 5 4 3" xfId="5400"/>
    <cellStyle name="Nuovo 5 4 3 2" xfId="23843"/>
    <cellStyle name="Nuovo 5 4 4" xfId="23844"/>
    <cellStyle name="Nuovo 5 4 4 2" xfId="45334"/>
    <cellStyle name="Nuovo 5 4 5" xfId="23845"/>
    <cellStyle name="Nuovo 5 4 6" xfId="23839"/>
    <cellStyle name="Nuovo 5 4 7" xfId="2947"/>
    <cellStyle name="Nuovo 5 5" xfId="1096"/>
    <cellStyle name="Nuovo 5 5 2" xfId="23847"/>
    <cellStyle name="Nuovo 5 5 2 2" xfId="45335"/>
    <cellStyle name="Nuovo 5 5 3" xfId="23848"/>
    <cellStyle name="Nuovo 5 5 4" xfId="23846"/>
    <cellStyle name="Nuovo 5 6" xfId="2944"/>
    <cellStyle name="Nuovo 5 6 2" xfId="5907"/>
    <cellStyle name="Nuovo 5 6 3" xfId="23849"/>
    <cellStyle name="Nuovo 5 7" xfId="23824"/>
    <cellStyle name="Nuovo 50" xfId="23020"/>
    <cellStyle name="Nuovo 6" xfId="1097"/>
    <cellStyle name="Nuovo 6 2" xfId="1098"/>
    <cellStyle name="Nuovo 6 2 2" xfId="2949"/>
    <cellStyle name="Nuovo 6 2 2 2" xfId="9863"/>
    <cellStyle name="Nuovo 6 2 2 3" xfId="23852"/>
    <cellStyle name="Nuovo 6 2 3" xfId="9599"/>
    <cellStyle name="Nuovo 6 2 3 2" xfId="23853"/>
    <cellStyle name="Nuovo 6 2 4" xfId="23854"/>
    <cellStyle name="Nuovo 6 2 5" xfId="23851"/>
    <cellStyle name="Nuovo 6 3" xfId="1099"/>
    <cellStyle name="Nuovo 6 3 2" xfId="1100"/>
    <cellStyle name="Nuovo 6 3 2 2" xfId="4708"/>
    <cellStyle name="Nuovo 6 3 2 2 2" xfId="23857"/>
    <cellStyle name="Nuovo 6 3 2 3" xfId="3878"/>
    <cellStyle name="Nuovo 6 3 2 3 2" xfId="10417"/>
    <cellStyle name="Nuovo 6 3 2 3 3" xfId="23858"/>
    <cellStyle name="Nuovo 6 3 2 4" xfId="23856"/>
    <cellStyle name="Nuovo 6 3 3" xfId="2950"/>
    <cellStyle name="Nuovo 6 3 3 2" xfId="5401"/>
    <cellStyle name="Nuovo 6 3 3 2 2" xfId="23860"/>
    <cellStyle name="Nuovo 6 3 3 3" xfId="23861"/>
    <cellStyle name="Nuovo 6 3 3 3 2" xfId="45336"/>
    <cellStyle name="Nuovo 6 3 3 4" xfId="23859"/>
    <cellStyle name="Nuovo 6 3 4" xfId="3369"/>
    <cellStyle name="Nuovo 6 3 4 2" xfId="10077"/>
    <cellStyle name="Nuovo 6 3 4 3" xfId="23862"/>
    <cellStyle name="Nuovo 6 3 5" xfId="8746"/>
    <cellStyle name="Nuovo 6 3 5 2" xfId="23863"/>
    <cellStyle name="Nuovo 6 3 6" xfId="23864"/>
    <cellStyle name="Nuovo 6 3 7" xfId="23855"/>
    <cellStyle name="Nuovo 6 3 8" xfId="2005"/>
    <cellStyle name="Nuovo 6 4" xfId="1101"/>
    <cellStyle name="Nuovo 6 4 2" xfId="5402"/>
    <cellStyle name="Nuovo 6 4 2 2" xfId="5403"/>
    <cellStyle name="Nuovo 6 4 2 2 2" xfId="23867"/>
    <cellStyle name="Nuovo 6 4 2 3" xfId="14200"/>
    <cellStyle name="Nuovo 6 4 2 3 2" xfId="23868"/>
    <cellStyle name="Nuovo 6 4 2 4" xfId="23866"/>
    <cellStyle name="Nuovo 6 4 2 5" xfId="13812"/>
    <cellStyle name="Nuovo 6 4 3" xfId="5404"/>
    <cellStyle name="Nuovo 6 4 3 2" xfId="23869"/>
    <cellStyle name="Nuovo 6 4 4" xfId="23870"/>
    <cellStyle name="Nuovo 6 4 4 2" xfId="45337"/>
    <cellStyle name="Nuovo 6 4 5" xfId="23871"/>
    <cellStyle name="Nuovo 6 4 6" xfId="23865"/>
    <cellStyle name="Nuovo 6 4 7" xfId="2951"/>
    <cellStyle name="Nuovo 6 5" xfId="1102"/>
    <cellStyle name="Nuovo 6 5 2" xfId="23873"/>
    <cellStyle name="Nuovo 6 5 2 2" xfId="45338"/>
    <cellStyle name="Nuovo 6 5 3" xfId="23874"/>
    <cellStyle name="Nuovo 6 5 4" xfId="23872"/>
    <cellStyle name="Nuovo 6 6" xfId="2948"/>
    <cellStyle name="Nuovo 6 6 2" xfId="5908"/>
    <cellStyle name="Nuovo 6 6 3" xfId="23875"/>
    <cellStyle name="Nuovo 6 7" xfId="23850"/>
    <cellStyle name="Nuovo 7" xfId="1103"/>
    <cellStyle name="Nuovo 7 2" xfId="1104"/>
    <cellStyle name="Nuovo 7 2 2" xfId="2953"/>
    <cellStyle name="Nuovo 7 2 2 2" xfId="9864"/>
    <cellStyle name="Nuovo 7 2 2 3" xfId="23878"/>
    <cellStyle name="Nuovo 7 2 3" xfId="9600"/>
    <cellStyle name="Nuovo 7 2 3 2" xfId="23879"/>
    <cellStyle name="Nuovo 7 2 4" xfId="23880"/>
    <cellStyle name="Nuovo 7 2 5" xfId="23877"/>
    <cellStyle name="Nuovo 7 3" xfId="1105"/>
    <cellStyle name="Nuovo 7 3 2" xfId="1106"/>
    <cellStyle name="Nuovo 7 3 2 2" xfId="4709"/>
    <cellStyle name="Nuovo 7 3 2 2 2" xfId="23883"/>
    <cellStyle name="Nuovo 7 3 2 3" xfId="3879"/>
    <cellStyle name="Nuovo 7 3 2 3 2" xfId="10418"/>
    <cellStyle name="Nuovo 7 3 2 3 3" xfId="23884"/>
    <cellStyle name="Nuovo 7 3 2 4" xfId="23882"/>
    <cellStyle name="Nuovo 7 3 3" xfId="2954"/>
    <cellStyle name="Nuovo 7 3 3 2" xfId="5405"/>
    <cellStyle name="Nuovo 7 3 3 2 2" xfId="23886"/>
    <cellStyle name="Nuovo 7 3 3 3" xfId="23887"/>
    <cellStyle name="Nuovo 7 3 3 3 2" xfId="45339"/>
    <cellStyle name="Nuovo 7 3 3 4" xfId="23885"/>
    <cellStyle name="Nuovo 7 3 4" xfId="3370"/>
    <cellStyle name="Nuovo 7 3 4 2" xfId="10078"/>
    <cellStyle name="Nuovo 7 3 4 3" xfId="23888"/>
    <cellStyle name="Nuovo 7 3 5" xfId="8732"/>
    <cellStyle name="Nuovo 7 3 5 2" xfId="23889"/>
    <cellStyle name="Nuovo 7 3 6" xfId="23890"/>
    <cellStyle name="Nuovo 7 3 7" xfId="23881"/>
    <cellStyle name="Nuovo 7 3 8" xfId="2006"/>
    <cellStyle name="Nuovo 7 4" xfId="1107"/>
    <cellStyle name="Nuovo 7 4 2" xfId="5406"/>
    <cellStyle name="Nuovo 7 4 2 2" xfId="5407"/>
    <cellStyle name="Nuovo 7 4 2 2 2" xfId="23893"/>
    <cellStyle name="Nuovo 7 4 2 3" xfId="14201"/>
    <cellStyle name="Nuovo 7 4 2 3 2" xfId="23894"/>
    <cellStyle name="Nuovo 7 4 2 4" xfId="23892"/>
    <cellStyle name="Nuovo 7 4 2 5" xfId="13813"/>
    <cellStyle name="Nuovo 7 4 3" xfId="5408"/>
    <cellStyle name="Nuovo 7 4 3 2" xfId="23895"/>
    <cellStyle name="Nuovo 7 4 4" xfId="23896"/>
    <cellStyle name="Nuovo 7 4 4 2" xfId="45340"/>
    <cellStyle name="Nuovo 7 4 5" xfId="23897"/>
    <cellStyle name="Nuovo 7 4 6" xfId="23891"/>
    <cellStyle name="Nuovo 7 4 7" xfId="2955"/>
    <cellStyle name="Nuovo 7 5" xfId="1108"/>
    <cellStyle name="Nuovo 7 5 2" xfId="23899"/>
    <cellStyle name="Nuovo 7 5 2 2" xfId="45341"/>
    <cellStyle name="Nuovo 7 5 3" xfId="23900"/>
    <cellStyle name="Nuovo 7 5 4" xfId="23898"/>
    <cellStyle name="Nuovo 7 6" xfId="2952"/>
    <cellStyle name="Nuovo 7 6 2" xfId="5909"/>
    <cellStyle name="Nuovo 7 6 3" xfId="23901"/>
    <cellStyle name="Nuovo 7 7" xfId="23876"/>
    <cellStyle name="Nuovo 8" xfId="1109"/>
    <cellStyle name="Nuovo 8 2" xfId="1110"/>
    <cellStyle name="Nuovo 8 2 2" xfId="2957"/>
    <cellStyle name="Nuovo 8 2 2 2" xfId="9865"/>
    <cellStyle name="Nuovo 8 2 2 3" xfId="23904"/>
    <cellStyle name="Nuovo 8 2 3" xfId="9601"/>
    <cellStyle name="Nuovo 8 2 3 2" xfId="23905"/>
    <cellStyle name="Nuovo 8 2 4" xfId="23906"/>
    <cellStyle name="Nuovo 8 2 5" xfId="23903"/>
    <cellStyle name="Nuovo 8 3" xfId="1111"/>
    <cellStyle name="Nuovo 8 3 2" xfId="1112"/>
    <cellStyle name="Nuovo 8 3 2 2" xfId="4710"/>
    <cellStyle name="Nuovo 8 3 2 2 2" xfId="23909"/>
    <cellStyle name="Nuovo 8 3 2 3" xfId="3880"/>
    <cellStyle name="Nuovo 8 3 2 3 2" xfId="10419"/>
    <cellStyle name="Nuovo 8 3 2 3 3" xfId="23910"/>
    <cellStyle name="Nuovo 8 3 2 4" xfId="23908"/>
    <cellStyle name="Nuovo 8 3 3" xfId="2958"/>
    <cellStyle name="Nuovo 8 3 3 2" xfId="5409"/>
    <cellStyle name="Nuovo 8 3 3 2 2" xfId="23912"/>
    <cellStyle name="Nuovo 8 3 3 3" xfId="23913"/>
    <cellStyle name="Nuovo 8 3 3 3 2" xfId="45342"/>
    <cellStyle name="Nuovo 8 3 3 4" xfId="23911"/>
    <cellStyle name="Nuovo 8 3 4" xfId="3371"/>
    <cellStyle name="Nuovo 8 3 4 2" xfId="10079"/>
    <cellStyle name="Nuovo 8 3 4 3" xfId="23914"/>
    <cellStyle name="Nuovo 8 3 5" xfId="8730"/>
    <cellStyle name="Nuovo 8 3 5 2" xfId="23915"/>
    <cellStyle name="Nuovo 8 3 6" xfId="23916"/>
    <cellStyle name="Nuovo 8 3 7" xfId="23907"/>
    <cellStyle name="Nuovo 8 3 8" xfId="2007"/>
    <cellStyle name="Nuovo 8 4" xfId="1113"/>
    <cellStyle name="Nuovo 8 4 2" xfId="5410"/>
    <cellStyle name="Nuovo 8 4 2 2" xfId="5411"/>
    <cellStyle name="Nuovo 8 4 2 2 2" xfId="23919"/>
    <cellStyle name="Nuovo 8 4 2 3" xfId="14202"/>
    <cellStyle name="Nuovo 8 4 2 3 2" xfId="23920"/>
    <cellStyle name="Nuovo 8 4 2 4" xfId="23918"/>
    <cellStyle name="Nuovo 8 4 2 5" xfId="13814"/>
    <cellStyle name="Nuovo 8 4 3" xfId="5412"/>
    <cellStyle name="Nuovo 8 4 3 2" xfId="23921"/>
    <cellStyle name="Nuovo 8 4 4" xfId="23922"/>
    <cellStyle name="Nuovo 8 4 4 2" xfId="45343"/>
    <cellStyle name="Nuovo 8 4 5" xfId="23923"/>
    <cellStyle name="Nuovo 8 4 6" xfId="23917"/>
    <cellStyle name="Nuovo 8 4 7" xfId="2959"/>
    <cellStyle name="Nuovo 8 5" xfId="1114"/>
    <cellStyle name="Nuovo 8 5 2" xfId="23925"/>
    <cellStyle name="Nuovo 8 5 2 2" xfId="45344"/>
    <cellStyle name="Nuovo 8 5 3" xfId="23926"/>
    <cellStyle name="Nuovo 8 5 4" xfId="23924"/>
    <cellStyle name="Nuovo 8 6" xfId="2956"/>
    <cellStyle name="Nuovo 8 6 2" xfId="5910"/>
    <cellStyle name="Nuovo 8 6 3" xfId="23927"/>
    <cellStyle name="Nuovo 8 7" xfId="23902"/>
    <cellStyle name="Nuovo 9" xfId="1115"/>
    <cellStyle name="Nuovo 9 2" xfId="1116"/>
    <cellStyle name="Nuovo 9 2 2" xfId="2961"/>
    <cellStyle name="Nuovo 9 2 2 2" xfId="9866"/>
    <cellStyle name="Nuovo 9 2 2 3" xfId="23930"/>
    <cellStyle name="Nuovo 9 2 3" xfId="9602"/>
    <cellStyle name="Nuovo 9 2 3 2" xfId="23931"/>
    <cellStyle name="Nuovo 9 2 4" xfId="23932"/>
    <cellStyle name="Nuovo 9 2 5" xfId="23929"/>
    <cellStyle name="Nuovo 9 3" xfId="1117"/>
    <cellStyle name="Nuovo 9 3 2" xfId="1118"/>
    <cellStyle name="Nuovo 9 3 2 2" xfId="4711"/>
    <cellStyle name="Nuovo 9 3 2 2 2" xfId="23935"/>
    <cellStyle name="Nuovo 9 3 2 3" xfId="3881"/>
    <cellStyle name="Nuovo 9 3 2 3 2" xfId="10420"/>
    <cellStyle name="Nuovo 9 3 2 3 3" xfId="23936"/>
    <cellStyle name="Nuovo 9 3 2 4" xfId="23934"/>
    <cellStyle name="Nuovo 9 3 3" xfId="2962"/>
    <cellStyle name="Nuovo 9 3 3 2" xfId="5413"/>
    <cellStyle name="Nuovo 9 3 3 2 2" xfId="23938"/>
    <cellStyle name="Nuovo 9 3 3 3" xfId="23939"/>
    <cellStyle name="Nuovo 9 3 3 3 2" xfId="45345"/>
    <cellStyle name="Nuovo 9 3 3 4" xfId="23937"/>
    <cellStyle name="Nuovo 9 3 4" xfId="3372"/>
    <cellStyle name="Nuovo 9 3 4 2" xfId="10080"/>
    <cellStyle name="Nuovo 9 3 4 3" xfId="23940"/>
    <cellStyle name="Nuovo 9 3 5" xfId="8007"/>
    <cellStyle name="Nuovo 9 3 5 2" xfId="23941"/>
    <cellStyle name="Nuovo 9 3 6" xfId="23942"/>
    <cellStyle name="Nuovo 9 3 7" xfId="23933"/>
    <cellStyle name="Nuovo 9 3 8" xfId="2008"/>
    <cellStyle name="Nuovo 9 4" xfId="1119"/>
    <cellStyle name="Nuovo 9 4 2" xfId="5414"/>
    <cellStyle name="Nuovo 9 4 2 2" xfId="5415"/>
    <cellStyle name="Nuovo 9 4 2 2 2" xfId="23945"/>
    <cellStyle name="Nuovo 9 4 2 3" xfId="14203"/>
    <cellStyle name="Nuovo 9 4 2 3 2" xfId="23946"/>
    <cellStyle name="Nuovo 9 4 2 4" xfId="23944"/>
    <cellStyle name="Nuovo 9 4 2 5" xfId="13815"/>
    <cellStyle name="Nuovo 9 4 3" xfId="5416"/>
    <cellStyle name="Nuovo 9 4 3 2" xfId="23947"/>
    <cellStyle name="Nuovo 9 4 4" xfId="23948"/>
    <cellStyle name="Nuovo 9 4 4 2" xfId="45346"/>
    <cellStyle name="Nuovo 9 4 5" xfId="23949"/>
    <cellStyle name="Nuovo 9 4 6" xfId="23943"/>
    <cellStyle name="Nuovo 9 4 7" xfId="2963"/>
    <cellStyle name="Nuovo 9 5" xfId="1120"/>
    <cellStyle name="Nuovo 9 5 2" xfId="23951"/>
    <cellStyle name="Nuovo 9 5 2 2" xfId="45347"/>
    <cellStyle name="Nuovo 9 5 3" xfId="23952"/>
    <cellStyle name="Nuovo 9 5 4" xfId="23950"/>
    <cellStyle name="Nuovo 9 6" xfId="2960"/>
    <cellStyle name="Nuovo 9 6 2" xfId="5911"/>
    <cellStyle name="Nuovo 9 6 3" xfId="23953"/>
    <cellStyle name="Nuovo 9 7" xfId="23928"/>
    <cellStyle name="Output 2" xfId="1121"/>
    <cellStyle name="Output 2 10" xfId="23954"/>
    <cellStyle name="Output 2 2" xfId="3882"/>
    <cellStyle name="Output 2 2 2" xfId="7319"/>
    <cellStyle name="Output 2 2 2 2" xfId="14204"/>
    <cellStyle name="Output 2 2 2 3" xfId="23956"/>
    <cellStyle name="Output 2 2 3" xfId="13754"/>
    <cellStyle name="Output 2 2 3 2" xfId="23957"/>
    <cellStyle name="Output 2 2 4" xfId="26528"/>
    <cellStyle name="Output 2 2 5" xfId="26529"/>
    <cellStyle name="Output 2 2 6" xfId="23955"/>
    <cellStyle name="Output 2 3" xfId="5417"/>
    <cellStyle name="Output 2 3 2" xfId="13837"/>
    <cellStyle name="Output 2 3 2 2" xfId="28928"/>
    <cellStyle name="Output 2 3 2 3" xfId="23959"/>
    <cellStyle name="Output 2 3 3" xfId="23960"/>
    <cellStyle name="Output 2 3 4" xfId="23958"/>
    <cellStyle name="Output 2 4" xfId="5418"/>
    <cellStyle name="Output 2 4 2" xfId="23962"/>
    <cellStyle name="Output 2 4 2 2" xfId="28929"/>
    <cellStyle name="Output 2 4 3" xfId="23961"/>
    <cellStyle name="Output 2 5" xfId="5419"/>
    <cellStyle name="Output 2 5 2" xfId="23964"/>
    <cellStyle name="Output 2 5 2 2" xfId="28930"/>
    <cellStyle name="Output 2 5 3" xfId="23963"/>
    <cellStyle name="Output 2 6" xfId="5420"/>
    <cellStyle name="Output 2 6 2" xfId="23966"/>
    <cellStyle name="Output 2 6 2 2" xfId="28931"/>
    <cellStyle name="Output 2 6 3" xfId="23965"/>
    <cellStyle name="Output 2 7" xfId="23967"/>
    <cellStyle name="Output 2 7 2" xfId="23968"/>
    <cellStyle name="Output 2 7 2 2" xfId="28932"/>
    <cellStyle name="Output 2 8" xfId="23969"/>
    <cellStyle name="Output 2 8 2" xfId="28933"/>
    <cellStyle name="Output 2 9" xfId="28934"/>
    <cellStyle name="Output 3" xfId="3373"/>
    <cellStyle name="Output 3 2" xfId="4838"/>
    <cellStyle name="Output 3 2 2" xfId="7422"/>
    <cellStyle name="Output 3 2 2 2" xfId="28935"/>
    <cellStyle name="Output 3 2 2 3" xfId="23972"/>
    <cellStyle name="Output 3 2 3" xfId="7320"/>
    <cellStyle name="Output 3 2 3 2" xfId="23973"/>
    <cellStyle name="Output 3 2 4" xfId="23971"/>
    <cellStyle name="Output 3 3" xfId="3883"/>
    <cellStyle name="Output 3 3 2" xfId="8522"/>
    <cellStyle name="Output 3 3 2 2" xfId="28936"/>
    <cellStyle name="Output 3 3 2 3" xfId="23975"/>
    <cellStyle name="Output 3 3 3" xfId="8461"/>
    <cellStyle name="Output 3 3 4" xfId="23974"/>
    <cellStyle name="Output 3 4" xfId="5421"/>
    <cellStyle name="Output 3 4 2" xfId="8750"/>
    <cellStyle name="Output 3 4 2 2" xfId="28937"/>
    <cellStyle name="Output 3 4 2 3" xfId="23977"/>
    <cellStyle name="Output 3 4 3" xfId="7810"/>
    <cellStyle name="Output 3 4 4" xfId="23976"/>
    <cellStyle name="Output 3 5" xfId="5422"/>
    <cellStyle name="Output 3 5 2" xfId="23979"/>
    <cellStyle name="Output 3 5 2 2" xfId="28938"/>
    <cellStyle name="Output 3 5 3" xfId="23978"/>
    <cellStyle name="Output 3 6" xfId="23980"/>
    <cellStyle name="Output 3 7" xfId="23981"/>
    <cellStyle name="Output 3 7 2" xfId="28939"/>
    <cellStyle name="Output 3 8" xfId="23982"/>
    <cellStyle name="Output 3 9" xfId="23970"/>
    <cellStyle name="Output 4" xfId="5423"/>
    <cellStyle name="Output 4 2" xfId="15039"/>
    <cellStyle name="Output 4 2 2" xfId="28940"/>
    <cellStyle name="Output 4 2 3" xfId="23984"/>
    <cellStyle name="Output 4 3" xfId="23983"/>
    <cellStyle name="Output 5" xfId="23985"/>
    <cellStyle name="Output 5 2" xfId="45348"/>
    <cellStyle name="Overskrift 1 2" xfId="5424"/>
    <cellStyle name="Overskrift 1 2 2" xfId="23987"/>
    <cellStyle name="Overskrift 1 2 3" xfId="23986"/>
    <cellStyle name="Overskrift 2 2" xfId="5425"/>
    <cellStyle name="Overskrift 2 2 2" xfId="23989"/>
    <cellStyle name="Overskrift 2 2 3" xfId="23988"/>
    <cellStyle name="Overskrift 3 2" xfId="5426"/>
    <cellStyle name="Overskrift 3 2 2" xfId="23991"/>
    <cellStyle name="Overskrift 3 2 3" xfId="23990"/>
    <cellStyle name="Overskrift 4 2" xfId="5427"/>
    <cellStyle name="Overskrift 4 2 2" xfId="23993"/>
    <cellStyle name="Overskrift 4 2 3" xfId="23992"/>
    <cellStyle name="Percen - Type1" xfId="1122"/>
    <cellStyle name="Percen - Type1 2" xfId="23995"/>
    <cellStyle name="Percen - Type1 2 2" xfId="45349"/>
    <cellStyle name="Percen - Type1 3" xfId="23994"/>
    <cellStyle name="Percen - Typografi2" xfId="28824"/>
    <cellStyle name="Percent 2" xfId="1123"/>
    <cellStyle name="Percent 2 2" xfId="2964"/>
    <cellStyle name="Percent 2 2 2" xfId="7321"/>
    <cellStyle name="Percent 2 2 2 2" xfId="23999"/>
    <cellStyle name="Percent 2 2 2 3" xfId="23998"/>
    <cellStyle name="Percent 2 2 3" xfId="7322"/>
    <cellStyle name="Percent 2 2 3 2" xfId="7323"/>
    <cellStyle name="Percent 2 2 3 2 2" xfId="24001"/>
    <cellStyle name="Percent 2 2 3 2 3" xfId="14206"/>
    <cellStyle name="Percent 2 2 3 3" xfId="24002"/>
    <cellStyle name="Percent 2 2 3 4" xfId="24000"/>
    <cellStyle name="Percent 2 2 3 5" xfId="14205"/>
    <cellStyle name="Percent 2 2 4" xfId="7324"/>
    <cellStyle name="Percent 2 2 4 2" xfId="24004"/>
    <cellStyle name="Percent 2 2 4 3" xfId="24003"/>
    <cellStyle name="Percent 2 2 4 4" xfId="45350"/>
    <cellStyle name="Percent 2 2 4 5" xfId="14207"/>
    <cellStyle name="Percent 2 2 5" xfId="24005"/>
    <cellStyle name="Percent 2 2 6" xfId="23997"/>
    <cellStyle name="Percent 2 3" xfId="7325"/>
    <cellStyle name="Percent 2 3 2" xfId="7326"/>
    <cellStyle name="Percent 2 3 2 2" xfId="24007"/>
    <cellStyle name="Percent 2 3 2 3" xfId="14209"/>
    <cellStyle name="Percent 2 3 3" xfId="9604"/>
    <cellStyle name="Percent 2 3 3 2" xfId="24008"/>
    <cellStyle name="Percent 2 3 4" xfId="24006"/>
    <cellStyle name="Percent 2 3 5" xfId="14208"/>
    <cellStyle name="Percent 2 4" xfId="26530"/>
    <cellStyle name="Percent 2 5" xfId="23996"/>
    <cellStyle name="Percent 3" xfId="1124"/>
    <cellStyle name="Percent 3 2" xfId="1125"/>
    <cellStyle name="Percent 3 2 2" xfId="7812"/>
    <cellStyle name="Percent 3 2 2 2" xfId="24011"/>
    <cellStyle name="Percent 3 2 3" xfId="8462"/>
    <cellStyle name="Percent 3 2 3 2" xfId="24012"/>
    <cellStyle name="Percent 3 2 4" xfId="7465"/>
    <cellStyle name="Percent 3 2 5" xfId="24010"/>
    <cellStyle name="Percent 3 3" xfId="1126"/>
    <cellStyle name="Percent 3 3 2" xfId="1127"/>
    <cellStyle name="Percent 3 3 2 2" xfId="7328"/>
    <cellStyle name="Percent 3 3 2 2 2" xfId="24015"/>
    <cellStyle name="Percent 3 3 2 3" xfId="7327"/>
    <cellStyle name="Percent 3 3 2 3 2" xfId="24016"/>
    <cellStyle name="Percent 3 3 2 4" xfId="24014"/>
    <cellStyle name="Percent 3 3 3" xfId="2965"/>
    <cellStyle name="Percent 3 3 3 2" xfId="5428"/>
    <cellStyle name="Percent 3 3 3 2 2" xfId="24018"/>
    <cellStyle name="Percent 3 3 3 3" xfId="24019"/>
    <cellStyle name="Percent 3 3 3 3 2" xfId="45351"/>
    <cellStyle name="Percent 3 3 3 4" xfId="24017"/>
    <cellStyle name="Percent 3 3 4" xfId="3374"/>
    <cellStyle name="Percent 3 3 4 2" xfId="10081"/>
    <cellStyle name="Percent 3 3 4 3" xfId="24020"/>
    <cellStyle name="Percent 3 3 5" xfId="8731"/>
    <cellStyle name="Percent 3 3 5 2" xfId="24021"/>
    <cellStyle name="Percent 3 3 6" xfId="24022"/>
    <cellStyle name="Percent 3 3 7" xfId="24013"/>
    <cellStyle name="Percent 3 3 8" xfId="2009"/>
    <cellStyle name="Percent 3 4" xfId="1128"/>
    <cellStyle name="Percent 3 4 2" xfId="7330"/>
    <cellStyle name="Percent 3 4 2 2" xfId="24024"/>
    <cellStyle name="Percent 3 4 3" xfId="7329"/>
    <cellStyle name="Percent 3 4 3 2" xfId="24025"/>
    <cellStyle name="Percent 3 4 4" xfId="24023"/>
    <cellStyle name="Percent 3 5" xfId="1673"/>
    <cellStyle name="Percent 3 5 2" xfId="5429"/>
    <cellStyle name="Percent 3 5 2 2" xfId="24027"/>
    <cellStyle name="Percent 3 5 3" xfId="24026"/>
    <cellStyle name="Percent 3 6" xfId="7811"/>
    <cellStyle name="Percent 3 6 2" xfId="24028"/>
    <cellStyle name="Percent 3 7" xfId="24029"/>
    <cellStyle name="Percent 3 8" xfId="24009"/>
    <cellStyle name="Percent 4" xfId="1129"/>
    <cellStyle name="Percent 4 2" xfId="5430"/>
    <cellStyle name="Percent 4 2 2" xfId="5431"/>
    <cellStyle name="Percent 4 2 2 2" xfId="24032"/>
    <cellStyle name="Percent 4 2 3" xfId="24031"/>
    <cellStyle name="Percent 4 3" xfId="5432"/>
    <cellStyle name="Percent 4 3 2" xfId="24033"/>
    <cellStyle name="Percent 4 4" xfId="24034"/>
    <cellStyle name="Percent 4 4 2" xfId="45352"/>
    <cellStyle name="Percent 4 5" xfId="24035"/>
    <cellStyle name="Percent 4 6" xfId="24030"/>
    <cellStyle name="Percent 5" xfId="1130"/>
    <cellStyle name="Percent 5 2" xfId="24037"/>
    <cellStyle name="Percent 5 3" xfId="24038"/>
    <cellStyle name="Percent 5 3 2" xfId="45353"/>
    <cellStyle name="Percent 5 4" xfId="24039"/>
    <cellStyle name="Percent 5 5" xfId="24036"/>
    <cellStyle name="Percent 6" xfId="3884"/>
    <cellStyle name="Percent 6 2" xfId="5987"/>
    <cellStyle name="Percent 6 2 2" xfId="6429"/>
    <cellStyle name="Percent 6 2 2 2" xfId="9063"/>
    <cellStyle name="Percent 6 2 2 2 2" xfId="43903"/>
    <cellStyle name="Percent 6 2 2 3" xfId="15196"/>
    <cellStyle name="Percent 6 2 3" xfId="8762"/>
    <cellStyle name="Percent 6 2 3 2" xfId="21034"/>
    <cellStyle name="Percent 6 2 3 3" xfId="24041"/>
    <cellStyle name="Percent 6 2 4" xfId="45354"/>
    <cellStyle name="Percent 6 2 5" xfId="15047"/>
    <cellStyle name="Percent 6 3" xfId="6189"/>
    <cellStyle name="Percent 6 3 2" xfId="6509"/>
    <cellStyle name="Percent 6 3 2 2" xfId="9142"/>
    <cellStyle name="Percent 6 3 2 2 2" xfId="28819"/>
    <cellStyle name="Percent 6 3 2 3" xfId="15237"/>
    <cellStyle name="Percent 6 3 3" xfId="8834"/>
    <cellStyle name="Percent 6 3 3 2" xfId="21365"/>
    <cellStyle name="Percent 6 3 4" xfId="15081"/>
    <cellStyle name="Percent 6 4" xfId="6269"/>
    <cellStyle name="Percent 6 4 2" xfId="6589"/>
    <cellStyle name="Percent 6 4 2 2" xfId="9222"/>
    <cellStyle name="Percent 6 4 2 2 2" xfId="43760"/>
    <cellStyle name="Percent 6 4 2 3" xfId="15279"/>
    <cellStyle name="Percent 6 4 3" xfId="8909"/>
    <cellStyle name="Percent 6 4 3 2" xfId="44680"/>
    <cellStyle name="Percent 6 4 4" xfId="15118"/>
    <cellStyle name="Percent 6 5" xfId="6349"/>
    <cellStyle name="Percent 6 5 2" xfId="8988"/>
    <cellStyle name="Percent 6 5 2 2" xfId="44817"/>
    <cellStyle name="Percent 6 5 3" xfId="15159"/>
    <cellStyle name="Percent 6 6" xfId="6669"/>
    <cellStyle name="Percent 6 6 2" xfId="9302"/>
    <cellStyle name="Percent 6 6 2 2" xfId="21314"/>
    <cellStyle name="Percent 6 6 3" xfId="15321"/>
    <cellStyle name="Percent 6 7" xfId="8463"/>
    <cellStyle name="Percent 6 7 2" xfId="20768"/>
    <cellStyle name="Percent 6 7 3" xfId="24040"/>
    <cellStyle name="Percent 6 8" xfId="13295"/>
    <cellStyle name="Percent 7" xfId="6737"/>
    <cellStyle name="Percent 7 2" xfId="24043"/>
    <cellStyle name="Percent 7 2 2" xfId="45355"/>
    <cellStyle name="Percent 7 3" xfId="24042"/>
    <cellStyle name="Percent 7 4" xfId="43991"/>
    <cellStyle name="Percent 7 5" xfId="13296"/>
    <cellStyle name="Percent 8" xfId="26511"/>
    <cellStyle name="Percent 9" xfId="52105"/>
    <cellStyle name="Percentuale 10" xfId="1131"/>
    <cellStyle name="Percentuale 10 2" xfId="1132"/>
    <cellStyle name="Percentuale 10 2 2" xfId="2967"/>
    <cellStyle name="Percentuale 10 2 2 2" xfId="9867"/>
    <cellStyle name="Percentuale 10 2 2 3" xfId="24046"/>
    <cellStyle name="Percentuale 10 2 3" xfId="9605"/>
    <cellStyle name="Percentuale 10 2 3 2" xfId="24047"/>
    <cellStyle name="Percentuale 10 2 4" xfId="24048"/>
    <cellStyle name="Percentuale 10 2 5" xfId="24045"/>
    <cellStyle name="Percentuale 10 3" xfId="1133"/>
    <cellStyle name="Percentuale 10 3 2" xfId="1134"/>
    <cellStyle name="Percentuale 10 3 2 2" xfId="4712"/>
    <cellStyle name="Percentuale 10 3 2 2 2" xfId="24051"/>
    <cellStyle name="Percentuale 10 3 2 3" xfId="3885"/>
    <cellStyle name="Percentuale 10 3 2 3 2" xfId="10421"/>
    <cellStyle name="Percentuale 10 3 2 3 3" xfId="24052"/>
    <cellStyle name="Percentuale 10 3 2 4" xfId="24050"/>
    <cellStyle name="Percentuale 10 3 3" xfId="2968"/>
    <cellStyle name="Percentuale 10 3 3 2" xfId="5433"/>
    <cellStyle name="Percentuale 10 3 3 2 2" xfId="24054"/>
    <cellStyle name="Percentuale 10 3 3 3" xfId="24055"/>
    <cellStyle name="Percentuale 10 3 3 3 2" xfId="45356"/>
    <cellStyle name="Percentuale 10 3 3 4" xfId="24053"/>
    <cellStyle name="Percentuale 10 3 4" xfId="3375"/>
    <cellStyle name="Percentuale 10 3 4 2" xfId="10082"/>
    <cellStyle name="Percentuale 10 3 4 3" xfId="24056"/>
    <cellStyle name="Percentuale 10 3 5" xfId="8601"/>
    <cellStyle name="Percentuale 10 3 5 2" xfId="24057"/>
    <cellStyle name="Percentuale 10 3 6" xfId="24058"/>
    <cellStyle name="Percentuale 10 3 7" xfId="24049"/>
    <cellStyle name="Percentuale 10 3 8" xfId="2010"/>
    <cellStyle name="Percentuale 10 4" xfId="1135"/>
    <cellStyle name="Percentuale 10 4 2" xfId="5434"/>
    <cellStyle name="Percentuale 10 4 2 2" xfId="5435"/>
    <cellStyle name="Percentuale 10 4 2 2 2" xfId="24061"/>
    <cellStyle name="Percentuale 10 4 2 3" xfId="14210"/>
    <cellStyle name="Percentuale 10 4 2 3 2" xfId="24062"/>
    <cellStyle name="Percentuale 10 4 2 4" xfId="24060"/>
    <cellStyle name="Percentuale 10 4 2 5" xfId="13816"/>
    <cellStyle name="Percentuale 10 4 3" xfId="5436"/>
    <cellStyle name="Percentuale 10 4 3 2" xfId="24063"/>
    <cellStyle name="Percentuale 10 4 4" xfId="24064"/>
    <cellStyle name="Percentuale 10 4 4 2" xfId="45357"/>
    <cellStyle name="Percentuale 10 4 5" xfId="24065"/>
    <cellStyle name="Percentuale 10 4 6" xfId="24059"/>
    <cellStyle name="Percentuale 10 4 7" xfId="2969"/>
    <cellStyle name="Percentuale 10 5" xfId="1136"/>
    <cellStyle name="Percentuale 10 5 2" xfId="24067"/>
    <cellStyle name="Percentuale 10 5 2 2" xfId="45358"/>
    <cellStyle name="Percentuale 10 5 3" xfId="24068"/>
    <cellStyle name="Percentuale 10 5 4" xfId="24066"/>
    <cellStyle name="Percentuale 10 6" xfId="2966"/>
    <cellStyle name="Percentuale 10 6 2" xfId="5912"/>
    <cellStyle name="Percentuale 10 6 3" xfId="24069"/>
    <cellStyle name="Percentuale 10 7" xfId="24044"/>
    <cellStyle name="Percentuale 11" xfId="1137"/>
    <cellStyle name="Percentuale 11 2" xfId="1138"/>
    <cellStyle name="Percentuale 11 2 2" xfId="2971"/>
    <cellStyle name="Percentuale 11 2 2 2" xfId="9868"/>
    <cellStyle name="Percentuale 11 2 2 3" xfId="24072"/>
    <cellStyle name="Percentuale 11 2 3" xfId="9606"/>
    <cellStyle name="Percentuale 11 2 3 2" xfId="24073"/>
    <cellStyle name="Percentuale 11 2 4" xfId="24074"/>
    <cellStyle name="Percentuale 11 2 5" xfId="24071"/>
    <cellStyle name="Percentuale 11 3" xfId="1139"/>
    <cellStyle name="Percentuale 11 3 2" xfId="1140"/>
    <cellStyle name="Percentuale 11 3 2 2" xfId="4713"/>
    <cellStyle name="Percentuale 11 3 2 2 2" xfId="24077"/>
    <cellStyle name="Percentuale 11 3 2 3" xfId="3886"/>
    <cellStyle name="Percentuale 11 3 2 3 2" xfId="10422"/>
    <cellStyle name="Percentuale 11 3 2 3 3" xfId="24078"/>
    <cellStyle name="Percentuale 11 3 2 4" xfId="24076"/>
    <cellStyle name="Percentuale 11 3 3" xfId="2972"/>
    <cellStyle name="Percentuale 11 3 3 2" xfId="5437"/>
    <cellStyle name="Percentuale 11 3 3 2 2" xfId="24080"/>
    <cellStyle name="Percentuale 11 3 3 3" xfId="24081"/>
    <cellStyle name="Percentuale 11 3 3 3 2" xfId="45359"/>
    <cellStyle name="Percentuale 11 3 3 4" xfId="24079"/>
    <cellStyle name="Percentuale 11 3 4" xfId="3376"/>
    <cellStyle name="Percentuale 11 3 4 2" xfId="10083"/>
    <cellStyle name="Percentuale 11 3 4 3" xfId="24082"/>
    <cellStyle name="Percentuale 11 3 5" xfId="8600"/>
    <cellStyle name="Percentuale 11 3 5 2" xfId="24083"/>
    <cellStyle name="Percentuale 11 3 6" xfId="24084"/>
    <cellStyle name="Percentuale 11 3 7" xfId="24075"/>
    <cellStyle name="Percentuale 11 3 8" xfId="2011"/>
    <cellStyle name="Percentuale 11 4" xfId="1141"/>
    <cellStyle name="Percentuale 11 4 2" xfId="5438"/>
    <cellStyle name="Percentuale 11 4 2 2" xfId="5439"/>
    <cellStyle name="Percentuale 11 4 2 2 2" xfId="24087"/>
    <cellStyle name="Percentuale 11 4 2 3" xfId="14211"/>
    <cellStyle name="Percentuale 11 4 2 3 2" xfId="24088"/>
    <cellStyle name="Percentuale 11 4 2 4" xfId="24086"/>
    <cellStyle name="Percentuale 11 4 2 5" xfId="13817"/>
    <cellStyle name="Percentuale 11 4 3" xfId="5440"/>
    <cellStyle name="Percentuale 11 4 3 2" xfId="24089"/>
    <cellStyle name="Percentuale 11 4 4" xfId="24090"/>
    <cellStyle name="Percentuale 11 4 4 2" xfId="45360"/>
    <cellStyle name="Percentuale 11 4 5" xfId="24091"/>
    <cellStyle name="Percentuale 11 4 6" xfId="24085"/>
    <cellStyle name="Percentuale 11 4 7" xfId="2973"/>
    <cellStyle name="Percentuale 11 5" xfId="1142"/>
    <cellStyle name="Percentuale 11 5 2" xfId="24093"/>
    <cellStyle name="Percentuale 11 5 2 2" xfId="45361"/>
    <cellStyle name="Percentuale 11 5 3" xfId="24094"/>
    <cellStyle name="Percentuale 11 5 4" xfId="24092"/>
    <cellStyle name="Percentuale 11 6" xfId="2970"/>
    <cellStyle name="Percentuale 11 6 2" xfId="5913"/>
    <cellStyle name="Percentuale 11 6 3" xfId="24095"/>
    <cellStyle name="Percentuale 11 7" xfId="24070"/>
    <cellStyle name="Percentuale 12" xfId="1143"/>
    <cellStyle name="Percentuale 12 2" xfId="1144"/>
    <cellStyle name="Percentuale 12 2 2" xfId="2975"/>
    <cellStyle name="Percentuale 12 2 2 2" xfId="9869"/>
    <cellStyle name="Percentuale 12 2 2 3" xfId="24098"/>
    <cellStyle name="Percentuale 12 2 3" xfId="9607"/>
    <cellStyle name="Percentuale 12 2 3 2" xfId="24099"/>
    <cellStyle name="Percentuale 12 2 4" xfId="24100"/>
    <cellStyle name="Percentuale 12 2 5" xfId="24097"/>
    <cellStyle name="Percentuale 12 3" xfId="1145"/>
    <cellStyle name="Percentuale 12 3 2" xfId="1146"/>
    <cellStyle name="Percentuale 12 3 2 2" xfId="4714"/>
    <cellStyle name="Percentuale 12 3 2 2 2" xfId="24103"/>
    <cellStyle name="Percentuale 12 3 2 3" xfId="3887"/>
    <cellStyle name="Percentuale 12 3 2 3 2" xfId="10423"/>
    <cellStyle name="Percentuale 12 3 2 3 3" xfId="24104"/>
    <cellStyle name="Percentuale 12 3 2 4" xfId="24102"/>
    <cellStyle name="Percentuale 12 3 3" xfId="2976"/>
    <cellStyle name="Percentuale 12 3 3 2" xfId="5441"/>
    <cellStyle name="Percentuale 12 3 3 2 2" xfId="24106"/>
    <cellStyle name="Percentuale 12 3 3 3" xfId="24107"/>
    <cellStyle name="Percentuale 12 3 3 3 2" xfId="45362"/>
    <cellStyle name="Percentuale 12 3 3 4" xfId="24105"/>
    <cellStyle name="Percentuale 12 3 4" xfId="3377"/>
    <cellStyle name="Percentuale 12 3 4 2" xfId="10084"/>
    <cellStyle name="Percentuale 12 3 4 3" xfId="24108"/>
    <cellStyle name="Percentuale 12 3 5" xfId="7459"/>
    <cellStyle name="Percentuale 12 3 5 2" xfId="24109"/>
    <cellStyle name="Percentuale 12 3 6" xfId="24110"/>
    <cellStyle name="Percentuale 12 3 7" xfId="24101"/>
    <cellStyle name="Percentuale 12 3 8" xfId="2012"/>
    <cellStyle name="Percentuale 12 4" xfId="1147"/>
    <cellStyle name="Percentuale 12 4 2" xfId="5442"/>
    <cellStyle name="Percentuale 12 4 2 2" xfId="5443"/>
    <cellStyle name="Percentuale 12 4 2 2 2" xfId="24113"/>
    <cellStyle name="Percentuale 12 4 2 3" xfId="14212"/>
    <cellStyle name="Percentuale 12 4 2 3 2" xfId="24114"/>
    <cellStyle name="Percentuale 12 4 2 4" xfId="24112"/>
    <cellStyle name="Percentuale 12 4 2 5" xfId="13818"/>
    <cellStyle name="Percentuale 12 4 3" xfId="5444"/>
    <cellStyle name="Percentuale 12 4 3 2" xfId="24115"/>
    <cellStyle name="Percentuale 12 4 4" xfId="24116"/>
    <cellStyle name="Percentuale 12 4 4 2" xfId="45363"/>
    <cellStyle name="Percentuale 12 4 5" xfId="24117"/>
    <cellStyle name="Percentuale 12 4 6" xfId="24111"/>
    <cellStyle name="Percentuale 12 4 7" xfId="2977"/>
    <cellStyle name="Percentuale 12 5" xfId="1148"/>
    <cellStyle name="Percentuale 12 5 2" xfId="24119"/>
    <cellStyle name="Percentuale 12 5 2 2" xfId="45364"/>
    <cellStyle name="Percentuale 12 5 3" xfId="24120"/>
    <cellStyle name="Percentuale 12 5 4" xfId="24118"/>
    <cellStyle name="Percentuale 12 6" xfId="2974"/>
    <cellStyle name="Percentuale 12 6 2" xfId="5914"/>
    <cellStyle name="Percentuale 12 6 3" xfId="24121"/>
    <cellStyle name="Percentuale 12 7" xfId="24096"/>
    <cellStyle name="Percentuale 13" xfId="1149"/>
    <cellStyle name="Percentuale 13 2" xfId="1150"/>
    <cellStyle name="Percentuale 13 2 2" xfId="2979"/>
    <cellStyle name="Percentuale 13 2 2 2" xfId="9870"/>
    <cellStyle name="Percentuale 13 2 2 3" xfId="24124"/>
    <cellStyle name="Percentuale 13 2 3" xfId="9608"/>
    <cellStyle name="Percentuale 13 2 3 2" xfId="24125"/>
    <cellStyle name="Percentuale 13 2 4" xfId="24126"/>
    <cellStyle name="Percentuale 13 2 5" xfId="24123"/>
    <cellStyle name="Percentuale 13 3" xfId="1151"/>
    <cellStyle name="Percentuale 13 3 2" xfId="1152"/>
    <cellStyle name="Percentuale 13 3 2 2" xfId="4715"/>
    <cellStyle name="Percentuale 13 3 2 2 2" xfId="24129"/>
    <cellStyle name="Percentuale 13 3 2 3" xfId="3888"/>
    <cellStyle name="Percentuale 13 3 2 3 2" xfId="10424"/>
    <cellStyle name="Percentuale 13 3 2 3 3" xfId="24130"/>
    <cellStyle name="Percentuale 13 3 2 4" xfId="24128"/>
    <cellStyle name="Percentuale 13 3 3" xfId="2980"/>
    <cellStyle name="Percentuale 13 3 3 2" xfId="5445"/>
    <cellStyle name="Percentuale 13 3 3 2 2" xfId="24132"/>
    <cellStyle name="Percentuale 13 3 3 3" xfId="24133"/>
    <cellStyle name="Percentuale 13 3 3 3 2" xfId="45365"/>
    <cellStyle name="Percentuale 13 3 3 4" xfId="24131"/>
    <cellStyle name="Percentuale 13 3 4" xfId="3378"/>
    <cellStyle name="Percentuale 13 3 4 2" xfId="10085"/>
    <cellStyle name="Percentuale 13 3 4 3" xfId="24134"/>
    <cellStyle name="Percentuale 13 3 5" xfId="7509"/>
    <cellStyle name="Percentuale 13 3 5 2" xfId="24135"/>
    <cellStyle name="Percentuale 13 3 6" xfId="24136"/>
    <cellStyle name="Percentuale 13 3 7" xfId="24127"/>
    <cellStyle name="Percentuale 13 3 8" xfId="2013"/>
    <cellStyle name="Percentuale 13 4" xfId="1153"/>
    <cellStyle name="Percentuale 13 4 2" xfId="5446"/>
    <cellStyle name="Percentuale 13 4 2 2" xfId="5447"/>
    <cellStyle name="Percentuale 13 4 2 2 2" xfId="24139"/>
    <cellStyle name="Percentuale 13 4 2 3" xfId="14213"/>
    <cellStyle name="Percentuale 13 4 2 3 2" xfId="24140"/>
    <cellStyle name="Percentuale 13 4 2 4" xfId="24138"/>
    <cellStyle name="Percentuale 13 4 2 5" xfId="13819"/>
    <cellStyle name="Percentuale 13 4 3" xfId="5448"/>
    <cellStyle name="Percentuale 13 4 3 2" xfId="24141"/>
    <cellStyle name="Percentuale 13 4 4" xfId="24142"/>
    <cellStyle name="Percentuale 13 4 4 2" xfId="45366"/>
    <cellStyle name="Percentuale 13 4 5" xfId="24143"/>
    <cellStyle name="Percentuale 13 4 6" xfId="24137"/>
    <cellStyle name="Percentuale 13 4 7" xfId="2981"/>
    <cellStyle name="Percentuale 13 5" xfId="1154"/>
    <cellStyle name="Percentuale 13 5 2" xfId="24145"/>
    <cellStyle name="Percentuale 13 5 2 2" xfId="45367"/>
    <cellStyle name="Percentuale 13 5 3" xfId="24146"/>
    <cellStyle name="Percentuale 13 5 4" xfId="24144"/>
    <cellStyle name="Percentuale 13 6" xfId="2978"/>
    <cellStyle name="Percentuale 13 6 2" xfId="5915"/>
    <cellStyle name="Percentuale 13 6 3" xfId="24147"/>
    <cellStyle name="Percentuale 13 7" xfId="24122"/>
    <cellStyle name="Percentuale 14" xfId="1155"/>
    <cellStyle name="Percentuale 14 2" xfId="1156"/>
    <cellStyle name="Percentuale 14 2 2" xfId="2983"/>
    <cellStyle name="Percentuale 14 2 2 2" xfId="9871"/>
    <cellStyle name="Percentuale 14 2 2 3" xfId="24150"/>
    <cellStyle name="Percentuale 14 2 3" xfId="9609"/>
    <cellStyle name="Percentuale 14 2 3 2" xfId="24151"/>
    <cellStyle name="Percentuale 14 2 4" xfId="24152"/>
    <cellStyle name="Percentuale 14 2 5" xfId="24149"/>
    <cellStyle name="Percentuale 14 3" xfId="1157"/>
    <cellStyle name="Percentuale 14 3 2" xfId="1158"/>
    <cellStyle name="Percentuale 14 3 2 2" xfId="4716"/>
    <cellStyle name="Percentuale 14 3 2 2 2" xfId="24155"/>
    <cellStyle name="Percentuale 14 3 2 3" xfId="3889"/>
    <cellStyle name="Percentuale 14 3 2 3 2" xfId="10425"/>
    <cellStyle name="Percentuale 14 3 2 3 3" xfId="24156"/>
    <cellStyle name="Percentuale 14 3 2 4" xfId="24154"/>
    <cellStyle name="Percentuale 14 3 3" xfId="2984"/>
    <cellStyle name="Percentuale 14 3 3 2" xfId="5449"/>
    <cellStyle name="Percentuale 14 3 3 2 2" xfId="24158"/>
    <cellStyle name="Percentuale 14 3 3 3" xfId="24159"/>
    <cellStyle name="Percentuale 14 3 3 3 2" xfId="45368"/>
    <cellStyle name="Percentuale 14 3 3 4" xfId="24157"/>
    <cellStyle name="Percentuale 14 3 4" xfId="3379"/>
    <cellStyle name="Percentuale 14 3 4 2" xfId="10086"/>
    <cellStyle name="Percentuale 14 3 4 3" xfId="24160"/>
    <cellStyle name="Percentuale 14 3 5" xfId="8565"/>
    <cellStyle name="Percentuale 14 3 5 2" xfId="24161"/>
    <cellStyle name="Percentuale 14 3 6" xfId="24162"/>
    <cellStyle name="Percentuale 14 3 7" xfId="24153"/>
    <cellStyle name="Percentuale 14 3 8" xfId="2014"/>
    <cellStyle name="Percentuale 14 4" xfId="1159"/>
    <cellStyle name="Percentuale 14 4 2" xfId="5450"/>
    <cellStyle name="Percentuale 14 4 2 2" xfId="5451"/>
    <cellStyle name="Percentuale 14 4 2 2 2" xfId="24165"/>
    <cellStyle name="Percentuale 14 4 2 3" xfId="14214"/>
    <cellStyle name="Percentuale 14 4 2 3 2" xfId="24166"/>
    <cellStyle name="Percentuale 14 4 2 4" xfId="24164"/>
    <cellStyle name="Percentuale 14 4 2 5" xfId="13820"/>
    <cellStyle name="Percentuale 14 4 3" xfId="5452"/>
    <cellStyle name="Percentuale 14 4 3 2" xfId="24167"/>
    <cellStyle name="Percentuale 14 4 4" xfId="24168"/>
    <cellStyle name="Percentuale 14 4 4 2" xfId="45369"/>
    <cellStyle name="Percentuale 14 4 5" xfId="24169"/>
    <cellStyle name="Percentuale 14 4 6" xfId="24163"/>
    <cellStyle name="Percentuale 14 4 7" xfId="2985"/>
    <cellStyle name="Percentuale 14 5" xfId="1160"/>
    <cellStyle name="Percentuale 14 5 2" xfId="24171"/>
    <cellStyle name="Percentuale 14 5 2 2" xfId="45370"/>
    <cellStyle name="Percentuale 14 5 3" xfId="24172"/>
    <cellStyle name="Percentuale 14 5 4" xfId="24170"/>
    <cellStyle name="Percentuale 14 6" xfId="2982"/>
    <cellStyle name="Percentuale 14 6 2" xfId="5916"/>
    <cellStyle name="Percentuale 14 6 3" xfId="24173"/>
    <cellStyle name="Percentuale 14 7" xfId="24148"/>
    <cellStyle name="Percentuale 15" xfId="1161"/>
    <cellStyle name="Percentuale 15 2" xfId="1162"/>
    <cellStyle name="Percentuale 15 2 2" xfId="2987"/>
    <cellStyle name="Percentuale 15 2 2 2" xfId="9872"/>
    <cellStyle name="Percentuale 15 2 2 3" xfId="24176"/>
    <cellStyle name="Percentuale 15 2 3" xfId="9610"/>
    <cellStyle name="Percentuale 15 2 3 2" xfId="24177"/>
    <cellStyle name="Percentuale 15 2 4" xfId="24178"/>
    <cellStyle name="Percentuale 15 2 5" xfId="24175"/>
    <cellStyle name="Percentuale 15 3" xfId="1163"/>
    <cellStyle name="Percentuale 15 3 2" xfId="1164"/>
    <cellStyle name="Percentuale 15 3 2 2" xfId="4717"/>
    <cellStyle name="Percentuale 15 3 2 2 2" xfId="24181"/>
    <cellStyle name="Percentuale 15 3 2 3" xfId="3890"/>
    <cellStyle name="Percentuale 15 3 2 3 2" xfId="10426"/>
    <cellStyle name="Percentuale 15 3 2 3 3" xfId="24182"/>
    <cellStyle name="Percentuale 15 3 2 4" xfId="24180"/>
    <cellStyle name="Percentuale 15 3 3" xfId="2988"/>
    <cellStyle name="Percentuale 15 3 3 2" xfId="5453"/>
    <cellStyle name="Percentuale 15 3 3 2 2" xfId="24184"/>
    <cellStyle name="Percentuale 15 3 3 3" xfId="24185"/>
    <cellStyle name="Percentuale 15 3 3 3 2" xfId="45371"/>
    <cellStyle name="Percentuale 15 3 3 4" xfId="24183"/>
    <cellStyle name="Percentuale 15 3 4" xfId="3380"/>
    <cellStyle name="Percentuale 15 3 4 2" xfId="10087"/>
    <cellStyle name="Percentuale 15 3 4 3" xfId="24186"/>
    <cellStyle name="Percentuale 15 3 5" xfId="7508"/>
    <cellStyle name="Percentuale 15 3 5 2" xfId="24187"/>
    <cellStyle name="Percentuale 15 3 6" xfId="24188"/>
    <cellStyle name="Percentuale 15 3 7" xfId="24179"/>
    <cellStyle name="Percentuale 15 3 8" xfId="2015"/>
    <cellStyle name="Percentuale 15 4" xfId="1165"/>
    <cellStyle name="Percentuale 15 4 2" xfId="5454"/>
    <cellStyle name="Percentuale 15 4 2 2" xfId="5455"/>
    <cellStyle name="Percentuale 15 4 2 2 2" xfId="24191"/>
    <cellStyle name="Percentuale 15 4 2 3" xfId="14215"/>
    <cellStyle name="Percentuale 15 4 2 3 2" xfId="24192"/>
    <cellStyle name="Percentuale 15 4 2 4" xfId="24190"/>
    <cellStyle name="Percentuale 15 4 2 5" xfId="13822"/>
    <cellStyle name="Percentuale 15 4 3" xfId="5456"/>
    <cellStyle name="Percentuale 15 4 3 2" xfId="24193"/>
    <cellStyle name="Percentuale 15 4 4" xfId="24194"/>
    <cellStyle name="Percentuale 15 4 4 2" xfId="45372"/>
    <cellStyle name="Percentuale 15 4 5" xfId="24195"/>
    <cellStyle name="Percentuale 15 4 6" xfId="24189"/>
    <cellStyle name="Percentuale 15 4 7" xfId="2989"/>
    <cellStyle name="Percentuale 15 5" xfId="1166"/>
    <cellStyle name="Percentuale 15 5 2" xfId="24197"/>
    <cellStyle name="Percentuale 15 5 2 2" xfId="45373"/>
    <cellStyle name="Percentuale 15 5 3" xfId="24198"/>
    <cellStyle name="Percentuale 15 5 4" xfId="24196"/>
    <cellStyle name="Percentuale 15 6" xfId="2986"/>
    <cellStyle name="Percentuale 15 6 2" xfId="5917"/>
    <cellStyle name="Percentuale 15 6 3" xfId="24199"/>
    <cellStyle name="Percentuale 15 7" xfId="24174"/>
    <cellStyle name="Percentuale 16" xfId="1167"/>
    <cellStyle name="Percentuale 16 2" xfId="1168"/>
    <cellStyle name="Percentuale 16 2 2" xfId="2991"/>
    <cellStyle name="Percentuale 16 2 2 2" xfId="9873"/>
    <cellStyle name="Percentuale 16 2 2 3" xfId="24202"/>
    <cellStyle name="Percentuale 16 2 3" xfId="9611"/>
    <cellStyle name="Percentuale 16 2 3 2" xfId="24203"/>
    <cellStyle name="Percentuale 16 2 4" xfId="24204"/>
    <cellStyle name="Percentuale 16 2 5" xfId="24201"/>
    <cellStyle name="Percentuale 16 3" xfId="1169"/>
    <cellStyle name="Percentuale 16 3 2" xfId="1170"/>
    <cellStyle name="Percentuale 16 3 2 2" xfId="4718"/>
    <cellStyle name="Percentuale 16 3 2 2 2" xfId="24207"/>
    <cellStyle name="Percentuale 16 3 2 3" xfId="3891"/>
    <cellStyle name="Percentuale 16 3 2 3 2" xfId="10427"/>
    <cellStyle name="Percentuale 16 3 2 3 3" xfId="24208"/>
    <cellStyle name="Percentuale 16 3 2 4" xfId="24206"/>
    <cellStyle name="Percentuale 16 3 3" xfId="2992"/>
    <cellStyle name="Percentuale 16 3 3 2" xfId="5457"/>
    <cellStyle name="Percentuale 16 3 3 2 2" xfId="24210"/>
    <cellStyle name="Percentuale 16 3 3 3" xfId="24211"/>
    <cellStyle name="Percentuale 16 3 3 3 2" xfId="45374"/>
    <cellStyle name="Percentuale 16 3 3 4" xfId="24209"/>
    <cellStyle name="Percentuale 16 3 4" xfId="3381"/>
    <cellStyle name="Percentuale 16 3 4 2" xfId="10088"/>
    <cellStyle name="Percentuale 16 3 4 3" xfId="24212"/>
    <cellStyle name="Percentuale 16 3 5" xfId="8564"/>
    <cellStyle name="Percentuale 16 3 5 2" xfId="24213"/>
    <cellStyle name="Percentuale 16 3 6" xfId="24214"/>
    <cellStyle name="Percentuale 16 3 7" xfId="24205"/>
    <cellStyle name="Percentuale 16 3 8" xfId="2016"/>
    <cellStyle name="Percentuale 16 4" xfId="1171"/>
    <cellStyle name="Percentuale 16 4 2" xfId="5458"/>
    <cellStyle name="Percentuale 16 4 2 2" xfId="5459"/>
    <cellStyle name="Percentuale 16 4 2 2 2" xfId="24217"/>
    <cellStyle name="Percentuale 16 4 2 3" xfId="14216"/>
    <cellStyle name="Percentuale 16 4 2 3 2" xfId="24218"/>
    <cellStyle name="Percentuale 16 4 2 4" xfId="24216"/>
    <cellStyle name="Percentuale 16 4 2 5" xfId="13823"/>
    <cellStyle name="Percentuale 16 4 3" xfId="5460"/>
    <cellStyle name="Percentuale 16 4 3 2" xfId="24219"/>
    <cellStyle name="Percentuale 16 4 4" xfId="24220"/>
    <cellStyle name="Percentuale 16 4 4 2" xfId="45375"/>
    <cellStyle name="Percentuale 16 4 5" xfId="24221"/>
    <cellStyle name="Percentuale 16 4 6" xfId="24215"/>
    <cellStyle name="Percentuale 16 4 7" xfId="2993"/>
    <cellStyle name="Percentuale 16 5" xfId="1172"/>
    <cellStyle name="Percentuale 16 5 2" xfId="24223"/>
    <cellStyle name="Percentuale 16 5 2 2" xfId="45376"/>
    <cellStyle name="Percentuale 16 5 3" xfId="24224"/>
    <cellStyle name="Percentuale 16 5 4" xfId="24222"/>
    <cellStyle name="Percentuale 16 6" xfId="2990"/>
    <cellStyle name="Percentuale 16 6 2" xfId="5918"/>
    <cellStyle name="Percentuale 16 6 3" xfId="24225"/>
    <cellStyle name="Percentuale 16 7" xfId="24200"/>
    <cellStyle name="Percentuale 17" xfId="1173"/>
    <cellStyle name="Percentuale 17 2" xfId="1174"/>
    <cellStyle name="Percentuale 17 2 2" xfId="2995"/>
    <cellStyle name="Percentuale 17 2 2 2" xfId="9874"/>
    <cellStyle name="Percentuale 17 2 2 3" xfId="24228"/>
    <cellStyle name="Percentuale 17 2 3" xfId="9612"/>
    <cellStyle name="Percentuale 17 2 3 2" xfId="24229"/>
    <cellStyle name="Percentuale 17 2 4" xfId="24230"/>
    <cellStyle name="Percentuale 17 2 5" xfId="24227"/>
    <cellStyle name="Percentuale 17 3" xfId="1175"/>
    <cellStyle name="Percentuale 17 3 2" xfId="1176"/>
    <cellStyle name="Percentuale 17 3 2 2" xfId="4719"/>
    <cellStyle name="Percentuale 17 3 2 2 2" xfId="24233"/>
    <cellStyle name="Percentuale 17 3 2 3" xfId="3892"/>
    <cellStyle name="Percentuale 17 3 2 3 2" xfId="10428"/>
    <cellStyle name="Percentuale 17 3 2 3 3" xfId="24234"/>
    <cellStyle name="Percentuale 17 3 2 4" xfId="24232"/>
    <cellStyle name="Percentuale 17 3 3" xfId="2996"/>
    <cellStyle name="Percentuale 17 3 3 2" xfId="5461"/>
    <cellStyle name="Percentuale 17 3 3 2 2" xfId="24236"/>
    <cellStyle name="Percentuale 17 3 3 3" xfId="24237"/>
    <cellStyle name="Percentuale 17 3 3 3 2" xfId="45377"/>
    <cellStyle name="Percentuale 17 3 3 4" xfId="24235"/>
    <cellStyle name="Percentuale 17 3 4" xfId="3382"/>
    <cellStyle name="Percentuale 17 3 4 2" xfId="10089"/>
    <cellStyle name="Percentuale 17 3 4 3" xfId="24238"/>
    <cellStyle name="Percentuale 17 3 5" xfId="8603"/>
    <cellStyle name="Percentuale 17 3 5 2" xfId="24239"/>
    <cellStyle name="Percentuale 17 3 6" xfId="24240"/>
    <cellStyle name="Percentuale 17 3 7" xfId="24231"/>
    <cellStyle name="Percentuale 17 3 8" xfId="2017"/>
    <cellStyle name="Percentuale 17 4" xfId="1177"/>
    <cellStyle name="Percentuale 17 4 2" xfId="5462"/>
    <cellStyle name="Percentuale 17 4 2 2" xfId="5463"/>
    <cellStyle name="Percentuale 17 4 2 2 2" xfId="24243"/>
    <cellStyle name="Percentuale 17 4 2 3" xfId="14217"/>
    <cellStyle name="Percentuale 17 4 2 3 2" xfId="24244"/>
    <cellStyle name="Percentuale 17 4 2 4" xfId="24242"/>
    <cellStyle name="Percentuale 17 4 2 5" xfId="13824"/>
    <cellStyle name="Percentuale 17 4 3" xfId="5464"/>
    <cellStyle name="Percentuale 17 4 3 2" xfId="24245"/>
    <cellStyle name="Percentuale 17 4 4" xfId="24246"/>
    <cellStyle name="Percentuale 17 4 5" xfId="24247"/>
    <cellStyle name="Percentuale 17 4 5 2" xfId="45378"/>
    <cellStyle name="Percentuale 17 4 6" xfId="24248"/>
    <cellStyle name="Percentuale 17 4 7" xfId="24241"/>
    <cellStyle name="Percentuale 17 4 8" xfId="2997"/>
    <cellStyle name="Percentuale 17 5" xfId="1178"/>
    <cellStyle name="Percentuale 17 5 2" xfId="24250"/>
    <cellStyle name="Percentuale 17 5 3" xfId="24251"/>
    <cellStyle name="Percentuale 17 5 3 2" xfId="45379"/>
    <cellStyle name="Percentuale 17 5 4" xfId="24252"/>
    <cellStyle name="Percentuale 17 5 5" xfId="24249"/>
    <cellStyle name="Percentuale 17 6" xfId="2994"/>
    <cellStyle name="Percentuale 17 6 2" xfId="5919"/>
    <cellStyle name="Percentuale 17 6 3" xfId="24253"/>
    <cellStyle name="Percentuale 17 7" xfId="24226"/>
    <cellStyle name="Percentuale 18" xfId="1179"/>
    <cellStyle name="Percentuale 18 2" xfId="1180"/>
    <cellStyle name="Percentuale 18 2 2" xfId="2999"/>
    <cellStyle name="Percentuale 18 2 2 2" xfId="9875"/>
    <cellStyle name="Percentuale 18 2 2 3" xfId="24256"/>
    <cellStyle name="Percentuale 18 2 3" xfId="9613"/>
    <cellStyle name="Percentuale 18 2 3 2" xfId="24257"/>
    <cellStyle name="Percentuale 18 2 4" xfId="24258"/>
    <cellStyle name="Percentuale 18 2 4 2" xfId="45380"/>
    <cellStyle name="Percentuale 18 2 5" xfId="24259"/>
    <cellStyle name="Percentuale 18 2 6" xfId="24255"/>
    <cellStyle name="Percentuale 18 3" xfId="1181"/>
    <cellStyle name="Percentuale 18 3 2" xfId="1182"/>
    <cellStyle name="Percentuale 18 3 2 2" xfId="4720"/>
    <cellStyle name="Percentuale 18 3 2 2 2" xfId="24263"/>
    <cellStyle name="Percentuale 18 3 2 2 3" xfId="24262"/>
    <cellStyle name="Percentuale 18 3 2 3" xfId="3893"/>
    <cellStyle name="Percentuale 18 3 2 3 2" xfId="10429"/>
    <cellStyle name="Percentuale 18 3 2 3 3" xfId="24264"/>
    <cellStyle name="Percentuale 18 3 2 3 4" xfId="45381"/>
    <cellStyle name="Percentuale 18 3 2 4" xfId="24265"/>
    <cellStyle name="Percentuale 18 3 2 5" xfId="24261"/>
    <cellStyle name="Percentuale 18 3 3" xfId="3000"/>
    <cellStyle name="Percentuale 18 3 3 2" xfId="5465"/>
    <cellStyle name="Percentuale 18 3 3 2 2" xfId="24267"/>
    <cellStyle name="Percentuale 18 3 3 3" xfId="24268"/>
    <cellStyle name="Percentuale 18 3 3 4" xfId="24269"/>
    <cellStyle name="Percentuale 18 3 3 4 2" xfId="45382"/>
    <cellStyle name="Percentuale 18 3 3 5" xfId="24266"/>
    <cellStyle name="Percentuale 18 3 4" xfId="3383"/>
    <cellStyle name="Percentuale 18 3 4 2" xfId="10090"/>
    <cellStyle name="Percentuale 18 3 4 3" xfId="24270"/>
    <cellStyle name="Percentuale 18 3 5" xfId="7401"/>
    <cellStyle name="Percentuale 18 3 5 2" xfId="24271"/>
    <cellStyle name="Percentuale 18 3 6" xfId="24272"/>
    <cellStyle name="Percentuale 18 3 6 2" xfId="45383"/>
    <cellStyle name="Percentuale 18 3 7" xfId="24273"/>
    <cellStyle name="Percentuale 18 3 8" xfId="24260"/>
    <cellStyle name="Percentuale 18 3 9" xfId="2018"/>
    <cellStyle name="Percentuale 18 4" xfId="1183"/>
    <cellStyle name="Percentuale 18 4 2" xfId="5466"/>
    <cellStyle name="Percentuale 18 4 2 2" xfId="5467"/>
    <cellStyle name="Percentuale 18 4 2 2 2" xfId="24276"/>
    <cellStyle name="Percentuale 18 4 2 3" xfId="14218"/>
    <cellStyle name="Percentuale 18 4 2 3 2" xfId="24277"/>
    <cellStyle name="Percentuale 18 4 2 4" xfId="24275"/>
    <cellStyle name="Percentuale 18 4 2 5" xfId="13825"/>
    <cellStyle name="Percentuale 18 4 3" xfId="5468"/>
    <cellStyle name="Percentuale 18 4 3 2" xfId="24278"/>
    <cellStyle name="Percentuale 18 4 4" xfId="24279"/>
    <cellStyle name="Percentuale 18 4 5" xfId="24280"/>
    <cellStyle name="Percentuale 18 4 5 2" xfId="45384"/>
    <cellStyle name="Percentuale 18 4 6" xfId="24281"/>
    <cellStyle name="Percentuale 18 4 7" xfId="24274"/>
    <cellStyle name="Percentuale 18 4 8" xfId="3001"/>
    <cellStyle name="Percentuale 18 5" xfId="1184"/>
    <cellStyle name="Percentuale 18 5 2" xfId="24283"/>
    <cellStyle name="Percentuale 18 5 3" xfId="24284"/>
    <cellStyle name="Percentuale 18 5 3 2" xfId="45385"/>
    <cellStyle name="Percentuale 18 5 4" xfId="24285"/>
    <cellStyle name="Percentuale 18 5 5" xfId="24282"/>
    <cellStyle name="Percentuale 18 6" xfId="2998"/>
    <cellStyle name="Percentuale 18 6 2" xfId="5920"/>
    <cellStyle name="Percentuale 18 6 3" xfId="24286"/>
    <cellStyle name="Percentuale 18 7" xfId="24287"/>
    <cellStyle name="Percentuale 18 7 2" xfId="45386"/>
    <cellStyle name="Percentuale 18 8" xfId="24254"/>
    <cellStyle name="Percentuale 19" xfId="1185"/>
    <cellStyle name="Percentuale 19 2" xfId="1186"/>
    <cellStyle name="Percentuale 19 2 2" xfId="3003"/>
    <cellStyle name="Percentuale 19 2 2 2" xfId="9876"/>
    <cellStyle name="Percentuale 19 2 2 3" xfId="24290"/>
    <cellStyle name="Percentuale 19 2 3" xfId="9614"/>
    <cellStyle name="Percentuale 19 2 3 2" xfId="24291"/>
    <cellStyle name="Percentuale 19 2 4" xfId="24292"/>
    <cellStyle name="Percentuale 19 2 4 2" xfId="45387"/>
    <cellStyle name="Percentuale 19 2 5" xfId="24293"/>
    <cellStyle name="Percentuale 19 2 6" xfId="24289"/>
    <cellStyle name="Percentuale 19 3" xfId="1187"/>
    <cellStyle name="Percentuale 19 3 2" xfId="1188"/>
    <cellStyle name="Percentuale 19 3 2 2" xfId="4721"/>
    <cellStyle name="Percentuale 19 3 2 2 2" xfId="24297"/>
    <cellStyle name="Percentuale 19 3 2 2 3" xfId="24296"/>
    <cellStyle name="Percentuale 19 3 2 3" xfId="3894"/>
    <cellStyle name="Percentuale 19 3 2 3 2" xfId="10430"/>
    <cellStyle name="Percentuale 19 3 2 3 3" xfId="24298"/>
    <cellStyle name="Percentuale 19 3 2 3 4" xfId="45388"/>
    <cellStyle name="Percentuale 19 3 2 4" xfId="24299"/>
    <cellStyle name="Percentuale 19 3 2 5" xfId="24295"/>
    <cellStyle name="Percentuale 19 3 3" xfId="3004"/>
    <cellStyle name="Percentuale 19 3 3 2" xfId="5469"/>
    <cellStyle name="Percentuale 19 3 3 2 2" xfId="24301"/>
    <cellStyle name="Percentuale 19 3 3 3" xfId="24302"/>
    <cellStyle name="Percentuale 19 3 3 4" xfId="24303"/>
    <cellStyle name="Percentuale 19 3 3 4 2" xfId="45389"/>
    <cellStyle name="Percentuale 19 3 3 5" xfId="24300"/>
    <cellStyle name="Percentuale 19 3 4" xfId="3384"/>
    <cellStyle name="Percentuale 19 3 4 2" xfId="10091"/>
    <cellStyle name="Percentuale 19 3 4 3" xfId="24304"/>
    <cellStyle name="Percentuale 19 3 5" xfId="8602"/>
    <cellStyle name="Percentuale 19 3 5 2" xfId="24305"/>
    <cellStyle name="Percentuale 19 3 6" xfId="24306"/>
    <cellStyle name="Percentuale 19 3 6 2" xfId="45390"/>
    <cellStyle name="Percentuale 19 3 7" xfId="24307"/>
    <cellStyle name="Percentuale 19 3 8" xfId="24294"/>
    <cellStyle name="Percentuale 19 3 9" xfId="2019"/>
    <cellStyle name="Percentuale 19 4" xfId="1189"/>
    <cellStyle name="Percentuale 19 4 2" xfId="5470"/>
    <cellStyle name="Percentuale 19 4 2 2" xfId="5471"/>
    <cellStyle name="Percentuale 19 4 2 2 2" xfId="24310"/>
    <cellStyle name="Percentuale 19 4 2 3" xfId="14219"/>
    <cellStyle name="Percentuale 19 4 2 3 2" xfId="24311"/>
    <cellStyle name="Percentuale 19 4 2 4" xfId="24309"/>
    <cellStyle name="Percentuale 19 4 2 5" xfId="13826"/>
    <cellStyle name="Percentuale 19 4 3" xfId="5472"/>
    <cellStyle name="Percentuale 19 4 3 2" xfId="24312"/>
    <cellStyle name="Percentuale 19 4 4" xfId="24313"/>
    <cellStyle name="Percentuale 19 4 5" xfId="24314"/>
    <cellStyle name="Percentuale 19 4 5 2" xfId="45391"/>
    <cellStyle name="Percentuale 19 4 6" xfId="24315"/>
    <cellStyle name="Percentuale 19 4 7" xfId="24308"/>
    <cellStyle name="Percentuale 19 4 8" xfId="3005"/>
    <cellStyle name="Percentuale 19 5" xfId="1190"/>
    <cellStyle name="Percentuale 19 5 2" xfId="24317"/>
    <cellStyle name="Percentuale 19 5 3" xfId="24318"/>
    <cellStyle name="Percentuale 19 5 3 2" xfId="45392"/>
    <cellStyle name="Percentuale 19 5 4" xfId="24319"/>
    <cellStyle name="Percentuale 19 5 5" xfId="24316"/>
    <cellStyle name="Percentuale 19 6" xfId="3002"/>
    <cellStyle name="Percentuale 19 6 2" xfId="5921"/>
    <cellStyle name="Percentuale 19 6 3" xfId="24320"/>
    <cellStyle name="Percentuale 19 7" xfId="24321"/>
    <cellStyle name="Percentuale 19 7 2" xfId="45393"/>
    <cellStyle name="Percentuale 19 8" xfId="24288"/>
    <cellStyle name="Percentuale 2" xfId="1191"/>
    <cellStyle name="Percentuale 2 2" xfId="1192"/>
    <cellStyle name="Percentuale 2 2 2" xfId="3007"/>
    <cellStyle name="Percentuale 2 2 2 2" xfId="9877"/>
    <cellStyle name="Percentuale 2 2 2 3" xfId="24324"/>
    <cellStyle name="Percentuale 2 2 3" xfId="9615"/>
    <cellStyle name="Percentuale 2 2 3 2" xfId="24325"/>
    <cellStyle name="Percentuale 2 2 4" xfId="24326"/>
    <cellStyle name="Percentuale 2 2 4 2" xfId="45394"/>
    <cellStyle name="Percentuale 2 2 5" xfId="24327"/>
    <cellStyle name="Percentuale 2 2 6" xfId="24323"/>
    <cellStyle name="Percentuale 2 3" xfId="1193"/>
    <cellStyle name="Percentuale 2 3 2" xfId="1194"/>
    <cellStyle name="Percentuale 2 3 2 2" xfId="4722"/>
    <cellStyle name="Percentuale 2 3 2 2 2" xfId="24331"/>
    <cellStyle name="Percentuale 2 3 2 2 3" xfId="24330"/>
    <cellStyle name="Percentuale 2 3 2 3" xfId="3895"/>
    <cellStyle name="Percentuale 2 3 2 3 2" xfId="10431"/>
    <cellStyle name="Percentuale 2 3 2 3 3" xfId="24332"/>
    <cellStyle name="Percentuale 2 3 2 3 4" xfId="45395"/>
    <cellStyle name="Percentuale 2 3 2 4" xfId="24333"/>
    <cellStyle name="Percentuale 2 3 2 5" xfId="24329"/>
    <cellStyle name="Percentuale 2 3 3" xfId="3008"/>
    <cellStyle name="Percentuale 2 3 3 2" xfId="5473"/>
    <cellStyle name="Percentuale 2 3 3 2 2" xfId="24335"/>
    <cellStyle name="Percentuale 2 3 3 3" xfId="24336"/>
    <cellStyle name="Percentuale 2 3 3 4" xfId="24337"/>
    <cellStyle name="Percentuale 2 3 3 4 2" xfId="45396"/>
    <cellStyle name="Percentuale 2 3 3 5" xfId="24334"/>
    <cellStyle name="Percentuale 2 3 4" xfId="3385"/>
    <cellStyle name="Percentuale 2 3 4 2" xfId="10092"/>
    <cellStyle name="Percentuale 2 3 4 3" xfId="24338"/>
    <cellStyle name="Percentuale 2 3 5" xfId="7727"/>
    <cellStyle name="Percentuale 2 3 5 2" xfId="24339"/>
    <cellStyle name="Percentuale 2 3 6" xfId="24340"/>
    <cellStyle name="Percentuale 2 3 6 2" xfId="45397"/>
    <cellStyle name="Percentuale 2 3 7" xfId="24341"/>
    <cellStyle name="Percentuale 2 3 8" xfId="24328"/>
    <cellStyle name="Percentuale 2 3 9" xfId="2020"/>
    <cellStyle name="Percentuale 2 4" xfId="1195"/>
    <cellStyle name="Percentuale 2 4 2" xfId="5474"/>
    <cellStyle name="Percentuale 2 4 2 2" xfId="5475"/>
    <cellStyle name="Percentuale 2 4 2 2 2" xfId="24344"/>
    <cellStyle name="Percentuale 2 4 2 3" xfId="14220"/>
    <cellStyle name="Percentuale 2 4 2 3 2" xfId="24345"/>
    <cellStyle name="Percentuale 2 4 2 4" xfId="24343"/>
    <cellStyle name="Percentuale 2 4 2 5" xfId="13827"/>
    <cellStyle name="Percentuale 2 4 3" xfId="5476"/>
    <cellStyle name="Percentuale 2 4 3 2" xfId="24346"/>
    <cellStyle name="Percentuale 2 4 4" xfId="24347"/>
    <cellStyle name="Percentuale 2 4 5" xfId="24348"/>
    <cellStyle name="Percentuale 2 4 5 2" xfId="45398"/>
    <cellStyle name="Percentuale 2 4 6" xfId="24349"/>
    <cellStyle name="Percentuale 2 4 7" xfId="24342"/>
    <cellStyle name="Percentuale 2 4 8" xfId="3009"/>
    <cellStyle name="Percentuale 2 5" xfId="1196"/>
    <cellStyle name="Percentuale 2 5 2" xfId="24351"/>
    <cellStyle name="Percentuale 2 5 3" xfId="24352"/>
    <cellStyle name="Percentuale 2 5 3 2" xfId="45399"/>
    <cellStyle name="Percentuale 2 5 4" xfId="24353"/>
    <cellStyle name="Percentuale 2 5 5" xfId="24350"/>
    <cellStyle name="Percentuale 2 6" xfId="3006"/>
    <cellStyle name="Percentuale 2 6 2" xfId="5922"/>
    <cellStyle name="Percentuale 2 6 3" xfId="24354"/>
    <cellStyle name="Percentuale 2 7" xfId="24355"/>
    <cellStyle name="Percentuale 2 7 2" xfId="45400"/>
    <cellStyle name="Percentuale 2 8" xfId="24322"/>
    <cellStyle name="Percentuale 20" xfId="1197"/>
    <cellStyle name="Percentuale 20 2" xfId="1198"/>
    <cellStyle name="Percentuale 20 2 2" xfId="3011"/>
    <cellStyle name="Percentuale 20 2 2 2" xfId="9878"/>
    <cellStyle name="Percentuale 20 2 2 3" xfId="24358"/>
    <cellStyle name="Percentuale 20 2 3" xfId="9616"/>
    <cellStyle name="Percentuale 20 2 3 2" xfId="24359"/>
    <cellStyle name="Percentuale 20 2 4" xfId="24360"/>
    <cellStyle name="Percentuale 20 2 4 2" xfId="45401"/>
    <cellStyle name="Percentuale 20 2 5" xfId="24361"/>
    <cellStyle name="Percentuale 20 2 6" xfId="24357"/>
    <cellStyle name="Percentuale 20 3" xfId="1199"/>
    <cellStyle name="Percentuale 20 3 2" xfId="1200"/>
    <cellStyle name="Percentuale 20 3 2 2" xfId="4723"/>
    <cellStyle name="Percentuale 20 3 2 2 2" xfId="24365"/>
    <cellStyle name="Percentuale 20 3 2 2 3" xfId="24364"/>
    <cellStyle name="Percentuale 20 3 2 3" xfId="3896"/>
    <cellStyle name="Percentuale 20 3 2 3 2" xfId="10432"/>
    <cellStyle name="Percentuale 20 3 2 3 3" xfId="24366"/>
    <cellStyle name="Percentuale 20 3 2 3 4" xfId="45402"/>
    <cellStyle name="Percentuale 20 3 2 4" xfId="24367"/>
    <cellStyle name="Percentuale 20 3 2 5" xfId="24363"/>
    <cellStyle name="Percentuale 20 3 3" xfId="3012"/>
    <cellStyle name="Percentuale 20 3 3 2" xfId="5477"/>
    <cellStyle name="Percentuale 20 3 3 2 2" xfId="24369"/>
    <cellStyle name="Percentuale 20 3 3 3" xfId="24370"/>
    <cellStyle name="Percentuale 20 3 3 4" xfId="24371"/>
    <cellStyle name="Percentuale 20 3 3 4 2" xfId="45403"/>
    <cellStyle name="Percentuale 20 3 3 5" xfId="24368"/>
    <cellStyle name="Percentuale 20 3 4" xfId="3386"/>
    <cellStyle name="Percentuale 20 3 4 2" xfId="10093"/>
    <cellStyle name="Percentuale 20 3 4 3" xfId="24372"/>
    <cellStyle name="Percentuale 20 3 5" xfId="7451"/>
    <cellStyle name="Percentuale 20 3 5 2" xfId="24373"/>
    <cellStyle name="Percentuale 20 3 6" xfId="24374"/>
    <cellStyle name="Percentuale 20 3 6 2" xfId="45404"/>
    <cellStyle name="Percentuale 20 3 7" xfId="24375"/>
    <cellStyle name="Percentuale 20 3 8" xfId="24362"/>
    <cellStyle name="Percentuale 20 3 9" xfId="2021"/>
    <cellStyle name="Percentuale 20 4" xfId="1201"/>
    <cellStyle name="Percentuale 20 4 2" xfId="5478"/>
    <cellStyle name="Percentuale 20 4 2 2" xfId="5479"/>
    <cellStyle name="Percentuale 20 4 2 2 2" xfId="24378"/>
    <cellStyle name="Percentuale 20 4 2 3" xfId="14221"/>
    <cellStyle name="Percentuale 20 4 2 3 2" xfId="24379"/>
    <cellStyle name="Percentuale 20 4 2 4" xfId="24377"/>
    <cellStyle name="Percentuale 20 4 2 5" xfId="13828"/>
    <cellStyle name="Percentuale 20 4 3" xfId="5480"/>
    <cellStyle name="Percentuale 20 4 3 2" xfId="24380"/>
    <cellStyle name="Percentuale 20 4 4" xfId="24381"/>
    <cellStyle name="Percentuale 20 4 5" xfId="24382"/>
    <cellStyle name="Percentuale 20 4 5 2" xfId="45405"/>
    <cellStyle name="Percentuale 20 4 6" xfId="24383"/>
    <cellStyle name="Percentuale 20 4 7" xfId="24376"/>
    <cellStyle name="Percentuale 20 4 8" xfId="3013"/>
    <cellStyle name="Percentuale 20 5" xfId="1202"/>
    <cellStyle name="Percentuale 20 5 2" xfId="24385"/>
    <cellStyle name="Percentuale 20 5 3" xfId="24386"/>
    <cellStyle name="Percentuale 20 5 3 2" xfId="45406"/>
    <cellStyle name="Percentuale 20 5 4" xfId="24387"/>
    <cellStyle name="Percentuale 20 5 5" xfId="24384"/>
    <cellStyle name="Percentuale 20 6" xfId="3010"/>
    <cellStyle name="Percentuale 20 6 2" xfId="5923"/>
    <cellStyle name="Percentuale 20 6 3" xfId="24388"/>
    <cellStyle name="Percentuale 20 7" xfId="24389"/>
    <cellStyle name="Percentuale 20 7 2" xfId="45407"/>
    <cellStyle name="Percentuale 20 8" xfId="24356"/>
    <cellStyle name="Percentuale 21" xfId="1203"/>
    <cellStyle name="Percentuale 21 2" xfId="1204"/>
    <cellStyle name="Percentuale 21 2 2" xfId="3015"/>
    <cellStyle name="Percentuale 21 2 2 2" xfId="9879"/>
    <cellStyle name="Percentuale 21 2 2 3" xfId="24392"/>
    <cellStyle name="Percentuale 21 2 3" xfId="9617"/>
    <cellStyle name="Percentuale 21 2 3 2" xfId="24393"/>
    <cellStyle name="Percentuale 21 2 4" xfId="24394"/>
    <cellStyle name="Percentuale 21 2 4 2" xfId="45408"/>
    <cellStyle name="Percentuale 21 2 5" xfId="24395"/>
    <cellStyle name="Percentuale 21 2 6" xfId="24391"/>
    <cellStyle name="Percentuale 21 3" xfId="1205"/>
    <cellStyle name="Percentuale 21 3 2" xfId="1206"/>
    <cellStyle name="Percentuale 21 3 2 2" xfId="4724"/>
    <cellStyle name="Percentuale 21 3 2 2 2" xfId="24399"/>
    <cellStyle name="Percentuale 21 3 2 2 3" xfId="24398"/>
    <cellStyle name="Percentuale 21 3 2 3" xfId="3897"/>
    <cellStyle name="Percentuale 21 3 2 3 2" xfId="10433"/>
    <cellStyle name="Percentuale 21 3 2 3 3" xfId="24400"/>
    <cellStyle name="Percentuale 21 3 2 3 4" xfId="45409"/>
    <cellStyle name="Percentuale 21 3 2 4" xfId="24401"/>
    <cellStyle name="Percentuale 21 3 2 5" xfId="24397"/>
    <cellStyle name="Percentuale 21 3 3" xfId="3016"/>
    <cellStyle name="Percentuale 21 3 3 2" xfId="5481"/>
    <cellStyle name="Percentuale 21 3 3 2 2" xfId="24403"/>
    <cellStyle name="Percentuale 21 3 3 3" xfId="24404"/>
    <cellStyle name="Percentuale 21 3 3 4" xfId="24405"/>
    <cellStyle name="Percentuale 21 3 3 4 2" xfId="45410"/>
    <cellStyle name="Percentuale 21 3 3 5" xfId="24402"/>
    <cellStyle name="Percentuale 21 3 4" xfId="3387"/>
    <cellStyle name="Percentuale 21 3 4 2" xfId="10094"/>
    <cellStyle name="Percentuale 21 3 4 3" xfId="24406"/>
    <cellStyle name="Percentuale 21 3 5" xfId="8567"/>
    <cellStyle name="Percentuale 21 3 5 2" xfId="24407"/>
    <cellStyle name="Percentuale 21 3 6" xfId="24408"/>
    <cellStyle name="Percentuale 21 3 6 2" xfId="45411"/>
    <cellStyle name="Percentuale 21 3 7" xfId="24409"/>
    <cellStyle name="Percentuale 21 3 8" xfId="24396"/>
    <cellStyle name="Percentuale 21 3 9" xfId="2022"/>
    <cellStyle name="Percentuale 21 4" xfId="1207"/>
    <cellStyle name="Percentuale 21 4 2" xfId="5482"/>
    <cellStyle name="Percentuale 21 4 2 2" xfId="5483"/>
    <cellStyle name="Percentuale 21 4 2 2 2" xfId="24412"/>
    <cellStyle name="Percentuale 21 4 2 3" xfId="14222"/>
    <cellStyle name="Percentuale 21 4 2 3 2" xfId="24413"/>
    <cellStyle name="Percentuale 21 4 2 4" xfId="24411"/>
    <cellStyle name="Percentuale 21 4 2 5" xfId="13829"/>
    <cellStyle name="Percentuale 21 4 3" xfId="5484"/>
    <cellStyle name="Percentuale 21 4 3 2" xfId="24414"/>
    <cellStyle name="Percentuale 21 4 4" xfId="24415"/>
    <cellStyle name="Percentuale 21 4 5" xfId="24416"/>
    <cellStyle name="Percentuale 21 4 5 2" xfId="45412"/>
    <cellStyle name="Percentuale 21 4 6" xfId="24417"/>
    <cellStyle name="Percentuale 21 4 7" xfId="24410"/>
    <cellStyle name="Percentuale 21 4 8" xfId="3017"/>
    <cellStyle name="Percentuale 21 5" xfId="1208"/>
    <cellStyle name="Percentuale 21 5 2" xfId="24419"/>
    <cellStyle name="Percentuale 21 5 3" xfId="24420"/>
    <cellStyle name="Percentuale 21 5 3 2" xfId="45413"/>
    <cellStyle name="Percentuale 21 5 4" xfId="24421"/>
    <cellStyle name="Percentuale 21 5 5" xfId="24418"/>
    <cellStyle name="Percentuale 21 6" xfId="3014"/>
    <cellStyle name="Percentuale 21 6 2" xfId="5924"/>
    <cellStyle name="Percentuale 21 6 3" xfId="24422"/>
    <cellStyle name="Percentuale 21 7" xfId="24423"/>
    <cellStyle name="Percentuale 21 7 2" xfId="45414"/>
    <cellStyle name="Percentuale 21 8" xfId="24390"/>
    <cellStyle name="Percentuale 22" xfId="1209"/>
    <cellStyle name="Percentuale 22 2" xfId="1210"/>
    <cellStyle name="Percentuale 22 2 2" xfId="3019"/>
    <cellStyle name="Percentuale 22 2 2 2" xfId="9880"/>
    <cellStyle name="Percentuale 22 2 2 3" xfId="24426"/>
    <cellStyle name="Percentuale 22 2 3" xfId="9618"/>
    <cellStyle name="Percentuale 22 2 3 2" xfId="24427"/>
    <cellStyle name="Percentuale 22 2 4" xfId="24428"/>
    <cellStyle name="Percentuale 22 2 4 2" xfId="45415"/>
    <cellStyle name="Percentuale 22 2 5" xfId="24429"/>
    <cellStyle name="Percentuale 22 2 6" xfId="24425"/>
    <cellStyle name="Percentuale 22 3" xfId="1211"/>
    <cellStyle name="Percentuale 22 3 2" xfId="1212"/>
    <cellStyle name="Percentuale 22 3 2 2" xfId="4725"/>
    <cellStyle name="Percentuale 22 3 2 2 2" xfId="24433"/>
    <cellStyle name="Percentuale 22 3 2 2 3" xfId="24432"/>
    <cellStyle name="Percentuale 22 3 2 3" xfId="3898"/>
    <cellStyle name="Percentuale 22 3 2 3 2" xfId="10434"/>
    <cellStyle name="Percentuale 22 3 2 3 3" xfId="24434"/>
    <cellStyle name="Percentuale 22 3 2 3 4" xfId="45416"/>
    <cellStyle name="Percentuale 22 3 2 4" xfId="24435"/>
    <cellStyle name="Percentuale 22 3 2 5" xfId="24431"/>
    <cellStyle name="Percentuale 22 3 3" xfId="3020"/>
    <cellStyle name="Percentuale 22 3 3 2" xfId="5485"/>
    <cellStyle name="Percentuale 22 3 3 2 2" xfId="24437"/>
    <cellStyle name="Percentuale 22 3 3 3" xfId="24438"/>
    <cellStyle name="Percentuale 22 3 3 4" xfId="24439"/>
    <cellStyle name="Percentuale 22 3 3 4 2" xfId="45417"/>
    <cellStyle name="Percentuale 22 3 3 5" xfId="24436"/>
    <cellStyle name="Percentuale 22 3 4" xfId="3388"/>
    <cellStyle name="Percentuale 22 3 4 2" xfId="10095"/>
    <cellStyle name="Percentuale 22 3 4 3" xfId="24440"/>
    <cellStyle name="Percentuale 22 3 5" xfId="7817"/>
    <cellStyle name="Percentuale 22 3 5 2" xfId="24441"/>
    <cellStyle name="Percentuale 22 3 6" xfId="24442"/>
    <cellStyle name="Percentuale 22 3 6 2" xfId="45418"/>
    <cellStyle name="Percentuale 22 3 7" xfId="24443"/>
    <cellStyle name="Percentuale 22 3 8" xfId="24430"/>
    <cellStyle name="Percentuale 22 3 9" xfId="2023"/>
    <cellStyle name="Percentuale 22 4" xfId="1213"/>
    <cellStyle name="Percentuale 22 4 2" xfId="5486"/>
    <cellStyle name="Percentuale 22 4 2 2" xfId="5487"/>
    <cellStyle name="Percentuale 22 4 2 2 2" xfId="24446"/>
    <cellStyle name="Percentuale 22 4 2 3" xfId="14223"/>
    <cellStyle name="Percentuale 22 4 2 3 2" xfId="24447"/>
    <cellStyle name="Percentuale 22 4 2 4" xfId="24445"/>
    <cellStyle name="Percentuale 22 4 2 5" xfId="13830"/>
    <cellStyle name="Percentuale 22 4 3" xfId="5488"/>
    <cellStyle name="Percentuale 22 4 3 2" xfId="24448"/>
    <cellStyle name="Percentuale 22 4 4" xfId="24449"/>
    <cellStyle name="Percentuale 22 4 5" xfId="24450"/>
    <cellStyle name="Percentuale 22 4 5 2" xfId="45419"/>
    <cellStyle name="Percentuale 22 4 6" xfId="24451"/>
    <cellStyle name="Percentuale 22 4 7" xfId="24444"/>
    <cellStyle name="Percentuale 22 4 8" xfId="3021"/>
    <cellStyle name="Percentuale 22 5" xfId="1214"/>
    <cellStyle name="Percentuale 22 5 2" xfId="24453"/>
    <cellStyle name="Percentuale 22 5 3" xfId="24454"/>
    <cellStyle name="Percentuale 22 5 3 2" xfId="45420"/>
    <cellStyle name="Percentuale 22 5 4" xfId="24455"/>
    <cellStyle name="Percentuale 22 5 5" xfId="24452"/>
    <cellStyle name="Percentuale 22 6" xfId="3018"/>
    <cellStyle name="Percentuale 22 6 2" xfId="5925"/>
    <cellStyle name="Percentuale 22 6 3" xfId="24456"/>
    <cellStyle name="Percentuale 22 7" xfId="24457"/>
    <cellStyle name="Percentuale 22 7 2" xfId="45421"/>
    <cellStyle name="Percentuale 22 8" xfId="24424"/>
    <cellStyle name="Percentuale 23" xfId="1215"/>
    <cellStyle name="Percentuale 23 2" xfId="1216"/>
    <cellStyle name="Percentuale 23 2 2" xfId="3023"/>
    <cellStyle name="Percentuale 23 2 2 2" xfId="9881"/>
    <cellStyle name="Percentuale 23 2 2 3" xfId="24460"/>
    <cellStyle name="Percentuale 23 2 3" xfId="9619"/>
    <cellStyle name="Percentuale 23 2 3 2" xfId="24461"/>
    <cellStyle name="Percentuale 23 2 4" xfId="24462"/>
    <cellStyle name="Percentuale 23 2 4 2" xfId="45422"/>
    <cellStyle name="Percentuale 23 2 5" xfId="24463"/>
    <cellStyle name="Percentuale 23 2 6" xfId="24459"/>
    <cellStyle name="Percentuale 23 3" xfId="1217"/>
    <cellStyle name="Percentuale 23 3 2" xfId="1218"/>
    <cellStyle name="Percentuale 23 3 2 2" xfId="4726"/>
    <cellStyle name="Percentuale 23 3 2 2 2" xfId="24467"/>
    <cellStyle name="Percentuale 23 3 2 2 3" xfId="24466"/>
    <cellStyle name="Percentuale 23 3 2 3" xfId="3899"/>
    <cellStyle name="Percentuale 23 3 2 3 2" xfId="10435"/>
    <cellStyle name="Percentuale 23 3 2 3 3" xfId="24468"/>
    <cellStyle name="Percentuale 23 3 2 3 4" xfId="45423"/>
    <cellStyle name="Percentuale 23 3 2 4" xfId="24469"/>
    <cellStyle name="Percentuale 23 3 2 5" xfId="24465"/>
    <cellStyle name="Percentuale 23 3 3" xfId="3024"/>
    <cellStyle name="Percentuale 23 3 3 2" xfId="5489"/>
    <cellStyle name="Percentuale 23 3 3 2 2" xfId="24471"/>
    <cellStyle name="Percentuale 23 3 3 3" xfId="24472"/>
    <cellStyle name="Percentuale 23 3 3 4" xfId="24473"/>
    <cellStyle name="Percentuale 23 3 3 4 2" xfId="45424"/>
    <cellStyle name="Percentuale 23 3 3 5" xfId="24470"/>
    <cellStyle name="Percentuale 23 3 4" xfId="3389"/>
    <cellStyle name="Percentuale 23 3 4 2" xfId="10096"/>
    <cellStyle name="Percentuale 23 3 4 3" xfId="24474"/>
    <cellStyle name="Percentuale 23 3 5" xfId="8566"/>
    <cellStyle name="Percentuale 23 3 5 2" xfId="24475"/>
    <cellStyle name="Percentuale 23 3 6" xfId="24476"/>
    <cellStyle name="Percentuale 23 3 6 2" xfId="45425"/>
    <cellStyle name="Percentuale 23 3 7" xfId="24477"/>
    <cellStyle name="Percentuale 23 3 8" xfId="24464"/>
    <cellStyle name="Percentuale 23 3 9" xfId="2024"/>
    <cellStyle name="Percentuale 23 4" xfId="1219"/>
    <cellStyle name="Percentuale 23 4 2" xfId="5490"/>
    <cellStyle name="Percentuale 23 4 2 2" xfId="5491"/>
    <cellStyle name="Percentuale 23 4 2 2 2" xfId="24480"/>
    <cellStyle name="Percentuale 23 4 2 3" xfId="14224"/>
    <cellStyle name="Percentuale 23 4 2 3 2" xfId="24481"/>
    <cellStyle name="Percentuale 23 4 2 4" xfId="24479"/>
    <cellStyle name="Percentuale 23 4 2 5" xfId="13831"/>
    <cellStyle name="Percentuale 23 4 3" xfId="5492"/>
    <cellStyle name="Percentuale 23 4 3 2" xfId="24482"/>
    <cellStyle name="Percentuale 23 4 4" xfId="24483"/>
    <cellStyle name="Percentuale 23 4 5" xfId="24484"/>
    <cellStyle name="Percentuale 23 4 5 2" xfId="45426"/>
    <cellStyle name="Percentuale 23 4 6" xfId="24485"/>
    <cellStyle name="Percentuale 23 4 7" xfId="24478"/>
    <cellStyle name="Percentuale 23 4 8" xfId="3025"/>
    <cellStyle name="Percentuale 23 5" xfId="1220"/>
    <cellStyle name="Percentuale 23 5 2" xfId="24487"/>
    <cellStyle name="Percentuale 23 5 3" xfId="24488"/>
    <cellStyle name="Percentuale 23 5 3 2" xfId="45427"/>
    <cellStyle name="Percentuale 23 5 4" xfId="24489"/>
    <cellStyle name="Percentuale 23 5 5" xfId="24486"/>
    <cellStyle name="Percentuale 23 6" xfId="3022"/>
    <cellStyle name="Percentuale 23 6 2" xfId="5926"/>
    <cellStyle name="Percentuale 23 6 3" xfId="24490"/>
    <cellStyle name="Percentuale 23 7" xfId="24491"/>
    <cellStyle name="Percentuale 23 7 2" xfId="45428"/>
    <cellStyle name="Percentuale 23 8" xfId="24458"/>
    <cellStyle name="Percentuale 24" xfId="1221"/>
    <cellStyle name="Percentuale 24 2" xfId="1222"/>
    <cellStyle name="Percentuale 24 2 2" xfId="3027"/>
    <cellStyle name="Percentuale 24 2 2 2" xfId="9882"/>
    <cellStyle name="Percentuale 24 2 2 3" xfId="24494"/>
    <cellStyle name="Percentuale 24 2 3" xfId="9620"/>
    <cellStyle name="Percentuale 24 2 3 2" xfId="24495"/>
    <cellStyle name="Percentuale 24 2 4" xfId="24496"/>
    <cellStyle name="Percentuale 24 2 4 2" xfId="45429"/>
    <cellStyle name="Percentuale 24 2 5" xfId="24497"/>
    <cellStyle name="Percentuale 24 2 6" xfId="24493"/>
    <cellStyle name="Percentuale 24 3" xfId="1223"/>
    <cellStyle name="Percentuale 24 3 2" xfId="1224"/>
    <cellStyle name="Percentuale 24 3 2 2" xfId="4727"/>
    <cellStyle name="Percentuale 24 3 2 2 2" xfId="24501"/>
    <cellStyle name="Percentuale 24 3 2 2 3" xfId="24500"/>
    <cellStyle name="Percentuale 24 3 2 3" xfId="3900"/>
    <cellStyle name="Percentuale 24 3 2 3 2" xfId="10436"/>
    <cellStyle name="Percentuale 24 3 2 3 3" xfId="24502"/>
    <cellStyle name="Percentuale 24 3 2 3 4" xfId="45430"/>
    <cellStyle name="Percentuale 24 3 2 4" xfId="24503"/>
    <cellStyle name="Percentuale 24 3 2 5" xfId="24499"/>
    <cellStyle name="Percentuale 24 3 3" xfId="3028"/>
    <cellStyle name="Percentuale 24 3 3 2" xfId="5493"/>
    <cellStyle name="Percentuale 24 3 3 2 2" xfId="24505"/>
    <cellStyle name="Percentuale 24 3 3 3" xfId="24506"/>
    <cellStyle name="Percentuale 24 3 3 4" xfId="24507"/>
    <cellStyle name="Percentuale 24 3 3 4 2" xfId="45431"/>
    <cellStyle name="Percentuale 24 3 3 5" xfId="24504"/>
    <cellStyle name="Percentuale 24 3 4" xfId="3390"/>
    <cellStyle name="Percentuale 24 3 4 2" xfId="10097"/>
    <cellStyle name="Percentuale 24 3 4 3" xfId="24508"/>
    <cellStyle name="Percentuale 24 3 5" xfId="7806"/>
    <cellStyle name="Percentuale 24 3 5 2" xfId="24509"/>
    <cellStyle name="Percentuale 24 3 6" xfId="24510"/>
    <cellStyle name="Percentuale 24 3 6 2" xfId="45432"/>
    <cellStyle name="Percentuale 24 3 7" xfId="24511"/>
    <cellStyle name="Percentuale 24 3 8" xfId="24498"/>
    <cellStyle name="Percentuale 24 3 9" xfId="2025"/>
    <cellStyle name="Percentuale 24 4" xfId="1225"/>
    <cellStyle name="Percentuale 24 4 2" xfId="5494"/>
    <cellStyle name="Percentuale 24 4 2 2" xfId="5495"/>
    <cellStyle name="Percentuale 24 4 2 2 2" xfId="24514"/>
    <cellStyle name="Percentuale 24 4 2 3" xfId="14225"/>
    <cellStyle name="Percentuale 24 4 2 3 2" xfId="24515"/>
    <cellStyle name="Percentuale 24 4 2 4" xfId="24513"/>
    <cellStyle name="Percentuale 24 4 2 5" xfId="13832"/>
    <cellStyle name="Percentuale 24 4 3" xfId="5496"/>
    <cellStyle name="Percentuale 24 4 3 2" xfId="24516"/>
    <cellStyle name="Percentuale 24 4 4" xfId="24517"/>
    <cellStyle name="Percentuale 24 4 5" xfId="24518"/>
    <cellStyle name="Percentuale 24 4 5 2" xfId="45433"/>
    <cellStyle name="Percentuale 24 4 6" xfId="24519"/>
    <cellStyle name="Percentuale 24 4 7" xfId="24512"/>
    <cellStyle name="Percentuale 24 4 8" xfId="3029"/>
    <cellStyle name="Percentuale 24 5" xfId="1226"/>
    <cellStyle name="Percentuale 24 5 2" xfId="24521"/>
    <cellStyle name="Percentuale 24 5 3" xfId="24522"/>
    <cellStyle name="Percentuale 24 5 3 2" xfId="45434"/>
    <cellStyle name="Percentuale 24 5 4" xfId="24523"/>
    <cellStyle name="Percentuale 24 5 5" xfId="24520"/>
    <cellStyle name="Percentuale 24 6" xfId="3026"/>
    <cellStyle name="Percentuale 24 6 2" xfId="5927"/>
    <cellStyle name="Percentuale 24 6 3" xfId="24524"/>
    <cellStyle name="Percentuale 24 7" xfId="24525"/>
    <cellStyle name="Percentuale 24 7 2" xfId="45435"/>
    <cellStyle name="Percentuale 24 8" xfId="24492"/>
    <cellStyle name="Percentuale 25" xfId="1227"/>
    <cellStyle name="Percentuale 25 2" xfId="1228"/>
    <cellStyle name="Percentuale 25 2 2" xfId="3031"/>
    <cellStyle name="Percentuale 25 2 2 2" xfId="9883"/>
    <cellStyle name="Percentuale 25 2 2 3" xfId="24528"/>
    <cellStyle name="Percentuale 25 2 3" xfId="9621"/>
    <cellStyle name="Percentuale 25 2 3 2" xfId="24529"/>
    <cellStyle name="Percentuale 25 2 4" xfId="24530"/>
    <cellStyle name="Percentuale 25 2 4 2" xfId="45436"/>
    <cellStyle name="Percentuale 25 2 5" xfId="24531"/>
    <cellStyle name="Percentuale 25 2 6" xfId="24527"/>
    <cellStyle name="Percentuale 25 3" xfId="1229"/>
    <cellStyle name="Percentuale 25 3 2" xfId="1230"/>
    <cellStyle name="Percentuale 25 3 2 2" xfId="4728"/>
    <cellStyle name="Percentuale 25 3 2 2 2" xfId="24535"/>
    <cellStyle name="Percentuale 25 3 2 2 3" xfId="24534"/>
    <cellStyle name="Percentuale 25 3 2 3" xfId="3901"/>
    <cellStyle name="Percentuale 25 3 2 3 2" xfId="10437"/>
    <cellStyle name="Percentuale 25 3 2 3 3" xfId="24536"/>
    <cellStyle name="Percentuale 25 3 2 3 4" xfId="45437"/>
    <cellStyle name="Percentuale 25 3 2 4" xfId="24537"/>
    <cellStyle name="Percentuale 25 3 2 5" xfId="24533"/>
    <cellStyle name="Percentuale 25 3 3" xfId="3032"/>
    <cellStyle name="Percentuale 25 3 3 2" xfId="5497"/>
    <cellStyle name="Percentuale 25 3 3 2 2" xfId="24539"/>
    <cellStyle name="Percentuale 25 3 3 3" xfId="24540"/>
    <cellStyle name="Percentuale 25 3 3 4" xfId="24541"/>
    <cellStyle name="Percentuale 25 3 3 4 2" xfId="45438"/>
    <cellStyle name="Percentuale 25 3 3 5" xfId="24538"/>
    <cellStyle name="Percentuale 25 3 4" xfId="3391"/>
    <cellStyle name="Percentuale 25 3 4 2" xfId="10098"/>
    <cellStyle name="Percentuale 25 3 4 3" xfId="24542"/>
    <cellStyle name="Percentuale 25 3 5" xfId="7458"/>
    <cellStyle name="Percentuale 25 3 5 2" xfId="24543"/>
    <cellStyle name="Percentuale 25 3 6" xfId="24544"/>
    <cellStyle name="Percentuale 25 3 6 2" xfId="45439"/>
    <cellStyle name="Percentuale 25 3 7" xfId="24545"/>
    <cellStyle name="Percentuale 25 3 8" xfId="24532"/>
    <cellStyle name="Percentuale 25 3 9" xfId="2026"/>
    <cellStyle name="Percentuale 25 4" xfId="1231"/>
    <cellStyle name="Percentuale 25 4 2" xfId="5498"/>
    <cellStyle name="Percentuale 25 4 2 2" xfId="5499"/>
    <cellStyle name="Percentuale 25 4 2 2 2" xfId="24548"/>
    <cellStyle name="Percentuale 25 4 2 3" xfId="14226"/>
    <cellStyle name="Percentuale 25 4 2 3 2" xfId="24549"/>
    <cellStyle name="Percentuale 25 4 2 4" xfId="24547"/>
    <cellStyle name="Percentuale 25 4 2 5" xfId="13833"/>
    <cellStyle name="Percentuale 25 4 3" xfId="5500"/>
    <cellStyle name="Percentuale 25 4 3 2" xfId="24550"/>
    <cellStyle name="Percentuale 25 4 4" xfId="24551"/>
    <cellStyle name="Percentuale 25 4 5" xfId="24552"/>
    <cellStyle name="Percentuale 25 4 5 2" xfId="45440"/>
    <cellStyle name="Percentuale 25 4 6" xfId="24553"/>
    <cellStyle name="Percentuale 25 4 7" xfId="24546"/>
    <cellStyle name="Percentuale 25 4 8" xfId="3033"/>
    <cellStyle name="Percentuale 25 5" xfId="1232"/>
    <cellStyle name="Percentuale 25 5 2" xfId="24555"/>
    <cellStyle name="Percentuale 25 5 3" xfId="24556"/>
    <cellStyle name="Percentuale 25 5 3 2" xfId="45441"/>
    <cellStyle name="Percentuale 25 5 4" xfId="24557"/>
    <cellStyle name="Percentuale 25 5 5" xfId="24554"/>
    <cellStyle name="Percentuale 25 6" xfId="3030"/>
    <cellStyle name="Percentuale 25 6 2" xfId="5928"/>
    <cellStyle name="Percentuale 25 6 3" xfId="24558"/>
    <cellStyle name="Percentuale 25 7" xfId="24559"/>
    <cellStyle name="Percentuale 25 7 2" xfId="45442"/>
    <cellStyle name="Percentuale 25 8" xfId="24526"/>
    <cellStyle name="Percentuale 26" xfId="1233"/>
    <cellStyle name="Percentuale 26 2" xfId="1234"/>
    <cellStyle name="Percentuale 26 2 2" xfId="3035"/>
    <cellStyle name="Percentuale 26 2 2 2" xfId="9884"/>
    <cellStyle name="Percentuale 26 2 2 3" xfId="24562"/>
    <cellStyle name="Percentuale 26 2 3" xfId="9622"/>
    <cellStyle name="Percentuale 26 2 3 2" xfId="24563"/>
    <cellStyle name="Percentuale 26 2 4" xfId="24564"/>
    <cellStyle name="Percentuale 26 2 4 2" xfId="45443"/>
    <cellStyle name="Percentuale 26 2 5" xfId="24565"/>
    <cellStyle name="Percentuale 26 2 6" xfId="24561"/>
    <cellStyle name="Percentuale 26 3" xfId="1235"/>
    <cellStyle name="Percentuale 26 3 2" xfId="1236"/>
    <cellStyle name="Percentuale 26 3 2 2" xfId="4729"/>
    <cellStyle name="Percentuale 26 3 2 2 2" xfId="24569"/>
    <cellStyle name="Percentuale 26 3 2 2 3" xfId="24568"/>
    <cellStyle name="Percentuale 26 3 2 3" xfId="3902"/>
    <cellStyle name="Percentuale 26 3 2 3 2" xfId="10438"/>
    <cellStyle name="Percentuale 26 3 2 3 3" xfId="24570"/>
    <cellStyle name="Percentuale 26 3 2 3 4" xfId="45444"/>
    <cellStyle name="Percentuale 26 3 2 4" xfId="24571"/>
    <cellStyle name="Percentuale 26 3 2 5" xfId="24567"/>
    <cellStyle name="Percentuale 26 3 3" xfId="3036"/>
    <cellStyle name="Percentuale 26 3 3 2" xfId="5501"/>
    <cellStyle name="Percentuale 26 3 3 2 2" xfId="24573"/>
    <cellStyle name="Percentuale 26 3 3 3" xfId="24574"/>
    <cellStyle name="Percentuale 26 3 3 4" xfId="24575"/>
    <cellStyle name="Percentuale 26 3 3 4 2" xfId="45445"/>
    <cellStyle name="Percentuale 26 3 3 5" xfId="24572"/>
    <cellStyle name="Percentuale 26 3 4" xfId="3392"/>
    <cellStyle name="Percentuale 26 3 4 2" xfId="10099"/>
    <cellStyle name="Percentuale 26 3 4 3" xfId="24576"/>
    <cellStyle name="Percentuale 26 3 5" xfId="8604"/>
    <cellStyle name="Percentuale 26 3 5 2" xfId="24577"/>
    <cellStyle name="Percentuale 26 3 6" xfId="24578"/>
    <cellStyle name="Percentuale 26 3 6 2" xfId="45446"/>
    <cellStyle name="Percentuale 26 3 7" xfId="24579"/>
    <cellStyle name="Percentuale 26 3 8" xfId="24566"/>
    <cellStyle name="Percentuale 26 3 9" xfId="2027"/>
    <cellStyle name="Percentuale 26 4" xfId="1237"/>
    <cellStyle name="Percentuale 26 4 2" xfId="5502"/>
    <cellStyle name="Percentuale 26 4 2 2" xfId="5503"/>
    <cellStyle name="Percentuale 26 4 2 2 2" xfId="24582"/>
    <cellStyle name="Percentuale 26 4 2 3" xfId="14227"/>
    <cellStyle name="Percentuale 26 4 2 3 2" xfId="24583"/>
    <cellStyle name="Percentuale 26 4 2 4" xfId="24581"/>
    <cellStyle name="Percentuale 26 4 2 5" xfId="13834"/>
    <cellStyle name="Percentuale 26 4 3" xfId="5504"/>
    <cellStyle name="Percentuale 26 4 3 2" xfId="24584"/>
    <cellStyle name="Percentuale 26 4 4" xfId="24585"/>
    <cellStyle name="Percentuale 26 4 5" xfId="24586"/>
    <cellStyle name="Percentuale 26 4 5 2" xfId="45447"/>
    <cellStyle name="Percentuale 26 4 6" xfId="24587"/>
    <cellStyle name="Percentuale 26 4 7" xfId="24580"/>
    <cellStyle name="Percentuale 26 4 8" xfId="3037"/>
    <cellStyle name="Percentuale 26 5" xfId="1238"/>
    <cellStyle name="Percentuale 26 5 2" xfId="24589"/>
    <cellStyle name="Percentuale 26 5 3" xfId="24590"/>
    <cellStyle name="Percentuale 26 5 3 2" xfId="45448"/>
    <cellStyle name="Percentuale 26 5 4" xfId="24591"/>
    <cellStyle name="Percentuale 26 5 5" xfId="24588"/>
    <cellStyle name="Percentuale 26 6" xfId="3034"/>
    <cellStyle name="Percentuale 26 6 2" xfId="5929"/>
    <cellStyle name="Percentuale 26 6 3" xfId="24592"/>
    <cellStyle name="Percentuale 26 7" xfId="24593"/>
    <cellStyle name="Percentuale 26 7 2" xfId="45449"/>
    <cellStyle name="Percentuale 26 8" xfId="24560"/>
    <cellStyle name="Percentuale 27" xfId="1239"/>
    <cellStyle name="Percentuale 27 2" xfId="1240"/>
    <cellStyle name="Percentuale 27 2 2" xfId="3039"/>
    <cellStyle name="Percentuale 27 2 2 2" xfId="9885"/>
    <cellStyle name="Percentuale 27 2 2 3" xfId="24596"/>
    <cellStyle name="Percentuale 27 2 3" xfId="9623"/>
    <cellStyle name="Percentuale 27 2 3 2" xfId="24597"/>
    <cellStyle name="Percentuale 27 2 4" xfId="24598"/>
    <cellStyle name="Percentuale 27 2 4 2" xfId="45450"/>
    <cellStyle name="Percentuale 27 2 5" xfId="24599"/>
    <cellStyle name="Percentuale 27 2 6" xfId="24595"/>
    <cellStyle name="Percentuale 27 3" xfId="1241"/>
    <cellStyle name="Percentuale 27 3 2" xfId="1242"/>
    <cellStyle name="Percentuale 27 3 2 2" xfId="4730"/>
    <cellStyle name="Percentuale 27 3 2 2 2" xfId="24603"/>
    <cellStyle name="Percentuale 27 3 2 2 3" xfId="24602"/>
    <cellStyle name="Percentuale 27 3 2 3" xfId="3903"/>
    <cellStyle name="Percentuale 27 3 2 3 2" xfId="10439"/>
    <cellStyle name="Percentuale 27 3 2 3 3" xfId="24604"/>
    <cellStyle name="Percentuale 27 3 2 3 4" xfId="45451"/>
    <cellStyle name="Percentuale 27 3 2 4" xfId="24605"/>
    <cellStyle name="Percentuale 27 3 2 5" xfId="24601"/>
    <cellStyle name="Percentuale 27 3 3" xfId="3040"/>
    <cellStyle name="Percentuale 27 3 3 2" xfId="5505"/>
    <cellStyle name="Percentuale 27 3 3 2 2" xfId="24607"/>
    <cellStyle name="Percentuale 27 3 3 3" xfId="24608"/>
    <cellStyle name="Percentuale 27 3 3 4" xfId="24609"/>
    <cellStyle name="Percentuale 27 3 3 4 2" xfId="45452"/>
    <cellStyle name="Percentuale 27 3 3 5" xfId="24606"/>
    <cellStyle name="Percentuale 27 3 4" xfId="3393"/>
    <cellStyle name="Percentuale 27 3 4 2" xfId="10100"/>
    <cellStyle name="Percentuale 27 3 4 3" xfId="24610"/>
    <cellStyle name="Percentuale 27 3 5" xfId="8733"/>
    <cellStyle name="Percentuale 27 3 5 2" xfId="24611"/>
    <cellStyle name="Percentuale 27 3 6" xfId="24612"/>
    <cellStyle name="Percentuale 27 3 6 2" xfId="45453"/>
    <cellStyle name="Percentuale 27 3 7" xfId="24613"/>
    <cellStyle name="Percentuale 27 3 8" xfId="24600"/>
    <cellStyle name="Percentuale 27 3 9" xfId="2028"/>
    <cellStyle name="Percentuale 27 4" xfId="1243"/>
    <cellStyle name="Percentuale 27 4 2" xfId="5506"/>
    <cellStyle name="Percentuale 27 4 2 2" xfId="5507"/>
    <cellStyle name="Percentuale 27 4 2 2 2" xfId="24616"/>
    <cellStyle name="Percentuale 27 4 2 3" xfId="14228"/>
    <cellStyle name="Percentuale 27 4 2 3 2" xfId="24617"/>
    <cellStyle name="Percentuale 27 4 2 4" xfId="24615"/>
    <cellStyle name="Percentuale 27 4 2 5" xfId="13835"/>
    <cellStyle name="Percentuale 27 4 3" xfId="5508"/>
    <cellStyle name="Percentuale 27 4 3 2" xfId="24618"/>
    <cellStyle name="Percentuale 27 4 4" xfId="24619"/>
    <cellStyle name="Percentuale 27 4 5" xfId="24620"/>
    <cellStyle name="Percentuale 27 4 5 2" xfId="45454"/>
    <cellStyle name="Percentuale 27 4 6" xfId="24621"/>
    <cellStyle name="Percentuale 27 4 7" xfId="24614"/>
    <cellStyle name="Percentuale 27 4 8" xfId="3041"/>
    <cellStyle name="Percentuale 27 5" xfId="1244"/>
    <cellStyle name="Percentuale 27 5 2" xfId="24623"/>
    <cellStyle name="Percentuale 27 5 3" xfId="24624"/>
    <cellStyle name="Percentuale 27 5 3 2" xfId="45455"/>
    <cellStyle name="Percentuale 27 5 4" xfId="24625"/>
    <cellStyle name="Percentuale 27 5 5" xfId="24622"/>
    <cellStyle name="Percentuale 27 6" xfId="3038"/>
    <cellStyle name="Percentuale 27 6 2" xfId="5930"/>
    <cellStyle name="Percentuale 27 6 3" xfId="24626"/>
    <cellStyle name="Percentuale 27 7" xfId="24627"/>
    <cellStyle name="Percentuale 27 7 2" xfId="45456"/>
    <cellStyle name="Percentuale 27 8" xfId="24594"/>
    <cellStyle name="Percentuale 28" xfId="1245"/>
    <cellStyle name="Percentuale 28 2" xfId="1246"/>
    <cellStyle name="Percentuale 28 2 2" xfId="3043"/>
    <cellStyle name="Percentuale 28 2 2 2" xfId="9886"/>
    <cellStyle name="Percentuale 28 2 2 3" xfId="24630"/>
    <cellStyle name="Percentuale 28 2 3" xfId="9624"/>
    <cellStyle name="Percentuale 28 2 3 2" xfId="24631"/>
    <cellStyle name="Percentuale 28 2 4" xfId="24632"/>
    <cellStyle name="Percentuale 28 2 4 2" xfId="45457"/>
    <cellStyle name="Percentuale 28 2 5" xfId="24633"/>
    <cellStyle name="Percentuale 28 2 6" xfId="24629"/>
    <cellStyle name="Percentuale 28 3" xfId="1247"/>
    <cellStyle name="Percentuale 28 3 2" xfId="1248"/>
    <cellStyle name="Percentuale 28 3 2 2" xfId="4731"/>
    <cellStyle name="Percentuale 28 3 2 2 2" xfId="24637"/>
    <cellStyle name="Percentuale 28 3 2 2 3" xfId="24636"/>
    <cellStyle name="Percentuale 28 3 2 3" xfId="3904"/>
    <cellStyle name="Percentuale 28 3 2 3 2" xfId="10440"/>
    <cellStyle name="Percentuale 28 3 2 3 3" xfId="24638"/>
    <cellStyle name="Percentuale 28 3 2 3 4" xfId="45458"/>
    <cellStyle name="Percentuale 28 3 2 4" xfId="24639"/>
    <cellStyle name="Percentuale 28 3 2 5" xfId="24635"/>
    <cellStyle name="Percentuale 28 3 3" xfId="3044"/>
    <cellStyle name="Percentuale 28 3 3 2" xfId="5509"/>
    <cellStyle name="Percentuale 28 3 3 2 2" xfId="24641"/>
    <cellStyle name="Percentuale 28 3 3 3" xfId="24642"/>
    <cellStyle name="Percentuale 28 3 3 4" xfId="24643"/>
    <cellStyle name="Percentuale 28 3 3 4 2" xfId="45459"/>
    <cellStyle name="Percentuale 28 3 3 5" xfId="24640"/>
    <cellStyle name="Percentuale 28 3 4" xfId="3394"/>
    <cellStyle name="Percentuale 28 3 4 2" xfId="10101"/>
    <cellStyle name="Percentuale 28 3 4 3" xfId="24644"/>
    <cellStyle name="Percentuale 28 3 5" xfId="7392"/>
    <cellStyle name="Percentuale 28 3 5 2" xfId="24645"/>
    <cellStyle name="Percentuale 28 3 6" xfId="24646"/>
    <cellStyle name="Percentuale 28 3 6 2" xfId="45460"/>
    <cellStyle name="Percentuale 28 3 7" xfId="24647"/>
    <cellStyle name="Percentuale 28 3 8" xfId="24634"/>
    <cellStyle name="Percentuale 28 3 9" xfId="2029"/>
    <cellStyle name="Percentuale 28 4" xfId="1249"/>
    <cellStyle name="Percentuale 28 4 2" xfId="5510"/>
    <cellStyle name="Percentuale 28 4 2 2" xfId="5511"/>
    <cellStyle name="Percentuale 28 4 2 2 2" xfId="24650"/>
    <cellStyle name="Percentuale 28 4 2 3" xfId="14229"/>
    <cellStyle name="Percentuale 28 4 2 3 2" xfId="24651"/>
    <cellStyle name="Percentuale 28 4 2 4" xfId="24649"/>
    <cellStyle name="Percentuale 28 4 2 5" xfId="13836"/>
    <cellStyle name="Percentuale 28 4 3" xfId="5512"/>
    <cellStyle name="Percentuale 28 4 3 2" xfId="24652"/>
    <cellStyle name="Percentuale 28 4 4" xfId="24653"/>
    <cellStyle name="Percentuale 28 4 5" xfId="24654"/>
    <cellStyle name="Percentuale 28 4 5 2" xfId="45461"/>
    <cellStyle name="Percentuale 28 4 6" xfId="24655"/>
    <cellStyle name="Percentuale 28 4 7" xfId="24648"/>
    <cellStyle name="Percentuale 28 4 8" xfId="3045"/>
    <cellStyle name="Percentuale 28 5" xfId="1250"/>
    <cellStyle name="Percentuale 28 5 2" xfId="24657"/>
    <cellStyle name="Percentuale 28 5 3" xfId="24658"/>
    <cellStyle name="Percentuale 28 5 3 2" xfId="45462"/>
    <cellStyle name="Percentuale 28 5 4" xfId="24659"/>
    <cellStyle name="Percentuale 28 5 5" xfId="24656"/>
    <cellStyle name="Percentuale 28 6" xfId="3042"/>
    <cellStyle name="Percentuale 28 6 2" xfId="5931"/>
    <cellStyle name="Percentuale 28 6 3" xfId="24660"/>
    <cellStyle name="Percentuale 28 7" xfId="24661"/>
    <cellStyle name="Percentuale 28 7 2" xfId="45463"/>
    <cellStyle name="Percentuale 28 8" xfId="24628"/>
    <cellStyle name="Percentuale 29" xfId="1251"/>
    <cellStyle name="Percentuale 29 2" xfId="1252"/>
    <cellStyle name="Percentuale 29 2 2" xfId="3047"/>
    <cellStyle name="Percentuale 29 2 2 2" xfId="9887"/>
    <cellStyle name="Percentuale 29 2 2 3" xfId="24664"/>
    <cellStyle name="Percentuale 29 2 3" xfId="9625"/>
    <cellStyle name="Percentuale 29 2 3 2" xfId="24665"/>
    <cellStyle name="Percentuale 29 2 4" xfId="24666"/>
    <cellStyle name="Percentuale 29 2 4 2" xfId="45464"/>
    <cellStyle name="Percentuale 29 2 5" xfId="24667"/>
    <cellStyle name="Percentuale 29 2 6" xfId="24663"/>
    <cellStyle name="Percentuale 29 3" xfId="1253"/>
    <cellStyle name="Percentuale 29 3 2" xfId="1254"/>
    <cellStyle name="Percentuale 29 3 2 2" xfId="4732"/>
    <cellStyle name="Percentuale 29 3 2 2 2" xfId="24671"/>
    <cellStyle name="Percentuale 29 3 2 2 3" xfId="24670"/>
    <cellStyle name="Percentuale 29 3 2 3" xfId="3905"/>
    <cellStyle name="Percentuale 29 3 2 3 2" xfId="10441"/>
    <cellStyle name="Percentuale 29 3 2 3 3" xfId="24672"/>
    <cellStyle name="Percentuale 29 3 2 3 4" xfId="45465"/>
    <cellStyle name="Percentuale 29 3 2 4" xfId="24673"/>
    <cellStyle name="Percentuale 29 3 2 5" xfId="24669"/>
    <cellStyle name="Percentuale 29 3 3" xfId="3048"/>
    <cellStyle name="Percentuale 29 3 3 2" xfId="5513"/>
    <cellStyle name="Percentuale 29 3 3 2 2" xfId="24675"/>
    <cellStyle name="Percentuale 29 3 3 3" xfId="24676"/>
    <cellStyle name="Percentuale 29 3 3 4" xfId="24677"/>
    <cellStyle name="Percentuale 29 3 3 4 2" xfId="45466"/>
    <cellStyle name="Percentuale 29 3 3 5" xfId="24674"/>
    <cellStyle name="Percentuale 29 3 4" xfId="3395"/>
    <cellStyle name="Percentuale 29 3 4 2" xfId="10102"/>
    <cellStyle name="Percentuale 29 3 4 3" xfId="24678"/>
    <cellStyle name="Percentuale 29 3 5" xfId="8734"/>
    <cellStyle name="Percentuale 29 3 5 2" xfId="24679"/>
    <cellStyle name="Percentuale 29 3 6" xfId="24680"/>
    <cellStyle name="Percentuale 29 3 6 2" xfId="45467"/>
    <cellStyle name="Percentuale 29 3 7" xfId="24681"/>
    <cellStyle name="Percentuale 29 3 8" xfId="24668"/>
    <cellStyle name="Percentuale 29 3 9" xfId="2030"/>
    <cellStyle name="Percentuale 29 4" xfId="1255"/>
    <cellStyle name="Percentuale 29 4 2" xfId="5514"/>
    <cellStyle name="Percentuale 29 4 2 2" xfId="5515"/>
    <cellStyle name="Percentuale 29 4 2 2 2" xfId="24684"/>
    <cellStyle name="Percentuale 29 4 2 3" xfId="14230"/>
    <cellStyle name="Percentuale 29 4 2 3 2" xfId="24685"/>
    <cellStyle name="Percentuale 29 4 2 4" xfId="24683"/>
    <cellStyle name="Percentuale 29 4 2 5" xfId="13838"/>
    <cellStyle name="Percentuale 29 4 3" xfId="5516"/>
    <cellStyle name="Percentuale 29 4 3 2" xfId="24686"/>
    <cellStyle name="Percentuale 29 4 4" xfId="24687"/>
    <cellStyle name="Percentuale 29 4 5" xfId="24688"/>
    <cellStyle name="Percentuale 29 4 5 2" xfId="45468"/>
    <cellStyle name="Percentuale 29 4 6" xfId="24689"/>
    <cellStyle name="Percentuale 29 4 7" xfId="24682"/>
    <cellStyle name="Percentuale 29 4 8" xfId="3049"/>
    <cellStyle name="Percentuale 29 5" xfId="1256"/>
    <cellStyle name="Percentuale 29 5 2" xfId="24691"/>
    <cellStyle name="Percentuale 29 5 3" xfId="24692"/>
    <cellStyle name="Percentuale 29 5 3 2" xfId="45469"/>
    <cellStyle name="Percentuale 29 5 4" xfId="24693"/>
    <cellStyle name="Percentuale 29 5 5" xfId="24690"/>
    <cellStyle name="Percentuale 29 6" xfId="3046"/>
    <cellStyle name="Percentuale 29 6 2" xfId="5932"/>
    <cellStyle name="Percentuale 29 6 3" xfId="24694"/>
    <cellStyle name="Percentuale 29 7" xfId="24695"/>
    <cellStyle name="Percentuale 29 7 2" xfId="45470"/>
    <cellStyle name="Percentuale 29 8" xfId="24662"/>
    <cellStyle name="Percentuale 3" xfId="1257"/>
    <cellStyle name="Percentuale 3 2" xfId="1258"/>
    <cellStyle name="Percentuale 3 2 2" xfId="3051"/>
    <cellStyle name="Percentuale 3 2 2 2" xfId="9888"/>
    <cellStyle name="Percentuale 3 2 2 3" xfId="24698"/>
    <cellStyle name="Percentuale 3 2 3" xfId="9626"/>
    <cellStyle name="Percentuale 3 2 3 2" xfId="24699"/>
    <cellStyle name="Percentuale 3 2 4" xfId="24700"/>
    <cellStyle name="Percentuale 3 2 4 2" xfId="45471"/>
    <cellStyle name="Percentuale 3 2 5" xfId="24701"/>
    <cellStyle name="Percentuale 3 2 6" xfId="24697"/>
    <cellStyle name="Percentuale 3 3" xfId="1259"/>
    <cellStyle name="Percentuale 3 3 2" xfId="1260"/>
    <cellStyle name="Percentuale 3 3 2 2" xfId="4733"/>
    <cellStyle name="Percentuale 3 3 2 2 2" xfId="24705"/>
    <cellStyle name="Percentuale 3 3 2 2 3" xfId="24704"/>
    <cellStyle name="Percentuale 3 3 2 3" xfId="3906"/>
    <cellStyle name="Percentuale 3 3 2 3 2" xfId="10442"/>
    <cellStyle name="Percentuale 3 3 2 3 3" xfId="24706"/>
    <cellStyle name="Percentuale 3 3 2 3 4" xfId="45472"/>
    <cellStyle name="Percentuale 3 3 2 4" xfId="24707"/>
    <cellStyle name="Percentuale 3 3 2 5" xfId="24703"/>
    <cellStyle name="Percentuale 3 3 3" xfId="3052"/>
    <cellStyle name="Percentuale 3 3 3 2" xfId="5517"/>
    <cellStyle name="Percentuale 3 3 3 2 2" xfId="24709"/>
    <cellStyle name="Percentuale 3 3 3 3" xfId="24710"/>
    <cellStyle name="Percentuale 3 3 3 4" xfId="24711"/>
    <cellStyle name="Percentuale 3 3 3 4 2" xfId="45473"/>
    <cellStyle name="Percentuale 3 3 3 5" xfId="24708"/>
    <cellStyle name="Percentuale 3 3 4" xfId="3396"/>
    <cellStyle name="Percentuale 3 3 4 2" xfId="10103"/>
    <cellStyle name="Percentuale 3 3 4 3" xfId="24712"/>
    <cellStyle name="Percentuale 3 3 5" xfId="7507"/>
    <cellStyle name="Percentuale 3 3 5 2" xfId="24713"/>
    <cellStyle name="Percentuale 3 3 6" xfId="24714"/>
    <cellStyle name="Percentuale 3 3 6 2" xfId="45474"/>
    <cellStyle name="Percentuale 3 3 7" xfId="24715"/>
    <cellStyle name="Percentuale 3 3 8" xfId="24702"/>
    <cellStyle name="Percentuale 3 3 9" xfId="2031"/>
    <cellStyle name="Percentuale 3 4" xfId="1261"/>
    <cellStyle name="Percentuale 3 4 2" xfId="5518"/>
    <cellStyle name="Percentuale 3 4 2 2" xfId="5519"/>
    <cellStyle name="Percentuale 3 4 2 2 2" xfId="24718"/>
    <cellStyle name="Percentuale 3 4 2 3" xfId="14231"/>
    <cellStyle name="Percentuale 3 4 2 3 2" xfId="24719"/>
    <cellStyle name="Percentuale 3 4 2 4" xfId="24717"/>
    <cellStyle name="Percentuale 3 4 2 5" xfId="13839"/>
    <cellStyle name="Percentuale 3 4 3" xfId="5520"/>
    <cellStyle name="Percentuale 3 4 3 2" xfId="24720"/>
    <cellStyle name="Percentuale 3 4 4" xfId="24721"/>
    <cellStyle name="Percentuale 3 4 5" xfId="24722"/>
    <cellStyle name="Percentuale 3 4 5 2" xfId="45475"/>
    <cellStyle name="Percentuale 3 4 6" xfId="24723"/>
    <cellStyle name="Percentuale 3 4 7" xfId="24716"/>
    <cellStyle name="Percentuale 3 4 8" xfId="3053"/>
    <cellStyle name="Percentuale 3 5" xfId="1262"/>
    <cellStyle name="Percentuale 3 5 2" xfId="24725"/>
    <cellStyle name="Percentuale 3 5 3" xfId="24726"/>
    <cellStyle name="Percentuale 3 5 3 2" xfId="45476"/>
    <cellStyle name="Percentuale 3 5 4" xfId="24727"/>
    <cellStyle name="Percentuale 3 5 5" xfId="24724"/>
    <cellStyle name="Percentuale 3 6" xfId="3050"/>
    <cellStyle name="Percentuale 3 6 2" xfId="5933"/>
    <cellStyle name="Percentuale 3 6 3" xfId="24728"/>
    <cellStyle name="Percentuale 3 7" xfId="24729"/>
    <cellStyle name="Percentuale 3 7 2" xfId="45477"/>
    <cellStyle name="Percentuale 3 8" xfId="24696"/>
    <cellStyle name="Percentuale 30" xfId="1263"/>
    <cellStyle name="Percentuale 30 2" xfId="1264"/>
    <cellStyle name="Percentuale 30 2 2" xfId="3055"/>
    <cellStyle name="Percentuale 30 2 2 2" xfId="9889"/>
    <cellStyle name="Percentuale 30 2 2 3" xfId="24732"/>
    <cellStyle name="Percentuale 30 2 3" xfId="9627"/>
    <cellStyle name="Percentuale 30 2 3 2" xfId="24733"/>
    <cellStyle name="Percentuale 30 2 4" xfId="24734"/>
    <cellStyle name="Percentuale 30 2 4 2" xfId="45478"/>
    <cellStyle name="Percentuale 30 2 5" xfId="24735"/>
    <cellStyle name="Percentuale 30 2 6" xfId="24731"/>
    <cellStyle name="Percentuale 30 3" xfId="1265"/>
    <cellStyle name="Percentuale 30 3 2" xfId="1266"/>
    <cellStyle name="Percentuale 30 3 2 2" xfId="4734"/>
    <cellStyle name="Percentuale 30 3 2 2 2" xfId="24739"/>
    <cellStyle name="Percentuale 30 3 2 2 3" xfId="24738"/>
    <cellStyle name="Percentuale 30 3 2 3" xfId="3907"/>
    <cellStyle name="Percentuale 30 3 2 3 2" xfId="10443"/>
    <cellStyle name="Percentuale 30 3 2 3 3" xfId="24740"/>
    <cellStyle name="Percentuale 30 3 2 3 4" xfId="45479"/>
    <cellStyle name="Percentuale 30 3 2 4" xfId="24741"/>
    <cellStyle name="Percentuale 30 3 2 5" xfId="24737"/>
    <cellStyle name="Percentuale 30 3 3" xfId="3056"/>
    <cellStyle name="Percentuale 30 3 3 2" xfId="5521"/>
    <cellStyle name="Percentuale 30 3 3 2 2" xfId="24743"/>
    <cellStyle name="Percentuale 30 3 3 3" xfId="24744"/>
    <cellStyle name="Percentuale 30 3 3 4" xfId="24745"/>
    <cellStyle name="Percentuale 30 3 3 4 2" xfId="45480"/>
    <cellStyle name="Percentuale 30 3 3 5" xfId="24742"/>
    <cellStyle name="Percentuale 30 3 4" xfId="3397"/>
    <cellStyle name="Percentuale 30 3 4 2" xfId="10104"/>
    <cellStyle name="Percentuale 30 3 4 3" xfId="24746"/>
    <cellStyle name="Percentuale 30 3 5" xfId="8747"/>
    <cellStyle name="Percentuale 30 3 5 2" xfId="24747"/>
    <cellStyle name="Percentuale 30 3 6" xfId="24748"/>
    <cellStyle name="Percentuale 30 3 6 2" xfId="45481"/>
    <cellStyle name="Percentuale 30 3 7" xfId="24749"/>
    <cellStyle name="Percentuale 30 3 8" xfId="24736"/>
    <cellStyle name="Percentuale 30 3 9" xfId="2032"/>
    <cellStyle name="Percentuale 30 4" xfId="1267"/>
    <cellStyle name="Percentuale 30 4 2" xfId="5522"/>
    <cellStyle name="Percentuale 30 4 2 2" xfId="5523"/>
    <cellStyle name="Percentuale 30 4 2 2 2" xfId="24752"/>
    <cellStyle name="Percentuale 30 4 2 3" xfId="14232"/>
    <cellStyle name="Percentuale 30 4 2 3 2" xfId="24753"/>
    <cellStyle name="Percentuale 30 4 2 4" xfId="24751"/>
    <cellStyle name="Percentuale 30 4 2 5" xfId="13840"/>
    <cellStyle name="Percentuale 30 4 3" xfId="5524"/>
    <cellStyle name="Percentuale 30 4 3 2" xfId="24754"/>
    <cellStyle name="Percentuale 30 4 4" xfId="24755"/>
    <cellStyle name="Percentuale 30 4 5" xfId="24756"/>
    <cellStyle name="Percentuale 30 4 5 2" xfId="45482"/>
    <cellStyle name="Percentuale 30 4 6" xfId="24757"/>
    <cellStyle name="Percentuale 30 4 7" xfId="24750"/>
    <cellStyle name="Percentuale 30 4 8" xfId="3057"/>
    <cellStyle name="Percentuale 30 5" xfId="1268"/>
    <cellStyle name="Percentuale 30 5 2" xfId="24759"/>
    <cellStyle name="Percentuale 30 5 3" xfId="24760"/>
    <cellStyle name="Percentuale 30 5 3 2" xfId="45483"/>
    <cellStyle name="Percentuale 30 5 4" xfId="24761"/>
    <cellStyle name="Percentuale 30 5 5" xfId="24758"/>
    <cellStyle name="Percentuale 30 6" xfId="3054"/>
    <cellStyle name="Percentuale 30 6 2" xfId="5934"/>
    <cellStyle name="Percentuale 30 6 3" xfId="24762"/>
    <cellStyle name="Percentuale 30 7" xfId="24763"/>
    <cellStyle name="Percentuale 30 7 2" xfId="45484"/>
    <cellStyle name="Percentuale 30 8" xfId="24730"/>
    <cellStyle name="Percentuale 31" xfId="1269"/>
    <cellStyle name="Percentuale 31 2" xfId="1270"/>
    <cellStyle name="Percentuale 31 2 2" xfId="3059"/>
    <cellStyle name="Percentuale 31 2 2 2" xfId="9890"/>
    <cellStyle name="Percentuale 31 2 2 3" xfId="24766"/>
    <cellStyle name="Percentuale 31 2 3" xfId="9628"/>
    <cellStyle name="Percentuale 31 2 3 2" xfId="24767"/>
    <cellStyle name="Percentuale 31 2 4" xfId="24768"/>
    <cellStyle name="Percentuale 31 2 4 2" xfId="45485"/>
    <cellStyle name="Percentuale 31 2 5" xfId="24769"/>
    <cellStyle name="Percentuale 31 2 6" xfId="24765"/>
    <cellStyle name="Percentuale 31 3" xfId="1271"/>
    <cellStyle name="Percentuale 31 3 2" xfId="1272"/>
    <cellStyle name="Percentuale 31 3 2 2" xfId="4735"/>
    <cellStyle name="Percentuale 31 3 2 2 2" xfId="24773"/>
    <cellStyle name="Percentuale 31 3 2 2 3" xfId="24772"/>
    <cellStyle name="Percentuale 31 3 2 3" xfId="3908"/>
    <cellStyle name="Percentuale 31 3 2 3 2" xfId="10444"/>
    <cellStyle name="Percentuale 31 3 2 3 3" xfId="24774"/>
    <cellStyle name="Percentuale 31 3 2 3 4" xfId="45486"/>
    <cellStyle name="Percentuale 31 3 2 4" xfId="24775"/>
    <cellStyle name="Percentuale 31 3 2 5" xfId="24771"/>
    <cellStyle name="Percentuale 31 3 3" xfId="3060"/>
    <cellStyle name="Percentuale 31 3 3 2" xfId="5525"/>
    <cellStyle name="Percentuale 31 3 3 2 2" xfId="24777"/>
    <cellStyle name="Percentuale 31 3 3 3" xfId="24778"/>
    <cellStyle name="Percentuale 31 3 3 4" xfId="24779"/>
    <cellStyle name="Percentuale 31 3 3 4 2" xfId="45487"/>
    <cellStyle name="Percentuale 31 3 3 5" xfId="24776"/>
    <cellStyle name="Percentuale 31 3 4" xfId="3398"/>
    <cellStyle name="Percentuale 31 3 4 2" xfId="10105"/>
    <cellStyle name="Percentuale 31 3 4 3" xfId="24780"/>
    <cellStyle name="Percentuale 31 3 5" xfId="8736"/>
    <cellStyle name="Percentuale 31 3 5 2" xfId="24781"/>
    <cellStyle name="Percentuale 31 3 6" xfId="24782"/>
    <cellStyle name="Percentuale 31 3 6 2" xfId="45488"/>
    <cellStyle name="Percentuale 31 3 7" xfId="24783"/>
    <cellStyle name="Percentuale 31 3 8" xfId="24770"/>
    <cellStyle name="Percentuale 31 3 9" xfId="2033"/>
    <cellStyle name="Percentuale 31 4" xfId="1273"/>
    <cellStyle name="Percentuale 31 4 2" xfId="5526"/>
    <cellStyle name="Percentuale 31 4 2 2" xfId="5527"/>
    <cellStyle name="Percentuale 31 4 2 2 2" xfId="24786"/>
    <cellStyle name="Percentuale 31 4 2 3" xfId="14233"/>
    <cellStyle name="Percentuale 31 4 2 3 2" xfId="24787"/>
    <cellStyle name="Percentuale 31 4 2 4" xfId="24785"/>
    <cellStyle name="Percentuale 31 4 2 5" xfId="13841"/>
    <cellStyle name="Percentuale 31 4 3" xfId="5528"/>
    <cellStyle name="Percentuale 31 4 3 2" xfId="24788"/>
    <cellStyle name="Percentuale 31 4 4" xfId="24789"/>
    <cellStyle name="Percentuale 31 4 5" xfId="24790"/>
    <cellStyle name="Percentuale 31 4 5 2" xfId="45489"/>
    <cellStyle name="Percentuale 31 4 6" xfId="24791"/>
    <cellStyle name="Percentuale 31 4 7" xfId="24784"/>
    <cellStyle name="Percentuale 31 4 8" xfId="3061"/>
    <cellStyle name="Percentuale 31 5" xfId="1274"/>
    <cellStyle name="Percentuale 31 5 2" xfId="24793"/>
    <cellStyle name="Percentuale 31 5 3" xfId="24794"/>
    <cellStyle name="Percentuale 31 5 3 2" xfId="45490"/>
    <cellStyle name="Percentuale 31 5 4" xfId="24795"/>
    <cellStyle name="Percentuale 31 5 5" xfId="24792"/>
    <cellStyle name="Percentuale 31 6" xfId="3058"/>
    <cellStyle name="Percentuale 31 6 2" xfId="5935"/>
    <cellStyle name="Percentuale 31 6 3" xfId="24796"/>
    <cellStyle name="Percentuale 31 7" xfId="24797"/>
    <cellStyle name="Percentuale 31 7 2" xfId="45491"/>
    <cellStyle name="Percentuale 31 8" xfId="24764"/>
    <cellStyle name="Percentuale 32" xfId="1275"/>
    <cellStyle name="Percentuale 32 2" xfId="1276"/>
    <cellStyle name="Percentuale 32 2 2" xfId="3063"/>
    <cellStyle name="Percentuale 32 2 2 2" xfId="9891"/>
    <cellStyle name="Percentuale 32 2 2 3" xfId="24800"/>
    <cellStyle name="Percentuale 32 2 3" xfId="9629"/>
    <cellStyle name="Percentuale 32 2 3 2" xfId="24801"/>
    <cellStyle name="Percentuale 32 2 4" xfId="24802"/>
    <cellStyle name="Percentuale 32 2 4 2" xfId="45492"/>
    <cellStyle name="Percentuale 32 2 5" xfId="24803"/>
    <cellStyle name="Percentuale 32 2 6" xfId="24799"/>
    <cellStyle name="Percentuale 32 3" xfId="1277"/>
    <cellStyle name="Percentuale 32 3 2" xfId="1278"/>
    <cellStyle name="Percentuale 32 3 2 2" xfId="4736"/>
    <cellStyle name="Percentuale 32 3 2 2 2" xfId="24807"/>
    <cellStyle name="Percentuale 32 3 2 2 3" xfId="24806"/>
    <cellStyle name="Percentuale 32 3 2 3" xfId="3909"/>
    <cellStyle name="Percentuale 32 3 2 3 2" xfId="10445"/>
    <cellStyle name="Percentuale 32 3 2 3 3" xfId="24808"/>
    <cellStyle name="Percentuale 32 3 2 3 4" xfId="45493"/>
    <cellStyle name="Percentuale 32 3 2 4" xfId="24809"/>
    <cellStyle name="Percentuale 32 3 2 5" xfId="24805"/>
    <cellStyle name="Percentuale 32 3 3" xfId="3064"/>
    <cellStyle name="Percentuale 32 3 3 2" xfId="5529"/>
    <cellStyle name="Percentuale 32 3 3 2 2" xfId="24811"/>
    <cellStyle name="Percentuale 32 3 3 3" xfId="24812"/>
    <cellStyle name="Percentuale 32 3 3 4" xfId="24813"/>
    <cellStyle name="Percentuale 32 3 3 4 2" xfId="45494"/>
    <cellStyle name="Percentuale 32 3 3 5" xfId="24810"/>
    <cellStyle name="Percentuale 32 3 4" xfId="3399"/>
    <cellStyle name="Percentuale 32 3 4 2" xfId="10106"/>
    <cellStyle name="Percentuale 32 3 4 3" xfId="24814"/>
    <cellStyle name="Percentuale 32 3 5" xfId="8735"/>
    <cellStyle name="Percentuale 32 3 5 2" xfId="24815"/>
    <cellStyle name="Percentuale 32 3 6" xfId="24816"/>
    <cellStyle name="Percentuale 32 3 6 2" xfId="45495"/>
    <cellStyle name="Percentuale 32 3 7" xfId="24817"/>
    <cellStyle name="Percentuale 32 3 8" xfId="24804"/>
    <cellStyle name="Percentuale 32 3 9" xfId="2034"/>
    <cellStyle name="Percentuale 32 4" xfId="1279"/>
    <cellStyle name="Percentuale 32 4 2" xfId="5530"/>
    <cellStyle name="Percentuale 32 4 2 2" xfId="5531"/>
    <cellStyle name="Percentuale 32 4 2 2 2" xfId="24820"/>
    <cellStyle name="Percentuale 32 4 2 3" xfId="14234"/>
    <cellStyle name="Percentuale 32 4 2 3 2" xfId="24821"/>
    <cellStyle name="Percentuale 32 4 2 4" xfId="24819"/>
    <cellStyle name="Percentuale 32 4 2 5" xfId="13842"/>
    <cellStyle name="Percentuale 32 4 3" xfId="5532"/>
    <cellStyle name="Percentuale 32 4 3 2" xfId="24822"/>
    <cellStyle name="Percentuale 32 4 4" xfId="24823"/>
    <cellStyle name="Percentuale 32 4 5" xfId="24824"/>
    <cellStyle name="Percentuale 32 4 5 2" xfId="45496"/>
    <cellStyle name="Percentuale 32 4 6" xfId="24825"/>
    <cellStyle name="Percentuale 32 4 7" xfId="24818"/>
    <cellStyle name="Percentuale 32 4 8" xfId="3065"/>
    <cellStyle name="Percentuale 32 5" xfId="1280"/>
    <cellStyle name="Percentuale 32 5 2" xfId="24827"/>
    <cellStyle name="Percentuale 32 5 3" xfId="24828"/>
    <cellStyle name="Percentuale 32 5 3 2" xfId="45497"/>
    <cellStyle name="Percentuale 32 5 4" xfId="24829"/>
    <cellStyle name="Percentuale 32 5 5" xfId="24826"/>
    <cellStyle name="Percentuale 32 6" xfId="3062"/>
    <cellStyle name="Percentuale 32 6 2" xfId="5936"/>
    <cellStyle name="Percentuale 32 6 3" xfId="24830"/>
    <cellStyle name="Percentuale 32 7" xfId="24831"/>
    <cellStyle name="Percentuale 32 7 2" xfId="45498"/>
    <cellStyle name="Percentuale 32 8" xfId="24798"/>
    <cellStyle name="Percentuale 33" xfId="1281"/>
    <cellStyle name="Percentuale 33 2" xfId="1282"/>
    <cellStyle name="Percentuale 33 2 2" xfId="3067"/>
    <cellStyle name="Percentuale 33 2 2 2" xfId="9892"/>
    <cellStyle name="Percentuale 33 2 2 3" xfId="24834"/>
    <cellStyle name="Percentuale 33 2 3" xfId="9630"/>
    <cellStyle name="Percentuale 33 2 3 2" xfId="24835"/>
    <cellStyle name="Percentuale 33 2 4" xfId="24836"/>
    <cellStyle name="Percentuale 33 2 4 2" xfId="45499"/>
    <cellStyle name="Percentuale 33 2 5" xfId="24837"/>
    <cellStyle name="Percentuale 33 2 6" xfId="24833"/>
    <cellStyle name="Percentuale 33 3" xfId="1283"/>
    <cellStyle name="Percentuale 33 3 2" xfId="1284"/>
    <cellStyle name="Percentuale 33 3 2 2" xfId="4737"/>
    <cellStyle name="Percentuale 33 3 2 2 2" xfId="24841"/>
    <cellStyle name="Percentuale 33 3 2 2 3" xfId="24840"/>
    <cellStyle name="Percentuale 33 3 2 3" xfId="3910"/>
    <cellStyle name="Percentuale 33 3 2 3 2" xfId="10446"/>
    <cellStyle name="Percentuale 33 3 2 3 3" xfId="24842"/>
    <cellStyle name="Percentuale 33 3 2 3 4" xfId="45500"/>
    <cellStyle name="Percentuale 33 3 2 4" xfId="24843"/>
    <cellStyle name="Percentuale 33 3 2 5" xfId="24839"/>
    <cellStyle name="Percentuale 33 3 3" xfId="3068"/>
    <cellStyle name="Percentuale 33 3 3 2" xfId="5533"/>
    <cellStyle name="Percentuale 33 3 3 2 2" xfId="24845"/>
    <cellStyle name="Percentuale 33 3 3 3" xfId="24846"/>
    <cellStyle name="Percentuale 33 3 3 4" xfId="24847"/>
    <cellStyle name="Percentuale 33 3 3 4 2" xfId="45501"/>
    <cellStyle name="Percentuale 33 3 3 5" xfId="24844"/>
    <cellStyle name="Percentuale 33 3 4" xfId="3400"/>
    <cellStyle name="Percentuale 33 3 4 2" xfId="10107"/>
    <cellStyle name="Percentuale 33 3 4 3" xfId="24848"/>
    <cellStyle name="Percentuale 33 3 5" xfId="7506"/>
    <cellStyle name="Percentuale 33 3 5 2" xfId="24849"/>
    <cellStyle name="Percentuale 33 3 6" xfId="24850"/>
    <cellStyle name="Percentuale 33 3 6 2" xfId="45502"/>
    <cellStyle name="Percentuale 33 3 7" xfId="24851"/>
    <cellStyle name="Percentuale 33 3 8" xfId="24838"/>
    <cellStyle name="Percentuale 33 3 9" xfId="2035"/>
    <cellStyle name="Percentuale 33 4" xfId="1285"/>
    <cellStyle name="Percentuale 33 4 2" xfId="5534"/>
    <cellStyle name="Percentuale 33 4 2 2" xfId="5535"/>
    <cellStyle name="Percentuale 33 4 2 2 2" xfId="24854"/>
    <cellStyle name="Percentuale 33 4 2 3" xfId="14235"/>
    <cellStyle name="Percentuale 33 4 2 3 2" xfId="24855"/>
    <cellStyle name="Percentuale 33 4 2 4" xfId="24853"/>
    <cellStyle name="Percentuale 33 4 2 5" xfId="13843"/>
    <cellStyle name="Percentuale 33 4 3" xfId="5536"/>
    <cellStyle name="Percentuale 33 4 3 2" xfId="24856"/>
    <cellStyle name="Percentuale 33 4 4" xfId="24857"/>
    <cellStyle name="Percentuale 33 4 5" xfId="24858"/>
    <cellStyle name="Percentuale 33 4 5 2" xfId="45503"/>
    <cellStyle name="Percentuale 33 4 6" xfId="24859"/>
    <cellStyle name="Percentuale 33 4 7" xfId="24852"/>
    <cellStyle name="Percentuale 33 4 8" xfId="3069"/>
    <cellStyle name="Percentuale 33 5" xfId="1286"/>
    <cellStyle name="Percentuale 33 5 2" xfId="24861"/>
    <cellStyle name="Percentuale 33 5 3" xfId="24862"/>
    <cellStyle name="Percentuale 33 5 3 2" xfId="45504"/>
    <cellStyle name="Percentuale 33 5 4" xfId="24863"/>
    <cellStyle name="Percentuale 33 5 5" xfId="24860"/>
    <cellStyle name="Percentuale 33 6" xfId="3066"/>
    <cellStyle name="Percentuale 33 6 2" xfId="5937"/>
    <cellStyle name="Percentuale 33 6 3" xfId="24864"/>
    <cellStyle name="Percentuale 33 7" xfId="24865"/>
    <cellStyle name="Percentuale 33 7 2" xfId="45505"/>
    <cellStyle name="Percentuale 33 8" xfId="24832"/>
    <cellStyle name="Percentuale 34" xfId="1287"/>
    <cellStyle name="Percentuale 34 2" xfId="1288"/>
    <cellStyle name="Percentuale 34 2 2" xfId="3071"/>
    <cellStyle name="Percentuale 34 2 2 2" xfId="9893"/>
    <cellStyle name="Percentuale 34 2 2 3" xfId="24868"/>
    <cellStyle name="Percentuale 34 2 3" xfId="9631"/>
    <cellStyle name="Percentuale 34 2 3 2" xfId="24869"/>
    <cellStyle name="Percentuale 34 2 4" xfId="24870"/>
    <cellStyle name="Percentuale 34 2 4 2" xfId="45506"/>
    <cellStyle name="Percentuale 34 2 5" xfId="24871"/>
    <cellStyle name="Percentuale 34 2 6" xfId="24867"/>
    <cellStyle name="Percentuale 34 3" xfId="1289"/>
    <cellStyle name="Percentuale 34 3 2" xfId="1290"/>
    <cellStyle name="Percentuale 34 3 2 2" xfId="4738"/>
    <cellStyle name="Percentuale 34 3 2 2 2" xfId="24875"/>
    <cellStyle name="Percentuale 34 3 2 2 3" xfId="24874"/>
    <cellStyle name="Percentuale 34 3 2 3" xfId="3911"/>
    <cellStyle name="Percentuale 34 3 2 3 2" xfId="10447"/>
    <cellStyle name="Percentuale 34 3 2 3 3" xfId="24876"/>
    <cellStyle name="Percentuale 34 3 2 3 4" xfId="45507"/>
    <cellStyle name="Percentuale 34 3 2 4" xfId="24877"/>
    <cellStyle name="Percentuale 34 3 2 5" xfId="24873"/>
    <cellStyle name="Percentuale 34 3 3" xfId="3072"/>
    <cellStyle name="Percentuale 34 3 3 2" xfId="5537"/>
    <cellStyle name="Percentuale 34 3 3 2 2" xfId="24879"/>
    <cellStyle name="Percentuale 34 3 3 3" xfId="24880"/>
    <cellStyle name="Percentuale 34 3 3 4" xfId="24881"/>
    <cellStyle name="Percentuale 34 3 3 4 2" xfId="45508"/>
    <cellStyle name="Percentuale 34 3 3 5" xfId="24878"/>
    <cellStyle name="Percentuale 34 3 4" xfId="3401"/>
    <cellStyle name="Percentuale 34 3 4 2" xfId="10108"/>
    <cellStyle name="Percentuale 34 3 4 3" xfId="24882"/>
    <cellStyle name="Percentuale 34 3 5" xfId="8606"/>
    <cellStyle name="Percentuale 34 3 5 2" xfId="24883"/>
    <cellStyle name="Percentuale 34 3 6" xfId="24884"/>
    <cellStyle name="Percentuale 34 3 6 2" xfId="45509"/>
    <cellStyle name="Percentuale 34 3 7" xfId="24885"/>
    <cellStyle name="Percentuale 34 3 8" xfId="24872"/>
    <cellStyle name="Percentuale 34 3 9" xfId="2036"/>
    <cellStyle name="Percentuale 34 4" xfId="1291"/>
    <cellStyle name="Percentuale 34 4 2" xfId="5538"/>
    <cellStyle name="Percentuale 34 4 2 2" xfId="5539"/>
    <cellStyle name="Percentuale 34 4 2 2 2" xfId="24888"/>
    <cellStyle name="Percentuale 34 4 2 3" xfId="14236"/>
    <cellStyle name="Percentuale 34 4 2 3 2" xfId="24889"/>
    <cellStyle name="Percentuale 34 4 2 4" xfId="24887"/>
    <cellStyle name="Percentuale 34 4 2 5" xfId="13844"/>
    <cellStyle name="Percentuale 34 4 3" xfId="5540"/>
    <cellStyle name="Percentuale 34 4 3 2" xfId="24890"/>
    <cellStyle name="Percentuale 34 4 4" xfId="24891"/>
    <cellStyle name="Percentuale 34 4 5" xfId="24892"/>
    <cellStyle name="Percentuale 34 4 5 2" xfId="45510"/>
    <cellStyle name="Percentuale 34 4 6" xfId="24893"/>
    <cellStyle name="Percentuale 34 4 7" xfId="24886"/>
    <cellStyle name="Percentuale 34 4 8" xfId="3073"/>
    <cellStyle name="Percentuale 34 5" xfId="1292"/>
    <cellStyle name="Percentuale 34 5 2" xfId="24895"/>
    <cellStyle name="Percentuale 34 5 3" xfId="24896"/>
    <cellStyle name="Percentuale 34 5 3 2" xfId="45511"/>
    <cellStyle name="Percentuale 34 5 4" xfId="24897"/>
    <cellStyle name="Percentuale 34 5 5" xfId="24894"/>
    <cellStyle name="Percentuale 34 6" xfId="3070"/>
    <cellStyle name="Percentuale 34 6 2" xfId="5938"/>
    <cellStyle name="Percentuale 34 6 3" xfId="24898"/>
    <cellStyle name="Percentuale 34 7" xfId="24899"/>
    <cellStyle name="Percentuale 34 7 2" xfId="45512"/>
    <cellStyle name="Percentuale 34 8" xfId="24866"/>
    <cellStyle name="Percentuale 35" xfId="1293"/>
    <cellStyle name="Percentuale 35 2" xfId="1294"/>
    <cellStyle name="Percentuale 35 2 2" xfId="3075"/>
    <cellStyle name="Percentuale 35 2 2 2" xfId="9894"/>
    <cellStyle name="Percentuale 35 2 2 3" xfId="24902"/>
    <cellStyle name="Percentuale 35 2 3" xfId="9632"/>
    <cellStyle name="Percentuale 35 2 3 2" xfId="24903"/>
    <cellStyle name="Percentuale 35 2 4" xfId="24904"/>
    <cellStyle name="Percentuale 35 2 4 2" xfId="45513"/>
    <cellStyle name="Percentuale 35 2 5" xfId="24905"/>
    <cellStyle name="Percentuale 35 2 6" xfId="24901"/>
    <cellStyle name="Percentuale 35 3" xfId="1295"/>
    <cellStyle name="Percentuale 35 3 2" xfId="1296"/>
    <cellStyle name="Percentuale 35 3 2 2" xfId="4739"/>
    <cellStyle name="Percentuale 35 3 2 2 2" xfId="24909"/>
    <cellStyle name="Percentuale 35 3 2 2 3" xfId="24908"/>
    <cellStyle name="Percentuale 35 3 2 3" xfId="3912"/>
    <cellStyle name="Percentuale 35 3 2 3 2" xfId="10448"/>
    <cellStyle name="Percentuale 35 3 2 3 3" xfId="24910"/>
    <cellStyle name="Percentuale 35 3 2 3 4" xfId="45514"/>
    <cellStyle name="Percentuale 35 3 2 4" xfId="24911"/>
    <cellStyle name="Percentuale 35 3 2 5" xfId="24907"/>
    <cellStyle name="Percentuale 35 3 3" xfId="3076"/>
    <cellStyle name="Percentuale 35 3 3 2" xfId="5541"/>
    <cellStyle name="Percentuale 35 3 3 2 2" xfId="24913"/>
    <cellStyle name="Percentuale 35 3 3 3" xfId="24914"/>
    <cellStyle name="Percentuale 35 3 3 4" xfId="24915"/>
    <cellStyle name="Percentuale 35 3 3 4 2" xfId="45515"/>
    <cellStyle name="Percentuale 35 3 3 5" xfId="24912"/>
    <cellStyle name="Percentuale 35 3 4" xfId="3402"/>
    <cellStyle name="Percentuale 35 3 4 2" xfId="10109"/>
    <cellStyle name="Percentuale 35 3 4 3" xfId="24916"/>
    <cellStyle name="Percentuale 35 3 5" xfId="8694"/>
    <cellStyle name="Percentuale 35 3 5 2" xfId="24917"/>
    <cellStyle name="Percentuale 35 3 6" xfId="24918"/>
    <cellStyle name="Percentuale 35 3 6 2" xfId="45516"/>
    <cellStyle name="Percentuale 35 3 7" xfId="24919"/>
    <cellStyle name="Percentuale 35 3 8" xfId="24906"/>
    <cellStyle name="Percentuale 35 3 9" xfId="2037"/>
    <cellStyle name="Percentuale 35 4" xfId="1297"/>
    <cellStyle name="Percentuale 35 4 2" xfId="5542"/>
    <cellStyle name="Percentuale 35 4 2 2" xfId="5543"/>
    <cellStyle name="Percentuale 35 4 2 2 2" xfId="24922"/>
    <cellStyle name="Percentuale 35 4 2 3" xfId="14237"/>
    <cellStyle name="Percentuale 35 4 2 3 2" xfId="24923"/>
    <cellStyle name="Percentuale 35 4 2 4" xfId="24921"/>
    <cellStyle name="Percentuale 35 4 2 5" xfId="13845"/>
    <cellStyle name="Percentuale 35 4 3" xfId="5544"/>
    <cellStyle name="Percentuale 35 4 3 2" xfId="24924"/>
    <cellStyle name="Percentuale 35 4 4" xfId="24925"/>
    <cellStyle name="Percentuale 35 4 5" xfId="24926"/>
    <cellStyle name="Percentuale 35 4 5 2" xfId="45517"/>
    <cellStyle name="Percentuale 35 4 6" xfId="24927"/>
    <cellStyle name="Percentuale 35 4 7" xfId="24920"/>
    <cellStyle name="Percentuale 35 4 8" xfId="3077"/>
    <cellStyle name="Percentuale 35 5" xfId="1298"/>
    <cellStyle name="Percentuale 35 5 2" xfId="24929"/>
    <cellStyle name="Percentuale 35 5 3" xfId="24930"/>
    <cellStyle name="Percentuale 35 5 3 2" xfId="45518"/>
    <cellStyle name="Percentuale 35 5 4" xfId="24931"/>
    <cellStyle name="Percentuale 35 5 5" xfId="24928"/>
    <cellStyle name="Percentuale 35 6" xfId="3074"/>
    <cellStyle name="Percentuale 35 6 2" xfId="5939"/>
    <cellStyle name="Percentuale 35 6 3" xfId="24932"/>
    <cellStyle name="Percentuale 35 7" xfId="24933"/>
    <cellStyle name="Percentuale 35 7 2" xfId="45519"/>
    <cellStyle name="Percentuale 35 8" xfId="24900"/>
    <cellStyle name="Percentuale 36" xfId="1299"/>
    <cellStyle name="Percentuale 36 2" xfId="1300"/>
    <cellStyle name="Percentuale 36 2 2" xfId="3079"/>
    <cellStyle name="Percentuale 36 2 2 2" xfId="9895"/>
    <cellStyle name="Percentuale 36 2 2 3" xfId="24936"/>
    <cellStyle name="Percentuale 36 2 3" xfId="9633"/>
    <cellStyle name="Percentuale 36 2 3 2" xfId="24937"/>
    <cellStyle name="Percentuale 36 2 4" xfId="24938"/>
    <cellStyle name="Percentuale 36 2 4 2" xfId="45520"/>
    <cellStyle name="Percentuale 36 2 5" xfId="24939"/>
    <cellStyle name="Percentuale 36 2 6" xfId="24935"/>
    <cellStyle name="Percentuale 36 3" xfId="1301"/>
    <cellStyle name="Percentuale 36 3 2" xfId="1302"/>
    <cellStyle name="Percentuale 36 3 2 2" xfId="4740"/>
    <cellStyle name="Percentuale 36 3 2 2 2" xfId="24943"/>
    <cellStyle name="Percentuale 36 3 2 2 3" xfId="24942"/>
    <cellStyle name="Percentuale 36 3 2 3" xfId="3913"/>
    <cellStyle name="Percentuale 36 3 2 3 2" xfId="10449"/>
    <cellStyle name="Percentuale 36 3 2 3 3" xfId="24944"/>
    <cellStyle name="Percentuale 36 3 2 3 4" xfId="45521"/>
    <cellStyle name="Percentuale 36 3 2 4" xfId="24945"/>
    <cellStyle name="Percentuale 36 3 2 5" xfId="24941"/>
    <cellStyle name="Percentuale 36 3 3" xfId="3080"/>
    <cellStyle name="Percentuale 36 3 3 2" xfId="5545"/>
    <cellStyle name="Percentuale 36 3 3 2 2" xfId="24947"/>
    <cellStyle name="Percentuale 36 3 3 3" xfId="24948"/>
    <cellStyle name="Percentuale 36 3 3 4" xfId="24949"/>
    <cellStyle name="Percentuale 36 3 3 4 2" xfId="45522"/>
    <cellStyle name="Percentuale 36 3 3 5" xfId="24946"/>
    <cellStyle name="Percentuale 36 3 4" xfId="3403"/>
    <cellStyle name="Percentuale 36 3 4 2" xfId="10110"/>
    <cellStyle name="Percentuale 36 3 4 3" xfId="24950"/>
    <cellStyle name="Percentuale 36 3 5" xfId="8605"/>
    <cellStyle name="Percentuale 36 3 5 2" xfId="24951"/>
    <cellStyle name="Percentuale 36 3 6" xfId="24952"/>
    <cellStyle name="Percentuale 36 3 6 2" xfId="45523"/>
    <cellStyle name="Percentuale 36 3 7" xfId="24953"/>
    <cellStyle name="Percentuale 36 3 8" xfId="24940"/>
    <cellStyle name="Percentuale 36 3 9" xfId="2038"/>
    <cellStyle name="Percentuale 36 4" xfId="1303"/>
    <cellStyle name="Percentuale 36 4 2" xfId="5546"/>
    <cellStyle name="Percentuale 36 4 2 2" xfId="5547"/>
    <cellStyle name="Percentuale 36 4 2 2 2" xfId="24956"/>
    <cellStyle name="Percentuale 36 4 2 3" xfId="14238"/>
    <cellStyle name="Percentuale 36 4 2 3 2" xfId="24957"/>
    <cellStyle name="Percentuale 36 4 2 4" xfId="24955"/>
    <cellStyle name="Percentuale 36 4 2 5" xfId="13846"/>
    <cellStyle name="Percentuale 36 4 3" xfId="5548"/>
    <cellStyle name="Percentuale 36 4 3 2" xfId="24958"/>
    <cellStyle name="Percentuale 36 4 4" xfId="24959"/>
    <cellStyle name="Percentuale 36 4 5" xfId="24960"/>
    <cellStyle name="Percentuale 36 4 5 2" xfId="45524"/>
    <cellStyle name="Percentuale 36 4 6" xfId="24961"/>
    <cellStyle name="Percentuale 36 4 7" xfId="24954"/>
    <cellStyle name="Percentuale 36 4 8" xfId="3081"/>
    <cellStyle name="Percentuale 36 5" xfId="1304"/>
    <cellStyle name="Percentuale 36 5 2" xfId="24963"/>
    <cellStyle name="Percentuale 36 5 3" xfId="24964"/>
    <cellStyle name="Percentuale 36 5 3 2" xfId="45525"/>
    <cellStyle name="Percentuale 36 5 4" xfId="24965"/>
    <cellStyle name="Percentuale 36 5 5" xfId="24962"/>
    <cellStyle name="Percentuale 36 6" xfId="3078"/>
    <cellStyle name="Percentuale 36 6 2" xfId="5940"/>
    <cellStyle name="Percentuale 36 6 3" xfId="24966"/>
    <cellStyle name="Percentuale 36 7" xfId="24967"/>
    <cellStyle name="Percentuale 36 7 2" xfId="45526"/>
    <cellStyle name="Percentuale 36 8" xfId="24934"/>
    <cellStyle name="Percentuale 37" xfId="1305"/>
    <cellStyle name="Percentuale 37 2" xfId="1306"/>
    <cellStyle name="Percentuale 37 2 2" xfId="3083"/>
    <cellStyle name="Percentuale 37 2 2 2" xfId="9896"/>
    <cellStyle name="Percentuale 37 2 2 3" xfId="24970"/>
    <cellStyle name="Percentuale 37 2 3" xfId="9634"/>
    <cellStyle name="Percentuale 37 2 3 2" xfId="24971"/>
    <cellStyle name="Percentuale 37 2 4" xfId="24972"/>
    <cellStyle name="Percentuale 37 2 4 2" xfId="45527"/>
    <cellStyle name="Percentuale 37 2 5" xfId="24973"/>
    <cellStyle name="Percentuale 37 2 6" xfId="24969"/>
    <cellStyle name="Percentuale 37 3" xfId="1307"/>
    <cellStyle name="Percentuale 37 3 2" xfId="1308"/>
    <cellStyle name="Percentuale 37 3 2 2" xfId="4741"/>
    <cellStyle name="Percentuale 37 3 2 2 2" xfId="24977"/>
    <cellStyle name="Percentuale 37 3 2 2 3" xfId="24976"/>
    <cellStyle name="Percentuale 37 3 2 3" xfId="3914"/>
    <cellStyle name="Percentuale 37 3 2 3 2" xfId="10450"/>
    <cellStyle name="Percentuale 37 3 2 3 3" xfId="24978"/>
    <cellStyle name="Percentuale 37 3 2 3 4" xfId="45528"/>
    <cellStyle name="Percentuale 37 3 2 4" xfId="24979"/>
    <cellStyle name="Percentuale 37 3 2 5" xfId="24975"/>
    <cellStyle name="Percentuale 37 3 3" xfId="3084"/>
    <cellStyle name="Percentuale 37 3 3 2" xfId="5549"/>
    <cellStyle name="Percentuale 37 3 3 2 2" xfId="24981"/>
    <cellStyle name="Percentuale 37 3 3 3" xfId="24982"/>
    <cellStyle name="Percentuale 37 3 3 4" xfId="24983"/>
    <cellStyle name="Percentuale 37 3 3 4 2" xfId="45529"/>
    <cellStyle name="Percentuale 37 3 3 5" xfId="24980"/>
    <cellStyle name="Percentuale 37 3 4" xfId="3404"/>
    <cellStyle name="Percentuale 37 3 4 2" xfId="10111"/>
    <cellStyle name="Percentuale 37 3 4 3" xfId="24984"/>
    <cellStyle name="Percentuale 37 3 5" xfId="8695"/>
    <cellStyle name="Percentuale 37 3 5 2" xfId="24985"/>
    <cellStyle name="Percentuale 37 3 6" xfId="24986"/>
    <cellStyle name="Percentuale 37 3 6 2" xfId="45530"/>
    <cellStyle name="Percentuale 37 3 7" xfId="24987"/>
    <cellStyle name="Percentuale 37 3 8" xfId="24974"/>
    <cellStyle name="Percentuale 37 3 9" xfId="2039"/>
    <cellStyle name="Percentuale 37 4" xfId="1309"/>
    <cellStyle name="Percentuale 37 4 2" xfId="5550"/>
    <cellStyle name="Percentuale 37 4 2 2" xfId="5551"/>
    <cellStyle name="Percentuale 37 4 2 2 2" xfId="24990"/>
    <cellStyle name="Percentuale 37 4 2 3" xfId="14239"/>
    <cellStyle name="Percentuale 37 4 2 3 2" xfId="24991"/>
    <cellStyle name="Percentuale 37 4 2 4" xfId="24989"/>
    <cellStyle name="Percentuale 37 4 2 5" xfId="13847"/>
    <cellStyle name="Percentuale 37 4 3" xfId="5552"/>
    <cellStyle name="Percentuale 37 4 3 2" xfId="24992"/>
    <cellStyle name="Percentuale 37 4 4" xfId="24993"/>
    <cellStyle name="Percentuale 37 4 5" xfId="24994"/>
    <cellStyle name="Percentuale 37 4 5 2" xfId="45531"/>
    <cellStyle name="Percentuale 37 4 6" xfId="24995"/>
    <cellStyle name="Percentuale 37 4 7" xfId="24988"/>
    <cellStyle name="Percentuale 37 4 8" xfId="3085"/>
    <cellStyle name="Percentuale 37 5" xfId="1310"/>
    <cellStyle name="Percentuale 37 5 2" xfId="24997"/>
    <cellStyle name="Percentuale 37 5 3" xfId="24998"/>
    <cellStyle name="Percentuale 37 5 3 2" xfId="45532"/>
    <cellStyle name="Percentuale 37 5 4" xfId="24999"/>
    <cellStyle name="Percentuale 37 5 5" xfId="24996"/>
    <cellStyle name="Percentuale 37 6" xfId="3082"/>
    <cellStyle name="Percentuale 37 6 2" xfId="5941"/>
    <cellStyle name="Percentuale 37 6 3" xfId="25000"/>
    <cellStyle name="Percentuale 37 7" xfId="25001"/>
    <cellStyle name="Percentuale 37 7 2" xfId="45533"/>
    <cellStyle name="Percentuale 37 8" xfId="24968"/>
    <cellStyle name="Percentuale 38" xfId="1311"/>
    <cellStyle name="Percentuale 38 2" xfId="1312"/>
    <cellStyle name="Percentuale 38 2 2" xfId="3087"/>
    <cellStyle name="Percentuale 38 2 2 2" xfId="9897"/>
    <cellStyle name="Percentuale 38 2 2 3" xfId="25004"/>
    <cellStyle name="Percentuale 38 2 3" xfId="9635"/>
    <cellStyle name="Percentuale 38 2 3 2" xfId="25005"/>
    <cellStyle name="Percentuale 38 2 4" xfId="25006"/>
    <cellStyle name="Percentuale 38 2 4 2" xfId="45534"/>
    <cellStyle name="Percentuale 38 2 5" xfId="25007"/>
    <cellStyle name="Percentuale 38 2 6" xfId="25003"/>
    <cellStyle name="Percentuale 38 3" xfId="1313"/>
    <cellStyle name="Percentuale 38 3 2" xfId="1314"/>
    <cellStyle name="Percentuale 38 3 2 2" xfId="4742"/>
    <cellStyle name="Percentuale 38 3 2 2 2" xfId="25011"/>
    <cellStyle name="Percentuale 38 3 2 2 3" xfId="25010"/>
    <cellStyle name="Percentuale 38 3 2 3" xfId="3915"/>
    <cellStyle name="Percentuale 38 3 2 3 2" xfId="10451"/>
    <cellStyle name="Percentuale 38 3 2 3 3" xfId="25012"/>
    <cellStyle name="Percentuale 38 3 2 3 4" xfId="45535"/>
    <cellStyle name="Percentuale 38 3 2 4" xfId="25013"/>
    <cellStyle name="Percentuale 38 3 2 5" xfId="25009"/>
    <cellStyle name="Percentuale 38 3 3" xfId="3088"/>
    <cellStyle name="Percentuale 38 3 3 2" xfId="5553"/>
    <cellStyle name="Percentuale 38 3 3 2 2" xfId="25015"/>
    <cellStyle name="Percentuale 38 3 3 3" xfId="25016"/>
    <cellStyle name="Percentuale 38 3 3 4" xfId="25017"/>
    <cellStyle name="Percentuale 38 3 3 4 2" xfId="45536"/>
    <cellStyle name="Percentuale 38 3 3 5" xfId="25014"/>
    <cellStyle name="Percentuale 38 3 4" xfId="3405"/>
    <cellStyle name="Percentuale 38 3 4 2" xfId="10112"/>
    <cellStyle name="Percentuale 38 3 4 3" xfId="25018"/>
    <cellStyle name="Percentuale 38 3 5" xfId="7505"/>
    <cellStyle name="Percentuale 38 3 5 2" xfId="25019"/>
    <cellStyle name="Percentuale 38 3 6" xfId="25020"/>
    <cellStyle name="Percentuale 38 3 6 2" xfId="45537"/>
    <cellStyle name="Percentuale 38 3 7" xfId="25021"/>
    <cellStyle name="Percentuale 38 3 8" xfId="25008"/>
    <cellStyle name="Percentuale 38 3 9" xfId="2040"/>
    <cellStyle name="Percentuale 38 4" xfId="1315"/>
    <cellStyle name="Percentuale 38 4 2" xfId="5554"/>
    <cellStyle name="Percentuale 38 4 2 2" xfId="5555"/>
    <cellStyle name="Percentuale 38 4 2 2 2" xfId="25024"/>
    <cellStyle name="Percentuale 38 4 2 3" xfId="14240"/>
    <cellStyle name="Percentuale 38 4 2 3 2" xfId="25025"/>
    <cellStyle name="Percentuale 38 4 2 4" xfId="25023"/>
    <cellStyle name="Percentuale 38 4 2 5" xfId="13849"/>
    <cellStyle name="Percentuale 38 4 3" xfId="5556"/>
    <cellStyle name="Percentuale 38 4 3 2" xfId="25026"/>
    <cellStyle name="Percentuale 38 4 4" xfId="25027"/>
    <cellStyle name="Percentuale 38 4 5" xfId="25028"/>
    <cellStyle name="Percentuale 38 4 5 2" xfId="45538"/>
    <cellStyle name="Percentuale 38 4 6" xfId="25029"/>
    <cellStyle name="Percentuale 38 4 7" xfId="25022"/>
    <cellStyle name="Percentuale 38 4 8" xfId="3089"/>
    <cellStyle name="Percentuale 38 5" xfId="1316"/>
    <cellStyle name="Percentuale 38 5 2" xfId="25031"/>
    <cellStyle name="Percentuale 38 5 3" xfId="25032"/>
    <cellStyle name="Percentuale 38 5 3 2" xfId="45539"/>
    <cellStyle name="Percentuale 38 5 4" xfId="25033"/>
    <cellStyle name="Percentuale 38 5 5" xfId="25030"/>
    <cellStyle name="Percentuale 38 6" xfId="3086"/>
    <cellStyle name="Percentuale 38 6 2" xfId="5942"/>
    <cellStyle name="Percentuale 38 6 3" xfId="25034"/>
    <cellStyle name="Percentuale 38 7" xfId="25035"/>
    <cellStyle name="Percentuale 38 7 2" xfId="45540"/>
    <cellStyle name="Percentuale 38 8" xfId="25002"/>
    <cellStyle name="Percentuale 39" xfId="1317"/>
    <cellStyle name="Percentuale 39 2" xfId="1318"/>
    <cellStyle name="Percentuale 39 2 2" xfId="3091"/>
    <cellStyle name="Percentuale 39 2 2 2" xfId="9898"/>
    <cellStyle name="Percentuale 39 2 2 3" xfId="25038"/>
    <cellStyle name="Percentuale 39 2 3" xfId="9636"/>
    <cellStyle name="Percentuale 39 2 3 2" xfId="25039"/>
    <cellStyle name="Percentuale 39 2 4" xfId="25040"/>
    <cellStyle name="Percentuale 39 2 4 2" xfId="45541"/>
    <cellStyle name="Percentuale 39 2 5" xfId="25041"/>
    <cellStyle name="Percentuale 39 2 6" xfId="25037"/>
    <cellStyle name="Percentuale 39 3" xfId="1319"/>
    <cellStyle name="Percentuale 39 3 2" xfId="1320"/>
    <cellStyle name="Percentuale 39 3 2 2" xfId="4743"/>
    <cellStyle name="Percentuale 39 3 2 2 2" xfId="25045"/>
    <cellStyle name="Percentuale 39 3 2 2 3" xfId="25044"/>
    <cellStyle name="Percentuale 39 3 2 3" xfId="3916"/>
    <cellStyle name="Percentuale 39 3 2 3 2" xfId="10452"/>
    <cellStyle name="Percentuale 39 3 2 3 3" xfId="25046"/>
    <cellStyle name="Percentuale 39 3 2 3 4" xfId="45542"/>
    <cellStyle name="Percentuale 39 3 2 4" xfId="25047"/>
    <cellStyle name="Percentuale 39 3 2 5" xfId="25043"/>
    <cellStyle name="Percentuale 39 3 3" xfId="3092"/>
    <cellStyle name="Percentuale 39 3 3 2" xfId="5557"/>
    <cellStyle name="Percentuale 39 3 3 2 2" xfId="25049"/>
    <cellStyle name="Percentuale 39 3 3 3" xfId="25050"/>
    <cellStyle name="Percentuale 39 3 3 4" xfId="25051"/>
    <cellStyle name="Percentuale 39 3 3 4 2" xfId="45543"/>
    <cellStyle name="Percentuale 39 3 3 5" xfId="25048"/>
    <cellStyle name="Percentuale 39 3 4" xfId="3406"/>
    <cellStyle name="Percentuale 39 3 4 2" xfId="10113"/>
    <cellStyle name="Percentuale 39 3 4 3" xfId="25052"/>
    <cellStyle name="Percentuale 39 3 5" xfId="8737"/>
    <cellStyle name="Percentuale 39 3 5 2" xfId="25053"/>
    <cellStyle name="Percentuale 39 3 6" xfId="25054"/>
    <cellStyle name="Percentuale 39 3 6 2" xfId="45544"/>
    <cellStyle name="Percentuale 39 3 7" xfId="25055"/>
    <cellStyle name="Percentuale 39 3 8" xfId="25042"/>
    <cellStyle name="Percentuale 39 3 9" xfId="2041"/>
    <cellStyle name="Percentuale 39 4" xfId="1321"/>
    <cellStyle name="Percentuale 39 4 2" xfId="5558"/>
    <cellStyle name="Percentuale 39 4 2 2" xfId="5559"/>
    <cellStyle name="Percentuale 39 4 2 2 2" xfId="25058"/>
    <cellStyle name="Percentuale 39 4 2 3" xfId="14241"/>
    <cellStyle name="Percentuale 39 4 2 3 2" xfId="25059"/>
    <cellStyle name="Percentuale 39 4 2 4" xfId="25057"/>
    <cellStyle name="Percentuale 39 4 2 5" xfId="13850"/>
    <cellStyle name="Percentuale 39 4 3" xfId="5560"/>
    <cellStyle name="Percentuale 39 4 3 2" xfId="25060"/>
    <cellStyle name="Percentuale 39 4 4" xfId="25061"/>
    <cellStyle name="Percentuale 39 4 5" xfId="25062"/>
    <cellStyle name="Percentuale 39 4 5 2" xfId="45545"/>
    <cellStyle name="Percentuale 39 4 6" xfId="25063"/>
    <cellStyle name="Percentuale 39 4 7" xfId="25056"/>
    <cellStyle name="Percentuale 39 4 8" xfId="3093"/>
    <cellStyle name="Percentuale 39 5" xfId="1322"/>
    <cellStyle name="Percentuale 39 5 2" xfId="25065"/>
    <cellStyle name="Percentuale 39 5 3" xfId="25066"/>
    <cellStyle name="Percentuale 39 5 3 2" xfId="45546"/>
    <cellStyle name="Percentuale 39 5 4" xfId="25067"/>
    <cellStyle name="Percentuale 39 5 5" xfId="25064"/>
    <cellStyle name="Percentuale 39 6" xfId="3090"/>
    <cellStyle name="Percentuale 39 6 2" xfId="5943"/>
    <cellStyle name="Percentuale 39 6 3" xfId="25068"/>
    <cellStyle name="Percentuale 39 7" xfId="25069"/>
    <cellStyle name="Percentuale 39 7 2" xfId="45547"/>
    <cellStyle name="Percentuale 39 8" xfId="25036"/>
    <cellStyle name="Percentuale 4" xfId="1323"/>
    <cellStyle name="Percentuale 4 2" xfId="1324"/>
    <cellStyle name="Percentuale 4 2 2" xfId="3095"/>
    <cellStyle name="Percentuale 4 2 2 2" xfId="9899"/>
    <cellStyle name="Percentuale 4 2 2 3" xfId="25072"/>
    <cellStyle name="Percentuale 4 2 3" xfId="9637"/>
    <cellStyle name="Percentuale 4 2 3 2" xfId="25073"/>
    <cellStyle name="Percentuale 4 2 4" xfId="25074"/>
    <cellStyle name="Percentuale 4 2 4 2" xfId="45548"/>
    <cellStyle name="Percentuale 4 2 5" xfId="25075"/>
    <cellStyle name="Percentuale 4 2 6" xfId="25071"/>
    <cellStyle name="Percentuale 4 3" xfId="1325"/>
    <cellStyle name="Percentuale 4 3 2" xfId="1326"/>
    <cellStyle name="Percentuale 4 3 2 2" xfId="4744"/>
    <cellStyle name="Percentuale 4 3 2 2 2" xfId="25079"/>
    <cellStyle name="Percentuale 4 3 2 2 3" xfId="25078"/>
    <cellStyle name="Percentuale 4 3 2 3" xfId="3917"/>
    <cellStyle name="Percentuale 4 3 2 3 2" xfId="10453"/>
    <cellStyle name="Percentuale 4 3 2 3 3" xfId="25080"/>
    <cellStyle name="Percentuale 4 3 2 3 4" xfId="45549"/>
    <cellStyle name="Percentuale 4 3 2 4" xfId="25081"/>
    <cellStyle name="Percentuale 4 3 2 5" xfId="25077"/>
    <cellStyle name="Percentuale 4 3 3" xfId="3096"/>
    <cellStyle name="Percentuale 4 3 3 2" xfId="5561"/>
    <cellStyle name="Percentuale 4 3 3 2 2" xfId="25083"/>
    <cellStyle name="Percentuale 4 3 3 3" xfId="25084"/>
    <cellStyle name="Percentuale 4 3 3 4" xfId="25085"/>
    <cellStyle name="Percentuale 4 3 3 4 2" xfId="45550"/>
    <cellStyle name="Percentuale 4 3 3 5" xfId="25082"/>
    <cellStyle name="Percentuale 4 3 4" xfId="3407"/>
    <cellStyle name="Percentuale 4 3 4 2" xfId="10114"/>
    <cellStyle name="Percentuale 4 3 4 3" xfId="25086"/>
    <cellStyle name="Percentuale 4 3 5" xfId="8006"/>
    <cellStyle name="Percentuale 4 3 5 2" xfId="25087"/>
    <cellStyle name="Percentuale 4 3 6" xfId="25088"/>
    <cellStyle name="Percentuale 4 3 6 2" xfId="45551"/>
    <cellStyle name="Percentuale 4 3 7" xfId="25089"/>
    <cellStyle name="Percentuale 4 3 8" xfId="25076"/>
    <cellStyle name="Percentuale 4 3 9" xfId="2042"/>
    <cellStyle name="Percentuale 4 4" xfId="1327"/>
    <cellStyle name="Percentuale 4 4 2" xfId="5562"/>
    <cellStyle name="Percentuale 4 4 2 2" xfId="5563"/>
    <cellStyle name="Percentuale 4 4 2 2 2" xfId="25092"/>
    <cellStyle name="Percentuale 4 4 2 3" xfId="14242"/>
    <cellStyle name="Percentuale 4 4 2 3 2" xfId="25093"/>
    <cellStyle name="Percentuale 4 4 2 4" xfId="25091"/>
    <cellStyle name="Percentuale 4 4 2 5" xfId="13851"/>
    <cellStyle name="Percentuale 4 4 3" xfId="5564"/>
    <cellStyle name="Percentuale 4 4 3 2" xfId="25094"/>
    <cellStyle name="Percentuale 4 4 4" xfId="25095"/>
    <cellStyle name="Percentuale 4 4 5" xfId="25096"/>
    <cellStyle name="Percentuale 4 4 5 2" xfId="45552"/>
    <cellStyle name="Percentuale 4 4 6" xfId="25097"/>
    <cellStyle name="Percentuale 4 4 7" xfId="25090"/>
    <cellStyle name="Percentuale 4 4 8" xfId="3097"/>
    <cellStyle name="Percentuale 4 5" xfId="1328"/>
    <cellStyle name="Percentuale 4 5 2" xfId="25099"/>
    <cellStyle name="Percentuale 4 5 3" xfId="25100"/>
    <cellStyle name="Percentuale 4 5 3 2" xfId="45553"/>
    <cellStyle name="Percentuale 4 5 4" xfId="25101"/>
    <cellStyle name="Percentuale 4 5 5" xfId="25098"/>
    <cellStyle name="Percentuale 4 6" xfId="3094"/>
    <cellStyle name="Percentuale 4 6 2" xfId="5944"/>
    <cellStyle name="Percentuale 4 6 3" xfId="25102"/>
    <cellStyle name="Percentuale 4 7" xfId="25103"/>
    <cellStyle name="Percentuale 4 7 2" xfId="45554"/>
    <cellStyle name="Percentuale 4 8" xfId="25070"/>
    <cellStyle name="Percentuale 40" xfId="1329"/>
    <cellStyle name="Percentuale 40 2" xfId="1330"/>
    <cellStyle name="Percentuale 40 2 2" xfId="3099"/>
    <cellStyle name="Percentuale 40 2 2 2" xfId="9900"/>
    <cellStyle name="Percentuale 40 2 2 3" xfId="25106"/>
    <cellStyle name="Percentuale 40 2 3" xfId="9638"/>
    <cellStyle name="Percentuale 40 2 3 2" xfId="25107"/>
    <cellStyle name="Percentuale 40 2 4" xfId="25108"/>
    <cellStyle name="Percentuale 40 2 4 2" xfId="45555"/>
    <cellStyle name="Percentuale 40 2 5" xfId="25109"/>
    <cellStyle name="Percentuale 40 2 6" xfId="25105"/>
    <cellStyle name="Percentuale 40 3" xfId="1331"/>
    <cellStyle name="Percentuale 40 3 2" xfId="1332"/>
    <cellStyle name="Percentuale 40 3 2 2" xfId="4745"/>
    <cellStyle name="Percentuale 40 3 2 2 2" xfId="25113"/>
    <cellStyle name="Percentuale 40 3 2 2 3" xfId="25112"/>
    <cellStyle name="Percentuale 40 3 2 3" xfId="3918"/>
    <cellStyle name="Percentuale 40 3 2 3 2" xfId="10454"/>
    <cellStyle name="Percentuale 40 3 2 3 3" xfId="25114"/>
    <cellStyle name="Percentuale 40 3 2 3 4" xfId="45556"/>
    <cellStyle name="Percentuale 40 3 2 4" xfId="25115"/>
    <cellStyle name="Percentuale 40 3 2 5" xfId="25111"/>
    <cellStyle name="Percentuale 40 3 3" xfId="3100"/>
    <cellStyle name="Percentuale 40 3 3 2" xfId="5565"/>
    <cellStyle name="Percentuale 40 3 3 2 2" xfId="25117"/>
    <cellStyle name="Percentuale 40 3 3 3" xfId="25118"/>
    <cellStyle name="Percentuale 40 3 3 4" xfId="25119"/>
    <cellStyle name="Percentuale 40 3 3 4 2" xfId="45557"/>
    <cellStyle name="Percentuale 40 3 3 5" xfId="25116"/>
    <cellStyle name="Percentuale 40 3 4" xfId="3408"/>
    <cellStyle name="Percentuale 40 3 4 2" xfId="10115"/>
    <cellStyle name="Percentuale 40 3 4 3" xfId="25120"/>
    <cellStyle name="Percentuale 40 3 5" xfId="8738"/>
    <cellStyle name="Percentuale 40 3 5 2" xfId="25121"/>
    <cellStyle name="Percentuale 40 3 6" xfId="25122"/>
    <cellStyle name="Percentuale 40 3 6 2" xfId="45558"/>
    <cellStyle name="Percentuale 40 3 7" xfId="25123"/>
    <cellStyle name="Percentuale 40 3 8" xfId="25110"/>
    <cellStyle name="Percentuale 40 3 9" xfId="2043"/>
    <cellStyle name="Percentuale 40 4" xfId="1333"/>
    <cellStyle name="Percentuale 40 4 2" xfId="5566"/>
    <cellStyle name="Percentuale 40 4 2 2" xfId="5567"/>
    <cellStyle name="Percentuale 40 4 2 2 2" xfId="25126"/>
    <cellStyle name="Percentuale 40 4 2 3" xfId="14243"/>
    <cellStyle name="Percentuale 40 4 2 3 2" xfId="25127"/>
    <cellStyle name="Percentuale 40 4 2 4" xfId="25125"/>
    <cellStyle name="Percentuale 40 4 2 5" xfId="13852"/>
    <cellStyle name="Percentuale 40 4 3" xfId="5568"/>
    <cellStyle name="Percentuale 40 4 3 2" xfId="25128"/>
    <cellStyle name="Percentuale 40 4 4" xfId="25129"/>
    <cellStyle name="Percentuale 40 4 5" xfId="25130"/>
    <cellStyle name="Percentuale 40 4 5 2" xfId="45559"/>
    <cellStyle name="Percentuale 40 4 6" xfId="25131"/>
    <cellStyle name="Percentuale 40 4 7" xfId="25124"/>
    <cellStyle name="Percentuale 40 4 8" xfId="3101"/>
    <cellStyle name="Percentuale 40 5" xfId="1334"/>
    <cellStyle name="Percentuale 40 5 2" xfId="25133"/>
    <cellStyle name="Percentuale 40 5 3" xfId="25134"/>
    <cellStyle name="Percentuale 40 5 3 2" xfId="45560"/>
    <cellStyle name="Percentuale 40 5 4" xfId="25135"/>
    <cellStyle name="Percentuale 40 5 5" xfId="25132"/>
    <cellStyle name="Percentuale 40 6" xfId="3098"/>
    <cellStyle name="Percentuale 40 6 2" xfId="5945"/>
    <cellStyle name="Percentuale 40 6 3" xfId="25136"/>
    <cellStyle name="Percentuale 40 7" xfId="25137"/>
    <cellStyle name="Percentuale 40 7 2" xfId="45561"/>
    <cellStyle name="Percentuale 40 8" xfId="25104"/>
    <cellStyle name="Percentuale 41" xfId="1335"/>
    <cellStyle name="Percentuale 41 2" xfId="1336"/>
    <cellStyle name="Percentuale 41 2 2" xfId="3103"/>
    <cellStyle name="Percentuale 41 2 2 2" xfId="9901"/>
    <cellStyle name="Percentuale 41 2 2 3" xfId="25140"/>
    <cellStyle name="Percentuale 41 2 3" xfId="9639"/>
    <cellStyle name="Percentuale 41 2 3 2" xfId="25141"/>
    <cellStyle name="Percentuale 41 2 4" xfId="25142"/>
    <cellStyle name="Percentuale 41 2 4 2" xfId="45562"/>
    <cellStyle name="Percentuale 41 2 5" xfId="25143"/>
    <cellStyle name="Percentuale 41 2 6" xfId="25139"/>
    <cellStyle name="Percentuale 41 3" xfId="1337"/>
    <cellStyle name="Percentuale 41 3 2" xfId="1338"/>
    <cellStyle name="Percentuale 41 3 2 2" xfId="4746"/>
    <cellStyle name="Percentuale 41 3 2 2 2" xfId="25147"/>
    <cellStyle name="Percentuale 41 3 2 2 3" xfId="25146"/>
    <cellStyle name="Percentuale 41 3 2 3" xfId="3919"/>
    <cellStyle name="Percentuale 41 3 2 3 2" xfId="10455"/>
    <cellStyle name="Percentuale 41 3 2 3 3" xfId="25148"/>
    <cellStyle name="Percentuale 41 3 2 3 4" xfId="45563"/>
    <cellStyle name="Percentuale 41 3 2 4" xfId="25149"/>
    <cellStyle name="Percentuale 41 3 2 5" xfId="25145"/>
    <cellStyle name="Percentuale 41 3 3" xfId="3104"/>
    <cellStyle name="Percentuale 41 3 3 2" xfId="5569"/>
    <cellStyle name="Percentuale 41 3 3 2 2" xfId="25151"/>
    <cellStyle name="Percentuale 41 3 3 3" xfId="25152"/>
    <cellStyle name="Percentuale 41 3 3 4" xfId="25153"/>
    <cellStyle name="Percentuale 41 3 3 4 2" xfId="45564"/>
    <cellStyle name="Percentuale 41 3 3 5" xfId="25150"/>
    <cellStyle name="Percentuale 41 3 4" xfId="3409"/>
    <cellStyle name="Percentuale 41 3 4 2" xfId="10116"/>
    <cellStyle name="Percentuale 41 3 4 3" xfId="25154"/>
    <cellStyle name="Percentuale 41 3 5" xfId="8608"/>
    <cellStyle name="Percentuale 41 3 5 2" xfId="25155"/>
    <cellStyle name="Percentuale 41 3 6" xfId="25156"/>
    <cellStyle name="Percentuale 41 3 6 2" xfId="45565"/>
    <cellStyle name="Percentuale 41 3 7" xfId="25157"/>
    <cellStyle name="Percentuale 41 3 8" xfId="25144"/>
    <cellStyle name="Percentuale 41 3 9" xfId="2044"/>
    <cellStyle name="Percentuale 41 4" xfId="1339"/>
    <cellStyle name="Percentuale 41 4 2" xfId="5570"/>
    <cellStyle name="Percentuale 41 4 2 2" xfId="5571"/>
    <cellStyle name="Percentuale 41 4 2 2 2" xfId="25160"/>
    <cellStyle name="Percentuale 41 4 2 3" xfId="14244"/>
    <cellStyle name="Percentuale 41 4 2 3 2" xfId="25161"/>
    <cellStyle name="Percentuale 41 4 2 4" xfId="25159"/>
    <cellStyle name="Percentuale 41 4 2 5" xfId="13853"/>
    <cellStyle name="Percentuale 41 4 3" xfId="5572"/>
    <cellStyle name="Percentuale 41 4 3 2" xfId="25162"/>
    <cellStyle name="Percentuale 41 4 4" xfId="25163"/>
    <cellStyle name="Percentuale 41 4 5" xfId="25164"/>
    <cellStyle name="Percentuale 41 4 5 2" xfId="45566"/>
    <cellStyle name="Percentuale 41 4 6" xfId="25165"/>
    <cellStyle name="Percentuale 41 4 7" xfId="25158"/>
    <cellStyle name="Percentuale 41 4 8" xfId="3105"/>
    <cellStyle name="Percentuale 41 5" xfId="1340"/>
    <cellStyle name="Percentuale 41 5 2" xfId="25167"/>
    <cellStyle name="Percentuale 41 5 3" xfId="25168"/>
    <cellStyle name="Percentuale 41 5 3 2" xfId="45567"/>
    <cellStyle name="Percentuale 41 5 4" xfId="25169"/>
    <cellStyle name="Percentuale 41 5 5" xfId="25166"/>
    <cellStyle name="Percentuale 41 6" xfId="3102"/>
    <cellStyle name="Percentuale 41 6 2" xfId="5946"/>
    <cellStyle name="Percentuale 41 6 3" xfId="25170"/>
    <cellStyle name="Percentuale 41 7" xfId="25171"/>
    <cellStyle name="Percentuale 41 7 2" xfId="45568"/>
    <cellStyle name="Percentuale 41 8" xfId="25138"/>
    <cellStyle name="Percentuale 42" xfId="1341"/>
    <cellStyle name="Percentuale 42 2" xfId="1342"/>
    <cellStyle name="Percentuale 42 2 2" xfId="3107"/>
    <cellStyle name="Percentuale 42 2 2 2" xfId="9902"/>
    <cellStyle name="Percentuale 42 2 2 3" xfId="25174"/>
    <cellStyle name="Percentuale 42 2 3" xfId="9640"/>
    <cellStyle name="Percentuale 42 2 3 2" xfId="25175"/>
    <cellStyle name="Percentuale 42 2 4" xfId="25176"/>
    <cellStyle name="Percentuale 42 2 4 2" xfId="45569"/>
    <cellStyle name="Percentuale 42 2 5" xfId="25177"/>
    <cellStyle name="Percentuale 42 2 6" xfId="25173"/>
    <cellStyle name="Percentuale 42 3" xfId="1343"/>
    <cellStyle name="Percentuale 42 3 2" xfId="1344"/>
    <cellStyle name="Percentuale 42 3 2 2" xfId="4747"/>
    <cellStyle name="Percentuale 42 3 2 2 2" xfId="25181"/>
    <cellStyle name="Percentuale 42 3 2 2 3" xfId="25180"/>
    <cellStyle name="Percentuale 42 3 2 3" xfId="3920"/>
    <cellStyle name="Percentuale 42 3 2 3 2" xfId="10456"/>
    <cellStyle name="Percentuale 42 3 2 3 3" xfId="25182"/>
    <cellStyle name="Percentuale 42 3 2 3 4" xfId="45570"/>
    <cellStyle name="Percentuale 42 3 2 4" xfId="25183"/>
    <cellStyle name="Percentuale 42 3 2 5" xfId="25179"/>
    <cellStyle name="Percentuale 42 3 3" xfId="3108"/>
    <cellStyle name="Percentuale 42 3 3 2" xfId="5573"/>
    <cellStyle name="Percentuale 42 3 3 2 2" xfId="25185"/>
    <cellStyle name="Percentuale 42 3 3 3" xfId="25186"/>
    <cellStyle name="Percentuale 42 3 3 4" xfId="25187"/>
    <cellStyle name="Percentuale 42 3 3 4 2" xfId="45571"/>
    <cellStyle name="Percentuale 42 3 3 5" xfId="25184"/>
    <cellStyle name="Percentuale 42 3 4" xfId="3410"/>
    <cellStyle name="Percentuale 42 3 4 2" xfId="10117"/>
    <cellStyle name="Percentuale 42 3 4 3" xfId="25188"/>
    <cellStyle name="Percentuale 42 3 5" xfId="8607"/>
    <cellStyle name="Percentuale 42 3 5 2" xfId="25189"/>
    <cellStyle name="Percentuale 42 3 6" xfId="25190"/>
    <cellStyle name="Percentuale 42 3 6 2" xfId="45572"/>
    <cellStyle name="Percentuale 42 3 7" xfId="25191"/>
    <cellStyle name="Percentuale 42 3 8" xfId="25178"/>
    <cellStyle name="Percentuale 42 3 9" xfId="2045"/>
    <cellStyle name="Percentuale 42 4" xfId="1345"/>
    <cellStyle name="Percentuale 42 4 2" xfId="5574"/>
    <cellStyle name="Percentuale 42 4 2 2" xfId="5575"/>
    <cellStyle name="Percentuale 42 4 2 2 2" xfId="25194"/>
    <cellStyle name="Percentuale 42 4 2 3" xfId="14245"/>
    <cellStyle name="Percentuale 42 4 2 3 2" xfId="25195"/>
    <cellStyle name="Percentuale 42 4 2 4" xfId="25193"/>
    <cellStyle name="Percentuale 42 4 2 5" xfId="13854"/>
    <cellStyle name="Percentuale 42 4 3" xfId="5576"/>
    <cellStyle name="Percentuale 42 4 3 2" xfId="25196"/>
    <cellStyle name="Percentuale 42 4 4" xfId="25197"/>
    <cellStyle name="Percentuale 42 4 5" xfId="25198"/>
    <cellStyle name="Percentuale 42 4 5 2" xfId="45573"/>
    <cellStyle name="Percentuale 42 4 6" xfId="25199"/>
    <cellStyle name="Percentuale 42 4 7" xfId="25192"/>
    <cellStyle name="Percentuale 42 4 8" xfId="3109"/>
    <cellStyle name="Percentuale 42 5" xfId="1346"/>
    <cellStyle name="Percentuale 42 5 2" xfId="25201"/>
    <cellStyle name="Percentuale 42 5 3" xfId="25202"/>
    <cellStyle name="Percentuale 42 5 3 2" xfId="45574"/>
    <cellStyle name="Percentuale 42 5 4" xfId="25203"/>
    <cellStyle name="Percentuale 42 5 5" xfId="25200"/>
    <cellStyle name="Percentuale 42 6" xfId="3106"/>
    <cellStyle name="Percentuale 42 6 2" xfId="5947"/>
    <cellStyle name="Percentuale 42 6 3" xfId="25204"/>
    <cellStyle name="Percentuale 42 7" xfId="25205"/>
    <cellStyle name="Percentuale 42 7 2" xfId="45575"/>
    <cellStyle name="Percentuale 42 8" xfId="25172"/>
    <cellStyle name="Percentuale 43" xfId="1347"/>
    <cellStyle name="Percentuale 43 2" xfId="1348"/>
    <cellStyle name="Percentuale 43 2 2" xfId="3111"/>
    <cellStyle name="Percentuale 43 2 2 2" xfId="9903"/>
    <cellStyle name="Percentuale 43 2 2 3" xfId="25208"/>
    <cellStyle name="Percentuale 43 2 3" xfId="9641"/>
    <cellStyle name="Percentuale 43 2 3 2" xfId="25209"/>
    <cellStyle name="Percentuale 43 2 4" xfId="25210"/>
    <cellStyle name="Percentuale 43 2 4 2" xfId="45576"/>
    <cellStyle name="Percentuale 43 2 5" xfId="25211"/>
    <cellStyle name="Percentuale 43 2 6" xfId="25207"/>
    <cellStyle name="Percentuale 43 3" xfId="1349"/>
    <cellStyle name="Percentuale 43 3 2" xfId="1350"/>
    <cellStyle name="Percentuale 43 3 2 2" xfId="4748"/>
    <cellStyle name="Percentuale 43 3 2 2 2" xfId="25215"/>
    <cellStyle name="Percentuale 43 3 2 2 3" xfId="25214"/>
    <cellStyle name="Percentuale 43 3 2 3" xfId="3921"/>
    <cellStyle name="Percentuale 43 3 2 3 2" xfId="10457"/>
    <cellStyle name="Percentuale 43 3 2 3 3" xfId="25216"/>
    <cellStyle name="Percentuale 43 3 2 3 4" xfId="45577"/>
    <cellStyle name="Percentuale 43 3 2 4" xfId="25217"/>
    <cellStyle name="Percentuale 43 3 2 5" xfId="25213"/>
    <cellStyle name="Percentuale 43 3 3" xfId="3112"/>
    <cellStyle name="Percentuale 43 3 3 2" xfId="5577"/>
    <cellStyle name="Percentuale 43 3 3 2 2" xfId="25219"/>
    <cellStyle name="Percentuale 43 3 3 3" xfId="25220"/>
    <cellStyle name="Percentuale 43 3 3 4" xfId="25221"/>
    <cellStyle name="Percentuale 43 3 3 4 2" xfId="45578"/>
    <cellStyle name="Percentuale 43 3 3 5" xfId="25218"/>
    <cellStyle name="Percentuale 43 3 4" xfId="3411"/>
    <cellStyle name="Percentuale 43 3 4 2" xfId="10118"/>
    <cellStyle name="Percentuale 43 3 4 3" xfId="25222"/>
    <cellStyle name="Percentuale 43 3 5" xfId="7813"/>
    <cellStyle name="Percentuale 43 3 5 2" xfId="25223"/>
    <cellStyle name="Percentuale 43 3 6" xfId="25224"/>
    <cellStyle name="Percentuale 43 3 6 2" xfId="45579"/>
    <cellStyle name="Percentuale 43 3 7" xfId="25225"/>
    <cellStyle name="Percentuale 43 3 8" xfId="25212"/>
    <cellStyle name="Percentuale 43 3 9" xfId="2046"/>
    <cellStyle name="Percentuale 43 4" xfId="1351"/>
    <cellStyle name="Percentuale 43 4 2" xfId="5578"/>
    <cellStyle name="Percentuale 43 4 2 2" xfId="5579"/>
    <cellStyle name="Percentuale 43 4 2 2 2" xfId="25228"/>
    <cellStyle name="Percentuale 43 4 2 3" xfId="14246"/>
    <cellStyle name="Percentuale 43 4 2 3 2" xfId="25229"/>
    <cellStyle name="Percentuale 43 4 2 4" xfId="25227"/>
    <cellStyle name="Percentuale 43 4 2 5" xfId="13855"/>
    <cellStyle name="Percentuale 43 4 3" xfId="5580"/>
    <cellStyle name="Percentuale 43 4 3 2" xfId="25230"/>
    <cellStyle name="Percentuale 43 4 4" xfId="25231"/>
    <cellStyle name="Percentuale 43 4 5" xfId="25232"/>
    <cellStyle name="Percentuale 43 4 5 2" xfId="45580"/>
    <cellStyle name="Percentuale 43 4 6" xfId="25233"/>
    <cellStyle name="Percentuale 43 4 7" xfId="25226"/>
    <cellStyle name="Percentuale 43 4 8" xfId="3113"/>
    <cellStyle name="Percentuale 43 5" xfId="1352"/>
    <cellStyle name="Percentuale 43 5 2" xfId="25235"/>
    <cellStyle name="Percentuale 43 5 3" xfId="25236"/>
    <cellStyle name="Percentuale 43 5 3 2" xfId="45581"/>
    <cellStyle name="Percentuale 43 5 4" xfId="25237"/>
    <cellStyle name="Percentuale 43 5 5" xfId="25234"/>
    <cellStyle name="Percentuale 43 6" xfId="3110"/>
    <cellStyle name="Percentuale 43 6 2" xfId="5948"/>
    <cellStyle name="Percentuale 43 6 3" xfId="25238"/>
    <cellStyle name="Percentuale 43 7" xfId="25239"/>
    <cellStyle name="Percentuale 43 7 2" xfId="45582"/>
    <cellStyle name="Percentuale 43 8" xfId="25206"/>
    <cellStyle name="Percentuale 44" xfId="1353"/>
    <cellStyle name="Percentuale 44 2" xfId="1354"/>
    <cellStyle name="Percentuale 44 2 2" xfId="3115"/>
    <cellStyle name="Percentuale 44 2 2 2" xfId="9904"/>
    <cellStyle name="Percentuale 44 2 2 3" xfId="25242"/>
    <cellStyle name="Percentuale 44 2 3" xfId="9642"/>
    <cellStyle name="Percentuale 44 2 3 2" xfId="25243"/>
    <cellStyle name="Percentuale 44 2 4" xfId="25244"/>
    <cellStyle name="Percentuale 44 2 4 2" xfId="45583"/>
    <cellStyle name="Percentuale 44 2 5" xfId="25245"/>
    <cellStyle name="Percentuale 44 2 6" xfId="25241"/>
    <cellStyle name="Percentuale 44 3" xfId="1355"/>
    <cellStyle name="Percentuale 44 3 2" xfId="1356"/>
    <cellStyle name="Percentuale 44 3 2 2" xfId="4749"/>
    <cellStyle name="Percentuale 44 3 2 2 2" xfId="25249"/>
    <cellStyle name="Percentuale 44 3 2 2 3" xfId="25248"/>
    <cellStyle name="Percentuale 44 3 2 3" xfId="3922"/>
    <cellStyle name="Percentuale 44 3 2 3 2" xfId="10458"/>
    <cellStyle name="Percentuale 44 3 2 3 3" xfId="25250"/>
    <cellStyle name="Percentuale 44 3 2 3 4" xfId="45584"/>
    <cellStyle name="Percentuale 44 3 2 4" xfId="25251"/>
    <cellStyle name="Percentuale 44 3 2 5" xfId="25247"/>
    <cellStyle name="Percentuale 44 3 3" xfId="3116"/>
    <cellStyle name="Percentuale 44 3 3 2" xfId="5581"/>
    <cellStyle name="Percentuale 44 3 3 2 2" xfId="25253"/>
    <cellStyle name="Percentuale 44 3 3 3" xfId="25254"/>
    <cellStyle name="Percentuale 44 3 3 4" xfId="25255"/>
    <cellStyle name="Percentuale 44 3 3 4 2" xfId="45585"/>
    <cellStyle name="Percentuale 44 3 3 5" xfId="25252"/>
    <cellStyle name="Percentuale 44 3 4" xfId="3412"/>
    <cellStyle name="Percentuale 44 3 4 2" xfId="10119"/>
    <cellStyle name="Percentuale 44 3 4 3" xfId="25256"/>
    <cellStyle name="Percentuale 44 3 5" xfId="7823"/>
    <cellStyle name="Percentuale 44 3 5 2" xfId="25257"/>
    <cellStyle name="Percentuale 44 3 6" xfId="25258"/>
    <cellStyle name="Percentuale 44 3 6 2" xfId="45586"/>
    <cellStyle name="Percentuale 44 3 7" xfId="25259"/>
    <cellStyle name="Percentuale 44 3 8" xfId="25246"/>
    <cellStyle name="Percentuale 44 3 9" xfId="2047"/>
    <cellStyle name="Percentuale 44 4" xfId="1357"/>
    <cellStyle name="Percentuale 44 4 2" xfId="5582"/>
    <cellStyle name="Percentuale 44 4 2 2" xfId="5583"/>
    <cellStyle name="Percentuale 44 4 2 2 2" xfId="25262"/>
    <cellStyle name="Percentuale 44 4 2 3" xfId="14247"/>
    <cellStyle name="Percentuale 44 4 2 3 2" xfId="25263"/>
    <cellStyle name="Percentuale 44 4 2 4" xfId="25261"/>
    <cellStyle name="Percentuale 44 4 2 5" xfId="13856"/>
    <cellStyle name="Percentuale 44 4 3" xfId="5584"/>
    <cellStyle name="Percentuale 44 4 3 2" xfId="25264"/>
    <cellStyle name="Percentuale 44 4 4" xfId="25265"/>
    <cellStyle name="Percentuale 44 4 5" xfId="25266"/>
    <cellStyle name="Percentuale 44 4 5 2" xfId="45587"/>
    <cellStyle name="Percentuale 44 4 6" xfId="25267"/>
    <cellStyle name="Percentuale 44 4 7" xfId="25260"/>
    <cellStyle name="Percentuale 44 4 8" xfId="3117"/>
    <cellStyle name="Percentuale 44 5" xfId="1358"/>
    <cellStyle name="Percentuale 44 5 2" xfId="25269"/>
    <cellStyle name="Percentuale 44 5 3" xfId="25270"/>
    <cellStyle name="Percentuale 44 5 3 2" xfId="45588"/>
    <cellStyle name="Percentuale 44 5 4" xfId="25271"/>
    <cellStyle name="Percentuale 44 5 5" xfId="25268"/>
    <cellStyle name="Percentuale 44 6" xfId="3114"/>
    <cellStyle name="Percentuale 44 6 2" xfId="5949"/>
    <cellStyle name="Percentuale 44 6 3" xfId="25272"/>
    <cellStyle name="Percentuale 44 7" xfId="25273"/>
    <cellStyle name="Percentuale 44 7 2" xfId="45589"/>
    <cellStyle name="Percentuale 44 8" xfId="25240"/>
    <cellStyle name="Percentuale 45" xfId="1359"/>
    <cellStyle name="Percentuale 45 2" xfId="1360"/>
    <cellStyle name="Percentuale 45 2 2" xfId="3119"/>
    <cellStyle name="Percentuale 45 2 2 2" xfId="9905"/>
    <cellStyle name="Percentuale 45 2 2 3" xfId="25276"/>
    <cellStyle name="Percentuale 45 2 3" xfId="9643"/>
    <cellStyle name="Percentuale 45 2 3 2" xfId="25277"/>
    <cellStyle name="Percentuale 45 2 4" xfId="25278"/>
    <cellStyle name="Percentuale 45 2 4 2" xfId="45590"/>
    <cellStyle name="Percentuale 45 2 5" xfId="25279"/>
    <cellStyle name="Percentuale 45 2 6" xfId="25275"/>
    <cellStyle name="Percentuale 45 3" xfId="1361"/>
    <cellStyle name="Percentuale 45 3 2" xfId="1362"/>
    <cellStyle name="Percentuale 45 3 2 2" xfId="4750"/>
    <cellStyle name="Percentuale 45 3 2 2 2" xfId="25283"/>
    <cellStyle name="Percentuale 45 3 2 2 3" xfId="25282"/>
    <cellStyle name="Percentuale 45 3 2 3" xfId="3923"/>
    <cellStyle name="Percentuale 45 3 2 3 2" xfId="10459"/>
    <cellStyle name="Percentuale 45 3 2 3 3" xfId="25284"/>
    <cellStyle name="Percentuale 45 3 2 3 4" xfId="45591"/>
    <cellStyle name="Percentuale 45 3 2 4" xfId="25285"/>
    <cellStyle name="Percentuale 45 3 2 5" xfId="25281"/>
    <cellStyle name="Percentuale 45 3 3" xfId="3120"/>
    <cellStyle name="Percentuale 45 3 3 2" xfId="5585"/>
    <cellStyle name="Percentuale 45 3 3 2 2" xfId="25287"/>
    <cellStyle name="Percentuale 45 3 3 3" xfId="25288"/>
    <cellStyle name="Percentuale 45 3 3 4" xfId="25289"/>
    <cellStyle name="Percentuale 45 3 3 4 2" xfId="45592"/>
    <cellStyle name="Percentuale 45 3 3 5" xfId="25286"/>
    <cellStyle name="Percentuale 45 3 4" xfId="3413"/>
    <cellStyle name="Percentuale 45 3 4 2" xfId="10120"/>
    <cellStyle name="Percentuale 45 3 4 3" xfId="25290"/>
    <cellStyle name="Percentuale 45 3 5" xfId="7504"/>
    <cellStyle name="Percentuale 45 3 5 2" xfId="25291"/>
    <cellStyle name="Percentuale 45 3 6" xfId="25292"/>
    <cellStyle name="Percentuale 45 3 6 2" xfId="45593"/>
    <cellStyle name="Percentuale 45 3 7" xfId="25293"/>
    <cellStyle name="Percentuale 45 3 8" xfId="25280"/>
    <cellStyle name="Percentuale 45 3 9" xfId="2048"/>
    <cellStyle name="Percentuale 45 4" xfId="1363"/>
    <cellStyle name="Percentuale 45 4 2" xfId="5586"/>
    <cellStyle name="Percentuale 45 4 2 2" xfId="5587"/>
    <cellStyle name="Percentuale 45 4 2 2 2" xfId="25296"/>
    <cellStyle name="Percentuale 45 4 2 3" xfId="14248"/>
    <cellStyle name="Percentuale 45 4 2 3 2" xfId="25297"/>
    <cellStyle name="Percentuale 45 4 2 4" xfId="25295"/>
    <cellStyle name="Percentuale 45 4 2 5" xfId="13857"/>
    <cellStyle name="Percentuale 45 4 3" xfId="5588"/>
    <cellStyle name="Percentuale 45 4 3 2" xfId="25298"/>
    <cellStyle name="Percentuale 45 4 4" xfId="25299"/>
    <cellStyle name="Percentuale 45 4 5" xfId="25300"/>
    <cellStyle name="Percentuale 45 4 5 2" xfId="45594"/>
    <cellStyle name="Percentuale 45 4 6" xfId="25301"/>
    <cellStyle name="Percentuale 45 4 7" xfId="25294"/>
    <cellStyle name="Percentuale 45 4 8" xfId="3121"/>
    <cellStyle name="Percentuale 45 5" xfId="1364"/>
    <cellStyle name="Percentuale 45 5 2" xfId="25303"/>
    <cellStyle name="Percentuale 45 5 3" xfId="25304"/>
    <cellStyle name="Percentuale 45 5 3 2" xfId="45595"/>
    <cellStyle name="Percentuale 45 5 4" xfId="25305"/>
    <cellStyle name="Percentuale 45 5 5" xfId="25302"/>
    <cellStyle name="Percentuale 45 6" xfId="3118"/>
    <cellStyle name="Percentuale 45 6 2" xfId="5950"/>
    <cellStyle name="Percentuale 45 6 3" xfId="25306"/>
    <cellStyle name="Percentuale 45 7" xfId="25307"/>
    <cellStyle name="Percentuale 45 7 2" xfId="45596"/>
    <cellStyle name="Percentuale 45 8" xfId="25274"/>
    <cellStyle name="Percentuale 46" xfId="1365"/>
    <cellStyle name="Percentuale 46 2" xfId="1366"/>
    <cellStyle name="Percentuale 46 2 2" xfId="3123"/>
    <cellStyle name="Percentuale 46 2 2 2" xfId="9906"/>
    <cellStyle name="Percentuale 46 2 2 3" xfId="25310"/>
    <cellStyle name="Percentuale 46 2 3" xfId="9644"/>
    <cellStyle name="Percentuale 46 2 3 2" xfId="25311"/>
    <cellStyle name="Percentuale 46 2 4" xfId="25312"/>
    <cellStyle name="Percentuale 46 2 4 2" xfId="45597"/>
    <cellStyle name="Percentuale 46 2 5" xfId="25313"/>
    <cellStyle name="Percentuale 46 2 6" xfId="25309"/>
    <cellStyle name="Percentuale 46 3" xfId="1367"/>
    <cellStyle name="Percentuale 46 3 2" xfId="1368"/>
    <cellStyle name="Percentuale 46 3 2 2" xfId="4751"/>
    <cellStyle name="Percentuale 46 3 2 2 2" xfId="25317"/>
    <cellStyle name="Percentuale 46 3 2 2 3" xfId="25316"/>
    <cellStyle name="Percentuale 46 3 2 3" xfId="3924"/>
    <cellStyle name="Percentuale 46 3 2 3 2" xfId="10460"/>
    <cellStyle name="Percentuale 46 3 2 3 3" xfId="25318"/>
    <cellStyle name="Percentuale 46 3 2 3 4" xfId="45598"/>
    <cellStyle name="Percentuale 46 3 2 4" xfId="25319"/>
    <cellStyle name="Percentuale 46 3 2 5" xfId="25315"/>
    <cellStyle name="Percentuale 46 3 3" xfId="3124"/>
    <cellStyle name="Percentuale 46 3 3 2" xfId="5589"/>
    <cellStyle name="Percentuale 46 3 3 2 2" xfId="25321"/>
    <cellStyle name="Percentuale 46 3 3 3" xfId="25322"/>
    <cellStyle name="Percentuale 46 3 3 4" xfId="25323"/>
    <cellStyle name="Percentuale 46 3 3 4 2" xfId="45599"/>
    <cellStyle name="Percentuale 46 3 3 5" xfId="25320"/>
    <cellStyle name="Percentuale 46 3 4" xfId="3414"/>
    <cellStyle name="Percentuale 46 3 4 2" xfId="10121"/>
    <cellStyle name="Percentuale 46 3 4 3" xfId="25324"/>
    <cellStyle name="Percentuale 46 3 5" xfId="7822"/>
    <cellStyle name="Percentuale 46 3 5 2" xfId="25325"/>
    <cellStyle name="Percentuale 46 3 6" xfId="25326"/>
    <cellStyle name="Percentuale 46 3 6 2" xfId="45600"/>
    <cellStyle name="Percentuale 46 3 7" xfId="25327"/>
    <cellStyle name="Percentuale 46 3 8" xfId="25314"/>
    <cellStyle name="Percentuale 46 3 9" xfId="2049"/>
    <cellStyle name="Percentuale 46 4" xfId="1369"/>
    <cellStyle name="Percentuale 46 4 2" xfId="5590"/>
    <cellStyle name="Percentuale 46 4 2 2" xfId="5591"/>
    <cellStyle name="Percentuale 46 4 2 2 2" xfId="25330"/>
    <cellStyle name="Percentuale 46 4 2 3" xfId="14249"/>
    <cellStyle name="Percentuale 46 4 2 3 2" xfId="25331"/>
    <cellStyle name="Percentuale 46 4 2 4" xfId="25329"/>
    <cellStyle name="Percentuale 46 4 2 5" xfId="13858"/>
    <cellStyle name="Percentuale 46 4 3" xfId="5592"/>
    <cellStyle name="Percentuale 46 4 3 2" xfId="25332"/>
    <cellStyle name="Percentuale 46 4 4" xfId="25333"/>
    <cellStyle name="Percentuale 46 4 5" xfId="25334"/>
    <cellStyle name="Percentuale 46 4 5 2" xfId="45601"/>
    <cellStyle name="Percentuale 46 4 6" xfId="25335"/>
    <cellStyle name="Percentuale 46 4 7" xfId="25328"/>
    <cellStyle name="Percentuale 46 4 8" xfId="3125"/>
    <cellStyle name="Percentuale 46 5" xfId="1370"/>
    <cellStyle name="Percentuale 46 5 2" xfId="25337"/>
    <cellStyle name="Percentuale 46 5 3" xfId="25338"/>
    <cellStyle name="Percentuale 46 5 3 2" xfId="45602"/>
    <cellStyle name="Percentuale 46 5 4" xfId="25339"/>
    <cellStyle name="Percentuale 46 5 5" xfId="25336"/>
    <cellStyle name="Percentuale 46 6" xfId="3122"/>
    <cellStyle name="Percentuale 46 6 2" xfId="5951"/>
    <cellStyle name="Percentuale 46 6 3" xfId="25340"/>
    <cellStyle name="Percentuale 46 7" xfId="25341"/>
    <cellStyle name="Percentuale 46 7 2" xfId="45603"/>
    <cellStyle name="Percentuale 46 8" xfId="25308"/>
    <cellStyle name="Percentuale 47" xfId="1371"/>
    <cellStyle name="Percentuale 47 2" xfId="1372"/>
    <cellStyle name="Percentuale 47 2 2" xfId="3127"/>
    <cellStyle name="Percentuale 47 2 2 2" xfId="9907"/>
    <cellStyle name="Percentuale 47 2 2 3" xfId="25344"/>
    <cellStyle name="Percentuale 47 2 3" xfId="9645"/>
    <cellStyle name="Percentuale 47 2 3 2" xfId="25345"/>
    <cellStyle name="Percentuale 47 2 4" xfId="25346"/>
    <cellStyle name="Percentuale 47 2 4 2" xfId="45604"/>
    <cellStyle name="Percentuale 47 2 5" xfId="25347"/>
    <cellStyle name="Percentuale 47 2 6" xfId="25343"/>
    <cellStyle name="Percentuale 47 3" xfId="1373"/>
    <cellStyle name="Percentuale 47 3 2" xfId="1374"/>
    <cellStyle name="Percentuale 47 3 2 2" xfId="4752"/>
    <cellStyle name="Percentuale 47 3 2 2 2" xfId="25351"/>
    <cellStyle name="Percentuale 47 3 2 2 3" xfId="25350"/>
    <cellStyle name="Percentuale 47 3 2 3" xfId="3925"/>
    <cellStyle name="Percentuale 47 3 2 3 2" xfId="10461"/>
    <cellStyle name="Percentuale 47 3 2 3 3" xfId="25352"/>
    <cellStyle name="Percentuale 47 3 2 3 4" xfId="45605"/>
    <cellStyle name="Percentuale 47 3 2 4" xfId="25353"/>
    <cellStyle name="Percentuale 47 3 2 5" xfId="25349"/>
    <cellStyle name="Percentuale 47 3 3" xfId="3128"/>
    <cellStyle name="Percentuale 47 3 3 2" xfId="5593"/>
    <cellStyle name="Percentuale 47 3 3 2 2" xfId="25355"/>
    <cellStyle name="Percentuale 47 3 3 3" xfId="25356"/>
    <cellStyle name="Percentuale 47 3 3 4" xfId="25357"/>
    <cellStyle name="Percentuale 47 3 3 4 2" xfId="45606"/>
    <cellStyle name="Percentuale 47 3 3 5" xfId="25354"/>
    <cellStyle name="Percentuale 47 3 4" xfId="3415"/>
    <cellStyle name="Percentuale 47 3 4 2" xfId="10122"/>
    <cellStyle name="Percentuale 47 3 4 3" xfId="25358"/>
    <cellStyle name="Percentuale 47 3 5" xfId="7467"/>
    <cellStyle name="Percentuale 47 3 5 2" xfId="25359"/>
    <cellStyle name="Percentuale 47 3 6" xfId="25360"/>
    <cellStyle name="Percentuale 47 3 6 2" xfId="45607"/>
    <cellStyle name="Percentuale 47 3 7" xfId="25361"/>
    <cellStyle name="Percentuale 47 3 8" xfId="25348"/>
    <cellStyle name="Percentuale 47 3 9" xfId="2050"/>
    <cellStyle name="Percentuale 47 4" xfId="1375"/>
    <cellStyle name="Percentuale 47 4 2" xfId="5594"/>
    <cellStyle name="Percentuale 47 4 2 2" xfId="5595"/>
    <cellStyle name="Percentuale 47 4 2 2 2" xfId="25364"/>
    <cellStyle name="Percentuale 47 4 2 3" xfId="14250"/>
    <cellStyle name="Percentuale 47 4 2 3 2" xfId="25365"/>
    <cellStyle name="Percentuale 47 4 2 4" xfId="25363"/>
    <cellStyle name="Percentuale 47 4 2 5" xfId="13859"/>
    <cellStyle name="Percentuale 47 4 3" xfId="5596"/>
    <cellStyle name="Percentuale 47 4 3 2" xfId="25366"/>
    <cellStyle name="Percentuale 47 4 4" xfId="25367"/>
    <cellStyle name="Percentuale 47 4 5" xfId="25368"/>
    <cellStyle name="Percentuale 47 4 5 2" xfId="45608"/>
    <cellStyle name="Percentuale 47 4 6" xfId="25369"/>
    <cellStyle name="Percentuale 47 4 7" xfId="25362"/>
    <cellStyle name="Percentuale 47 4 8" xfId="3129"/>
    <cellStyle name="Percentuale 47 5" xfId="1376"/>
    <cellStyle name="Percentuale 47 5 2" xfId="25371"/>
    <cellStyle name="Percentuale 47 5 3" xfId="25372"/>
    <cellStyle name="Percentuale 47 5 3 2" xfId="45609"/>
    <cellStyle name="Percentuale 47 5 4" xfId="25373"/>
    <cellStyle name="Percentuale 47 5 5" xfId="25370"/>
    <cellStyle name="Percentuale 47 6" xfId="3126"/>
    <cellStyle name="Percentuale 47 6 2" xfId="5952"/>
    <cellStyle name="Percentuale 47 6 3" xfId="25374"/>
    <cellStyle name="Percentuale 47 7" xfId="25375"/>
    <cellStyle name="Percentuale 47 7 2" xfId="45610"/>
    <cellStyle name="Percentuale 47 8" xfId="25342"/>
    <cellStyle name="Percentuale 48" xfId="1377"/>
    <cellStyle name="Percentuale 48 2" xfId="1378"/>
    <cellStyle name="Percentuale 48 2 2" xfId="3131"/>
    <cellStyle name="Percentuale 48 2 2 2" xfId="9908"/>
    <cellStyle name="Percentuale 48 2 2 3" xfId="25378"/>
    <cellStyle name="Percentuale 48 2 3" xfId="9646"/>
    <cellStyle name="Percentuale 48 2 3 2" xfId="25379"/>
    <cellStyle name="Percentuale 48 2 4" xfId="25380"/>
    <cellStyle name="Percentuale 48 2 4 2" xfId="45611"/>
    <cellStyle name="Percentuale 48 2 5" xfId="25381"/>
    <cellStyle name="Percentuale 48 2 6" xfId="25377"/>
    <cellStyle name="Percentuale 48 3" xfId="1379"/>
    <cellStyle name="Percentuale 48 3 2" xfId="1380"/>
    <cellStyle name="Percentuale 48 3 2 2" xfId="4753"/>
    <cellStyle name="Percentuale 48 3 2 2 2" xfId="25385"/>
    <cellStyle name="Percentuale 48 3 2 2 3" xfId="25384"/>
    <cellStyle name="Percentuale 48 3 2 3" xfId="3926"/>
    <cellStyle name="Percentuale 48 3 2 3 2" xfId="10462"/>
    <cellStyle name="Percentuale 48 3 2 3 3" xfId="25386"/>
    <cellStyle name="Percentuale 48 3 2 3 4" xfId="45612"/>
    <cellStyle name="Percentuale 48 3 2 4" xfId="25387"/>
    <cellStyle name="Percentuale 48 3 2 5" xfId="25383"/>
    <cellStyle name="Percentuale 48 3 3" xfId="3132"/>
    <cellStyle name="Percentuale 48 3 3 2" xfId="5597"/>
    <cellStyle name="Percentuale 48 3 3 2 2" xfId="25389"/>
    <cellStyle name="Percentuale 48 3 3 3" xfId="25390"/>
    <cellStyle name="Percentuale 48 3 3 4" xfId="25391"/>
    <cellStyle name="Percentuale 48 3 3 4 2" xfId="45613"/>
    <cellStyle name="Percentuale 48 3 3 5" xfId="25388"/>
    <cellStyle name="Percentuale 48 3 4" xfId="3416"/>
    <cellStyle name="Percentuale 48 3 4 2" xfId="10123"/>
    <cellStyle name="Percentuale 48 3 4 3" xfId="25392"/>
    <cellStyle name="Percentuale 48 3 5" xfId="7805"/>
    <cellStyle name="Percentuale 48 3 5 2" xfId="25393"/>
    <cellStyle name="Percentuale 48 3 6" xfId="25394"/>
    <cellStyle name="Percentuale 48 3 6 2" xfId="45614"/>
    <cellStyle name="Percentuale 48 3 7" xfId="25395"/>
    <cellStyle name="Percentuale 48 3 8" xfId="25382"/>
    <cellStyle name="Percentuale 48 3 9" xfId="2051"/>
    <cellStyle name="Percentuale 48 4" xfId="1381"/>
    <cellStyle name="Percentuale 48 4 2" xfId="5598"/>
    <cellStyle name="Percentuale 48 4 2 2" xfId="5599"/>
    <cellStyle name="Percentuale 48 4 2 2 2" xfId="25398"/>
    <cellStyle name="Percentuale 48 4 2 3" xfId="14251"/>
    <cellStyle name="Percentuale 48 4 2 3 2" xfId="25399"/>
    <cellStyle name="Percentuale 48 4 2 4" xfId="25397"/>
    <cellStyle name="Percentuale 48 4 2 5" xfId="13860"/>
    <cellStyle name="Percentuale 48 4 3" xfId="5600"/>
    <cellStyle name="Percentuale 48 4 3 2" xfId="25400"/>
    <cellStyle name="Percentuale 48 4 4" xfId="25401"/>
    <cellStyle name="Percentuale 48 4 5" xfId="25402"/>
    <cellStyle name="Percentuale 48 4 5 2" xfId="45615"/>
    <cellStyle name="Percentuale 48 4 6" xfId="25403"/>
    <cellStyle name="Percentuale 48 4 7" xfId="25396"/>
    <cellStyle name="Percentuale 48 4 8" xfId="3133"/>
    <cellStyle name="Percentuale 48 5" xfId="1382"/>
    <cellStyle name="Percentuale 48 5 2" xfId="25405"/>
    <cellStyle name="Percentuale 48 5 3" xfId="25406"/>
    <cellStyle name="Percentuale 48 5 3 2" xfId="45616"/>
    <cellStyle name="Percentuale 48 5 4" xfId="25407"/>
    <cellStyle name="Percentuale 48 5 5" xfId="25404"/>
    <cellStyle name="Percentuale 48 6" xfId="3130"/>
    <cellStyle name="Percentuale 48 6 2" xfId="5953"/>
    <cellStyle name="Percentuale 48 6 3" xfId="25408"/>
    <cellStyle name="Percentuale 48 7" xfId="25409"/>
    <cellStyle name="Percentuale 48 7 2" xfId="45617"/>
    <cellStyle name="Percentuale 48 8" xfId="25376"/>
    <cellStyle name="Percentuale 49" xfId="1383"/>
    <cellStyle name="Percentuale 49 2" xfId="1384"/>
    <cellStyle name="Percentuale 49 2 2" xfId="3135"/>
    <cellStyle name="Percentuale 49 2 2 2" xfId="9909"/>
    <cellStyle name="Percentuale 49 2 2 3" xfId="25412"/>
    <cellStyle name="Percentuale 49 2 3" xfId="9647"/>
    <cellStyle name="Percentuale 49 2 3 2" xfId="25413"/>
    <cellStyle name="Percentuale 49 2 4" xfId="25414"/>
    <cellStyle name="Percentuale 49 2 4 2" xfId="45618"/>
    <cellStyle name="Percentuale 49 2 5" xfId="25415"/>
    <cellStyle name="Percentuale 49 2 6" xfId="25411"/>
    <cellStyle name="Percentuale 49 3" xfId="1385"/>
    <cellStyle name="Percentuale 49 3 2" xfId="1386"/>
    <cellStyle name="Percentuale 49 3 2 2" xfId="4754"/>
    <cellStyle name="Percentuale 49 3 2 2 2" xfId="25419"/>
    <cellStyle name="Percentuale 49 3 2 2 3" xfId="25418"/>
    <cellStyle name="Percentuale 49 3 2 3" xfId="3927"/>
    <cellStyle name="Percentuale 49 3 2 3 2" xfId="10463"/>
    <cellStyle name="Percentuale 49 3 2 3 3" xfId="25420"/>
    <cellStyle name="Percentuale 49 3 2 3 4" xfId="45619"/>
    <cellStyle name="Percentuale 49 3 2 4" xfId="25421"/>
    <cellStyle name="Percentuale 49 3 2 5" xfId="25417"/>
    <cellStyle name="Percentuale 49 3 3" xfId="3136"/>
    <cellStyle name="Percentuale 49 3 3 2" xfId="5601"/>
    <cellStyle name="Percentuale 49 3 3 2 2" xfId="25423"/>
    <cellStyle name="Percentuale 49 3 3 3" xfId="25424"/>
    <cellStyle name="Percentuale 49 3 3 4" xfId="25425"/>
    <cellStyle name="Percentuale 49 3 3 4 2" xfId="45620"/>
    <cellStyle name="Percentuale 49 3 3 5" xfId="25422"/>
    <cellStyle name="Percentuale 49 3 4" xfId="3417"/>
    <cellStyle name="Percentuale 49 3 4 2" xfId="10124"/>
    <cellStyle name="Percentuale 49 3 4 3" xfId="25426"/>
    <cellStyle name="Percentuale 49 3 5" xfId="8609"/>
    <cellStyle name="Percentuale 49 3 5 2" xfId="25427"/>
    <cellStyle name="Percentuale 49 3 6" xfId="25428"/>
    <cellStyle name="Percentuale 49 3 6 2" xfId="45621"/>
    <cellStyle name="Percentuale 49 3 7" xfId="25429"/>
    <cellStyle name="Percentuale 49 3 8" xfId="25416"/>
    <cellStyle name="Percentuale 49 3 9" xfId="2052"/>
    <cellStyle name="Percentuale 49 4" xfId="1387"/>
    <cellStyle name="Percentuale 49 4 2" xfId="5602"/>
    <cellStyle name="Percentuale 49 4 2 2" xfId="5603"/>
    <cellStyle name="Percentuale 49 4 2 2 2" xfId="25432"/>
    <cellStyle name="Percentuale 49 4 2 3" xfId="14252"/>
    <cellStyle name="Percentuale 49 4 2 3 2" xfId="25433"/>
    <cellStyle name="Percentuale 49 4 2 4" xfId="25431"/>
    <cellStyle name="Percentuale 49 4 2 5" xfId="13861"/>
    <cellStyle name="Percentuale 49 4 3" xfId="5604"/>
    <cellStyle name="Percentuale 49 4 3 2" xfId="25434"/>
    <cellStyle name="Percentuale 49 4 4" xfId="25435"/>
    <cellStyle name="Percentuale 49 4 5" xfId="25436"/>
    <cellStyle name="Percentuale 49 4 5 2" xfId="45622"/>
    <cellStyle name="Percentuale 49 4 6" xfId="25437"/>
    <cellStyle name="Percentuale 49 4 7" xfId="25430"/>
    <cellStyle name="Percentuale 49 4 8" xfId="3137"/>
    <cellStyle name="Percentuale 49 5" xfId="1388"/>
    <cellStyle name="Percentuale 49 5 2" xfId="25439"/>
    <cellStyle name="Percentuale 49 5 3" xfId="25440"/>
    <cellStyle name="Percentuale 49 5 3 2" xfId="45623"/>
    <cellStyle name="Percentuale 49 5 4" xfId="25441"/>
    <cellStyle name="Percentuale 49 5 5" xfId="25438"/>
    <cellStyle name="Percentuale 49 6" xfId="3134"/>
    <cellStyle name="Percentuale 49 6 2" xfId="5954"/>
    <cellStyle name="Percentuale 49 6 3" xfId="25442"/>
    <cellStyle name="Percentuale 49 7" xfId="25443"/>
    <cellStyle name="Percentuale 49 7 2" xfId="45624"/>
    <cellStyle name="Percentuale 49 8" xfId="25410"/>
    <cellStyle name="Percentuale 5" xfId="1389"/>
    <cellStyle name="Percentuale 5 2" xfId="1390"/>
    <cellStyle name="Percentuale 5 2 2" xfId="3139"/>
    <cellStyle name="Percentuale 5 2 2 2" xfId="9910"/>
    <cellStyle name="Percentuale 5 2 2 3" xfId="25446"/>
    <cellStyle name="Percentuale 5 2 3" xfId="9648"/>
    <cellStyle name="Percentuale 5 2 3 2" xfId="25447"/>
    <cellStyle name="Percentuale 5 2 4" xfId="25448"/>
    <cellStyle name="Percentuale 5 2 4 2" xfId="45625"/>
    <cellStyle name="Percentuale 5 2 5" xfId="25449"/>
    <cellStyle name="Percentuale 5 2 6" xfId="25445"/>
    <cellStyle name="Percentuale 5 3" xfId="1391"/>
    <cellStyle name="Percentuale 5 3 2" xfId="1392"/>
    <cellStyle name="Percentuale 5 3 2 2" xfId="4755"/>
    <cellStyle name="Percentuale 5 3 2 2 2" xfId="25453"/>
    <cellStyle name="Percentuale 5 3 2 2 3" xfId="25452"/>
    <cellStyle name="Percentuale 5 3 2 3" xfId="3928"/>
    <cellStyle name="Percentuale 5 3 2 3 2" xfId="10464"/>
    <cellStyle name="Percentuale 5 3 2 3 3" xfId="25454"/>
    <cellStyle name="Percentuale 5 3 2 3 4" xfId="45626"/>
    <cellStyle name="Percentuale 5 3 2 4" xfId="25455"/>
    <cellStyle name="Percentuale 5 3 2 5" xfId="25451"/>
    <cellStyle name="Percentuale 5 3 3" xfId="3140"/>
    <cellStyle name="Percentuale 5 3 3 2" xfId="5605"/>
    <cellStyle name="Percentuale 5 3 3 2 2" xfId="25457"/>
    <cellStyle name="Percentuale 5 3 3 3" xfId="25458"/>
    <cellStyle name="Percentuale 5 3 3 4" xfId="25459"/>
    <cellStyle name="Percentuale 5 3 3 4 2" xfId="45627"/>
    <cellStyle name="Percentuale 5 3 3 5" xfId="25456"/>
    <cellStyle name="Percentuale 5 3 4" xfId="3418"/>
    <cellStyle name="Percentuale 5 3 4 2" xfId="10125"/>
    <cellStyle name="Percentuale 5 3 4 3" xfId="25460"/>
    <cellStyle name="Percentuale 5 3 5" xfId="7722"/>
    <cellStyle name="Percentuale 5 3 5 2" xfId="25461"/>
    <cellStyle name="Percentuale 5 3 6" xfId="25462"/>
    <cellStyle name="Percentuale 5 3 6 2" xfId="45628"/>
    <cellStyle name="Percentuale 5 3 7" xfId="25463"/>
    <cellStyle name="Percentuale 5 3 8" xfId="25450"/>
    <cellStyle name="Percentuale 5 3 9" xfId="2053"/>
    <cellStyle name="Percentuale 5 4" xfId="1393"/>
    <cellStyle name="Percentuale 5 4 2" xfId="5606"/>
    <cellStyle name="Percentuale 5 4 2 2" xfId="5607"/>
    <cellStyle name="Percentuale 5 4 2 2 2" xfId="25466"/>
    <cellStyle name="Percentuale 5 4 2 3" xfId="14253"/>
    <cellStyle name="Percentuale 5 4 2 3 2" xfId="25467"/>
    <cellStyle name="Percentuale 5 4 2 4" xfId="25465"/>
    <cellStyle name="Percentuale 5 4 2 5" xfId="13862"/>
    <cellStyle name="Percentuale 5 4 3" xfId="5608"/>
    <cellStyle name="Percentuale 5 4 3 2" xfId="25468"/>
    <cellStyle name="Percentuale 5 4 4" xfId="25469"/>
    <cellStyle name="Percentuale 5 4 5" xfId="25470"/>
    <cellStyle name="Percentuale 5 4 5 2" xfId="45629"/>
    <cellStyle name="Percentuale 5 4 6" xfId="25471"/>
    <cellStyle name="Percentuale 5 4 7" xfId="25464"/>
    <cellStyle name="Percentuale 5 4 8" xfId="3141"/>
    <cellStyle name="Percentuale 5 5" xfId="1394"/>
    <cellStyle name="Percentuale 5 5 2" xfId="25473"/>
    <cellStyle name="Percentuale 5 5 3" xfId="25474"/>
    <cellStyle name="Percentuale 5 5 3 2" xfId="45630"/>
    <cellStyle name="Percentuale 5 5 4" xfId="25475"/>
    <cellStyle name="Percentuale 5 5 5" xfId="25472"/>
    <cellStyle name="Percentuale 5 6" xfId="3138"/>
    <cellStyle name="Percentuale 5 6 2" xfId="5955"/>
    <cellStyle name="Percentuale 5 6 3" xfId="25476"/>
    <cellStyle name="Percentuale 5 7" xfId="25477"/>
    <cellStyle name="Percentuale 5 7 2" xfId="45631"/>
    <cellStyle name="Percentuale 5 8" xfId="25444"/>
    <cellStyle name="Percentuale 50" xfId="1395"/>
    <cellStyle name="Percentuale 50 2" xfId="1396"/>
    <cellStyle name="Percentuale 50 2 2" xfId="3143"/>
    <cellStyle name="Percentuale 50 2 2 2" xfId="9911"/>
    <cellStyle name="Percentuale 50 2 2 3" xfId="25480"/>
    <cellStyle name="Percentuale 50 2 3" xfId="9649"/>
    <cellStyle name="Percentuale 50 2 3 2" xfId="25481"/>
    <cellStyle name="Percentuale 50 2 4" xfId="25482"/>
    <cellStyle name="Percentuale 50 2 4 2" xfId="45632"/>
    <cellStyle name="Percentuale 50 2 5" xfId="25483"/>
    <cellStyle name="Percentuale 50 2 6" xfId="25479"/>
    <cellStyle name="Percentuale 50 3" xfId="1397"/>
    <cellStyle name="Percentuale 50 3 2" xfId="1398"/>
    <cellStyle name="Percentuale 50 3 2 2" xfId="4756"/>
    <cellStyle name="Percentuale 50 3 2 2 2" xfId="25487"/>
    <cellStyle name="Percentuale 50 3 2 2 3" xfId="25486"/>
    <cellStyle name="Percentuale 50 3 2 3" xfId="3929"/>
    <cellStyle name="Percentuale 50 3 2 3 2" xfId="10465"/>
    <cellStyle name="Percentuale 50 3 2 3 3" xfId="25488"/>
    <cellStyle name="Percentuale 50 3 2 3 4" xfId="45633"/>
    <cellStyle name="Percentuale 50 3 2 4" xfId="25489"/>
    <cellStyle name="Percentuale 50 3 2 5" xfId="25485"/>
    <cellStyle name="Percentuale 50 3 3" xfId="3144"/>
    <cellStyle name="Percentuale 50 3 3 2" xfId="5609"/>
    <cellStyle name="Percentuale 50 3 3 2 2" xfId="25491"/>
    <cellStyle name="Percentuale 50 3 3 3" xfId="25492"/>
    <cellStyle name="Percentuale 50 3 3 4" xfId="25493"/>
    <cellStyle name="Percentuale 50 3 3 4 2" xfId="45634"/>
    <cellStyle name="Percentuale 50 3 3 5" xfId="25490"/>
    <cellStyle name="Percentuale 50 3 4" xfId="3419"/>
    <cellStyle name="Percentuale 50 3 4 2" xfId="10126"/>
    <cellStyle name="Percentuale 50 3 4 3" xfId="25494"/>
    <cellStyle name="Percentuale 50 3 5" xfId="8568"/>
    <cellStyle name="Percentuale 50 3 5 2" xfId="25495"/>
    <cellStyle name="Percentuale 50 3 6" xfId="25496"/>
    <cellStyle name="Percentuale 50 3 6 2" xfId="45635"/>
    <cellStyle name="Percentuale 50 3 7" xfId="25497"/>
    <cellStyle name="Percentuale 50 3 8" xfId="25484"/>
    <cellStyle name="Percentuale 50 3 9" xfId="2054"/>
    <cellStyle name="Percentuale 50 4" xfId="1399"/>
    <cellStyle name="Percentuale 50 4 2" xfId="5610"/>
    <cellStyle name="Percentuale 50 4 2 2" xfId="5611"/>
    <cellStyle name="Percentuale 50 4 2 2 2" xfId="25500"/>
    <cellStyle name="Percentuale 50 4 2 3" xfId="14254"/>
    <cellStyle name="Percentuale 50 4 2 3 2" xfId="25501"/>
    <cellStyle name="Percentuale 50 4 2 4" xfId="25499"/>
    <cellStyle name="Percentuale 50 4 2 5" xfId="13863"/>
    <cellStyle name="Percentuale 50 4 3" xfId="5612"/>
    <cellStyle name="Percentuale 50 4 3 2" xfId="25502"/>
    <cellStyle name="Percentuale 50 4 4" xfId="25503"/>
    <cellStyle name="Percentuale 50 4 5" xfId="25504"/>
    <cellStyle name="Percentuale 50 4 5 2" xfId="45636"/>
    <cellStyle name="Percentuale 50 4 6" xfId="25505"/>
    <cellStyle name="Percentuale 50 4 7" xfId="25498"/>
    <cellStyle name="Percentuale 50 4 8" xfId="3145"/>
    <cellStyle name="Percentuale 50 5" xfId="1400"/>
    <cellStyle name="Percentuale 50 5 2" xfId="25507"/>
    <cellStyle name="Percentuale 50 5 3" xfId="25508"/>
    <cellStyle name="Percentuale 50 5 3 2" xfId="45637"/>
    <cellStyle name="Percentuale 50 5 4" xfId="25509"/>
    <cellStyle name="Percentuale 50 5 5" xfId="25506"/>
    <cellStyle name="Percentuale 50 6" xfId="3142"/>
    <cellStyle name="Percentuale 50 6 2" xfId="5956"/>
    <cellStyle name="Percentuale 50 6 3" xfId="25510"/>
    <cellStyle name="Percentuale 50 7" xfId="25511"/>
    <cellStyle name="Percentuale 50 7 2" xfId="45638"/>
    <cellStyle name="Percentuale 50 8" xfId="25478"/>
    <cellStyle name="Percentuale 51" xfId="1401"/>
    <cellStyle name="Percentuale 51 2" xfId="1402"/>
    <cellStyle name="Percentuale 51 2 2" xfId="3147"/>
    <cellStyle name="Percentuale 51 2 2 2" xfId="9912"/>
    <cellStyle name="Percentuale 51 2 2 3" xfId="25514"/>
    <cellStyle name="Percentuale 51 2 3" xfId="9650"/>
    <cellStyle name="Percentuale 51 2 3 2" xfId="25515"/>
    <cellStyle name="Percentuale 51 2 4" xfId="25516"/>
    <cellStyle name="Percentuale 51 2 4 2" xfId="45639"/>
    <cellStyle name="Percentuale 51 2 5" xfId="25517"/>
    <cellStyle name="Percentuale 51 2 6" xfId="25513"/>
    <cellStyle name="Percentuale 51 3" xfId="1403"/>
    <cellStyle name="Percentuale 51 3 2" xfId="1404"/>
    <cellStyle name="Percentuale 51 3 2 2" xfId="4757"/>
    <cellStyle name="Percentuale 51 3 2 2 2" xfId="25521"/>
    <cellStyle name="Percentuale 51 3 2 2 3" xfId="25520"/>
    <cellStyle name="Percentuale 51 3 2 3" xfId="3930"/>
    <cellStyle name="Percentuale 51 3 2 3 2" xfId="10466"/>
    <cellStyle name="Percentuale 51 3 2 3 3" xfId="25522"/>
    <cellStyle name="Percentuale 51 3 2 3 4" xfId="45640"/>
    <cellStyle name="Percentuale 51 3 2 4" xfId="25523"/>
    <cellStyle name="Percentuale 51 3 2 5" xfId="25519"/>
    <cellStyle name="Percentuale 51 3 3" xfId="3148"/>
    <cellStyle name="Percentuale 51 3 3 2" xfId="5613"/>
    <cellStyle name="Percentuale 51 3 3 2 2" xfId="25525"/>
    <cellStyle name="Percentuale 51 3 3 3" xfId="25526"/>
    <cellStyle name="Percentuale 51 3 3 4" xfId="25527"/>
    <cellStyle name="Percentuale 51 3 3 4 2" xfId="45641"/>
    <cellStyle name="Percentuale 51 3 3 5" xfId="25524"/>
    <cellStyle name="Percentuale 51 3 4" xfId="3420"/>
    <cellStyle name="Percentuale 51 3 4 2" xfId="10127"/>
    <cellStyle name="Percentuale 51 3 4 3" xfId="25528"/>
    <cellStyle name="Percentuale 51 3 5" xfId="7503"/>
    <cellStyle name="Percentuale 51 3 5 2" xfId="25529"/>
    <cellStyle name="Percentuale 51 3 6" xfId="25530"/>
    <cellStyle name="Percentuale 51 3 6 2" xfId="45642"/>
    <cellStyle name="Percentuale 51 3 7" xfId="25531"/>
    <cellStyle name="Percentuale 51 3 8" xfId="25518"/>
    <cellStyle name="Percentuale 51 3 9" xfId="2055"/>
    <cellStyle name="Percentuale 51 4" xfId="1405"/>
    <cellStyle name="Percentuale 51 4 2" xfId="5614"/>
    <cellStyle name="Percentuale 51 4 2 2" xfId="5615"/>
    <cellStyle name="Percentuale 51 4 2 2 2" xfId="25534"/>
    <cellStyle name="Percentuale 51 4 2 3" xfId="14255"/>
    <cellStyle name="Percentuale 51 4 2 3 2" xfId="25535"/>
    <cellStyle name="Percentuale 51 4 2 4" xfId="25533"/>
    <cellStyle name="Percentuale 51 4 2 5" xfId="13864"/>
    <cellStyle name="Percentuale 51 4 3" xfId="5616"/>
    <cellStyle name="Percentuale 51 4 3 2" xfId="25536"/>
    <cellStyle name="Percentuale 51 4 4" xfId="25537"/>
    <cellStyle name="Percentuale 51 4 5" xfId="25538"/>
    <cellStyle name="Percentuale 51 4 5 2" xfId="45643"/>
    <cellStyle name="Percentuale 51 4 6" xfId="25539"/>
    <cellStyle name="Percentuale 51 4 7" xfId="25532"/>
    <cellStyle name="Percentuale 51 4 8" xfId="3149"/>
    <cellStyle name="Percentuale 51 5" xfId="1406"/>
    <cellStyle name="Percentuale 51 5 2" xfId="25541"/>
    <cellStyle name="Percentuale 51 5 3" xfId="25542"/>
    <cellStyle name="Percentuale 51 5 3 2" xfId="45644"/>
    <cellStyle name="Percentuale 51 5 4" xfId="25543"/>
    <cellStyle name="Percentuale 51 5 5" xfId="25540"/>
    <cellStyle name="Percentuale 51 6" xfId="3146"/>
    <cellStyle name="Percentuale 51 6 2" xfId="5957"/>
    <cellStyle name="Percentuale 51 6 3" xfId="25544"/>
    <cellStyle name="Percentuale 51 7" xfId="25545"/>
    <cellStyle name="Percentuale 51 7 2" xfId="45645"/>
    <cellStyle name="Percentuale 51 8" xfId="25512"/>
    <cellStyle name="Percentuale 52" xfId="1407"/>
    <cellStyle name="Percentuale 52 2" xfId="1408"/>
    <cellStyle name="Percentuale 52 2 2" xfId="3151"/>
    <cellStyle name="Percentuale 52 2 2 2" xfId="9913"/>
    <cellStyle name="Percentuale 52 2 2 3" xfId="25548"/>
    <cellStyle name="Percentuale 52 2 3" xfId="9651"/>
    <cellStyle name="Percentuale 52 2 3 2" xfId="25549"/>
    <cellStyle name="Percentuale 52 2 4" xfId="25550"/>
    <cellStyle name="Percentuale 52 2 4 2" xfId="45646"/>
    <cellStyle name="Percentuale 52 2 5" xfId="25551"/>
    <cellStyle name="Percentuale 52 2 6" xfId="25547"/>
    <cellStyle name="Percentuale 52 3" xfId="1409"/>
    <cellStyle name="Percentuale 52 3 2" xfId="1410"/>
    <cellStyle name="Percentuale 52 3 2 2" xfId="4758"/>
    <cellStyle name="Percentuale 52 3 2 2 2" xfId="25555"/>
    <cellStyle name="Percentuale 52 3 2 2 3" xfId="25554"/>
    <cellStyle name="Percentuale 52 3 2 3" xfId="3931"/>
    <cellStyle name="Percentuale 52 3 2 3 2" xfId="10467"/>
    <cellStyle name="Percentuale 52 3 2 3 3" xfId="25556"/>
    <cellStyle name="Percentuale 52 3 2 3 4" xfId="45647"/>
    <cellStyle name="Percentuale 52 3 2 4" xfId="25557"/>
    <cellStyle name="Percentuale 52 3 2 5" xfId="25553"/>
    <cellStyle name="Percentuale 52 3 3" xfId="3152"/>
    <cellStyle name="Percentuale 52 3 3 2" xfId="5617"/>
    <cellStyle name="Percentuale 52 3 3 2 2" xfId="25559"/>
    <cellStyle name="Percentuale 52 3 3 3" xfId="25560"/>
    <cellStyle name="Percentuale 52 3 3 4" xfId="25561"/>
    <cellStyle name="Percentuale 52 3 3 4 2" xfId="45648"/>
    <cellStyle name="Percentuale 52 3 3 5" xfId="25558"/>
    <cellStyle name="Percentuale 52 3 4" xfId="3421"/>
    <cellStyle name="Percentuale 52 3 4 2" xfId="10128"/>
    <cellStyle name="Percentuale 52 3 4 3" xfId="25562"/>
    <cellStyle name="Percentuale 52 3 5" xfId="7400"/>
    <cellStyle name="Percentuale 52 3 5 2" xfId="25563"/>
    <cellStyle name="Percentuale 52 3 6" xfId="25564"/>
    <cellStyle name="Percentuale 52 3 6 2" xfId="45649"/>
    <cellStyle name="Percentuale 52 3 7" xfId="25565"/>
    <cellStyle name="Percentuale 52 3 8" xfId="25552"/>
    <cellStyle name="Percentuale 52 3 9" xfId="2056"/>
    <cellStyle name="Percentuale 52 4" xfId="1411"/>
    <cellStyle name="Percentuale 52 4 2" xfId="5618"/>
    <cellStyle name="Percentuale 52 4 2 2" xfId="5619"/>
    <cellStyle name="Percentuale 52 4 2 2 2" xfId="25568"/>
    <cellStyle name="Percentuale 52 4 2 3" xfId="14256"/>
    <cellStyle name="Percentuale 52 4 2 3 2" xfId="25569"/>
    <cellStyle name="Percentuale 52 4 2 4" xfId="25567"/>
    <cellStyle name="Percentuale 52 4 2 5" xfId="13865"/>
    <cellStyle name="Percentuale 52 4 3" xfId="5620"/>
    <cellStyle name="Percentuale 52 4 3 2" xfId="25570"/>
    <cellStyle name="Percentuale 52 4 4" xfId="25571"/>
    <cellStyle name="Percentuale 52 4 5" xfId="25572"/>
    <cellStyle name="Percentuale 52 4 5 2" xfId="45650"/>
    <cellStyle name="Percentuale 52 4 6" xfId="25573"/>
    <cellStyle name="Percentuale 52 4 7" xfId="25566"/>
    <cellStyle name="Percentuale 52 4 8" xfId="3153"/>
    <cellStyle name="Percentuale 52 5" xfId="1412"/>
    <cellStyle name="Percentuale 52 5 2" xfId="25575"/>
    <cellStyle name="Percentuale 52 5 3" xfId="25576"/>
    <cellStyle name="Percentuale 52 5 3 2" xfId="45651"/>
    <cellStyle name="Percentuale 52 5 4" xfId="25577"/>
    <cellStyle name="Percentuale 52 5 5" xfId="25574"/>
    <cellStyle name="Percentuale 52 6" xfId="3150"/>
    <cellStyle name="Percentuale 52 6 2" xfId="5958"/>
    <cellStyle name="Percentuale 52 6 3" xfId="25578"/>
    <cellStyle name="Percentuale 52 7" xfId="25579"/>
    <cellStyle name="Percentuale 52 7 2" xfId="45652"/>
    <cellStyle name="Percentuale 52 8" xfId="25546"/>
    <cellStyle name="Percentuale 53" xfId="1413"/>
    <cellStyle name="Percentuale 53 2" xfId="1414"/>
    <cellStyle name="Percentuale 53 2 2" xfId="3155"/>
    <cellStyle name="Percentuale 53 2 2 2" xfId="9914"/>
    <cellStyle name="Percentuale 53 2 2 3" xfId="25582"/>
    <cellStyle name="Percentuale 53 2 3" xfId="9652"/>
    <cellStyle name="Percentuale 53 2 3 2" xfId="25583"/>
    <cellStyle name="Percentuale 53 2 4" xfId="25584"/>
    <cellStyle name="Percentuale 53 2 4 2" xfId="45653"/>
    <cellStyle name="Percentuale 53 2 5" xfId="25585"/>
    <cellStyle name="Percentuale 53 2 6" xfId="25581"/>
    <cellStyle name="Percentuale 53 3" xfId="1415"/>
    <cellStyle name="Percentuale 53 3 2" xfId="1416"/>
    <cellStyle name="Percentuale 53 3 2 2" xfId="4759"/>
    <cellStyle name="Percentuale 53 3 2 2 2" xfId="25589"/>
    <cellStyle name="Percentuale 53 3 2 2 3" xfId="25588"/>
    <cellStyle name="Percentuale 53 3 2 3" xfId="3932"/>
    <cellStyle name="Percentuale 53 3 2 3 2" xfId="10468"/>
    <cellStyle name="Percentuale 53 3 2 3 3" xfId="25590"/>
    <cellStyle name="Percentuale 53 3 2 3 4" xfId="45654"/>
    <cellStyle name="Percentuale 53 3 2 4" xfId="25591"/>
    <cellStyle name="Percentuale 53 3 2 5" xfId="25587"/>
    <cellStyle name="Percentuale 53 3 3" xfId="3156"/>
    <cellStyle name="Percentuale 53 3 3 2" xfId="5621"/>
    <cellStyle name="Percentuale 53 3 3 2 2" xfId="25593"/>
    <cellStyle name="Percentuale 53 3 3 3" xfId="25594"/>
    <cellStyle name="Percentuale 53 3 3 4" xfId="25595"/>
    <cellStyle name="Percentuale 53 3 3 4 2" xfId="45655"/>
    <cellStyle name="Percentuale 53 3 3 5" xfId="25592"/>
    <cellStyle name="Percentuale 53 3 4" xfId="3422"/>
    <cellStyle name="Percentuale 53 3 4 2" xfId="10129"/>
    <cellStyle name="Percentuale 53 3 4 3" xfId="25596"/>
    <cellStyle name="Percentuale 53 3 5" xfId="7450"/>
    <cellStyle name="Percentuale 53 3 5 2" xfId="25597"/>
    <cellStyle name="Percentuale 53 3 6" xfId="25598"/>
    <cellStyle name="Percentuale 53 3 6 2" xfId="45656"/>
    <cellStyle name="Percentuale 53 3 7" xfId="25599"/>
    <cellStyle name="Percentuale 53 3 8" xfId="25586"/>
    <cellStyle name="Percentuale 53 3 9" xfId="2057"/>
    <cellStyle name="Percentuale 53 4" xfId="1417"/>
    <cellStyle name="Percentuale 53 4 2" xfId="5622"/>
    <cellStyle name="Percentuale 53 4 2 2" xfId="5623"/>
    <cellStyle name="Percentuale 53 4 2 2 2" xfId="25602"/>
    <cellStyle name="Percentuale 53 4 2 3" xfId="14257"/>
    <cellStyle name="Percentuale 53 4 2 3 2" xfId="25603"/>
    <cellStyle name="Percentuale 53 4 2 4" xfId="25601"/>
    <cellStyle name="Percentuale 53 4 2 5" xfId="13866"/>
    <cellStyle name="Percentuale 53 4 3" xfId="5624"/>
    <cellStyle name="Percentuale 53 4 3 2" xfId="25604"/>
    <cellStyle name="Percentuale 53 4 4" xfId="25605"/>
    <cellStyle name="Percentuale 53 4 5" xfId="25606"/>
    <cellStyle name="Percentuale 53 4 5 2" xfId="45657"/>
    <cellStyle name="Percentuale 53 4 6" xfId="25607"/>
    <cellStyle name="Percentuale 53 4 7" xfId="25600"/>
    <cellStyle name="Percentuale 53 4 8" xfId="3157"/>
    <cellStyle name="Percentuale 53 5" xfId="1418"/>
    <cellStyle name="Percentuale 53 5 2" xfId="25609"/>
    <cellStyle name="Percentuale 53 5 3" xfId="25610"/>
    <cellStyle name="Percentuale 53 5 3 2" xfId="45658"/>
    <cellStyle name="Percentuale 53 5 4" xfId="25611"/>
    <cellStyle name="Percentuale 53 5 5" xfId="25608"/>
    <cellStyle name="Percentuale 53 6" xfId="3154"/>
    <cellStyle name="Percentuale 53 6 2" xfId="5959"/>
    <cellStyle name="Percentuale 53 6 3" xfId="25612"/>
    <cellStyle name="Percentuale 53 7" xfId="25613"/>
    <cellStyle name="Percentuale 53 7 2" xfId="45659"/>
    <cellStyle name="Percentuale 53 8" xfId="25580"/>
    <cellStyle name="Percentuale 54" xfId="1419"/>
    <cellStyle name="Percentuale 54 2" xfId="1420"/>
    <cellStyle name="Percentuale 54 2 2" xfId="3159"/>
    <cellStyle name="Percentuale 54 2 2 2" xfId="9915"/>
    <cellStyle name="Percentuale 54 2 2 3" xfId="25616"/>
    <cellStyle name="Percentuale 54 2 3" xfId="9653"/>
    <cellStyle name="Percentuale 54 2 3 2" xfId="25617"/>
    <cellStyle name="Percentuale 54 2 4" xfId="25618"/>
    <cellStyle name="Percentuale 54 2 4 2" xfId="45660"/>
    <cellStyle name="Percentuale 54 2 5" xfId="25619"/>
    <cellStyle name="Percentuale 54 2 6" xfId="25615"/>
    <cellStyle name="Percentuale 54 3" xfId="1421"/>
    <cellStyle name="Percentuale 54 3 2" xfId="1422"/>
    <cellStyle name="Percentuale 54 3 2 2" xfId="4760"/>
    <cellStyle name="Percentuale 54 3 2 2 2" xfId="25623"/>
    <cellStyle name="Percentuale 54 3 2 2 3" xfId="25622"/>
    <cellStyle name="Percentuale 54 3 2 3" xfId="3933"/>
    <cellStyle name="Percentuale 54 3 2 3 2" xfId="10469"/>
    <cellStyle name="Percentuale 54 3 2 3 3" xfId="25624"/>
    <cellStyle name="Percentuale 54 3 2 3 4" xfId="45661"/>
    <cellStyle name="Percentuale 54 3 2 4" xfId="25625"/>
    <cellStyle name="Percentuale 54 3 2 5" xfId="25621"/>
    <cellStyle name="Percentuale 54 3 3" xfId="3160"/>
    <cellStyle name="Percentuale 54 3 3 2" xfId="5625"/>
    <cellStyle name="Percentuale 54 3 3 2 2" xfId="25627"/>
    <cellStyle name="Percentuale 54 3 3 3" xfId="25628"/>
    <cellStyle name="Percentuale 54 3 3 4" xfId="25629"/>
    <cellStyle name="Percentuale 54 3 3 4 2" xfId="45662"/>
    <cellStyle name="Percentuale 54 3 3 5" xfId="25626"/>
    <cellStyle name="Percentuale 54 3 4" xfId="3423"/>
    <cellStyle name="Percentuale 54 3 4 2" xfId="10130"/>
    <cellStyle name="Percentuale 54 3 4 3" xfId="25630"/>
    <cellStyle name="Percentuale 54 3 5" xfId="8748"/>
    <cellStyle name="Percentuale 54 3 5 2" xfId="25631"/>
    <cellStyle name="Percentuale 54 3 6" xfId="25632"/>
    <cellStyle name="Percentuale 54 3 6 2" xfId="45663"/>
    <cellStyle name="Percentuale 54 3 7" xfId="25633"/>
    <cellStyle name="Percentuale 54 3 8" xfId="25620"/>
    <cellStyle name="Percentuale 54 3 9" xfId="2058"/>
    <cellStyle name="Percentuale 54 4" xfId="1423"/>
    <cellStyle name="Percentuale 54 4 2" xfId="5626"/>
    <cellStyle name="Percentuale 54 4 2 2" xfId="5627"/>
    <cellStyle name="Percentuale 54 4 2 2 2" xfId="25636"/>
    <cellStyle name="Percentuale 54 4 2 3" xfId="14258"/>
    <cellStyle name="Percentuale 54 4 2 3 2" xfId="25637"/>
    <cellStyle name="Percentuale 54 4 2 4" xfId="25635"/>
    <cellStyle name="Percentuale 54 4 2 5" xfId="13867"/>
    <cellStyle name="Percentuale 54 4 3" xfId="5628"/>
    <cellStyle name="Percentuale 54 4 3 2" xfId="25638"/>
    <cellStyle name="Percentuale 54 4 4" xfId="25639"/>
    <cellStyle name="Percentuale 54 4 5" xfId="25640"/>
    <cellStyle name="Percentuale 54 4 5 2" xfId="45664"/>
    <cellStyle name="Percentuale 54 4 6" xfId="25641"/>
    <cellStyle name="Percentuale 54 4 7" xfId="25634"/>
    <cellStyle name="Percentuale 54 4 8" xfId="3161"/>
    <cellStyle name="Percentuale 54 5" xfId="1424"/>
    <cellStyle name="Percentuale 54 5 2" xfId="25643"/>
    <cellStyle name="Percentuale 54 5 3" xfId="25644"/>
    <cellStyle name="Percentuale 54 5 3 2" xfId="45665"/>
    <cellStyle name="Percentuale 54 5 4" xfId="25645"/>
    <cellStyle name="Percentuale 54 5 5" xfId="25642"/>
    <cellStyle name="Percentuale 54 6" xfId="3158"/>
    <cellStyle name="Percentuale 54 6 2" xfId="5960"/>
    <cellStyle name="Percentuale 54 6 3" xfId="25646"/>
    <cellStyle name="Percentuale 54 7" xfId="25647"/>
    <cellStyle name="Percentuale 54 7 2" xfId="45666"/>
    <cellStyle name="Percentuale 54 8" xfId="25614"/>
    <cellStyle name="Percentuale 55" xfId="1425"/>
    <cellStyle name="Percentuale 55 2" xfId="1426"/>
    <cellStyle name="Percentuale 55 2 2" xfId="3163"/>
    <cellStyle name="Percentuale 55 2 2 2" xfId="9916"/>
    <cellStyle name="Percentuale 55 2 2 3" xfId="25650"/>
    <cellStyle name="Percentuale 55 2 3" xfId="9654"/>
    <cellStyle name="Percentuale 55 2 3 2" xfId="25651"/>
    <cellStyle name="Percentuale 55 2 4" xfId="25652"/>
    <cellStyle name="Percentuale 55 2 4 2" xfId="45667"/>
    <cellStyle name="Percentuale 55 2 5" xfId="25653"/>
    <cellStyle name="Percentuale 55 2 6" xfId="25649"/>
    <cellStyle name="Percentuale 55 3" xfId="1427"/>
    <cellStyle name="Percentuale 55 3 2" xfId="1428"/>
    <cellStyle name="Percentuale 55 3 2 2" xfId="4761"/>
    <cellStyle name="Percentuale 55 3 2 2 2" xfId="25657"/>
    <cellStyle name="Percentuale 55 3 2 2 3" xfId="25656"/>
    <cellStyle name="Percentuale 55 3 2 3" xfId="3934"/>
    <cellStyle name="Percentuale 55 3 2 3 2" xfId="10470"/>
    <cellStyle name="Percentuale 55 3 2 3 3" xfId="25658"/>
    <cellStyle name="Percentuale 55 3 2 3 4" xfId="45668"/>
    <cellStyle name="Percentuale 55 3 2 4" xfId="25659"/>
    <cellStyle name="Percentuale 55 3 2 5" xfId="25655"/>
    <cellStyle name="Percentuale 55 3 3" xfId="3164"/>
    <cellStyle name="Percentuale 55 3 3 2" xfId="5629"/>
    <cellStyle name="Percentuale 55 3 3 2 2" xfId="25661"/>
    <cellStyle name="Percentuale 55 3 3 3" xfId="25662"/>
    <cellStyle name="Percentuale 55 3 3 4" xfId="25663"/>
    <cellStyle name="Percentuale 55 3 3 4 2" xfId="45669"/>
    <cellStyle name="Percentuale 55 3 3 5" xfId="25660"/>
    <cellStyle name="Percentuale 55 3 4" xfId="3424"/>
    <cellStyle name="Percentuale 55 3 4 2" xfId="10131"/>
    <cellStyle name="Percentuale 55 3 4 3" xfId="25664"/>
    <cellStyle name="Percentuale 55 3 5" xfId="7391"/>
    <cellStyle name="Percentuale 55 3 5 2" xfId="25665"/>
    <cellStyle name="Percentuale 55 3 6" xfId="25666"/>
    <cellStyle name="Percentuale 55 3 6 2" xfId="45670"/>
    <cellStyle name="Percentuale 55 3 7" xfId="25667"/>
    <cellStyle name="Percentuale 55 3 8" xfId="25654"/>
    <cellStyle name="Percentuale 55 3 9" xfId="2059"/>
    <cellStyle name="Percentuale 55 4" xfId="1429"/>
    <cellStyle name="Percentuale 55 4 2" xfId="5630"/>
    <cellStyle name="Percentuale 55 4 2 2" xfId="5631"/>
    <cellStyle name="Percentuale 55 4 2 2 2" xfId="25670"/>
    <cellStyle name="Percentuale 55 4 2 3" xfId="14259"/>
    <cellStyle name="Percentuale 55 4 2 3 2" xfId="25671"/>
    <cellStyle name="Percentuale 55 4 2 4" xfId="25669"/>
    <cellStyle name="Percentuale 55 4 2 5" xfId="13868"/>
    <cellStyle name="Percentuale 55 4 3" xfId="5632"/>
    <cellStyle name="Percentuale 55 4 3 2" xfId="25672"/>
    <cellStyle name="Percentuale 55 4 4" xfId="25673"/>
    <cellStyle name="Percentuale 55 4 5" xfId="25674"/>
    <cellStyle name="Percentuale 55 4 5 2" xfId="45671"/>
    <cellStyle name="Percentuale 55 4 6" xfId="25675"/>
    <cellStyle name="Percentuale 55 4 7" xfId="25668"/>
    <cellStyle name="Percentuale 55 4 8" xfId="3165"/>
    <cellStyle name="Percentuale 55 5" xfId="1430"/>
    <cellStyle name="Percentuale 55 5 2" xfId="25677"/>
    <cellStyle name="Percentuale 55 5 3" xfId="25678"/>
    <cellStyle name="Percentuale 55 5 3 2" xfId="45672"/>
    <cellStyle name="Percentuale 55 5 4" xfId="25679"/>
    <cellStyle name="Percentuale 55 5 5" xfId="25676"/>
    <cellStyle name="Percentuale 55 6" xfId="3162"/>
    <cellStyle name="Percentuale 55 6 2" xfId="5961"/>
    <cellStyle name="Percentuale 55 6 3" xfId="25680"/>
    <cellStyle name="Percentuale 55 7" xfId="25681"/>
    <cellStyle name="Percentuale 55 7 2" xfId="45673"/>
    <cellStyle name="Percentuale 55 8" xfId="25648"/>
    <cellStyle name="Percentuale 56" xfId="1431"/>
    <cellStyle name="Percentuale 56 2" xfId="1432"/>
    <cellStyle name="Percentuale 56 2 2" xfId="3167"/>
    <cellStyle name="Percentuale 56 2 2 2" xfId="9917"/>
    <cellStyle name="Percentuale 56 2 2 3" xfId="25684"/>
    <cellStyle name="Percentuale 56 2 3" xfId="9655"/>
    <cellStyle name="Percentuale 56 2 3 2" xfId="25685"/>
    <cellStyle name="Percentuale 56 2 4" xfId="25686"/>
    <cellStyle name="Percentuale 56 2 4 2" xfId="45674"/>
    <cellStyle name="Percentuale 56 2 5" xfId="25687"/>
    <cellStyle name="Percentuale 56 2 6" xfId="25683"/>
    <cellStyle name="Percentuale 56 3" xfId="1433"/>
    <cellStyle name="Percentuale 56 3 2" xfId="1434"/>
    <cellStyle name="Percentuale 56 3 2 2" xfId="4762"/>
    <cellStyle name="Percentuale 56 3 2 2 2" xfId="25691"/>
    <cellStyle name="Percentuale 56 3 2 2 3" xfId="25690"/>
    <cellStyle name="Percentuale 56 3 2 3" xfId="3935"/>
    <cellStyle name="Percentuale 56 3 2 3 2" xfId="10471"/>
    <cellStyle name="Percentuale 56 3 2 3 3" xfId="25692"/>
    <cellStyle name="Percentuale 56 3 2 3 4" xfId="45675"/>
    <cellStyle name="Percentuale 56 3 2 4" xfId="25693"/>
    <cellStyle name="Percentuale 56 3 2 5" xfId="25689"/>
    <cellStyle name="Percentuale 56 3 3" xfId="3168"/>
    <cellStyle name="Percentuale 56 3 3 2" xfId="5633"/>
    <cellStyle name="Percentuale 56 3 3 2 2" xfId="25695"/>
    <cellStyle name="Percentuale 56 3 3 3" xfId="25696"/>
    <cellStyle name="Percentuale 56 3 3 4" xfId="25697"/>
    <cellStyle name="Percentuale 56 3 3 4 2" xfId="45676"/>
    <cellStyle name="Percentuale 56 3 3 5" xfId="25694"/>
    <cellStyle name="Percentuale 56 3 4" xfId="3425"/>
    <cellStyle name="Percentuale 56 3 4 2" xfId="10132"/>
    <cellStyle name="Percentuale 56 3 4 3" xfId="25698"/>
    <cellStyle name="Percentuale 56 3 5" xfId="8570"/>
    <cellStyle name="Percentuale 56 3 5 2" xfId="25699"/>
    <cellStyle name="Percentuale 56 3 6" xfId="25700"/>
    <cellStyle name="Percentuale 56 3 6 2" xfId="45677"/>
    <cellStyle name="Percentuale 56 3 7" xfId="25701"/>
    <cellStyle name="Percentuale 56 3 8" xfId="25688"/>
    <cellStyle name="Percentuale 56 3 9" xfId="2060"/>
    <cellStyle name="Percentuale 56 4" xfId="1435"/>
    <cellStyle name="Percentuale 56 4 2" xfId="5634"/>
    <cellStyle name="Percentuale 56 4 2 2" xfId="5635"/>
    <cellStyle name="Percentuale 56 4 2 2 2" xfId="25704"/>
    <cellStyle name="Percentuale 56 4 2 3" xfId="14260"/>
    <cellStyle name="Percentuale 56 4 2 3 2" xfId="25705"/>
    <cellStyle name="Percentuale 56 4 2 4" xfId="25703"/>
    <cellStyle name="Percentuale 56 4 2 5" xfId="13869"/>
    <cellStyle name="Percentuale 56 4 3" xfId="5636"/>
    <cellStyle name="Percentuale 56 4 3 2" xfId="25706"/>
    <cellStyle name="Percentuale 56 4 4" xfId="25707"/>
    <cellStyle name="Percentuale 56 4 5" xfId="25708"/>
    <cellStyle name="Percentuale 56 4 5 2" xfId="45678"/>
    <cellStyle name="Percentuale 56 4 6" xfId="25709"/>
    <cellStyle name="Percentuale 56 4 7" xfId="25702"/>
    <cellStyle name="Percentuale 56 4 8" xfId="3169"/>
    <cellStyle name="Percentuale 56 5" xfId="1436"/>
    <cellStyle name="Percentuale 56 5 2" xfId="25711"/>
    <cellStyle name="Percentuale 56 5 3" xfId="25712"/>
    <cellStyle name="Percentuale 56 5 3 2" xfId="45679"/>
    <cellStyle name="Percentuale 56 5 4" xfId="25713"/>
    <cellStyle name="Percentuale 56 5 5" xfId="25710"/>
    <cellStyle name="Percentuale 56 6" xfId="3166"/>
    <cellStyle name="Percentuale 56 6 2" xfId="5962"/>
    <cellStyle name="Percentuale 56 6 3" xfId="25714"/>
    <cellStyle name="Percentuale 56 7" xfId="25715"/>
    <cellStyle name="Percentuale 56 7 2" xfId="45680"/>
    <cellStyle name="Percentuale 56 8" xfId="25682"/>
    <cellStyle name="Percentuale 57" xfId="1437"/>
    <cellStyle name="Percentuale 57 2" xfId="1438"/>
    <cellStyle name="Percentuale 57 2 2" xfId="3171"/>
    <cellStyle name="Percentuale 57 2 2 2" xfId="9918"/>
    <cellStyle name="Percentuale 57 2 2 3" xfId="25718"/>
    <cellStyle name="Percentuale 57 2 3" xfId="9656"/>
    <cellStyle name="Percentuale 57 2 3 2" xfId="25719"/>
    <cellStyle name="Percentuale 57 2 4" xfId="25720"/>
    <cellStyle name="Percentuale 57 2 4 2" xfId="45681"/>
    <cellStyle name="Percentuale 57 2 5" xfId="25721"/>
    <cellStyle name="Percentuale 57 2 6" xfId="25717"/>
    <cellStyle name="Percentuale 57 3" xfId="1439"/>
    <cellStyle name="Percentuale 57 3 2" xfId="1440"/>
    <cellStyle name="Percentuale 57 3 2 2" xfId="4763"/>
    <cellStyle name="Percentuale 57 3 2 2 2" xfId="25725"/>
    <cellStyle name="Percentuale 57 3 2 2 3" xfId="25724"/>
    <cellStyle name="Percentuale 57 3 2 3" xfId="3936"/>
    <cellStyle name="Percentuale 57 3 2 3 2" xfId="10472"/>
    <cellStyle name="Percentuale 57 3 2 3 3" xfId="25726"/>
    <cellStyle name="Percentuale 57 3 2 3 4" xfId="45682"/>
    <cellStyle name="Percentuale 57 3 2 4" xfId="25727"/>
    <cellStyle name="Percentuale 57 3 2 5" xfId="25723"/>
    <cellStyle name="Percentuale 57 3 3" xfId="3172"/>
    <cellStyle name="Percentuale 57 3 3 2" xfId="5637"/>
    <cellStyle name="Percentuale 57 3 3 2 2" xfId="25729"/>
    <cellStyle name="Percentuale 57 3 3 3" xfId="25730"/>
    <cellStyle name="Percentuale 57 3 3 4" xfId="25731"/>
    <cellStyle name="Percentuale 57 3 3 4 2" xfId="45683"/>
    <cellStyle name="Percentuale 57 3 3 5" xfId="25728"/>
    <cellStyle name="Percentuale 57 3 4" xfId="3426"/>
    <cellStyle name="Percentuale 57 3 4 2" xfId="10133"/>
    <cellStyle name="Percentuale 57 3 4 3" xfId="25732"/>
    <cellStyle name="Percentuale 57 3 5" xfId="8739"/>
    <cellStyle name="Percentuale 57 3 5 2" xfId="25733"/>
    <cellStyle name="Percentuale 57 3 6" xfId="25734"/>
    <cellStyle name="Percentuale 57 3 6 2" xfId="45684"/>
    <cellStyle name="Percentuale 57 3 7" xfId="25735"/>
    <cellStyle name="Percentuale 57 3 8" xfId="25722"/>
    <cellStyle name="Percentuale 57 3 9" xfId="2061"/>
    <cellStyle name="Percentuale 57 4" xfId="1441"/>
    <cellStyle name="Percentuale 57 4 2" xfId="5638"/>
    <cellStyle name="Percentuale 57 4 2 2" xfId="5639"/>
    <cellStyle name="Percentuale 57 4 2 2 2" xfId="25738"/>
    <cellStyle name="Percentuale 57 4 2 3" xfId="14261"/>
    <cellStyle name="Percentuale 57 4 2 3 2" xfId="25739"/>
    <cellStyle name="Percentuale 57 4 2 4" xfId="25737"/>
    <cellStyle name="Percentuale 57 4 2 5" xfId="13871"/>
    <cellStyle name="Percentuale 57 4 3" xfId="5640"/>
    <cellStyle name="Percentuale 57 4 3 2" xfId="25740"/>
    <cellStyle name="Percentuale 57 4 4" xfId="25741"/>
    <cellStyle name="Percentuale 57 4 5" xfId="25742"/>
    <cellStyle name="Percentuale 57 4 5 2" xfId="45685"/>
    <cellStyle name="Percentuale 57 4 6" xfId="25743"/>
    <cellStyle name="Percentuale 57 4 7" xfId="25736"/>
    <cellStyle name="Percentuale 57 4 8" xfId="3173"/>
    <cellStyle name="Percentuale 57 5" xfId="1442"/>
    <cellStyle name="Percentuale 57 5 2" xfId="25745"/>
    <cellStyle name="Percentuale 57 5 3" xfId="25746"/>
    <cellStyle name="Percentuale 57 5 3 2" xfId="45686"/>
    <cellStyle name="Percentuale 57 5 4" xfId="25747"/>
    <cellStyle name="Percentuale 57 5 5" xfId="25744"/>
    <cellStyle name="Percentuale 57 6" xfId="3170"/>
    <cellStyle name="Percentuale 57 6 2" xfId="5963"/>
    <cellStyle name="Percentuale 57 6 3" xfId="25748"/>
    <cellStyle name="Percentuale 57 7" xfId="25749"/>
    <cellStyle name="Percentuale 57 7 2" xfId="45687"/>
    <cellStyle name="Percentuale 57 8" xfId="25716"/>
    <cellStyle name="Percentuale 58" xfId="1443"/>
    <cellStyle name="Percentuale 58 2" xfId="1444"/>
    <cellStyle name="Percentuale 58 2 2" xfId="3175"/>
    <cellStyle name="Percentuale 58 2 2 2" xfId="9919"/>
    <cellStyle name="Percentuale 58 2 2 3" xfId="25752"/>
    <cellStyle name="Percentuale 58 2 3" xfId="9657"/>
    <cellStyle name="Percentuale 58 2 3 2" xfId="25753"/>
    <cellStyle name="Percentuale 58 2 4" xfId="25754"/>
    <cellStyle name="Percentuale 58 2 4 2" xfId="45688"/>
    <cellStyle name="Percentuale 58 2 5" xfId="25755"/>
    <cellStyle name="Percentuale 58 2 6" xfId="25751"/>
    <cellStyle name="Percentuale 58 3" xfId="1445"/>
    <cellStyle name="Percentuale 58 3 2" xfId="1446"/>
    <cellStyle name="Percentuale 58 3 2 2" xfId="4764"/>
    <cellStyle name="Percentuale 58 3 2 2 2" xfId="25759"/>
    <cellStyle name="Percentuale 58 3 2 2 3" xfId="25758"/>
    <cellStyle name="Percentuale 58 3 2 3" xfId="3937"/>
    <cellStyle name="Percentuale 58 3 2 3 2" xfId="10473"/>
    <cellStyle name="Percentuale 58 3 2 3 3" xfId="25760"/>
    <cellStyle name="Percentuale 58 3 2 3 4" xfId="45689"/>
    <cellStyle name="Percentuale 58 3 2 4" xfId="25761"/>
    <cellStyle name="Percentuale 58 3 2 5" xfId="25757"/>
    <cellStyle name="Percentuale 58 3 3" xfId="3176"/>
    <cellStyle name="Percentuale 58 3 3 2" xfId="5641"/>
    <cellStyle name="Percentuale 58 3 3 2 2" xfId="25763"/>
    <cellStyle name="Percentuale 58 3 3 3" xfId="25764"/>
    <cellStyle name="Percentuale 58 3 3 4" xfId="25765"/>
    <cellStyle name="Percentuale 58 3 3 4 2" xfId="45690"/>
    <cellStyle name="Percentuale 58 3 3 5" xfId="25762"/>
    <cellStyle name="Percentuale 58 3 4" xfId="3427"/>
    <cellStyle name="Percentuale 58 3 4 2" xfId="10134"/>
    <cellStyle name="Percentuale 58 3 4 3" xfId="25766"/>
    <cellStyle name="Percentuale 58 3 5" xfId="8611"/>
    <cellStyle name="Percentuale 58 3 5 2" xfId="25767"/>
    <cellStyle name="Percentuale 58 3 6" xfId="25768"/>
    <cellStyle name="Percentuale 58 3 6 2" xfId="45691"/>
    <cellStyle name="Percentuale 58 3 7" xfId="25769"/>
    <cellStyle name="Percentuale 58 3 8" xfId="25756"/>
    <cellStyle name="Percentuale 58 3 9" xfId="2062"/>
    <cellStyle name="Percentuale 58 4" xfId="1447"/>
    <cellStyle name="Percentuale 58 4 2" xfId="5642"/>
    <cellStyle name="Percentuale 58 4 2 2" xfId="5643"/>
    <cellStyle name="Percentuale 58 4 2 2 2" xfId="25772"/>
    <cellStyle name="Percentuale 58 4 2 3" xfId="14262"/>
    <cellStyle name="Percentuale 58 4 2 3 2" xfId="25773"/>
    <cellStyle name="Percentuale 58 4 2 4" xfId="25771"/>
    <cellStyle name="Percentuale 58 4 2 5" xfId="13872"/>
    <cellStyle name="Percentuale 58 4 3" xfId="5644"/>
    <cellStyle name="Percentuale 58 4 3 2" xfId="25774"/>
    <cellStyle name="Percentuale 58 4 4" xfId="25775"/>
    <cellStyle name="Percentuale 58 4 5" xfId="25776"/>
    <cellStyle name="Percentuale 58 4 5 2" xfId="45692"/>
    <cellStyle name="Percentuale 58 4 6" xfId="25777"/>
    <cellStyle name="Percentuale 58 4 7" xfId="25770"/>
    <cellStyle name="Percentuale 58 4 8" xfId="3177"/>
    <cellStyle name="Percentuale 58 5" xfId="1448"/>
    <cellStyle name="Percentuale 58 5 2" xfId="25779"/>
    <cellStyle name="Percentuale 58 5 3" xfId="25780"/>
    <cellStyle name="Percentuale 58 5 3 2" xfId="45693"/>
    <cellStyle name="Percentuale 58 5 4" xfId="25781"/>
    <cellStyle name="Percentuale 58 5 5" xfId="25778"/>
    <cellStyle name="Percentuale 58 6" xfId="3174"/>
    <cellStyle name="Percentuale 58 6 2" xfId="5964"/>
    <cellStyle name="Percentuale 58 6 3" xfId="25782"/>
    <cellStyle name="Percentuale 58 7" xfId="25783"/>
    <cellStyle name="Percentuale 58 7 2" xfId="45694"/>
    <cellStyle name="Percentuale 58 8" xfId="25750"/>
    <cellStyle name="Percentuale 59" xfId="1449"/>
    <cellStyle name="Percentuale 59 2" xfId="1450"/>
    <cellStyle name="Percentuale 59 2 2" xfId="3179"/>
    <cellStyle name="Percentuale 59 2 2 2" xfId="9920"/>
    <cellStyle name="Percentuale 59 2 2 3" xfId="25786"/>
    <cellStyle name="Percentuale 59 2 3" xfId="9658"/>
    <cellStyle name="Percentuale 59 2 3 2" xfId="25787"/>
    <cellStyle name="Percentuale 59 2 4" xfId="25788"/>
    <cellStyle name="Percentuale 59 2 4 2" xfId="45695"/>
    <cellStyle name="Percentuale 59 2 5" xfId="25789"/>
    <cellStyle name="Percentuale 59 2 6" xfId="25785"/>
    <cellStyle name="Percentuale 59 3" xfId="1451"/>
    <cellStyle name="Percentuale 59 3 2" xfId="1452"/>
    <cellStyle name="Percentuale 59 3 2 2" xfId="4765"/>
    <cellStyle name="Percentuale 59 3 2 2 2" xfId="25793"/>
    <cellStyle name="Percentuale 59 3 2 2 3" xfId="25792"/>
    <cellStyle name="Percentuale 59 3 2 3" xfId="3938"/>
    <cellStyle name="Percentuale 59 3 2 3 2" xfId="10474"/>
    <cellStyle name="Percentuale 59 3 2 3 3" xfId="25794"/>
    <cellStyle name="Percentuale 59 3 2 3 4" xfId="45696"/>
    <cellStyle name="Percentuale 59 3 2 4" xfId="25795"/>
    <cellStyle name="Percentuale 59 3 2 5" xfId="25791"/>
    <cellStyle name="Percentuale 59 3 3" xfId="3180"/>
    <cellStyle name="Percentuale 59 3 3 2" xfId="5645"/>
    <cellStyle name="Percentuale 59 3 3 2 2" xfId="25797"/>
    <cellStyle name="Percentuale 59 3 3 3" xfId="25798"/>
    <cellStyle name="Percentuale 59 3 3 4" xfId="25799"/>
    <cellStyle name="Percentuale 59 3 3 4 2" xfId="45697"/>
    <cellStyle name="Percentuale 59 3 3 5" xfId="25796"/>
    <cellStyle name="Percentuale 59 3 4" xfId="3428"/>
    <cellStyle name="Percentuale 59 3 4 2" xfId="10135"/>
    <cellStyle name="Percentuale 59 3 4 3" xfId="25800"/>
    <cellStyle name="Percentuale 59 3 5" xfId="7457"/>
    <cellStyle name="Percentuale 59 3 5 2" xfId="25801"/>
    <cellStyle name="Percentuale 59 3 6" xfId="25802"/>
    <cellStyle name="Percentuale 59 3 6 2" xfId="45698"/>
    <cellStyle name="Percentuale 59 3 7" xfId="25803"/>
    <cellStyle name="Percentuale 59 3 8" xfId="25790"/>
    <cellStyle name="Percentuale 59 3 9" xfId="2063"/>
    <cellStyle name="Percentuale 59 4" xfId="1453"/>
    <cellStyle name="Percentuale 59 4 2" xfId="5646"/>
    <cellStyle name="Percentuale 59 4 2 2" xfId="5647"/>
    <cellStyle name="Percentuale 59 4 2 2 2" xfId="25806"/>
    <cellStyle name="Percentuale 59 4 2 3" xfId="14263"/>
    <cellStyle name="Percentuale 59 4 2 3 2" xfId="25807"/>
    <cellStyle name="Percentuale 59 4 2 4" xfId="25805"/>
    <cellStyle name="Percentuale 59 4 2 5" xfId="13873"/>
    <cellStyle name="Percentuale 59 4 3" xfId="5648"/>
    <cellStyle name="Percentuale 59 4 3 2" xfId="25808"/>
    <cellStyle name="Percentuale 59 4 4" xfId="25809"/>
    <cellStyle name="Percentuale 59 4 5" xfId="25810"/>
    <cellStyle name="Percentuale 59 4 5 2" xfId="45699"/>
    <cellStyle name="Percentuale 59 4 6" xfId="25811"/>
    <cellStyle name="Percentuale 59 4 7" xfId="25804"/>
    <cellStyle name="Percentuale 59 4 8" xfId="3181"/>
    <cellStyle name="Percentuale 59 5" xfId="1454"/>
    <cellStyle name="Percentuale 59 5 2" xfId="25813"/>
    <cellStyle name="Percentuale 59 5 3" xfId="25814"/>
    <cellStyle name="Percentuale 59 5 3 2" xfId="45700"/>
    <cellStyle name="Percentuale 59 5 4" xfId="25815"/>
    <cellStyle name="Percentuale 59 5 5" xfId="25812"/>
    <cellStyle name="Percentuale 59 6" xfId="3178"/>
    <cellStyle name="Percentuale 59 6 2" xfId="5965"/>
    <cellStyle name="Percentuale 59 6 3" xfId="25816"/>
    <cellStyle name="Percentuale 59 7" xfId="25817"/>
    <cellStyle name="Percentuale 59 7 2" xfId="45701"/>
    <cellStyle name="Percentuale 59 8" xfId="25784"/>
    <cellStyle name="Percentuale 6" xfId="1455"/>
    <cellStyle name="Percentuale 6 2" xfId="1456"/>
    <cellStyle name="Percentuale 6 2 2" xfId="3183"/>
    <cellStyle name="Percentuale 6 2 2 2" xfId="9921"/>
    <cellStyle name="Percentuale 6 2 2 3" xfId="25820"/>
    <cellStyle name="Percentuale 6 2 3" xfId="9659"/>
    <cellStyle name="Percentuale 6 2 3 2" xfId="25821"/>
    <cellStyle name="Percentuale 6 2 4" xfId="25822"/>
    <cellStyle name="Percentuale 6 2 4 2" xfId="45702"/>
    <cellStyle name="Percentuale 6 2 5" xfId="25823"/>
    <cellStyle name="Percentuale 6 2 6" xfId="25819"/>
    <cellStyle name="Percentuale 6 3" xfId="1457"/>
    <cellStyle name="Percentuale 6 3 2" xfId="1458"/>
    <cellStyle name="Percentuale 6 3 2 2" xfId="4766"/>
    <cellStyle name="Percentuale 6 3 2 2 2" xfId="25827"/>
    <cellStyle name="Percentuale 6 3 2 2 3" xfId="25826"/>
    <cellStyle name="Percentuale 6 3 2 3" xfId="3939"/>
    <cellStyle name="Percentuale 6 3 2 3 2" xfId="10475"/>
    <cellStyle name="Percentuale 6 3 2 3 3" xfId="25828"/>
    <cellStyle name="Percentuale 6 3 2 3 4" xfId="45703"/>
    <cellStyle name="Percentuale 6 3 2 4" xfId="25829"/>
    <cellStyle name="Percentuale 6 3 2 5" xfId="25825"/>
    <cellStyle name="Percentuale 6 3 3" xfId="3184"/>
    <cellStyle name="Percentuale 6 3 3 2" xfId="5649"/>
    <cellStyle name="Percentuale 6 3 3 2 2" xfId="25831"/>
    <cellStyle name="Percentuale 6 3 3 3" xfId="25832"/>
    <cellStyle name="Percentuale 6 3 3 4" xfId="25833"/>
    <cellStyle name="Percentuale 6 3 3 4 2" xfId="45704"/>
    <cellStyle name="Percentuale 6 3 3 5" xfId="25830"/>
    <cellStyle name="Percentuale 6 3 4" xfId="3429"/>
    <cellStyle name="Percentuale 6 3 4 2" xfId="10136"/>
    <cellStyle name="Percentuale 6 3 4 3" xfId="25834"/>
    <cellStyle name="Percentuale 6 3 5" xfId="8610"/>
    <cellStyle name="Percentuale 6 3 5 2" xfId="25835"/>
    <cellStyle name="Percentuale 6 3 6" xfId="25836"/>
    <cellStyle name="Percentuale 6 3 6 2" xfId="45705"/>
    <cellStyle name="Percentuale 6 3 7" xfId="25837"/>
    <cellStyle name="Percentuale 6 3 8" xfId="25824"/>
    <cellStyle name="Percentuale 6 3 9" xfId="2064"/>
    <cellStyle name="Percentuale 6 4" xfId="1459"/>
    <cellStyle name="Percentuale 6 4 2" xfId="5650"/>
    <cellStyle name="Percentuale 6 4 2 2" xfId="5651"/>
    <cellStyle name="Percentuale 6 4 2 2 2" xfId="25840"/>
    <cellStyle name="Percentuale 6 4 2 3" xfId="14264"/>
    <cellStyle name="Percentuale 6 4 2 3 2" xfId="25841"/>
    <cellStyle name="Percentuale 6 4 2 4" xfId="25839"/>
    <cellStyle name="Percentuale 6 4 2 5" xfId="13874"/>
    <cellStyle name="Percentuale 6 4 3" xfId="5652"/>
    <cellStyle name="Percentuale 6 4 3 2" xfId="25842"/>
    <cellStyle name="Percentuale 6 4 4" xfId="25843"/>
    <cellStyle name="Percentuale 6 4 5" xfId="25844"/>
    <cellStyle name="Percentuale 6 4 5 2" xfId="45706"/>
    <cellStyle name="Percentuale 6 4 6" xfId="25845"/>
    <cellStyle name="Percentuale 6 4 7" xfId="25838"/>
    <cellStyle name="Percentuale 6 4 8" xfId="3185"/>
    <cellStyle name="Percentuale 6 5" xfId="1460"/>
    <cellStyle name="Percentuale 6 5 2" xfId="25847"/>
    <cellStyle name="Percentuale 6 5 3" xfId="25848"/>
    <cellStyle name="Percentuale 6 5 3 2" xfId="45707"/>
    <cellStyle name="Percentuale 6 5 4" xfId="25849"/>
    <cellStyle name="Percentuale 6 5 5" xfId="25846"/>
    <cellStyle name="Percentuale 6 6" xfId="3182"/>
    <cellStyle name="Percentuale 6 6 2" xfId="5966"/>
    <cellStyle name="Percentuale 6 6 3" xfId="25850"/>
    <cellStyle name="Percentuale 6 7" xfId="25851"/>
    <cellStyle name="Percentuale 6 7 2" xfId="45708"/>
    <cellStyle name="Percentuale 6 8" xfId="25818"/>
    <cellStyle name="Percentuale 60" xfId="1461"/>
    <cellStyle name="Percentuale 60 2" xfId="1462"/>
    <cellStyle name="Percentuale 60 2 2" xfId="3187"/>
    <cellStyle name="Percentuale 60 2 2 2" xfId="9922"/>
    <cellStyle name="Percentuale 60 2 2 3" xfId="25854"/>
    <cellStyle name="Percentuale 60 2 3" xfId="9660"/>
    <cellStyle name="Percentuale 60 2 3 2" xfId="25855"/>
    <cellStyle name="Percentuale 60 2 4" xfId="25856"/>
    <cellStyle name="Percentuale 60 2 4 2" xfId="45709"/>
    <cellStyle name="Percentuale 60 2 5" xfId="25857"/>
    <cellStyle name="Percentuale 60 2 6" xfId="25853"/>
    <cellStyle name="Percentuale 60 3" xfId="1463"/>
    <cellStyle name="Percentuale 60 3 2" xfId="1464"/>
    <cellStyle name="Percentuale 60 3 2 2" xfId="4767"/>
    <cellStyle name="Percentuale 60 3 2 2 2" xfId="25861"/>
    <cellStyle name="Percentuale 60 3 2 2 3" xfId="25860"/>
    <cellStyle name="Percentuale 60 3 2 3" xfId="3940"/>
    <cellStyle name="Percentuale 60 3 2 3 2" xfId="10476"/>
    <cellStyle name="Percentuale 60 3 2 3 3" xfId="25862"/>
    <cellStyle name="Percentuale 60 3 2 3 4" xfId="45710"/>
    <cellStyle name="Percentuale 60 3 2 4" xfId="25863"/>
    <cellStyle name="Percentuale 60 3 2 5" xfId="25859"/>
    <cellStyle name="Percentuale 60 3 3" xfId="3188"/>
    <cellStyle name="Percentuale 60 3 3 2" xfId="5653"/>
    <cellStyle name="Percentuale 60 3 3 2 2" xfId="25865"/>
    <cellStyle name="Percentuale 60 3 3 3" xfId="25866"/>
    <cellStyle name="Percentuale 60 3 3 4" xfId="25867"/>
    <cellStyle name="Percentuale 60 3 3 4 2" xfId="45711"/>
    <cellStyle name="Percentuale 60 3 3 5" xfId="25864"/>
    <cellStyle name="Percentuale 60 3 4" xfId="3430"/>
    <cellStyle name="Percentuale 60 3 4 2" xfId="10137"/>
    <cellStyle name="Percentuale 60 3 4 3" xfId="25868"/>
    <cellStyle name="Percentuale 60 3 5" xfId="7502"/>
    <cellStyle name="Percentuale 60 3 5 2" xfId="25869"/>
    <cellStyle name="Percentuale 60 3 6" xfId="25870"/>
    <cellStyle name="Percentuale 60 3 6 2" xfId="45712"/>
    <cellStyle name="Percentuale 60 3 7" xfId="25871"/>
    <cellStyle name="Percentuale 60 3 8" xfId="25858"/>
    <cellStyle name="Percentuale 60 3 9" xfId="2065"/>
    <cellStyle name="Percentuale 60 4" xfId="1465"/>
    <cellStyle name="Percentuale 60 4 2" xfId="5654"/>
    <cellStyle name="Percentuale 60 4 2 2" xfId="5655"/>
    <cellStyle name="Percentuale 60 4 2 2 2" xfId="25874"/>
    <cellStyle name="Percentuale 60 4 2 3" xfId="14265"/>
    <cellStyle name="Percentuale 60 4 2 3 2" xfId="25875"/>
    <cellStyle name="Percentuale 60 4 2 4" xfId="25873"/>
    <cellStyle name="Percentuale 60 4 2 5" xfId="13875"/>
    <cellStyle name="Percentuale 60 4 3" xfId="5656"/>
    <cellStyle name="Percentuale 60 4 3 2" xfId="25876"/>
    <cellStyle name="Percentuale 60 4 4" xfId="25877"/>
    <cellStyle name="Percentuale 60 4 5" xfId="25878"/>
    <cellStyle name="Percentuale 60 4 5 2" xfId="45713"/>
    <cellStyle name="Percentuale 60 4 6" xfId="25879"/>
    <cellStyle name="Percentuale 60 4 7" xfId="25872"/>
    <cellStyle name="Percentuale 60 4 8" xfId="3189"/>
    <cellStyle name="Percentuale 60 5" xfId="1466"/>
    <cellStyle name="Percentuale 60 5 2" xfId="25881"/>
    <cellStyle name="Percentuale 60 5 3" xfId="25882"/>
    <cellStyle name="Percentuale 60 5 3 2" xfId="45714"/>
    <cellStyle name="Percentuale 60 5 4" xfId="25883"/>
    <cellStyle name="Percentuale 60 5 5" xfId="25880"/>
    <cellStyle name="Percentuale 60 6" xfId="3186"/>
    <cellStyle name="Percentuale 60 6 2" xfId="5967"/>
    <cellStyle name="Percentuale 60 6 3" xfId="25884"/>
    <cellStyle name="Percentuale 60 7" xfId="25885"/>
    <cellStyle name="Percentuale 60 7 2" xfId="45715"/>
    <cellStyle name="Percentuale 60 8" xfId="25852"/>
    <cellStyle name="Percentuale 61" xfId="1467"/>
    <cellStyle name="Percentuale 61 2" xfId="1468"/>
    <cellStyle name="Percentuale 61 2 2" xfId="3191"/>
    <cellStyle name="Percentuale 61 2 2 2" xfId="9923"/>
    <cellStyle name="Percentuale 61 2 2 3" xfId="25888"/>
    <cellStyle name="Percentuale 61 2 3" xfId="9661"/>
    <cellStyle name="Percentuale 61 2 3 2" xfId="25889"/>
    <cellStyle name="Percentuale 61 2 4" xfId="25890"/>
    <cellStyle name="Percentuale 61 2 4 2" xfId="45716"/>
    <cellStyle name="Percentuale 61 2 5" xfId="25891"/>
    <cellStyle name="Percentuale 61 2 6" xfId="25887"/>
    <cellStyle name="Percentuale 61 3" xfId="1469"/>
    <cellStyle name="Percentuale 61 3 2" xfId="1470"/>
    <cellStyle name="Percentuale 61 3 2 2" xfId="4768"/>
    <cellStyle name="Percentuale 61 3 2 2 2" xfId="25895"/>
    <cellStyle name="Percentuale 61 3 2 2 3" xfId="25894"/>
    <cellStyle name="Percentuale 61 3 2 3" xfId="3941"/>
    <cellStyle name="Percentuale 61 3 2 3 2" xfId="10477"/>
    <cellStyle name="Percentuale 61 3 2 3 3" xfId="25896"/>
    <cellStyle name="Percentuale 61 3 2 3 4" xfId="45717"/>
    <cellStyle name="Percentuale 61 3 2 4" xfId="25897"/>
    <cellStyle name="Percentuale 61 3 2 5" xfId="25893"/>
    <cellStyle name="Percentuale 61 3 3" xfId="3192"/>
    <cellStyle name="Percentuale 61 3 3 2" xfId="5657"/>
    <cellStyle name="Percentuale 61 3 3 2 2" xfId="25899"/>
    <cellStyle name="Percentuale 61 3 3 3" xfId="25900"/>
    <cellStyle name="Percentuale 61 3 3 4" xfId="25901"/>
    <cellStyle name="Percentuale 61 3 3 4 2" xfId="45718"/>
    <cellStyle name="Percentuale 61 3 3 5" xfId="25898"/>
    <cellStyle name="Percentuale 61 3 4" xfId="3431"/>
    <cellStyle name="Percentuale 61 3 4 2" xfId="10138"/>
    <cellStyle name="Percentuale 61 3 4 3" xfId="25902"/>
    <cellStyle name="Percentuale 61 3 5" xfId="7501"/>
    <cellStyle name="Percentuale 61 3 5 2" xfId="25903"/>
    <cellStyle name="Percentuale 61 3 6" xfId="25904"/>
    <cellStyle name="Percentuale 61 3 6 2" xfId="45719"/>
    <cellStyle name="Percentuale 61 3 7" xfId="25905"/>
    <cellStyle name="Percentuale 61 3 8" xfId="25892"/>
    <cellStyle name="Percentuale 61 3 9" xfId="2066"/>
    <cellStyle name="Percentuale 61 4" xfId="1471"/>
    <cellStyle name="Percentuale 61 4 2" xfId="5658"/>
    <cellStyle name="Percentuale 61 4 2 2" xfId="5659"/>
    <cellStyle name="Percentuale 61 4 2 2 2" xfId="25908"/>
    <cellStyle name="Percentuale 61 4 2 3" xfId="14266"/>
    <cellStyle name="Percentuale 61 4 2 3 2" xfId="25909"/>
    <cellStyle name="Percentuale 61 4 2 4" xfId="25907"/>
    <cellStyle name="Percentuale 61 4 2 5" xfId="13876"/>
    <cellStyle name="Percentuale 61 4 3" xfId="5660"/>
    <cellStyle name="Percentuale 61 4 3 2" xfId="25910"/>
    <cellStyle name="Percentuale 61 4 4" xfId="25911"/>
    <cellStyle name="Percentuale 61 4 5" xfId="25912"/>
    <cellStyle name="Percentuale 61 4 5 2" xfId="45720"/>
    <cellStyle name="Percentuale 61 4 6" xfId="25913"/>
    <cellStyle name="Percentuale 61 4 7" xfId="25906"/>
    <cellStyle name="Percentuale 61 4 8" xfId="3193"/>
    <cellStyle name="Percentuale 61 5" xfId="1472"/>
    <cellStyle name="Percentuale 61 5 2" xfId="25915"/>
    <cellStyle name="Percentuale 61 5 3" xfId="25916"/>
    <cellStyle name="Percentuale 61 5 3 2" xfId="45721"/>
    <cellStyle name="Percentuale 61 5 4" xfId="25917"/>
    <cellStyle name="Percentuale 61 5 5" xfId="25914"/>
    <cellStyle name="Percentuale 61 6" xfId="3190"/>
    <cellStyle name="Percentuale 61 6 2" xfId="5968"/>
    <cellStyle name="Percentuale 61 6 3" xfId="25918"/>
    <cellStyle name="Percentuale 61 7" xfId="25919"/>
    <cellStyle name="Percentuale 61 7 2" xfId="45722"/>
    <cellStyle name="Percentuale 61 8" xfId="25886"/>
    <cellStyle name="Percentuale 62" xfId="1473"/>
    <cellStyle name="Percentuale 62 2" xfId="3194"/>
    <cellStyle name="Percentuale 62 2 2" xfId="9924"/>
    <cellStyle name="Percentuale 62 2 2 2" xfId="25922"/>
    <cellStyle name="Percentuale 62 2 3" xfId="25921"/>
    <cellStyle name="Percentuale 62 3" xfId="9662"/>
    <cellStyle name="Percentuale 62 3 2" xfId="25923"/>
    <cellStyle name="Percentuale 62 4" xfId="25924"/>
    <cellStyle name="Percentuale 62 4 2" xfId="45723"/>
    <cellStyle name="Percentuale 62 5" xfId="25920"/>
    <cellStyle name="Percentuale 63" xfId="1474"/>
    <cellStyle name="Percentuale 63 2" xfId="3195"/>
    <cellStyle name="Percentuale 63 2 2" xfId="9925"/>
    <cellStyle name="Percentuale 63 2 2 2" xfId="25927"/>
    <cellStyle name="Percentuale 63 2 3" xfId="25926"/>
    <cellStyle name="Percentuale 63 3" xfId="9663"/>
    <cellStyle name="Percentuale 63 3 2" xfId="25928"/>
    <cellStyle name="Percentuale 63 4" xfId="25929"/>
    <cellStyle name="Percentuale 63 4 2" xfId="45724"/>
    <cellStyle name="Percentuale 63 5" xfId="25925"/>
    <cellStyle name="Percentuale 64" xfId="1475"/>
    <cellStyle name="Percentuale 64 2" xfId="3196"/>
    <cellStyle name="Percentuale 64 2 2" xfId="9926"/>
    <cellStyle name="Percentuale 64 2 2 2" xfId="25932"/>
    <cellStyle name="Percentuale 64 2 3" xfId="25931"/>
    <cellStyle name="Percentuale 64 3" xfId="9664"/>
    <cellStyle name="Percentuale 64 3 2" xfId="25933"/>
    <cellStyle name="Percentuale 64 4" xfId="25934"/>
    <cellStyle name="Percentuale 64 4 2" xfId="45725"/>
    <cellStyle name="Percentuale 64 5" xfId="25930"/>
    <cellStyle name="Percentuale 65" xfId="1476"/>
    <cellStyle name="Percentuale 65 2" xfId="3197"/>
    <cellStyle name="Percentuale 65 2 2" xfId="9927"/>
    <cellStyle name="Percentuale 65 2 2 2" xfId="25937"/>
    <cellStyle name="Percentuale 65 2 3" xfId="25936"/>
    <cellStyle name="Percentuale 65 3" xfId="9665"/>
    <cellStyle name="Percentuale 65 3 2" xfId="25938"/>
    <cellStyle name="Percentuale 65 4" xfId="25939"/>
    <cellStyle name="Percentuale 65 4 2" xfId="45726"/>
    <cellStyle name="Percentuale 65 5" xfId="25935"/>
    <cellStyle name="Percentuale 66" xfId="1477"/>
    <cellStyle name="Percentuale 66 2" xfId="3198"/>
    <cellStyle name="Percentuale 66 2 2" xfId="9928"/>
    <cellStyle name="Percentuale 66 2 2 2" xfId="25942"/>
    <cellStyle name="Percentuale 66 2 3" xfId="25941"/>
    <cellStyle name="Percentuale 66 3" xfId="9666"/>
    <cellStyle name="Percentuale 66 3 2" xfId="25943"/>
    <cellStyle name="Percentuale 66 4" xfId="25944"/>
    <cellStyle name="Percentuale 66 4 2" xfId="45727"/>
    <cellStyle name="Percentuale 66 5" xfId="25940"/>
    <cellStyle name="Percentuale 67" xfId="1478"/>
    <cellStyle name="Percentuale 67 2" xfId="3199"/>
    <cellStyle name="Percentuale 67 2 2" xfId="9929"/>
    <cellStyle name="Percentuale 67 2 2 2" xfId="25947"/>
    <cellStyle name="Percentuale 67 2 3" xfId="25946"/>
    <cellStyle name="Percentuale 67 3" xfId="9667"/>
    <cellStyle name="Percentuale 67 3 2" xfId="25948"/>
    <cellStyle name="Percentuale 67 4" xfId="25949"/>
    <cellStyle name="Percentuale 67 4 2" xfId="45728"/>
    <cellStyle name="Percentuale 67 5" xfId="25945"/>
    <cellStyle name="Percentuale 68" xfId="1479"/>
    <cellStyle name="Percentuale 68 2" xfId="1480"/>
    <cellStyle name="Percentuale 68 2 2" xfId="3201"/>
    <cellStyle name="Percentuale 68 2 2 2" xfId="9930"/>
    <cellStyle name="Percentuale 68 2 2 3" xfId="25952"/>
    <cellStyle name="Percentuale 68 2 3" xfId="9668"/>
    <cellStyle name="Percentuale 68 2 3 2" xfId="25953"/>
    <cellStyle name="Percentuale 68 2 4" xfId="25954"/>
    <cellStyle name="Percentuale 68 2 4 2" xfId="45729"/>
    <cellStyle name="Percentuale 68 2 5" xfId="25955"/>
    <cellStyle name="Percentuale 68 2 6" xfId="25951"/>
    <cellStyle name="Percentuale 68 3" xfId="1481"/>
    <cellStyle name="Percentuale 68 3 2" xfId="1482"/>
    <cellStyle name="Percentuale 68 3 2 2" xfId="4769"/>
    <cellStyle name="Percentuale 68 3 2 2 2" xfId="25959"/>
    <cellStyle name="Percentuale 68 3 2 2 3" xfId="25958"/>
    <cellStyle name="Percentuale 68 3 2 3" xfId="3942"/>
    <cellStyle name="Percentuale 68 3 2 3 2" xfId="10478"/>
    <cellStyle name="Percentuale 68 3 2 3 3" xfId="25960"/>
    <cellStyle name="Percentuale 68 3 2 3 4" xfId="45730"/>
    <cellStyle name="Percentuale 68 3 2 4" xfId="25961"/>
    <cellStyle name="Percentuale 68 3 2 5" xfId="25957"/>
    <cellStyle name="Percentuale 68 3 3" xfId="3202"/>
    <cellStyle name="Percentuale 68 3 3 2" xfId="5661"/>
    <cellStyle name="Percentuale 68 3 3 2 2" xfId="25963"/>
    <cellStyle name="Percentuale 68 3 3 3" xfId="25964"/>
    <cellStyle name="Percentuale 68 3 3 4" xfId="25965"/>
    <cellStyle name="Percentuale 68 3 3 4 2" xfId="45731"/>
    <cellStyle name="Percentuale 68 3 3 5" xfId="25962"/>
    <cellStyle name="Percentuale 68 3 4" xfId="3432"/>
    <cellStyle name="Percentuale 68 3 4 2" xfId="10139"/>
    <cellStyle name="Percentuale 68 3 4 3" xfId="25966"/>
    <cellStyle name="Percentuale 68 3 5" xfId="7717"/>
    <cellStyle name="Percentuale 68 3 5 2" xfId="25967"/>
    <cellStyle name="Percentuale 68 3 6" xfId="25968"/>
    <cellStyle name="Percentuale 68 3 6 2" xfId="45732"/>
    <cellStyle name="Percentuale 68 3 7" xfId="25969"/>
    <cellStyle name="Percentuale 68 3 8" xfId="25956"/>
    <cellStyle name="Percentuale 68 3 9" xfId="2067"/>
    <cellStyle name="Percentuale 68 4" xfId="1483"/>
    <cellStyle name="Percentuale 68 4 2" xfId="5662"/>
    <cellStyle name="Percentuale 68 4 2 2" xfId="5663"/>
    <cellStyle name="Percentuale 68 4 2 2 2" xfId="25972"/>
    <cellStyle name="Percentuale 68 4 2 3" xfId="14267"/>
    <cellStyle name="Percentuale 68 4 2 3 2" xfId="25973"/>
    <cellStyle name="Percentuale 68 4 2 4" xfId="25971"/>
    <cellStyle name="Percentuale 68 4 2 5" xfId="13877"/>
    <cellStyle name="Percentuale 68 4 3" xfId="5664"/>
    <cellStyle name="Percentuale 68 4 3 2" xfId="25974"/>
    <cellStyle name="Percentuale 68 4 4" xfId="25975"/>
    <cellStyle name="Percentuale 68 4 5" xfId="25976"/>
    <cellStyle name="Percentuale 68 4 5 2" xfId="45733"/>
    <cellStyle name="Percentuale 68 4 6" xfId="25977"/>
    <cellStyle name="Percentuale 68 4 7" xfId="25970"/>
    <cellStyle name="Percentuale 68 4 8" xfId="3203"/>
    <cellStyle name="Percentuale 68 5" xfId="1484"/>
    <cellStyle name="Percentuale 68 5 2" xfId="25979"/>
    <cellStyle name="Percentuale 68 5 3" xfId="25980"/>
    <cellStyle name="Percentuale 68 5 3 2" xfId="45734"/>
    <cellStyle name="Percentuale 68 5 4" xfId="25981"/>
    <cellStyle name="Percentuale 68 5 5" xfId="25978"/>
    <cellStyle name="Percentuale 68 6" xfId="3200"/>
    <cellStyle name="Percentuale 68 6 2" xfId="5969"/>
    <cellStyle name="Percentuale 68 6 3" xfId="25982"/>
    <cellStyle name="Percentuale 68 7" xfId="25983"/>
    <cellStyle name="Percentuale 68 7 2" xfId="45735"/>
    <cellStyle name="Percentuale 68 8" xfId="25950"/>
    <cellStyle name="Percentuale 69" xfId="1485"/>
    <cellStyle name="Percentuale 69 2" xfId="1486"/>
    <cellStyle name="Percentuale 69 2 2" xfId="3205"/>
    <cellStyle name="Percentuale 69 2 2 2" xfId="9931"/>
    <cellStyle name="Percentuale 69 2 2 3" xfId="25986"/>
    <cellStyle name="Percentuale 69 2 3" xfId="9669"/>
    <cellStyle name="Percentuale 69 2 3 2" xfId="25987"/>
    <cellStyle name="Percentuale 69 2 4" xfId="25988"/>
    <cellStyle name="Percentuale 69 2 4 2" xfId="45736"/>
    <cellStyle name="Percentuale 69 2 5" xfId="25989"/>
    <cellStyle name="Percentuale 69 2 6" xfId="25985"/>
    <cellStyle name="Percentuale 69 3" xfId="1487"/>
    <cellStyle name="Percentuale 69 3 2" xfId="1488"/>
    <cellStyle name="Percentuale 69 3 2 2" xfId="4770"/>
    <cellStyle name="Percentuale 69 3 2 2 2" xfId="25993"/>
    <cellStyle name="Percentuale 69 3 2 2 3" xfId="25992"/>
    <cellStyle name="Percentuale 69 3 2 3" xfId="3943"/>
    <cellStyle name="Percentuale 69 3 2 3 2" xfId="10479"/>
    <cellStyle name="Percentuale 69 3 2 3 3" xfId="25994"/>
    <cellStyle name="Percentuale 69 3 2 3 4" xfId="45737"/>
    <cellStyle name="Percentuale 69 3 2 4" xfId="25995"/>
    <cellStyle name="Percentuale 69 3 2 5" xfId="25991"/>
    <cellStyle name="Percentuale 69 3 3" xfId="3206"/>
    <cellStyle name="Percentuale 69 3 3 2" xfId="5665"/>
    <cellStyle name="Percentuale 69 3 3 2 2" xfId="25997"/>
    <cellStyle name="Percentuale 69 3 3 3" xfId="25998"/>
    <cellStyle name="Percentuale 69 3 3 4" xfId="25999"/>
    <cellStyle name="Percentuale 69 3 3 4 2" xfId="45738"/>
    <cellStyle name="Percentuale 69 3 3 5" xfId="25996"/>
    <cellStyle name="Percentuale 69 3 4" xfId="3433"/>
    <cellStyle name="Percentuale 69 3 4 2" xfId="10140"/>
    <cellStyle name="Percentuale 69 3 4 3" xfId="26000"/>
    <cellStyle name="Percentuale 69 3 5" xfId="8569"/>
    <cellStyle name="Percentuale 69 3 5 2" xfId="26001"/>
    <cellStyle name="Percentuale 69 3 6" xfId="26002"/>
    <cellStyle name="Percentuale 69 3 6 2" xfId="45739"/>
    <cellStyle name="Percentuale 69 3 7" xfId="26003"/>
    <cellStyle name="Percentuale 69 3 8" xfId="25990"/>
    <cellStyle name="Percentuale 69 3 9" xfId="2068"/>
    <cellStyle name="Percentuale 69 4" xfId="1489"/>
    <cellStyle name="Percentuale 69 4 2" xfId="5666"/>
    <cellStyle name="Percentuale 69 4 2 2" xfId="5667"/>
    <cellStyle name="Percentuale 69 4 2 2 2" xfId="26006"/>
    <cellStyle name="Percentuale 69 4 2 3" xfId="14268"/>
    <cellStyle name="Percentuale 69 4 2 3 2" xfId="26007"/>
    <cellStyle name="Percentuale 69 4 2 4" xfId="26005"/>
    <cellStyle name="Percentuale 69 4 2 5" xfId="13878"/>
    <cellStyle name="Percentuale 69 4 3" xfId="5668"/>
    <cellStyle name="Percentuale 69 4 3 2" xfId="26008"/>
    <cellStyle name="Percentuale 69 4 4" xfId="26009"/>
    <cellStyle name="Percentuale 69 4 5" xfId="26010"/>
    <cellStyle name="Percentuale 69 4 5 2" xfId="45740"/>
    <cellStyle name="Percentuale 69 4 6" xfId="26011"/>
    <cellStyle name="Percentuale 69 4 7" xfId="26004"/>
    <cellStyle name="Percentuale 69 4 8" xfId="3207"/>
    <cellStyle name="Percentuale 69 5" xfId="1490"/>
    <cellStyle name="Percentuale 69 5 2" xfId="26013"/>
    <cellStyle name="Percentuale 69 5 3" xfId="26014"/>
    <cellStyle name="Percentuale 69 5 3 2" xfId="45741"/>
    <cellStyle name="Percentuale 69 5 4" xfId="26015"/>
    <cellStyle name="Percentuale 69 5 5" xfId="26012"/>
    <cellStyle name="Percentuale 69 6" xfId="3204"/>
    <cellStyle name="Percentuale 69 6 2" xfId="5970"/>
    <cellStyle name="Percentuale 69 6 3" xfId="26016"/>
    <cellStyle name="Percentuale 69 7" xfId="26017"/>
    <cellStyle name="Percentuale 69 7 2" xfId="45742"/>
    <cellStyle name="Percentuale 69 8" xfId="25984"/>
    <cellStyle name="Percentuale 7" xfId="1491"/>
    <cellStyle name="Percentuale 7 2" xfId="1492"/>
    <cellStyle name="Percentuale 7 2 2" xfId="3209"/>
    <cellStyle name="Percentuale 7 2 2 2" xfId="9932"/>
    <cellStyle name="Percentuale 7 2 2 3" xfId="26020"/>
    <cellStyle name="Percentuale 7 2 3" xfId="9670"/>
    <cellStyle name="Percentuale 7 2 3 2" xfId="26021"/>
    <cellStyle name="Percentuale 7 2 4" xfId="26022"/>
    <cellStyle name="Percentuale 7 2 4 2" xfId="45743"/>
    <cellStyle name="Percentuale 7 2 5" xfId="26023"/>
    <cellStyle name="Percentuale 7 2 6" xfId="26019"/>
    <cellStyle name="Percentuale 7 3" xfId="1493"/>
    <cellStyle name="Percentuale 7 3 2" xfId="1494"/>
    <cellStyle name="Percentuale 7 3 2 2" xfId="4771"/>
    <cellStyle name="Percentuale 7 3 2 2 2" xfId="26027"/>
    <cellStyle name="Percentuale 7 3 2 2 3" xfId="26026"/>
    <cellStyle name="Percentuale 7 3 2 3" xfId="3944"/>
    <cellStyle name="Percentuale 7 3 2 3 2" xfId="10480"/>
    <cellStyle name="Percentuale 7 3 2 3 3" xfId="26028"/>
    <cellStyle name="Percentuale 7 3 2 3 4" xfId="45744"/>
    <cellStyle name="Percentuale 7 3 2 4" xfId="26029"/>
    <cellStyle name="Percentuale 7 3 2 5" xfId="26025"/>
    <cellStyle name="Percentuale 7 3 3" xfId="3210"/>
    <cellStyle name="Percentuale 7 3 3 2" xfId="5669"/>
    <cellStyle name="Percentuale 7 3 3 2 2" xfId="26031"/>
    <cellStyle name="Percentuale 7 3 3 3" xfId="26032"/>
    <cellStyle name="Percentuale 7 3 3 4" xfId="26033"/>
    <cellStyle name="Percentuale 7 3 3 4 2" xfId="45745"/>
    <cellStyle name="Percentuale 7 3 3 5" xfId="26030"/>
    <cellStyle name="Percentuale 7 3 4" xfId="3434"/>
    <cellStyle name="Percentuale 7 3 4 2" xfId="10141"/>
    <cellStyle name="Percentuale 7 3 4 3" xfId="26034"/>
    <cellStyle name="Percentuale 7 3 5" xfId="8613"/>
    <cellStyle name="Percentuale 7 3 5 2" xfId="26035"/>
    <cellStyle name="Percentuale 7 3 6" xfId="26036"/>
    <cellStyle name="Percentuale 7 3 6 2" xfId="45746"/>
    <cellStyle name="Percentuale 7 3 7" xfId="26037"/>
    <cellStyle name="Percentuale 7 3 8" xfId="26024"/>
    <cellStyle name="Percentuale 7 3 9" xfId="2069"/>
    <cellStyle name="Percentuale 7 4" xfId="1495"/>
    <cellStyle name="Percentuale 7 4 2" xfId="5670"/>
    <cellStyle name="Percentuale 7 4 2 2" xfId="5671"/>
    <cellStyle name="Percentuale 7 4 2 2 2" xfId="26040"/>
    <cellStyle name="Percentuale 7 4 2 3" xfId="14269"/>
    <cellStyle name="Percentuale 7 4 2 3 2" xfId="26041"/>
    <cellStyle name="Percentuale 7 4 2 4" xfId="26039"/>
    <cellStyle name="Percentuale 7 4 2 5" xfId="13879"/>
    <cellStyle name="Percentuale 7 4 3" xfId="5672"/>
    <cellStyle name="Percentuale 7 4 3 2" xfId="26042"/>
    <cellStyle name="Percentuale 7 4 4" xfId="26043"/>
    <cellStyle name="Percentuale 7 4 5" xfId="26044"/>
    <cellStyle name="Percentuale 7 4 5 2" xfId="45747"/>
    <cellStyle name="Percentuale 7 4 6" xfId="26045"/>
    <cellStyle name="Percentuale 7 4 7" xfId="26038"/>
    <cellStyle name="Percentuale 7 4 8" xfId="3211"/>
    <cellStyle name="Percentuale 7 5" xfId="1496"/>
    <cellStyle name="Percentuale 7 5 2" xfId="26047"/>
    <cellStyle name="Percentuale 7 5 3" xfId="26048"/>
    <cellStyle name="Percentuale 7 5 3 2" xfId="45748"/>
    <cellStyle name="Percentuale 7 5 4" xfId="26049"/>
    <cellStyle name="Percentuale 7 5 5" xfId="26046"/>
    <cellStyle name="Percentuale 7 6" xfId="3208"/>
    <cellStyle name="Percentuale 7 6 2" xfId="5971"/>
    <cellStyle name="Percentuale 7 6 3" xfId="26050"/>
    <cellStyle name="Percentuale 7 7" xfId="26051"/>
    <cellStyle name="Percentuale 7 7 2" xfId="45749"/>
    <cellStyle name="Percentuale 7 8" xfId="26018"/>
    <cellStyle name="Percentuale 8" xfId="1497"/>
    <cellStyle name="Percentuale 8 2" xfId="1498"/>
    <cellStyle name="Percentuale 8 2 2" xfId="3213"/>
    <cellStyle name="Percentuale 8 2 2 2" xfId="9933"/>
    <cellStyle name="Percentuale 8 2 2 3" xfId="26054"/>
    <cellStyle name="Percentuale 8 2 3" xfId="9671"/>
    <cellStyle name="Percentuale 8 2 3 2" xfId="26055"/>
    <cellStyle name="Percentuale 8 2 4" xfId="26056"/>
    <cellStyle name="Percentuale 8 2 4 2" xfId="45750"/>
    <cellStyle name="Percentuale 8 2 5" xfId="26057"/>
    <cellStyle name="Percentuale 8 2 6" xfId="26053"/>
    <cellStyle name="Percentuale 8 3" xfId="1499"/>
    <cellStyle name="Percentuale 8 3 2" xfId="1500"/>
    <cellStyle name="Percentuale 8 3 2 2" xfId="4772"/>
    <cellStyle name="Percentuale 8 3 2 2 2" xfId="26061"/>
    <cellStyle name="Percentuale 8 3 2 2 3" xfId="26060"/>
    <cellStyle name="Percentuale 8 3 2 3" xfId="3945"/>
    <cellStyle name="Percentuale 8 3 2 3 2" xfId="10481"/>
    <cellStyle name="Percentuale 8 3 2 3 3" xfId="26062"/>
    <cellStyle name="Percentuale 8 3 2 3 4" xfId="45751"/>
    <cellStyle name="Percentuale 8 3 2 4" xfId="26063"/>
    <cellStyle name="Percentuale 8 3 2 5" xfId="26059"/>
    <cellStyle name="Percentuale 8 3 3" xfId="3214"/>
    <cellStyle name="Percentuale 8 3 3 2" xfId="5673"/>
    <cellStyle name="Percentuale 8 3 3 2 2" xfId="26065"/>
    <cellStyle name="Percentuale 8 3 3 3" xfId="26066"/>
    <cellStyle name="Percentuale 8 3 3 4" xfId="26067"/>
    <cellStyle name="Percentuale 8 3 3 4 2" xfId="45752"/>
    <cellStyle name="Percentuale 8 3 3 5" xfId="26064"/>
    <cellStyle name="Percentuale 8 3 4" xfId="3435"/>
    <cellStyle name="Percentuale 8 3 4 2" xfId="10142"/>
    <cellStyle name="Percentuale 8 3 4 3" xfId="26068"/>
    <cellStyle name="Percentuale 8 3 5" xfId="7399"/>
    <cellStyle name="Percentuale 8 3 5 2" xfId="26069"/>
    <cellStyle name="Percentuale 8 3 6" xfId="26070"/>
    <cellStyle name="Percentuale 8 3 6 2" xfId="45753"/>
    <cellStyle name="Percentuale 8 3 7" xfId="26071"/>
    <cellStyle name="Percentuale 8 3 8" xfId="26058"/>
    <cellStyle name="Percentuale 8 3 9" xfId="2070"/>
    <cellStyle name="Percentuale 8 4" xfId="1501"/>
    <cellStyle name="Percentuale 8 4 2" xfId="5674"/>
    <cellStyle name="Percentuale 8 4 2 2" xfId="5675"/>
    <cellStyle name="Percentuale 8 4 2 2 2" xfId="26074"/>
    <cellStyle name="Percentuale 8 4 2 3" xfId="14270"/>
    <cellStyle name="Percentuale 8 4 2 3 2" xfId="26075"/>
    <cellStyle name="Percentuale 8 4 2 4" xfId="26073"/>
    <cellStyle name="Percentuale 8 4 2 5" xfId="13880"/>
    <cellStyle name="Percentuale 8 4 3" xfId="5676"/>
    <cellStyle name="Percentuale 8 4 3 2" xfId="26076"/>
    <cellStyle name="Percentuale 8 4 4" xfId="26077"/>
    <cellStyle name="Percentuale 8 4 5" xfId="26078"/>
    <cellStyle name="Percentuale 8 4 5 2" xfId="45754"/>
    <cellStyle name="Percentuale 8 4 6" xfId="26079"/>
    <cellStyle name="Percentuale 8 4 7" xfId="26072"/>
    <cellStyle name="Percentuale 8 4 8" xfId="3215"/>
    <cellStyle name="Percentuale 8 5" xfId="1502"/>
    <cellStyle name="Percentuale 8 5 2" xfId="26081"/>
    <cellStyle name="Percentuale 8 5 3" xfId="26082"/>
    <cellStyle name="Percentuale 8 5 3 2" xfId="45755"/>
    <cellStyle name="Percentuale 8 5 4" xfId="26083"/>
    <cellStyle name="Percentuale 8 5 5" xfId="26080"/>
    <cellStyle name="Percentuale 8 6" xfId="3212"/>
    <cellStyle name="Percentuale 8 6 2" xfId="5972"/>
    <cellStyle name="Percentuale 8 6 3" xfId="26084"/>
    <cellStyle name="Percentuale 8 7" xfId="26085"/>
    <cellStyle name="Percentuale 8 7 2" xfId="45756"/>
    <cellStyle name="Percentuale 8 8" xfId="26052"/>
    <cellStyle name="Percentuale 9" xfId="1503"/>
    <cellStyle name="Percentuale 9 2" xfId="1504"/>
    <cellStyle name="Percentuale 9 2 2" xfId="3217"/>
    <cellStyle name="Percentuale 9 2 2 2" xfId="9934"/>
    <cellStyle name="Percentuale 9 2 2 3" xfId="26088"/>
    <cellStyle name="Percentuale 9 2 3" xfId="9672"/>
    <cellStyle name="Percentuale 9 2 3 2" xfId="26089"/>
    <cellStyle name="Percentuale 9 2 4" xfId="26090"/>
    <cellStyle name="Percentuale 9 2 4 2" xfId="45757"/>
    <cellStyle name="Percentuale 9 2 5" xfId="26091"/>
    <cellStyle name="Percentuale 9 2 6" xfId="26087"/>
    <cellStyle name="Percentuale 9 3" xfId="1505"/>
    <cellStyle name="Percentuale 9 3 2" xfId="1506"/>
    <cellStyle name="Percentuale 9 3 2 2" xfId="4773"/>
    <cellStyle name="Percentuale 9 3 2 2 2" xfId="26095"/>
    <cellStyle name="Percentuale 9 3 2 2 3" xfId="26094"/>
    <cellStyle name="Percentuale 9 3 2 3" xfId="3946"/>
    <cellStyle name="Percentuale 9 3 2 3 2" xfId="10482"/>
    <cellStyle name="Percentuale 9 3 2 3 3" xfId="26096"/>
    <cellStyle name="Percentuale 9 3 2 3 4" xfId="45758"/>
    <cellStyle name="Percentuale 9 3 2 4" xfId="26097"/>
    <cellStyle name="Percentuale 9 3 2 5" xfId="26093"/>
    <cellStyle name="Percentuale 9 3 3" xfId="3218"/>
    <cellStyle name="Percentuale 9 3 3 2" xfId="5677"/>
    <cellStyle name="Percentuale 9 3 3 2 2" xfId="26099"/>
    <cellStyle name="Percentuale 9 3 3 3" xfId="26100"/>
    <cellStyle name="Percentuale 9 3 3 4" xfId="26101"/>
    <cellStyle name="Percentuale 9 3 3 4 2" xfId="45759"/>
    <cellStyle name="Percentuale 9 3 3 5" xfId="26098"/>
    <cellStyle name="Percentuale 9 3 4" xfId="3436"/>
    <cellStyle name="Percentuale 9 3 4 2" xfId="10143"/>
    <cellStyle name="Percentuale 9 3 4 3" xfId="26102"/>
    <cellStyle name="Percentuale 9 3 5" xfId="8612"/>
    <cellStyle name="Percentuale 9 3 5 2" xfId="26103"/>
    <cellStyle name="Percentuale 9 3 6" xfId="26104"/>
    <cellStyle name="Percentuale 9 3 6 2" xfId="45760"/>
    <cellStyle name="Percentuale 9 3 7" xfId="26105"/>
    <cellStyle name="Percentuale 9 3 8" xfId="26092"/>
    <cellStyle name="Percentuale 9 3 9" xfId="2071"/>
    <cellStyle name="Percentuale 9 4" xfId="1507"/>
    <cellStyle name="Percentuale 9 4 2" xfId="5678"/>
    <cellStyle name="Percentuale 9 4 2 2" xfId="5679"/>
    <cellStyle name="Percentuale 9 4 2 2 2" xfId="26108"/>
    <cellStyle name="Percentuale 9 4 2 3" xfId="14271"/>
    <cellStyle name="Percentuale 9 4 2 3 2" xfId="26109"/>
    <cellStyle name="Percentuale 9 4 2 4" xfId="26107"/>
    <cellStyle name="Percentuale 9 4 2 5" xfId="13881"/>
    <cellStyle name="Percentuale 9 4 3" xfId="5680"/>
    <cellStyle name="Percentuale 9 4 3 2" xfId="26110"/>
    <cellStyle name="Percentuale 9 4 4" xfId="26111"/>
    <cellStyle name="Percentuale 9 4 5" xfId="26112"/>
    <cellStyle name="Percentuale 9 4 5 2" xfId="45761"/>
    <cellStyle name="Percentuale 9 4 6" xfId="26113"/>
    <cellStyle name="Percentuale 9 4 7" xfId="26106"/>
    <cellStyle name="Percentuale 9 4 8" xfId="3219"/>
    <cellStyle name="Percentuale 9 5" xfId="1508"/>
    <cellStyle name="Percentuale 9 5 2" xfId="26115"/>
    <cellStyle name="Percentuale 9 5 3" xfId="26116"/>
    <cellStyle name="Percentuale 9 5 3 2" xfId="45762"/>
    <cellStyle name="Percentuale 9 5 4" xfId="26117"/>
    <cellStyle name="Percentuale 9 5 5" xfId="26114"/>
    <cellStyle name="Percentuale 9 6" xfId="3216"/>
    <cellStyle name="Percentuale 9 6 2" xfId="5973"/>
    <cellStyle name="Percentuale 9 6 3" xfId="26118"/>
    <cellStyle name="Percentuale 9 7" xfId="26119"/>
    <cellStyle name="Percentuale 9 7 2" xfId="45763"/>
    <cellStyle name="Percentuale 9 8" xfId="26086"/>
    <cellStyle name="Procent 10" xfId="26120"/>
    <cellStyle name="Procent 10 2" xfId="26121"/>
    <cellStyle name="Procent 10 2 2" xfId="26122"/>
    <cellStyle name="Procent 10 3" xfId="26123"/>
    <cellStyle name="Procent 10 3 2" xfId="26124"/>
    <cellStyle name="Procent 10 4" xfId="26125"/>
    <cellStyle name="Procent 10 4 2" xfId="26126"/>
    <cellStyle name="Procent 10 5" xfId="26127"/>
    <cellStyle name="Procent 11" xfId="26128"/>
    <cellStyle name="Procent 11 2" xfId="26129"/>
    <cellStyle name="Procent 12" xfId="26130"/>
    <cellStyle name="Procent 12 2" xfId="26131"/>
    <cellStyle name="Procent 13" xfId="26132"/>
    <cellStyle name="Procent 2" xfId="1642"/>
    <cellStyle name="Procent 2 10" xfId="26134"/>
    <cellStyle name="Procent 2 10 2" xfId="26135"/>
    <cellStyle name="Procent 2 10 2 2" xfId="26136"/>
    <cellStyle name="Procent 2 10 3" xfId="26137"/>
    <cellStyle name="Procent 2 11" xfId="26138"/>
    <cellStyle name="Procent 2 11 2" xfId="26139"/>
    <cellStyle name="Procent 2 12" xfId="26140"/>
    <cellStyle name="Procent 2 12 2" xfId="26141"/>
    <cellStyle name="Procent 2 13" xfId="26142"/>
    <cellStyle name="Procent 2 13 2" xfId="26143"/>
    <cellStyle name="Procent 2 14" xfId="26144"/>
    <cellStyle name="Procent 2 14 2" xfId="26145"/>
    <cellStyle name="Procent 2 15" xfId="26146"/>
    <cellStyle name="Procent 2 16" xfId="26147"/>
    <cellStyle name="Procent 2 17" xfId="26148"/>
    <cellStyle name="Procent 2 18" xfId="26149"/>
    <cellStyle name="Procent 2 18 2" xfId="45764"/>
    <cellStyle name="Procent 2 19" xfId="26150"/>
    <cellStyle name="Procent 2 2" xfId="1643"/>
    <cellStyle name="Procent 2 2 10" xfId="26152"/>
    <cellStyle name="Procent 2 2 11" xfId="26153"/>
    <cellStyle name="Procent 2 2 12" xfId="26154"/>
    <cellStyle name="Procent 2 2 12 2" xfId="45765"/>
    <cellStyle name="Procent 2 2 13" xfId="26155"/>
    <cellStyle name="Procent 2 2 14" xfId="26151"/>
    <cellStyle name="Procent 2 2 15" xfId="14272"/>
    <cellStyle name="Procent 2 2 16" xfId="5681"/>
    <cellStyle name="Procent 2 2 2" xfId="7332"/>
    <cellStyle name="Procent 2 2 2 2" xfId="26157"/>
    <cellStyle name="Procent 2 2 2 2 2" xfId="26158"/>
    <cellStyle name="Procent 2 2 2 3" xfId="26159"/>
    <cellStyle name="Procent 2 2 2 3 2" xfId="26160"/>
    <cellStyle name="Procent 2 2 2 4" xfId="26161"/>
    <cellStyle name="Procent 2 2 2 4 2" xfId="26162"/>
    <cellStyle name="Procent 2 2 2 5" xfId="26163"/>
    <cellStyle name="Procent 2 2 2 5 2" xfId="26164"/>
    <cellStyle name="Procent 2 2 2 6" xfId="26165"/>
    <cellStyle name="Procent 2 2 2 7" xfId="26166"/>
    <cellStyle name="Procent 2 2 2 8" xfId="26156"/>
    <cellStyle name="Procent 2 2 2 9" xfId="14273"/>
    <cellStyle name="Procent 2 2 3" xfId="8478"/>
    <cellStyle name="Procent 2 2 3 2" xfId="26168"/>
    <cellStyle name="Procent 2 2 3 2 2" xfId="26169"/>
    <cellStyle name="Procent 2 2 3 3" xfId="26170"/>
    <cellStyle name="Procent 2 2 3 4" xfId="26167"/>
    <cellStyle name="Procent 2 2 4" xfId="7976"/>
    <cellStyle name="Procent 2 2 4 2" xfId="26172"/>
    <cellStyle name="Procent 2 2 4 3" xfId="26171"/>
    <cellStyle name="Procent 2 2 5" xfId="7331"/>
    <cellStyle name="Procent 2 2 5 2" xfId="26174"/>
    <cellStyle name="Procent 2 2 5 3" xfId="43006"/>
    <cellStyle name="Procent 2 2 5 4" xfId="26173"/>
    <cellStyle name="Procent 2 2 6" xfId="26175"/>
    <cellStyle name="Procent 2 2 6 2" xfId="26176"/>
    <cellStyle name="Procent 2 2 7" xfId="26177"/>
    <cellStyle name="Procent 2 2 7 2" xfId="26178"/>
    <cellStyle name="Procent 2 2 8" xfId="26179"/>
    <cellStyle name="Procent 2 2 9" xfId="26180"/>
    <cellStyle name="Procent 2 20" xfId="26133"/>
    <cellStyle name="Procent 2 21" xfId="3220"/>
    <cellStyle name="Procent 2 3" xfId="26181"/>
    <cellStyle name="Procent 2 3 2" xfId="26182"/>
    <cellStyle name="Procent 2 3 2 2" xfId="26183"/>
    <cellStyle name="Procent 2 3 2 2 2" xfId="26184"/>
    <cellStyle name="Procent 2 3 2 3" xfId="26185"/>
    <cellStyle name="Procent 2 3 2 3 2" xfId="26186"/>
    <cellStyle name="Procent 2 3 2 4" xfId="26187"/>
    <cellStyle name="Procent 2 3 3" xfId="26188"/>
    <cellStyle name="Procent 2 3 3 2" xfId="26189"/>
    <cellStyle name="Procent 2 3 4" xfId="26190"/>
    <cellStyle name="Procent 2 3 4 2" xfId="26191"/>
    <cellStyle name="Procent 2 3 5" xfId="26192"/>
    <cellStyle name="Procent 2 3 5 2" xfId="26193"/>
    <cellStyle name="Procent 2 3 6" xfId="26194"/>
    <cellStyle name="Procent 2 3 6 2" xfId="26195"/>
    <cellStyle name="Procent 2 3 7" xfId="26196"/>
    <cellStyle name="Procent 2 3 7 2" xfId="26197"/>
    <cellStyle name="Procent 2 3 8" xfId="26198"/>
    <cellStyle name="Procent 2 4" xfId="26199"/>
    <cellStyle name="Procent 2 4 2" xfId="26200"/>
    <cellStyle name="Procent 2 4 2 2" xfId="26201"/>
    <cellStyle name="Procent 2 4 2 2 2" xfId="26202"/>
    <cellStyle name="Procent 2 4 2 3" xfId="26203"/>
    <cellStyle name="Procent 2 4 2 3 2" xfId="26204"/>
    <cellStyle name="Procent 2 4 2 4" xfId="26205"/>
    <cellStyle name="Procent 2 4 3" xfId="26206"/>
    <cellStyle name="Procent 2 4 3 2" xfId="26207"/>
    <cellStyle name="Procent 2 4 4" xfId="26208"/>
    <cellStyle name="Procent 2 4 4 2" xfId="26209"/>
    <cellStyle name="Procent 2 4 5" xfId="26210"/>
    <cellStyle name="Procent 2 4 5 2" xfId="26211"/>
    <cellStyle name="Procent 2 4 6" xfId="26212"/>
    <cellStyle name="Procent 2 4 6 2" xfId="26213"/>
    <cellStyle name="Procent 2 4 7" xfId="26214"/>
    <cellStyle name="Procent 2 4 7 2" xfId="26215"/>
    <cellStyle name="Procent 2 4 8" xfId="26216"/>
    <cellStyle name="Procent 2 5" xfId="26217"/>
    <cellStyle name="Procent 2 5 2" xfId="26218"/>
    <cellStyle name="Procent 2 5 2 2" xfId="26219"/>
    <cellStyle name="Procent 2 5 2 2 2" xfId="26220"/>
    <cellStyle name="Procent 2 5 2 3" xfId="26221"/>
    <cellStyle name="Procent 2 5 2 3 2" xfId="26222"/>
    <cellStyle name="Procent 2 5 2 4" xfId="26223"/>
    <cellStyle name="Procent 2 5 3" xfId="26224"/>
    <cellStyle name="Procent 2 5 3 2" xfId="26225"/>
    <cellStyle name="Procent 2 5 4" xfId="26226"/>
    <cellStyle name="Procent 2 5 4 2" xfId="26227"/>
    <cellStyle name="Procent 2 5 5" xfId="26228"/>
    <cellStyle name="Procent 2 5 5 2" xfId="26229"/>
    <cellStyle name="Procent 2 5 6" xfId="26230"/>
    <cellStyle name="Procent 2 5 6 2" xfId="26231"/>
    <cellStyle name="Procent 2 6" xfId="26232"/>
    <cellStyle name="Procent 2 6 2" xfId="26233"/>
    <cellStyle name="Procent 2 6 2 2" xfId="26234"/>
    <cellStyle name="Procent 2 6 2 2 2" xfId="26235"/>
    <cellStyle name="Procent 2 6 2 3" xfId="26236"/>
    <cellStyle name="Procent 2 6 2 3 2" xfId="26237"/>
    <cellStyle name="Procent 2 6 2 4" xfId="26238"/>
    <cellStyle name="Procent 2 6 3" xfId="26239"/>
    <cellStyle name="Procent 2 6 3 2" xfId="26240"/>
    <cellStyle name="Procent 2 6 4" xfId="26241"/>
    <cellStyle name="Procent 2 6 4 2" xfId="26242"/>
    <cellStyle name="Procent 2 6 5" xfId="26243"/>
    <cellStyle name="Procent 2 6 5 2" xfId="26244"/>
    <cellStyle name="Procent 2 6 6" xfId="26245"/>
    <cellStyle name="Procent 2 7" xfId="26246"/>
    <cellStyle name="Procent 2 7 2" xfId="26247"/>
    <cellStyle name="Procent 2 7 2 2" xfId="26248"/>
    <cellStyle name="Procent 2 7 2 2 2" xfId="26249"/>
    <cellStyle name="Procent 2 7 2 3" xfId="26250"/>
    <cellStyle name="Procent 2 7 2 3 2" xfId="26251"/>
    <cellStyle name="Procent 2 7 2 4" xfId="26252"/>
    <cellStyle name="Procent 2 7 3" xfId="26253"/>
    <cellStyle name="Procent 2 7 3 2" xfId="26254"/>
    <cellStyle name="Procent 2 7 4" xfId="26255"/>
    <cellStyle name="Procent 2 7 4 2" xfId="26256"/>
    <cellStyle name="Procent 2 7 5" xfId="26257"/>
    <cellStyle name="Procent 2 7 5 2" xfId="26258"/>
    <cellStyle name="Procent 2 7 6" xfId="26259"/>
    <cellStyle name="Procent 2 8" xfId="26260"/>
    <cellStyle name="Procent 2 8 2" xfId="26261"/>
    <cellStyle name="Procent 2 8 2 2" xfId="26262"/>
    <cellStyle name="Procent 2 8 2 2 2" xfId="26263"/>
    <cellStyle name="Procent 2 8 2 3" xfId="26264"/>
    <cellStyle name="Procent 2 8 2 3 2" xfId="26265"/>
    <cellStyle name="Procent 2 8 2 4" xfId="26266"/>
    <cellStyle name="Procent 2 8 3" xfId="26267"/>
    <cellStyle name="Procent 2 8 3 2" xfId="26268"/>
    <cellStyle name="Procent 2 8 4" xfId="26269"/>
    <cellStyle name="Procent 2 8 4 2" xfId="26270"/>
    <cellStyle name="Procent 2 8 5" xfId="26271"/>
    <cellStyle name="Procent 2 8 5 2" xfId="26272"/>
    <cellStyle name="Procent 2 8 6" xfId="26273"/>
    <cellStyle name="Procent 2 9" xfId="26274"/>
    <cellStyle name="Procent 2 9 2" xfId="26275"/>
    <cellStyle name="Procent 2 9 2 2" xfId="26276"/>
    <cellStyle name="Procent 2 9 3" xfId="26277"/>
    <cellStyle name="Procent 2 9 3 2" xfId="26278"/>
    <cellStyle name="Procent 2 9 4" xfId="26279"/>
    <cellStyle name="Procent 3" xfId="1644"/>
    <cellStyle name="Procent 3 10" xfId="3437"/>
    <cellStyle name="Procent 3 2" xfId="5682"/>
    <cellStyle name="Procent 3 2 2" xfId="8479"/>
    <cellStyle name="Procent 3 2 2 2" xfId="26283"/>
    <cellStyle name="Procent 3 2 2 3" xfId="26282"/>
    <cellStyle name="Procent 3 2 3" xfId="7878"/>
    <cellStyle name="Procent 3 2 3 2" xfId="26285"/>
    <cellStyle name="Procent 3 2 3 3" xfId="26284"/>
    <cellStyle name="Procent 3 2 4" xfId="7334"/>
    <cellStyle name="Procent 3 2 4 2" xfId="42551"/>
    <cellStyle name="Procent 3 2 4 3" xfId="26286"/>
    <cellStyle name="Procent 3 2 5" xfId="26287"/>
    <cellStyle name="Procent 3 2 6" xfId="26288"/>
    <cellStyle name="Procent 3 2 7" xfId="26281"/>
    <cellStyle name="Procent 3 2 8" xfId="14275"/>
    <cellStyle name="Procent 3 3" xfId="8480"/>
    <cellStyle name="Procent 3 3 2" xfId="26290"/>
    <cellStyle name="Procent 3 3 3" xfId="26289"/>
    <cellStyle name="Procent 3 4" xfId="7877"/>
    <cellStyle name="Procent 3 4 2" xfId="26292"/>
    <cellStyle name="Procent 3 4 3" xfId="26291"/>
    <cellStyle name="Procent 3 5" xfId="7333"/>
    <cellStyle name="Procent 3 5 2" xfId="26293"/>
    <cellStyle name="Procent 3 5 3" xfId="14274"/>
    <cellStyle name="Procent 3 6" xfId="26294"/>
    <cellStyle name="Procent 3 7" xfId="26295"/>
    <cellStyle name="Procent 3 8" xfId="26296"/>
    <cellStyle name="Procent 3 9" xfId="26280"/>
    <cellStyle name="Procent 4" xfId="5683"/>
    <cellStyle name="Procent 4 10" xfId="14463"/>
    <cellStyle name="Procent 4 2" xfId="5684"/>
    <cellStyle name="Procent 4 2 2" xfId="6164"/>
    <cellStyle name="Procent 4 2 2 2" xfId="6484"/>
    <cellStyle name="Procent 4 2 2 2 2" xfId="9117"/>
    <cellStyle name="Procent 4 2 2 2 2 2" xfId="43456"/>
    <cellStyle name="Procent 4 2 2 2 2 3" xfId="26300"/>
    <cellStyle name="Procent 4 2 2 2 3" xfId="15217"/>
    <cellStyle name="Procent 4 2 2 3" xfId="8816"/>
    <cellStyle name="Procent 4 2 2 3 2" xfId="21366"/>
    <cellStyle name="Procent 4 2 2 3 3" xfId="26301"/>
    <cellStyle name="Procent 4 2 2 4" xfId="26299"/>
    <cellStyle name="Procent 4 2 2 5" xfId="15068"/>
    <cellStyle name="Procent 4 2 3" xfId="6244"/>
    <cellStyle name="Procent 4 2 3 2" xfId="6564"/>
    <cellStyle name="Procent 4 2 3 2 2" xfId="9197"/>
    <cellStyle name="Procent 4 2 3 2 2 2" xfId="44340"/>
    <cellStyle name="Procent 4 2 3 2 2 3" xfId="26303"/>
    <cellStyle name="Procent 4 2 3 2 3" xfId="15259"/>
    <cellStyle name="Procent 4 2 3 3" xfId="8887"/>
    <cellStyle name="Procent 4 2 3 3 2" xfId="43450"/>
    <cellStyle name="Procent 4 2 3 3 3" xfId="26302"/>
    <cellStyle name="Procent 4 2 3 4" xfId="15101"/>
    <cellStyle name="Procent 4 2 4" xfId="6324"/>
    <cellStyle name="Procent 4 2 4 2" xfId="6644"/>
    <cellStyle name="Procent 4 2 4 2 2" xfId="9277"/>
    <cellStyle name="Procent 4 2 4 2 2 2" xfId="43388"/>
    <cellStyle name="Procent 4 2 4 2 3" xfId="15301"/>
    <cellStyle name="Procent 4 2 4 3" xfId="8963"/>
    <cellStyle name="Procent 4 2 4 3 2" xfId="20975"/>
    <cellStyle name="Procent 4 2 4 3 3" xfId="26304"/>
    <cellStyle name="Procent 4 2 4 4" xfId="15139"/>
    <cellStyle name="Procent 4 2 5" xfId="6404"/>
    <cellStyle name="Procent 4 2 5 2" xfId="9043"/>
    <cellStyle name="Procent 4 2 5 2 2" xfId="44624"/>
    <cellStyle name="Procent 4 2 5 2 3" xfId="26305"/>
    <cellStyle name="Procent 4 2 5 3" xfId="15181"/>
    <cellStyle name="Procent 4 2 6" xfId="6724"/>
    <cellStyle name="Procent 4 2 6 2" xfId="9357"/>
    <cellStyle name="Procent 4 2 6 2 2" xfId="42673"/>
    <cellStyle name="Procent 4 2 6 3" xfId="15343"/>
    <cellStyle name="Procent 4 2 7" xfId="7977"/>
    <cellStyle name="Procent 4 2 7 2" xfId="43016"/>
    <cellStyle name="Procent 4 2 7 3" xfId="26298"/>
    <cellStyle name="Procent 4 2 8" xfId="14604"/>
    <cellStyle name="Procent 4 3" xfId="6163"/>
    <cellStyle name="Procent 4 3 2" xfId="6483"/>
    <cellStyle name="Procent 4 3 2 2" xfId="9116"/>
    <cellStyle name="Procent 4 3 2 2 2" xfId="43083"/>
    <cellStyle name="Procent 4 3 2 2 3" xfId="26307"/>
    <cellStyle name="Procent 4 3 2 3" xfId="15216"/>
    <cellStyle name="Procent 4 3 3" xfId="8815"/>
    <cellStyle name="Procent 4 3 3 2" xfId="43374"/>
    <cellStyle name="Procent 4 3 3 3" xfId="26308"/>
    <cellStyle name="Procent 4 3 4" xfId="26306"/>
    <cellStyle name="Procent 4 3 5" xfId="15067"/>
    <cellStyle name="Procent 4 4" xfId="6243"/>
    <cellStyle name="Procent 4 4 2" xfId="6563"/>
    <cellStyle name="Procent 4 4 2 2" xfId="9196"/>
    <cellStyle name="Procent 4 4 2 2 2" xfId="43091"/>
    <cellStyle name="Procent 4 4 2 2 3" xfId="26310"/>
    <cellStyle name="Procent 4 4 2 3" xfId="15258"/>
    <cellStyle name="Procent 4 4 3" xfId="8886"/>
    <cellStyle name="Procent 4 4 3 2" xfId="43055"/>
    <cellStyle name="Procent 4 4 3 3" xfId="26309"/>
    <cellStyle name="Procent 4 4 4" xfId="15100"/>
    <cellStyle name="Procent 4 5" xfId="6323"/>
    <cellStyle name="Procent 4 5 2" xfId="6643"/>
    <cellStyle name="Procent 4 5 2 2" xfId="9276"/>
    <cellStyle name="Procent 4 5 2 2 2" xfId="43387"/>
    <cellStyle name="Procent 4 5 2 2 3" xfId="26312"/>
    <cellStyle name="Procent 4 5 2 3" xfId="15300"/>
    <cellStyle name="Procent 4 5 3" xfId="8962"/>
    <cellStyle name="Procent 4 5 3 2" xfId="43066"/>
    <cellStyle name="Procent 4 5 3 3" xfId="26311"/>
    <cellStyle name="Procent 4 5 4" xfId="15138"/>
    <cellStyle name="Procent 4 6" xfId="6403"/>
    <cellStyle name="Procent 4 6 2" xfId="9042"/>
    <cellStyle name="Procent 4 6 2 2" xfId="43072"/>
    <cellStyle name="Procent 4 6 2 3" xfId="26313"/>
    <cellStyle name="Procent 4 6 3" xfId="15180"/>
    <cellStyle name="Procent 4 7" xfId="6723"/>
    <cellStyle name="Procent 4 7 2" xfId="9356"/>
    <cellStyle name="Procent 4 7 2 2" xfId="42672"/>
    <cellStyle name="Procent 4 7 2 3" xfId="26314"/>
    <cellStyle name="Procent 4 7 3" xfId="15342"/>
    <cellStyle name="Procent 4 8" xfId="9603"/>
    <cellStyle name="Procent 4 9" xfId="7879"/>
    <cellStyle name="Procent 4 9 2" xfId="44614"/>
    <cellStyle name="Procent 4 9 3" xfId="26297"/>
    <cellStyle name="Procent 5" xfId="26315"/>
    <cellStyle name="Procent 5 2" xfId="26316"/>
    <cellStyle name="Procent 5 2 2" xfId="26317"/>
    <cellStyle name="Procent 5 2 2 2" xfId="26318"/>
    <cellStyle name="Procent 5 2 3" xfId="26319"/>
    <cellStyle name="Procent 5 2 3 2" xfId="26320"/>
    <cellStyle name="Procent 5 2 4" xfId="26321"/>
    <cellStyle name="Procent 5 3" xfId="26322"/>
    <cellStyle name="Procent 5 3 2" xfId="26323"/>
    <cellStyle name="Procent 5 4" xfId="26324"/>
    <cellStyle name="Procent 5 4 2" xfId="26325"/>
    <cellStyle name="Procent 5 5" xfId="26326"/>
    <cellStyle name="Procent 5 5 2" xfId="26327"/>
    <cellStyle name="Procent 5 6" xfId="26328"/>
    <cellStyle name="Procent 5 7" xfId="26329"/>
    <cellStyle name="Procent 6" xfId="26330"/>
    <cellStyle name="Procent 6 2" xfId="26331"/>
    <cellStyle name="Procent 6 2 2" xfId="26332"/>
    <cellStyle name="Procent 6 2 2 2" xfId="26333"/>
    <cellStyle name="Procent 6 2 3" xfId="26334"/>
    <cellStyle name="Procent 6 2 3 2" xfId="26335"/>
    <cellStyle name="Procent 6 2 4" xfId="26336"/>
    <cellStyle name="Procent 6 3" xfId="26337"/>
    <cellStyle name="Procent 6 3 2" xfId="26338"/>
    <cellStyle name="Procent 6 4" xfId="26339"/>
    <cellStyle name="Procent 6 4 2" xfId="26340"/>
    <cellStyle name="Procent 6 5" xfId="26341"/>
    <cellStyle name="Procent 6 5 2" xfId="26342"/>
    <cellStyle name="Procent 6 6" xfId="26343"/>
    <cellStyle name="Procent 7" xfId="26344"/>
    <cellStyle name="Procent 7 2" xfId="26345"/>
    <cellStyle name="Procent 7 2 2" xfId="26346"/>
    <cellStyle name="Procent 7 2 2 2" xfId="26347"/>
    <cellStyle name="Procent 7 2 3" xfId="26348"/>
    <cellStyle name="Procent 7 2 3 2" xfId="26349"/>
    <cellStyle name="Procent 7 2 4" xfId="26350"/>
    <cellStyle name="Procent 7 3" xfId="26351"/>
    <cellStyle name="Procent 7 3 2" xfId="26352"/>
    <cellStyle name="Procent 7 4" xfId="26353"/>
    <cellStyle name="Procent 7 4 2" xfId="26354"/>
    <cellStyle name="Procent 7 5" xfId="26355"/>
    <cellStyle name="Procent 7 5 2" xfId="26356"/>
    <cellStyle name="Procent 7 6" xfId="26357"/>
    <cellStyle name="Procent 8" xfId="26358"/>
    <cellStyle name="Procent 8 2" xfId="26359"/>
    <cellStyle name="Procent 8 2 2" xfId="26360"/>
    <cellStyle name="Procent 8 2 2 2" xfId="26361"/>
    <cellStyle name="Procent 8 2 3" xfId="26362"/>
    <cellStyle name="Procent 8 2 3 2" xfId="26363"/>
    <cellStyle name="Procent 8 2 4" xfId="26364"/>
    <cellStyle name="Procent 8 3" xfId="26365"/>
    <cellStyle name="Procent 8 3 2" xfId="26366"/>
    <cellStyle name="Procent 8 4" xfId="26367"/>
    <cellStyle name="Procent 8 4 2" xfId="26368"/>
    <cellStyle name="Procent 8 5" xfId="26369"/>
    <cellStyle name="Procent 9" xfId="26370"/>
    <cellStyle name="Procent 9 2" xfId="26371"/>
    <cellStyle name="Procent 9 2 2" xfId="26372"/>
    <cellStyle name="Procent 9 3" xfId="26373"/>
    <cellStyle name="Procent 9 3 2" xfId="26374"/>
    <cellStyle name="Procent 9 4" xfId="26375"/>
    <cellStyle name="SAPBEXaggData" xfId="28840"/>
    <cellStyle name="SAPBEXaggDataEmph" xfId="28841"/>
    <cellStyle name="SAPBEXaggItem" xfId="28842"/>
    <cellStyle name="SAPBEXaggItemX" xfId="28843"/>
    <cellStyle name="SAPBEXchaText" xfId="28844"/>
    <cellStyle name="SAPBEXexcBad" xfId="28845"/>
    <cellStyle name="SAPBEXexcBad7" xfId="28846"/>
    <cellStyle name="SAPBEXexcBad8" xfId="28847"/>
    <cellStyle name="SAPBEXexcBad9" xfId="28848"/>
    <cellStyle name="SAPBEXexcCritical" xfId="28849"/>
    <cellStyle name="SAPBEXexcCritical4" xfId="28850"/>
    <cellStyle name="SAPBEXexcCritical5" xfId="28851"/>
    <cellStyle name="SAPBEXexcCritical6" xfId="28852"/>
    <cellStyle name="SAPBEXexcGood" xfId="28853"/>
    <cellStyle name="SAPBEXexcGood1" xfId="28854"/>
    <cellStyle name="SAPBEXexcGood2" xfId="28855"/>
    <cellStyle name="SAPBEXexcGood3" xfId="28856"/>
    <cellStyle name="SAPBEXexcVeryBad" xfId="28857"/>
    <cellStyle name="SAPBEXfilterDrill" xfId="28858"/>
    <cellStyle name="SAPBEXfilterItem" xfId="28859"/>
    <cellStyle name="SAPBEXfilterText" xfId="28860"/>
    <cellStyle name="SAPBEXformats" xfId="28861"/>
    <cellStyle name="SAPBEXheaderData" xfId="28862"/>
    <cellStyle name="SAPBEXheaderItem" xfId="28863"/>
    <cellStyle name="SAPBEXheaderText" xfId="28864"/>
    <cellStyle name="SAPBEXHLevel0" xfId="28865"/>
    <cellStyle name="SAPBEXHLevel0X" xfId="28866"/>
    <cellStyle name="SAPBEXHLevel1" xfId="28867"/>
    <cellStyle name="SAPBEXHLevel1X" xfId="28868"/>
    <cellStyle name="SAPBEXHLevel2" xfId="28869"/>
    <cellStyle name="SAPBEXHLevel2X" xfId="28870"/>
    <cellStyle name="SAPBEXHLevel3" xfId="28871"/>
    <cellStyle name="SAPBEXHLevel3X" xfId="28872"/>
    <cellStyle name="SAPBEXinputData" xfId="28873"/>
    <cellStyle name="SAPBEXresData" xfId="28874"/>
    <cellStyle name="SAPBEXresDataEmph" xfId="28875"/>
    <cellStyle name="SAPBEXresItem" xfId="28876"/>
    <cellStyle name="SAPBEXresItemX" xfId="28877"/>
    <cellStyle name="SAPBEXstdData" xfId="28878"/>
    <cellStyle name="SAPBEXstdDataEmph" xfId="28879"/>
    <cellStyle name="SAPBEXstdItem" xfId="28880"/>
    <cellStyle name="SAPBEXstdItemX" xfId="28881"/>
    <cellStyle name="SAPBEXsubData" xfId="28882"/>
    <cellStyle name="SAPBEXsubDataEmph" xfId="28883"/>
    <cellStyle name="SAPBEXsubItem" xfId="28884"/>
    <cellStyle name="SAPBEXtitle" xfId="28885"/>
    <cellStyle name="SAPBEXundefined" xfId="28886"/>
    <cellStyle name="Schlecht" xfId="1645"/>
    <cellStyle name="Shade" xfId="26519"/>
    <cellStyle name="Shade 2" xfId="31337"/>
    <cellStyle name="Sheet Title" xfId="1646"/>
    <cellStyle name="Standard 2" xfId="1647"/>
    <cellStyle name="Standard 3" xfId="1648"/>
    <cellStyle name="Standard 3 2" xfId="1649"/>
    <cellStyle name="Standard 4" xfId="1650"/>
    <cellStyle name="Standard 5" xfId="1651"/>
    <cellStyle name="Standard_Sce_D_Extraction" xfId="1509"/>
    <cellStyle name="Style 134 2" xfId="26531"/>
    <cellStyle name="Style 134 2 2" xfId="31345"/>
    <cellStyle name="Style 140" xfId="26532"/>
    <cellStyle name="Style 140 2" xfId="31346"/>
    <cellStyle name="Style 142 2" xfId="26533"/>
    <cellStyle name="Style 142 2 2" xfId="31347"/>
    <cellStyle name="Style 155" xfId="7335"/>
    <cellStyle name="Style 155 2" xfId="26376"/>
    <cellStyle name="Style 155 3" xfId="21449"/>
    <cellStyle name="Style 155 4" xfId="14276"/>
    <cellStyle name="Style 156" xfId="7336"/>
    <cellStyle name="Style 156 2" xfId="26377"/>
    <cellStyle name="Style 157" xfId="7337"/>
    <cellStyle name="Style 157 2" xfId="26378"/>
    <cellStyle name="Style 157 3" xfId="43007"/>
    <cellStyle name="Style 157 4" xfId="14277"/>
    <cellStyle name="Style 158" xfId="7338"/>
    <cellStyle name="Style 158 2" xfId="26379"/>
    <cellStyle name="Style 158 3" xfId="30005"/>
    <cellStyle name="Style 158 4" xfId="14278"/>
    <cellStyle name="Style 159" xfId="7339"/>
    <cellStyle name="Style 159 2" xfId="26380"/>
    <cellStyle name="Style 161" xfId="7340"/>
    <cellStyle name="Style 161 2" xfId="26381"/>
    <cellStyle name="Style 161 3" xfId="30827"/>
    <cellStyle name="Style 161 4" xfId="14279"/>
    <cellStyle name="Style 162" xfId="7341"/>
    <cellStyle name="Style 162 2" xfId="26382"/>
    <cellStyle name="Style 162 3" xfId="29756"/>
    <cellStyle name="Style 162 4" xfId="14280"/>
    <cellStyle name="Style 163" xfId="7342"/>
    <cellStyle name="Style 163 2" xfId="26383"/>
    <cellStyle name="Style 163 3" xfId="42936"/>
    <cellStyle name="Style 163 4" xfId="14281"/>
    <cellStyle name="Style 223" xfId="7343"/>
    <cellStyle name="Style 223 2" xfId="26384"/>
    <cellStyle name="Style 223 3" xfId="43430"/>
    <cellStyle name="Style 223 4" xfId="14282"/>
    <cellStyle name="Style 224" xfId="7344"/>
    <cellStyle name="Style 224 2" xfId="26385"/>
    <cellStyle name="Style 225" xfId="7345"/>
    <cellStyle name="Style 225 2" xfId="26386"/>
    <cellStyle name="Style 225 3" xfId="43945"/>
    <cellStyle name="Style 225 4" xfId="14283"/>
    <cellStyle name="Style 226" xfId="7346"/>
    <cellStyle name="Style 226 2" xfId="26387"/>
    <cellStyle name="Style 226 3" xfId="42552"/>
    <cellStyle name="Style 226 4" xfId="14284"/>
    <cellStyle name="Style 227" xfId="7347"/>
    <cellStyle name="Style 227 2" xfId="26388"/>
    <cellStyle name="Style 229" xfId="7348"/>
    <cellStyle name="Style 229 2" xfId="26389"/>
    <cellStyle name="Style 229 3" xfId="43495"/>
    <cellStyle name="Style 229 4" xfId="14285"/>
    <cellStyle name="Style 230" xfId="7349"/>
    <cellStyle name="Style 230 2" xfId="26390"/>
    <cellStyle name="Style 230 3" xfId="42937"/>
    <cellStyle name="Style 230 4" xfId="14286"/>
    <cellStyle name="Style 231" xfId="7350"/>
    <cellStyle name="Style 231 2" xfId="26391"/>
    <cellStyle name="Style 231 3" xfId="44023"/>
    <cellStyle name="Style 231 4" xfId="14287"/>
    <cellStyle name="Style 257" xfId="7351"/>
    <cellStyle name="Style 257 2" xfId="26392"/>
    <cellStyle name="Style 257 3" xfId="44718"/>
    <cellStyle name="Style 257 4" xfId="14288"/>
    <cellStyle name="Style 258" xfId="7352"/>
    <cellStyle name="Style 258 2" xfId="26393"/>
    <cellStyle name="Style 259" xfId="7353"/>
    <cellStyle name="Style 259 2" xfId="26394"/>
    <cellStyle name="Style 259 3" xfId="28729"/>
    <cellStyle name="Style 259 4" xfId="14289"/>
    <cellStyle name="Style 260" xfId="7354"/>
    <cellStyle name="Style 260 2" xfId="26395"/>
    <cellStyle name="Style 260 3" xfId="20786"/>
    <cellStyle name="Style 260 4" xfId="14290"/>
    <cellStyle name="Style 261" xfId="7355"/>
    <cellStyle name="Style 261 2" xfId="26396"/>
    <cellStyle name="Style 263" xfId="7356"/>
    <cellStyle name="Style 263 2" xfId="26397"/>
    <cellStyle name="Style 263 3" xfId="20997"/>
    <cellStyle name="Style 263 4" xfId="14291"/>
    <cellStyle name="Style 264" xfId="7357"/>
    <cellStyle name="Style 264 2" xfId="26398"/>
    <cellStyle name="Style 264 3" xfId="29362"/>
    <cellStyle name="Style 264 4" xfId="14292"/>
    <cellStyle name="Style 265" xfId="7358"/>
    <cellStyle name="Style 265 2" xfId="26399"/>
    <cellStyle name="Style 265 3" xfId="42553"/>
    <cellStyle name="Style 265 4" xfId="14293"/>
    <cellStyle name="Style 461" xfId="7359"/>
    <cellStyle name="Style 461 2" xfId="26400"/>
    <cellStyle name="Style 461 3" xfId="42554"/>
    <cellStyle name="Style 461 4" xfId="14294"/>
    <cellStyle name="Style 467" xfId="7360"/>
    <cellStyle name="Style 467 2" xfId="26401"/>
    <cellStyle name="Style 467 3" xfId="42555"/>
    <cellStyle name="Style 467 4" xfId="14295"/>
    <cellStyle name="Style 468" xfId="7361"/>
    <cellStyle name="Style 468 2" xfId="26402"/>
    <cellStyle name="Style 468 3" xfId="21448"/>
    <cellStyle name="Style 468 4" xfId="14296"/>
    <cellStyle name="Style 469" xfId="7362"/>
    <cellStyle name="Style 469 2" xfId="26403"/>
    <cellStyle name="Style 469 3" xfId="43507"/>
    <cellStyle name="Style 469 4" xfId="14297"/>
    <cellStyle name="Style 478" xfId="7363"/>
    <cellStyle name="Style 478 2" xfId="26404"/>
    <cellStyle name="Style 478 3" xfId="43008"/>
    <cellStyle name="Style 478 4" xfId="14298"/>
    <cellStyle name="Style 479" xfId="7364"/>
    <cellStyle name="Style 479 2" xfId="26405"/>
    <cellStyle name="Style 480" xfId="7365"/>
    <cellStyle name="Style 480 2" xfId="26406"/>
    <cellStyle name="Style 480 3" xfId="43359"/>
    <cellStyle name="Style 480 4" xfId="14299"/>
    <cellStyle name="Style 481" xfId="7366"/>
    <cellStyle name="Style 481 2" xfId="26407"/>
    <cellStyle name="Style 481 3" xfId="42556"/>
    <cellStyle name="Style 481 4" xfId="14300"/>
    <cellStyle name="Style 482" xfId="7367"/>
    <cellStyle name="Style 482 2" xfId="26408"/>
    <cellStyle name="Style 484" xfId="7368"/>
    <cellStyle name="Style 484 2" xfId="26409"/>
    <cellStyle name="Style 484 3" xfId="44096"/>
    <cellStyle name="Style 484 4" xfId="14301"/>
    <cellStyle name="Style 485" xfId="7369"/>
    <cellStyle name="Style 485 2" xfId="26410"/>
    <cellStyle name="Style 485 3" xfId="43009"/>
    <cellStyle name="Style 485 4" xfId="14302"/>
    <cellStyle name="Style 486" xfId="7370"/>
    <cellStyle name="Style 486 2" xfId="26411"/>
    <cellStyle name="Style 486 3" xfId="44035"/>
    <cellStyle name="Style 486 4" xfId="14303"/>
    <cellStyle name="Style 495" xfId="7371"/>
    <cellStyle name="Style 495 2" xfId="26412"/>
    <cellStyle name="Style 495 3" xfId="43699"/>
    <cellStyle name="Style 495 4" xfId="14304"/>
    <cellStyle name="Style 496" xfId="7372"/>
    <cellStyle name="Style 496 2" xfId="26413"/>
    <cellStyle name="Style 497" xfId="7373"/>
    <cellStyle name="Style 497 2" xfId="26414"/>
    <cellStyle name="Style 497 3" xfId="33539"/>
    <cellStyle name="Style 497 4" xfId="14305"/>
    <cellStyle name="Style 498" xfId="7374"/>
    <cellStyle name="Style 498 2" xfId="26415"/>
    <cellStyle name="Style 498 3" xfId="44673"/>
    <cellStyle name="Style 498 4" xfId="14306"/>
    <cellStyle name="Style 499" xfId="7375"/>
    <cellStyle name="Style 499 2" xfId="26416"/>
    <cellStyle name="Style 501" xfId="7376"/>
    <cellStyle name="Style 501 2" xfId="26417"/>
    <cellStyle name="Style 501 3" xfId="44613"/>
    <cellStyle name="Style 501 4" xfId="14307"/>
    <cellStyle name="Style 502" xfId="7377"/>
    <cellStyle name="Style 502 2" xfId="26418"/>
    <cellStyle name="Style 502 3" xfId="44290"/>
    <cellStyle name="Style 502 4" xfId="14308"/>
    <cellStyle name="Style 503" xfId="7378"/>
    <cellStyle name="Style 503 2" xfId="26419"/>
    <cellStyle name="Style 503 3" xfId="21626"/>
    <cellStyle name="Style 503 4" xfId="14309"/>
    <cellStyle name="Style 580" xfId="7379"/>
    <cellStyle name="Style 580 2" xfId="26420"/>
    <cellStyle name="Style 580 3" xfId="44087"/>
    <cellStyle name="Style 580 4" xfId="14310"/>
    <cellStyle name="Style 581" xfId="7380"/>
    <cellStyle name="Style 581 2" xfId="26421"/>
    <cellStyle name="Style 582" xfId="7381"/>
    <cellStyle name="Style 582 2" xfId="26422"/>
    <cellStyle name="Style 582 3" xfId="44602"/>
    <cellStyle name="Style 582 4" xfId="14311"/>
    <cellStyle name="Style 583" xfId="7382"/>
    <cellStyle name="Style 583 2" xfId="26423"/>
    <cellStyle name="Style 583 3" xfId="43847"/>
    <cellStyle name="Style 583 4" xfId="14312"/>
    <cellStyle name="Style 584" xfId="7383"/>
    <cellStyle name="Style 584 2" xfId="26424"/>
    <cellStyle name="Style 586" xfId="7384"/>
    <cellStyle name="Style 586 2" xfId="26425"/>
    <cellStyle name="Style 586 3" xfId="42557"/>
    <cellStyle name="Style 586 4" xfId="14313"/>
    <cellStyle name="Style 587" xfId="7385"/>
    <cellStyle name="Style 587 2" xfId="26426"/>
    <cellStyle name="Style 587 3" xfId="43293"/>
    <cellStyle name="Style 587 4" xfId="14314"/>
    <cellStyle name="Style 588" xfId="7386"/>
    <cellStyle name="Style 588 2" xfId="26427"/>
    <cellStyle name="Style 588 3" xfId="43802"/>
    <cellStyle name="Style 588 4" xfId="14315"/>
    <cellStyle name="Testo avviso" xfId="1510"/>
    <cellStyle name="Testo avviso 2" xfId="26429"/>
    <cellStyle name="Testo avviso 3" xfId="26430"/>
    <cellStyle name="Testo avviso 3 2" xfId="45766"/>
    <cellStyle name="Testo avviso 4" xfId="26428"/>
    <cellStyle name="Testo descrittivo" xfId="1511"/>
    <cellStyle name="Testo descrittivo 2" xfId="26432"/>
    <cellStyle name="Testo descrittivo 3" xfId="26433"/>
    <cellStyle name="Testo descrittivo 3 2" xfId="45767"/>
    <cellStyle name="Testo descrittivo 4" xfId="26431"/>
    <cellStyle name="Titel 2" xfId="26434"/>
    <cellStyle name="Titel 2 2" xfId="26435"/>
    <cellStyle name="Titel 2 3" xfId="26436"/>
    <cellStyle name="Titel 2 3 2" xfId="45768"/>
    <cellStyle name="Title 2" xfId="1652"/>
    <cellStyle name="Title 2 2" xfId="26438"/>
    <cellStyle name="Title 2 3" xfId="26439"/>
    <cellStyle name="Title 2 3 2" xfId="45769"/>
    <cellStyle name="Title 2 4" xfId="26437"/>
    <cellStyle name="Title 3" xfId="26534"/>
    <cellStyle name="Titolo" xfId="1512"/>
    <cellStyle name="Titolo 1" xfId="1513"/>
    <cellStyle name="Titolo 1 2" xfId="3947"/>
    <cellStyle name="Titolo 1 2 2" xfId="26443"/>
    <cellStyle name="Titolo 1 2 3" xfId="26442"/>
    <cellStyle name="Titolo 1 3" xfId="26444"/>
    <cellStyle name="Titolo 1 3 2" xfId="45770"/>
    <cellStyle name="Titolo 1 4" xfId="26441"/>
    <cellStyle name="Titolo 2" xfId="1514"/>
    <cellStyle name="Titolo 2 2" xfId="3948"/>
    <cellStyle name="Titolo 2 2 2" xfId="26447"/>
    <cellStyle name="Titolo 2 2 3" xfId="26446"/>
    <cellStyle name="Titolo 2 3" xfId="26448"/>
    <cellStyle name="Titolo 2 3 2" xfId="45771"/>
    <cellStyle name="Titolo 2 4" xfId="26445"/>
    <cellStyle name="Titolo 3" xfId="1515"/>
    <cellStyle name="Titolo 3 2" xfId="3949"/>
    <cellStyle name="Titolo 3 2 2" xfId="13730"/>
    <cellStyle name="Titolo 3 2 2 2" xfId="17547"/>
    <cellStyle name="Titolo 3 2 2 3" xfId="26451"/>
    <cellStyle name="Titolo 3 2 3" xfId="13883"/>
    <cellStyle name="Titolo 3 2 3 2" xfId="26452"/>
    <cellStyle name="Titolo 3 2 4" xfId="26453"/>
    <cellStyle name="Titolo 3 2 5" xfId="26450"/>
    <cellStyle name="Titolo 3 3" xfId="13884"/>
    <cellStyle name="Titolo 3 3 2" xfId="13731"/>
    <cellStyle name="Titolo 3 3 2 2" xfId="17548"/>
    <cellStyle name="Titolo 3 3 3" xfId="14012"/>
    <cellStyle name="Titolo 3 3 4" xfId="26454"/>
    <cellStyle name="Titolo 3 4" xfId="26455"/>
    <cellStyle name="Titolo 3 4 2" xfId="45772"/>
    <cellStyle name="Titolo 3 5" xfId="26449"/>
    <cellStyle name="Titolo 4" xfId="1516"/>
    <cellStyle name="Titolo 4 2" xfId="26457"/>
    <cellStyle name="Titolo 4 3" xfId="26458"/>
    <cellStyle name="Titolo 4 3 2" xfId="45773"/>
    <cellStyle name="Titolo 4 4" xfId="26456"/>
    <cellStyle name="Titolo 5" xfId="26459"/>
    <cellStyle name="Titolo 6" xfId="26460"/>
    <cellStyle name="Titolo 6 2" xfId="45774"/>
    <cellStyle name="Titolo 7" xfId="26440"/>
    <cellStyle name="Total 2" xfId="1653"/>
    <cellStyle name="Total 2 2" xfId="7387"/>
    <cellStyle name="Total 2 2 2" xfId="26463"/>
    <cellStyle name="Total 2 2 3" xfId="26462"/>
    <cellStyle name="Total 2 3" xfId="26464"/>
    <cellStyle name="Total 2 4" xfId="26465"/>
    <cellStyle name="Total 2 4 2" xfId="28941"/>
    <cellStyle name="Total 2 4 3" xfId="28942"/>
    <cellStyle name="Total 2 5" xfId="26466"/>
    <cellStyle name="Total 2 6" xfId="26461"/>
    <cellStyle name="Total 3" xfId="26467"/>
    <cellStyle name="Total 4" xfId="26468"/>
    <cellStyle name="Total 4 2" xfId="45775"/>
    <cellStyle name="Totale" xfId="1517"/>
    <cellStyle name="Totale 2" xfId="3950"/>
    <cellStyle name="Totale 2 2" xfId="7388"/>
    <cellStyle name="Totale 2 2 2" xfId="14316"/>
    <cellStyle name="Totale 2 2 2 2" xfId="26472"/>
    <cellStyle name="Totale 2 2 3" xfId="26471"/>
    <cellStyle name="Totale 2 3" xfId="13848"/>
    <cellStyle name="Totale 2 3 2" xfId="28943"/>
    <cellStyle name="Totale 2 3 3" xfId="28944"/>
    <cellStyle name="Totale 2 3 4" xfId="26473"/>
    <cellStyle name="Totale 2 4" xfId="26474"/>
    <cellStyle name="Totale 2 5" xfId="26535"/>
    <cellStyle name="Totale 2 6" xfId="26470"/>
    <cellStyle name="Totale 3" xfId="3951"/>
    <cellStyle name="Totale 3 2" xfId="7389"/>
    <cellStyle name="Totale 3 2 2" xfId="14317"/>
    <cellStyle name="Totale 3 2 2 2" xfId="26477"/>
    <cellStyle name="Totale 3 2 3" xfId="26476"/>
    <cellStyle name="Totale 3 3" xfId="13978"/>
    <cellStyle name="Totale 3 3 2" xfId="28945"/>
    <cellStyle name="Totale 3 3 3" xfId="28946"/>
    <cellStyle name="Totale 3 3 4" xfId="26478"/>
    <cellStyle name="Totale 3 4" xfId="26479"/>
    <cellStyle name="Totale 3 5" xfId="26475"/>
    <cellStyle name="Totale 4" xfId="5685"/>
    <cellStyle name="Totale 4 2" xfId="13729"/>
    <cellStyle name="Totale 4 2 2" xfId="26481"/>
    <cellStyle name="Totale 4 3" xfId="26482"/>
    <cellStyle name="Totale 4 3 2" xfId="28947"/>
    <cellStyle name="Totale 4 3 3" xfId="28948"/>
    <cellStyle name="Totale 4 4" xfId="26483"/>
    <cellStyle name="Totale 4 5" xfId="26480"/>
    <cellStyle name="Totale 5" xfId="5686"/>
    <cellStyle name="Totale 5 2" xfId="26485"/>
    <cellStyle name="Totale 5 3" xfId="26486"/>
    <cellStyle name="Totale 5 3 2" xfId="28949"/>
    <cellStyle name="Totale 5 3 3" xfId="28950"/>
    <cellStyle name="Totale 5 4" xfId="26484"/>
    <cellStyle name="Totale 6" xfId="5687"/>
    <cellStyle name="Totale 6 2" xfId="26488"/>
    <cellStyle name="Totale 6 3" xfId="26489"/>
    <cellStyle name="Totale 6 3 2" xfId="28951"/>
    <cellStyle name="Totale 6 3 3" xfId="28952"/>
    <cellStyle name="Totale 6 4" xfId="26487"/>
    <cellStyle name="Totale 7" xfId="26490"/>
    <cellStyle name="Totale 8" xfId="26491"/>
    <cellStyle name="Totale 8 2" xfId="28953"/>
    <cellStyle name="Totale 8 3" xfId="28954"/>
    <cellStyle name="Totale 9" xfId="26469"/>
    <cellStyle name="Tusental (0)_SNI 23" xfId="1654"/>
    <cellStyle name="Tusental 2" xfId="1655"/>
    <cellStyle name="Tusental 3" xfId="1656"/>
    <cellStyle name="Ugyldig 2" xfId="26492"/>
    <cellStyle name="Uncertain" xfId="5688"/>
    <cellStyle name="Uncertain 2" xfId="26493"/>
    <cellStyle name="Usikre tal" xfId="6743"/>
    <cellStyle name="Valore non valido" xfId="1518"/>
    <cellStyle name="Valore non valido 2" xfId="26495"/>
    <cellStyle name="Valore non valido 3" xfId="26496"/>
    <cellStyle name="Valore non valido 3 2" xfId="45776"/>
    <cellStyle name="Valore non valido 4" xfId="26494"/>
    <cellStyle name="Valore valido" xfId="1519"/>
    <cellStyle name="Valore valido 2" xfId="26498"/>
    <cellStyle name="Valore valido 3" xfId="26499"/>
    <cellStyle name="Valore valido 3 2" xfId="45777"/>
    <cellStyle name="Valore valido 4" xfId="26497"/>
    <cellStyle name="Valuta (0)_SNI 23" xfId="1657"/>
    <cellStyle name="Verknüpfte Zelle" xfId="1660"/>
    <cellStyle name="Warnender Text" xfId="1658"/>
    <cellStyle name="Warning Text 2" xfId="1659"/>
    <cellStyle name="Warning Text 2 2" xfId="26501"/>
    <cellStyle name="Warning Text 2 3" xfId="26502"/>
    <cellStyle name="Warning Text 2 3 2" xfId="45778"/>
    <cellStyle name="Warning Text 2 4" xfId="26500"/>
    <cellStyle name="Warning Text 3" xfId="26503"/>
    <cellStyle name="Warning Text 4" xfId="26504"/>
    <cellStyle name="Warning Text 4 2" xfId="45779"/>
    <cellStyle name="X08_Total Oil" xfId="26505"/>
    <cellStyle name="X12_Total Figs 1 dec" xfId="26506"/>
    <cellStyle name="Überschrift" xfId="1661"/>
    <cellStyle name="Überschrift 1" xfId="1662"/>
    <cellStyle name="Überschrift 2" xfId="1663"/>
    <cellStyle name="Überschrift 3" xfId="1664"/>
    <cellStyle name="Überschrift 4" xfId="1665"/>
    <cellStyle name="Years" xfId="5689"/>
    <cellStyle name="Years 2" xfId="26507"/>
    <cellStyle name="Zelle überprüfen" xfId="1666"/>
    <cellStyle name="Обычный_2++" xfId="2652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36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theme" Target="theme/theme1.xml"/><Relationship Id="rId35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ResLab/Modelling/VEDA/VEDA_Models/TIMES-DK_TRA/SubRES_TMPL/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me12\f$\Documents%20and%20Settings\labriet\Local%20Settings\Temp\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IMES%20Modeller/TIMES-AZ/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opulation.un.org/wpp/DataQuery/" TargetMode="Externa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RowHeight="14.4"/>
  <cols>
    <col min="1" max="1" width="11.5546875" customWidth="1"/>
    <col min="2" max="2" width="15.77734375" customWidth="1"/>
    <col min="3" max="3" width="23.5546875" bestFit="1" customWidth="1"/>
    <col min="4" max="4" width="19.88671875" customWidth="1"/>
    <col min="5" max="5" width="60.21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2">
        <v>44385</v>
      </c>
      <c r="B4" s="20" t="s">
        <v>24</v>
      </c>
      <c r="C4" s="20" t="s">
        <v>25</v>
      </c>
      <c r="D4" s="20"/>
      <c r="E4" s="20" t="s">
        <v>26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B1:BF93"/>
  <sheetViews>
    <sheetView topLeftCell="A4" workbookViewId="0">
      <selection activeCell="G14" sqref="G14"/>
    </sheetView>
  </sheetViews>
  <sheetFormatPr defaultRowHeight="14.4"/>
  <cols>
    <col min="2" max="2" width="8.77734375" style="16"/>
    <col min="3" max="3" width="9.77734375" style="16" bestFit="1" customWidth="1"/>
    <col min="4" max="4" width="14.44140625" style="16" bestFit="1" customWidth="1"/>
    <col min="5" max="5" width="9.88671875" style="16" bestFit="1" customWidth="1"/>
    <col min="6" max="6" width="11.44140625" style="16" bestFit="1" customWidth="1"/>
    <col min="7" max="7" width="6.6640625" style="16" bestFit="1" customWidth="1"/>
    <col min="8" max="8" width="17.6640625" style="16" bestFit="1" customWidth="1"/>
    <col min="9" max="9" width="6.44140625" style="16" bestFit="1" customWidth="1"/>
    <col min="10" max="10" width="9.21875" style="16" bestFit="1" customWidth="1"/>
    <col min="11" max="11" width="8" style="16" bestFit="1" customWidth="1"/>
    <col min="12" max="12" width="14.44140625" style="16" bestFit="1" customWidth="1"/>
    <col min="13" max="13" width="11.77734375" style="16" customWidth="1"/>
    <col min="14" max="14" width="6.21875" style="16" customWidth="1"/>
    <col min="15" max="15" width="5.88671875" style="16" customWidth="1"/>
    <col min="16" max="16" width="7.109375" style="16" bestFit="1" customWidth="1"/>
    <col min="17" max="17" width="10.33203125" style="16" customWidth="1"/>
    <col min="18" max="18" width="14.33203125" style="16" bestFit="1" customWidth="1"/>
    <col min="19" max="19" width="8.21875" style="16" customWidth="1"/>
    <col min="20" max="20" width="14.109375" style="16" bestFit="1" customWidth="1"/>
    <col min="21" max="22" width="6.6640625" style="16" customWidth="1"/>
    <col min="23" max="23" width="8.77734375" style="16"/>
    <col min="24" max="24" width="12.109375" customWidth="1"/>
    <col min="25" max="26" width="9.6640625" bestFit="1" customWidth="1"/>
    <col min="33" max="33" width="11.77734375" bestFit="1" customWidth="1"/>
  </cols>
  <sheetData>
    <row r="1" spans="2:58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48</v>
      </c>
      <c r="AB1" t="s">
        <v>49</v>
      </c>
    </row>
    <row r="2" spans="2:58" ht="15" thickBot="1">
      <c r="C2" s="39" t="s">
        <v>43</v>
      </c>
      <c r="D2" s="39" t="s">
        <v>51</v>
      </c>
      <c r="E2" s="31" t="s">
        <v>5</v>
      </c>
      <c r="F2" s="31" t="s">
        <v>13</v>
      </c>
      <c r="G2" s="31" t="s">
        <v>19</v>
      </c>
      <c r="H2" s="31" t="s">
        <v>44</v>
      </c>
      <c r="I2" s="34" t="s">
        <v>31</v>
      </c>
      <c r="J2" s="34" t="s">
        <v>32</v>
      </c>
      <c r="K2" s="32" t="s">
        <v>45</v>
      </c>
      <c r="L2" s="32" t="s">
        <v>46</v>
      </c>
      <c r="M2" s="33" t="s">
        <v>33</v>
      </c>
      <c r="N2" s="33" t="s">
        <v>34</v>
      </c>
      <c r="O2" s="33" t="s">
        <v>35</v>
      </c>
      <c r="P2" s="33" t="s">
        <v>36</v>
      </c>
      <c r="Q2" s="33" t="s">
        <v>37</v>
      </c>
      <c r="R2" s="33" t="s">
        <v>38</v>
      </c>
      <c r="S2" s="33" t="s">
        <v>39</v>
      </c>
      <c r="T2" s="32" t="s">
        <v>2973</v>
      </c>
      <c r="AB2" s="35" t="s">
        <v>47</v>
      </c>
    </row>
    <row r="3" spans="2:58" ht="23.4" thickBot="1">
      <c r="B3" s="16">
        <v>2010</v>
      </c>
      <c r="C3" s="19">
        <f>AC17/$AC$19</f>
        <v>0.89081763487523424</v>
      </c>
      <c r="D3" s="19">
        <f t="shared" ref="D3:D9" si="0">AG5/$AG$14</f>
        <v>0.5185222269165114</v>
      </c>
      <c r="E3" s="19">
        <f t="shared" ref="E3:E9" si="1">$Y$4*D3/($D$12*$Y$4)</f>
        <v>0.5185222269165114</v>
      </c>
      <c r="F3" s="19">
        <f t="shared" ref="F3:F9" si="2">$Y$5*D3/($D$12*$Y$5)</f>
        <v>0.5185222269165114</v>
      </c>
      <c r="G3" s="19">
        <f>$Y$6*$D3/($D$12*$Y$6)</f>
        <v>0.5185222269165114</v>
      </c>
      <c r="H3" s="19">
        <f>$Y$7*$D3/($D$12*$Y$7)</f>
        <v>0.5185222269165114</v>
      </c>
      <c r="I3" s="19">
        <f t="shared" ref="I3:I10" si="3">$Y$12*$H3/($H$12*$Y$12)</f>
        <v>0.5185222269165114</v>
      </c>
      <c r="J3" s="19">
        <f t="shared" ref="J3:J10" si="4">$Y$13*$H3/($H$12*$Y$13)</f>
        <v>0.5185222269165114</v>
      </c>
      <c r="K3" s="19">
        <f t="shared" ref="K3:K10" si="5">$Y$25*$J3/($J$12*$Y$25)</f>
        <v>0.5185222269165114</v>
      </c>
      <c r="L3" s="19">
        <f t="shared" ref="L3:L10" si="6">$Y$26*$J3/($J$12*$Y$26)</f>
        <v>0.5185222269165114</v>
      </c>
      <c r="M3" s="19">
        <f t="shared" ref="M3:M10" si="7">$Y$14*$H3/($H$12*$Y$14)</f>
        <v>0.5185222269165114</v>
      </c>
      <c r="N3" s="19">
        <f t="shared" ref="N3:N10" si="8">$Y$15*$H3/($H$12*$Y$15)</f>
        <v>0.5185222269165114</v>
      </c>
      <c r="O3" s="19">
        <f t="shared" ref="O3:O10" si="9">$Y$16*$H3/($H$12*$Y$16)</f>
        <v>0.5185222269165114</v>
      </c>
      <c r="P3" s="19">
        <f t="shared" ref="P3:P10" si="10">$Y$17*$H3/($H$12*$Y$17)</f>
        <v>0.5185222269165114</v>
      </c>
      <c r="Q3" s="19">
        <f t="shared" ref="Q3:Q10" si="11">$Y$18*$H3/($H$12*$Y$18)</f>
        <v>0.5185222269165114</v>
      </c>
      <c r="R3" s="19">
        <f t="shared" ref="R3:R10" si="12">$Y$19*$H3/($H$12*$Y$19)</f>
        <v>0.5185222269165114</v>
      </c>
      <c r="S3" s="19">
        <f t="shared" ref="S3:S7" si="13">$Y$20*$H3/($H$12*$Y$20)</f>
        <v>0.5185222269165114</v>
      </c>
      <c r="T3" s="19">
        <f>SUM($Y$12:$Y$19)*$H3/($H$12*SUM($Y$12:$Y$19))</f>
        <v>0.5185222269165114</v>
      </c>
      <c r="X3" s="23" t="s">
        <v>27</v>
      </c>
      <c r="Y3" s="24">
        <v>2015</v>
      </c>
      <c r="Z3" s="24">
        <v>2050</v>
      </c>
    </row>
    <row r="4" spans="2:58" ht="15" thickBot="1">
      <c r="B4" s="16">
        <v>2011</v>
      </c>
      <c r="C4" s="19">
        <f>(C8-C3)/5*1+C3</f>
        <v>0.90247558930861027</v>
      </c>
      <c r="D4" s="19">
        <f t="shared" si="0"/>
        <v>0.63595136282269504</v>
      </c>
      <c r="E4" s="19">
        <f t="shared" si="1"/>
        <v>0.63595136282269504</v>
      </c>
      <c r="F4" s="19">
        <f t="shared" si="2"/>
        <v>0.63595136282269504</v>
      </c>
      <c r="G4" s="19">
        <f t="shared" ref="G4:G11" si="14">$Y$6*$D4/($D$12*$Y$6)</f>
        <v>0.63595136282269504</v>
      </c>
      <c r="H4" s="19">
        <f t="shared" ref="H4:Q12" si="15">$Y$7*$D4/($D$12*$Y$7)</f>
        <v>0.63595136282269504</v>
      </c>
      <c r="I4" s="19">
        <f t="shared" si="3"/>
        <v>0.63595136282269504</v>
      </c>
      <c r="J4" s="19">
        <f t="shared" si="4"/>
        <v>0.63595136282269504</v>
      </c>
      <c r="K4" s="19">
        <f t="shared" si="5"/>
        <v>0.63595136282269504</v>
      </c>
      <c r="L4" s="19">
        <f t="shared" si="6"/>
        <v>0.63595136282269504</v>
      </c>
      <c r="M4" s="19">
        <f t="shared" si="7"/>
        <v>0.63595136282269504</v>
      </c>
      <c r="N4" s="19">
        <f t="shared" si="8"/>
        <v>0.63595136282269504</v>
      </c>
      <c r="O4" s="19">
        <f t="shared" si="9"/>
        <v>0.63595136282269504</v>
      </c>
      <c r="P4" s="19">
        <f t="shared" si="10"/>
        <v>0.63595136282269504</v>
      </c>
      <c r="Q4" s="19">
        <f t="shared" si="11"/>
        <v>0.63595136282269504</v>
      </c>
      <c r="R4" s="19">
        <f t="shared" si="12"/>
        <v>0.63595136282269504</v>
      </c>
      <c r="S4" s="19">
        <f t="shared" si="13"/>
        <v>0.63595136282269504</v>
      </c>
      <c r="T4" s="19">
        <f t="shared" ref="T4:T12" si="16">SUM($Y$12:$Y$19)*$H4/($H$12*SUM($Y$12:$Y$19))</f>
        <v>0.63595136282269504</v>
      </c>
      <c r="X4" s="25" t="s">
        <v>5</v>
      </c>
      <c r="Y4" s="26">
        <v>6.7799999999999999E-2</v>
      </c>
      <c r="Z4" s="26">
        <v>0.05</v>
      </c>
      <c r="AB4" t="s">
        <v>0</v>
      </c>
      <c r="AC4" t="s">
        <v>50</v>
      </c>
      <c r="AF4" s="42" t="s">
        <v>2947</v>
      </c>
      <c r="AG4" s="36"/>
      <c r="AH4" s="36"/>
      <c r="AI4" s="36"/>
      <c r="AJ4" s="36"/>
      <c r="AK4" s="36"/>
      <c r="AL4" s="36"/>
      <c r="AM4" s="36"/>
      <c r="AN4" s="36"/>
      <c r="AO4" s="36"/>
      <c r="AP4" s="36"/>
      <c r="AQ4" s="36"/>
      <c r="AR4" s="36"/>
      <c r="AS4" s="36"/>
      <c r="AT4" s="36"/>
      <c r="AU4" s="36"/>
      <c r="AV4" s="36"/>
      <c r="AW4" s="36"/>
      <c r="AX4" s="36"/>
      <c r="AY4" s="36"/>
      <c r="AZ4" s="36"/>
      <c r="BA4" s="36"/>
      <c r="BB4" s="36"/>
      <c r="BC4" s="36"/>
      <c r="BD4" s="36"/>
      <c r="BE4" s="36"/>
      <c r="BF4" s="36"/>
    </row>
    <row r="5" spans="2:58" ht="15" thickBot="1">
      <c r="B5" s="16">
        <v>2012</v>
      </c>
      <c r="C5" s="19">
        <f>(C8-C3)/5*2+C3</f>
        <v>0.91413354374198641</v>
      </c>
      <c r="D5" s="19">
        <f t="shared" si="0"/>
        <v>0.66845226030023375</v>
      </c>
      <c r="E5" s="19">
        <f t="shared" si="1"/>
        <v>0.66845226030023375</v>
      </c>
      <c r="F5" s="19">
        <f t="shared" si="2"/>
        <v>0.66845226030023375</v>
      </c>
      <c r="G5" s="19">
        <f t="shared" si="14"/>
        <v>0.66845226030023375</v>
      </c>
      <c r="H5" s="19">
        <f t="shared" si="15"/>
        <v>0.66845226030023375</v>
      </c>
      <c r="I5" s="19">
        <f t="shared" si="3"/>
        <v>0.66845226030023375</v>
      </c>
      <c r="J5" s="19">
        <f t="shared" si="4"/>
        <v>0.66845226030023375</v>
      </c>
      <c r="K5" s="19">
        <f t="shared" si="5"/>
        <v>0.66845226030023375</v>
      </c>
      <c r="L5" s="19">
        <f t="shared" si="6"/>
        <v>0.66845226030023375</v>
      </c>
      <c r="M5" s="19">
        <f t="shared" si="7"/>
        <v>0.66845226030023375</v>
      </c>
      <c r="N5" s="19">
        <f t="shared" si="8"/>
        <v>0.66845226030023375</v>
      </c>
      <c r="O5" s="19">
        <f t="shared" si="9"/>
        <v>0.66845226030023375</v>
      </c>
      <c r="P5" s="19">
        <f t="shared" si="10"/>
        <v>0.66845226030023375</v>
      </c>
      <c r="Q5" s="19">
        <f t="shared" si="11"/>
        <v>0.66845226030023375</v>
      </c>
      <c r="R5" s="19">
        <f t="shared" si="12"/>
        <v>0.66845226030023375</v>
      </c>
      <c r="S5" s="19">
        <f t="shared" si="13"/>
        <v>0.66845226030023375</v>
      </c>
      <c r="T5" s="19">
        <f t="shared" si="16"/>
        <v>0.66845226030023375</v>
      </c>
      <c r="X5" s="25" t="s">
        <v>13</v>
      </c>
      <c r="Y5" s="26">
        <v>0.13120000000000001</v>
      </c>
      <c r="Z5" s="26">
        <v>0.1</v>
      </c>
      <c r="AB5">
        <v>1950</v>
      </c>
      <c r="AC5">
        <v>2928</v>
      </c>
      <c r="AF5" s="37">
        <v>2010</v>
      </c>
      <c r="AG5" s="18" cm="1">
        <f t="array" ref="AG5:AG15">TRANSPOSE(Worldbank!BC110:BM110)</f>
        <v>42465000000</v>
      </c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7"/>
      <c r="AU5" s="37"/>
      <c r="AV5" s="37"/>
      <c r="AW5" s="37"/>
      <c r="AX5" s="37"/>
      <c r="AY5" s="37"/>
      <c r="AZ5" s="37"/>
      <c r="BA5" s="37"/>
      <c r="BB5" s="37"/>
      <c r="BC5" s="37"/>
      <c r="BD5" s="37"/>
      <c r="BE5" s="37"/>
      <c r="BF5" s="37"/>
    </row>
    <row r="6" spans="2:58" ht="15" thickBot="1">
      <c r="B6" s="16">
        <v>2013</v>
      </c>
      <c r="C6" s="19">
        <f>(C8-C3)/5*3+C3</f>
        <v>0.92579149817536244</v>
      </c>
      <c r="D6" s="19">
        <f t="shared" si="0"/>
        <v>0.71043589324046785</v>
      </c>
      <c r="E6" s="19">
        <f t="shared" si="1"/>
        <v>0.71043589324046785</v>
      </c>
      <c r="F6" s="19">
        <f t="shared" si="2"/>
        <v>0.71043589324046785</v>
      </c>
      <c r="G6" s="19">
        <f t="shared" si="14"/>
        <v>0.71043589324046785</v>
      </c>
      <c r="H6" s="19">
        <f t="shared" si="15"/>
        <v>0.71043589324046785</v>
      </c>
      <c r="I6" s="19">
        <f t="shared" si="3"/>
        <v>0.71043589324046785</v>
      </c>
      <c r="J6" s="19">
        <f t="shared" si="4"/>
        <v>0.71043589324046785</v>
      </c>
      <c r="K6" s="19">
        <f t="shared" si="5"/>
        <v>0.71043589324046785</v>
      </c>
      <c r="L6" s="19">
        <f t="shared" si="6"/>
        <v>0.71043589324046785</v>
      </c>
      <c r="M6" s="19">
        <f t="shared" si="7"/>
        <v>0.71043589324046785</v>
      </c>
      <c r="N6" s="19">
        <f t="shared" si="8"/>
        <v>0.71043589324046785</v>
      </c>
      <c r="O6" s="19">
        <f t="shared" si="9"/>
        <v>0.71043589324046785</v>
      </c>
      <c r="P6" s="19">
        <f t="shared" si="10"/>
        <v>0.71043589324046785</v>
      </c>
      <c r="Q6" s="19">
        <f t="shared" si="11"/>
        <v>0.71043589324046785</v>
      </c>
      <c r="R6" s="19">
        <f t="shared" si="12"/>
        <v>0.71043589324046785</v>
      </c>
      <c r="S6" s="19">
        <f t="shared" si="13"/>
        <v>0.71043589324046785</v>
      </c>
      <c r="T6" s="19">
        <f t="shared" si="16"/>
        <v>0.71043589324046785</v>
      </c>
      <c r="X6" s="27" t="s">
        <v>28</v>
      </c>
      <c r="Y6" s="26">
        <v>0.44109999999999999</v>
      </c>
      <c r="Z6" s="26">
        <v>0.46800000000000003</v>
      </c>
      <c r="AB6">
        <v>1955</v>
      </c>
      <c r="AC6">
        <v>3329</v>
      </c>
      <c r="AF6" s="37">
        <v>2011</v>
      </c>
      <c r="AG6" s="18">
        <v>52082000000</v>
      </c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7"/>
      <c r="AU6" s="37"/>
      <c r="AV6" s="37"/>
      <c r="AW6" s="37"/>
      <c r="AX6" s="37"/>
      <c r="AY6" s="37"/>
      <c r="AZ6" s="37"/>
      <c r="BA6" s="37"/>
      <c r="BB6" s="37"/>
      <c r="BC6" s="37"/>
      <c r="BD6" s="37"/>
      <c r="BE6" s="37"/>
      <c r="BF6" s="37"/>
    </row>
    <row r="7" spans="2:58" ht="23.4" thickBot="1">
      <c r="B7" s="16">
        <v>2014</v>
      </c>
      <c r="C7" s="19">
        <f>(C8-C3)/5*4+C3</f>
        <v>0.93744945260873858</v>
      </c>
      <c r="D7" s="19">
        <f t="shared" si="0"/>
        <v>0.72059631582417738</v>
      </c>
      <c r="E7" s="19">
        <f t="shared" si="1"/>
        <v>0.72059631582417738</v>
      </c>
      <c r="F7" s="19">
        <f t="shared" si="2"/>
        <v>0.72059631582417738</v>
      </c>
      <c r="G7" s="19">
        <f t="shared" si="14"/>
        <v>0.72059631582417738</v>
      </c>
      <c r="H7" s="19">
        <f t="shared" si="15"/>
        <v>0.72059631582417738</v>
      </c>
      <c r="I7" s="19">
        <f t="shared" si="3"/>
        <v>0.72059631582417738</v>
      </c>
      <c r="J7" s="19">
        <f t="shared" si="4"/>
        <v>0.72059631582417738</v>
      </c>
      <c r="K7" s="19">
        <f t="shared" si="5"/>
        <v>0.72059631582417738</v>
      </c>
      <c r="L7" s="19">
        <f t="shared" si="6"/>
        <v>0.72059631582417738</v>
      </c>
      <c r="M7" s="19">
        <f t="shared" si="7"/>
        <v>0.72059631582417738</v>
      </c>
      <c r="N7" s="19">
        <f t="shared" si="8"/>
        <v>0.72059631582417738</v>
      </c>
      <c r="O7" s="19">
        <f t="shared" si="9"/>
        <v>0.72059631582417738</v>
      </c>
      <c r="P7" s="19">
        <f t="shared" si="10"/>
        <v>0.72059631582417738</v>
      </c>
      <c r="Q7" s="19">
        <f t="shared" si="11"/>
        <v>0.72059631582417738</v>
      </c>
      <c r="R7" s="19">
        <f t="shared" si="12"/>
        <v>0.72059631582417738</v>
      </c>
      <c r="S7" s="19">
        <f t="shared" si="13"/>
        <v>0.72059631582417738</v>
      </c>
      <c r="T7" s="19">
        <f t="shared" si="16"/>
        <v>0.72059631582417738</v>
      </c>
      <c r="X7" s="25" t="s">
        <v>29</v>
      </c>
      <c r="Y7" s="26">
        <v>0.35980000000000001</v>
      </c>
      <c r="Z7" s="26">
        <v>0.38200000000000001</v>
      </c>
      <c r="AB7">
        <v>1960</v>
      </c>
      <c r="AC7">
        <v>3895</v>
      </c>
      <c r="AF7" s="37">
        <v>2012</v>
      </c>
      <c r="AG7" s="18">
        <v>54743700000</v>
      </c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7"/>
      <c r="AU7" s="37"/>
      <c r="AV7" s="37"/>
      <c r="AW7" s="37"/>
      <c r="AX7" s="37"/>
      <c r="AY7" s="37"/>
      <c r="AZ7" s="37"/>
      <c r="BA7" s="37"/>
      <c r="BB7" s="37"/>
      <c r="BC7" s="37"/>
      <c r="BD7" s="37"/>
      <c r="BE7" s="37"/>
      <c r="BF7" s="37"/>
    </row>
    <row r="8" spans="2:58" ht="15" thickBot="1">
      <c r="B8" s="16">
        <v>2015</v>
      </c>
      <c r="C8" s="19">
        <f>AC18/$AC$19</f>
        <v>0.9491074070421146</v>
      </c>
      <c r="D8" s="19">
        <f t="shared" si="0"/>
        <v>0.66401127280630845</v>
      </c>
      <c r="E8" s="19">
        <f t="shared" si="1"/>
        <v>0.66401127280630845</v>
      </c>
      <c r="F8" s="19">
        <f t="shared" si="2"/>
        <v>0.66401127280630845</v>
      </c>
      <c r="G8" s="19">
        <f t="shared" si="14"/>
        <v>0.66401127280630845</v>
      </c>
      <c r="H8" s="19">
        <f t="shared" si="15"/>
        <v>0.66401127280630845</v>
      </c>
      <c r="I8" s="19">
        <f t="shared" si="3"/>
        <v>0.66401127280630845</v>
      </c>
      <c r="J8" s="19">
        <f t="shared" si="4"/>
        <v>0.66401127280630845</v>
      </c>
      <c r="K8" s="19">
        <f t="shared" si="5"/>
        <v>0.66401127280630845</v>
      </c>
      <c r="L8" s="19">
        <f t="shared" si="6"/>
        <v>0.66401127280630845</v>
      </c>
      <c r="M8" s="19">
        <f t="shared" si="7"/>
        <v>0.66401127280630845</v>
      </c>
      <c r="N8" s="19">
        <f t="shared" si="8"/>
        <v>0.66401127280630845</v>
      </c>
      <c r="O8" s="19">
        <f t="shared" si="9"/>
        <v>0.66401127280630845</v>
      </c>
      <c r="P8" s="19">
        <f t="shared" si="10"/>
        <v>0.66401127280630845</v>
      </c>
      <c r="Q8" s="19">
        <f t="shared" si="11"/>
        <v>0.66401127280630845</v>
      </c>
      <c r="R8" s="19">
        <f t="shared" si="12"/>
        <v>0.66401127280630845</v>
      </c>
      <c r="S8" s="19">
        <f>$Y$20*$H8/($H$12*$Y$20)</f>
        <v>0.66401127280630834</v>
      </c>
      <c r="T8" s="19">
        <f t="shared" si="16"/>
        <v>0.66401127280630845</v>
      </c>
      <c r="X8" s="28" t="s">
        <v>20</v>
      </c>
      <c r="Y8" s="29">
        <v>1</v>
      </c>
      <c r="Z8" s="29">
        <v>1</v>
      </c>
      <c r="AB8">
        <v>1965</v>
      </c>
      <c r="AC8">
        <v>4593</v>
      </c>
      <c r="AF8" s="37">
        <v>2013</v>
      </c>
      <c r="AG8" s="18">
        <v>58182000000</v>
      </c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7"/>
      <c r="AU8" s="37"/>
      <c r="AV8" s="37"/>
      <c r="AW8" s="37"/>
      <c r="AX8" s="37"/>
      <c r="AY8" s="37"/>
      <c r="AZ8" s="37"/>
      <c r="BA8" s="37"/>
      <c r="BB8" s="37"/>
      <c r="BC8" s="37"/>
      <c r="BD8" s="37"/>
      <c r="BE8" s="37"/>
      <c r="BF8" s="37"/>
    </row>
    <row r="9" spans="2:58" ht="15" thickTop="1">
      <c r="B9" s="16">
        <v>2016</v>
      </c>
      <c r="C9" s="19">
        <f>(C13-C8)/5*1+C8</f>
        <v>0.95928592563369164</v>
      </c>
      <c r="D9" s="19">
        <f t="shared" si="0"/>
        <v>0.73782666350819692</v>
      </c>
      <c r="E9" s="19">
        <f t="shared" si="1"/>
        <v>0.73782666350819692</v>
      </c>
      <c r="F9" s="19">
        <f t="shared" si="2"/>
        <v>0.73782666350819692</v>
      </c>
      <c r="G9" s="19">
        <f t="shared" si="14"/>
        <v>0.73782666350819692</v>
      </c>
      <c r="H9" s="19">
        <f t="shared" si="15"/>
        <v>0.73782666350819703</v>
      </c>
      <c r="I9" s="19">
        <f t="shared" si="3"/>
        <v>0.73782666350819703</v>
      </c>
      <c r="J9" s="19">
        <f t="shared" si="4"/>
        <v>0.73782666350819703</v>
      </c>
      <c r="K9" s="19">
        <f t="shared" si="5"/>
        <v>0.73782666350819703</v>
      </c>
      <c r="L9" s="19">
        <f t="shared" si="6"/>
        <v>0.73782666350819692</v>
      </c>
      <c r="M9" s="19">
        <f t="shared" si="7"/>
        <v>0.73782666350819703</v>
      </c>
      <c r="N9" s="19">
        <f t="shared" si="8"/>
        <v>0.73782666350819703</v>
      </c>
      <c r="O9" s="19">
        <f t="shared" si="9"/>
        <v>0.73782666350819703</v>
      </c>
      <c r="P9" s="19">
        <f t="shared" si="10"/>
        <v>0.73782666350819703</v>
      </c>
      <c r="Q9" s="19">
        <f t="shared" si="11"/>
        <v>0.73782666350819692</v>
      </c>
      <c r="R9" s="19">
        <f t="shared" si="12"/>
        <v>0.73782666350819703</v>
      </c>
      <c r="S9" s="19">
        <f>$Y$20*$H9/($H$12*$Y$20)</f>
        <v>0.73782666350819703</v>
      </c>
      <c r="T9" s="19">
        <f t="shared" si="16"/>
        <v>0.73782666350819703</v>
      </c>
      <c r="AB9">
        <v>1970</v>
      </c>
      <c r="AC9">
        <v>5180</v>
      </c>
      <c r="AF9" s="37">
        <v>2014</v>
      </c>
      <c r="AG9" s="18">
        <v>59014100000</v>
      </c>
      <c r="AH9" s="38"/>
      <c r="AI9" s="38"/>
      <c r="AJ9" s="38"/>
      <c r="AK9" s="38"/>
      <c r="AL9" s="38"/>
      <c r="AM9" s="38"/>
      <c r="AN9" s="38"/>
      <c r="AO9" s="38"/>
      <c r="AP9" s="38"/>
      <c r="AQ9" s="38"/>
      <c r="AR9" s="38"/>
      <c r="AS9" s="38"/>
      <c r="AT9" s="38"/>
      <c r="AU9" s="38"/>
      <c r="AV9" s="38"/>
      <c r="AW9" s="38"/>
      <c r="AX9" s="38"/>
      <c r="AY9" s="38"/>
      <c r="AZ9" s="38"/>
      <c r="BA9" s="38"/>
      <c r="BB9" s="38"/>
      <c r="BC9" s="38"/>
      <c r="BD9" s="38"/>
      <c r="BE9" s="38"/>
      <c r="BF9" s="38"/>
    </row>
    <row r="10" spans="2:58" ht="15" thickBot="1">
      <c r="B10" s="16">
        <v>2017</v>
      </c>
      <c r="C10" s="19">
        <f>(C13-C8)/5*2+C8</f>
        <v>0.96946444422526878</v>
      </c>
      <c r="D10" s="19">
        <f t="shared" ref="D10:D13" si="17">AG12/$AG$14</f>
        <v>0.85886524649495333</v>
      </c>
      <c r="E10" s="19">
        <f>$Y$4*D10/($D$12*$Y$4)</f>
        <v>0.85886524649495333</v>
      </c>
      <c r="F10" s="19">
        <f>$Y$5*D10/($D$12*$Y$5)</f>
        <v>0.85886524649495333</v>
      </c>
      <c r="G10" s="19">
        <f t="shared" si="14"/>
        <v>0.85886524649495333</v>
      </c>
      <c r="H10" s="19">
        <f t="shared" si="15"/>
        <v>0.85886524649495333</v>
      </c>
      <c r="I10" s="19">
        <f t="shared" si="3"/>
        <v>0.85886524649495333</v>
      </c>
      <c r="J10" s="19">
        <f t="shared" si="4"/>
        <v>0.85886524649495333</v>
      </c>
      <c r="K10" s="19">
        <f t="shared" si="5"/>
        <v>0.85886524649495333</v>
      </c>
      <c r="L10" s="19">
        <f t="shared" si="6"/>
        <v>0.85886524649495333</v>
      </c>
      <c r="M10" s="19">
        <f t="shared" si="7"/>
        <v>0.85886524649495333</v>
      </c>
      <c r="N10" s="19">
        <f t="shared" si="8"/>
        <v>0.85886524649495333</v>
      </c>
      <c r="O10" s="19">
        <f t="shared" si="9"/>
        <v>0.85886524649495333</v>
      </c>
      <c r="P10" s="19">
        <f t="shared" si="10"/>
        <v>0.85886524649495333</v>
      </c>
      <c r="Q10" s="19">
        <f t="shared" si="11"/>
        <v>0.85886524649495333</v>
      </c>
      <c r="R10" s="19">
        <f t="shared" si="12"/>
        <v>0.85886524649495333</v>
      </c>
      <c r="S10" s="19">
        <f>$Y$20*$H10/($H$12*$Y$20)</f>
        <v>0.85886524649495344</v>
      </c>
      <c r="T10" s="19">
        <f t="shared" si="16"/>
        <v>0.85886524649495333</v>
      </c>
      <c r="AB10">
        <v>1975</v>
      </c>
      <c r="AC10">
        <v>5674</v>
      </c>
      <c r="AF10" s="37">
        <v>2015</v>
      </c>
      <c r="AG10" s="18">
        <v>54380000000</v>
      </c>
    </row>
    <row r="11" spans="2:58" ht="23.4" thickBot="1">
      <c r="B11" s="16">
        <v>2018</v>
      </c>
      <c r="C11" s="19">
        <f>(C13-C8)/5*3+C8</f>
        <v>0.97964296281684582</v>
      </c>
      <c r="D11" s="19">
        <f t="shared" si="17"/>
        <v>0.97796967380659905</v>
      </c>
      <c r="E11" s="19">
        <f t="shared" ref="E11" si="18">$Y$4*D11/($D$12*$Y$4)</f>
        <v>0.97796967380659905</v>
      </c>
      <c r="F11" s="19">
        <f t="shared" ref="F11" si="19">$Y$5*D11/($D$12*$Y$5)</f>
        <v>0.97796967380659916</v>
      </c>
      <c r="G11" s="19">
        <f t="shared" si="14"/>
        <v>0.97796967380659905</v>
      </c>
      <c r="H11" s="19">
        <f t="shared" si="15"/>
        <v>0.97796967380659905</v>
      </c>
      <c r="I11" s="19">
        <f>$Y$12*$H11/($H$12*$Y$12)</f>
        <v>0.97796967380659894</v>
      </c>
      <c r="J11" s="19">
        <f>$Y$13*$H11/($H$12*$Y$13)</f>
        <v>0.97796967380659894</v>
      </c>
      <c r="K11" s="19">
        <f>$Y$25*$J11/($J$12*$Y$25)</f>
        <v>0.97796967380659894</v>
      </c>
      <c r="L11" s="19">
        <f>$Y$26*$J11/($J$12*$Y$26)</f>
        <v>0.97796967380659894</v>
      </c>
      <c r="M11" s="19">
        <f>$Y$14*$H11/($H$12*$Y$14)</f>
        <v>0.97796967380659894</v>
      </c>
      <c r="N11" s="19">
        <f>$Y$15*$H11/($H$12*$Y$15)</f>
        <v>0.97796967380659905</v>
      </c>
      <c r="O11" s="19">
        <f>$Y$16*$H11/($H$12*$Y$16)</f>
        <v>0.97796967380659905</v>
      </c>
      <c r="P11" s="19">
        <f>$Y$17*$H11/($H$12*$Y$17)</f>
        <v>0.97796967380659905</v>
      </c>
      <c r="Q11" s="19">
        <f>$Y$18*$H11/($H$12*$Y$18)</f>
        <v>0.97796967380659905</v>
      </c>
      <c r="R11" s="19">
        <f>$Y$19*$H11/($H$12*$Y$19)</f>
        <v>0.97796967380659905</v>
      </c>
      <c r="S11" s="19">
        <f>$Y$20*$H11/($H$12*$Y$20)</f>
        <v>0.97796967380659905</v>
      </c>
      <c r="T11" s="19">
        <f>SUM($Y$12:$Y$19)*$H11/($H$12*SUM($Y$12:$Y$19))</f>
        <v>0.97796967380659905</v>
      </c>
      <c r="X11" s="23" t="s">
        <v>30</v>
      </c>
      <c r="Y11" s="24">
        <v>2015</v>
      </c>
      <c r="Z11" s="24">
        <v>2050</v>
      </c>
      <c r="AB11">
        <v>1980</v>
      </c>
      <c r="AC11">
        <v>6151</v>
      </c>
      <c r="AF11" s="37">
        <v>2016</v>
      </c>
      <c r="AG11" s="18">
        <v>60425200000</v>
      </c>
    </row>
    <row r="12" spans="2:58" ht="15" thickBot="1">
      <c r="B12" s="16">
        <v>2019</v>
      </c>
      <c r="C12" s="19">
        <f>(C13-C8)/5*4+C8</f>
        <v>0.98982148140842297</v>
      </c>
      <c r="D12" s="19">
        <f t="shared" si="17"/>
        <v>1</v>
      </c>
      <c r="E12" s="19">
        <f>$Y$4*D12/($D$12*$Y$4)</f>
        <v>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5"/>
        <v>1</v>
      </c>
      <c r="L12" s="19">
        <f>$Y$7*$D12/($D$12*$Y$7)</f>
        <v>1</v>
      </c>
      <c r="M12" s="19">
        <f t="shared" si="15"/>
        <v>1</v>
      </c>
      <c r="N12" s="19">
        <f t="shared" si="15"/>
        <v>1</v>
      </c>
      <c r="O12" s="19">
        <f t="shared" si="15"/>
        <v>1</v>
      </c>
      <c r="P12" s="19">
        <f t="shared" si="15"/>
        <v>1</v>
      </c>
      <c r="Q12" s="19">
        <f t="shared" si="15"/>
        <v>1</v>
      </c>
      <c r="R12" s="19">
        <f>$Y$7*$D12/($D$12*$Y$7)</f>
        <v>1</v>
      </c>
      <c r="S12" s="19">
        <f>$Y$7*$D12/($D$12*$Y$7)</f>
        <v>1</v>
      </c>
      <c r="T12" s="19">
        <f t="shared" si="16"/>
        <v>1</v>
      </c>
      <c r="X12" s="25" t="s">
        <v>31</v>
      </c>
      <c r="Y12" s="26">
        <v>9.9000000000000008E-3</v>
      </c>
      <c r="Z12" s="26">
        <v>1.6E-2</v>
      </c>
      <c r="AB12">
        <v>1985</v>
      </c>
      <c r="AC12">
        <v>6666</v>
      </c>
      <c r="AF12" s="37">
        <v>2017</v>
      </c>
      <c r="AG12" s="18">
        <v>70337800000</v>
      </c>
    </row>
    <row r="13" spans="2:58" ht="15" thickBot="1">
      <c r="B13" s="16">
        <v>2020</v>
      </c>
      <c r="C13" s="19">
        <f>$AC$19/$AC$19</f>
        <v>1</v>
      </c>
      <c r="D13" s="19">
        <f t="shared" si="17"/>
        <v>0.88443908264363913</v>
      </c>
      <c r="E13" s="19">
        <f>(E$43-E$12)/($B$43-$B$12)*($B13-$B$12)+E$12</f>
        <v>1.0016152567018708</v>
      </c>
      <c r="F13" s="19">
        <f>(F$43-F$12)/($B$43-$B$12)*($B13-$B$12)+F$12</f>
        <v>1.0027512522305233</v>
      </c>
      <c r="G13" s="19">
        <f>(G$43-G$12)/($B$43-$B$12)*($B13-$B$12)+G$12</f>
        <v>1.0164752853626116</v>
      </c>
      <c r="H13" s="19">
        <f>(H$43-H$12)/($B$43-$B$12)*($B13-$B$12)+H$12</f>
        <v>1.0165082206543941</v>
      </c>
      <c r="I13" s="19">
        <f>(I$43-I$12)/($B$43-$B$12)*($B13-$B$12)+I$12</f>
        <v>1.0465561337392617</v>
      </c>
      <c r="J13" s="19">
        <f t="shared" ref="J13:Q13" si="20">(J$43-J$12)/($B$43-$B$12)*($B13-$B$12)+J$12</f>
        <v>1.0810373454759952</v>
      </c>
      <c r="K13" s="19">
        <f t="shared" si="20"/>
        <v>1.0378039537293777</v>
      </c>
      <c r="L13" s="19">
        <f t="shared" si="20"/>
        <v>8.8984206349325667</v>
      </c>
      <c r="M13" s="19">
        <f t="shared" si="20"/>
        <v>1.0395298679683973</v>
      </c>
      <c r="N13" s="19">
        <f t="shared" si="20"/>
        <v>1.100740895039843</v>
      </c>
      <c r="O13" s="19">
        <f t="shared" si="20"/>
        <v>1.0595064505896938</v>
      </c>
      <c r="P13" s="19">
        <f t="shared" si="20"/>
        <v>1.1450738815585002</v>
      </c>
      <c r="Q13" s="19">
        <f t="shared" si="20"/>
        <v>1.0726156670333828</v>
      </c>
      <c r="R13" s="19">
        <f>(R$43-R$12)/($B$43-$B$12)*($B13-$B$12)+R$12</f>
        <v>1.0181898166947569</v>
      </c>
      <c r="S13" s="19">
        <f>(S$43-S$12)/($B$43-$B$12)*($B13-$B$12)+S$12</f>
        <v>1.0084556636579405</v>
      </c>
      <c r="T13" s="19">
        <f>(T$43-T$12)/($B$43-$B$12)*($B13-$B$12)+T$12</f>
        <v>1.0416241625022014</v>
      </c>
      <c r="X13" s="30" t="s">
        <v>32</v>
      </c>
      <c r="Y13" s="26">
        <v>1.9800000000000002E-2</v>
      </c>
      <c r="Z13" s="26">
        <v>4.5999999999999999E-2</v>
      </c>
      <c r="AB13">
        <v>1990</v>
      </c>
      <c r="AC13">
        <v>7243</v>
      </c>
      <c r="AF13" s="37">
        <v>2018</v>
      </c>
      <c r="AG13" s="18">
        <v>80092000000</v>
      </c>
    </row>
    <row r="14" spans="2:58" ht="23.4" thickBot="1">
      <c r="B14" s="16">
        <v>2021</v>
      </c>
      <c r="C14" s="19">
        <f>(C18-C13)/5*1+C13</f>
        <v>1.0070421146069632</v>
      </c>
      <c r="D14" s="21">
        <f>D13*1.016</f>
        <v>0.89859010796593741</v>
      </c>
      <c r="E14" s="19">
        <f t="shared" ref="E14:T42" si="21">(E$43-E$12)/($B$43-$B$12)*($B14-$B$12)+E$12</f>
        <v>1.0032305134037416</v>
      </c>
      <c r="F14" s="19">
        <f t="shared" si="21"/>
        <v>1.0055025044610466</v>
      </c>
      <c r="G14" s="19">
        <f t="shared" ref="G14:G26" si="22">(G$43-G$12)/($B$43-$B$12)*($B14-$B$12)+G$12</f>
        <v>1.0329505707252231</v>
      </c>
      <c r="H14" s="19">
        <f t="shared" ref="H14:H26" si="23">(H$43-H$12)/($B$43-$B$12)*($B14-$B$12)+H$12</f>
        <v>1.0330164413087879</v>
      </c>
      <c r="I14" s="19">
        <f t="shared" si="21"/>
        <v>1.0931122674785234</v>
      </c>
      <c r="J14" s="19">
        <f t="shared" si="21"/>
        <v>1.1620746909519903</v>
      </c>
      <c r="K14" s="19">
        <f t="shared" si="21"/>
        <v>1.0756079074587552</v>
      </c>
      <c r="L14" s="19">
        <f t="shared" si="21"/>
        <v>16.796841269865133</v>
      </c>
      <c r="M14" s="19">
        <f t="shared" si="21"/>
        <v>1.0790597359367946</v>
      </c>
      <c r="N14" s="19">
        <f t="shared" si="21"/>
        <v>1.2014817900796857</v>
      </c>
      <c r="O14" s="19">
        <f t="shared" si="21"/>
        <v>1.1190129011793877</v>
      </c>
      <c r="P14" s="19">
        <f t="shared" si="21"/>
        <v>1.2901477631170004</v>
      </c>
      <c r="Q14" s="19">
        <f t="shared" si="21"/>
        <v>1.1452313340667657</v>
      </c>
      <c r="R14" s="19">
        <f t="shared" si="21"/>
        <v>1.0363796333895137</v>
      </c>
      <c r="S14" s="19">
        <f t="shared" si="21"/>
        <v>1.0169113273158807</v>
      </c>
      <c r="T14" s="19">
        <f t="shared" si="21"/>
        <v>1.0832483250044029</v>
      </c>
      <c r="X14" s="25" t="s">
        <v>33</v>
      </c>
      <c r="Y14" s="26">
        <v>1.9699999999999999E-2</v>
      </c>
      <c r="Z14" s="26">
        <v>2.9000000000000001E-2</v>
      </c>
      <c r="AB14">
        <v>1995</v>
      </c>
      <c r="AC14">
        <v>7775</v>
      </c>
      <c r="AF14" s="37">
        <v>2019</v>
      </c>
      <c r="AG14" s="18">
        <v>81896200000</v>
      </c>
    </row>
    <row r="15" spans="2:58" ht="23.4" thickBot="1">
      <c r="B15" s="16">
        <v>2022</v>
      </c>
      <c r="C15" s="19">
        <f>(C18-C13)/5*2+C13</f>
        <v>1.0140842292139265</v>
      </c>
      <c r="D15" s="21">
        <f>D14*1.016</f>
        <v>0.91296754969339244</v>
      </c>
      <c r="E15" s="19">
        <f t="shared" si="21"/>
        <v>1.0048457701056126</v>
      </c>
      <c r="F15" s="19">
        <f t="shared" si="21"/>
        <v>1.0082537566915699</v>
      </c>
      <c r="G15" s="19">
        <f t="shared" si="22"/>
        <v>1.0494258560878347</v>
      </c>
      <c r="H15" s="19">
        <f t="shared" si="23"/>
        <v>1.0495246619631819</v>
      </c>
      <c r="I15" s="19">
        <f>(I$43-I$12)/($B$43-$B$12)*($B15-$B$12)+I$12</f>
        <v>1.1396684012177851</v>
      </c>
      <c r="J15" s="19">
        <f t="shared" si="21"/>
        <v>1.2431120364279855</v>
      </c>
      <c r="K15" s="19">
        <f t="shared" si="21"/>
        <v>1.113411861188133</v>
      </c>
      <c r="L15" s="19">
        <f t="shared" si="21"/>
        <v>24.695261904797697</v>
      </c>
      <c r="M15" s="19">
        <f t="shared" si="21"/>
        <v>1.1185896039051917</v>
      </c>
      <c r="N15" s="19">
        <f t="shared" si="21"/>
        <v>1.3022226851195287</v>
      </c>
      <c r="O15" s="19">
        <f t="shared" si="21"/>
        <v>1.1785193517690817</v>
      </c>
      <c r="P15" s="19">
        <f t="shared" si="21"/>
        <v>1.4352216446755004</v>
      </c>
      <c r="Q15" s="19">
        <f t="shared" si="21"/>
        <v>1.2178470011001485</v>
      </c>
      <c r="R15" s="19">
        <f t="shared" si="21"/>
        <v>1.0545694500842706</v>
      </c>
      <c r="S15" s="19">
        <f t="shared" si="21"/>
        <v>1.0253669909738212</v>
      </c>
      <c r="T15" s="19">
        <f t="shared" si="21"/>
        <v>1.1248724875066043</v>
      </c>
      <c r="X15" s="25" t="s">
        <v>34</v>
      </c>
      <c r="Y15" s="26">
        <v>3.3E-3</v>
      </c>
      <c r="Z15" s="26">
        <v>8.9999999999999993E-3</v>
      </c>
      <c r="AB15">
        <v>2000</v>
      </c>
      <c r="AC15">
        <v>8123</v>
      </c>
      <c r="AF15" s="37">
        <v>2020</v>
      </c>
      <c r="AG15" s="18">
        <v>72432200000</v>
      </c>
    </row>
    <row r="16" spans="2:58" ht="23.4" thickBot="1">
      <c r="B16" s="16">
        <v>2023</v>
      </c>
      <c r="C16" s="19">
        <f>(C18-C13)/5*3+C13</f>
        <v>1.0211263438208895</v>
      </c>
      <c r="D16" s="21">
        <f t="shared" ref="D16:D78" si="24">D15*1.016</f>
        <v>0.92757503048848677</v>
      </c>
      <c r="E16" s="19">
        <f t="shared" si="21"/>
        <v>1.0064610268074834</v>
      </c>
      <c r="F16" s="19">
        <f t="shared" si="21"/>
        <v>1.011005008922093</v>
      </c>
      <c r="G16" s="19">
        <f t="shared" si="22"/>
        <v>1.0659011414504462</v>
      </c>
      <c r="H16" s="19">
        <f t="shared" si="23"/>
        <v>1.066032882617576</v>
      </c>
      <c r="I16" s="19">
        <f t="shared" si="21"/>
        <v>1.1862245349570468</v>
      </c>
      <c r="J16" s="19">
        <f t="shared" si="21"/>
        <v>1.3241493819039807</v>
      </c>
      <c r="K16" s="19">
        <f t="shared" si="21"/>
        <v>1.1512158149175105</v>
      </c>
      <c r="L16" s="19">
        <f t="shared" si="21"/>
        <v>32.593682539730267</v>
      </c>
      <c r="M16" s="19">
        <f t="shared" si="21"/>
        <v>1.158119471873589</v>
      </c>
      <c r="N16" s="19">
        <f t="shared" si="21"/>
        <v>1.4029635801593714</v>
      </c>
      <c r="O16" s="19">
        <f t="shared" si="21"/>
        <v>1.2380258023587756</v>
      </c>
      <c r="P16" s="19">
        <f t="shared" si="21"/>
        <v>1.5802955262340008</v>
      </c>
      <c r="Q16" s="19">
        <f t="shared" si="21"/>
        <v>1.2904626681335314</v>
      </c>
      <c r="R16" s="19">
        <f t="shared" si="21"/>
        <v>1.0727592667790273</v>
      </c>
      <c r="S16" s="19">
        <f t="shared" si="21"/>
        <v>1.0338226546317615</v>
      </c>
      <c r="T16" s="19">
        <f t="shared" si="21"/>
        <v>1.1664966500088059</v>
      </c>
      <c r="X16" s="25" t="s">
        <v>35</v>
      </c>
      <c r="Y16" s="26">
        <v>3.7199999999999997E-2</v>
      </c>
      <c r="Z16" s="26">
        <v>7.0000000000000007E-2</v>
      </c>
      <c r="AB16">
        <v>2005</v>
      </c>
      <c r="AC16">
        <v>8539</v>
      </c>
    </row>
    <row r="17" spans="2:29" ht="15" thickBot="1">
      <c r="B17" s="16">
        <v>2024</v>
      </c>
      <c r="C17" s="19">
        <f>(C18-C13)/5*4+C13</f>
        <v>1.0281684584278528</v>
      </c>
      <c r="D17" s="21">
        <f t="shared" si="24"/>
        <v>0.94241623097630256</v>
      </c>
      <c r="E17" s="19">
        <f t="shared" si="21"/>
        <v>1.0080762835093542</v>
      </c>
      <c r="F17" s="19">
        <f t="shared" ref="F17:F26" si="25">(F$43-F$12)/($B$43-$B$12)*($B17-$B$12)+F$12</f>
        <v>1.0137562611526163</v>
      </c>
      <c r="G17" s="19">
        <f t="shared" si="22"/>
        <v>1.0823764268130576</v>
      </c>
      <c r="H17" s="19">
        <f t="shared" si="23"/>
        <v>1.0825411032719701</v>
      </c>
      <c r="I17" s="19">
        <f t="shared" si="21"/>
        <v>1.2327806686963085</v>
      </c>
      <c r="J17" s="19">
        <f t="shared" si="21"/>
        <v>1.4051867273799759</v>
      </c>
      <c r="K17" s="19">
        <f t="shared" si="21"/>
        <v>1.1890197686468882</v>
      </c>
      <c r="L17" s="19">
        <f t="shared" si="21"/>
        <v>40.49210317466283</v>
      </c>
      <c r="M17" s="19">
        <f t="shared" si="21"/>
        <v>1.1976493398419863</v>
      </c>
      <c r="N17" s="19">
        <f t="shared" si="21"/>
        <v>1.5037044751992144</v>
      </c>
      <c r="O17" s="19">
        <f t="shared" si="21"/>
        <v>1.2975322529484694</v>
      </c>
      <c r="P17" s="19">
        <f t="shared" si="21"/>
        <v>1.7253694077925008</v>
      </c>
      <c r="Q17" s="19">
        <f t="shared" si="21"/>
        <v>1.3630783351669142</v>
      </c>
      <c r="R17" s="19">
        <f t="shared" si="21"/>
        <v>1.0909490834737843</v>
      </c>
      <c r="S17" s="19">
        <f t="shared" si="21"/>
        <v>1.042278318289702</v>
      </c>
      <c r="T17" s="19">
        <f t="shared" si="21"/>
        <v>1.2081208125110072</v>
      </c>
      <c r="X17" s="25" t="s">
        <v>36</v>
      </c>
      <c r="Y17" s="26">
        <v>3.3E-3</v>
      </c>
      <c r="Z17" s="26">
        <v>1.2E-2</v>
      </c>
      <c r="AB17">
        <v>2010</v>
      </c>
      <c r="AC17">
        <v>9032</v>
      </c>
    </row>
    <row r="18" spans="2:29" ht="15" thickBot="1">
      <c r="B18" s="16">
        <v>2025</v>
      </c>
      <c r="C18" s="19">
        <f>$AC$20/$AC$19</f>
        <v>1.035210573034816</v>
      </c>
      <c r="D18" s="21">
        <f t="shared" si="24"/>
        <v>0.95749489067192339</v>
      </c>
      <c r="E18" s="19">
        <f t="shared" si="21"/>
        <v>1.009691540211225</v>
      </c>
      <c r="F18" s="19">
        <f t="shared" si="25"/>
        <v>1.0165075133831396</v>
      </c>
      <c r="G18" s="19">
        <f t="shared" si="22"/>
        <v>1.0988517121756691</v>
      </c>
      <c r="H18" s="19">
        <f t="shared" si="23"/>
        <v>1.0990493239263639</v>
      </c>
      <c r="I18" s="19">
        <f t="shared" si="21"/>
        <v>1.2793368024355702</v>
      </c>
      <c r="J18" s="19">
        <f t="shared" si="21"/>
        <v>1.486224072855971</v>
      </c>
      <c r="K18" s="19">
        <f t="shared" si="21"/>
        <v>1.2268237223762659</v>
      </c>
      <c r="L18" s="19">
        <f t="shared" si="21"/>
        <v>48.390523809595393</v>
      </c>
      <c r="M18" s="19">
        <f t="shared" si="21"/>
        <v>1.2371792078103836</v>
      </c>
      <c r="N18" s="19">
        <f t="shared" si="21"/>
        <v>1.6044453702390573</v>
      </c>
      <c r="O18" s="19">
        <f t="shared" si="21"/>
        <v>1.3570387035381635</v>
      </c>
      <c r="P18" s="19">
        <f t="shared" si="21"/>
        <v>1.870443289351001</v>
      </c>
      <c r="Q18" s="19">
        <f t="shared" si="21"/>
        <v>1.4356940022002971</v>
      </c>
      <c r="R18" s="19">
        <f t="shared" si="21"/>
        <v>1.1091389001685412</v>
      </c>
      <c r="S18" s="19">
        <f t="shared" si="21"/>
        <v>1.0507339819476424</v>
      </c>
      <c r="T18" s="19">
        <f t="shared" si="21"/>
        <v>1.2497449750132086</v>
      </c>
      <c r="X18" s="25" t="s">
        <v>37</v>
      </c>
      <c r="Y18" s="26">
        <v>2.7900000000000001E-2</v>
      </c>
      <c r="Z18" s="26">
        <v>0.06</v>
      </c>
      <c r="AB18">
        <v>2015</v>
      </c>
      <c r="AC18">
        <v>9623</v>
      </c>
    </row>
    <row r="19" spans="2:29" ht="23.4" thickBot="1">
      <c r="B19" s="16">
        <v>2026</v>
      </c>
      <c r="C19" s="19">
        <f>(C23-C18)/5*1+C18</f>
        <v>1.0400236709734687</v>
      </c>
      <c r="D19" s="21">
        <f t="shared" si="24"/>
        <v>0.97281480892267413</v>
      </c>
      <c r="E19" s="19">
        <f t="shared" si="21"/>
        <v>1.0113067969130958</v>
      </c>
      <c r="F19" s="19">
        <f t="shared" si="25"/>
        <v>1.0192587656136629</v>
      </c>
      <c r="G19" s="19">
        <f t="shared" si="22"/>
        <v>1.1153269975382807</v>
      </c>
      <c r="H19" s="19">
        <f t="shared" si="23"/>
        <v>1.115557544580758</v>
      </c>
      <c r="I19" s="19">
        <f t="shared" si="21"/>
        <v>1.3258929361748319</v>
      </c>
      <c r="J19" s="19">
        <f t="shared" si="21"/>
        <v>1.5672614183319662</v>
      </c>
      <c r="K19" s="19">
        <f t="shared" si="21"/>
        <v>1.2646276761056434</v>
      </c>
      <c r="L19" s="19">
        <f t="shared" si="21"/>
        <v>56.288944444527964</v>
      </c>
      <c r="M19" s="19">
        <f t="shared" si="21"/>
        <v>1.2767090757787809</v>
      </c>
      <c r="N19" s="19">
        <f t="shared" si="21"/>
        <v>1.7051862652789</v>
      </c>
      <c r="O19" s="19">
        <f t="shared" si="21"/>
        <v>1.4165451541278573</v>
      </c>
      <c r="P19" s="19">
        <f t="shared" si="21"/>
        <v>2.0155171709095012</v>
      </c>
      <c r="Q19" s="19">
        <f t="shared" si="21"/>
        <v>1.5083096692336802</v>
      </c>
      <c r="R19" s="19">
        <f t="shared" si="21"/>
        <v>1.1273287168632979</v>
      </c>
      <c r="S19" s="19">
        <f t="shared" si="21"/>
        <v>1.0591896456055827</v>
      </c>
      <c r="T19" s="19">
        <f t="shared" si="21"/>
        <v>1.2913691375154102</v>
      </c>
      <c r="X19" s="25" t="s">
        <v>38</v>
      </c>
      <c r="Y19" s="26">
        <v>0.12180000000000001</v>
      </c>
      <c r="Z19" s="26">
        <v>0.126</v>
      </c>
      <c r="AB19">
        <v>2020</v>
      </c>
      <c r="AC19">
        <v>10139</v>
      </c>
    </row>
    <row r="20" spans="2:29" ht="23.4" thickBot="1">
      <c r="B20" s="16">
        <v>2027</v>
      </c>
      <c r="C20" s="19">
        <f>(C23-C18)/5*2+C18</f>
        <v>1.0448367689121214</v>
      </c>
      <c r="D20" s="21">
        <f t="shared" si="24"/>
        <v>0.98837984586543692</v>
      </c>
      <c r="E20" s="19">
        <f t="shared" si="21"/>
        <v>1.0129220536149668</v>
      </c>
      <c r="F20" s="19">
        <f t="shared" si="25"/>
        <v>1.0220100178441862</v>
      </c>
      <c r="G20" s="19">
        <f t="shared" si="22"/>
        <v>1.1318022829008922</v>
      </c>
      <c r="H20" s="19">
        <f t="shared" si="23"/>
        <v>1.132065765235152</v>
      </c>
      <c r="I20" s="19">
        <f t="shared" si="21"/>
        <v>1.3724490699140937</v>
      </c>
      <c r="J20" s="19">
        <f t="shared" si="21"/>
        <v>1.6482987638079614</v>
      </c>
      <c r="K20" s="19">
        <f t="shared" si="21"/>
        <v>1.3024316298350211</v>
      </c>
      <c r="L20" s="19">
        <f t="shared" si="21"/>
        <v>64.187365079460534</v>
      </c>
      <c r="M20" s="19">
        <f t="shared" si="21"/>
        <v>1.3162389437471782</v>
      </c>
      <c r="N20" s="19">
        <f t="shared" si="21"/>
        <v>1.8059271603187428</v>
      </c>
      <c r="O20" s="19">
        <f t="shared" si="21"/>
        <v>1.4760516047175511</v>
      </c>
      <c r="P20" s="19">
        <f t="shared" si="21"/>
        <v>2.1605910524680016</v>
      </c>
      <c r="Q20" s="19">
        <f t="shared" si="21"/>
        <v>1.5809253362670628</v>
      </c>
      <c r="R20" s="19">
        <f t="shared" si="21"/>
        <v>1.1455185335580549</v>
      </c>
      <c r="S20" s="19">
        <f t="shared" si="21"/>
        <v>1.0676453092635232</v>
      </c>
      <c r="T20" s="19">
        <f t="shared" si="21"/>
        <v>1.3329933000176115</v>
      </c>
      <c r="X20" s="25" t="s">
        <v>39</v>
      </c>
      <c r="Y20" s="26">
        <v>0.75700000000000001</v>
      </c>
      <c r="Z20" s="26">
        <v>0.63200000000000001</v>
      </c>
      <c r="AB20">
        <v>2025</v>
      </c>
      <c r="AC20">
        <v>10496</v>
      </c>
    </row>
    <row r="21" spans="2:29" ht="15" thickBot="1">
      <c r="B21" s="16">
        <v>2028</v>
      </c>
      <c r="C21" s="19">
        <f>(C23-C18)/5*3+C18</f>
        <v>1.0496498668507743</v>
      </c>
      <c r="D21" s="21">
        <f t="shared" si="24"/>
        <v>1.004193923399284</v>
      </c>
      <c r="E21" s="19">
        <f t="shared" si="21"/>
        <v>1.0145373103168376</v>
      </c>
      <c r="F21" s="19">
        <f t="shared" si="25"/>
        <v>1.0247612700747095</v>
      </c>
      <c r="G21" s="19">
        <f t="shared" si="22"/>
        <v>1.1482775682635038</v>
      </c>
      <c r="H21" s="19">
        <f t="shared" si="23"/>
        <v>1.1485739858895461</v>
      </c>
      <c r="I21" s="19">
        <f t="shared" si="21"/>
        <v>1.4190052036533554</v>
      </c>
      <c r="J21" s="19">
        <f t="shared" si="21"/>
        <v>1.7293361092839565</v>
      </c>
      <c r="K21" s="19">
        <f t="shared" si="21"/>
        <v>1.3402355835643986</v>
      </c>
      <c r="L21" s="19">
        <f t="shared" si="21"/>
        <v>72.085785714393097</v>
      </c>
      <c r="M21" s="19">
        <f t="shared" si="21"/>
        <v>1.3557688117155755</v>
      </c>
      <c r="N21" s="19">
        <f t="shared" si="21"/>
        <v>1.9066680553585857</v>
      </c>
      <c r="O21" s="19">
        <f t="shared" si="21"/>
        <v>1.535558055307245</v>
      </c>
      <c r="P21" s="19">
        <f t="shared" si="21"/>
        <v>2.3056649340265016</v>
      </c>
      <c r="Q21" s="19">
        <f t="shared" si="21"/>
        <v>1.6535410033004458</v>
      </c>
      <c r="R21" s="19">
        <f t="shared" si="21"/>
        <v>1.1637083502528118</v>
      </c>
      <c r="S21" s="19">
        <f t="shared" si="21"/>
        <v>1.0761009729214637</v>
      </c>
      <c r="T21" s="19">
        <f t="shared" si="21"/>
        <v>1.3746174625198131</v>
      </c>
      <c r="X21" s="28" t="s">
        <v>20</v>
      </c>
      <c r="Y21" s="29">
        <v>1</v>
      </c>
      <c r="Z21" s="29">
        <v>1</v>
      </c>
      <c r="AB21">
        <v>2030</v>
      </c>
      <c r="AC21">
        <v>10740</v>
      </c>
    </row>
    <row r="22" spans="2:29" ht="15" thickTop="1">
      <c r="B22" s="16">
        <v>2029</v>
      </c>
      <c r="C22" s="19">
        <f>(C23-C18)/5*4+C18</f>
        <v>1.054462964789427</v>
      </c>
      <c r="D22" s="21">
        <f t="shared" si="24"/>
        <v>1.0202610261736726</v>
      </c>
      <c r="E22" s="19">
        <f t="shared" si="21"/>
        <v>1.0161525670187084</v>
      </c>
      <c r="F22" s="19">
        <f t="shared" si="25"/>
        <v>1.0275125223052326</v>
      </c>
      <c r="G22" s="19">
        <f t="shared" si="22"/>
        <v>1.1647528536261154</v>
      </c>
      <c r="H22" s="19">
        <f t="shared" si="23"/>
        <v>1.1650822065439399</v>
      </c>
      <c r="I22" s="19">
        <f t="shared" si="21"/>
        <v>1.4655613373926171</v>
      </c>
      <c r="J22" s="19">
        <f t="shared" si="21"/>
        <v>1.8103734547599517</v>
      </c>
      <c r="K22" s="19">
        <f t="shared" si="21"/>
        <v>1.3780395372937764</v>
      </c>
      <c r="L22" s="19">
        <f t="shared" si="21"/>
        <v>79.98420634932566</v>
      </c>
      <c r="M22" s="19">
        <f t="shared" si="21"/>
        <v>1.3952986796839726</v>
      </c>
      <c r="N22" s="19">
        <f t="shared" si="21"/>
        <v>2.0074089503984287</v>
      </c>
      <c r="O22" s="19">
        <f t="shared" si="21"/>
        <v>1.5950645058969388</v>
      </c>
      <c r="P22" s="19">
        <f t="shared" si="21"/>
        <v>2.4507388155850016</v>
      </c>
      <c r="Q22" s="19">
        <f t="shared" si="21"/>
        <v>1.7261566703338285</v>
      </c>
      <c r="R22" s="19">
        <f t="shared" si="21"/>
        <v>1.1818981669475686</v>
      </c>
      <c r="S22" s="19">
        <f t="shared" si="21"/>
        <v>1.0845566365794039</v>
      </c>
      <c r="T22" s="19">
        <f t="shared" si="21"/>
        <v>1.4162416250220144</v>
      </c>
      <c r="AB22">
        <v>2035</v>
      </c>
      <c r="AC22">
        <v>10926</v>
      </c>
    </row>
    <row r="23" spans="2:29" ht="15" thickBot="1">
      <c r="B23" s="16">
        <v>2030</v>
      </c>
      <c r="C23" s="19">
        <f>$AC$21/$AC$19</f>
        <v>1.0592760627280797</v>
      </c>
      <c r="D23" s="21">
        <f t="shared" si="24"/>
        <v>1.0365852025924513</v>
      </c>
      <c r="E23" s="19">
        <f t="shared" si="21"/>
        <v>1.0177678237205792</v>
      </c>
      <c r="F23" s="19">
        <f t="shared" si="25"/>
        <v>1.0302637745357559</v>
      </c>
      <c r="G23" s="19">
        <f t="shared" si="22"/>
        <v>1.1812281389887269</v>
      </c>
      <c r="H23" s="19">
        <f t="shared" si="23"/>
        <v>1.181590427198334</v>
      </c>
      <c r="I23" s="19">
        <f t="shared" si="21"/>
        <v>1.5121174711318788</v>
      </c>
      <c r="J23" s="19">
        <f t="shared" si="21"/>
        <v>1.8914108002359469</v>
      </c>
      <c r="K23" s="19">
        <f t="shared" si="21"/>
        <v>1.4158434910231539</v>
      </c>
      <c r="L23" s="19">
        <f t="shared" si="21"/>
        <v>87.882626984258224</v>
      </c>
      <c r="M23" s="19">
        <f t="shared" si="21"/>
        <v>1.4348285476523699</v>
      </c>
      <c r="N23" s="19">
        <f t="shared" si="21"/>
        <v>2.1081498454382714</v>
      </c>
      <c r="O23" s="19">
        <f t="shared" si="21"/>
        <v>1.6545709564866329</v>
      </c>
      <c r="P23" s="19">
        <f t="shared" si="21"/>
        <v>2.595812697143502</v>
      </c>
      <c r="Q23" s="19">
        <f t="shared" si="21"/>
        <v>1.7987723373672115</v>
      </c>
      <c r="R23" s="19">
        <f t="shared" si="21"/>
        <v>1.2000879836423255</v>
      </c>
      <c r="S23" s="19">
        <f t="shared" si="21"/>
        <v>1.0930123002373444</v>
      </c>
      <c r="T23" s="19">
        <f t="shared" si="21"/>
        <v>1.457865787524216</v>
      </c>
      <c r="AB23">
        <v>2040</v>
      </c>
      <c r="AC23">
        <v>11055</v>
      </c>
    </row>
    <row r="24" spans="2:29" ht="15" thickBot="1">
      <c r="B24" s="16">
        <v>2031</v>
      </c>
      <c r="C24" s="19">
        <f>(C28-C23)/5*1+C23</f>
        <v>1.0629450636157411</v>
      </c>
      <c r="D24" s="21">
        <f t="shared" si="24"/>
        <v>1.0531705658339305</v>
      </c>
      <c r="E24" s="19">
        <f t="shared" si="21"/>
        <v>1.01938308042245</v>
      </c>
      <c r="F24" s="19">
        <f t="shared" si="25"/>
        <v>1.0330150267662792</v>
      </c>
      <c r="G24" s="19">
        <f t="shared" si="22"/>
        <v>1.1977034243513383</v>
      </c>
      <c r="H24" s="19">
        <f t="shared" si="23"/>
        <v>1.198098647852728</v>
      </c>
      <c r="I24" s="19">
        <f t="shared" si="21"/>
        <v>1.5586736048711407</v>
      </c>
      <c r="J24" s="19">
        <f t="shared" si="21"/>
        <v>1.972448145711942</v>
      </c>
      <c r="K24" s="19">
        <f t="shared" si="21"/>
        <v>1.4536474447525316</v>
      </c>
      <c r="L24" s="19">
        <f t="shared" si="21"/>
        <v>95.781047619190787</v>
      </c>
      <c r="M24" s="19">
        <f t="shared" si="21"/>
        <v>1.4743584156207672</v>
      </c>
      <c r="N24" s="19">
        <f t="shared" si="21"/>
        <v>2.2088907404781146</v>
      </c>
      <c r="O24" s="19">
        <f t="shared" si="21"/>
        <v>1.7140774070763267</v>
      </c>
      <c r="P24" s="19">
        <f t="shared" si="21"/>
        <v>2.740886578702002</v>
      </c>
      <c r="Q24" s="19">
        <f t="shared" si="21"/>
        <v>1.8713880044005944</v>
      </c>
      <c r="R24" s="19">
        <f t="shared" si="21"/>
        <v>1.2182778003370822</v>
      </c>
      <c r="S24" s="19">
        <f t="shared" si="21"/>
        <v>1.1014679638952847</v>
      </c>
      <c r="T24" s="19">
        <f t="shared" si="21"/>
        <v>1.4994899500264174</v>
      </c>
      <c r="X24" s="23" t="s">
        <v>40</v>
      </c>
      <c r="Y24" s="24">
        <v>2015</v>
      </c>
      <c r="Z24" s="24">
        <v>2050</v>
      </c>
      <c r="AB24">
        <v>2045</v>
      </c>
      <c r="AC24">
        <v>11101</v>
      </c>
    </row>
    <row r="25" spans="2:29" ht="34.799999999999997" thickBot="1">
      <c r="B25" s="16">
        <v>2032</v>
      </c>
      <c r="C25" s="19">
        <f>(C28-C23)/5*2+C23</f>
        <v>1.0666140645034028</v>
      </c>
      <c r="D25" s="21">
        <f t="shared" si="24"/>
        <v>1.0700212948872734</v>
      </c>
      <c r="E25" s="19">
        <f t="shared" si="21"/>
        <v>1.020998337124321</v>
      </c>
      <c r="F25" s="19">
        <f t="shared" si="25"/>
        <v>1.0357662789968025</v>
      </c>
      <c r="G25" s="19">
        <f t="shared" si="22"/>
        <v>1.2141787097139498</v>
      </c>
      <c r="H25" s="19">
        <f t="shared" si="23"/>
        <v>1.2146068685071221</v>
      </c>
      <c r="I25" s="19">
        <f t="shared" si="21"/>
        <v>1.6052297386104024</v>
      </c>
      <c r="J25" s="19">
        <f t="shared" si="21"/>
        <v>2.0534854911879372</v>
      </c>
      <c r="K25" s="19">
        <f t="shared" si="21"/>
        <v>1.4914513984819093</v>
      </c>
      <c r="L25" s="19">
        <f t="shared" si="21"/>
        <v>103.67946825412335</v>
      </c>
      <c r="M25" s="19">
        <f t="shared" si="21"/>
        <v>1.5138882835891645</v>
      </c>
      <c r="N25" s="19">
        <f t="shared" si="21"/>
        <v>2.3096316355179569</v>
      </c>
      <c r="O25" s="19">
        <f t="shared" si="21"/>
        <v>1.7735838576660206</v>
      </c>
      <c r="P25" s="19">
        <f t="shared" si="21"/>
        <v>2.8859604602605025</v>
      </c>
      <c r="Q25" s="19">
        <f t="shared" si="21"/>
        <v>1.9440036714339772</v>
      </c>
      <c r="R25" s="19">
        <f t="shared" si="21"/>
        <v>1.2364676170318392</v>
      </c>
      <c r="S25" s="19">
        <f t="shared" si="21"/>
        <v>1.1099236275532252</v>
      </c>
      <c r="T25" s="19">
        <f t="shared" si="21"/>
        <v>1.5411141125286187</v>
      </c>
      <c r="X25" s="25" t="s">
        <v>41</v>
      </c>
      <c r="Y25" s="26">
        <v>0.99450000000000005</v>
      </c>
      <c r="Z25" s="26">
        <v>0.61499999999999999</v>
      </c>
      <c r="AB25">
        <v>2050</v>
      </c>
      <c r="AC25">
        <v>11065</v>
      </c>
    </row>
    <row r="26" spans="2:29" ht="34.799999999999997" thickBot="1">
      <c r="B26" s="16">
        <v>2033</v>
      </c>
      <c r="C26" s="19">
        <f>(C28-C23)/5*3+C23</f>
        <v>1.0702830653910642</v>
      </c>
      <c r="D26" s="21">
        <f t="shared" si="24"/>
        <v>1.0871416356054697</v>
      </c>
      <c r="E26" s="19">
        <f t="shared" si="21"/>
        <v>1.0226135938261918</v>
      </c>
      <c r="F26" s="19">
        <f t="shared" si="25"/>
        <v>1.0385175312273258</v>
      </c>
      <c r="G26" s="19">
        <f t="shared" si="22"/>
        <v>1.2306539950765614</v>
      </c>
      <c r="H26" s="19">
        <f t="shared" si="23"/>
        <v>1.2311150891615159</v>
      </c>
      <c r="I26" s="19">
        <f t="shared" si="21"/>
        <v>1.6517858723496641</v>
      </c>
      <c r="J26" s="19">
        <f t="shared" si="21"/>
        <v>2.1345228366639324</v>
      </c>
      <c r="K26" s="19">
        <f t="shared" si="21"/>
        <v>1.5292553522112868</v>
      </c>
      <c r="L26" s="19">
        <f t="shared" si="21"/>
        <v>111.57788888905593</v>
      </c>
      <c r="M26" s="19">
        <f t="shared" si="21"/>
        <v>1.5534181515575618</v>
      </c>
      <c r="N26" s="19">
        <f t="shared" si="21"/>
        <v>2.4103725305578001</v>
      </c>
      <c r="O26" s="19">
        <f t="shared" si="21"/>
        <v>1.8330903082557146</v>
      </c>
      <c r="P26" s="19">
        <f t="shared" ref="H26:T41" si="26">(P$43-P$12)/($B$43-$B$12)*($B26-$B$12)+P$12</f>
        <v>3.0310343418190024</v>
      </c>
      <c r="Q26" s="19">
        <f t="shared" si="26"/>
        <v>2.0166193384673603</v>
      </c>
      <c r="R26" s="19">
        <f t="shared" si="26"/>
        <v>1.2546574337265959</v>
      </c>
      <c r="S26" s="19">
        <f t="shared" si="26"/>
        <v>1.1183792912111654</v>
      </c>
      <c r="T26" s="19">
        <f t="shared" si="26"/>
        <v>1.5827382750308203</v>
      </c>
      <c r="X26" s="25" t="s">
        <v>42</v>
      </c>
      <c r="Y26" s="26">
        <v>5.4999999999999997E-3</v>
      </c>
      <c r="Z26" s="26">
        <v>0.38500000000000001</v>
      </c>
      <c r="AB26">
        <v>2055</v>
      </c>
      <c r="AC26">
        <v>10969</v>
      </c>
    </row>
    <row r="27" spans="2:29" ht="15" thickBot="1">
      <c r="B27" s="16">
        <v>2034</v>
      </c>
      <c r="C27" s="19">
        <f>(C28-C23)/5*4+C23</f>
        <v>1.0739520662787259</v>
      </c>
      <c r="D27" s="21">
        <f t="shared" si="24"/>
        <v>1.1045359017751573</v>
      </c>
      <c r="E27" s="19">
        <f t="shared" si="21"/>
        <v>1.0242288505280626</v>
      </c>
      <c r="F27" s="19">
        <f t="shared" si="21"/>
        <v>1.0412687834578491</v>
      </c>
      <c r="G27" s="19">
        <f t="shared" si="21"/>
        <v>1.2471292804391729</v>
      </c>
      <c r="H27" s="19">
        <f t="shared" si="26"/>
        <v>1.24762330981591</v>
      </c>
      <c r="I27" s="19">
        <f t="shared" si="26"/>
        <v>1.6983420060889258</v>
      </c>
      <c r="J27" s="19">
        <f t="shared" si="26"/>
        <v>2.2155601821399276</v>
      </c>
      <c r="K27" s="19">
        <f t="shared" si="26"/>
        <v>1.5670593059406646</v>
      </c>
      <c r="L27" s="19">
        <f t="shared" si="26"/>
        <v>119.47630952398849</v>
      </c>
      <c r="M27" s="19">
        <f t="shared" si="26"/>
        <v>1.5929480195259589</v>
      </c>
      <c r="N27" s="19">
        <f t="shared" si="26"/>
        <v>2.5111134255976428</v>
      </c>
      <c r="O27" s="19">
        <f t="shared" si="26"/>
        <v>1.8925967588454085</v>
      </c>
      <c r="P27" s="19">
        <f t="shared" si="26"/>
        <v>3.1761082233775029</v>
      </c>
      <c r="Q27" s="19">
        <f t="shared" si="26"/>
        <v>2.0892350055007429</v>
      </c>
      <c r="R27" s="19">
        <f t="shared" si="26"/>
        <v>1.2728472504213528</v>
      </c>
      <c r="S27" s="19">
        <f t="shared" si="26"/>
        <v>1.1268349548691059</v>
      </c>
      <c r="T27" s="19">
        <f t="shared" si="26"/>
        <v>1.6243624375330217</v>
      </c>
      <c r="X27" s="28" t="s">
        <v>20</v>
      </c>
      <c r="Y27" s="29">
        <v>1</v>
      </c>
      <c r="Z27" s="29">
        <v>1</v>
      </c>
      <c r="AB27">
        <v>2060</v>
      </c>
      <c r="AC27">
        <v>10832</v>
      </c>
    </row>
    <row r="28" spans="2:29" ht="15" thickTop="1">
      <c r="B28" s="16">
        <v>2035</v>
      </c>
      <c r="C28" s="19">
        <f>$AC$22/$AC$19</f>
        <v>1.0776210671663873</v>
      </c>
      <c r="D28" s="21">
        <f t="shared" si="24"/>
        <v>1.1222084762035598</v>
      </c>
      <c r="E28" s="19">
        <f t="shared" si="21"/>
        <v>1.0258441072299334</v>
      </c>
      <c r="F28" s="19">
        <f t="shared" si="21"/>
        <v>1.0440200356883722</v>
      </c>
      <c r="G28" s="19">
        <f t="shared" si="21"/>
        <v>1.2636045658017845</v>
      </c>
      <c r="H28" s="19">
        <f t="shared" si="26"/>
        <v>1.264131530470304</v>
      </c>
      <c r="I28" s="19">
        <f t="shared" si="26"/>
        <v>1.7448981398281875</v>
      </c>
      <c r="J28" s="19">
        <f t="shared" si="26"/>
        <v>2.2965975276159227</v>
      </c>
      <c r="K28" s="19">
        <f t="shared" si="26"/>
        <v>1.6048632596700423</v>
      </c>
      <c r="L28" s="19">
        <f t="shared" si="26"/>
        <v>127.37473015892105</v>
      </c>
      <c r="M28" s="19">
        <f t="shared" si="26"/>
        <v>1.6324778874943564</v>
      </c>
      <c r="N28" s="19">
        <f t="shared" si="26"/>
        <v>2.6118543206374856</v>
      </c>
      <c r="O28" s="19">
        <f t="shared" si="26"/>
        <v>1.9521032094351023</v>
      </c>
      <c r="P28" s="19">
        <f t="shared" si="26"/>
        <v>3.3211821049360029</v>
      </c>
      <c r="Q28" s="19">
        <f t="shared" si="26"/>
        <v>2.1618506725341256</v>
      </c>
      <c r="R28" s="19">
        <f t="shared" si="26"/>
        <v>1.2910370671161098</v>
      </c>
      <c r="S28" s="19">
        <f t="shared" si="26"/>
        <v>1.1352906185270464</v>
      </c>
      <c r="T28" s="19">
        <f t="shared" si="26"/>
        <v>1.665986600035223</v>
      </c>
      <c r="AB28">
        <v>2065</v>
      </c>
      <c r="AC28">
        <v>10662</v>
      </c>
    </row>
    <row r="29" spans="2:29">
      <c r="B29" s="16">
        <v>2036</v>
      </c>
      <c r="C29" s="19">
        <f>(C33-C28)/5*1+C28</f>
        <v>1.0801656968142814</v>
      </c>
      <c r="D29" s="21">
        <f t="shared" si="24"/>
        <v>1.1401638118228168</v>
      </c>
      <c r="E29" s="19">
        <f t="shared" si="21"/>
        <v>1.0274593639318041</v>
      </c>
      <c r="F29" s="19">
        <f t="shared" si="21"/>
        <v>1.0467712879188955</v>
      </c>
      <c r="G29" s="19">
        <f t="shared" si="21"/>
        <v>1.280079851164396</v>
      </c>
      <c r="H29" s="19">
        <f t="shared" si="26"/>
        <v>1.2806397511246979</v>
      </c>
      <c r="I29" s="19">
        <f t="shared" si="26"/>
        <v>1.7914542735674492</v>
      </c>
      <c r="J29" s="19">
        <f t="shared" si="26"/>
        <v>2.3776348730919179</v>
      </c>
      <c r="K29" s="19">
        <f t="shared" si="26"/>
        <v>1.6426672133994198</v>
      </c>
      <c r="L29" s="19">
        <f t="shared" si="26"/>
        <v>135.27315079385363</v>
      </c>
      <c r="M29" s="19">
        <f t="shared" si="26"/>
        <v>1.6720077554627535</v>
      </c>
      <c r="N29" s="19">
        <f t="shared" si="26"/>
        <v>2.7125952156773288</v>
      </c>
      <c r="O29" s="19">
        <f t="shared" si="26"/>
        <v>2.0116096600247961</v>
      </c>
      <c r="P29" s="19">
        <f t="shared" si="26"/>
        <v>3.4662559864945028</v>
      </c>
      <c r="Q29" s="19">
        <f t="shared" si="26"/>
        <v>2.2344663395675086</v>
      </c>
      <c r="R29" s="19">
        <f t="shared" si="26"/>
        <v>1.3092268838108665</v>
      </c>
      <c r="S29" s="19">
        <f t="shared" si="26"/>
        <v>1.1437462821849866</v>
      </c>
      <c r="T29" s="19">
        <f t="shared" si="26"/>
        <v>1.7076107625374246</v>
      </c>
      <c r="AB29">
        <v>2070</v>
      </c>
      <c r="AC29">
        <v>10462</v>
      </c>
    </row>
    <row r="30" spans="2:29">
      <c r="B30" s="16">
        <v>2037</v>
      </c>
      <c r="C30" s="19">
        <f>(C33-C28)/5*2+C28</f>
        <v>1.0827103264621758</v>
      </c>
      <c r="D30" s="21">
        <f t="shared" si="24"/>
        <v>1.1584064328119819</v>
      </c>
      <c r="E30" s="19">
        <f t="shared" si="21"/>
        <v>1.0290746206336749</v>
      </c>
      <c r="F30" s="19">
        <f t="shared" si="21"/>
        <v>1.0495225401494188</v>
      </c>
      <c r="G30" s="19">
        <f t="shared" si="21"/>
        <v>1.2965551365270076</v>
      </c>
      <c r="H30" s="19">
        <f t="shared" si="26"/>
        <v>1.2971479717790919</v>
      </c>
      <c r="I30" s="19">
        <f t="shared" si="26"/>
        <v>1.8380104073067109</v>
      </c>
      <c r="J30" s="19">
        <f t="shared" si="26"/>
        <v>2.4586722185679131</v>
      </c>
      <c r="K30" s="19">
        <f t="shared" si="26"/>
        <v>1.6804711671287973</v>
      </c>
      <c r="L30" s="19">
        <f t="shared" si="26"/>
        <v>143.17157142878619</v>
      </c>
      <c r="M30" s="19">
        <f t="shared" si="26"/>
        <v>1.7115376234311508</v>
      </c>
      <c r="N30" s="19">
        <f t="shared" si="26"/>
        <v>2.8133361107171715</v>
      </c>
      <c r="O30" s="19">
        <f t="shared" si="26"/>
        <v>2.07111611061449</v>
      </c>
      <c r="P30" s="19">
        <f t="shared" si="26"/>
        <v>3.6113298680530033</v>
      </c>
      <c r="Q30" s="19">
        <f t="shared" si="26"/>
        <v>2.3070820066008917</v>
      </c>
      <c r="R30" s="19">
        <f t="shared" si="26"/>
        <v>1.3274167005056234</v>
      </c>
      <c r="S30" s="19">
        <f t="shared" si="26"/>
        <v>1.1522019458429271</v>
      </c>
      <c r="T30" s="19">
        <f t="shared" si="26"/>
        <v>1.7492349250396262</v>
      </c>
      <c r="AB30">
        <v>2075</v>
      </c>
      <c r="AC30">
        <v>10241</v>
      </c>
    </row>
    <row r="31" spans="2:29">
      <c r="B31" s="16">
        <v>2038</v>
      </c>
      <c r="C31" s="19">
        <f>(C33-C28)/5*3+C28</f>
        <v>1.0852549561100699</v>
      </c>
      <c r="D31" s="21">
        <f t="shared" si="24"/>
        <v>1.1769409357369736</v>
      </c>
      <c r="E31" s="19">
        <f t="shared" si="21"/>
        <v>1.030689877335546</v>
      </c>
      <c r="F31" s="19">
        <f t="shared" si="21"/>
        <v>1.0522737923799421</v>
      </c>
      <c r="G31" s="19">
        <f t="shared" si="21"/>
        <v>1.3130304218896192</v>
      </c>
      <c r="H31" s="19">
        <f t="shared" si="26"/>
        <v>1.313656192433486</v>
      </c>
      <c r="I31" s="19">
        <f t="shared" si="26"/>
        <v>1.8845665410459727</v>
      </c>
      <c r="J31" s="19">
        <f t="shared" si="26"/>
        <v>2.5397095640439082</v>
      </c>
      <c r="K31" s="19">
        <f t="shared" si="26"/>
        <v>1.7182751208581752</v>
      </c>
      <c r="L31" s="19">
        <f t="shared" si="26"/>
        <v>151.06999206371876</v>
      </c>
      <c r="M31" s="19">
        <f t="shared" si="26"/>
        <v>1.7510674913995481</v>
      </c>
      <c r="N31" s="19">
        <f t="shared" si="26"/>
        <v>2.9140770057570142</v>
      </c>
      <c r="O31" s="19">
        <f t="shared" si="26"/>
        <v>2.1306225612041843</v>
      </c>
      <c r="P31" s="19">
        <f t="shared" si="26"/>
        <v>3.7564037496115033</v>
      </c>
      <c r="Q31" s="19">
        <f t="shared" si="26"/>
        <v>2.3796976736342743</v>
      </c>
      <c r="R31" s="19">
        <f t="shared" si="26"/>
        <v>1.3456065172003804</v>
      </c>
      <c r="S31" s="19">
        <f t="shared" si="26"/>
        <v>1.1606576095008676</v>
      </c>
      <c r="T31" s="19">
        <f t="shared" si="26"/>
        <v>1.7908590875418273</v>
      </c>
      <c r="AB31">
        <v>2080</v>
      </c>
      <c r="AC31">
        <v>10014</v>
      </c>
    </row>
    <row r="32" spans="2:29">
      <c r="B32" s="16">
        <v>2039</v>
      </c>
      <c r="C32" s="19">
        <f>(C33-C28)/5*4+C28</f>
        <v>1.0877995857579643</v>
      </c>
      <c r="D32" s="21">
        <f t="shared" si="24"/>
        <v>1.1957719907087652</v>
      </c>
      <c r="E32" s="19">
        <f t="shared" si="21"/>
        <v>1.0323051340374167</v>
      </c>
      <c r="F32" s="19">
        <f t="shared" si="21"/>
        <v>1.0550250446104654</v>
      </c>
      <c r="G32" s="19">
        <f t="shared" si="21"/>
        <v>1.3295057072522307</v>
      </c>
      <c r="H32" s="19">
        <f t="shared" si="26"/>
        <v>1.33016441308788</v>
      </c>
      <c r="I32" s="19">
        <f t="shared" si="26"/>
        <v>1.9311226747852344</v>
      </c>
      <c r="J32" s="19">
        <f t="shared" si="26"/>
        <v>2.6207469095199034</v>
      </c>
      <c r="K32" s="19">
        <f t="shared" si="26"/>
        <v>1.7560790745875527</v>
      </c>
      <c r="L32" s="19">
        <f t="shared" si="26"/>
        <v>158.96841269865132</v>
      </c>
      <c r="M32" s="19">
        <f t="shared" si="26"/>
        <v>1.7905973593679454</v>
      </c>
      <c r="N32" s="19">
        <f t="shared" si="26"/>
        <v>3.0148179007968574</v>
      </c>
      <c r="O32" s="19">
        <f t="shared" si="26"/>
        <v>2.1901290117938776</v>
      </c>
      <c r="P32" s="19">
        <f t="shared" si="26"/>
        <v>3.9014776311700037</v>
      </c>
      <c r="Q32" s="19">
        <f t="shared" si="26"/>
        <v>2.4523133406676569</v>
      </c>
      <c r="R32" s="19">
        <f t="shared" si="26"/>
        <v>1.3637963338951371</v>
      </c>
      <c r="S32" s="19">
        <f t="shared" si="26"/>
        <v>1.1691132731588079</v>
      </c>
      <c r="T32" s="19">
        <f t="shared" si="26"/>
        <v>1.8324832500440289</v>
      </c>
      <c r="AB32">
        <v>2085</v>
      </c>
      <c r="AC32">
        <v>9798</v>
      </c>
    </row>
    <row r="33" spans="2:29">
      <c r="B33" s="16">
        <v>2040</v>
      </c>
      <c r="C33" s="19">
        <f>$AC$23/$AC$19</f>
        <v>1.0903442154058585</v>
      </c>
      <c r="D33" s="21">
        <f t="shared" si="24"/>
        <v>1.2149043425601054</v>
      </c>
      <c r="E33" s="19">
        <f t="shared" si="21"/>
        <v>1.0339203907392875</v>
      </c>
      <c r="F33" s="19">
        <f t="shared" si="21"/>
        <v>1.0577762968409887</v>
      </c>
      <c r="G33" s="19">
        <f t="shared" si="21"/>
        <v>1.3459809926148423</v>
      </c>
      <c r="H33" s="19">
        <f t="shared" si="26"/>
        <v>1.3466726337422741</v>
      </c>
      <c r="I33" s="19">
        <f t="shared" si="26"/>
        <v>1.9776788085244963</v>
      </c>
      <c r="J33" s="19">
        <f t="shared" si="26"/>
        <v>2.7017842549958986</v>
      </c>
      <c r="K33" s="19">
        <f t="shared" si="26"/>
        <v>1.7938830283169303</v>
      </c>
      <c r="L33" s="19">
        <f t="shared" si="26"/>
        <v>166.86683333358388</v>
      </c>
      <c r="M33" s="19">
        <f t="shared" si="26"/>
        <v>1.8301272273363427</v>
      </c>
      <c r="N33" s="19">
        <f t="shared" si="26"/>
        <v>3.1155587958367001</v>
      </c>
      <c r="O33" s="19">
        <f t="shared" si="26"/>
        <v>2.2496354623835719</v>
      </c>
      <c r="P33" s="19">
        <f t="shared" si="26"/>
        <v>4.0465515127285041</v>
      </c>
      <c r="Q33" s="19">
        <f t="shared" si="26"/>
        <v>2.52492900770104</v>
      </c>
      <c r="R33" s="19">
        <f t="shared" si="26"/>
        <v>1.381986150589894</v>
      </c>
      <c r="S33" s="19">
        <f t="shared" si="26"/>
        <v>1.1775689368167483</v>
      </c>
      <c r="T33" s="19">
        <f t="shared" si="26"/>
        <v>1.8741074125462305</v>
      </c>
      <c r="AB33">
        <v>2090</v>
      </c>
      <c r="AC33">
        <v>9598</v>
      </c>
    </row>
    <row r="34" spans="2:29">
      <c r="B34" s="16">
        <v>2041</v>
      </c>
      <c r="C34" s="19">
        <f>(C38-C33)/5*1+C33</f>
        <v>1.0912516027221619</v>
      </c>
      <c r="D34" s="21">
        <f t="shared" si="24"/>
        <v>1.2343428120410671</v>
      </c>
      <c r="E34" s="19">
        <f t="shared" si="21"/>
        <v>1.0355356474411583</v>
      </c>
      <c r="F34" s="19">
        <f t="shared" si="21"/>
        <v>1.0605275490715118</v>
      </c>
      <c r="G34" s="19">
        <f t="shared" si="21"/>
        <v>1.3624562779774536</v>
      </c>
      <c r="H34" s="19">
        <f t="shared" si="26"/>
        <v>1.3631808543966679</v>
      </c>
      <c r="I34" s="19">
        <f t="shared" si="26"/>
        <v>2.0242349422637576</v>
      </c>
      <c r="J34" s="19">
        <f t="shared" si="26"/>
        <v>2.7828216004718938</v>
      </c>
      <c r="K34" s="19">
        <f t="shared" si="26"/>
        <v>1.831686982046308</v>
      </c>
      <c r="L34" s="19">
        <f t="shared" si="26"/>
        <v>174.76525396851645</v>
      </c>
      <c r="M34" s="19">
        <f t="shared" si="26"/>
        <v>1.8696570953047398</v>
      </c>
      <c r="N34" s="19">
        <f t="shared" si="26"/>
        <v>3.2162996908765429</v>
      </c>
      <c r="O34" s="19">
        <f t="shared" si="26"/>
        <v>2.3091419129732658</v>
      </c>
      <c r="P34" s="19">
        <f t="shared" si="26"/>
        <v>4.1916253942870041</v>
      </c>
      <c r="Q34" s="19">
        <f t="shared" si="26"/>
        <v>2.5975446747344231</v>
      </c>
      <c r="R34" s="19">
        <f t="shared" si="26"/>
        <v>1.400175967284651</v>
      </c>
      <c r="S34" s="19">
        <f t="shared" si="26"/>
        <v>1.1860246004746886</v>
      </c>
      <c r="T34" s="19">
        <f t="shared" si="26"/>
        <v>1.9157315750484318</v>
      </c>
      <c r="AB34">
        <v>2095</v>
      </c>
      <c r="AC34">
        <v>9399</v>
      </c>
    </row>
    <row r="35" spans="2:29">
      <c r="B35" s="16">
        <v>2042</v>
      </c>
      <c r="C35" s="19">
        <f>(C38-C33)/5*2+C33</f>
        <v>1.0921589900384654</v>
      </c>
      <c r="D35" s="21">
        <f t="shared" si="24"/>
        <v>1.2540922970337243</v>
      </c>
      <c r="E35" s="19">
        <f t="shared" si="21"/>
        <v>1.0371509041430291</v>
      </c>
      <c r="F35" s="19">
        <f t="shared" si="21"/>
        <v>1.0632788013020351</v>
      </c>
      <c r="G35" s="19">
        <f t="shared" si="21"/>
        <v>1.3789315633400652</v>
      </c>
      <c r="H35" s="19">
        <f t="shared" si="26"/>
        <v>1.379689075051062</v>
      </c>
      <c r="I35" s="19">
        <f t="shared" si="26"/>
        <v>2.0707910760030197</v>
      </c>
      <c r="J35" s="19">
        <f t="shared" si="26"/>
        <v>2.8638589459478889</v>
      </c>
      <c r="K35" s="19">
        <f t="shared" si="26"/>
        <v>1.8694909357756857</v>
      </c>
      <c r="L35" s="19">
        <f t="shared" si="26"/>
        <v>182.66367460344901</v>
      </c>
      <c r="M35" s="19">
        <f t="shared" si="26"/>
        <v>1.9091869632731373</v>
      </c>
      <c r="N35" s="19">
        <f t="shared" si="26"/>
        <v>3.3170405859163856</v>
      </c>
      <c r="O35" s="19">
        <f t="shared" si="26"/>
        <v>2.3686483635629596</v>
      </c>
      <c r="P35" s="19">
        <f t="shared" si="26"/>
        <v>4.3366992758455041</v>
      </c>
      <c r="Q35" s="19">
        <f t="shared" si="26"/>
        <v>2.6701603417678057</v>
      </c>
      <c r="R35" s="19">
        <f t="shared" si="26"/>
        <v>1.4183657839794077</v>
      </c>
      <c r="S35" s="19">
        <f t="shared" si="26"/>
        <v>1.1944802641326291</v>
      </c>
      <c r="T35" s="19">
        <f t="shared" si="26"/>
        <v>1.9573557375506332</v>
      </c>
      <c r="AB35">
        <v>2100</v>
      </c>
      <c r="AC35">
        <v>9192</v>
      </c>
    </row>
    <row r="36" spans="2:29">
      <c r="B36" s="16">
        <v>2043</v>
      </c>
      <c r="C36" s="19">
        <f>(C38-C33)/5*3+C33</f>
        <v>1.0930663773547686</v>
      </c>
      <c r="D36" s="21">
        <f t="shared" si="24"/>
        <v>1.2741577737862639</v>
      </c>
      <c r="E36" s="19">
        <f t="shared" si="21"/>
        <v>1.0387661608449001</v>
      </c>
      <c r="F36" s="19">
        <f t="shared" si="21"/>
        <v>1.0660300535325584</v>
      </c>
      <c r="G36" s="19">
        <f t="shared" si="21"/>
        <v>1.3954068487026767</v>
      </c>
      <c r="H36" s="19">
        <f t="shared" si="26"/>
        <v>1.396197295705456</v>
      </c>
      <c r="I36" s="19">
        <f t="shared" si="26"/>
        <v>2.1173472097422814</v>
      </c>
      <c r="J36" s="19">
        <f t="shared" si="26"/>
        <v>2.9448962914238841</v>
      </c>
      <c r="K36" s="19">
        <f t="shared" si="26"/>
        <v>1.9072948895050632</v>
      </c>
      <c r="L36" s="19">
        <f t="shared" si="26"/>
        <v>190.56209523838157</v>
      </c>
      <c r="M36" s="19">
        <f t="shared" si="26"/>
        <v>1.9487168312415344</v>
      </c>
      <c r="N36" s="19">
        <f t="shared" si="26"/>
        <v>3.4177814809562288</v>
      </c>
      <c r="O36" s="19">
        <f t="shared" si="26"/>
        <v>2.4281548141526534</v>
      </c>
      <c r="P36" s="19">
        <f t="shared" si="26"/>
        <v>4.4817731574040041</v>
      </c>
      <c r="Q36" s="19">
        <f t="shared" si="26"/>
        <v>2.7427760088011888</v>
      </c>
      <c r="R36" s="19">
        <f t="shared" si="26"/>
        <v>1.4365556006741644</v>
      </c>
      <c r="S36" s="19">
        <f t="shared" si="26"/>
        <v>1.2029359277905696</v>
      </c>
      <c r="T36" s="19">
        <f t="shared" si="26"/>
        <v>1.9989799000528348</v>
      </c>
    </row>
    <row r="37" spans="2:29">
      <c r="B37" s="16">
        <v>2044</v>
      </c>
      <c r="C37" s="19">
        <f>(C38-C33)/5*4+C33</f>
        <v>1.0939737646710721</v>
      </c>
      <c r="D37" s="21">
        <f t="shared" si="24"/>
        <v>1.2945442981668442</v>
      </c>
      <c r="E37" s="19">
        <f t="shared" si="21"/>
        <v>1.0403814175467709</v>
      </c>
      <c r="F37" s="19">
        <f t="shared" si="21"/>
        <v>1.0687813057630817</v>
      </c>
      <c r="G37" s="19">
        <f t="shared" si="21"/>
        <v>1.4118821340652883</v>
      </c>
      <c r="H37" s="19">
        <f t="shared" si="26"/>
        <v>1.4127055163598499</v>
      </c>
      <c r="I37" s="19">
        <f t="shared" si="26"/>
        <v>2.1639033434815431</v>
      </c>
      <c r="J37" s="19">
        <f t="shared" si="26"/>
        <v>3.0259336368998793</v>
      </c>
      <c r="K37" s="19">
        <f t="shared" si="26"/>
        <v>1.9450988432344409</v>
      </c>
      <c r="L37" s="19">
        <f t="shared" si="26"/>
        <v>198.46051587331414</v>
      </c>
      <c r="M37" s="19">
        <f t="shared" si="26"/>
        <v>1.9882466992099317</v>
      </c>
      <c r="N37" s="19">
        <f t="shared" si="26"/>
        <v>3.5185223759960715</v>
      </c>
      <c r="O37" s="19">
        <f t="shared" si="26"/>
        <v>2.4876612647423473</v>
      </c>
      <c r="P37" s="19">
        <f t="shared" si="26"/>
        <v>4.626847038962504</v>
      </c>
      <c r="Q37" s="19">
        <f t="shared" si="26"/>
        <v>2.8153916758345714</v>
      </c>
      <c r="R37" s="19">
        <f t="shared" si="26"/>
        <v>1.4547454173689214</v>
      </c>
      <c r="S37" s="19">
        <f t="shared" si="26"/>
        <v>1.2113915914485098</v>
      </c>
      <c r="T37" s="19">
        <f t="shared" si="26"/>
        <v>2.0406040625550359</v>
      </c>
    </row>
    <row r="38" spans="2:29">
      <c r="B38" s="16">
        <v>2045</v>
      </c>
      <c r="C38" s="19">
        <f>$AC$24/$AC$19</f>
        <v>1.0948811519873756</v>
      </c>
      <c r="D38" s="21">
        <f t="shared" si="24"/>
        <v>1.3152570069375138</v>
      </c>
      <c r="E38" s="19">
        <f t="shared" si="21"/>
        <v>1.0419966742486417</v>
      </c>
      <c r="F38" s="19">
        <f t="shared" si="21"/>
        <v>1.071532557993605</v>
      </c>
      <c r="G38" s="19">
        <f t="shared" si="21"/>
        <v>1.4283574194278998</v>
      </c>
      <c r="H38" s="19">
        <f t="shared" si="26"/>
        <v>1.4292137370142439</v>
      </c>
      <c r="I38" s="19">
        <f t="shared" si="26"/>
        <v>2.2104594772208048</v>
      </c>
      <c r="J38" s="19">
        <f t="shared" si="26"/>
        <v>3.1069709823758744</v>
      </c>
      <c r="K38" s="19">
        <f t="shared" si="26"/>
        <v>1.9829027969638187</v>
      </c>
      <c r="L38" s="19">
        <f t="shared" si="26"/>
        <v>206.3589365082467</v>
      </c>
      <c r="M38" s="19">
        <f t="shared" si="26"/>
        <v>2.027776567178329</v>
      </c>
      <c r="N38" s="19">
        <f t="shared" si="26"/>
        <v>3.6192632710359143</v>
      </c>
      <c r="O38" s="19">
        <f t="shared" si="26"/>
        <v>2.5471677153320411</v>
      </c>
      <c r="P38" s="19">
        <f t="shared" si="26"/>
        <v>4.7719209205210049</v>
      </c>
      <c r="Q38" s="19">
        <f t="shared" si="26"/>
        <v>2.8880073428679545</v>
      </c>
      <c r="R38" s="19">
        <f t="shared" si="26"/>
        <v>1.4729352340636783</v>
      </c>
      <c r="S38" s="19">
        <f t="shared" si="26"/>
        <v>1.2198472551064503</v>
      </c>
      <c r="T38" s="19">
        <f t="shared" si="26"/>
        <v>2.0822282250572375</v>
      </c>
    </row>
    <row r="39" spans="2:29">
      <c r="B39" s="16">
        <v>2046</v>
      </c>
      <c r="C39" s="19">
        <f>(C43-C38)/5*1+C38</f>
        <v>1.0941710227833121</v>
      </c>
      <c r="D39" s="21">
        <f t="shared" si="24"/>
        <v>1.3363011190485141</v>
      </c>
      <c r="E39" s="19">
        <f t="shared" si="21"/>
        <v>1.0436119309505125</v>
      </c>
      <c r="F39" s="19">
        <f t="shared" si="21"/>
        <v>1.0742838102241283</v>
      </c>
      <c r="G39" s="19">
        <f t="shared" si="21"/>
        <v>1.4448327047905112</v>
      </c>
      <c r="H39" s="19">
        <f t="shared" si="26"/>
        <v>1.445721957668638</v>
      </c>
      <c r="I39" s="19">
        <f t="shared" si="26"/>
        <v>2.2570156109600665</v>
      </c>
      <c r="J39" s="19">
        <f t="shared" si="26"/>
        <v>3.1880083278518696</v>
      </c>
      <c r="K39" s="19">
        <f t="shared" si="26"/>
        <v>2.0207067506931962</v>
      </c>
      <c r="L39" s="19">
        <f t="shared" si="26"/>
        <v>214.25735714317929</v>
      </c>
      <c r="M39" s="19">
        <f t="shared" si="26"/>
        <v>2.0673064351467261</v>
      </c>
      <c r="N39" s="19">
        <f t="shared" si="26"/>
        <v>3.7200041660757575</v>
      </c>
      <c r="O39" s="19">
        <f t="shared" si="26"/>
        <v>2.606674165921735</v>
      </c>
      <c r="P39" s="19">
        <f t="shared" si="26"/>
        <v>4.9169948020795049</v>
      </c>
      <c r="Q39" s="19">
        <f t="shared" si="26"/>
        <v>2.9606230099013375</v>
      </c>
      <c r="R39" s="19">
        <f t="shared" si="26"/>
        <v>1.491125050758435</v>
      </c>
      <c r="S39" s="19">
        <f t="shared" si="26"/>
        <v>1.2283029187643906</v>
      </c>
      <c r="T39" s="19">
        <f t="shared" si="26"/>
        <v>2.1238523875594391</v>
      </c>
    </row>
    <row r="40" spans="2:29">
      <c r="B40" s="16">
        <v>2047</v>
      </c>
      <c r="C40" s="19">
        <f>(C43-C38)/5*2+C38</f>
        <v>1.0934608935792485</v>
      </c>
      <c r="D40" s="21">
        <f t="shared" si="24"/>
        <v>1.3576819369532904</v>
      </c>
      <c r="E40" s="19">
        <f t="shared" si="21"/>
        <v>1.0452271876523833</v>
      </c>
      <c r="F40" s="19">
        <f t="shared" si="21"/>
        <v>1.0770350624546514</v>
      </c>
      <c r="G40" s="19">
        <f t="shared" si="21"/>
        <v>1.4613079901531227</v>
      </c>
      <c r="H40" s="19">
        <f t="shared" si="26"/>
        <v>1.4622301783230318</v>
      </c>
      <c r="I40" s="19">
        <f t="shared" si="26"/>
        <v>2.3035717446993282</v>
      </c>
      <c r="J40" s="19">
        <f t="shared" si="26"/>
        <v>3.2690456733278648</v>
      </c>
      <c r="K40" s="19">
        <f t="shared" si="26"/>
        <v>2.0585107044225737</v>
      </c>
      <c r="L40" s="19">
        <f t="shared" si="26"/>
        <v>222.15577777811185</v>
      </c>
      <c r="M40" s="19">
        <f t="shared" si="26"/>
        <v>2.1068363031151236</v>
      </c>
      <c r="N40" s="19">
        <f t="shared" si="26"/>
        <v>3.8207450611156002</v>
      </c>
      <c r="O40" s="19">
        <f t="shared" si="26"/>
        <v>2.6661806165114292</v>
      </c>
      <c r="P40" s="19">
        <f t="shared" si="26"/>
        <v>5.0620686836380049</v>
      </c>
      <c r="Q40" s="19">
        <f t="shared" si="26"/>
        <v>3.0332386769347202</v>
      </c>
      <c r="R40" s="19">
        <f t="shared" si="26"/>
        <v>1.509314867453192</v>
      </c>
      <c r="S40" s="19">
        <f t="shared" si="26"/>
        <v>1.2367585824223311</v>
      </c>
      <c r="T40" s="19">
        <f t="shared" si="26"/>
        <v>2.1654765500616406</v>
      </c>
    </row>
    <row r="41" spans="2:29">
      <c r="B41" s="16">
        <v>2048</v>
      </c>
      <c r="C41" s="19">
        <f>(C43-C38)/5*3+C38</f>
        <v>1.092750764375185</v>
      </c>
      <c r="D41" s="21">
        <f t="shared" si="24"/>
        <v>1.3794048479445431</v>
      </c>
      <c r="E41" s="19">
        <f t="shared" si="21"/>
        <v>1.0468424443542543</v>
      </c>
      <c r="F41" s="19">
        <f t="shared" si="21"/>
        <v>1.0797863146851747</v>
      </c>
      <c r="G41" s="19">
        <f t="shared" si="21"/>
        <v>1.4777832755157343</v>
      </c>
      <c r="H41" s="19">
        <f t="shared" si="26"/>
        <v>1.4787383989774259</v>
      </c>
      <c r="I41" s="19">
        <f t="shared" si="26"/>
        <v>2.3501278784385899</v>
      </c>
      <c r="J41" s="19">
        <f t="shared" si="26"/>
        <v>3.3500830188038599</v>
      </c>
      <c r="K41" s="19">
        <f t="shared" si="26"/>
        <v>2.0963146581519512</v>
      </c>
      <c r="L41" s="19">
        <f t="shared" si="26"/>
        <v>230.05419841304442</v>
      </c>
      <c r="M41" s="19">
        <f t="shared" si="26"/>
        <v>2.1463661710835207</v>
      </c>
      <c r="N41" s="19">
        <f t="shared" si="26"/>
        <v>3.9214859561554429</v>
      </c>
      <c r="O41" s="19">
        <f t="shared" si="26"/>
        <v>2.7256870671011226</v>
      </c>
      <c r="P41" s="19">
        <f t="shared" si="26"/>
        <v>5.2071425651965049</v>
      </c>
      <c r="Q41" s="19">
        <f t="shared" si="26"/>
        <v>3.1058543439681028</v>
      </c>
      <c r="R41" s="19">
        <f t="shared" si="26"/>
        <v>1.5275046841479489</v>
      </c>
      <c r="S41" s="19">
        <f t="shared" si="26"/>
        <v>1.2452142460802715</v>
      </c>
      <c r="T41" s="19">
        <f t="shared" si="26"/>
        <v>2.2071007125638422</v>
      </c>
    </row>
    <row r="42" spans="2:29">
      <c r="B42" s="16">
        <v>2049</v>
      </c>
      <c r="C42" s="19">
        <f>(C43-C38)/5*4+C38</f>
        <v>1.0920406351711214</v>
      </c>
      <c r="D42" s="21">
        <f t="shared" si="24"/>
        <v>1.4014753255116559</v>
      </c>
      <c r="E42" s="19">
        <f t="shared" si="21"/>
        <v>1.0484577010561251</v>
      </c>
      <c r="F42" s="19">
        <f>(F$43-F$12)/($B$43-$B$12)*($B42-$B$12)+F$12</f>
        <v>1.082537566915698</v>
      </c>
      <c r="G42" s="19">
        <f>(G$43-G$12)/($B$43-$B$12)*($B42-$B$12)+G$12</f>
        <v>1.4942585608783459</v>
      </c>
      <c r="H42" s="19">
        <f>(H$43-H$12)/($B$43-$B$12)*($B42-$B$12)+H$12</f>
        <v>1.4952466196318199</v>
      </c>
      <c r="I42" s="19">
        <f>(I$43-I$12)/($B$43-$B$12)*($B42-$B$12)+I$12</f>
        <v>2.3966840121778517</v>
      </c>
      <c r="J42" s="19">
        <f t="shared" ref="J42:T42" si="27">(J$43-J$12)/($B$43-$B$12)*($B42-$B$12)+J$12</f>
        <v>3.4311203642798551</v>
      </c>
      <c r="K42" s="19">
        <f t="shared" si="27"/>
        <v>2.1341186118813291</v>
      </c>
      <c r="L42" s="19">
        <f t="shared" si="27"/>
        <v>237.95261904797698</v>
      </c>
      <c r="M42" s="19">
        <f t="shared" si="27"/>
        <v>2.1858960390519178</v>
      </c>
      <c r="N42" s="19">
        <f t="shared" si="27"/>
        <v>4.0222268511952857</v>
      </c>
      <c r="O42" s="19">
        <f t="shared" si="27"/>
        <v>2.7851935176908169</v>
      </c>
      <c r="P42" s="19">
        <f t="shared" si="27"/>
        <v>5.3522164467550057</v>
      </c>
      <c r="Q42" s="19">
        <f t="shared" si="27"/>
        <v>3.1784700110014859</v>
      </c>
      <c r="R42" s="19">
        <f t="shared" si="27"/>
        <v>1.5456945008427057</v>
      </c>
      <c r="S42" s="19">
        <f t="shared" si="27"/>
        <v>1.2536699097382118</v>
      </c>
      <c r="T42" s="19">
        <f t="shared" si="27"/>
        <v>2.2487248750660433</v>
      </c>
    </row>
    <row r="43" spans="2:29">
      <c r="B43" s="16">
        <v>2050</v>
      </c>
      <c r="C43" s="19">
        <f>$AC$25/$AC$19</f>
        <v>1.0913305059670579</v>
      </c>
      <c r="D43" s="21">
        <f t="shared" si="24"/>
        <v>1.4238989307198424</v>
      </c>
      <c r="E43" s="19">
        <f>$Z$4*D43/($D$12*$Y$4)</f>
        <v>1.0500729577579959</v>
      </c>
      <c r="F43" s="19">
        <f>$Z$5*D43/($D$12*$Y$5)</f>
        <v>1.0852888191462213</v>
      </c>
      <c r="G43" s="19">
        <f>$Z$6*$D43/($D$12*$Y$6)</f>
        <v>1.5107338462409574</v>
      </c>
      <c r="H43" s="19">
        <f>$Z$7*$D43/($D$12*$Y$7)</f>
        <v>1.511754840286214</v>
      </c>
      <c r="I43" s="19">
        <f>$Z$12*$H43/($H$12*$Y$12)</f>
        <v>2.4432401459171134</v>
      </c>
      <c r="J43" s="19">
        <f>$Z$13*$H43/($H$12*$Y$13)</f>
        <v>3.5121577097558503</v>
      </c>
      <c r="K43" s="19">
        <f>$Z$25*$J43/($J$12*$Y$25)</f>
        <v>2.1719225656107066</v>
      </c>
      <c r="L43" s="19">
        <f>$Z$26*$J43/($J$12*$Y$26)</f>
        <v>245.85103968290954</v>
      </c>
      <c r="M43" s="19">
        <f>$Z$14*$H43/($H$12*$Y$14)</f>
        <v>2.2254259070203153</v>
      </c>
      <c r="N43" s="19">
        <f>$Z$15*$H43/($H$12*$Y$15)</f>
        <v>4.1229677462351288</v>
      </c>
      <c r="O43" s="19">
        <f>$Z$16*$H43/($H$12*$Y$16)</f>
        <v>2.8446999682805107</v>
      </c>
      <c r="P43" s="19">
        <f>$Z$17*$H43/($H$12*$Y$17)</f>
        <v>5.4972903283135057</v>
      </c>
      <c r="Q43" s="19">
        <f>$Z$18*$H43/($H$12*$Y$18)</f>
        <v>3.2510856780348685</v>
      </c>
      <c r="R43" s="19">
        <f>$Z$19*$H43/($H$12*$Y$19)</f>
        <v>1.5638843175374626</v>
      </c>
      <c r="S43" s="19">
        <f>$Z$20*$H43/($H$12*$Y$20)</f>
        <v>1.2621255733961523</v>
      </c>
      <c r="T43" s="19">
        <f>SUM($Z$12:$Z$19)*$H43/($H$12*SUM($Y$12:$Y$19))</f>
        <v>2.2903490375682449</v>
      </c>
    </row>
    <row r="44" spans="2:29">
      <c r="B44" s="16">
        <v>2051</v>
      </c>
      <c r="C44" s="19">
        <f>(C48-C43)/5*1+C43</f>
        <v>1.0894368280895552</v>
      </c>
      <c r="D44" s="21">
        <f t="shared" si="24"/>
        <v>1.4466813136113599</v>
      </c>
      <c r="E44" s="19">
        <f t="shared" ref="E44:E93" si="28">$Z$4*D44/($D$12*$Y$4)</f>
        <v>1.0668741250821239</v>
      </c>
      <c r="F44" s="19">
        <f t="shared" ref="F44:F93" si="29">$Z$5*D44/($D$12*$Y$5)</f>
        <v>1.1026534402525607</v>
      </c>
      <c r="G44" s="19">
        <f t="shared" ref="G44:G93" si="30">$Z$6*$D44/($D$12*$Y$6)</f>
        <v>1.5349055877808129</v>
      </c>
      <c r="H44" s="19">
        <f t="shared" ref="H44:H93" si="31">$Z$7*$D44/($D$12*$Y$7)</f>
        <v>1.5359429177307935</v>
      </c>
      <c r="I44" s="19">
        <f t="shared" ref="I44:I75" si="32">$Z$12*$H44/($H$12*$Y$12)</f>
        <v>2.4823319882517874</v>
      </c>
      <c r="J44" s="19">
        <f t="shared" ref="J44:J93" si="33">$Z$13*$H44/($H$12*$Y$13)</f>
        <v>3.5683522331119444</v>
      </c>
      <c r="K44" s="19">
        <f t="shared" ref="K44:K93" si="34">$Z$25*$J44/($J$12*$Y$25)</f>
        <v>2.2066733266604781</v>
      </c>
      <c r="L44" s="19">
        <f t="shared" ref="L44:L93" si="35">$Z$26*$J44/($J$12*$Y$26)</f>
        <v>249.78465631783615</v>
      </c>
      <c r="M44" s="19">
        <f t="shared" ref="M44:M93" si="36">$Z$14*$H44/($H$12*$Y$14)</f>
        <v>2.2610327215326405</v>
      </c>
      <c r="N44" s="19">
        <f t="shared" ref="N44:N93" si="37">$Z$15*$H44/($H$12*$Y$15)</f>
        <v>4.1889352301748914</v>
      </c>
      <c r="O44" s="19">
        <f t="shared" ref="O44:O93" si="38">$Z$16*$H44/($H$12*$Y$16)</f>
        <v>2.890215167772999</v>
      </c>
      <c r="P44" s="19">
        <f t="shared" ref="P44:P93" si="39">$Z$17*$H44/($H$12*$Y$17)</f>
        <v>5.5852469735665213</v>
      </c>
      <c r="Q44" s="19">
        <f t="shared" ref="Q44:Q93" si="40">$Z$18*$H44/($H$12*$Y$18)</f>
        <v>3.3031030488834268</v>
      </c>
      <c r="R44" s="19">
        <f t="shared" ref="R44:R93" si="41">$Z$19*$H44/($H$12*$Y$19)</f>
        <v>1.5889064666180621</v>
      </c>
      <c r="S44" s="19">
        <f t="shared" ref="S44:S93" si="42">$Z$20*$H44/($H$12*$Y$20)</f>
        <v>1.2823195825704907</v>
      </c>
      <c r="T44" s="19">
        <f t="shared" ref="T44:T93" si="43">SUM($Z$12:$Z$19)*$H44/($H$12*SUM($Y$12:$Y$19))</f>
        <v>2.3269946221693374</v>
      </c>
    </row>
    <row r="45" spans="2:29">
      <c r="B45" s="16">
        <v>2052</v>
      </c>
      <c r="C45" s="19">
        <f>(C48-C43)/5*2+C43</f>
        <v>1.0875431502120525</v>
      </c>
      <c r="D45" s="21">
        <f t="shared" si="24"/>
        <v>1.4698282146291417</v>
      </c>
      <c r="E45" s="19">
        <f t="shared" si="28"/>
        <v>1.0839441110834378</v>
      </c>
      <c r="F45" s="19">
        <f t="shared" si="29"/>
        <v>1.1202958952966018</v>
      </c>
      <c r="G45" s="19">
        <f t="shared" si="30"/>
        <v>1.5594640771853057</v>
      </c>
      <c r="H45" s="19">
        <f t="shared" si="31"/>
        <v>1.5605180044144862</v>
      </c>
      <c r="I45" s="19">
        <f t="shared" si="32"/>
        <v>2.522049300063816</v>
      </c>
      <c r="J45" s="19">
        <f t="shared" si="33"/>
        <v>3.625445868841735</v>
      </c>
      <c r="K45" s="19">
        <f t="shared" si="34"/>
        <v>2.2419800998870456</v>
      </c>
      <c r="L45" s="19">
        <f t="shared" si="35"/>
        <v>253.78121081892149</v>
      </c>
      <c r="M45" s="19">
        <f t="shared" si="36"/>
        <v>2.2972092450771626</v>
      </c>
      <c r="N45" s="19">
        <f t="shared" si="37"/>
        <v>4.2559581938576896</v>
      </c>
      <c r="O45" s="19">
        <f t="shared" si="38"/>
        <v>2.9364586104573669</v>
      </c>
      <c r="P45" s="19">
        <f t="shared" si="39"/>
        <v>5.6746109251435861</v>
      </c>
      <c r="Q45" s="19">
        <f t="shared" si="40"/>
        <v>3.3559526976655616</v>
      </c>
      <c r="R45" s="19">
        <f t="shared" si="41"/>
        <v>1.6143289700839512</v>
      </c>
      <c r="S45" s="19">
        <f t="shared" si="42"/>
        <v>1.3028366958916187</v>
      </c>
      <c r="T45" s="19">
        <f t="shared" si="43"/>
        <v>2.3642265361240464</v>
      </c>
    </row>
    <row r="46" spans="2:29">
      <c r="B46" s="16">
        <v>2053</v>
      </c>
      <c r="C46" s="19">
        <f>(C48-C43)/5*3+C43</f>
        <v>1.0856494723345498</v>
      </c>
      <c r="D46" s="21">
        <f t="shared" si="24"/>
        <v>1.4933454660632079</v>
      </c>
      <c r="E46" s="19">
        <f t="shared" si="28"/>
        <v>1.101287216860773</v>
      </c>
      <c r="F46" s="19">
        <f t="shared" si="29"/>
        <v>1.1382206296213475</v>
      </c>
      <c r="G46" s="19">
        <f t="shared" si="30"/>
        <v>1.5844155024202706</v>
      </c>
      <c r="H46" s="19">
        <f t="shared" si="31"/>
        <v>1.5854862924851179</v>
      </c>
      <c r="I46" s="19">
        <f t="shared" si="32"/>
        <v>2.5624020888648369</v>
      </c>
      <c r="J46" s="19">
        <f t="shared" si="33"/>
        <v>3.6834530027432026</v>
      </c>
      <c r="K46" s="19">
        <f t="shared" si="34"/>
        <v>2.2778517814852384</v>
      </c>
      <c r="L46" s="19">
        <f t="shared" si="35"/>
        <v>257.84171019202421</v>
      </c>
      <c r="M46" s="19">
        <f t="shared" si="36"/>
        <v>2.333964592998397</v>
      </c>
      <c r="N46" s="19">
        <f t="shared" si="37"/>
        <v>4.3240535249594121</v>
      </c>
      <c r="O46" s="19">
        <f t="shared" si="38"/>
        <v>2.9834419482246846</v>
      </c>
      <c r="P46" s="19">
        <f t="shared" si="39"/>
        <v>5.7654046999458837</v>
      </c>
      <c r="Q46" s="19">
        <f t="shared" si="40"/>
        <v>3.4096479408282105</v>
      </c>
      <c r="R46" s="19">
        <f t="shared" si="41"/>
        <v>1.6401582336052942</v>
      </c>
      <c r="S46" s="19">
        <f t="shared" si="42"/>
        <v>1.3236820830258844</v>
      </c>
      <c r="T46" s="19">
        <f t="shared" si="43"/>
        <v>2.4020541607020309</v>
      </c>
    </row>
    <row r="47" spans="2:29">
      <c r="B47" s="16">
        <v>2054</v>
      </c>
      <c r="C47" s="19">
        <f>(C48-C43)/5*4+C43</f>
        <v>1.0837557944570471</v>
      </c>
      <c r="D47" s="21">
        <f t="shared" si="24"/>
        <v>1.5172389935202193</v>
      </c>
      <c r="E47" s="19">
        <f t="shared" si="28"/>
        <v>1.1189078123305451</v>
      </c>
      <c r="F47" s="19">
        <f t="shared" si="29"/>
        <v>1.1564321596952891</v>
      </c>
      <c r="G47" s="19">
        <f t="shared" si="30"/>
        <v>1.6097661504589951</v>
      </c>
      <c r="H47" s="19">
        <f t="shared" si="31"/>
        <v>1.6108540731648799</v>
      </c>
      <c r="I47" s="19">
        <f t="shared" si="32"/>
        <v>2.6034005222866745</v>
      </c>
      <c r="J47" s="19">
        <f t="shared" si="33"/>
        <v>3.7423882507870947</v>
      </c>
      <c r="K47" s="19">
        <f t="shared" si="34"/>
        <v>2.3142974099890026</v>
      </c>
      <c r="L47" s="19">
        <f t="shared" si="35"/>
        <v>261.96717755509667</v>
      </c>
      <c r="M47" s="19">
        <f t="shared" si="36"/>
        <v>2.3713080264863717</v>
      </c>
      <c r="N47" s="19">
        <f t="shared" si="37"/>
        <v>4.3932383813587625</v>
      </c>
      <c r="O47" s="19">
        <f t="shared" si="38"/>
        <v>3.0311770193962801</v>
      </c>
      <c r="P47" s="19">
        <f t="shared" si="39"/>
        <v>5.8576511751450182</v>
      </c>
      <c r="Q47" s="19">
        <f t="shared" si="40"/>
        <v>3.4642023078814619</v>
      </c>
      <c r="R47" s="19">
        <f t="shared" si="41"/>
        <v>1.6664007653429793</v>
      </c>
      <c r="S47" s="19">
        <f t="shared" si="42"/>
        <v>1.3448609963542988</v>
      </c>
      <c r="T47" s="19">
        <f t="shared" si="43"/>
        <v>2.4404870272732642</v>
      </c>
    </row>
    <row r="48" spans="2:29">
      <c r="B48" s="16">
        <v>2055</v>
      </c>
      <c r="C48" s="19">
        <f>$AC$26/$AC$19</f>
        <v>1.0818621165795443</v>
      </c>
      <c r="D48" s="21">
        <f t="shared" si="24"/>
        <v>1.5415148174165427</v>
      </c>
      <c r="E48" s="19">
        <f t="shared" si="28"/>
        <v>1.136810337327834</v>
      </c>
      <c r="F48" s="19">
        <f t="shared" si="29"/>
        <v>1.1749350742504137</v>
      </c>
      <c r="G48" s="19">
        <f t="shared" si="30"/>
        <v>1.6355224088663387</v>
      </c>
      <c r="H48" s="19">
        <f t="shared" si="31"/>
        <v>1.6366277383355177</v>
      </c>
      <c r="I48" s="19">
        <f t="shared" si="32"/>
        <v>2.6450549306432607</v>
      </c>
      <c r="J48" s="19">
        <f t="shared" si="33"/>
        <v>3.8022664627996869</v>
      </c>
      <c r="K48" s="19">
        <f t="shared" si="34"/>
        <v>2.3513261685488258</v>
      </c>
      <c r="L48" s="19">
        <f t="shared" si="35"/>
        <v>266.15865239597809</v>
      </c>
      <c r="M48" s="19">
        <f t="shared" si="36"/>
        <v>2.409248954910153</v>
      </c>
      <c r="N48" s="19">
        <f t="shared" si="37"/>
        <v>4.4635301954605024</v>
      </c>
      <c r="O48" s="19">
        <f t="shared" si="38"/>
        <v>3.0796758517066198</v>
      </c>
      <c r="P48" s="19">
        <f t="shared" si="39"/>
        <v>5.9513735939473369</v>
      </c>
      <c r="Q48" s="19">
        <f t="shared" si="40"/>
        <v>3.519629544807565</v>
      </c>
      <c r="R48" s="19">
        <f t="shared" si="41"/>
        <v>1.6930631775884664</v>
      </c>
      <c r="S48" s="19">
        <f t="shared" si="42"/>
        <v>1.3663787722959673</v>
      </c>
      <c r="T48" s="19">
        <f t="shared" si="43"/>
        <v>2.4795348197096354</v>
      </c>
    </row>
    <row r="49" spans="2:20">
      <c r="B49" s="16">
        <v>2056</v>
      </c>
      <c r="C49" s="19">
        <f>(C53-C48)/5*1+C48</f>
        <v>1.0791596804418582</v>
      </c>
      <c r="D49" s="21">
        <f t="shared" si="24"/>
        <v>1.5661790544952074</v>
      </c>
      <c r="E49" s="19">
        <f t="shared" si="28"/>
        <v>1.1549993027250793</v>
      </c>
      <c r="F49" s="19">
        <f t="shared" si="29"/>
        <v>1.1937340354384203</v>
      </c>
      <c r="G49" s="19">
        <f t="shared" si="30"/>
        <v>1.6616907674082002</v>
      </c>
      <c r="H49" s="19">
        <f t="shared" si="31"/>
        <v>1.662813782148886</v>
      </c>
      <c r="I49" s="19">
        <f t="shared" si="32"/>
        <v>2.6873758095335529</v>
      </c>
      <c r="J49" s="19">
        <f t="shared" si="33"/>
        <v>3.8631027262044819</v>
      </c>
      <c r="K49" s="19">
        <f t="shared" si="34"/>
        <v>2.3889473872456071</v>
      </c>
      <c r="L49" s="19">
        <f t="shared" si="35"/>
        <v>270.41719083431377</v>
      </c>
      <c r="M49" s="19">
        <f t="shared" si="36"/>
        <v>2.4477969381887155</v>
      </c>
      <c r="N49" s="19">
        <f t="shared" si="37"/>
        <v>4.5349466785878709</v>
      </c>
      <c r="O49" s="19">
        <f t="shared" si="38"/>
        <v>3.1289506653339259</v>
      </c>
      <c r="P49" s="19">
        <f t="shared" si="39"/>
        <v>6.0465955714504949</v>
      </c>
      <c r="Q49" s="19">
        <f t="shared" si="40"/>
        <v>3.5759436175244859</v>
      </c>
      <c r="R49" s="19">
        <f t="shared" si="41"/>
        <v>1.720152188429882</v>
      </c>
      <c r="S49" s="19">
        <f t="shared" si="42"/>
        <v>1.3882408326527027</v>
      </c>
      <c r="T49" s="19">
        <f t="shared" si="43"/>
        <v>2.5192073768249896</v>
      </c>
    </row>
    <row r="50" spans="2:20">
      <c r="B50" s="16">
        <v>2057</v>
      </c>
      <c r="C50" s="19">
        <f>(C53-C48)/5*2+C48</f>
        <v>1.076457244304172</v>
      </c>
      <c r="D50" s="21">
        <f t="shared" si="24"/>
        <v>1.5912379193671309</v>
      </c>
      <c r="E50" s="19">
        <f t="shared" si="28"/>
        <v>1.1734792915686807</v>
      </c>
      <c r="F50" s="19">
        <f t="shared" si="29"/>
        <v>1.2128337800054352</v>
      </c>
      <c r="G50" s="19">
        <f t="shared" si="30"/>
        <v>1.6882778196867316</v>
      </c>
      <c r="H50" s="19">
        <f t="shared" si="31"/>
        <v>1.6894188026632684</v>
      </c>
      <c r="I50" s="19">
        <f t="shared" si="32"/>
        <v>2.7303738224860901</v>
      </c>
      <c r="J50" s="19">
        <f t="shared" si="33"/>
        <v>3.9249123698237547</v>
      </c>
      <c r="K50" s="19">
        <f t="shared" si="34"/>
        <v>2.4271705454415371</v>
      </c>
      <c r="L50" s="19">
        <f t="shared" si="35"/>
        <v>274.74386588766282</v>
      </c>
      <c r="M50" s="19">
        <f t="shared" si="36"/>
        <v>2.4869616891997355</v>
      </c>
      <c r="N50" s="19">
        <f t="shared" si="37"/>
        <v>4.6075058254452772</v>
      </c>
      <c r="O50" s="19">
        <f t="shared" si="38"/>
        <v>3.179013875979269</v>
      </c>
      <c r="P50" s="19">
        <f t="shared" si="39"/>
        <v>6.1433411005937035</v>
      </c>
      <c r="Q50" s="19">
        <f t="shared" si="40"/>
        <v>3.6331587154048783</v>
      </c>
      <c r="R50" s="19">
        <f t="shared" si="41"/>
        <v>1.7476746234447602</v>
      </c>
      <c r="S50" s="19">
        <f t="shared" si="42"/>
        <v>1.4104526859751461</v>
      </c>
      <c r="T50" s="19">
        <f t="shared" si="43"/>
        <v>2.5595146948541903</v>
      </c>
    </row>
    <row r="51" spans="2:20">
      <c r="B51" s="16">
        <v>2058</v>
      </c>
      <c r="C51" s="19">
        <f>(C53-C48)/5*3+C48</f>
        <v>1.0737548081664858</v>
      </c>
      <c r="D51" s="21">
        <f t="shared" si="24"/>
        <v>1.616697726077005</v>
      </c>
      <c r="E51" s="19">
        <f t="shared" si="28"/>
        <v>1.1922549602337797</v>
      </c>
      <c r="F51" s="19">
        <f t="shared" si="29"/>
        <v>1.2322391204855221</v>
      </c>
      <c r="G51" s="19">
        <f t="shared" si="30"/>
        <v>1.7152902648017192</v>
      </c>
      <c r="H51" s="19">
        <f t="shared" si="31"/>
        <v>1.7164495035058809</v>
      </c>
      <c r="I51" s="19">
        <f t="shared" si="32"/>
        <v>2.7740598036458679</v>
      </c>
      <c r="J51" s="19">
        <f t="shared" si="33"/>
        <v>3.9877109677409348</v>
      </c>
      <c r="K51" s="19">
        <f t="shared" si="34"/>
        <v>2.466005274168602</v>
      </c>
      <c r="L51" s="19">
        <f t="shared" si="35"/>
        <v>279.13976774186546</v>
      </c>
      <c r="M51" s="19">
        <f t="shared" si="36"/>
        <v>2.5267530762269317</v>
      </c>
      <c r="N51" s="19">
        <f t="shared" si="37"/>
        <v>4.6812259186524026</v>
      </c>
      <c r="O51" s="19">
        <f t="shared" si="38"/>
        <v>3.2298780979949377</v>
      </c>
      <c r="P51" s="19">
        <f t="shared" si="39"/>
        <v>6.2416345582032031</v>
      </c>
      <c r="Q51" s="19">
        <f t="shared" si="40"/>
        <v>3.6912892548513563</v>
      </c>
      <c r="R51" s="19">
        <f t="shared" si="41"/>
        <v>1.7756374174198768</v>
      </c>
      <c r="S51" s="19">
        <f t="shared" si="42"/>
        <v>1.4330199289507486</v>
      </c>
      <c r="T51" s="19">
        <f t="shared" si="43"/>
        <v>2.6004669299718572</v>
      </c>
    </row>
    <row r="52" spans="2:20">
      <c r="B52" s="16">
        <v>2059</v>
      </c>
      <c r="C52" s="19">
        <f>(C53-C48)/5*4+C48</f>
        <v>1.0710523720287997</v>
      </c>
      <c r="D52" s="21">
        <f t="shared" si="24"/>
        <v>1.6425648896942371</v>
      </c>
      <c r="E52" s="19">
        <f t="shared" si="28"/>
        <v>1.2113310395975201</v>
      </c>
      <c r="F52" s="19">
        <f t="shared" si="29"/>
        <v>1.2519549464132904</v>
      </c>
      <c r="G52" s="19">
        <f t="shared" si="30"/>
        <v>1.7427349090385469</v>
      </c>
      <c r="H52" s="19">
        <f t="shared" si="31"/>
        <v>1.7439126955619748</v>
      </c>
      <c r="I52" s="19">
        <f t="shared" si="32"/>
        <v>2.8184447605042013</v>
      </c>
      <c r="J52" s="19">
        <f t="shared" si="33"/>
        <v>4.05151434322479</v>
      </c>
      <c r="K52" s="19">
        <f t="shared" si="34"/>
        <v>2.5054613585552996</v>
      </c>
      <c r="L52" s="19">
        <f t="shared" si="35"/>
        <v>283.60600402573533</v>
      </c>
      <c r="M52" s="19">
        <f t="shared" si="36"/>
        <v>2.5671811254465622</v>
      </c>
      <c r="N52" s="19">
        <f t="shared" si="37"/>
        <v>4.7561255333508399</v>
      </c>
      <c r="O52" s="19">
        <f t="shared" si="38"/>
        <v>3.2815561475628563</v>
      </c>
      <c r="P52" s="19">
        <f t="shared" si="39"/>
        <v>6.3415007111344543</v>
      </c>
      <c r="Q52" s="19">
        <f t="shared" si="40"/>
        <v>3.7503498829289779</v>
      </c>
      <c r="R52" s="19">
        <f t="shared" si="41"/>
        <v>1.8040476160985945</v>
      </c>
      <c r="S52" s="19">
        <f t="shared" si="42"/>
        <v>1.4559482478139605</v>
      </c>
      <c r="T52" s="19">
        <f t="shared" si="43"/>
        <v>2.6420744008514068</v>
      </c>
    </row>
    <row r="53" spans="2:20">
      <c r="B53" s="16">
        <v>2060</v>
      </c>
      <c r="C53" s="19">
        <f>$AC$27/$AC$19</f>
        <v>1.0683499358911135</v>
      </c>
      <c r="D53" s="21">
        <f t="shared" si="24"/>
        <v>1.6688459279293448</v>
      </c>
      <c r="E53" s="19">
        <f t="shared" si="28"/>
        <v>1.2307123362310803</v>
      </c>
      <c r="F53" s="19">
        <f t="shared" si="29"/>
        <v>1.2719862255559031</v>
      </c>
      <c r="G53" s="19">
        <f t="shared" si="30"/>
        <v>1.7706186675831637</v>
      </c>
      <c r="H53" s="19">
        <f t="shared" si="31"/>
        <v>1.7718152986909663</v>
      </c>
      <c r="I53" s="19">
        <f t="shared" si="32"/>
        <v>2.8635398766722688</v>
      </c>
      <c r="J53" s="19">
        <f t="shared" si="33"/>
        <v>4.1163385727163861</v>
      </c>
      <c r="K53" s="19">
        <f t="shared" si="34"/>
        <v>2.5455487402921841</v>
      </c>
      <c r="L53" s="19">
        <f t="shared" si="35"/>
        <v>288.14370009014704</v>
      </c>
      <c r="M53" s="19">
        <f t="shared" si="36"/>
        <v>2.6082560234537073</v>
      </c>
      <c r="N53" s="19">
        <f t="shared" si="37"/>
        <v>4.8322235418844528</v>
      </c>
      <c r="O53" s="19">
        <f t="shared" si="38"/>
        <v>3.3340610459238618</v>
      </c>
      <c r="P53" s="19">
        <f t="shared" si="39"/>
        <v>6.4429647225126052</v>
      </c>
      <c r="Q53" s="19">
        <f t="shared" si="40"/>
        <v>3.8103554810558413</v>
      </c>
      <c r="R53" s="19">
        <f t="shared" si="41"/>
        <v>1.832912377956172</v>
      </c>
      <c r="S53" s="19">
        <f t="shared" si="42"/>
        <v>1.4792434197789837</v>
      </c>
      <c r="T53" s="19">
        <f t="shared" si="43"/>
        <v>2.6843475912650292</v>
      </c>
    </row>
    <row r="54" spans="2:20">
      <c r="B54" s="16">
        <v>2061</v>
      </c>
      <c r="C54" s="19">
        <f>(C58-C53)/5*1+C53</f>
        <v>1.0649965479830357</v>
      </c>
      <c r="D54" s="21">
        <f t="shared" si="24"/>
        <v>1.6955474627762144</v>
      </c>
      <c r="E54" s="19">
        <f t="shared" si="28"/>
        <v>1.2504037336107778</v>
      </c>
      <c r="F54" s="19">
        <f t="shared" si="29"/>
        <v>1.2923380051647977</v>
      </c>
      <c r="G54" s="19">
        <f t="shared" si="30"/>
        <v>1.7989485662644942</v>
      </c>
      <c r="H54" s="19">
        <f t="shared" si="31"/>
        <v>1.8001643434700219</v>
      </c>
      <c r="I54" s="19">
        <f t="shared" si="32"/>
        <v>2.909356514699025</v>
      </c>
      <c r="J54" s="19">
        <f t="shared" si="33"/>
        <v>4.1821999898798481</v>
      </c>
      <c r="K54" s="19">
        <f t="shared" si="34"/>
        <v>2.5862775201368593</v>
      </c>
      <c r="L54" s="19">
        <f t="shared" si="35"/>
        <v>292.75399929158937</v>
      </c>
      <c r="M54" s="19">
        <f t="shared" si="36"/>
        <v>2.6499881198289668</v>
      </c>
      <c r="N54" s="19">
        <f t="shared" si="37"/>
        <v>4.9095391185546049</v>
      </c>
      <c r="O54" s="19">
        <f t="shared" si="38"/>
        <v>3.3874060226586438</v>
      </c>
      <c r="P54" s="19">
        <f t="shared" si="39"/>
        <v>6.5460521580728077</v>
      </c>
      <c r="Q54" s="19">
        <f t="shared" si="40"/>
        <v>3.8713211687527349</v>
      </c>
      <c r="R54" s="19">
        <f t="shared" si="41"/>
        <v>1.8622389760034708</v>
      </c>
      <c r="S54" s="19">
        <f t="shared" si="42"/>
        <v>1.5029113144954476</v>
      </c>
      <c r="T54" s="19">
        <f t="shared" si="43"/>
        <v>2.7272971527252694</v>
      </c>
    </row>
    <row r="55" spans="2:20">
      <c r="B55" s="16">
        <v>2062</v>
      </c>
      <c r="C55" s="19">
        <f>(C58-C53)/5*2+C53</f>
        <v>1.0616431600749581</v>
      </c>
      <c r="D55" s="21">
        <f t="shared" si="24"/>
        <v>1.7226762221806338</v>
      </c>
      <c r="E55" s="19">
        <f t="shared" si="28"/>
        <v>1.2704101933485501</v>
      </c>
      <c r="F55" s="19">
        <f t="shared" si="29"/>
        <v>1.3130154132474341</v>
      </c>
      <c r="G55" s="19">
        <f t="shared" si="30"/>
        <v>1.8277317433247262</v>
      </c>
      <c r="H55" s="19">
        <f t="shared" si="31"/>
        <v>1.8289669729655422</v>
      </c>
      <c r="I55" s="19">
        <f t="shared" si="32"/>
        <v>2.9559062189342096</v>
      </c>
      <c r="J55" s="19">
        <f t="shared" si="33"/>
        <v>4.2491151897179256</v>
      </c>
      <c r="K55" s="19">
        <f t="shared" si="34"/>
        <v>2.6276579604590489</v>
      </c>
      <c r="L55" s="19">
        <f t="shared" si="35"/>
        <v>297.43806328025482</v>
      </c>
      <c r="M55" s="19">
        <f t="shared" si="36"/>
        <v>2.6923879297462299</v>
      </c>
      <c r="N55" s="19">
        <f t="shared" si="37"/>
        <v>4.9880917444514781</v>
      </c>
      <c r="O55" s="19">
        <f t="shared" si="38"/>
        <v>3.4416045190211824</v>
      </c>
      <c r="P55" s="19">
        <f t="shared" si="39"/>
        <v>6.6507889926019716</v>
      </c>
      <c r="Q55" s="19">
        <f t="shared" si="40"/>
        <v>3.9332623074527784</v>
      </c>
      <c r="R55" s="19">
        <f t="shared" si="41"/>
        <v>1.8920347996195264</v>
      </c>
      <c r="S55" s="19">
        <f t="shared" si="42"/>
        <v>1.5269578955273748</v>
      </c>
      <c r="T55" s="19">
        <f t="shared" si="43"/>
        <v>2.7709339071688741</v>
      </c>
    </row>
    <row r="56" spans="2:20">
      <c r="B56" s="16">
        <v>2063</v>
      </c>
      <c r="C56" s="19">
        <f>(C58-C53)/5*3+C53</f>
        <v>1.0582897721668802</v>
      </c>
      <c r="D56" s="21">
        <f t="shared" si="24"/>
        <v>1.750239041735524</v>
      </c>
      <c r="E56" s="19">
        <f t="shared" si="28"/>
        <v>1.2907367564421268</v>
      </c>
      <c r="F56" s="19">
        <f t="shared" si="29"/>
        <v>1.3340236598593933</v>
      </c>
      <c r="G56" s="19">
        <f t="shared" si="30"/>
        <v>1.8569754512179217</v>
      </c>
      <c r="H56" s="19">
        <f t="shared" si="31"/>
        <v>1.8582304445329911</v>
      </c>
      <c r="I56" s="19">
        <f t="shared" si="32"/>
        <v>3.003200718437157</v>
      </c>
      <c r="J56" s="19">
        <f t="shared" si="33"/>
        <v>4.3171010327534134</v>
      </c>
      <c r="K56" s="19">
        <f t="shared" si="34"/>
        <v>2.6697004878263946</v>
      </c>
      <c r="L56" s="19">
        <f t="shared" si="35"/>
        <v>302.19707229273899</v>
      </c>
      <c r="M56" s="19">
        <f t="shared" si="36"/>
        <v>2.7354661366221702</v>
      </c>
      <c r="N56" s="19">
        <f t="shared" si="37"/>
        <v>5.0679012123627034</v>
      </c>
      <c r="O56" s="19">
        <f t="shared" si="38"/>
        <v>3.4966701913255216</v>
      </c>
      <c r="P56" s="19">
        <f t="shared" si="39"/>
        <v>6.7572016164836048</v>
      </c>
      <c r="Q56" s="19">
        <f t="shared" si="40"/>
        <v>3.9961945043720237</v>
      </c>
      <c r="R56" s="19">
        <f t="shared" si="41"/>
        <v>1.922307356413439</v>
      </c>
      <c r="S56" s="19">
        <f t="shared" si="42"/>
        <v>1.5513892218558127</v>
      </c>
      <c r="T56" s="19">
        <f t="shared" si="43"/>
        <v>2.815268849683576</v>
      </c>
    </row>
    <row r="57" spans="2:20">
      <c r="B57" s="16">
        <v>2064</v>
      </c>
      <c r="C57" s="19">
        <f>(C58-C53)/5*4+C53</f>
        <v>1.0549363842588027</v>
      </c>
      <c r="D57" s="21">
        <f t="shared" si="24"/>
        <v>1.7782428664032925</v>
      </c>
      <c r="E57" s="19">
        <f t="shared" si="28"/>
        <v>1.3113885445452012</v>
      </c>
      <c r="F57" s="19">
        <f t="shared" si="29"/>
        <v>1.3553680384171436</v>
      </c>
      <c r="G57" s="19">
        <f t="shared" si="30"/>
        <v>1.8866870584374087</v>
      </c>
      <c r="H57" s="19">
        <f t="shared" si="31"/>
        <v>1.8879621316455191</v>
      </c>
      <c r="I57" s="19">
        <f t="shared" si="32"/>
        <v>3.0512519299321519</v>
      </c>
      <c r="J57" s="19">
        <f t="shared" si="33"/>
        <v>4.3861746492774678</v>
      </c>
      <c r="K57" s="19">
        <f t="shared" si="34"/>
        <v>2.7124156956316163</v>
      </c>
      <c r="L57" s="19">
        <f t="shared" si="35"/>
        <v>307.03222544942275</v>
      </c>
      <c r="M57" s="19">
        <f t="shared" si="36"/>
        <v>2.779233594808125</v>
      </c>
      <c r="N57" s="19">
        <f t="shared" si="37"/>
        <v>5.1489876317605061</v>
      </c>
      <c r="O57" s="19">
        <f t="shared" si="38"/>
        <v>3.5526169143867299</v>
      </c>
      <c r="P57" s="19">
        <f t="shared" si="39"/>
        <v>6.8653168423473421</v>
      </c>
      <c r="Q57" s="19">
        <f t="shared" si="40"/>
        <v>4.0601336164419761</v>
      </c>
      <c r="R57" s="19">
        <f t="shared" si="41"/>
        <v>1.9530642741160542</v>
      </c>
      <c r="S57" s="19">
        <f t="shared" si="42"/>
        <v>1.5762114494055059</v>
      </c>
      <c r="T57" s="19">
        <f t="shared" si="43"/>
        <v>2.8603131512785138</v>
      </c>
    </row>
    <row r="58" spans="2:20">
      <c r="B58" s="16">
        <v>2065</v>
      </c>
      <c r="C58" s="19">
        <f>$AC$28/$AC$19</f>
        <v>1.0515829963507248</v>
      </c>
      <c r="D58" s="21">
        <f t="shared" si="24"/>
        <v>1.8066947522657453</v>
      </c>
      <c r="E58" s="19">
        <f t="shared" si="28"/>
        <v>1.3323707612579243</v>
      </c>
      <c r="F58" s="19">
        <f t="shared" si="29"/>
        <v>1.3770539270318181</v>
      </c>
      <c r="G58" s="19">
        <f t="shared" si="30"/>
        <v>1.9168740513724072</v>
      </c>
      <c r="H58" s="19">
        <f t="shared" si="31"/>
        <v>1.9181695257518474</v>
      </c>
      <c r="I58" s="19">
        <f t="shared" si="32"/>
        <v>3.1000719608110661</v>
      </c>
      <c r="J58" s="19">
        <f t="shared" si="33"/>
        <v>4.4563534436659076</v>
      </c>
      <c r="K58" s="19">
        <f t="shared" si="34"/>
        <v>2.7558143467617224</v>
      </c>
      <c r="L58" s="19">
        <f t="shared" si="35"/>
        <v>311.94474105661357</v>
      </c>
      <c r="M58" s="19">
        <f t="shared" si="36"/>
        <v>2.8237013323250548</v>
      </c>
      <c r="N58" s="19">
        <f t="shared" si="37"/>
        <v>5.2313714338686745</v>
      </c>
      <c r="O58" s="19">
        <f t="shared" si="38"/>
        <v>3.6094587850169182</v>
      </c>
      <c r="P58" s="19">
        <f t="shared" si="39"/>
        <v>6.9751619118249</v>
      </c>
      <c r="Q58" s="19">
        <f t="shared" si="40"/>
        <v>4.1250957543050477</v>
      </c>
      <c r="R58" s="19">
        <f t="shared" si="41"/>
        <v>1.9843133025019111</v>
      </c>
      <c r="S58" s="19">
        <f t="shared" si="42"/>
        <v>1.6014308325959941</v>
      </c>
      <c r="T58" s="19">
        <f t="shared" si="43"/>
        <v>2.9060781616989702</v>
      </c>
    </row>
    <row r="59" spans="2:20">
      <c r="B59" s="16">
        <v>2066</v>
      </c>
      <c r="C59" s="19">
        <f>(C63-C58)/5*1+C58</f>
        <v>1.0476378341059276</v>
      </c>
      <c r="D59" s="21">
        <f t="shared" si="24"/>
        <v>1.8356018683019972</v>
      </c>
      <c r="E59" s="19">
        <f t="shared" si="28"/>
        <v>1.3536886934380512</v>
      </c>
      <c r="F59" s="19">
        <f t="shared" si="29"/>
        <v>1.3990867898643271</v>
      </c>
      <c r="G59" s="19">
        <f t="shared" si="30"/>
        <v>1.9475440361943659</v>
      </c>
      <c r="H59" s="19">
        <f t="shared" si="31"/>
        <v>1.9488602381638769</v>
      </c>
      <c r="I59" s="19">
        <f t="shared" si="32"/>
        <v>3.1496731121840429</v>
      </c>
      <c r="J59" s="19">
        <f t="shared" si="33"/>
        <v>4.5276550987645621</v>
      </c>
      <c r="K59" s="19">
        <f t="shared" si="34"/>
        <v>2.79990737630991</v>
      </c>
      <c r="L59" s="19">
        <f t="shared" si="35"/>
        <v>316.93585691351939</v>
      </c>
      <c r="M59" s="19">
        <f t="shared" si="36"/>
        <v>2.8688805536422559</v>
      </c>
      <c r="N59" s="19">
        <f t="shared" si="37"/>
        <v>5.3150733768105738</v>
      </c>
      <c r="O59" s="19">
        <f t="shared" si="38"/>
        <v>3.6672101255771881</v>
      </c>
      <c r="P59" s="19">
        <f t="shared" si="39"/>
        <v>7.0867645024140975</v>
      </c>
      <c r="Q59" s="19">
        <f t="shared" si="40"/>
        <v>4.1910972863739282</v>
      </c>
      <c r="R59" s="19">
        <f t="shared" si="41"/>
        <v>2.0160623153419417</v>
      </c>
      <c r="S59" s="19">
        <f t="shared" si="42"/>
        <v>1.6270537259175302</v>
      </c>
      <c r="T59" s="19">
        <f t="shared" si="43"/>
        <v>2.9525754122861536</v>
      </c>
    </row>
    <row r="60" spans="2:20">
      <c r="B60" s="16">
        <v>2067</v>
      </c>
      <c r="C60" s="19">
        <f>(C63-C58)/5*2+C58</f>
        <v>1.0436926718611303</v>
      </c>
      <c r="D60" s="21">
        <f t="shared" si="24"/>
        <v>1.8649714981948291</v>
      </c>
      <c r="E60" s="19">
        <f t="shared" si="28"/>
        <v>1.37534771253306</v>
      </c>
      <c r="F60" s="19">
        <f t="shared" si="29"/>
        <v>1.4214721785021562</v>
      </c>
      <c r="G60" s="19">
        <f t="shared" si="30"/>
        <v>1.9787047407734755</v>
      </c>
      <c r="H60" s="19">
        <f t="shared" si="31"/>
        <v>1.9800420019744991</v>
      </c>
      <c r="I60" s="19">
        <f t="shared" si="32"/>
        <v>3.2000678819789883</v>
      </c>
      <c r="J60" s="19">
        <f t="shared" si="33"/>
        <v>4.6000975803447952</v>
      </c>
      <c r="K60" s="19">
        <f t="shared" si="34"/>
        <v>2.8447058943308683</v>
      </c>
      <c r="L60" s="19">
        <f t="shared" si="35"/>
        <v>322.00683062413566</v>
      </c>
      <c r="M60" s="19">
        <f t="shared" si="36"/>
        <v>2.9147826425005321</v>
      </c>
      <c r="N60" s="19">
        <f t="shared" si="37"/>
        <v>5.4001145508395432</v>
      </c>
      <c r="O60" s="19">
        <f t="shared" si="38"/>
        <v>3.7258854875864236</v>
      </c>
      <c r="P60" s="19">
        <f t="shared" si="39"/>
        <v>7.2001527344527245</v>
      </c>
      <c r="Q60" s="19">
        <f t="shared" si="40"/>
        <v>4.2581548429559115</v>
      </c>
      <c r="R60" s="19">
        <f t="shared" si="41"/>
        <v>2.0483193123874126</v>
      </c>
      <c r="S60" s="19">
        <f t="shared" si="42"/>
        <v>1.6530865855322106</v>
      </c>
      <c r="T60" s="19">
        <f t="shared" si="43"/>
        <v>2.9998166188827322</v>
      </c>
    </row>
    <row r="61" spans="2:20">
      <c r="B61" s="16">
        <v>2068</v>
      </c>
      <c r="C61" s="19">
        <f>(C63-C58)/5*3+C58</f>
        <v>1.0397475096163329</v>
      </c>
      <c r="D61" s="21">
        <f t="shared" si="24"/>
        <v>1.8948110421659463</v>
      </c>
      <c r="E61" s="19">
        <f t="shared" si="28"/>
        <v>1.3973532759335889</v>
      </c>
      <c r="F61" s="19">
        <f t="shared" si="29"/>
        <v>1.4442157333581906</v>
      </c>
      <c r="G61" s="19">
        <f t="shared" si="30"/>
        <v>2.0103640166258514</v>
      </c>
      <c r="H61" s="19">
        <f t="shared" si="31"/>
        <v>2.0117226740060912</v>
      </c>
      <c r="I61" s="19">
        <f t="shared" si="32"/>
        <v>3.2512689680906517</v>
      </c>
      <c r="J61" s="19">
        <f t="shared" si="33"/>
        <v>4.6736991416303129</v>
      </c>
      <c r="K61" s="19">
        <f t="shared" si="34"/>
        <v>2.8902211886401634</v>
      </c>
      <c r="L61" s="19">
        <f t="shared" si="35"/>
        <v>327.15893991412196</v>
      </c>
      <c r="M61" s="19">
        <f t="shared" si="36"/>
        <v>2.961419164780541</v>
      </c>
      <c r="N61" s="19">
        <f t="shared" si="37"/>
        <v>5.486516383652976</v>
      </c>
      <c r="O61" s="19">
        <f t="shared" si="38"/>
        <v>3.7854996553878064</v>
      </c>
      <c r="P61" s="19">
        <f t="shared" si="39"/>
        <v>7.3153551782039683</v>
      </c>
      <c r="Q61" s="19">
        <f t="shared" si="40"/>
        <v>4.3262853204432066</v>
      </c>
      <c r="R61" s="19">
        <f t="shared" si="41"/>
        <v>2.0810924213856112</v>
      </c>
      <c r="S61" s="19">
        <f t="shared" si="42"/>
        <v>1.6795359709007263</v>
      </c>
      <c r="T61" s="19">
        <f t="shared" si="43"/>
        <v>3.047813684784856</v>
      </c>
    </row>
    <row r="62" spans="2:20">
      <c r="B62" s="16">
        <v>2069</v>
      </c>
      <c r="C62" s="19">
        <f>(C63-C58)/5*4+C58</f>
        <v>1.0358023473715356</v>
      </c>
      <c r="D62" s="21">
        <f t="shared" si="24"/>
        <v>1.9251280188406015</v>
      </c>
      <c r="E62" s="19">
        <f t="shared" si="28"/>
        <v>1.4197109283485263</v>
      </c>
      <c r="F62" s="19">
        <f t="shared" si="29"/>
        <v>1.4673231850919219</v>
      </c>
      <c r="G62" s="19">
        <f t="shared" si="30"/>
        <v>2.0425298408918646</v>
      </c>
      <c r="H62" s="19">
        <f t="shared" si="31"/>
        <v>2.0439102367901882</v>
      </c>
      <c r="I62" s="19">
        <f t="shared" si="32"/>
        <v>3.3032892715801023</v>
      </c>
      <c r="J62" s="19">
        <f t="shared" si="33"/>
        <v>4.7484783278963967</v>
      </c>
      <c r="K62" s="19">
        <f t="shared" si="34"/>
        <v>2.9364647276584046</v>
      </c>
      <c r="L62" s="19">
        <f t="shared" si="35"/>
        <v>332.39348295274777</v>
      </c>
      <c r="M62" s="19">
        <f t="shared" si="36"/>
        <v>3.0088018714170288</v>
      </c>
      <c r="N62" s="19">
        <f t="shared" si="37"/>
        <v>5.5743006457914221</v>
      </c>
      <c r="O62" s="19">
        <f t="shared" si="38"/>
        <v>3.8460676498740112</v>
      </c>
      <c r="P62" s="19">
        <f t="shared" si="39"/>
        <v>7.4324008610552301</v>
      </c>
      <c r="Q62" s="19">
        <f t="shared" si="40"/>
        <v>4.3955058855702971</v>
      </c>
      <c r="R62" s="19">
        <f t="shared" si="41"/>
        <v>2.1143899001277808</v>
      </c>
      <c r="S62" s="19">
        <f t="shared" si="42"/>
        <v>1.7064085464351375</v>
      </c>
      <c r="T62" s="19">
        <f t="shared" si="43"/>
        <v>3.0965787037414132</v>
      </c>
    </row>
    <row r="63" spans="2:20">
      <c r="B63" s="16">
        <v>2070</v>
      </c>
      <c r="C63" s="19">
        <f>$AC$29/$AC$19</f>
        <v>1.0318571851267384</v>
      </c>
      <c r="D63" s="21">
        <f t="shared" si="24"/>
        <v>1.9559300671420512</v>
      </c>
      <c r="E63" s="19">
        <f t="shared" si="28"/>
        <v>1.4424263032021027</v>
      </c>
      <c r="F63" s="19">
        <f t="shared" si="29"/>
        <v>1.4908003560533927</v>
      </c>
      <c r="G63" s="19">
        <f t="shared" si="30"/>
        <v>2.0752103183461346</v>
      </c>
      <c r="H63" s="19">
        <f t="shared" si="31"/>
        <v>2.0766128005788316</v>
      </c>
      <c r="I63" s="19">
        <f t="shared" si="32"/>
        <v>3.3561418999253845</v>
      </c>
      <c r="J63" s="19">
        <f t="shared" si="33"/>
        <v>4.8244539811427396</v>
      </c>
      <c r="K63" s="19">
        <f t="shared" si="34"/>
        <v>2.9834481633009395</v>
      </c>
      <c r="L63" s="19">
        <f t="shared" si="35"/>
        <v>337.71177867999177</v>
      </c>
      <c r="M63" s="19">
        <f t="shared" si="36"/>
        <v>3.0569427013597017</v>
      </c>
      <c r="N63" s="19">
        <f t="shared" si="37"/>
        <v>5.6634894561240854</v>
      </c>
      <c r="O63" s="19">
        <f t="shared" si="38"/>
        <v>3.9076047322719956</v>
      </c>
      <c r="P63" s="19">
        <f t="shared" si="39"/>
        <v>7.5513192748321147</v>
      </c>
      <c r="Q63" s="19">
        <f t="shared" si="40"/>
        <v>4.4658339797394229</v>
      </c>
      <c r="R63" s="19">
        <f t="shared" si="41"/>
        <v>2.1482201385298261</v>
      </c>
      <c r="S63" s="19">
        <f t="shared" si="42"/>
        <v>1.7337110831780997</v>
      </c>
      <c r="T63" s="19">
        <f t="shared" si="43"/>
        <v>3.1461239630012763</v>
      </c>
    </row>
    <row r="64" spans="2:20">
      <c r="B64" s="16">
        <v>2071</v>
      </c>
      <c r="C64" s="19">
        <f>(C68-C63)/5*1+C63</f>
        <v>1.0274977808462373</v>
      </c>
      <c r="D64" s="21">
        <f t="shared" si="24"/>
        <v>1.987224948216324</v>
      </c>
      <c r="E64" s="19">
        <f t="shared" si="28"/>
        <v>1.4655051240533363</v>
      </c>
      <c r="F64" s="19">
        <f t="shared" si="29"/>
        <v>1.5146531617502468</v>
      </c>
      <c r="G64" s="19">
        <f t="shared" si="30"/>
        <v>2.1084136834396729</v>
      </c>
      <c r="H64" s="19">
        <f t="shared" si="31"/>
        <v>2.1098386053880929</v>
      </c>
      <c r="I64" s="19">
        <f t="shared" si="32"/>
        <v>3.4098401703241907</v>
      </c>
      <c r="J64" s="19">
        <f t="shared" si="33"/>
        <v>4.9016452448410233</v>
      </c>
      <c r="K64" s="19">
        <f t="shared" si="34"/>
        <v>3.0311833339137548</v>
      </c>
      <c r="L64" s="19">
        <f t="shared" si="35"/>
        <v>343.1151671388717</v>
      </c>
      <c r="M64" s="19">
        <f t="shared" si="36"/>
        <v>3.1058537845814569</v>
      </c>
      <c r="N64" s="19">
        <f t="shared" si="37"/>
        <v>5.7541052874220711</v>
      </c>
      <c r="O64" s="19">
        <f t="shared" si="38"/>
        <v>3.9701264079883476</v>
      </c>
      <c r="P64" s="19">
        <f t="shared" si="39"/>
        <v>7.6721403832294284</v>
      </c>
      <c r="Q64" s="19">
        <f t="shared" si="40"/>
        <v>4.5372873234152538</v>
      </c>
      <c r="R64" s="19">
        <f t="shared" si="41"/>
        <v>2.182591660746303</v>
      </c>
      <c r="S64" s="19">
        <f t="shared" si="42"/>
        <v>1.7614504605089494</v>
      </c>
      <c r="T64" s="19">
        <f t="shared" si="43"/>
        <v>3.1964619464092969</v>
      </c>
    </row>
    <row r="65" spans="2:20">
      <c r="B65" s="16">
        <v>2072</v>
      </c>
      <c r="C65" s="19">
        <f>(C68-C63)/5*2+C63</f>
        <v>1.0231383765657363</v>
      </c>
      <c r="D65" s="21">
        <f t="shared" si="24"/>
        <v>2.0190205473877851</v>
      </c>
      <c r="E65" s="19">
        <f t="shared" si="28"/>
        <v>1.4889532060381898</v>
      </c>
      <c r="F65" s="19">
        <f t="shared" si="29"/>
        <v>1.5388876123382509</v>
      </c>
      <c r="G65" s="19">
        <f t="shared" si="30"/>
        <v>2.1421483023747077</v>
      </c>
      <c r="H65" s="19">
        <f t="shared" si="31"/>
        <v>2.1435960230743021</v>
      </c>
      <c r="I65" s="19">
        <f t="shared" si="32"/>
        <v>3.464397613049377</v>
      </c>
      <c r="J65" s="19">
        <f t="shared" si="33"/>
        <v>4.9800715687584791</v>
      </c>
      <c r="K65" s="19">
        <f t="shared" si="34"/>
        <v>3.0796822672563744</v>
      </c>
      <c r="L65" s="19">
        <f t="shared" si="35"/>
        <v>348.60500981309355</v>
      </c>
      <c r="M65" s="19">
        <f t="shared" si="36"/>
        <v>3.15554744513476</v>
      </c>
      <c r="N65" s="19">
        <f t="shared" si="37"/>
        <v>5.8461709720208237</v>
      </c>
      <c r="O65" s="19">
        <f t="shared" si="38"/>
        <v>4.0336484305161608</v>
      </c>
      <c r="P65" s="19">
        <f t="shared" si="39"/>
        <v>7.7948946293610994</v>
      </c>
      <c r="Q65" s="19">
        <f t="shared" si="40"/>
        <v>4.6098839205898967</v>
      </c>
      <c r="R65" s="19">
        <f t="shared" si="41"/>
        <v>2.2175131273182433</v>
      </c>
      <c r="S65" s="19">
        <f t="shared" si="42"/>
        <v>1.7896336678770923</v>
      </c>
      <c r="T65" s="19">
        <f t="shared" si="43"/>
        <v>3.2476053375518452</v>
      </c>
    </row>
    <row r="66" spans="2:20">
      <c r="B66" s="16">
        <v>2073</v>
      </c>
      <c r="C66" s="19">
        <f>(C68-C63)/5*3+C63</f>
        <v>1.0187789722852354</v>
      </c>
      <c r="D66" s="21">
        <f t="shared" si="24"/>
        <v>2.0513248761459897</v>
      </c>
      <c r="E66" s="19">
        <f t="shared" si="28"/>
        <v>1.5127764573348008</v>
      </c>
      <c r="F66" s="19">
        <f t="shared" si="29"/>
        <v>1.5635098141356629</v>
      </c>
      <c r="G66" s="19">
        <f t="shared" si="30"/>
        <v>2.1764226752127027</v>
      </c>
      <c r="H66" s="19">
        <f t="shared" si="31"/>
        <v>2.1778935594434912</v>
      </c>
      <c r="I66" s="19">
        <f t="shared" si="32"/>
        <v>3.5198279748581673</v>
      </c>
      <c r="J66" s="19">
        <f t="shared" si="33"/>
        <v>5.0597527138586154</v>
      </c>
      <c r="K66" s="19">
        <f t="shared" si="34"/>
        <v>3.128957183532477</v>
      </c>
      <c r="L66" s="19">
        <f t="shared" si="35"/>
        <v>354.18268997010313</v>
      </c>
      <c r="M66" s="19">
        <f t="shared" si="36"/>
        <v>3.2060362042569164</v>
      </c>
      <c r="N66" s="19">
        <f t="shared" si="37"/>
        <v>5.9397097075731571</v>
      </c>
      <c r="O66" s="19">
        <f t="shared" si="38"/>
        <v>4.0981868054044197</v>
      </c>
      <c r="P66" s="19">
        <f t="shared" si="39"/>
        <v>7.9196129434308773</v>
      </c>
      <c r="Q66" s="19">
        <f t="shared" si="40"/>
        <v>4.6836420633193354</v>
      </c>
      <c r="R66" s="19">
        <f t="shared" si="41"/>
        <v>2.2529933373553357</v>
      </c>
      <c r="S66" s="19">
        <f t="shared" si="42"/>
        <v>1.8182678065631261</v>
      </c>
      <c r="T66" s="19">
        <f t="shared" si="43"/>
        <v>3.299567022952675</v>
      </c>
    </row>
    <row r="67" spans="2:20">
      <c r="B67" s="16">
        <v>2074</v>
      </c>
      <c r="C67" s="19">
        <f>(C68-C63)/5*4+C63</f>
        <v>1.0144195680047343</v>
      </c>
      <c r="D67" s="21">
        <f t="shared" si="24"/>
        <v>2.0841460741643254</v>
      </c>
      <c r="E67" s="19">
        <f t="shared" si="28"/>
        <v>1.5369808806521574</v>
      </c>
      <c r="F67" s="19">
        <f t="shared" si="29"/>
        <v>1.5885259711618334</v>
      </c>
      <c r="G67" s="19">
        <f t="shared" si="30"/>
        <v>2.211245438016106</v>
      </c>
      <c r="H67" s="19">
        <f t="shared" si="31"/>
        <v>2.2127398563945868</v>
      </c>
      <c r="I67" s="19">
        <f t="shared" si="32"/>
        <v>3.5761452224558976</v>
      </c>
      <c r="J67" s="19">
        <f t="shared" si="33"/>
        <v>5.1407087572803523</v>
      </c>
      <c r="K67" s="19">
        <f t="shared" si="34"/>
        <v>3.1790204984689958</v>
      </c>
      <c r="L67" s="19">
        <f t="shared" si="35"/>
        <v>359.8496130096247</v>
      </c>
      <c r="M67" s="19">
        <f t="shared" si="36"/>
        <v>3.2573327835250265</v>
      </c>
      <c r="N67" s="19">
        <f t="shared" si="37"/>
        <v>6.0347450628943271</v>
      </c>
      <c r="O67" s="19">
        <f t="shared" si="38"/>
        <v>4.1637577942908903</v>
      </c>
      <c r="P67" s="19">
        <f t="shared" si="39"/>
        <v>8.0463267505257701</v>
      </c>
      <c r="Q67" s="19">
        <f t="shared" si="40"/>
        <v>4.7585803363324448</v>
      </c>
      <c r="R67" s="19">
        <f t="shared" si="41"/>
        <v>2.2890412307530208</v>
      </c>
      <c r="S67" s="19">
        <f t="shared" si="42"/>
        <v>1.8473600914681358</v>
      </c>
      <c r="T67" s="19">
        <f t="shared" si="43"/>
        <v>3.3523600953199173</v>
      </c>
    </row>
    <row r="68" spans="2:20">
      <c r="B68" s="16">
        <v>2075</v>
      </c>
      <c r="C68" s="19">
        <f>$AC$30/$AC$19</f>
        <v>1.0100601637242332</v>
      </c>
      <c r="D68" s="21">
        <f t="shared" si="24"/>
        <v>2.1174924113509546</v>
      </c>
      <c r="E68" s="19">
        <f t="shared" si="28"/>
        <v>1.5615725747425919</v>
      </c>
      <c r="F68" s="19">
        <f t="shared" si="29"/>
        <v>1.6139423867004226</v>
      </c>
      <c r="G68" s="19">
        <f t="shared" si="30"/>
        <v>2.2466253650243639</v>
      </c>
      <c r="H68" s="19">
        <f t="shared" si="31"/>
        <v>2.2481436940968997</v>
      </c>
      <c r="I68" s="19">
        <f t="shared" si="32"/>
        <v>3.6333635460151914</v>
      </c>
      <c r="J68" s="19">
        <f t="shared" si="33"/>
        <v>5.2229600973968369</v>
      </c>
      <c r="K68" s="19">
        <f t="shared" si="34"/>
        <v>3.2298848264444993</v>
      </c>
      <c r="L68" s="19">
        <f t="shared" si="35"/>
        <v>365.60720681777866</v>
      </c>
      <c r="M68" s="19">
        <f t="shared" si="36"/>
        <v>3.3094501080614265</v>
      </c>
      <c r="N68" s="19">
        <f t="shared" si="37"/>
        <v>6.1313009839006352</v>
      </c>
      <c r="O68" s="19">
        <f t="shared" si="38"/>
        <v>4.230377918999543</v>
      </c>
      <c r="P68" s="19">
        <f t="shared" si="39"/>
        <v>8.1750679785341802</v>
      </c>
      <c r="Q68" s="19">
        <f t="shared" si="40"/>
        <v>4.8347176217137626</v>
      </c>
      <c r="R68" s="19">
        <f t="shared" si="41"/>
        <v>2.3256658904450687</v>
      </c>
      <c r="S68" s="19">
        <f t="shared" si="42"/>
        <v>1.8769178529316257</v>
      </c>
      <c r="T68" s="19">
        <f t="shared" si="43"/>
        <v>3.4059978568450351</v>
      </c>
    </row>
    <row r="69" spans="2:20">
      <c r="B69" s="16">
        <v>2076</v>
      </c>
      <c r="C69" s="19">
        <f>(C73-C68)/5*1+C68</f>
        <v>1.0055824045763884</v>
      </c>
      <c r="D69" s="21">
        <f t="shared" si="24"/>
        <v>2.1513722899325698</v>
      </c>
      <c r="E69" s="19">
        <f t="shared" si="28"/>
        <v>1.5865577359384735</v>
      </c>
      <c r="F69" s="19">
        <f t="shared" si="29"/>
        <v>1.6397654648876294</v>
      </c>
      <c r="G69" s="19">
        <f t="shared" si="30"/>
        <v>2.2825713708647535</v>
      </c>
      <c r="H69" s="19">
        <f t="shared" si="31"/>
        <v>2.2841139932024506</v>
      </c>
      <c r="I69" s="19">
        <f t="shared" si="32"/>
        <v>3.6914973627514351</v>
      </c>
      <c r="J69" s="19">
        <f t="shared" si="33"/>
        <v>5.3065274589551876</v>
      </c>
      <c r="K69" s="19">
        <f t="shared" si="34"/>
        <v>3.2815629836676119</v>
      </c>
      <c r="L69" s="19">
        <f t="shared" si="35"/>
        <v>371.45692212686322</v>
      </c>
      <c r="M69" s="19">
        <f t="shared" si="36"/>
        <v>3.36240130979041</v>
      </c>
      <c r="N69" s="19">
        <f t="shared" si="37"/>
        <v>6.2294017996430471</v>
      </c>
      <c r="O69" s="19">
        <f t="shared" si="38"/>
        <v>4.2980639657035367</v>
      </c>
      <c r="P69" s="19">
        <f t="shared" si="39"/>
        <v>8.3058690661907288</v>
      </c>
      <c r="Q69" s="19">
        <f t="shared" si="40"/>
        <v>4.912073103661184</v>
      </c>
      <c r="R69" s="19">
        <f t="shared" si="41"/>
        <v>2.36287654469219</v>
      </c>
      <c r="S69" s="19">
        <f t="shared" si="42"/>
        <v>1.9069485385785321</v>
      </c>
      <c r="T69" s="19">
        <f t="shared" si="43"/>
        <v>3.4604938225545565</v>
      </c>
    </row>
    <row r="70" spans="2:20">
      <c r="B70" s="16">
        <v>2077</v>
      </c>
      <c r="C70" s="19">
        <f>(C73-C68)/5*2+C68</f>
        <v>1.0011046454285433</v>
      </c>
      <c r="D70" s="21">
        <f t="shared" si="24"/>
        <v>2.1857942465714908</v>
      </c>
      <c r="E70" s="19">
        <f t="shared" si="28"/>
        <v>1.6119426597134887</v>
      </c>
      <c r="F70" s="19">
        <f t="shared" si="29"/>
        <v>1.6660017123258313</v>
      </c>
      <c r="G70" s="19">
        <f t="shared" si="30"/>
        <v>2.3190925127985893</v>
      </c>
      <c r="H70" s="19">
        <f t="shared" si="31"/>
        <v>2.3206598170936892</v>
      </c>
      <c r="I70" s="19">
        <f t="shared" si="32"/>
        <v>3.7505613205554571</v>
      </c>
      <c r="J70" s="19">
        <f t="shared" si="33"/>
        <v>5.3914318982984692</v>
      </c>
      <c r="K70" s="19">
        <f t="shared" si="34"/>
        <v>3.3340679914062927</v>
      </c>
      <c r="L70" s="19">
        <f t="shared" si="35"/>
        <v>377.40023288089293</v>
      </c>
      <c r="M70" s="19">
        <f t="shared" si="36"/>
        <v>3.416199730747056</v>
      </c>
      <c r="N70" s="19">
        <f t="shared" si="37"/>
        <v>6.329072228437334</v>
      </c>
      <c r="O70" s="19">
        <f t="shared" si="38"/>
        <v>4.3668329891547923</v>
      </c>
      <c r="P70" s="19">
        <f t="shared" si="39"/>
        <v>8.438762971249778</v>
      </c>
      <c r="Q70" s="19">
        <f t="shared" si="40"/>
        <v>4.9906662733197606</v>
      </c>
      <c r="R70" s="19">
        <f t="shared" si="41"/>
        <v>2.4006825694072642</v>
      </c>
      <c r="S70" s="19">
        <f t="shared" si="42"/>
        <v>1.9374597151957882</v>
      </c>
      <c r="T70" s="19">
        <f t="shared" si="43"/>
        <v>3.5158617237154286</v>
      </c>
    </row>
    <row r="71" spans="2:20">
      <c r="B71" s="16">
        <v>2078</v>
      </c>
      <c r="C71" s="19">
        <f>(C73-C68)/5*3+C68</f>
        <v>0.9966268862806984</v>
      </c>
      <c r="D71" s="21">
        <f t="shared" si="24"/>
        <v>2.2207669545166349</v>
      </c>
      <c r="E71" s="19">
        <f t="shared" si="28"/>
        <v>1.6377337422689049</v>
      </c>
      <c r="F71" s="19">
        <f t="shared" si="29"/>
        <v>1.6926577397230449</v>
      </c>
      <c r="G71" s="19">
        <f t="shared" si="30"/>
        <v>2.356197993003367</v>
      </c>
      <c r="H71" s="19">
        <f t="shared" si="31"/>
        <v>2.3577903741671888</v>
      </c>
      <c r="I71" s="19">
        <f t="shared" si="32"/>
        <v>3.8105703016843453</v>
      </c>
      <c r="J71" s="19">
        <f t="shared" si="33"/>
        <v>5.477694808671246</v>
      </c>
      <c r="K71" s="19">
        <f t="shared" si="34"/>
        <v>3.3874130792687946</v>
      </c>
      <c r="L71" s="19">
        <f t="shared" si="35"/>
        <v>383.43863660698719</v>
      </c>
      <c r="M71" s="19">
        <f t="shared" si="36"/>
        <v>3.4708589264390093</v>
      </c>
      <c r="N71" s="19">
        <f t="shared" si="37"/>
        <v>6.4303373840923328</v>
      </c>
      <c r="O71" s="19">
        <f t="shared" si="38"/>
        <v>4.43670231698127</v>
      </c>
      <c r="P71" s="19">
        <f t="shared" si="39"/>
        <v>8.5737831787897782</v>
      </c>
      <c r="Q71" s="19">
        <f t="shared" si="40"/>
        <v>5.070516933692879</v>
      </c>
      <c r="R71" s="19">
        <f t="shared" si="41"/>
        <v>2.4390934905177812</v>
      </c>
      <c r="S71" s="19">
        <f t="shared" si="42"/>
        <v>1.9684590706389211</v>
      </c>
      <c r="T71" s="19">
        <f t="shared" si="43"/>
        <v>3.5721155112948764</v>
      </c>
    </row>
    <row r="72" spans="2:20">
      <c r="B72" s="16">
        <v>2079</v>
      </c>
      <c r="C72" s="19">
        <f>(C73-C68)/5*4+C68</f>
        <v>0.99214912713285341</v>
      </c>
      <c r="D72" s="21">
        <f t="shared" si="24"/>
        <v>2.2562992257889012</v>
      </c>
      <c r="E72" s="19">
        <f t="shared" si="28"/>
        <v>1.6639374821452075</v>
      </c>
      <c r="F72" s="19">
        <f t="shared" si="29"/>
        <v>1.7197402635586136</v>
      </c>
      <c r="G72" s="19">
        <f t="shared" si="30"/>
        <v>2.393897160891421</v>
      </c>
      <c r="H72" s="19">
        <f t="shared" si="31"/>
        <v>2.395515020153864</v>
      </c>
      <c r="I72" s="19">
        <f t="shared" si="32"/>
        <v>3.8715394265112955</v>
      </c>
      <c r="J72" s="19">
        <f t="shared" si="33"/>
        <v>5.5653379256099864</v>
      </c>
      <c r="K72" s="19">
        <f t="shared" si="34"/>
        <v>3.4416116885370953</v>
      </c>
      <c r="L72" s="19">
        <f t="shared" si="35"/>
        <v>389.57365479269913</v>
      </c>
      <c r="M72" s="19">
        <f t="shared" si="36"/>
        <v>3.5263926692620338</v>
      </c>
      <c r="N72" s="19">
        <f t="shared" si="37"/>
        <v>6.5332227822378099</v>
      </c>
      <c r="O72" s="19">
        <f t="shared" si="38"/>
        <v>4.5076895540529707</v>
      </c>
      <c r="P72" s="19">
        <f t="shared" si="39"/>
        <v>8.7109637096504144</v>
      </c>
      <c r="Q72" s="19">
        <f t="shared" si="40"/>
        <v>5.151645204631965</v>
      </c>
      <c r="R72" s="19">
        <f t="shared" si="41"/>
        <v>2.4781189863660664</v>
      </c>
      <c r="S72" s="19">
        <f t="shared" si="42"/>
        <v>1.9999544157691442</v>
      </c>
      <c r="T72" s="19">
        <f t="shared" si="43"/>
        <v>3.6292693594755945</v>
      </c>
    </row>
    <row r="73" spans="2:20">
      <c r="B73" s="16">
        <v>2080</v>
      </c>
      <c r="C73" s="19">
        <f>$AC$31/$AC$19</f>
        <v>0.98767136798500843</v>
      </c>
      <c r="D73" s="21">
        <f t="shared" si="24"/>
        <v>2.2924000134015237</v>
      </c>
      <c r="E73" s="19">
        <f t="shared" si="28"/>
        <v>1.6905604818595308</v>
      </c>
      <c r="F73" s="19">
        <f t="shared" si="29"/>
        <v>1.7472561077755515</v>
      </c>
      <c r="G73" s="19">
        <f t="shared" si="30"/>
        <v>2.4321995154656837</v>
      </c>
      <c r="H73" s="19">
        <f t="shared" si="31"/>
        <v>2.4338432604763258</v>
      </c>
      <c r="I73" s="19">
        <f t="shared" si="32"/>
        <v>3.9334840573354759</v>
      </c>
      <c r="J73" s="19">
        <f t="shared" si="33"/>
        <v>5.6543833324197461</v>
      </c>
      <c r="K73" s="19">
        <f t="shared" si="34"/>
        <v>3.4966774755536889</v>
      </c>
      <c r="L73" s="19">
        <f t="shared" si="35"/>
        <v>395.80683326938225</v>
      </c>
      <c r="M73" s="19">
        <f t="shared" si="36"/>
        <v>3.5828149519702266</v>
      </c>
      <c r="N73" s="19">
        <f t="shared" si="37"/>
        <v>6.6377543467536153</v>
      </c>
      <c r="O73" s="19">
        <f t="shared" si="38"/>
        <v>4.5798125869178179</v>
      </c>
      <c r="P73" s="19">
        <f t="shared" si="39"/>
        <v>8.850339129004821</v>
      </c>
      <c r="Q73" s="19">
        <f t="shared" si="40"/>
        <v>5.2340715279060763</v>
      </c>
      <c r="R73" s="19">
        <f t="shared" si="41"/>
        <v>2.5177688901479236</v>
      </c>
      <c r="S73" s="19">
        <f t="shared" si="42"/>
        <v>2.03195368642145</v>
      </c>
      <c r="T73" s="19">
        <f t="shared" si="43"/>
        <v>3.6873376692272042</v>
      </c>
    </row>
    <row r="74" spans="2:20">
      <c r="B74" s="16">
        <v>2081</v>
      </c>
      <c r="C74" s="19">
        <f>(C78-C73)/5*1+C73</f>
        <v>0.98341059276062737</v>
      </c>
      <c r="D74" s="21">
        <f t="shared" si="24"/>
        <v>2.3290784136159481</v>
      </c>
      <c r="E74" s="19">
        <f t="shared" si="28"/>
        <v>1.7176094495692833</v>
      </c>
      <c r="F74" s="19">
        <f t="shared" si="29"/>
        <v>1.7752122054999604</v>
      </c>
      <c r="G74" s="19">
        <f t="shared" si="30"/>
        <v>2.4711147077131348</v>
      </c>
      <c r="H74" s="19">
        <f t="shared" si="31"/>
        <v>2.472784752643947</v>
      </c>
      <c r="I74" s="19">
        <f t="shared" si="32"/>
        <v>3.9964198022528437</v>
      </c>
      <c r="J74" s="19">
        <f t="shared" si="33"/>
        <v>5.744853465738462</v>
      </c>
      <c r="K74" s="19">
        <f t="shared" si="34"/>
        <v>3.5526243151625478</v>
      </c>
      <c r="L74" s="19">
        <f t="shared" si="35"/>
        <v>402.13974260169238</v>
      </c>
      <c r="M74" s="19">
        <f t="shared" si="36"/>
        <v>3.6401399912017496</v>
      </c>
      <c r="N74" s="19">
        <f t="shared" si="37"/>
        <v>6.7439584163016741</v>
      </c>
      <c r="O74" s="19">
        <f t="shared" si="38"/>
        <v>4.6530895883085037</v>
      </c>
      <c r="P74" s="19">
        <f t="shared" si="39"/>
        <v>8.9919445550688977</v>
      </c>
      <c r="Q74" s="19">
        <f t="shared" si="40"/>
        <v>5.3178166723525733</v>
      </c>
      <c r="R74" s="19">
        <f t="shared" si="41"/>
        <v>2.5580531923902901</v>
      </c>
      <c r="S74" s="19">
        <f>$Z$20*$H74/($H$12*$Y$20)</f>
        <v>2.0644649454041937</v>
      </c>
      <c r="T74" s="19">
        <f t="shared" si="43"/>
        <v>3.7463350719348396</v>
      </c>
    </row>
    <row r="75" spans="2:20">
      <c r="B75" s="16">
        <v>2082</v>
      </c>
      <c r="C75" s="19">
        <f>(C78-C73)/5*2+C73</f>
        <v>0.97914981753624619</v>
      </c>
      <c r="D75" s="21">
        <f t="shared" si="24"/>
        <v>2.3663436682338035</v>
      </c>
      <c r="E75" s="19">
        <f t="shared" si="28"/>
        <v>1.745091200762392</v>
      </c>
      <c r="F75" s="19">
        <f t="shared" si="29"/>
        <v>1.8036156007879598</v>
      </c>
      <c r="G75" s="19">
        <f t="shared" si="30"/>
        <v>2.5106525430365454</v>
      </c>
      <c r="H75" s="19">
        <f t="shared" si="31"/>
        <v>2.5123493086862507</v>
      </c>
      <c r="I75" s="19">
        <f t="shared" si="32"/>
        <v>4.0603625190888897</v>
      </c>
      <c r="J75" s="19">
        <f t="shared" si="33"/>
        <v>5.8367711211902789</v>
      </c>
      <c r="K75" s="19">
        <f t="shared" si="34"/>
        <v>3.6094663042051494</v>
      </c>
      <c r="L75" s="19">
        <f t="shared" si="35"/>
        <v>408.57397848331954</v>
      </c>
      <c r="M75" s="19">
        <f t="shared" si="36"/>
        <v>3.6983822310609784</v>
      </c>
      <c r="N75" s="19">
        <f t="shared" si="37"/>
        <v>6.8518617509625024</v>
      </c>
      <c r="O75" s="19">
        <f t="shared" si="38"/>
        <v>4.7275390217214408</v>
      </c>
      <c r="P75" s="19">
        <f t="shared" si="39"/>
        <v>9.135815667950002</v>
      </c>
      <c r="Q75" s="19">
        <f t="shared" si="40"/>
        <v>5.4029017391102157</v>
      </c>
      <c r="R75" s="19">
        <f t="shared" si="41"/>
        <v>2.5989820434685353</v>
      </c>
      <c r="S75" s="19">
        <f t="shared" si="42"/>
        <v>2.0974963845306611</v>
      </c>
      <c r="T75" s="19">
        <f t="shared" si="43"/>
        <v>3.8062764330857974</v>
      </c>
    </row>
    <row r="76" spans="2:20">
      <c r="B76" s="16">
        <v>2083</v>
      </c>
      <c r="C76" s="19">
        <f>(C78-C73)/5*3+C73</f>
        <v>0.97488904231186513</v>
      </c>
      <c r="D76" s="21">
        <f t="shared" si="24"/>
        <v>2.4042051669255442</v>
      </c>
      <c r="E76" s="19">
        <f t="shared" si="28"/>
        <v>1.7730126599745901</v>
      </c>
      <c r="F76" s="19">
        <f t="shared" si="29"/>
        <v>1.8324734504005671</v>
      </c>
      <c r="G76" s="19">
        <f t="shared" si="30"/>
        <v>2.5508229837251299</v>
      </c>
      <c r="H76" s="19">
        <f t="shared" si="31"/>
        <v>2.5525468976252301</v>
      </c>
      <c r="I76" s="19">
        <f t="shared" ref="I76:I93" si="44">$Z$12*$H76/($H$12*$Y$12)</f>
        <v>4.1253283193943115</v>
      </c>
      <c r="J76" s="19">
        <f t="shared" si="33"/>
        <v>5.9301594591293219</v>
      </c>
      <c r="K76" s="19">
        <f t="shared" si="34"/>
        <v>3.6672177650724311</v>
      </c>
      <c r="L76" s="19">
        <f t="shared" si="35"/>
        <v>415.11116213905257</v>
      </c>
      <c r="M76" s="19">
        <f t="shared" si="36"/>
        <v>3.7575563467579536</v>
      </c>
      <c r="N76" s="19">
        <f t="shared" si="37"/>
        <v>6.9614915389779002</v>
      </c>
      <c r="O76" s="19">
        <f t="shared" si="38"/>
        <v>4.8031796460689824</v>
      </c>
      <c r="P76" s="19">
        <f t="shared" si="39"/>
        <v>9.2819887186371997</v>
      </c>
      <c r="Q76" s="19">
        <f t="shared" si="40"/>
        <v>5.4893481669359785</v>
      </c>
      <c r="R76" s="19">
        <f t="shared" si="41"/>
        <v>2.640565756164031</v>
      </c>
      <c r="S76" s="19">
        <f t="shared" si="42"/>
        <v>2.1310563266831513</v>
      </c>
      <c r="T76" s="19">
        <f t="shared" si="43"/>
        <v>3.8671768560151696</v>
      </c>
    </row>
    <row r="77" spans="2:20">
      <c r="B77" s="16">
        <v>2084</v>
      </c>
      <c r="C77" s="19">
        <f>(C78-C73)/5*4+C73</f>
        <v>0.97062826708748395</v>
      </c>
      <c r="D77" s="21">
        <f t="shared" si="24"/>
        <v>2.442672449596353</v>
      </c>
      <c r="E77" s="19">
        <f t="shared" si="28"/>
        <v>1.8013808625341838</v>
      </c>
      <c r="F77" s="19">
        <f t="shared" si="29"/>
        <v>1.8617930256069763</v>
      </c>
      <c r="G77" s="19">
        <f t="shared" si="30"/>
        <v>2.5916361514647317</v>
      </c>
      <c r="H77" s="19">
        <f t="shared" si="31"/>
        <v>2.5933876479872344</v>
      </c>
      <c r="I77" s="19">
        <f t="shared" si="44"/>
        <v>4.1913335725046208</v>
      </c>
      <c r="J77" s="19">
        <f t="shared" si="33"/>
        <v>6.0250420104753921</v>
      </c>
      <c r="K77" s="19">
        <f t="shared" si="34"/>
        <v>3.7258932493135908</v>
      </c>
      <c r="L77" s="19">
        <f t="shared" si="35"/>
        <v>421.75294073327751</v>
      </c>
      <c r="M77" s="19">
        <f t="shared" si="36"/>
        <v>3.8176772483060812</v>
      </c>
      <c r="N77" s="19">
        <f t="shared" si="37"/>
        <v>7.0728754036015484</v>
      </c>
      <c r="O77" s="19">
        <f t="shared" si="38"/>
        <v>4.8800305204060868</v>
      </c>
      <c r="P77" s="19">
        <f t="shared" si="39"/>
        <v>9.4305005381353979</v>
      </c>
      <c r="Q77" s="19">
        <f t="shared" si="40"/>
        <v>5.5771777376069558</v>
      </c>
      <c r="R77" s="19">
        <f t="shared" si="41"/>
        <v>2.6828148082626559</v>
      </c>
      <c r="S77" s="19">
        <f t="shared" si="42"/>
        <v>2.165153227910082</v>
      </c>
      <c r="T77" s="19">
        <f t="shared" si="43"/>
        <v>3.9290516857114128</v>
      </c>
    </row>
    <row r="78" spans="2:20">
      <c r="B78" s="16">
        <v>2085</v>
      </c>
      <c r="C78" s="19">
        <f>$AC$32/$AC$19</f>
        <v>0.96636749186310289</v>
      </c>
      <c r="D78" s="21">
        <f t="shared" si="24"/>
        <v>2.4817552087898949</v>
      </c>
      <c r="E78" s="19">
        <f t="shared" si="28"/>
        <v>1.8302029563347308</v>
      </c>
      <c r="F78" s="19">
        <f t="shared" si="29"/>
        <v>1.8915817140166882</v>
      </c>
      <c r="G78" s="19">
        <f t="shared" si="30"/>
        <v>2.6331023298881679</v>
      </c>
      <c r="H78" s="19">
        <f t="shared" si="31"/>
        <v>2.63488185035503</v>
      </c>
      <c r="I78" s="19">
        <f t="shared" si="44"/>
        <v>4.2583949096646947</v>
      </c>
      <c r="J78" s="19">
        <f t="shared" si="33"/>
        <v>6.1214426826429982</v>
      </c>
      <c r="K78" s="19">
        <f t="shared" si="34"/>
        <v>3.785507541302608</v>
      </c>
      <c r="L78" s="19">
        <f t="shared" si="35"/>
        <v>428.5009877850099</v>
      </c>
      <c r="M78" s="19">
        <f t="shared" si="36"/>
        <v>3.8787600842789782</v>
      </c>
      <c r="N78" s="19">
        <f t="shared" si="37"/>
        <v>7.1860414100591719</v>
      </c>
      <c r="O78" s="19">
        <f t="shared" si="38"/>
        <v>4.9581110087325841</v>
      </c>
      <c r="P78" s="19">
        <f t="shared" si="39"/>
        <v>9.5813885467455631</v>
      </c>
      <c r="Q78" s="19">
        <f t="shared" si="40"/>
        <v>5.6664125814086663</v>
      </c>
      <c r="R78" s="19">
        <f t="shared" si="41"/>
        <v>2.7257398451948585</v>
      </c>
      <c r="S78" s="19">
        <f t="shared" si="42"/>
        <v>2.1997956795566433</v>
      </c>
      <c r="T78" s="19">
        <f t="shared" si="43"/>
        <v>3.9919165126827951</v>
      </c>
    </row>
    <row r="79" spans="2:20">
      <c r="B79" s="16">
        <v>2086</v>
      </c>
      <c r="C79" s="19">
        <f>(C83-C78)/5*1+C78</f>
        <v>0.96242232961830554</v>
      </c>
      <c r="D79" s="21">
        <f t="shared" ref="D79:D93" si="45">D78*1.016</f>
        <v>2.5214632921305333</v>
      </c>
      <c r="E79" s="19">
        <f t="shared" si="28"/>
        <v>1.8594862036360866</v>
      </c>
      <c r="F79" s="19">
        <f t="shared" si="29"/>
        <v>1.9218470214409553</v>
      </c>
      <c r="G79" s="19">
        <f t="shared" si="30"/>
        <v>2.6752319671663791</v>
      </c>
      <c r="H79" s="19">
        <f t="shared" si="31"/>
        <v>2.6770399599607106</v>
      </c>
      <c r="I79" s="19">
        <f t="shared" si="44"/>
        <v>4.3265292282193304</v>
      </c>
      <c r="J79" s="19">
        <f t="shared" si="33"/>
        <v>6.2193857655652867</v>
      </c>
      <c r="K79" s="19">
        <f t="shared" si="34"/>
        <v>3.8460756619634497</v>
      </c>
      <c r="L79" s="19">
        <f t="shared" si="35"/>
        <v>435.35700358957013</v>
      </c>
      <c r="M79" s="19">
        <f t="shared" si="36"/>
        <v>3.9408202456274428</v>
      </c>
      <c r="N79" s="19">
        <f t="shared" si="37"/>
        <v>7.3010180726201188</v>
      </c>
      <c r="O79" s="19">
        <f t="shared" si="38"/>
        <v>5.037440784872306</v>
      </c>
      <c r="P79" s="19">
        <f t="shared" si="39"/>
        <v>9.7346907634934929</v>
      </c>
      <c r="Q79" s="19">
        <f t="shared" si="40"/>
        <v>5.7570751827112048</v>
      </c>
      <c r="R79" s="19">
        <f t="shared" si="41"/>
        <v>2.7693516827179763</v>
      </c>
      <c r="S79" s="19">
        <f t="shared" si="42"/>
        <v>2.2349924104295495</v>
      </c>
      <c r="T79" s="19">
        <f t="shared" si="43"/>
        <v>4.0557871768857208</v>
      </c>
    </row>
    <row r="80" spans="2:20">
      <c r="B80" s="16">
        <v>2087</v>
      </c>
      <c r="C80" s="19">
        <f>(C83-C78)/5*2+C78</f>
        <v>0.95847716737350819</v>
      </c>
      <c r="D80" s="21">
        <f t="shared" si="45"/>
        <v>2.561806704804622</v>
      </c>
      <c r="E80" s="19">
        <f t="shared" si="28"/>
        <v>1.8892379828942643</v>
      </c>
      <c r="F80" s="19">
        <f t="shared" si="29"/>
        <v>1.9525965737840107</v>
      </c>
      <c r="G80" s="19">
        <f t="shared" si="30"/>
        <v>2.7180356786410411</v>
      </c>
      <c r="H80" s="19">
        <f t="shared" si="31"/>
        <v>2.7198725993200821</v>
      </c>
      <c r="I80" s="19">
        <f t="shared" si="44"/>
        <v>4.3957536958708392</v>
      </c>
      <c r="J80" s="19">
        <f t="shared" si="33"/>
        <v>6.3188959378143315</v>
      </c>
      <c r="K80" s="19">
        <f t="shared" si="34"/>
        <v>3.9076128725548656</v>
      </c>
      <c r="L80" s="19">
        <f t="shared" si="35"/>
        <v>442.32271564700324</v>
      </c>
      <c r="M80" s="19">
        <f t="shared" si="36"/>
        <v>4.003873369557482</v>
      </c>
      <c r="N80" s="19">
        <f t="shared" si="37"/>
        <v>7.4178343617820408</v>
      </c>
      <c r="O80" s="19">
        <f t="shared" si="38"/>
        <v>5.1180398374302625</v>
      </c>
      <c r="P80" s="19">
        <f t="shared" si="39"/>
        <v>9.8904458157093895</v>
      </c>
      <c r="Q80" s="19">
        <f t="shared" si="40"/>
        <v>5.8491883856345845</v>
      </c>
      <c r="R80" s="19">
        <f t="shared" si="41"/>
        <v>2.8136613096414642</v>
      </c>
      <c r="S80" s="19">
        <f t="shared" si="42"/>
        <v>2.2707522889964227</v>
      </c>
      <c r="T80" s="19">
        <f t="shared" si="43"/>
        <v>4.1206797717158921</v>
      </c>
    </row>
    <row r="81" spans="2:20">
      <c r="B81" s="16">
        <v>2088</v>
      </c>
      <c r="C81" s="19">
        <f>(C83-C78)/5*3+C78</f>
        <v>0.95453200512871095</v>
      </c>
      <c r="D81" s="21">
        <f t="shared" si="45"/>
        <v>2.6027956120814961</v>
      </c>
      <c r="E81" s="19">
        <f t="shared" si="28"/>
        <v>1.9194657906205723</v>
      </c>
      <c r="F81" s="19">
        <f t="shared" si="29"/>
        <v>1.9838381189645546</v>
      </c>
      <c r="G81" s="19">
        <f t="shared" si="30"/>
        <v>2.7615242494992978</v>
      </c>
      <c r="H81" s="19">
        <f t="shared" si="31"/>
        <v>2.7633905609092038</v>
      </c>
      <c r="I81" s="19">
        <f t="shared" si="44"/>
        <v>4.466085755004773</v>
      </c>
      <c r="J81" s="19">
        <f t="shared" si="33"/>
        <v>6.4199982728193623</v>
      </c>
      <c r="K81" s="19">
        <f t="shared" si="34"/>
        <v>3.9701346785157443</v>
      </c>
      <c r="L81" s="19">
        <f t="shared" si="35"/>
        <v>449.39987909735538</v>
      </c>
      <c r="M81" s="19">
        <f t="shared" si="36"/>
        <v>4.0679353434704018</v>
      </c>
      <c r="N81" s="19">
        <f t="shared" si="37"/>
        <v>7.5365197115705556</v>
      </c>
      <c r="O81" s="19">
        <f t="shared" si="38"/>
        <v>5.1999284748291483</v>
      </c>
      <c r="P81" s="19">
        <f t="shared" si="39"/>
        <v>10.04869294876074</v>
      </c>
      <c r="Q81" s="19">
        <f t="shared" si="40"/>
        <v>5.9427753998047388</v>
      </c>
      <c r="R81" s="19">
        <f t="shared" si="41"/>
        <v>2.8586798905957278</v>
      </c>
      <c r="S81" s="19">
        <f t="shared" si="42"/>
        <v>2.3070843256203655</v>
      </c>
      <c r="T81" s="19">
        <f t="shared" si="43"/>
        <v>4.1866106480633469</v>
      </c>
    </row>
    <row r="82" spans="2:20">
      <c r="B82" s="16">
        <v>2089</v>
      </c>
      <c r="C82" s="19">
        <f>(C83-C78)/5*4+C78</f>
        <v>0.9505868428839136</v>
      </c>
      <c r="D82" s="21">
        <f t="shared" si="45"/>
        <v>2.6444403418747999</v>
      </c>
      <c r="E82" s="19">
        <f t="shared" si="28"/>
        <v>1.9501772432705018</v>
      </c>
      <c r="F82" s="19">
        <f t="shared" si="29"/>
        <v>2.0155795288679879</v>
      </c>
      <c r="G82" s="19">
        <f t="shared" si="30"/>
        <v>2.8057086374912865</v>
      </c>
      <c r="H82" s="19">
        <f t="shared" si="31"/>
        <v>2.8076048098837507</v>
      </c>
      <c r="I82" s="19">
        <f t="shared" si="44"/>
        <v>4.5375431270848496</v>
      </c>
      <c r="J82" s="19">
        <f t="shared" si="33"/>
        <v>6.5227182451844703</v>
      </c>
      <c r="K82" s="19">
        <f t="shared" si="34"/>
        <v>4.0336568333719951</v>
      </c>
      <c r="L82" s="19">
        <f t="shared" si="35"/>
        <v>456.59027716291297</v>
      </c>
      <c r="M82" s="19">
        <f t="shared" si="36"/>
        <v>4.1330223089659279</v>
      </c>
      <c r="N82" s="19">
        <f t="shared" si="37"/>
        <v>7.6571040269556834</v>
      </c>
      <c r="O82" s="19">
        <f t="shared" si="38"/>
        <v>5.2831273304264137</v>
      </c>
      <c r="P82" s="19">
        <f t="shared" si="39"/>
        <v>10.209472035940912</v>
      </c>
      <c r="Q82" s="19">
        <f t="shared" si="40"/>
        <v>6.037859806201614</v>
      </c>
      <c r="R82" s="19">
        <f t="shared" si="41"/>
        <v>2.9044187688452592</v>
      </c>
      <c r="S82" s="19">
        <f t="shared" si="42"/>
        <v>2.3439976748302915</v>
      </c>
      <c r="T82" s="19">
        <f t="shared" si="43"/>
        <v>4.2535964184323598</v>
      </c>
    </row>
    <row r="83" spans="2:20">
      <c r="B83" s="16">
        <v>2090</v>
      </c>
      <c r="C83" s="19">
        <f>$AC$33/$AC$19</f>
        <v>0.94664168063911625</v>
      </c>
      <c r="D83" s="21">
        <f t="shared" si="45"/>
        <v>2.6867513873447968</v>
      </c>
      <c r="E83" s="19">
        <f t="shared" si="28"/>
        <v>1.9813800791628295</v>
      </c>
      <c r="F83" s="19">
        <f t="shared" si="29"/>
        <v>2.0478288013298753</v>
      </c>
      <c r="G83" s="19">
        <f t="shared" si="30"/>
        <v>2.8505999756911469</v>
      </c>
      <c r="H83" s="19">
        <f t="shared" si="31"/>
        <v>2.8525264868418914</v>
      </c>
      <c r="I83" s="19">
        <f t="shared" si="44"/>
        <v>4.6101438171182076</v>
      </c>
      <c r="J83" s="19">
        <f t="shared" si="33"/>
        <v>6.6270817371074235</v>
      </c>
      <c r="K83" s="19">
        <f t="shared" si="34"/>
        <v>4.0981953427059477</v>
      </c>
      <c r="L83" s="19">
        <f t="shared" si="35"/>
        <v>463.89572159751964</v>
      </c>
      <c r="M83" s="19">
        <f t="shared" si="36"/>
        <v>4.1991506659093831</v>
      </c>
      <c r="N83" s="19">
        <f t="shared" si="37"/>
        <v>7.7796176913869761</v>
      </c>
      <c r="O83" s="19">
        <f t="shared" si="38"/>
        <v>5.3676573677132371</v>
      </c>
      <c r="P83" s="19">
        <f t="shared" si="39"/>
        <v>10.372823588515969</v>
      </c>
      <c r="Q83" s="19">
        <f t="shared" si="40"/>
        <v>6.134465563100842</v>
      </c>
      <c r="R83" s="19">
        <f t="shared" si="41"/>
        <v>2.9508894691467837</v>
      </c>
      <c r="S83" s="19">
        <f t="shared" si="42"/>
        <v>2.3815016376275766</v>
      </c>
      <c r="T83" s="19">
        <f t="shared" si="43"/>
        <v>4.3216539611272786</v>
      </c>
    </row>
    <row r="84" spans="2:20">
      <c r="B84" s="16">
        <v>2091</v>
      </c>
      <c r="C84" s="19">
        <f>(C88-C83)/5*1+C83</f>
        <v>0.9427162442055429</v>
      </c>
      <c r="D84" s="21">
        <f t="shared" si="45"/>
        <v>2.7297394095423138</v>
      </c>
      <c r="E84" s="19">
        <f t="shared" si="28"/>
        <v>2.0130821604294349</v>
      </c>
      <c r="F84" s="19">
        <f t="shared" si="29"/>
        <v>2.0805940621511536</v>
      </c>
      <c r="G84" s="19">
        <f t="shared" si="30"/>
        <v>2.8962095753022057</v>
      </c>
      <c r="H84" s="19">
        <f t="shared" si="31"/>
        <v>2.8981669106313612</v>
      </c>
      <c r="I84" s="19">
        <f t="shared" si="44"/>
        <v>4.6839061181920991</v>
      </c>
      <c r="J84" s="19">
        <f t="shared" si="33"/>
        <v>6.7331150449011412</v>
      </c>
      <c r="K84" s="19">
        <f t="shared" si="34"/>
        <v>4.1637664681892428</v>
      </c>
      <c r="L84" s="19">
        <f t="shared" si="35"/>
        <v>471.31805314307991</v>
      </c>
      <c r="M84" s="19">
        <f t="shared" si="36"/>
        <v>4.266337076563933</v>
      </c>
      <c r="N84" s="19">
        <f t="shared" si="37"/>
        <v>7.9040915744491667</v>
      </c>
      <c r="O84" s="19">
        <f t="shared" si="38"/>
        <v>5.4535398855966486</v>
      </c>
      <c r="P84" s="19">
        <f t="shared" si="39"/>
        <v>10.538788765932223</v>
      </c>
      <c r="Q84" s="19">
        <f t="shared" si="40"/>
        <v>6.2326170121104543</v>
      </c>
      <c r="R84" s="19">
        <f t="shared" si="41"/>
        <v>2.9981037006531324</v>
      </c>
      <c r="S84" s="19">
        <f t="shared" si="42"/>
        <v>2.4196056638296173</v>
      </c>
      <c r="T84" s="19">
        <f t="shared" si="43"/>
        <v>4.390800424505314</v>
      </c>
    </row>
    <row r="85" spans="2:20">
      <c r="B85" s="16">
        <v>2092</v>
      </c>
      <c r="C85" s="19">
        <f>(C88-C83)/5*2+C83</f>
        <v>0.93879080777196955</v>
      </c>
      <c r="D85" s="21">
        <f t="shared" si="45"/>
        <v>2.773415240094991</v>
      </c>
      <c r="E85" s="19">
        <f t="shared" si="28"/>
        <v>2.0452914749963065</v>
      </c>
      <c r="F85" s="19">
        <f t="shared" si="29"/>
        <v>2.1138835671455722</v>
      </c>
      <c r="G85" s="19">
        <f t="shared" si="30"/>
        <v>2.9425489285070414</v>
      </c>
      <c r="H85" s="19">
        <f t="shared" si="31"/>
        <v>2.9445375812014634</v>
      </c>
      <c r="I85" s="19">
        <f t="shared" si="44"/>
        <v>4.7588486160831724</v>
      </c>
      <c r="J85" s="19">
        <f t="shared" si="33"/>
        <v>6.8408448856195605</v>
      </c>
      <c r="K85" s="19">
        <f t="shared" si="34"/>
        <v>4.2303867316802712</v>
      </c>
      <c r="L85" s="19">
        <f t="shared" si="35"/>
        <v>478.85914199336924</v>
      </c>
      <c r="M85" s="19">
        <f t="shared" si="36"/>
        <v>4.3345984697889568</v>
      </c>
      <c r="N85" s="19">
        <f t="shared" si="37"/>
        <v>8.0305570396403549</v>
      </c>
      <c r="O85" s="19">
        <f t="shared" si="38"/>
        <v>5.540796523766196</v>
      </c>
      <c r="P85" s="19">
        <f t="shared" si="39"/>
        <v>10.707409386187141</v>
      </c>
      <c r="Q85" s="19">
        <f t="shared" si="40"/>
        <v>6.3323388843042219</v>
      </c>
      <c r="R85" s="19">
        <f t="shared" si="41"/>
        <v>3.0460733598635823</v>
      </c>
      <c r="S85" s="19">
        <f t="shared" si="42"/>
        <v>2.4583193544508917</v>
      </c>
      <c r="T85" s="19">
        <f t="shared" si="43"/>
        <v>4.4610532312973996</v>
      </c>
    </row>
    <row r="86" spans="2:20">
      <c r="B86" s="16">
        <v>2093</v>
      </c>
      <c r="C86" s="19">
        <f>(C88-C83)/5*3+C83</f>
        <v>0.93486537133839631</v>
      </c>
      <c r="D86" s="21">
        <f t="shared" si="45"/>
        <v>2.817789883936511</v>
      </c>
      <c r="E86" s="19">
        <f t="shared" si="28"/>
        <v>2.0780161385962472</v>
      </c>
      <c r="F86" s="19">
        <f t="shared" si="29"/>
        <v>2.1477057042199017</v>
      </c>
      <c r="G86" s="19">
        <f t="shared" si="30"/>
        <v>2.989629711363154</v>
      </c>
      <c r="H86" s="19">
        <f t="shared" si="31"/>
        <v>2.9916501825006869</v>
      </c>
      <c r="I86" s="19">
        <f t="shared" si="44"/>
        <v>4.834990193940504</v>
      </c>
      <c r="J86" s="19">
        <f t="shared" si="33"/>
        <v>6.9502984037894739</v>
      </c>
      <c r="K86" s="19">
        <f t="shared" si="34"/>
        <v>4.2980729193871552</v>
      </c>
      <c r="L86" s="19">
        <f t="shared" si="35"/>
        <v>486.52088826526324</v>
      </c>
      <c r="M86" s="19">
        <f t="shared" si="36"/>
        <v>4.40395204530558</v>
      </c>
      <c r="N86" s="19">
        <f t="shared" si="37"/>
        <v>8.1590459522745995</v>
      </c>
      <c r="O86" s="19">
        <f t="shared" si="38"/>
        <v>5.6294492681464545</v>
      </c>
      <c r="P86" s="19">
        <f t="shared" si="39"/>
        <v>10.878727936366136</v>
      </c>
      <c r="Q86" s="19">
        <f t="shared" si="40"/>
        <v>6.4336563064530896</v>
      </c>
      <c r="R86" s="19">
        <f t="shared" si="41"/>
        <v>3.0948105336214002</v>
      </c>
      <c r="S86" s="19">
        <f t="shared" si="42"/>
        <v>2.4976524641221056</v>
      </c>
      <c r="T86" s="19">
        <f t="shared" si="43"/>
        <v>4.5324300829981592</v>
      </c>
    </row>
    <row r="87" spans="2:20">
      <c r="B87" s="16">
        <v>2094</v>
      </c>
      <c r="C87" s="19">
        <f>(C88-C83)/5*4+C83</f>
        <v>0.93093993490482296</v>
      </c>
      <c r="D87" s="21">
        <f t="shared" si="45"/>
        <v>2.8628745220794953</v>
      </c>
      <c r="E87" s="19">
        <f t="shared" si="28"/>
        <v>2.1112643968137874</v>
      </c>
      <c r="F87" s="19">
        <f t="shared" si="29"/>
        <v>2.1820689954874202</v>
      </c>
      <c r="G87" s="19">
        <f t="shared" si="30"/>
        <v>3.0374637867449645</v>
      </c>
      <c r="H87" s="19">
        <f t="shared" si="31"/>
        <v>3.039516585420698</v>
      </c>
      <c r="I87" s="19">
        <f t="shared" si="44"/>
        <v>4.9123500370435522</v>
      </c>
      <c r="J87" s="19">
        <f t="shared" si="33"/>
        <v>7.0615031782501054</v>
      </c>
      <c r="K87" s="19">
        <f t="shared" si="34"/>
        <v>4.3668420860973498</v>
      </c>
      <c r="L87" s="19">
        <f t="shared" si="35"/>
        <v>494.30522247750741</v>
      </c>
      <c r="M87" s="19">
        <f t="shared" si="36"/>
        <v>4.4744152780304702</v>
      </c>
      <c r="N87" s="19">
        <f t="shared" si="37"/>
        <v>8.2895906875109944</v>
      </c>
      <c r="O87" s="19">
        <f t="shared" si="38"/>
        <v>5.7195204564367987</v>
      </c>
      <c r="P87" s="19">
        <f t="shared" si="39"/>
        <v>11.052787583347994</v>
      </c>
      <c r="Q87" s="19">
        <f t="shared" si="40"/>
        <v>6.5365948073563391</v>
      </c>
      <c r="R87" s="19">
        <f t="shared" si="41"/>
        <v>3.1443275021593426</v>
      </c>
      <c r="S87" s="19">
        <f t="shared" si="42"/>
        <v>2.5376149035480595</v>
      </c>
      <c r="T87" s="19">
        <f t="shared" si="43"/>
        <v>4.6049489643261294</v>
      </c>
    </row>
    <row r="88" spans="2:20">
      <c r="B88" s="16">
        <v>2095</v>
      </c>
      <c r="C88" s="19">
        <f>$AC$34/$AC$19</f>
        <v>0.92701449847124962</v>
      </c>
      <c r="D88" s="21">
        <f t="shared" si="45"/>
        <v>2.9086805144327674</v>
      </c>
      <c r="E88" s="19">
        <f t="shared" si="28"/>
        <v>2.1450446271628079</v>
      </c>
      <c r="F88" s="19">
        <f t="shared" si="29"/>
        <v>2.216982099415219</v>
      </c>
      <c r="G88" s="19">
        <f t="shared" si="30"/>
        <v>3.0860632073328844</v>
      </c>
      <c r="H88" s="19">
        <f t="shared" si="31"/>
        <v>3.0881488507874293</v>
      </c>
      <c r="I88" s="19">
        <f t="shared" si="44"/>
        <v>4.9909476376362489</v>
      </c>
      <c r="J88" s="19">
        <f t="shared" si="33"/>
        <v>7.1744872291021071</v>
      </c>
      <c r="K88" s="19">
        <f t="shared" si="34"/>
        <v>4.436711559474908</v>
      </c>
      <c r="L88" s="19">
        <f t="shared" si="35"/>
        <v>502.21410603714753</v>
      </c>
      <c r="M88" s="19">
        <f t="shared" si="36"/>
        <v>4.5460059224789573</v>
      </c>
      <c r="N88" s="19">
        <f t="shared" si="37"/>
        <v>8.4222241385111705</v>
      </c>
      <c r="O88" s="19">
        <f t="shared" si="38"/>
        <v>5.8110327837397868</v>
      </c>
      <c r="P88" s="19">
        <f t="shared" si="39"/>
        <v>11.229632184681563</v>
      </c>
      <c r="Q88" s="19">
        <f t="shared" si="40"/>
        <v>6.6411803242740408</v>
      </c>
      <c r="R88" s="19">
        <f t="shared" si="41"/>
        <v>3.1946367421938926</v>
      </c>
      <c r="S88" s="19">
        <f t="shared" si="42"/>
        <v>2.5782167420048285</v>
      </c>
      <c r="T88" s="19">
        <f t="shared" si="43"/>
        <v>4.6786281477553473</v>
      </c>
    </row>
    <row r="89" spans="2:20">
      <c r="B89" s="16">
        <v>2096</v>
      </c>
      <c r="C89" s="19">
        <f>(C93-C88)/5*1+C88</f>
        <v>0.92293125554788435</v>
      </c>
      <c r="D89" s="21">
        <f t="shared" si="45"/>
        <v>2.9552194026636918</v>
      </c>
      <c r="E89" s="19">
        <f t="shared" si="28"/>
        <v>2.1793653411974128</v>
      </c>
      <c r="F89" s="19">
        <f t="shared" si="29"/>
        <v>2.2524538130058627</v>
      </c>
      <c r="G89" s="19">
        <f t="shared" si="30"/>
        <v>3.1354402186502104</v>
      </c>
      <c r="H89" s="19">
        <f t="shared" si="31"/>
        <v>3.1375592324000285</v>
      </c>
      <c r="I89" s="19">
        <f t="shared" si="44"/>
        <v>5.0708027998384297</v>
      </c>
      <c r="J89" s="19">
        <f t="shared" si="33"/>
        <v>7.2892790247677421</v>
      </c>
      <c r="K89" s="19">
        <f t="shared" si="34"/>
        <v>4.5076989444265072</v>
      </c>
      <c r="L89" s="19">
        <f t="shared" si="35"/>
        <v>510.249531733742</v>
      </c>
      <c r="M89" s="19">
        <f t="shared" si="36"/>
        <v>4.6187420172386213</v>
      </c>
      <c r="N89" s="19">
        <f t="shared" si="37"/>
        <v>8.5569797247273502</v>
      </c>
      <c r="O89" s="19">
        <f t="shared" si="38"/>
        <v>5.9040093082796243</v>
      </c>
      <c r="P89" s="19">
        <f t="shared" si="39"/>
        <v>11.409306299636468</v>
      </c>
      <c r="Q89" s="19">
        <f t="shared" si="40"/>
        <v>6.747439209462426</v>
      </c>
      <c r="R89" s="19">
        <f t="shared" si="41"/>
        <v>3.2457509300689953</v>
      </c>
      <c r="S89" s="19">
        <f t="shared" si="42"/>
        <v>2.6194682098769064</v>
      </c>
      <c r="T89" s="19">
        <f t="shared" si="43"/>
        <v>4.7534861981194334</v>
      </c>
    </row>
    <row r="90" spans="2:20">
      <c r="B90" s="16">
        <v>2097</v>
      </c>
      <c r="C90" s="19">
        <f>(C93-C88)/5*2+C88</f>
        <v>0.91884801262451921</v>
      </c>
      <c r="D90" s="21">
        <f t="shared" si="45"/>
        <v>3.0025029131063108</v>
      </c>
      <c r="E90" s="19">
        <f t="shared" si="28"/>
        <v>2.2142351866565715</v>
      </c>
      <c r="F90" s="19">
        <f t="shared" si="29"/>
        <v>2.2884930740139562</v>
      </c>
      <c r="G90" s="19">
        <f t="shared" si="30"/>
        <v>3.1856072621486136</v>
      </c>
      <c r="H90" s="19">
        <f t="shared" si="31"/>
        <v>3.187760180118429</v>
      </c>
      <c r="I90" s="19">
        <f t="shared" si="44"/>
        <v>5.1519356446358442</v>
      </c>
      <c r="J90" s="19">
        <f t="shared" si="33"/>
        <v>7.4059074891640257</v>
      </c>
      <c r="K90" s="19">
        <f t="shared" si="34"/>
        <v>4.579822127537331</v>
      </c>
      <c r="L90" s="19">
        <f t="shared" si="35"/>
        <v>518.41352424148192</v>
      </c>
      <c r="M90" s="19">
        <f t="shared" si="36"/>
        <v>4.6926418895144391</v>
      </c>
      <c r="N90" s="19">
        <f t="shared" si="37"/>
        <v>8.6938914003229879</v>
      </c>
      <c r="O90" s="19">
        <f t="shared" si="38"/>
        <v>5.9984734572120981</v>
      </c>
      <c r="P90" s="19">
        <f t="shared" si="39"/>
        <v>11.591855200430651</v>
      </c>
      <c r="Q90" s="19">
        <f t="shared" si="40"/>
        <v>6.8553982368138255</v>
      </c>
      <c r="R90" s="19">
        <f t="shared" si="41"/>
        <v>3.2976829449500986</v>
      </c>
      <c r="S90" s="19">
        <f t="shared" si="42"/>
        <v>2.6613797012349365</v>
      </c>
      <c r="T90" s="19">
        <f t="shared" si="43"/>
        <v>4.8295419772893444</v>
      </c>
    </row>
    <row r="91" spans="2:20">
      <c r="B91" s="16">
        <v>2098</v>
      </c>
      <c r="C91" s="19">
        <f>(C93-C88)/5*3+C88</f>
        <v>0.91476476970115395</v>
      </c>
      <c r="D91" s="21">
        <f t="shared" si="45"/>
        <v>3.0505429597160116</v>
      </c>
      <c r="E91" s="19">
        <f t="shared" si="28"/>
        <v>2.2496629496430764</v>
      </c>
      <c r="F91" s="19">
        <f t="shared" si="29"/>
        <v>2.3251089631981796</v>
      </c>
      <c r="G91" s="19">
        <f t="shared" si="30"/>
        <v>3.2365769783429914</v>
      </c>
      <c r="H91" s="19">
        <f t="shared" si="31"/>
        <v>3.2387643430003235</v>
      </c>
      <c r="I91" s="19">
        <f t="shared" si="44"/>
        <v>5.2343666149500168</v>
      </c>
      <c r="J91" s="19">
        <f t="shared" si="33"/>
        <v>7.5244020089906503</v>
      </c>
      <c r="K91" s="19">
        <f t="shared" si="34"/>
        <v>4.6530992815779282</v>
      </c>
      <c r="L91" s="19">
        <f t="shared" si="35"/>
        <v>526.70814062934551</v>
      </c>
      <c r="M91" s="19">
        <f t="shared" si="36"/>
        <v>4.7677241597466695</v>
      </c>
      <c r="N91" s="19">
        <f t="shared" si="37"/>
        <v>8.8329936627281533</v>
      </c>
      <c r="O91" s="19">
        <f t="shared" si="38"/>
        <v>6.0944490325274909</v>
      </c>
      <c r="P91" s="19">
        <f t="shared" si="39"/>
        <v>11.77732488363754</v>
      </c>
      <c r="Q91" s="19">
        <f t="shared" si="40"/>
        <v>6.9650846086028464</v>
      </c>
      <c r="R91" s="19">
        <f t="shared" si="41"/>
        <v>3.3504458720693</v>
      </c>
      <c r="S91" s="19">
        <f t="shared" si="42"/>
        <v>2.7039617764546957</v>
      </c>
      <c r="T91" s="19">
        <f t="shared" si="43"/>
        <v>4.9068146489259741</v>
      </c>
    </row>
    <row r="92" spans="2:20">
      <c r="B92" s="16">
        <v>2099</v>
      </c>
      <c r="C92" s="19">
        <f>(C93-C88)/5*4+C88</f>
        <v>0.9106815267777888</v>
      </c>
      <c r="D92" s="21">
        <f t="shared" si="45"/>
        <v>3.0993516470714679</v>
      </c>
      <c r="E92" s="19">
        <f t="shared" si="28"/>
        <v>2.285657556837366</v>
      </c>
      <c r="F92" s="19">
        <f t="shared" si="29"/>
        <v>2.3623107066093505</v>
      </c>
      <c r="G92" s="19">
        <f t="shared" si="30"/>
        <v>3.2883622099964795</v>
      </c>
      <c r="H92" s="19">
        <f t="shared" si="31"/>
        <v>3.2905845724883291</v>
      </c>
      <c r="I92" s="19">
        <f t="shared" si="44"/>
        <v>5.3181164807892189</v>
      </c>
      <c r="J92" s="19">
        <f t="shared" si="33"/>
        <v>7.6447924411345012</v>
      </c>
      <c r="K92" s="19">
        <f t="shared" si="34"/>
        <v>4.7275488700831749</v>
      </c>
      <c r="L92" s="19">
        <f t="shared" si="35"/>
        <v>535.13547087941515</v>
      </c>
      <c r="M92" s="19">
        <f t="shared" si="36"/>
        <v>4.8440077463026174</v>
      </c>
      <c r="N92" s="19">
        <f t="shared" si="37"/>
        <v>8.9743215613318075</v>
      </c>
      <c r="O92" s="19">
        <f t="shared" si="38"/>
        <v>6.1919602170479324</v>
      </c>
      <c r="P92" s="19">
        <f t="shared" si="39"/>
        <v>11.965762081775742</v>
      </c>
      <c r="Q92" s="19">
        <f t="shared" si="40"/>
        <v>7.0765259623404919</v>
      </c>
      <c r="R92" s="19">
        <f t="shared" si="41"/>
        <v>3.404053006022409</v>
      </c>
      <c r="S92" s="19">
        <f t="shared" si="42"/>
        <v>2.7472251648779706</v>
      </c>
      <c r="T92" s="19">
        <f t="shared" si="43"/>
        <v>4.9853236833087893</v>
      </c>
    </row>
    <row r="93" spans="2:20">
      <c r="B93" s="16">
        <v>2100</v>
      </c>
      <c r="C93" s="19">
        <f>$AC$35/$AC$19</f>
        <v>0.90659828385442354</v>
      </c>
      <c r="D93" s="21">
        <f t="shared" si="45"/>
        <v>3.1489412734246116</v>
      </c>
      <c r="E93" s="19">
        <f t="shared" si="28"/>
        <v>2.3222280777467641</v>
      </c>
      <c r="F93" s="19">
        <f t="shared" si="29"/>
        <v>2.4001076779151003</v>
      </c>
      <c r="G93" s="19">
        <f t="shared" si="30"/>
        <v>3.3409760053564233</v>
      </c>
      <c r="H93" s="19">
        <f t="shared" si="31"/>
        <v>3.3432339256481427</v>
      </c>
      <c r="I93" s="19">
        <f t="shared" si="44"/>
        <v>5.4032063444818466</v>
      </c>
      <c r="J93" s="19">
        <f t="shared" si="33"/>
        <v>7.7671091201926536</v>
      </c>
      <c r="K93" s="19">
        <f t="shared" si="34"/>
        <v>4.8031896520045061</v>
      </c>
      <c r="L93" s="19">
        <f t="shared" si="35"/>
        <v>543.69763841348583</v>
      </c>
      <c r="M93" s="19">
        <f t="shared" si="36"/>
        <v>4.9215118702434593</v>
      </c>
      <c r="N93" s="19">
        <f t="shared" si="37"/>
        <v>9.1179107063131166</v>
      </c>
      <c r="O93" s="19">
        <f t="shared" si="38"/>
        <v>6.2910315805206993</v>
      </c>
      <c r="P93" s="19">
        <f t="shared" si="39"/>
        <v>12.157214275084156</v>
      </c>
      <c r="Q93" s="19">
        <f t="shared" si="40"/>
        <v>7.1897503777379406</v>
      </c>
      <c r="R93" s="19">
        <f t="shared" si="41"/>
        <v>3.4585178541187682</v>
      </c>
      <c r="S93" s="19">
        <f t="shared" si="42"/>
        <v>2.791180767516019</v>
      </c>
      <c r="T93" s="19">
        <f t="shared" si="43"/>
        <v>5.0650888622417307</v>
      </c>
    </row>
  </sheetData>
  <hyperlinks>
    <hyperlink ref="AB2" r:id="rId1"/>
  </hyperlinks>
  <pageMargins left="0.7" right="0.7" top="0.75" bottom="0.75" header="0.3" footer="0.3"/>
  <pageSetup paperSize="9"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workbookViewId="0">
      <selection activeCell="H43" sqref="H43"/>
    </sheetView>
  </sheetViews>
  <sheetFormatPr defaultRowHeight="14.4"/>
  <cols>
    <col min="1" max="1" width="8.88671875" style="16"/>
    <col min="2" max="2" width="8.777343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21</v>
      </c>
      <c r="I4" s="8" t="s">
        <v>22</v>
      </c>
      <c r="J4" s="8" t="s">
        <v>23</v>
      </c>
      <c r="K4" s="7" t="s">
        <v>1</v>
      </c>
    </row>
    <row r="5" spans="1:11">
      <c r="A5" s="16">
        <v>1</v>
      </c>
      <c r="B5" s="16" t="s">
        <v>2948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>
        <v>0</v>
      </c>
      <c r="J5" s="13">
        <v>0</v>
      </c>
      <c r="K5" s="16" t="str">
        <f>B5</f>
        <v>TPCAU</v>
      </c>
    </row>
    <row r="6" spans="1:11">
      <c r="A6" s="16">
        <v>2</v>
      </c>
      <c r="B6" s="16" t="s">
        <v>2949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>
        <v>0</v>
      </c>
      <c r="J6" s="13">
        <v>0</v>
      </c>
      <c r="K6" s="16" t="str">
        <f t="shared" ref="K6:K15" si="0">B6</f>
        <v>TPCAR</v>
      </c>
    </row>
    <row r="7" spans="1:11">
      <c r="A7" s="16">
        <v>3</v>
      </c>
      <c r="B7" s="16" t="s">
        <v>2950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>
        <v>0</v>
      </c>
      <c r="J7" s="13">
        <v>0</v>
      </c>
      <c r="K7" s="16" t="str">
        <f t="shared" si="0"/>
        <v>TPCAL</v>
      </c>
    </row>
    <row r="8" spans="1:11">
      <c r="A8" s="16">
        <v>4</v>
      </c>
      <c r="B8" s="16" t="s">
        <v>2951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>
        <v>0</v>
      </c>
      <c r="J8" s="13">
        <v>0</v>
      </c>
      <c r="K8" s="16" t="str">
        <f t="shared" si="0"/>
        <v>TPBUU</v>
      </c>
    </row>
    <row r="9" spans="1:11">
      <c r="A9" s="16">
        <v>5</v>
      </c>
      <c r="B9" s="16" t="s">
        <v>2952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>
        <v>0</v>
      </c>
      <c r="J9" s="13">
        <v>0</v>
      </c>
      <c r="K9" s="16" t="str">
        <f t="shared" si="0"/>
        <v>TPBUR</v>
      </c>
    </row>
    <row r="10" spans="1:11">
      <c r="A10" s="16">
        <v>6</v>
      </c>
      <c r="B10" s="16" t="s">
        <v>2953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>
        <v>0</v>
      </c>
      <c r="J10" s="13">
        <v>0</v>
      </c>
      <c r="K10" s="16" t="str">
        <f t="shared" si="0"/>
        <v>TPBUL</v>
      </c>
    </row>
    <row r="11" spans="1:11">
      <c r="A11" s="16">
        <v>7</v>
      </c>
      <c r="B11" s="16" t="s">
        <v>2954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>
        <v>0</v>
      </c>
      <c r="J11" s="13">
        <v>0</v>
      </c>
      <c r="K11" s="16" t="str">
        <f t="shared" si="0"/>
        <v>TPRAU</v>
      </c>
    </row>
    <row r="12" spans="1:11">
      <c r="A12" s="16">
        <v>8</v>
      </c>
      <c r="B12" s="16" t="s">
        <v>2955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>
        <v>0</v>
      </c>
      <c r="J12" s="13">
        <v>0</v>
      </c>
      <c r="K12" s="16" t="str">
        <f t="shared" si="0"/>
        <v>TPRAR</v>
      </c>
    </row>
    <row r="13" spans="1:11">
      <c r="A13" s="16">
        <v>9</v>
      </c>
      <c r="B13" s="16" t="s">
        <v>2956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>
        <v>0</v>
      </c>
      <c r="J13" s="13">
        <v>0</v>
      </c>
      <c r="K13" s="16" t="str">
        <f t="shared" si="0"/>
        <v>TPRAL</v>
      </c>
    </row>
    <row r="14" spans="1:11">
      <c r="A14" s="16">
        <v>10</v>
      </c>
      <c r="B14" s="16" t="s">
        <v>2957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>
        <v>0</v>
      </c>
      <c r="J14" s="13">
        <v>0</v>
      </c>
      <c r="K14" s="16" t="str">
        <f t="shared" si="0"/>
        <v>TPRMU</v>
      </c>
    </row>
    <row r="15" spans="1:11">
      <c r="A15" s="16">
        <v>11</v>
      </c>
      <c r="B15" s="16" t="s">
        <v>2958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>
        <v>0</v>
      </c>
      <c r="J15" s="13">
        <v>0</v>
      </c>
      <c r="K15" s="16" t="str">
        <f t="shared" si="0"/>
        <v>TPAN</v>
      </c>
    </row>
    <row r="16" spans="1:11">
      <c r="A16" s="16">
        <v>12</v>
      </c>
      <c r="B16" s="16" t="s">
        <v>2959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>
        <v>0</v>
      </c>
      <c r="J16" s="13">
        <v>0</v>
      </c>
      <c r="K16" s="16" t="str">
        <f t="shared" ref="K16:K29" si="1">B16</f>
        <v>TPAIS</v>
      </c>
    </row>
    <row r="17" spans="1:11">
      <c r="A17" s="16">
        <v>13</v>
      </c>
      <c r="B17" s="16" t="s">
        <v>2960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>
        <v>0</v>
      </c>
      <c r="J17" s="13">
        <v>0</v>
      </c>
      <c r="K17" s="16" t="str">
        <f t="shared" si="1"/>
        <v>TPAIL</v>
      </c>
    </row>
    <row r="18" spans="1:11">
      <c r="A18" s="16">
        <v>14</v>
      </c>
      <c r="B18" s="16" t="s">
        <v>2961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>
        <v>0</v>
      </c>
      <c r="J18" s="13">
        <v>0</v>
      </c>
      <c r="K18" s="16" t="str">
        <f t="shared" si="1"/>
        <v>TPSN</v>
      </c>
    </row>
    <row r="19" spans="1:11">
      <c r="A19" s="16">
        <v>15</v>
      </c>
      <c r="B19" s="16" t="s">
        <v>2962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>
        <v>0</v>
      </c>
      <c r="J19" s="13">
        <v>0</v>
      </c>
      <c r="K19" s="16" t="str">
        <f t="shared" si="1"/>
        <v>TPSI</v>
      </c>
    </row>
    <row r="20" spans="1:11">
      <c r="A20" s="16">
        <v>16</v>
      </c>
      <c r="B20" s="16" t="s">
        <v>2963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11447.071952075399</v>
      </c>
      <c r="I20" s="13">
        <v>0</v>
      </c>
      <c r="J20" s="13">
        <v>0</v>
      </c>
      <c r="K20" s="16" t="str">
        <f t="shared" si="1"/>
        <v>TFTRU</v>
      </c>
    </row>
    <row r="21" spans="1:11">
      <c r="A21" s="16">
        <v>17</v>
      </c>
      <c r="B21" s="16" t="s">
        <v>2964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18552.928047924601</v>
      </c>
      <c r="I21" s="13">
        <v>0</v>
      </c>
      <c r="J21" s="13">
        <v>0</v>
      </c>
      <c r="K21" s="16" t="str">
        <f t="shared" si="1"/>
        <v>TFTRR</v>
      </c>
    </row>
    <row r="22" spans="1:11">
      <c r="A22" s="16">
        <v>18</v>
      </c>
      <c r="B22" s="16" t="s">
        <v>2965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4750</v>
      </c>
      <c r="I22" s="13">
        <v>0</v>
      </c>
      <c r="J22" s="13">
        <v>0</v>
      </c>
      <c r="K22" s="16" t="str">
        <f t="shared" si="1"/>
        <v>TFVAU</v>
      </c>
    </row>
    <row r="23" spans="1:11">
      <c r="A23" s="16">
        <v>19</v>
      </c>
      <c r="B23" s="16" t="s">
        <v>2966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4750</v>
      </c>
      <c r="I23" s="13">
        <v>0</v>
      </c>
      <c r="J23" s="13">
        <v>0</v>
      </c>
      <c r="K23" s="16" t="str">
        <f t="shared" si="1"/>
        <v>TFVAR</v>
      </c>
    </row>
    <row r="24" spans="1:11">
      <c r="A24" s="16">
        <v>20</v>
      </c>
      <c r="B24" s="16" t="s">
        <v>2967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>
        <v>0</v>
      </c>
      <c r="J24" s="13">
        <v>0</v>
      </c>
      <c r="K24" s="16" t="str">
        <f t="shared" si="1"/>
        <v>TFRAN</v>
      </c>
    </row>
    <row r="25" spans="1:11">
      <c r="A25" s="16">
        <v>21</v>
      </c>
      <c r="B25" s="16" t="s">
        <v>2968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>
        <v>0</v>
      </c>
      <c r="J25" s="13">
        <v>0</v>
      </c>
      <c r="K25" s="16" t="str">
        <f t="shared" si="1"/>
        <v>TFRAT</v>
      </c>
    </row>
    <row r="26" spans="1:11">
      <c r="A26" s="16">
        <v>22</v>
      </c>
      <c r="B26" s="16" t="s">
        <v>2969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>
        <v>0</v>
      </c>
      <c r="J26" s="13">
        <v>0</v>
      </c>
      <c r="K26" s="16" t="str">
        <f t="shared" si="1"/>
        <v>TFRAI</v>
      </c>
    </row>
    <row r="27" spans="1:11">
      <c r="A27" s="16">
        <v>23</v>
      </c>
      <c r="B27" s="16" t="s">
        <v>2970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>
        <v>0</v>
      </c>
      <c r="J27" s="13">
        <v>0</v>
      </c>
      <c r="K27" s="16" t="str">
        <f t="shared" si="1"/>
        <v>TFAIL</v>
      </c>
    </row>
    <row r="28" spans="1:11">
      <c r="A28" s="16">
        <v>24</v>
      </c>
      <c r="B28" s="16" t="s">
        <v>2971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>
        <v>0</v>
      </c>
      <c r="J28" s="13">
        <v>0</v>
      </c>
      <c r="K28" s="16" t="str">
        <f t="shared" si="1"/>
        <v>TFSN</v>
      </c>
    </row>
    <row r="29" spans="1:11">
      <c r="A29" s="16">
        <v>25</v>
      </c>
      <c r="B29" s="16" t="s">
        <v>2972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>
        <v>0</v>
      </c>
      <c r="J29" s="13">
        <v>0</v>
      </c>
      <c r="K29" s="16" t="str">
        <f t="shared" si="1"/>
        <v>TFSI</v>
      </c>
    </row>
    <row r="30" spans="1:11">
      <c r="A30" s="43"/>
      <c r="B30" s="43"/>
      <c r="C30" s="43"/>
      <c r="D30" s="44"/>
      <c r="E30" s="45"/>
      <c r="F30" s="46"/>
      <c r="G30" s="46"/>
      <c r="H30" s="47"/>
      <c r="I30" s="47"/>
      <c r="J30" s="47"/>
      <c r="K30" s="43"/>
    </row>
    <row r="31" spans="1:11">
      <c r="A31" s="43"/>
      <c r="B31" s="43"/>
      <c r="C31" s="43"/>
      <c r="D31" s="44"/>
      <c r="E31" s="45"/>
      <c r="F31" s="46"/>
      <c r="G31" s="46"/>
      <c r="H31" s="47"/>
      <c r="I31" s="47"/>
      <c r="J31" s="47"/>
      <c r="K31" s="43"/>
    </row>
    <row r="32" spans="1:11">
      <c r="A32" s="43"/>
      <c r="B32" s="43"/>
      <c r="C32" s="43"/>
      <c r="D32" s="44"/>
      <c r="E32" s="45"/>
      <c r="F32" s="46"/>
      <c r="G32" s="46"/>
      <c r="H32" s="47"/>
      <c r="I32" s="47"/>
      <c r="J32" s="47"/>
      <c r="K32" s="43"/>
    </row>
    <row r="33" spans="1:11">
      <c r="A33" s="43"/>
      <c r="B33" s="43"/>
      <c r="C33" s="43"/>
      <c r="D33" s="44"/>
      <c r="E33" s="45"/>
      <c r="F33" s="46"/>
      <c r="G33" s="46"/>
      <c r="H33" s="47"/>
      <c r="I33" s="47"/>
      <c r="J33" s="47"/>
      <c r="K33" s="43"/>
    </row>
    <row r="34" spans="1:11">
      <c r="A34" s="43"/>
      <c r="B34" s="43"/>
      <c r="C34" s="43"/>
      <c r="D34" s="44"/>
      <c r="E34" s="45"/>
      <c r="F34" s="46"/>
      <c r="G34" s="46"/>
      <c r="H34" s="47"/>
      <c r="I34" s="47"/>
      <c r="J34" s="47"/>
      <c r="K34" s="43"/>
    </row>
    <row r="35" spans="1:11">
      <c r="A35" s="43"/>
      <c r="B35" s="43"/>
      <c r="C35" s="43"/>
      <c r="D35" s="44"/>
      <c r="E35" s="45"/>
      <c r="F35" s="46"/>
      <c r="G35" s="46"/>
      <c r="H35" s="47"/>
      <c r="I35" s="47"/>
      <c r="J35" s="47"/>
      <c r="K35" s="43"/>
    </row>
    <row r="36" spans="1:11">
      <c r="A36" s="43"/>
      <c r="B36" s="43"/>
      <c r="C36" s="43"/>
      <c r="D36" s="44"/>
      <c r="E36" s="45"/>
      <c r="F36" s="46"/>
      <c r="G36" s="46"/>
      <c r="H36" s="47"/>
      <c r="I36" s="47"/>
      <c r="J36" s="47"/>
      <c r="K36" s="43"/>
    </row>
    <row r="37" spans="1:11">
      <c r="A37" s="43"/>
      <c r="B37" s="43"/>
      <c r="C37" s="43"/>
      <c r="D37" s="44"/>
      <c r="E37" s="45"/>
      <c r="F37" s="46"/>
      <c r="G37" s="46"/>
      <c r="H37" s="47"/>
      <c r="I37" s="47"/>
      <c r="J37" s="47"/>
      <c r="K37" s="43"/>
    </row>
    <row r="38" spans="1:11">
      <c r="A38" s="43"/>
      <c r="B38" s="43"/>
      <c r="C38" s="43"/>
      <c r="D38" s="44"/>
      <c r="E38" s="45"/>
      <c r="F38" s="46"/>
      <c r="G38" s="46"/>
      <c r="H38" s="47"/>
      <c r="I38" s="47"/>
      <c r="J38" s="47"/>
      <c r="K38" s="43"/>
    </row>
    <row r="39" spans="1:11">
      <c r="A39" s="43"/>
      <c r="B39" s="43"/>
      <c r="C39" s="43"/>
      <c r="D39" s="44"/>
      <c r="E39" s="45"/>
      <c r="F39" s="46"/>
      <c r="G39" s="46"/>
      <c r="H39" s="47"/>
      <c r="I39" s="47"/>
      <c r="J39" s="47"/>
      <c r="K39" s="43"/>
    </row>
    <row r="40" spans="1:11">
      <c r="A40" s="43"/>
      <c r="B40" s="43"/>
      <c r="C40" s="43"/>
      <c r="D40" s="44"/>
      <c r="E40" s="45"/>
      <c r="F40" s="46"/>
      <c r="G40" s="46"/>
      <c r="H40" s="47"/>
      <c r="I40" s="47"/>
      <c r="J40" s="47"/>
      <c r="K40" s="43"/>
    </row>
    <row r="41" spans="1:11">
      <c r="A41" s="43"/>
      <c r="B41" s="43"/>
      <c r="C41" s="43"/>
      <c r="D41" s="44"/>
      <c r="E41" s="45"/>
      <c r="F41" s="46"/>
      <c r="G41" s="46"/>
      <c r="H41" s="47"/>
      <c r="I41" s="47"/>
      <c r="J41" s="47"/>
      <c r="K41" s="43"/>
    </row>
    <row r="42" spans="1:11">
      <c r="A42" s="43"/>
      <c r="B42" s="43"/>
      <c r="C42" s="43"/>
      <c r="D42" s="44"/>
      <c r="E42" s="45"/>
      <c r="F42" s="46"/>
      <c r="G42" s="46"/>
      <c r="H42" s="47"/>
      <c r="I42" s="47"/>
      <c r="J42" s="47"/>
      <c r="K42" s="43"/>
    </row>
    <row r="43" spans="1:11">
      <c r="A43" s="43"/>
      <c r="B43" s="43"/>
      <c r="C43" s="43"/>
      <c r="D43" s="44"/>
      <c r="E43" s="45"/>
      <c r="F43" s="46"/>
      <c r="G43" s="46"/>
      <c r="H43" s="47"/>
      <c r="I43" s="47"/>
      <c r="J43" s="47"/>
      <c r="K43" s="43"/>
    </row>
    <row r="44" spans="1:11">
      <c r="A44" s="43"/>
      <c r="B44" s="43"/>
      <c r="C44" s="43"/>
      <c r="D44" s="44"/>
      <c r="E44" s="45"/>
      <c r="F44" s="46"/>
      <c r="G44" s="46"/>
      <c r="H44" s="47"/>
      <c r="I44" s="47"/>
      <c r="J44" s="47"/>
      <c r="K44" s="43"/>
    </row>
    <row r="45" spans="1:11">
      <c r="A45" s="43"/>
      <c r="B45" s="43"/>
      <c r="C45" s="43"/>
      <c r="D45" s="44"/>
      <c r="E45" s="45"/>
      <c r="F45" s="46"/>
      <c r="G45" s="46"/>
      <c r="H45" s="47"/>
      <c r="I45" s="47"/>
      <c r="J45" s="47"/>
      <c r="K45" s="43"/>
    </row>
    <row r="46" spans="1:11">
      <c r="A46" s="43"/>
      <c r="B46" s="43"/>
      <c r="C46" s="43"/>
      <c r="D46" s="44"/>
      <c r="E46" s="45"/>
      <c r="F46" s="46"/>
      <c r="G46" s="46"/>
      <c r="H46" s="47"/>
      <c r="I46" s="47"/>
      <c r="J46" s="47"/>
      <c r="K46" s="43"/>
    </row>
    <row r="47" spans="1:11">
      <c r="A47" s="43"/>
      <c r="B47" s="43"/>
      <c r="C47" s="43"/>
      <c r="D47" s="44"/>
      <c r="E47" s="45"/>
      <c r="F47" s="46"/>
      <c r="G47" s="46"/>
      <c r="H47" s="47"/>
      <c r="I47" s="47"/>
      <c r="J47" s="47"/>
      <c r="K47" s="43"/>
    </row>
    <row r="48" spans="1:11">
      <c r="A48" s="43"/>
      <c r="B48" s="43"/>
      <c r="C48" s="43"/>
      <c r="D48" s="44"/>
      <c r="E48" s="45"/>
      <c r="F48" s="46"/>
      <c r="G48" s="46"/>
      <c r="H48" s="47"/>
      <c r="I48" s="47"/>
      <c r="J48" s="47"/>
      <c r="K48" s="43"/>
    </row>
    <row r="49" spans="1:11">
      <c r="A49" s="43"/>
      <c r="B49" s="43"/>
      <c r="C49" s="43"/>
      <c r="D49" s="44"/>
      <c r="E49" s="45"/>
      <c r="F49" s="46"/>
      <c r="G49" s="46"/>
      <c r="H49" s="47"/>
      <c r="I49" s="47"/>
      <c r="J49" s="47"/>
      <c r="K49" s="43"/>
    </row>
    <row r="50" spans="1:11">
      <c r="A50" s="43"/>
      <c r="B50" s="43"/>
      <c r="C50" s="43"/>
      <c r="D50" s="44"/>
      <c r="E50" s="45"/>
      <c r="F50" s="46"/>
      <c r="G50" s="46"/>
      <c r="H50" s="47"/>
      <c r="I50" s="47"/>
      <c r="J50" s="47"/>
      <c r="K50" s="43"/>
    </row>
    <row r="51" spans="1:11">
      <c r="A51" s="43"/>
      <c r="B51" s="43"/>
      <c r="C51" s="43"/>
      <c r="D51" s="44"/>
      <c r="E51" s="45"/>
      <c r="F51" s="46"/>
      <c r="G51" s="46"/>
      <c r="H51" s="47"/>
      <c r="I51" s="47"/>
      <c r="J51" s="47"/>
      <c r="K51" s="43"/>
    </row>
    <row r="52" spans="1:11">
      <c r="A52" s="43"/>
      <c r="B52" s="43"/>
      <c r="C52" s="43"/>
      <c r="D52" s="44"/>
      <c r="E52" s="45"/>
      <c r="F52" s="46"/>
      <c r="G52" s="46"/>
      <c r="H52" s="47"/>
      <c r="I52" s="47"/>
      <c r="J52" s="47"/>
      <c r="K52" s="43"/>
    </row>
    <row r="53" spans="1:11">
      <c r="A53" s="43"/>
      <c r="B53" s="43"/>
      <c r="C53" s="43"/>
      <c r="D53" s="44"/>
      <c r="E53" s="45"/>
      <c r="F53" s="46"/>
      <c r="G53" s="46"/>
      <c r="H53" s="47"/>
      <c r="I53" s="47"/>
      <c r="J53" s="47"/>
      <c r="K53" s="43"/>
    </row>
    <row r="54" spans="1:11">
      <c r="A54" s="43"/>
      <c r="B54" s="43"/>
      <c r="C54" s="43"/>
      <c r="D54" s="44"/>
      <c r="E54" s="45"/>
      <c r="F54" s="46"/>
      <c r="G54" s="46"/>
      <c r="H54" s="47"/>
      <c r="I54" s="47"/>
      <c r="J54" s="47"/>
      <c r="K54" s="43"/>
    </row>
    <row r="55" spans="1:11">
      <c r="A55" s="43"/>
      <c r="B55" s="43"/>
      <c r="C55" s="43"/>
      <c r="D55" s="44"/>
      <c r="E55" s="45"/>
      <c r="F55" s="46"/>
      <c r="G55" s="46"/>
      <c r="H55" s="47"/>
      <c r="I55" s="47"/>
      <c r="J55" s="47"/>
      <c r="K55" s="43"/>
    </row>
    <row r="56" spans="1:11">
      <c r="A56" s="43"/>
      <c r="B56" s="43"/>
      <c r="C56" s="43"/>
      <c r="D56" s="44"/>
      <c r="E56" s="45"/>
      <c r="F56" s="46"/>
      <c r="G56" s="46"/>
      <c r="H56" s="47"/>
      <c r="I56" s="47"/>
      <c r="J56" s="47"/>
      <c r="K56" s="43"/>
    </row>
    <row r="57" spans="1:11">
      <c r="A57" s="43"/>
      <c r="B57" s="43"/>
      <c r="C57" s="43"/>
      <c r="D57" s="44"/>
      <c r="E57" s="45"/>
      <c r="F57" s="46"/>
      <c r="G57" s="46"/>
      <c r="H57" s="47"/>
      <c r="I57" s="47"/>
      <c r="J57" s="47"/>
      <c r="K57" s="43"/>
    </row>
    <row r="58" spans="1:11">
      <c r="A58" s="43"/>
      <c r="B58" s="43"/>
      <c r="C58" s="43"/>
      <c r="D58" s="44"/>
      <c r="E58" s="45"/>
      <c r="F58" s="46"/>
      <c r="G58" s="46"/>
      <c r="H58" s="47"/>
      <c r="I58" s="47"/>
      <c r="J58" s="47"/>
      <c r="K58" s="43"/>
    </row>
    <row r="59" spans="1:11">
      <c r="A59" s="43"/>
      <c r="B59" s="43"/>
      <c r="C59" s="43"/>
      <c r="D59" s="44"/>
      <c r="E59" s="45"/>
      <c r="F59" s="46"/>
      <c r="G59" s="46"/>
      <c r="H59" s="47"/>
      <c r="I59" s="47"/>
      <c r="J59" s="47"/>
      <c r="K59" s="43"/>
    </row>
    <row r="60" spans="1:11">
      <c r="A60" s="43"/>
      <c r="B60" s="43"/>
      <c r="C60" s="43"/>
      <c r="D60" s="44"/>
      <c r="E60" s="45"/>
      <c r="F60" s="46"/>
      <c r="G60" s="46"/>
      <c r="H60" s="47"/>
      <c r="I60" s="47"/>
      <c r="J60" s="47"/>
      <c r="K60" s="43"/>
    </row>
    <row r="61" spans="1:11">
      <c r="A61" s="43"/>
      <c r="B61" s="43"/>
      <c r="C61" s="43"/>
      <c r="D61" s="44"/>
      <c r="E61" s="45"/>
      <c r="F61" s="46"/>
      <c r="G61" s="46"/>
      <c r="H61" s="47"/>
      <c r="I61" s="47"/>
      <c r="J61" s="47"/>
      <c r="K61" s="43"/>
    </row>
    <row r="62" spans="1:11">
      <c r="A62" s="43"/>
      <c r="B62" s="43"/>
      <c r="C62" s="43"/>
      <c r="D62" s="44"/>
      <c r="E62" s="45"/>
      <c r="F62" s="46"/>
      <c r="G62" s="46"/>
      <c r="H62" s="47"/>
      <c r="I62" s="47"/>
      <c r="J62" s="47"/>
      <c r="K62" s="43"/>
    </row>
    <row r="63" spans="1:11">
      <c r="A63" s="43"/>
      <c r="B63" s="43"/>
      <c r="C63" s="43"/>
      <c r="D63" s="44"/>
      <c r="E63" s="45"/>
      <c r="F63" s="46"/>
      <c r="G63" s="46"/>
      <c r="H63" s="47"/>
      <c r="I63" s="47"/>
      <c r="J63" s="47"/>
      <c r="K63" s="43"/>
    </row>
    <row r="64" spans="1:11">
      <c r="A64" s="43"/>
      <c r="B64" s="43"/>
      <c r="C64" s="43"/>
      <c r="D64" s="44"/>
      <c r="E64" s="45"/>
      <c r="F64" s="46"/>
      <c r="G64" s="46"/>
      <c r="H64" s="47"/>
      <c r="I64" s="47"/>
      <c r="J64" s="47"/>
      <c r="K64" s="43"/>
    </row>
    <row r="65" spans="1:11">
      <c r="A65" s="43"/>
      <c r="B65" s="43"/>
      <c r="C65" s="43"/>
      <c r="D65" s="44"/>
      <c r="E65" s="45"/>
      <c r="F65" s="46"/>
      <c r="G65" s="46"/>
      <c r="H65" s="47"/>
      <c r="I65" s="47"/>
      <c r="J65" s="47"/>
      <c r="K65" s="43"/>
    </row>
    <row r="66" spans="1:11">
      <c r="A66" s="43"/>
      <c r="B66" s="43"/>
      <c r="C66" s="43"/>
      <c r="D66" s="44"/>
      <c r="E66" s="45"/>
      <c r="F66" s="46"/>
      <c r="G66" s="46"/>
      <c r="H66" s="47"/>
      <c r="I66" s="47"/>
      <c r="J66" s="47"/>
      <c r="K66" s="43"/>
    </row>
    <row r="67" spans="1:11">
      <c r="A67" s="43"/>
      <c r="B67" s="43"/>
      <c r="C67" s="43"/>
      <c r="D67" s="44"/>
      <c r="E67" s="45"/>
      <c r="F67" s="46"/>
      <c r="G67" s="46"/>
      <c r="H67" s="47"/>
      <c r="I67" s="47"/>
      <c r="J67" s="47"/>
      <c r="K67" s="43"/>
    </row>
    <row r="68" spans="1:11">
      <c r="A68" s="43"/>
      <c r="B68" s="43"/>
      <c r="C68" s="43"/>
      <c r="D68" s="44"/>
      <c r="E68" s="45"/>
      <c r="F68" s="46"/>
      <c r="G68" s="46"/>
      <c r="H68" s="47"/>
      <c r="I68" s="47"/>
      <c r="J68" s="47"/>
      <c r="K68" s="43"/>
    </row>
    <row r="69" spans="1:11">
      <c r="A69" s="43"/>
      <c r="B69" s="43"/>
      <c r="C69" s="43"/>
      <c r="D69" s="44"/>
      <c r="E69" s="45"/>
      <c r="F69" s="46"/>
      <c r="G69" s="46"/>
      <c r="H69" s="47"/>
      <c r="I69" s="47"/>
      <c r="J69" s="47"/>
      <c r="K69" s="43"/>
    </row>
    <row r="70" spans="1:11">
      <c r="A70" s="43"/>
      <c r="B70" s="43"/>
      <c r="C70" s="43"/>
      <c r="D70" s="44"/>
      <c r="E70" s="45"/>
      <c r="F70" s="46"/>
      <c r="G70" s="46"/>
      <c r="H70" s="47"/>
      <c r="I70" s="47"/>
      <c r="J70" s="47"/>
      <c r="K70" s="43"/>
    </row>
    <row r="71" spans="1:11">
      <c r="A71" s="43"/>
      <c r="B71" s="43"/>
      <c r="C71" s="43"/>
      <c r="D71" s="44"/>
      <c r="E71" s="45"/>
      <c r="F71" s="46"/>
      <c r="G71" s="46"/>
      <c r="H71" s="47"/>
      <c r="I71" s="47"/>
      <c r="J71" s="47"/>
      <c r="K71" s="43"/>
    </row>
    <row r="72" spans="1:11">
      <c r="A72" s="43"/>
      <c r="B72" s="43"/>
      <c r="C72" s="43"/>
      <c r="D72" s="44"/>
      <c r="E72" s="45"/>
      <c r="F72" s="46"/>
      <c r="G72" s="46"/>
      <c r="H72" s="47"/>
      <c r="I72" s="47"/>
      <c r="J72" s="47"/>
      <c r="K72" s="43"/>
    </row>
    <row r="73" spans="1:11">
      <c r="A73" s="43"/>
      <c r="B73" s="43"/>
      <c r="C73" s="43"/>
      <c r="D73" s="44"/>
      <c r="E73" s="45"/>
      <c r="F73" s="46"/>
      <c r="G73" s="46"/>
      <c r="H73" s="47"/>
      <c r="I73" s="47"/>
      <c r="J73" s="47"/>
      <c r="K73" s="43"/>
    </row>
    <row r="74" spans="1:11">
      <c r="A74" s="43"/>
      <c r="B74" s="43"/>
      <c r="C74" s="43"/>
      <c r="D74" s="44"/>
      <c r="E74" s="45"/>
      <c r="F74" s="46"/>
      <c r="G74" s="46"/>
      <c r="H74" s="47"/>
      <c r="I74" s="47"/>
      <c r="J74" s="47"/>
      <c r="K74" s="43"/>
    </row>
    <row r="75" spans="1:11">
      <c r="A75" s="43"/>
      <c r="B75" s="43"/>
      <c r="C75" s="43"/>
      <c r="D75" s="44"/>
      <c r="E75" s="45"/>
      <c r="F75" s="46"/>
      <c r="G75" s="46"/>
      <c r="H75" s="47"/>
      <c r="I75" s="47"/>
      <c r="J75" s="47"/>
      <c r="K75" s="43"/>
    </row>
    <row r="76" spans="1:11">
      <c r="A76" s="43"/>
      <c r="B76" s="43"/>
      <c r="C76" s="43"/>
      <c r="D76" s="44"/>
      <c r="E76" s="45"/>
      <c r="F76" s="46"/>
      <c r="G76" s="46"/>
      <c r="H76" s="47"/>
      <c r="I76" s="47"/>
      <c r="J76" s="47"/>
      <c r="K76" s="43"/>
    </row>
    <row r="77" spans="1:11">
      <c r="A77" s="43"/>
      <c r="B77" s="43"/>
      <c r="C77" s="43"/>
      <c r="D77" s="44"/>
      <c r="E77" s="45"/>
      <c r="F77" s="46"/>
      <c r="G77" s="46"/>
      <c r="H77" s="47"/>
      <c r="I77" s="47"/>
      <c r="J77" s="47"/>
      <c r="K77" s="43"/>
    </row>
    <row r="78" spans="1:11">
      <c r="A78" s="43"/>
      <c r="B78" s="43"/>
      <c r="C78" s="43"/>
      <c r="D78" s="44"/>
      <c r="E78" s="45"/>
      <c r="F78" s="46"/>
      <c r="G78" s="46"/>
      <c r="H78" s="47"/>
      <c r="I78" s="47"/>
      <c r="J78" s="47"/>
      <c r="K78" s="43"/>
    </row>
    <row r="79" spans="1:11">
      <c r="A79" s="43"/>
      <c r="B79" s="43"/>
      <c r="C79" s="43"/>
      <c r="D79" s="44"/>
      <c r="E79" s="45"/>
      <c r="F79" s="46"/>
      <c r="G79" s="46"/>
      <c r="H79" s="47"/>
      <c r="I79" s="47"/>
      <c r="J79" s="47"/>
      <c r="K79" s="43"/>
    </row>
    <row r="80" spans="1:11">
      <c r="A80" s="43"/>
      <c r="B80" s="43"/>
      <c r="C80" s="43"/>
      <c r="D80" s="44"/>
      <c r="E80" s="45"/>
      <c r="F80" s="46"/>
      <c r="G80" s="46"/>
      <c r="H80" s="47"/>
      <c r="I80" s="47"/>
      <c r="J80" s="47"/>
      <c r="K80" s="43"/>
    </row>
    <row r="81" spans="1:11">
      <c r="A81" s="43"/>
      <c r="B81" s="43"/>
      <c r="C81" s="43"/>
      <c r="D81" s="44"/>
      <c r="E81" s="45"/>
      <c r="F81" s="46"/>
      <c r="G81" s="46"/>
      <c r="H81" s="47"/>
      <c r="I81" s="47"/>
      <c r="J81" s="47"/>
      <c r="K81" s="43"/>
    </row>
    <row r="82" spans="1:11">
      <c r="A82" s="43"/>
      <c r="B82" s="43"/>
      <c r="C82" s="43"/>
      <c r="D82" s="44"/>
      <c r="E82" s="45"/>
      <c r="F82" s="46"/>
      <c r="G82" s="46"/>
      <c r="H82" s="47"/>
      <c r="I82" s="47"/>
      <c r="J82" s="47"/>
      <c r="K82" s="43"/>
    </row>
    <row r="83" spans="1:11">
      <c r="A83" s="43"/>
      <c r="B83" s="43"/>
      <c r="C83" s="43"/>
      <c r="D83" s="44"/>
      <c r="E83" s="45"/>
      <c r="F83" s="46"/>
      <c r="G83" s="46"/>
      <c r="H83" s="47"/>
      <c r="I83" s="47"/>
      <c r="J83" s="47"/>
      <c r="K83" s="43"/>
    </row>
    <row r="84" spans="1:11">
      <c r="A84" s="43"/>
      <c r="B84" s="43"/>
      <c r="C84" s="43"/>
      <c r="D84" s="44"/>
      <c r="E84" s="45"/>
      <c r="F84" s="46"/>
      <c r="G84" s="46"/>
      <c r="H84" s="47"/>
      <c r="I84" s="47"/>
      <c r="J84" s="47"/>
      <c r="K84" s="43"/>
    </row>
    <row r="85" spans="1:11">
      <c r="A85" s="43"/>
      <c r="B85" s="43"/>
      <c r="C85" s="43"/>
      <c r="D85" s="44"/>
      <c r="E85" s="45"/>
      <c r="F85" s="46"/>
      <c r="G85" s="46"/>
      <c r="H85" s="47"/>
      <c r="I85" s="47"/>
      <c r="J85" s="47"/>
      <c r="K85" s="43"/>
    </row>
    <row r="86" spans="1:11">
      <c r="A86" s="43"/>
      <c r="B86" s="43"/>
      <c r="C86" s="43"/>
      <c r="D86" s="44"/>
      <c r="E86" s="45"/>
      <c r="F86" s="46"/>
      <c r="G86" s="46"/>
      <c r="H86" s="47"/>
      <c r="I86" s="47"/>
      <c r="J86" s="47"/>
      <c r="K86" s="43"/>
    </row>
    <row r="87" spans="1:11">
      <c r="A87" s="43"/>
      <c r="B87" s="43"/>
      <c r="C87" s="43"/>
      <c r="D87" s="44"/>
      <c r="E87" s="45"/>
      <c r="F87" s="46"/>
      <c r="G87" s="46"/>
      <c r="H87" s="47"/>
      <c r="I87" s="47"/>
      <c r="J87" s="47"/>
      <c r="K87" s="43"/>
    </row>
    <row r="88" spans="1:11">
      <c r="A88" s="43"/>
      <c r="B88" s="43"/>
      <c r="C88" s="43"/>
      <c r="D88" s="44"/>
      <c r="E88" s="45"/>
      <c r="F88" s="46"/>
      <c r="G88" s="46"/>
      <c r="H88" s="47"/>
      <c r="I88" s="47"/>
      <c r="J88" s="47"/>
      <c r="K88" s="43"/>
    </row>
    <row r="89" spans="1:11">
      <c r="A89" s="43"/>
      <c r="B89" s="43"/>
      <c r="C89" s="43"/>
      <c r="D89" s="44"/>
      <c r="E89" s="45"/>
      <c r="F89" s="46"/>
      <c r="G89" s="46"/>
      <c r="H89" s="47"/>
      <c r="I89" s="47"/>
      <c r="J89" s="47"/>
      <c r="K89" s="43"/>
    </row>
    <row r="90" spans="1:11">
      <c r="A90" s="43"/>
      <c r="B90" s="43"/>
      <c r="C90" s="43"/>
      <c r="D90" s="44"/>
      <c r="E90" s="45"/>
      <c r="F90" s="46"/>
      <c r="G90" s="46"/>
      <c r="H90" s="47"/>
      <c r="I90" s="47"/>
      <c r="J90" s="47"/>
      <c r="K90" s="43"/>
    </row>
    <row r="91" spans="1:11">
      <c r="A91" s="43"/>
      <c r="B91" s="43"/>
      <c r="C91" s="43"/>
      <c r="D91" s="44"/>
      <c r="E91" s="45"/>
      <c r="F91" s="46"/>
      <c r="G91" s="46"/>
      <c r="H91" s="47"/>
      <c r="I91" s="47"/>
      <c r="J91" s="47"/>
      <c r="K91" s="43"/>
    </row>
    <row r="92" spans="1:11">
      <c r="A92" s="43"/>
      <c r="B92" s="43"/>
      <c r="C92" s="43"/>
      <c r="D92" s="44"/>
      <c r="E92" s="45"/>
      <c r="F92" s="46"/>
      <c r="G92" s="46"/>
      <c r="H92" s="47"/>
      <c r="I92" s="47"/>
      <c r="J92" s="47"/>
      <c r="K92" s="43"/>
    </row>
    <row r="93" spans="1:11">
      <c r="A93" s="43"/>
      <c r="B93" s="43"/>
      <c r="C93" s="43"/>
      <c r="D93" s="44"/>
      <c r="E93" s="45"/>
      <c r="F93" s="46"/>
      <c r="G93" s="46"/>
      <c r="H93" s="47"/>
      <c r="I93" s="47"/>
      <c r="J93" s="47"/>
      <c r="K93" s="43"/>
    </row>
    <row r="94" spans="1:11">
      <c r="A94" s="43"/>
      <c r="B94" s="43"/>
      <c r="C94" s="43"/>
      <c r="D94" s="44"/>
      <c r="E94" s="45"/>
      <c r="F94" s="46"/>
      <c r="G94" s="46"/>
      <c r="H94" s="47"/>
      <c r="I94" s="47"/>
      <c r="J94" s="47"/>
      <c r="K94" s="43"/>
    </row>
    <row r="95" spans="1:11">
      <c r="A95" s="43"/>
      <c r="B95" s="43"/>
      <c r="C95" s="43"/>
      <c r="D95" s="44"/>
      <c r="E95" s="45"/>
      <c r="F95" s="46"/>
      <c r="G95" s="46"/>
      <c r="H95" s="47"/>
      <c r="I95" s="47"/>
      <c r="J95" s="47"/>
      <c r="K95" s="4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workbookViewId="0">
      <selection activeCell="F5" sqref="F5"/>
    </sheetView>
  </sheetViews>
  <sheetFormatPr defaultColWidth="8.88671875" defaultRowHeight="14.4"/>
  <cols>
    <col min="1" max="16384" width="8.886718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21</v>
      </c>
      <c r="H4" s="8" t="s">
        <v>22</v>
      </c>
      <c r="I4" s="8" t="s">
        <v>23</v>
      </c>
      <c r="J4" s="7" t="s">
        <v>1</v>
      </c>
    </row>
    <row r="5" spans="1:10">
      <c r="A5" s="16" t="s">
        <v>2974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2975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2976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2977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2978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2979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2980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2981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2982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355.92124027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2983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235.55123954999999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2984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5"/>
  <sheetViews>
    <sheetView topLeftCell="A3" workbookViewId="0">
      <selection activeCell="N32" sqref="N32"/>
    </sheetView>
  </sheetViews>
  <sheetFormatPr defaultColWidth="8.88671875" defaultRowHeight="14.4"/>
  <cols>
    <col min="1" max="16384" width="8.886718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21</v>
      </c>
      <c r="H4" s="8" t="s">
        <v>22</v>
      </c>
      <c r="I4" s="8" t="s">
        <v>23</v>
      </c>
      <c r="J4" s="7" t="s">
        <v>1</v>
      </c>
    </row>
    <row r="5" spans="1:10">
      <c r="A5" s="16" t="s">
        <v>3076</v>
      </c>
      <c r="C5" s="16" t="s">
        <v>9</v>
      </c>
      <c r="D5" s="17" t="s">
        <v>10</v>
      </c>
      <c r="E5" s="48" t="s">
        <v>11</v>
      </c>
      <c r="F5" s="48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3077</v>
      </c>
      <c r="C6" s="16" t="s">
        <v>9</v>
      </c>
      <c r="D6" s="17" t="s">
        <v>10</v>
      </c>
      <c r="E6" s="48" t="s">
        <v>11</v>
      </c>
      <c r="F6" s="48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3078</v>
      </c>
      <c r="C7" s="16" t="s">
        <v>9</v>
      </c>
      <c r="D7" s="17" t="s">
        <v>10</v>
      </c>
      <c r="E7" s="48" t="s">
        <v>11</v>
      </c>
      <c r="F7" s="48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3079</v>
      </c>
      <c r="C8" s="16" t="s">
        <v>9</v>
      </c>
      <c r="D8" s="17" t="s">
        <v>10</v>
      </c>
      <c r="E8" s="48" t="s">
        <v>11</v>
      </c>
      <c r="F8" s="48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3080</v>
      </c>
      <c r="C9" s="16" t="s">
        <v>9</v>
      </c>
      <c r="D9" s="17" t="s">
        <v>10</v>
      </c>
      <c r="E9" s="48" t="s">
        <v>11</v>
      </c>
      <c r="F9" s="48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3081</v>
      </c>
      <c r="C10" s="16" t="s">
        <v>9</v>
      </c>
      <c r="D10" s="17" t="s">
        <v>10</v>
      </c>
      <c r="E10" s="48" t="s">
        <v>11</v>
      </c>
      <c r="F10" s="48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3082</v>
      </c>
      <c r="C11" s="16" t="s">
        <v>9</v>
      </c>
      <c r="D11" s="17" t="s">
        <v>10</v>
      </c>
      <c r="E11" s="48" t="s">
        <v>11</v>
      </c>
      <c r="F11" s="48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3083</v>
      </c>
      <c r="C12" s="16" t="s">
        <v>9</v>
      </c>
      <c r="D12" s="17" t="s">
        <v>10</v>
      </c>
      <c r="E12" s="48" t="s">
        <v>11</v>
      </c>
      <c r="F12" s="48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8" t="s">
        <v>11</v>
      </c>
      <c r="F13" s="48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8" t="s">
        <v>11</v>
      </c>
      <c r="F14" s="48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8" t="s">
        <v>11</v>
      </c>
      <c r="F15" s="48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J11"/>
  <sheetViews>
    <sheetView workbookViewId="0">
      <selection activeCell="O39" sqref="O39"/>
    </sheetView>
  </sheetViews>
  <sheetFormatPr defaultColWidth="8.88671875" defaultRowHeight="14.4"/>
  <cols>
    <col min="1" max="16384" width="8.8867187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21</v>
      </c>
      <c r="H4" s="8" t="s">
        <v>22</v>
      </c>
      <c r="I4" s="8" t="s">
        <v>23</v>
      </c>
      <c r="J4" s="7" t="s">
        <v>1</v>
      </c>
    </row>
    <row r="5" spans="1:10">
      <c r="A5" s="16" t="s">
        <v>3084</v>
      </c>
      <c r="C5" s="16" t="s">
        <v>9</v>
      </c>
      <c r="D5" s="17" t="s">
        <v>10</v>
      </c>
      <c r="E5" s="48" t="s">
        <v>11</v>
      </c>
      <c r="F5" s="48">
        <v>2019</v>
      </c>
      <c r="G5" s="13">
        <v>39.988840562999997</v>
      </c>
      <c r="H5" s="13">
        <v>0</v>
      </c>
      <c r="I5" s="13">
        <v>0</v>
      </c>
      <c r="J5" s="16" t="s">
        <v>3084</v>
      </c>
    </row>
    <row r="6" spans="1:10">
      <c r="A6" s="16" t="s">
        <v>3085</v>
      </c>
      <c r="C6" s="16" t="s">
        <v>9</v>
      </c>
      <c r="D6" s="17" t="s">
        <v>10</v>
      </c>
      <c r="E6" s="48" t="s">
        <v>11</v>
      </c>
      <c r="F6" s="48">
        <v>2019</v>
      </c>
      <c r="G6" s="13">
        <v>1.6616629512000001</v>
      </c>
      <c r="H6" s="13">
        <v>0</v>
      </c>
      <c r="I6" s="13">
        <v>0</v>
      </c>
      <c r="J6" s="16" t="s">
        <v>3085</v>
      </c>
    </row>
    <row r="7" spans="1:10">
      <c r="A7" s="16" t="s">
        <v>3086</v>
      </c>
      <c r="C7" s="16" t="s">
        <v>9</v>
      </c>
      <c r="D7" s="17" t="s">
        <v>10</v>
      </c>
      <c r="E7" s="48" t="s">
        <v>11</v>
      </c>
      <c r="F7" s="48">
        <v>2019</v>
      </c>
      <c r="G7" s="13">
        <v>0.54008711553241096</v>
      </c>
      <c r="H7" s="13">
        <v>0</v>
      </c>
      <c r="I7" s="13">
        <v>0</v>
      </c>
      <c r="J7" s="16" t="s">
        <v>3086</v>
      </c>
    </row>
    <row r="8" spans="1:10">
      <c r="A8" s="16" t="s">
        <v>3087</v>
      </c>
      <c r="C8" s="16" t="s">
        <v>9</v>
      </c>
      <c r="D8" s="17" t="s">
        <v>10</v>
      </c>
      <c r="E8" s="48" t="s">
        <v>11</v>
      </c>
      <c r="F8" s="48">
        <v>2019</v>
      </c>
      <c r="G8" s="13">
        <v>3.9786352912990801</v>
      </c>
      <c r="H8" s="13">
        <v>0</v>
      </c>
      <c r="I8" s="13">
        <v>0</v>
      </c>
      <c r="J8" s="16" t="s">
        <v>3087</v>
      </c>
    </row>
    <row r="9" spans="1:10">
      <c r="A9" s="16" t="s">
        <v>3088</v>
      </c>
      <c r="C9" s="16" t="s">
        <v>9</v>
      </c>
      <c r="D9" s="17" t="s">
        <v>10</v>
      </c>
      <c r="E9" s="48" t="s">
        <v>11</v>
      </c>
      <c r="F9" s="48">
        <v>2019</v>
      </c>
      <c r="G9" s="13">
        <v>11.9087699091373</v>
      </c>
      <c r="H9" s="13">
        <v>0</v>
      </c>
      <c r="I9" s="13">
        <v>0</v>
      </c>
      <c r="J9" s="16" t="s">
        <v>3088</v>
      </c>
    </row>
    <row r="10" spans="1:10">
      <c r="A10" s="16" t="s">
        <v>3089</v>
      </c>
      <c r="C10" s="16" t="s">
        <v>9</v>
      </c>
      <c r="D10" s="17" t="s">
        <v>10</v>
      </c>
      <c r="E10" s="48" t="s">
        <v>11</v>
      </c>
      <c r="F10" s="48">
        <v>2019</v>
      </c>
      <c r="G10" s="13">
        <v>84.016547000000003</v>
      </c>
      <c r="H10" s="13">
        <v>0</v>
      </c>
      <c r="I10" s="13">
        <v>0</v>
      </c>
      <c r="J10" s="16" t="s">
        <v>3089</v>
      </c>
    </row>
    <row r="11" spans="1:10">
      <c r="A11" s="16" t="s">
        <v>3090</v>
      </c>
      <c r="C11" s="16" t="s">
        <v>9</v>
      </c>
      <c r="D11" s="17" t="s">
        <v>10</v>
      </c>
      <c r="E11" s="48" t="s">
        <v>11</v>
      </c>
      <c r="F11" s="48">
        <v>2019</v>
      </c>
      <c r="G11" s="13">
        <v>6.6226275000000001</v>
      </c>
      <c r="H11" s="13">
        <v>0</v>
      </c>
      <c r="I11" s="13">
        <v>0</v>
      </c>
      <c r="J11" s="16" t="s">
        <v>3090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3:K95"/>
  <sheetViews>
    <sheetView workbookViewId="0">
      <selection activeCell="M35" sqref="M35"/>
    </sheetView>
  </sheetViews>
  <sheetFormatPr defaultColWidth="8.88671875" defaultRowHeight="14.4"/>
  <cols>
    <col min="1" max="16384" width="8.8867187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21</v>
      </c>
      <c r="I4" s="8" t="s">
        <v>22</v>
      </c>
      <c r="J4" s="8" t="s">
        <v>23</v>
      </c>
      <c r="K4" s="7" t="s">
        <v>1</v>
      </c>
    </row>
    <row r="5" spans="1:11">
      <c r="A5" s="16">
        <v>1</v>
      </c>
      <c r="B5" s="16" t="s">
        <v>2985</v>
      </c>
      <c r="D5" s="16" t="s">
        <v>9</v>
      </c>
      <c r="E5" s="17" t="s">
        <v>10</v>
      </c>
      <c r="F5" s="48" t="s">
        <v>11</v>
      </c>
      <c r="G5" s="48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2986</v>
      </c>
      <c r="D6" s="16" t="s">
        <v>9</v>
      </c>
      <c r="E6" s="17" t="s">
        <v>10</v>
      </c>
      <c r="F6" s="48" t="s">
        <v>11</v>
      </c>
      <c r="G6" s="48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2987</v>
      </c>
      <c r="D7" s="16" t="s">
        <v>9</v>
      </c>
      <c r="E7" s="17" t="s">
        <v>10</v>
      </c>
      <c r="F7" s="48" t="s">
        <v>11</v>
      </c>
      <c r="G7" s="48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2988</v>
      </c>
      <c r="D8" s="16" t="s">
        <v>9</v>
      </c>
      <c r="E8" s="17" t="s">
        <v>10</v>
      </c>
      <c r="F8" s="48" t="s">
        <v>11</v>
      </c>
      <c r="G8" s="48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2989</v>
      </c>
      <c r="D9" s="16" t="s">
        <v>9</v>
      </c>
      <c r="E9" s="17" t="s">
        <v>10</v>
      </c>
      <c r="F9" s="48" t="s">
        <v>11</v>
      </c>
      <c r="G9" s="48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2990</v>
      </c>
      <c r="D10" s="16" t="s">
        <v>9</v>
      </c>
      <c r="E10" s="17" t="s">
        <v>10</v>
      </c>
      <c r="F10" s="48" t="s">
        <v>11</v>
      </c>
      <c r="G10" s="48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2991</v>
      </c>
      <c r="D11" s="16" t="s">
        <v>9</v>
      </c>
      <c r="E11" s="17" t="s">
        <v>10</v>
      </c>
      <c r="F11" s="48" t="s">
        <v>11</v>
      </c>
      <c r="G11" s="48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2992</v>
      </c>
      <c r="D12" s="16" t="s">
        <v>9</v>
      </c>
      <c r="E12" s="17" t="s">
        <v>10</v>
      </c>
      <c r="F12" s="48" t="s">
        <v>11</v>
      </c>
      <c r="G12" s="48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2993</v>
      </c>
      <c r="D13" s="16" t="s">
        <v>9</v>
      </c>
      <c r="E13" s="17" t="s">
        <v>10</v>
      </c>
      <c r="F13" s="48" t="s">
        <v>11</v>
      </c>
      <c r="G13" s="48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2994</v>
      </c>
      <c r="D14" s="16" t="s">
        <v>9</v>
      </c>
      <c r="E14" s="17" t="s">
        <v>10</v>
      </c>
      <c r="F14" s="48" t="s">
        <v>11</v>
      </c>
      <c r="G14" s="48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2995</v>
      </c>
      <c r="D15" s="16" t="s">
        <v>9</v>
      </c>
      <c r="E15" s="17" t="s">
        <v>10</v>
      </c>
      <c r="F15" s="48" t="s">
        <v>11</v>
      </c>
      <c r="G15" s="48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2996</v>
      </c>
      <c r="D16" s="16" t="s">
        <v>9</v>
      </c>
      <c r="E16" s="17" t="s">
        <v>10</v>
      </c>
      <c r="F16" s="48" t="s">
        <v>11</v>
      </c>
      <c r="G16" s="48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2997</v>
      </c>
      <c r="D17" s="16" t="s">
        <v>9</v>
      </c>
      <c r="E17" s="17" t="s">
        <v>10</v>
      </c>
      <c r="F17" s="48" t="s">
        <v>11</v>
      </c>
      <c r="G17" s="48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2998</v>
      </c>
      <c r="D18" s="16" t="s">
        <v>9</v>
      </c>
      <c r="E18" s="17" t="s">
        <v>10</v>
      </c>
      <c r="F18" s="48" t="s">
        <v>11</v>
      </c>
      <c r="G18" s="48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2999</v>
      </c>
      <c r="D19" s="16" t="s">
        <v>9</v>
      </c>
      <c r="E19" s="17" t="s">
        <v>10</v>
      </c>
      <c r="F19" s="48" t="s">
        <v>11</v>
      </c>
      <c r="G19" s="48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3000</v>
      </c>
      <c r="D20" s="16" t="s">
        <v>9</v>
      </c>
      <c r="E20" s="17" t="s">
        <v>10</v>
      </c>
      <c r="F20" s="48" t="s">
        <v>11</v>
      </c>
      <c r="G20" s="48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3001</v>
      </c>
      <c r="D21" s="16" t="s">
        <v>9</v>
      </c>
      <c r="E21" s="17" t="s">
        <v>10</v>
      </c>
      <c r="F21" s="48" t="s">
        <v>11</v>
      </c>
      <c r="G21" s="48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3002</v>
      </c>
      <c r="D22" s="16" t="s">
        <v>9</v>
      </c>
      <c r="E22" s="17" t="s">
        <v>10</v>
      </c>
      <c r="F22" s="48" t="s">
        <v>11</v>
      </c>
      <c r="G22" s="48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3003</v>
      </c>
      <c r="D23" s="16" t="s">
        <v>9</v>
      </c>
      <c r="E23" s="17" t="s">
        <v>10</v>
      </c>
      <c r="F23" s="48" t="s">
        <v>11</v>
      </c>
      <c r="G23" s="48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3004</v>
      </c>
      <c r="D24" s="16" t="s">
        <v>9</v>
      </c>
      <c r="E24" s="17" t="s">
        <v>10</v>
      </c>
      <c r="F24" s="48" t="s">
        <v>11</v>
      </c>
      <c r="G24" s="48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3005</v>
      </c>
      <c r="D25" s="16" t="s">
        <v>9</v>
      </c>
      <c r="E25" s="17" t="s">
        <v>10</v>
      </c>
      <c r="F25" s="48" t="s">
        <v>11</v>
      </c>
      <c r="G25" s="48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3006</v>
      </c>
      <c r="D26" s="16" t="s">
        <v>9</v>
      </c>
      <c r="E26" s="17" t="s">
        <v>10</v>
      </c>
      <c r="F26" s="48" t="s">
        <v>11</v>
      </c>
      <c r="G26" s="48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3007</v>
      </c>
      <c r="D27" s="16" t="s">
        <v>9</v>
      </c>
      <c r="E27" s="17" t="s">
        <v>10</v>
      </c>
      <c r="F27" s="48" t="s">
        <v>11</v>
      </c>
      <c r="G27" s="48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3008</v>
      </c>
      <c r="D28" s="16" t="s">
        <v>9</v>
      </c>
      <c r="E28" s="17" t="s">
        <v>10</v>
      </c>
      <c r="F28" s="48" t="s">
        <v>11</v>
      </c>
      <c r="G28" s="48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3009</v>
      </c>
      <c r="D29" s="16" t="s">
        <v>9</v>
      </c>
      <c r="E29" s="17" t="s">
        <v>10</v>
      </c>
      <c r="F29" s="48" t="s">
        <v>11</v>
      </c>
      <c r="G29" s="48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3010</v>
      </c>
      <c r="D30" s="16" t="s">
        <v>9</v>
      </c>
      <c r="E30" s="17" t="s">
        <v>10</v>
      </c>
      <c r="F30" s="48" t="s">
        <v>11</v>
      </c>
      <c r="G30" s="48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3011</v>
      </c>
      <c r="D31" s="16" t="s">
        <v>9</v>
      </c>
      <c r="E31" s="17" t="s">
        <v>10</v>
      </c>
      <c r="F31" s="48" t="s">
        <v>11</v>
      </c>
      <c r="G31" s="48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3012</v>
      </c>
      <c r="D32" s="16" t="s">
        <v>9</v>
      </c>
      <c r="E32" s="17" t="s">
        <v>10</v>
      </c>
      <c r="F32" s="48" t="s">
        <v>11</v>
      </c>
      <c r="G32" s="48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3013</v>
      </c>
      <c r="D33" s="16" t="s">
        <v>9</v>
      </c>
      <c r="E33" s="17" t="s">
        <v>10</v>
      </c>
      <c r="F33" s="48" t="s">
        <v>11</v>
      </c>
      <c r="G33" s="48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3014</v>
      </c>
      <c r="D34" s="16" t="s">
        <v>9</v>
      </c>
      <c r="E34" s="17" t="s">
        <v>10</v>
      </c>
      <c r="F34" s="48" t="s">
        <v>11</v>
      </c>
      <c r="G34" s="48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3015</v>
      </c>
      <c r="D35" s="16" t="s">
        <v>9</v>
      </c>
      <c r="E35" s="17" t="s">
        <v>10</v>
      </c>
      <c r="F35" s="48" t="s">
        <v>11</v>
      </c>
      <c r="G35" s="48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3016</v>
      </c>
      <c r="D36" s="16" t="s">
        <v>9</v>
      </c>
      <c r="E36" s="17" t="s">
        <v>10</v>
      </c>
      <c r="F36" s="48" t="s">
        <v>11</v>
      </c>
      <c r="G36" s="48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3017</v>
      </c>
      <c r="D37" s="16" t="s">
        <v>9</v>
      </c>
      <c r="E37" s="17" t="s">
        <v>10</v>
      </c>
      <c r="F37" s="48" t="s">
        <v>11</v>
      </c>
      <c r="G37" s="48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3018</v>
      </c>
      <c r="D38" s="16" t="s">
        <v>9</v>
      </c>
      <c r="E38" s="17" t="s">
        <v>10</v>
      </c>
      <c r="F38" s="48" t="s">
        <v>11</v>
      </c>
      <c r="G38" s="48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3019</v>
      </c>
      <c r="D39" s="16" t="s">
        <v>9</v>
      </c>
      <c r="E39" s="17" t="s">
        <v>10</v>
      </c>
      <c r="F39" s="48" t="s">
        <v>11</v>
      </c>
      <c r="G39" s="48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3020</v>
      </c>
      <c r="D40" s="16" t="s">
        <v>9</v>
      </c>
      <c r="E40" s="17" t="s">
        <v>10</v>
      </c>
      <c r="F40" s="48" t="s">
        <v>11</v>
      </c>
      <c r="G40" s="48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3021</v>
      </c>
      <c r="D41" s="16" t="s">
        <v>9</v>
      </c>
      <c r="E41" s="17" t="s">
        <v>10</v>
      </c>
      <c r="F41" s="48" t="s">
        <v>11</v>
      </c>
      <c r="G41" s="48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3022</v>
      </c>
      <c r="D42" s="16" t="s">
        <v>9</v>
      </c>
      <c r="E42" s="17" t="s">
        <v>10</v>
      </c>
      <c r="F42" s="48" t="s">
        <v>11</v>
      </c>
      <c r="G42" s="48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3023</v>
      </c>
      <c r="D43" s="16" t="s">
        <v>9</v>
      </c>
      <c r="E43" s="17" t="s">
        <v>10</v>
      </c>
      <c r="F43" s="48" t="s">
        <v>11</v>
      </c>
      <c r="G43" s="48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3024</v>
      </c>
      <c r="D44" s="16" t="s">
        <v>9</v>
      </c>
      <c r="E44" s="17" t="s">
        <v>10</v>
      </c>
      <c r="F44" s="48" t="s">
        <v>11</v>
      </c>
      <c r="G44" s="48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3025</v>
      </c>
      <c r="D45" s="16" t="s">
        <v>9</v>
      </c>
      <c r="E45" s="17" t="s">
        <v>10</v>
      </c>
      <c r="F45" s="48" t="s">
        <v>11</v>
      </c>
      <c r="G45" s="48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3026</v>
      </c>
      <c r="D46" s="16" t="s">
        <v>9</v>
      </c>
      <c r="E46" s="17" t="s">
        <v>10</v>
      </c>
      <c r="F46" s="48" t="s">
        <v>11</v>
      </c>
      <c r="G46" s="48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3027</v>
      </c>
      <c r="D47" s="16" t="s">
        <v>9</v>
      </c>
      <c r="E47" s="17" t="s">
        <v>10</v>
      </c>
      <c r="F47" s="48" t="s">
        <v>11</v>
      </c>
      <c r="G47" s="48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3028</v>
      </c>
      <c r="D48" s="16" t="s">
        <v>9</v>
      </c>
      <c r="E48" s="17" t="s">
        <v>10</v>
      </c>
      <c r="F48" s="48" t="s">
        <v>11</v>
      </c>
      <c r="G48" s="48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3029</v>
      </c>
      <c r="D49" s="16" t="s">
        <v>9</v>
      </c>
      <c r="E49" s="17" t="s">
        <v>10</v>
      </c>
      <c r="F49" s="48" t="s">
        <v>11</v>
      </c>
      <c r="G49" s="48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3030</v>
      </c>
      <c r="D50" s="16" t="s">
        <v>9</v>
      </c>
      <c r="E50" s="17" t="s">
        <v>10</v>
      </c>
      <c r="F50" s="48" t="s">
        <v>11</v>
      </c>
      <c r="G50" s="48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3031</v>
      </c>
      <c r="D51" s="16" t="s">
        <v>9</v>
      </c>
      <c r="E51" s="17" t="s">
        <v>10</v>
      </c>
      <c r="F51" s="48" t="s">
        <v>11</v>
      </c>
      <c r="G51" s="48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3032</v>
      </c>
      <c r="D52" s="16" t="s">
        <v>9</v>
      </c>
      <c r="E52" s="17" t="s">
        <v>10</v>
      </c>
      <c r="F52" s="48" t="s">
        <v>11</v>
      </c>
      <c r="G52" s="48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3033</v>
      </c>
      <c r="D53" s="16" t="s">
        <v>9</v>
      </c>
      <c r="E53" s="17" t="s">
        <v>10</v>
      </c>
      <c r="F53" s="48" t="s">
        <v>11</v>
      </c>
      <c r="G53" s="48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3034</v>
      </c>
      <c r="D54" s="16" t="s">
        <v>9</v>
      </c>
      <c r="E54" s="17" t="s">
        <v>10</v>
      </c>
      <c r="F54" s="48" t="s">
        <v>11</v>
      </c>
      <c r="G54" s="48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3035</v>
      </c>
      <c r="D55" s="16" t="s">
        <v>9</v>
      </c>
      <c r="E55" s="17" t="s">
        <v>10</v>
      </c>
      <c r="F55" s="48" t="s">
        <v>11</v>
      </c>
      <c r="G55" s="48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3036</v>
      </c>
      <c r="D56" s="16" t="s">
        <v>9</v>
      </c>
      <c r="E56" s="17" t="s">
        <v>10</v>
      </c>
      <c r="F56" s="48" t="s">
        <v>11</v>
      </c>
      <c r="G56" s="48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3037</v>
      </c>
      <c r="D57" s="16" t="s">
        <v>9</v>
      </c>
      <c r="E57" s="17" t="s">
        <v>10</v>
      </c>
      <c r="F57" s="48" t="s">
        <v>11</v>
      </c>
      <c r="G57" s="48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3038</v>
      </c>
      <c r="D58" s="16" t="s">
        <v>9</v>
      </c>
      <c r="E58" s="17" t="s">
        <v>10</v>
      </c>
      <c r="F58" s="48" t="s">
        <v>11</v>
      </c>
      <c r="G58" s="48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3039</v>
      </c>
      <c r="D59" s="16" t="s">
        <v>9</v>
      </c>
      <c r="E59" s="17" t="s">
        <v>10</v>
      </c>
      <c r="F59" s="48" t="s">
        <v>11</v>
      </c>
      <c r="G59" s="48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3040</v>
      </c>
      <c r="D60" s="16" t="s">
        <v>9</v>
      </c>
      <c r="E60" s="17" t="s">
        <v>10</v>
      </c>
      <c r="F60" s="48" t="s">
        <v>11</v>
      </c>
      <c r="G60" s="48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3041</v>
      </c>
      <c r="D61" s="16" t="s">
        <v>9</v>
      </c>
      <c r="E61" s="17" t="s">
        <v>10</v>
      </c>
      <c r="F61" s="48" t="s">
        <v>11</v>
      </c>
      <c r="G61" s="48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3042</v>
      </c>
      <c r="D62" s="16" t="s">
        <v>9</v>
      </c>
      <c r="E62" s="17" t="s">
        <v>10</v>
      </c>
      <c r="F62" s="48" t="s">
        <v>11</v>
      </c>
      <c r="G62" s="48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3043</v>
      </c>
      <c r="D63" s="16" t="s">
        <v>9</v>
      </c>
      <c r="E63" s="17" t="s">
        <v>10</v>
      </c>
      <c r="F63" s="48" t="s">
        <v>11</v>
      </c>
      <c r="G63" s="48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3044</v>
      </c>
      <c r="D64" s="16" t="s">
        <v>9</v>
      </c>
      <c r="E64" s="17" t="s">
        <v>10</v>
      </c>
      <c r="F64" s="48" t="s">
        <v>11</v>
      </c>
      <c r="G64" s="48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3045</v>
      </c>
      <c r="D65" s="16" t="s">
        <v>9</v>
      </c>
      <c r="E65" s="17" t="s">
        <v>10</v>
      </c>
      <c r="F65" s="48" t="s">
        <v>11</v>
      </c>
      <c r="G65" s="48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3046</v>
      </c>
      <c r="D66" s="16" t="s">
        <v>9</v>
      </c>
      <c r="E66" s="17" t="s">
        <v>10</v>
      </c>
      <c r="F66" s="48" t="s">
        <v>11</v>
      </c>
      <c r="G66" s="48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3047</v>
      </c>
      <c r="D67" s="16" t="s">
        <v>9</v>
      </c>
      <c r="E67" s="17" t="s">
        <v>10</v>
      </c>
      <c r="F67" s="48" t="s">
        <v>11</v>
      </c>
      <c r="G67" s="48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3048</v>
      </c>
      <c r="D68" s="16" t="s">
        <v>9</v>
      </c>
      <c r="E68" s="17" t="s">
        <v>10</v>
      </c>
      <c r="F68" s="48" t="s">
        <v>11</v>
      </c>
      <c r="G68" s="48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3049</v>
      </c>
      <c r="D69" s="16" t="s">
        <v>9</v>
      </c>
      <c r="E69" s="17" t="s">
        <v>10</v>
      </c>
      <c r="F69" s="48" t="s">
        <v>11</v>
      </c>
      <c r="G69" s="48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3050</v>
      </c>
      <c r="D70" s="16" t="s">
        <v>9</v>
      </c>
      <c r="E70" s="17" t="s">
        <v>10</v>
      </c>
      <c r="F70" s="48" t="s">
        <v>11</v>
      </c>
      <c r="G70" s="48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3051</v>
      </c>
      <c r="D71" s="16" t="s">
        <v>9</v>
      </c>
      <c r="E71" s="17" t="s">
        <v>10</v>
      </c>
      <c r="F71" s="48" t="s">
        <v>11</v>
      </c>
      <c r="G71" s="48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3052</v>
      </c>
      <c r="D72" s="16" t="s">
        <v>9</v>
      </c>
      <c r="E72" s="17" t="s">
        <v>10</v>
      </c>
      <c r="F72" s="48" t="s">
        <v>11</v>
      </c>
      <c r="G72" s="48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3053</v>
      </c>
      <c r="D73" s="16" t="s">
        <v>9</v>
      </c>
      <c r="E73" s="17" t="s">
        <v>10</v>
      </c>
      <c r="F73" s="48" t="s">
        <v>11</v>
      </c>
      <c r="G73" s="48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3054</v>
      </c>
      <c r="D74" s="16" t="s">
        <v>9</v>
      </c>
      <c r="E74" s="17" t="s">
        <v>10</v>
      </c>
      <c r="F74" s="48" t="s">
        <v>11</v>
      </c>
      <c r="G74" s="48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3055</v>
      </c>
      <c r="D75" s="16" t="s">
        <v>9</v>
      </c>
      <c r="E75" s="17" t="s">
        <v>10</v>
      </c>
      <c r="F75" s="48" t="s">
        <v>11</v>
      </c>
      <c r="G75" s="48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3056</v>
      </c>
      <c r="D76" s="16" t="s">
        <v>9</v>
      </c>
      <c r="E76" s="17" t="s">
        <v>10</v>
      </c>
      <c r="F76" s="48" t="s">
        <v>11</v>
      </c>
      <c r="G76" s="48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3057</v>
      </c>
      <c r="D77" s="16" t="s">
        <v>9</v>
      </c>
      <c r="E77" s="17" t="s">
        <v>10</v>
      </c>
      <c r="F77" s="48" t="s">
        <v>11</v>
      </c>
      <c r="G77" s="48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3058</v>
      </c>
      <c r="D78" s="16" t="s">
        <v>9</v>
      </c>
      <c r="E78" s="17" t="s">
        <v>10</v>
      </c>
      <c r="F78" s="48" t="s">
        <v>11</v>
      </c>
      <c r="G78" s="48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3059</v>
      </c>
      <c r="D79" s="16" t="s">
        <v>9</v>
      </c>
      <c r="E79" s="17" t="s">
        <v>10</v>
      </c>
      <c r="F79" s="48" t="s">
        <v>11</v>
      </c>
      <c r="G79" s="48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3060</v>
      </c>
      <c r="D80" s="16" t="s">
        <v>9</v>
      </c>
      <c r="E80" s="17" t="s">
        <v>10</v>
      </c>
      <c r="F80" s="48" t="s">
        <v>11</v>
      </c>
      <c r="G80" s="48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3061</v>
      </c>
      <c r="D81" s="16" t="s">
        <v>9</v>
      </c>
      <c r="E81" s="17" t="s">
        <v>10</v>
      </c>
      <c r="F81" s="48" t="s">
        <v>11</v>
      </c>
      <c r="G81" s="48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3062</v>
      </c>
      <c r="D82" s="16" t="s">
        <v>9</v>
      </c>
      <c r="E82" s="17" t="s">
        <v>10</v>
      </c>
      <c r="F82" s="48" t="s">
        <v>11</v>
      </c>
      <c r="G82" s="48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3063</v>
      </c>
      <c r="D83" s="16" t="s">
        <v>9</v>
      </c>
      <c r="E83" s="17" t="s">
        <v>10</v>
      </c>
      <c r="F83" s="48" t="s">
        <v>11</v>
      </c>
      <c r="G83" s="48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3064</v>
      </c>
      <c r="D84" s="16" t="s">
        <v>9</v>
      </c>
      <c r="E84" s="17" t="s">
        <v>10</v>
      </c>
      <c r="F84" s="48" t="s">
        <v>11</v>
      </c>
      <c r="G84" s="48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3065</v>
      </c>
      <c r="D85" s="16" t="s">
        <v>9</v>
      </c>
      <c r="E85" s="17" t="s">
        <v>10</v>
      </c>
      <c r="F85" s="48" t="s">
        <v>11</v>
      </c>
      <c r="G85" s="48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3066</v>
      </c>
      <c r="D86" s="16" t="s">
        <v>9</v>
      </c>
      <c r="E86" s="17" t="s">
        <v>10</v>
      </c>
      <c r="F86" s="48" t="s">
        <v>11</v>
      </c>
      <c r="G86" s="48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3067</v>
      </c>
      <c r="D87" s="16" t="s">
        <v>9</v>
      </c>
      <c r="E87" s="17" t="s">
        <v>10</v>
      </c>
      <c r="F87" s="48" t="s">
        <v>11</v>
      </c>
      <c r="G87" s="48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3068</v>
      </c>
      <c r="D88" s="16" t="s">
        <v>9</v>
      </c>
      <c r="E88" s="17" t="s">
        <v>10</v>
      </c>
      <c r="F88" s="48" t="s">
        <v>11</v>
      </c>
      <c r="G88" s="48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3069</v>
      </c>
      <c r="D89" s="16" t="s">
        <v>9</v>
      </c>
      <c r="E89" s="17" t="s">
        <v>10</v>
      </c>
      <c r="F89" s="48" t="s">
        <v>11</v>
      </c>
      <c r="G89" s="48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3070</v>
      </c>
      <c r="D90" s="16" t="s">
        <v>9</v>
      </c>
      <c r="E90" s="17" t="s">
        <v>10</v>
      </c>
      <c r="F90" s="48" t="s">
        <v>11</v>
      </c>
      <c r="G90" s="48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3071</v>
      </c>
      <c r="D91" s="16" t="s">
        <v>9</v>
      </c>
      <c r="E91" s="17" t="s">
        <v>10</v>
      </c>
      <c r="F91" s="48" t="s">
        <v>11</v>
      </c>
      <c r="G91" s="48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3072</v>
      </c>
      <c r="D92" s="16" t="s">
        <v>9</v>
      </c>
      <c r="E92" s="17" t="s">
        <v>10</v>
      </c>
      <c r="F92" s="48" t="s">
        <v>11</v>
      </c>
      <c r="G92" s="48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3073</v>
      </c>
      <c r="D93" s="16" t="s">
        <v>9</v>
      </c>
      <c r="E93" s="17" t="s">
        <v>10</v>
      </c>
      <c r="F93" s="48" t="s">
        <v>11</v>
      </c>
      <c r="G93" s="48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3074</v>
      </c>
      <c r="D94" s="16" t="s">
        <v>9</v>
      </c>
      <c r="E94" s="17" t="s">
        <v>10</v>
      </c>
      <c r="F94" s="48" t="s">
        <v>11</v>
      </c>
      <c r="G94" s="48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3075</v>
      </c>
      <c r="D95" s="16" t="s">
        <v>9</v>
      </c>
      <c r="E95" s="17" t="s">
        <v>10</v>
      </c>
      <c r="F95" s="48" t="s">
        <v>11</v>
      </c>
      <c r="G95" s="48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I2217"/>
  <sheetViews>
    <sheetView topLeftCell="A3" workbookViewId="0">
      <selection activeCell="L9" sqref="L9"/>
    </sheetView>
  </sheetViews>
  <sheetFormatPr defaultRowHeight="14.4"/>
  <cols>
    <col min="1" max="1" width="8.8867187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665686.98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588759.58191901457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598179.73522971885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607750.61099339428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617474.62076928862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627354.21470159723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637391.88213682279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647590.15225101192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657951.59468702821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668478.8202020207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679174.48132525303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690041.27302645706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701081.93339488038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712299.24432919838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723696.03223846562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735275.16875428101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747039.57145434956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758992.20459761913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771136.07987118105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783474.25714911998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796009.84526350594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808746.00278772204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821685.93883232563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834832.91385364288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848190.24047530117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861761.28432290605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875549.46487207257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889558.25631002581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903791.18841098633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918251.8474255621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932943.87698437111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947870.97901612113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963036.91468037898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978445.50531526515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994100.63340030937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1010006.2435347143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1026166.3434312697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1042585.00492617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1059266.3650049889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1076214.6268450688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1093434.0608745897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1110929.0058485831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1128703.8699421606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1146763.131861235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1165111.3419710149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1183753.1234425514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1202693.173417632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1221936.2641923141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1241487.2444193913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1261351.0403301015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1281532.6569753832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1302037.1794869893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1322869.7743587811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1344035.6907485216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1365540.2618004978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1387388.9059893058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1409587.1284851346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1432140.5225408967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1455054.770901551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1478335.6472359761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1501989.0175917516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1526020.8418732197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1550437.1753431913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1575244.1701486825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1600448.0768710615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1626055.2461009985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1652072.1300386146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1678505.2841192326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1705361.3686651404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1732647.1505637825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1760369.5049728029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1788535.4170523679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1817151.983725206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1846226.4154648094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1875766.0381122464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1905778.2947220425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1936270.7474375954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1967251.0793965969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1998727.0966669424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2030706.7302136135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2063198.0378970313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2096209.2065033838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207802.28700000001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183788.46408553023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186729.07951089874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189716.74478307311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192752.2126996023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195836.24810279591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198969.62807244065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202153.1421215997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205387.5923955453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208673.79387387406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212012.57457585604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215404.77576906973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218851.25218137485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222352.87221627682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225910.51817173726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229525.08646248505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233197.48784588481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236928.64765141899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240719.50601384169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244571.01811006316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248484.15439982415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252459.90087022135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256499.25928414491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260603.24743269122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264772.89939161431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269009.26578188018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273313.41403439024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277686.42865894054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282129.41151748359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286643.48210176331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291229.77781539154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295889.45426043781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300623.68552860484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305433.66449706251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310320.60312901554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315285.73277907976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320330.30450354505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325455.58937560173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330662.8788056114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335953.48486650118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341328.74062436522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346790.00047435507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352338.64048194472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357976.05872965587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363703.67566933035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369522.93448003969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375435.30143172032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381442.26625462784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387545.34251470189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393746.06799493713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400046.00508285611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406446.74116418179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412949.8890228087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419557.08724717365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426270.00064312841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433090.32065341843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440019.76578387315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447060.08203641511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454213.04334899771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461480.45204258175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468864.13927526306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476365.96550366731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483987.820951726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491731.62608695362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499599.33210434485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507592.92141801439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515714.40816070267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523965.83869127394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532349.29211033438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540866.88078409981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549520.75087664532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558313.08289067168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567246.09221692244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576322.02969239326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585543.18216747162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594911.87308215117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604430.46305146557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614101.35046028905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623926.97206765367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633909.80362073611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644052.36047866789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654357.19824632665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26087.733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23073.010642772191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23442.178813056547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23817.253674065454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24198.329732850503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24585.50300857611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24978.871056713328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25378.532993620742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25784.589521518672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26197.142953862975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26616.297241124783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27042.15799698278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27474.832524934503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27914.429845333452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28361.060722858787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28814.837694424528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29275.875097535321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29744.289099095888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30220.19772468142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30703.720888276326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31194.980422488745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31694.100109248564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32201.205710996543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32716.425002372493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33239.887802410456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33771.726007249024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34312.07362336501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34861.066801338849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35418.843870160272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35985.545372082837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36561.314098036164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37146.295123604745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37740.635845582423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38344.48601911174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38957.997795417534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39581.325760144209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40214.62697230652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40858.061003863419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41511.789979925241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42175.978619604044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42850.794277517707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43536.40698595799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44232.989497733317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44940.71732969705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45659.768806972206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46390.325107883764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47132.57030960991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47886.691434563669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48652.878497516685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49431.324553476952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50222.22574633258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51025.781358273904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51842.193860006286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52671.668961766387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53514.415665154651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54370.646315797123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55240.576656849873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56124.425883359472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57022.416697493216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57934.775364653113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58861.731770487568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59803.519478815375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60760.375790476421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61732.541803124048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62720.262471974027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63723.786671525617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64743.367258270031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65779.261134402361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66831.729312552794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67901.03698155364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68987.453573258506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70091.252830430632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71212.712875717538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72352.116281729017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73509.750142236691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74685.906144512483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75880.88064282469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77094.974733109877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78328.494328839632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79581.750238101071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80855.058241910694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82148.739173781258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50016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44236.105157504251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44943.882840024329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45662.984965464719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46393.592724912152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47135.890208510747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47890.06445184692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48656.305483076467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49434.806370805694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50225.763272738594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51029.375485102413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51845.845492864049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52675.379020749868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53518.185085081866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54374.476046443175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55244.467663186268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56128.379145797247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57026.433212130003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57938.856143524084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58865.877841820467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59807.731887289599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60764.655597486228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61736.890087046013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62724.68032843875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63728.275213693778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64747.92761711288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65783.894458986688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66836.436770330489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67905.81975865578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68992.312874794268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70096.189880790975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71217.728918883644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72357.212581585773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73514.927982891153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74691.166830617411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75886.22549990729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77100.405107905797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78334.011589632297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79587.355775066419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80860.753467467483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82154.525522946962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83468.997931314108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84804.501898215138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86161.373928586574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87539.955911443976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88940.595206027079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90363.644729323511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91809.463044992692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93278.414453712569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94770.869084971971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96287.202990331527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97827.798238176838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99393.043009987668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100983.33169814746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102599.06500531783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104240.6500454029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105908.50044612934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107603.03645326741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109324.68503651969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111073.87999710401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112851.06207705768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114656.67907029061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116491.18593541527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118355.04491038191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120248.72562894801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122172.70523901119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124127.46852283538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126113.50801920076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128131.32414750797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130181.42533386812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132264.32813921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134380.55738943737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136530.64630766836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138715.13664859105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140934.57883496853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143189.53209632804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145480.5646098693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147808.25364362722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150173.18570192525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152575.95667315603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155017.17197992653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157497.44673160536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6252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5529.5131446880314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5617.9853550030411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5707.8731206830898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5799.199090614019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5891.9862760638434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5986.258056480865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6082.0381853845583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6179.3507963507118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6278.2204090923242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6378.6719356378017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6480.7306866080062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6584.4223775937335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6689.7731356352333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6796.8095058053968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6905.5584578982835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7016.0473932246559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7128.3041515162504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7242.3570179405106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7358.2347302275584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7475.9664859111999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7595.5819496857785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7717.1112608807516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7840.5850410548437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7966.0344017117222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8093.49095213911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8222.986807373336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8354.5545962913111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8488.2274698319725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8624.0391093492835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8762.0237350988718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8902.2161148604555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9044.6515726982216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9189.3659978613941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9336.3958538271763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9485.7781874884113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9637.5506384882246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9791.7514487040371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9948.4194718833023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10107.594183433435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10269.31569036837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10433.624741414264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10600.562737276892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10770.171741073322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10942.494488930497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11117.574400753385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11295.455591165439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11476.182880624086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11659.801806714071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11846.358635621496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12035.900373791441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12228.474779772105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12424.130376248459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12622.916462268433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12824.883125664728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13030.081255675363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13238.562555766168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13450.379556658427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13665.585629564961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13884.234999638002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14106.38275963221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14332.084883786327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14561.398241926909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14794.380613797739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15031.090703618502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15271.588154876399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15515.933565354422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15764.188502400095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16016.415518438496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16272.678166733514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16533.04101740125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16797.569673679671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17066.330788458545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17339.392081073882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17616.822354371066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17898.691512041005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18185.070576233662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18476.031705453403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18771.648212740656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19071.994584144504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19377.146497490816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19687.18084145067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6252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5529.5131446880314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5617.9853550030411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5707.8731206830898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5799.199090614019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5891.9862760638434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5986.258056480865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6082.0381853845583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6179.3507963507118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6278.2204090923242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6378.6719356378017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6480.7306866080062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6584.4223775937335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6689.7731356352333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6796.8095058053968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6905.5584578982835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7016.0473932246559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7128.3041515162504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7242.3570179405106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7358.2347302275584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7475.9664859111999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7595.5819496857785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7717.1112608807516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7840.5850410548437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7966.0344017117222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8093.49095213911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8222.986807373336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8354.5545962913111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8488.2274698319725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8624.0391093492835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8762.0237350988718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8902.2161148604555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9044.6515726982216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9189.3659978613941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9336.3958538271763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9485.7781874884113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9637.5506384882246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9791.7514487040371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9948.4194718833023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10107.594183433435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10269.31569036837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10433.624741414264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10600.562737276892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10770.171741073322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10942.494488930497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11117.574400753385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11295.455591165439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11476.182880624086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11659.801806714071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11846.358635621496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12035.900373791441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12228.474779772105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12424.130376248459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12622.916462268433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12824.883125664728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13030.081255675363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13238.562555766168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13450.379556658427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13665.585629564961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13884.234999638002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14106.38275963221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14332.084883786327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14561.398241926909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14794.380613797739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15031.090703618502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15271.588154876399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15515.933565354422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15764.188502400095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16016.415518438496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16272.678166733514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16533.04101740125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16797.569673679671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17066.330788458545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17339.392081073882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17616.822354371066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17898.691512041005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18185.070576233662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18476.031705453403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18771.648212740656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19071.994584144504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19377.146497490816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19687.18084145067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76392.024000000005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67564.091627850867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68645.117093896493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69743.438967398833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70859.333990877218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71993.083334731258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73144.97266808695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74315.292230776337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75504.336906468758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76712.406296972273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77939.804797723831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79186.841674487412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80453.83114127921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81741.092439539672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83048.949918572296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84377.733117269468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85727.776847145768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87099.421276700115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88493.012017127316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89908.900209401341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91347.442612751765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92809.001694555802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94293.945721668701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95802.648853215404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97335.491234866859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98892.859094624728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100475.14484013873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102082.74715758096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103716.07111210226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105375.5282498959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107061.53670189423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108774.52128912455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110514.91362975053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112283.15224782655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114079.68268379178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115904.95760673244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117759.43692844016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119643.5879192952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121557.88532600393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123502.81149122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125478.85647507952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127486.5181786808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129526.30246953969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131598.72330905232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133704.30288199717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135843.57172810912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138017.06887575888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140225.34197777102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142468.94744941534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144748.45060860598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147064.42581834368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149417.45663143721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151808.13593754018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154237.06611254084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156704.85917034149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159212.13691706693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161759.53110774001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164347.68360546383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166977.24654315124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169648.88248784168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172363.26460764717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175121.07684136953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177923.01407083144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180769.78229596477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183662.09881270019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186600.69239370339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189586.30347200268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192619.68432755471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195701.5992767956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198832.82486522436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202014.15006306794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205246.37646407704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208530.31848750229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211866.80358330233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215256.67244063519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218700.77919968535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222199.99166688032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225755.19153355042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229367.27459808721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233037.15099165661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236765.74540752312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240553.9973340435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23759.723999999998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21014.028498426054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21350.252954400872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21691.857001671287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22038.926713698031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22391.549541117198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22749.814333775073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23113.811363115474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23483.632344925321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23859.370462444131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24241.120389843236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24628.978316080727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25023.041969138019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25423.410640644226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25830.185210894531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26243.468174268844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26663.363665057146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27089.977483698061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27523.41712343723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27963.791797412225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28411.212466170822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28865.791865629555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29327.644535479631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29796.886848047307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30273.637037616063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30758.015230217923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31250.143473901411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31750.145769483835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32258.148101795578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32774.27847142431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33298.666926967097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33831.445597798578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34372.748727363352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34922.71270700117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35481.476110313182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36049.179728078198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36625.966603727444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37211.982069387086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37807.373782497285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38412.291763017238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39026.888431225518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39651.318646125124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40285.739744463128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40930.311580374531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41585.196565660532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42250.559710711103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42926.568666082479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43613.393764739798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44311.208064975632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45020.187394015244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45740.510392319491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46472.358558596599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47215.916295534145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47971.37095626269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48738.912891562897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49518.735497827896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50311.035265793143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51116.011830045834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51933.868019326561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52764.809907635798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53609.046866157973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54466.791616016497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55338.260281872768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56223.672446382734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57123.251205524852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58037.223224813257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58965.818796410269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59909.271897152837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60867.82024750729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61841.705371467411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62831.172657410883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63836.471419929461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64857.854962648336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65895.580642050714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66949.909932323528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68021.10849124071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69109.446227100561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70215.197366734181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71338.640524601928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72480.058772995544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73639.73971336348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74817.975548777307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100.252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88.666786913190109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90.085455503801157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91.526822791861974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92.991251956531769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94.479111987836276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95.990777779641661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97.52663022411592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99.087056307701772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100.67244920862503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102.28320839596303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103.91973973029843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105.5824555659832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107.27177485503893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108.98812325271955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110.73193322476305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112.50364415635927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114.30370246286103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116.1325617022668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117.99068268950307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119.87853361253512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121.79659015033567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123.74533559274106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125.72526096222492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127.73686513762053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129.78065497982246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131.85714545949963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133.96685978685164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136.11032954344125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138.28809481613632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140.50070433319451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142.74871560252564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145.03269505216605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147.3532181730007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149.7108696637687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152.10624357838901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154.53994347564324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157.01258257125352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159.5247838923936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162.0771804346719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164.67041532162665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167.30514196677268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169.98202423824102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172.70173662605288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175.46496441206975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178.27240384266287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181.12476230414549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184.02275850101182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186.96712263702801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189.95859659922044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192.99793414480797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196.0859010911249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199.2232755085829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202.41084791672023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205.64942148338775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208.93981222712193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212.28284922275589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215.67937481031998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219.1302448072851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222.63632872420166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226.19850998378891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229.81768614352953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233.49476912182601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237.23068542777526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241.02637639461963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244.88279841693358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248.80092319160454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252.78173796267021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256.82624577007294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260.93546570239414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265.11043315363241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269.35220008409055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273.66183528543604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278.04042465000305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282.48907144440307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287.00889658751356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291.60103893291381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296.26665555584043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301.00692204473387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305.82303279744957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310.7162013222088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315.68766054336413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10450.200133071899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9242.5654191365466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9390.4464658427314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9540.6936092962151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9693.3447070449565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9848.4382223576758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10006.013233915397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10166.109445658043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10328.767196788573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10494.02747193719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10661.931911488187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10832.522822071996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11005.843187225149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11181.936678220751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11360.847665072282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11542.621227713438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11727.303167356855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11914.940018034564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12105.579058323117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12299.268323256287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12496.056616428388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12695.993522291241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12899.129418647903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13105.51548934627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13315.203737175811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13528.246996970624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13744.698948922154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13964.614132104911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14188.047958218589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14415.056725550088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14645.69763315889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14880.028795289432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15118.109256014064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15359.999004110288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15605.758988176054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15855.451131986871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16109.138350098659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16366.884563700238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16628.754716719443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16894.814792186957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17165.131828861948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17439.773938123737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17718.810321133718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18002.311286271855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18290.348266852208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18582.993839121842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18880.321740547795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19182.406888396559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19489.325398610901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19801.154604988678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20117.973078668496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20439.860647927191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20766.898418294029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21099.168792986733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21436.755493674518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21779.743581573312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22128.219478878484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22482.270990540539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22841.987326389186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23207.459123611414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23578.778469589201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23956.038925102628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24339.335547904269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24728.764916670742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25124.425155337471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25526.415957822872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25934.83861314804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26349.796030958409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26771.392767453744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27199.735051733005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27634.930812560735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28077.089705561706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28526.323140850694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28982.74431110431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29446.468220081981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29917.611711603291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30396.293498988947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30882.634194972772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31376.756342092336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31878.784443565812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32388.844994662864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32907.066514577469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31350.6003992156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27727.696257409552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28171.339397528107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28622.080827888556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29080.034121134777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29545.314667072933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30018.0397017461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30498.328336974035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30986.30159036562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31482.082415811474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31985.79573446446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32497.568466215889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33017.529561675343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33545.810034662143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34082.54299521674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34627.863683140211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35181.909502070455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35744.820054103584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36316.737174969239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36897.804969768746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37488.169849285048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38087.980566873608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38697.388255943588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39316.546468038687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39945.611211527306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40584.740990911749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41234.096846766333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41893.842396314598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42564.143874655638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43245.170176650128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43937.092899476535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44640.086385868155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45354.327768042051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46079.997012330721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46817.276964528013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47566.353395960461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48327.415050295829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49100.653691100561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49886.264150158175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50684.444376560707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51495.395486585679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52319.321814371047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53156.430963400984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54006.933858815399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54871.044800556447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55748.981517365355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56640.9652216432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57547.220665189496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58467.976195832525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59403.463814965842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60353.919236005298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61319.581943781384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62300.695254881888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63297.506378959995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64310.266481023355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65339.230744719724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66384.658436635247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67446.812971621403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68525.961979167347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69622.37737083403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70736.33540876738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71868.116775307659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73018.006643712579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74186.294750011992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75373.275466012172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76579.247873468368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77804.515839443877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79049.388092874986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80314.17830236099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81599.205155198768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82904.792437681943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84231.269116684853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85578.969422551818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86948.232933312654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88339.404660245666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89752.835134809604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91188.880496966551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92647.902584918018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94130.269026276714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95636.353330697137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97166.534983988284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98721.199543732102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28332.199467712599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25058.104506500331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25459.034178604339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25866.378725462007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26280.240785069404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26700.724637630512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27127.936231832602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27561.983211541923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28002.974942926594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28451.022542013423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28906.238902685636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29368.738725128605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29838.638544730664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30316.056761446351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30801.113669629493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31293.931488343565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31794.634392157062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32303.348542431577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32820.20211911048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33345.325353016247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33878.850558664511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34420.912167603143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34971.646762284792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35531.193110481356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36099.692200249054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36677.287275453047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37264.123871860291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37860.349853810061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38466.115451471022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39081.573298694559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39706.878471473676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40342.188527017257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40987.663543449533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41643.46616014473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42309.761618707045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42986.717804606356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43674.505289480054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44373.297374111738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45083.270132097532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45804.60245421109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46537.476093478464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47282.075710974124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48038.588922349707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48807.206345107305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49588.121646629021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50381.531592975094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51187.636098462695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52006.638276038095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52838.744488454708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53684.164400269976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54543.111030674299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55415.800807165091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56302.45362007973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57203.292878001004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58118.545564049018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59048.4422930738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59993.217369762984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60953.108847679185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61928.358589242052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62919.212326669927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63925.919723896652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64948.734439479005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65987.914190510666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67043.720817558846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68116.42035063979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69206.283076250023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70313.583605470034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71438.600943157551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72581.618558248083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73742.924455180051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74922.811246462923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76121.576226406338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77339.521446028841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78576.953789165316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79834.185049791966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81111.532010588635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82409.316522758061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83727.865587122185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85067.511436516143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86428.591619500396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87811.449085412416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89216.432270779012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13441.195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11887.918175434268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12078.124866241218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12271.374864101077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12467.716861926696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12667.200331717522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12869.875537025004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13075.793545617402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13285.006242347281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13497.56634222484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13713.527403700438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13932.943842159644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14155.870943634198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14382.364878732344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14612.482716792061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14846.282440260735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15083.822959304907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15325.164126653786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15570.366752680246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15819.492620723129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16072.6045026547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16329.766174697175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16591.04243349233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16856.49911242821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17126.203098227063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17400.222347798695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17678.625905363475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17961.483919849292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18248.867662566881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18540.849545167952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18837.503137890642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19138.903188096891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19445.125639106442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19756.247649332145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20072.34761172146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20393.505173509002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20719.801256285147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21051.318076385709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21388.139165607881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21730.349392257609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22078.034982533729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22431.28354225427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22790.184078930339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23154.827024193222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23525.304256580315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23901.709124685603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24284.136470680573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24672.682654211461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25067.445576678845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25468.524705905707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25876.021101200196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26290.037438819403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26710.678037840513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27138.048886445958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27572.257668629096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28013.413791327159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28461.628411988393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28917.014466580207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29379.686698045487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29849.76168521422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30327.35787217765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30812.595598132491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31305.597127702615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31806.486681745857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32315.39046865379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32832.436716152253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33357.755703610688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33891.479794868465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34433.743471586364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34984.683367131744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35544.438301005852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36113.149313821945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36690.959702843102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37278.015058088589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37874.463299018011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38480.454711802304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39096.141987191142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39721.680258986198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40357.227143129981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41002.942777420059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41658.989861858776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42325.53369964852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11447.071952075399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11923.546735182977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12400.021518290558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12876.496301398134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13352.971084505714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13829.445867613293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14305.920650720871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14782.395433828451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15258.870216936028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15735.34500004361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16211.819783151186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16688.294566258766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17164.769349366343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17641.244132473923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18117.718915581503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18594.19369868908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19070.668481796656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19547.143264904236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20023.61804801182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20500.092831119393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20976.567614226973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21453.042397334553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21929.517180442133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22405.99196354971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22882.46674665729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23358.941529764867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23835.416312872447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24311.891095980027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24788.365879087607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25264.840662195187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25741.31544530276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26217.79022841034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26637.274872064914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27063.471270017948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27496.486810338232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27936.430599303651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28383.4134888925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28837.54810471478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29298.948874390226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29767.732056380468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30244.015769282552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30727.920021591075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31219.566741936527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31719.079809807517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32226.585086764437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32742.210448152673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33266.085815323117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33798.343188368286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34339.116679382183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34888.542546252298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35446.759226992326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36013.907374624214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36590.129892618199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37175.571970900084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37770.38112243449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38374.707220393437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38988.702535919721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39612.521776494446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40246.322124918348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40890.263278917053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41544.507491379729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42209.219611241802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42884.567125021676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43570.720199022027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44267.851722206375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44976.137349761681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45695.755547357861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46426.8876361156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47169.717838293443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47924.433323706151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48691.224256885442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49470.283844995618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50261.808386515535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51065.997320699789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51883.053277831001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52713.182130276291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53556.593044360714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54413.498533070488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55284.114509599618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56168.660341753217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57067.358907221264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57980.43664973681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18552.928047924601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19325.178139883064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20097.428231841532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20869.678323799995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21641.928415758463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22414.178507716922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23186.428599675386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23958.678691633853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24730.928783592317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25503.178875550784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26275.428967509248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27047.679059467715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27819.929151426179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28592.179243384639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29364.429335343106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30136.679427301569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30908.929519260033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31681.1796112185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32453.429703176967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33225.679795135424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33997.929887093895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34770.179979052358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35542.430071010822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36314.680162969285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37086.930254927756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37859.180346886213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38631.430438844676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39403.680530803147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40175.930622761611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40948.180714720082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41720.430806678538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42492.680898637009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43172.563793015208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43863.324813703446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44565.138010722694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45278.180218894275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46002.631102396561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46738.673200034907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47486.491971235482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48246.275842775249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49018.21625625965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49802.507716359803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50599.347839821552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51408.937405258708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52231.480403742848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53067.18409020274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53916.259035645984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54778.919180216319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55655.381887099786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56545.867997293382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57450.601885250071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58369.811515414076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59303.728499660705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60252.58815565527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61216.629566145763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62196.095639204083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63191.233169431332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64202.292900142245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65229.529586544508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66273.202059929245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67333.573292888104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68410.910465574314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69505.485033023506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70617.572793551895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71747.45395824872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72895.413221580704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74061.73983312599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75246.727670456021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76450.67531318331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77673.886118194263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78916.66829608535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80179.334988822739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81462.204348643878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82765.599618222201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84089.849212113768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85435.286799507594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86802.251388299701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88191.087410512511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89602.14480908071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91035.779126026013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92492.351592042411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93972.229217515109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4750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4947.7147718854567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5145.4295437709143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5343.1443156563701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5540.8590875418276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5738.5738594272843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5936.288631312741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6134.0034031981986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6331.7181750836544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6529.432946969112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6727.1477188545687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6924.8624907400263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7122.5772626254829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7320.2920345109387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7518.0068063963963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7715.721578281853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7913.4363501673097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8111.1511220527673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8308.865893938224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8506.5806658236797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8704.2954377091373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8902.0102095945949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9099.7249814800507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9297.4397533655083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9495.1545252509659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9692.8692971364198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9890.5840690218774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10088.298840907335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10286.013612792793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10483.72838467825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10681.443156563706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10879.157928449164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11053.224455304353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11230.07604658922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11409.757263334646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11592.313379548004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11777.790393620768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11966.2350399187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12157.694800557403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12352.217917366323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12549.853404044183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12750.651058508889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12954.661475445029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13161.936059052152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13372.527035996985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13586.487468572941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13803.871268070108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14024.73320835923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14249.128939692979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14477.115002728066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14708.748842771713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14944.088824256063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15183.19424544416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15426.125353371264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15672.943359025207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15923.710452769606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16178.489820013916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16437.345657134145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16700.343187648286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16967.548678650663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17239.029457509074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17514.85392882922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17795.091591690489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18079.813057157538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18369.090066072054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18662.99550712921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18961.603435243276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19264.989090207175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19573.228915650488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19886.400578300898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20204.582987553709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20527.856315354573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20856.302016400241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21190.002848662647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21529.042894241255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21873.507580549114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22223.4837018379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22579.059441067307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22940.324392124385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23307.369582398376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23680.287495716748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24059.17209564822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4750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4947.7147718854567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5145.4295437709143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5343.1443156563701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5540.8590875418276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5738.5738594272843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5936.288631312741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6134.0034031981986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6331.7181750836544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6529.432946969112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6727.1477188545687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6924.8624907400263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7122.5772626254829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7320.2920345109387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7518.0068063963963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7715.721578281853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7913.4363501673097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8111.1511220527673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8308.865893938224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8506.5806658236797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8704.2954377091373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8902.0102095945949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9099.7249814800507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9297.4397533655083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9495.1545252509659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9692.8692971364198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9890.5840690218774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10088.298840907335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10286.013612792793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10483.72838467825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10681.443156563706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10879.157928449164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11053.224455304353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11230.07604658922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11409.757263334646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11592.313379548004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11777.790393620768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11966.2350399187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12157.694800557403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12352.217917366323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12549.853404044183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12750.651058508889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12954.661475445029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13161.936059052152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13372.527035996985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13586.487468572941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13803.871268070108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14024.73320835923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14249.128939692979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14477.115002728066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14708.748842771713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14944.088824256063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15183.19424544416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15426.125353371264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15672.943359025207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15923.710452769606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16178.489820013916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16437.345657134145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16700.343187648286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16967.548678650663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17239.029457509074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17514.85392882922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17795.091591690489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18079.813057157538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18369.090066072054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18662.99550712921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18961.603435243276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19264.989090207175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19573.228915650488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19886.400578300898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20204.582987553709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20527.856315354573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20856.302016400241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21190.002848662647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21529.042894241255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21873.507580549114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22223.4837018379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22579.059441067307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22940.324392124385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23307.369582398376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23680.287495716748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24059.17209564822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94786.753943023505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98574.510977866928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102362.26801271034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106150.02504755376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109937.78208239717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113725.53911724058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117513.296152084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121301.05318692741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125088.81022177084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128876.56725661425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132664.32429145768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136452.08132630109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140239.8383611445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144027.59539598791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147815.35243083132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151603.10946567473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155390.86650051817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159178.62353536158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162966.38057020496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166754.1376050484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170541.89463989183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174329.65167473524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178117.40870957865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181905.16574442206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185692.92277926544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189480.67981410888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193268.43684895232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197056.19388379573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200843.95091863917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204631.70795348255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208419.46498832598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211754.17642813924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215142.24325098944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218584.51914300525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222081.87144929339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225635.18139248202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229245.34429476171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232913.26980347798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236639.88212033361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240426.12023425894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244272.93815800708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248181.30516853518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252152.20605123177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256186.64134805146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260285.62760962034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264450.19765137427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268681.40081379627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272980.30322681699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277347.98807844613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281785.55588770116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286294.12478190445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290874.83077841497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295528.82807086955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300257.28932000347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305061.40594912349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309942.38844430936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314901.46665941842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319939.89012596902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325058.9283679846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330259.8712218724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335544.02916142234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340912.73362800514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346367.33736605325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351909.21476391004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357539.76220013265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363260.39839533472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369072.56476966018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374977.72580597474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380977.36941887037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387073.00732957222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393266.17544684547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399558.4342539949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405951.36920205888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412446.59110929194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419045.73656704061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425750.46835211321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432562.4758457471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439483.47545927903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446515.21106662753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453659.45444369351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460918.0057147927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29555.539425991468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30736.603210987043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31917.66699598261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33098.730780978185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34279.794565973752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35460.85835096932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36641.922135964895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37822.985920960462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39004.049705956029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40185.113490951597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41366.177275947171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42547.241060942739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43728.304845938306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44909.368630933881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46090.432415929448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47271.496200925016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48452.55998592059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49633.623770916165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50814.687555911725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51995.7513409073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53176.815125902875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54357.878910898442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55538.942695894009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56720.006480889584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57901.070265885144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59082.134050880719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60263.197835876286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61444.261620871861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62625.325405867436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63806.389190862996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64987.45297585857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66027.252223472329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67083.688259047864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68157.027271192623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69247.539707531731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70355.500342852218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71481.188348337848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72624.887361911271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73786.885559701856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74967.475728657082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76166.955340315588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77385.626625760633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78623.79665177282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79881.777398201186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81159.885836572415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82458.444009957573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83777.7791141169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85118.223579942773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86480.115157221851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87863.796999737388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89269.617751733196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90697.931635760935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92149.098541933097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93623.484118604043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95121.459864501696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96643.403222333698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98189.69767389106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99760.732836673284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101356.90456206008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102978.61503505305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104626.27287561391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106300.29324162373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108001.09793348973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109729.11550042554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111484.78134843237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113268.53785000727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115080.83445560742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116922.12780689713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118792.8818518075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120693.56796143641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122624.66504881941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124586.65968960049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126580.04624463411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128605.3269845483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130663.01221630107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132753.62041176186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134877.67833835009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137035.72119176367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139228.29273083189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141455.94541452519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143719.24054115763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100.54532512294195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104.56319942196022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108.58107372097847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112.59894801999674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116.616822319015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120.63469661803325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124.65257091705152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128.67044521606977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132.68831951508804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136.70619381410629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140.72406811312456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144.74194241214281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148.75981671116105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152.77769101017932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156.79556530919757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160.81343960821584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164.83131390723412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168.84918820625236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172.86706250527061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176.88493680428888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180.90281110330716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184.9206854023254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188.93855970134365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192.95643400036192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196.97430829938014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200.99218259839841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205.01005689741669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209.02793119643496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213.04580549545324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217.06367979447145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221.08155409348973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224.61885895898564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228.21276070232938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231.86416487356661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235.57399151154374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239.34317537572835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243.17266618174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247.06342884064793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251.01644370209829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255.03270680133184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259.11323011015315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263.25904179191559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267.47118646058624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271.75072544395562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276.098737051059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280.51631684387593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285.00457791337794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289.56465115999202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294.1976855785519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298.90484854780868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303.68732612457364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308.54632334256684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313.48306451604788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318.49879354830466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323.59477424507747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328.77229063299865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334.03264728312672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339.37716963965664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344.80720435389122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350.32411962355354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355.92930553753041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361.62417442613088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367.41016121694901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373.28872379642013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379.26134337716292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385.32952487119752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391.49479726913677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397.75871402544288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404.12285344985008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410.58881910504761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417.15824021072848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423.83277205410002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430.61409640696564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437.50392194947722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444.50398470066881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451.61604845587954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458.84190523117366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466.18337571487245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473.64230972631037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481.22058668193131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488.92011606884233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2904.0481650561373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3020.0963301122752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3136.144495168413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3252.1926602245508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3368.2408252806881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3484.2889903368255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3600.3371553929637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3716.3853204491011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3832.4334855052389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3948.4816505613762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4064.5298156175145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4180.5779806736518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4296.6261457297887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4412.6743107859274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4528.7224758420643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4644.7706408982021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4760.81880595434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4876.8669710104778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4992.9151360666147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5108.9633011227525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5225.0114661788903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5341.0596312350281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5457.107796291165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5573.1559613473037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5689.2041264034397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5805.2522914595784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5921.3004565157162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6037.348621571854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6153.3967866279918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6269.4449516841287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6385.4931167402665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6487.661006608113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6591.4635827138418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6696.9270000372626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6804.0778320378604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6912.9430773504637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7023.5501665880711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7135.9269692534826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7250.1018007615376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7366.1034295737218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7483.9610844469016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7603.7044617980509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7725.3637331868213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7848.9695529178098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7974.5530657644968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8102.1459148167287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8231.7802494537955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8363.4887334450577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8497.3045531801781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8633.2614260310602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8771.3936088475584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8911.7359065891196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9054.3236810945436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9199.1928599920575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9346.379945751929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9495.9220248839574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9647.8567772821043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9802.2224857186156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9959.0580454901155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10118.402974217957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10280.297421805446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10444.782180554334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10611.898695443204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10781.689074570293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10954.19609976342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11129.463237359632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11307.534649157389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11488.455203543906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11672.270486800611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11859.026814589419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12048.771243622852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12241.551583520815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12437.416408857151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12636.415071398867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12838.597712541248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13044.015275941909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13252.719520356981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13464.763032682693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13680.199241205615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13899.082429064905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14121.467747929944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6963050.8170537921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7241300.0831075851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7519549.3491613762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7797798.6152151693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8076047.8812689614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8354297.1473227525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8632546.4133765455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8910795.6794303376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9189044.9454841316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9467294.2115379218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9745543.4775917158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10023792.743645508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10302042.0096993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10580291.275753092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10858540.541806884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11136789.807860676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11415039.073914468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11693288.339968262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11971537.606022052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12249786.872075845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12528036.138129639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12806285.404183431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13084534.670237221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13362783.936291015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13641033.202344805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13919282.468398599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14197531.734452391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14475781.000506185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14754030.266559977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15032279.532613767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15310528.798667561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15555497.259446245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15804385.215597384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16057255.379046939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16314171.465111695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16575198.208553476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16840401.379890334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17109847.801968582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17383605.366800081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17661743.052668881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17944330.941511583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18231440.236575764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18523143.280360978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18819513.572846755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19120625.790012307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19426555.802652504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19737380.695494942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20053178.786622863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20374029.647208832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20700014.121564168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21031214.347509198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21367713.777069345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21709597.197502453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22056950.752662495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22409861.964705091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22768419.756140366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23132714.472238619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23502837.90379443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23878883.310255148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24260945.44321923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24649120.570310738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25043506.499435712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25444202.603426687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25851309.845081508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26264930.802602816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26685169.695444461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27112132.410571579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27545926.529140722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27986661.353606977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28434447.935264684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28889399.102228925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29351629.48786458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29821255.559670419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30298395.648625154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30783169.979003154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31275700.698667202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31776111.909845881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32284529.700403415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32801082.175609872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33325899.490419626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33859113.88226635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M905"/>
  <sheetViews>
    <sheetView topLeftCell="A888" workbookViewId="0">
      <selection activeCell="M4" sqref="M4:M905"/>
    </sheetView>
  </sheetViews>
  <sheetFormatPr defaultColWidth="8.88671875" defaultRowHeight="14.4"/>
  <cols>
    <col min="1" max="16384" width="8.88671875" style="16"/>
  </cols>
  <sheetData>
    <row r="2" spans="2:13">
      <c r="B2" s="1" t="s">
        <v>12</v>
      </c>
      <c r="D2" s="2"/>
    </row>
    <row r="3" spans="2:13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21</v>
      </c>
      <c r="G3" s="4" t="s">
        <v>22</v>
      </c>
      <c r="H3" s="4" t="s">
        <v>23</v>
      </c>
    </row>
    <row r="4" spans="2:13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J4*$M4</f>
        <v>1488.91583872213</v>
      </c>
      <c r="G4" s="16">
        <f>K4*$M4</f>
        <v>0</v>
      </c>
      <c r="H4" s="16">
        <f>L4*$M4</f>
        <v>0</v>
      </c>
      <c r="J4" s="16">
        <f>VLOOKUP($C4,'Growth rate'!$B$3:$T$93,3,FALSE)*VLOOKUP($E4,BY_RES_Demand_Drivers!$A$5:$I$100,7,FALSE)</f>
        <v>1488.91583872213</v>
      </c>
      <c r="K4" s="16">
        <f>VLOOKUP($C4,'Growth rate'!$B$3:$T$93,3,FALSE)*VLOOKUP($E4,BY_RES_Demand_Drivers!$A$5:$I$100,8,FALSE)</f>
        <v>0</v>
      </c>
      <c r="L4" s="16">
        <f>VLOOKUP($C4,'Growth rate'!$B$3:$T$93,3,FALSE)*VLOOKUP($E4,BY_RES_Demand_Drivers!$A$5:$I$100,9,FALSE)</f>
        <v>0</v>
      </c>
      <c r="M4" s="49">
        <v>1</v>
      </c>
    </row>
    <row r="5" spans="2:13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 t="shared" ref="F5:F68" si="0">J5*$M5</f>
        <v>1316.8553585329853</v>
      </c>
      <c r="G5" s="16">
        <f t="shared" ref="G5:G68" si="1">K5*$M5</f>
        <v>0</v>
      </c>
      <c r="H5" s="16">
        <f t="shared" ref="H5:H68" si="2">L5*$M5</f>
        <v>0</v>
      </c>
      <c r="J5" s="16">
        <f>VLOOKUP($C5,'Growth rate'!$B$3:$T$93,3,FALSE)*VLOOKUP($E5,BY_RES_Demand_Drivers!$A$5:$I$100,7,FALSE)</f>
        <v>1316.8553585329853</v>
      </c>
      <c r="K5" s="16">
        <f>VLOOKUP($C5,'Growth rate'!$B$3:$T$93,3,FALSE)*VLOOKUP($E5,BY_RES_Demand_Drivers!$A$5:$I$100,8,FALSE)</f>
        <v>0</v>
      </c>
      <c r="L5" s="16">
        <f>VLOOKUP($C5,'Growth rate'!$B$3:$T$93,3,FALSE)*VLOOKUP($E5,BY_RES_Demand_Drivers!$A$5:$I$100,9,FALSE)</f>
        <v>0</v>
      </c>
      <c r="M5" s="49">
        <v>1</v>
      </c>
    </row>
    <row r="6" spans="2:13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 t="shared" si="0"/>
        <v>1337.9250442695131</v>
      </c>
      <c r="G6" s="16">
        <f t="shared" si="1"/>
        <v>0</v>
      </c>
      <c r="H6" s="16">
        <f t="shared" si="2"/>
        <v>0</v>
      </c>
      <c r="J6" s="16">
        <f>VLOOKUP($C6,'Growth rate'!$B$3:$T$93,3,FALSE)*VLOOKUP($E6,BY_RES_Demand_Drivers!$A$5:$I$100,7,FALSE)</f>
        <v>1337.9250442695131</v>
      </c>
      <c r="K6" s="16">
        <f>VLOOKUP($C6,'Growth rate'!$B$3:$T$93,3,FALSE)*VLOOKUP($E6,BY_RES_Demand_Drivers!$A$5:$I$100,8,FALSE)</f>
        <v>0</v>
      </c>
      <c r="L6" s="16">
        <f>VLOOKUP($C6,'Growth rate'!$B$3:$T$93,3,FALSE)*VLOOKUP($E6,BY_RES_Demand_Drivers!$A$5:$I$100,9,FALSE)</f>
        <v>0</v>
      </c>
      <c r="M6" s="49">
        <v>1</v>
      </c>
    </row>
    <row r="7" spans="2:13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 t="shared" si="0"/>
        <v>1359.3318449778253</v>
      </c>
      <c r="G7" s="16">
        <f t="shared" si="1"/>
        <v>0</v>
      </c>
      <c r="H7" s="16">
        <f t="shared" si="2"/>
        <v>0</v>
      </c>
      <c r="J7" s="16">
        <f>VLOOKUP($C7,'Growth rate'!$B$3:$T$93,3,FALSE)*VLOOKUP($E7,BY_RES_Demand_Drivers!$A$5:$I$100,7,FALSE)</f>
        <v>1359.3318449778253</v>
      </c>
      <c r="K7" s="16">
        <f>VLOOKUP($C7,'Growth rate'!$B$3:$T$93,3,FALSE)*VLOOKUP($E7,BY_RES_Demand_Drivers!$A$5:$I$100,8,FALSE)</f>
        <v>0</v>
      </c>
      <c r="L7" s="16">
        <f>VLOOKUP($C7,'Growth rate'!$B$3:$T$93,3,FALSE)*VLOOKUP($E7,BY_RES_Demand_Drivers!$A$5:$I$100,9,FALSE)</f>
        <v>0</v>
      </c>
      <c r="M7" s="49">
        <v>1</v>
      </c>
    </row>
    <row r="8" spans="2:13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 t="shared" si="0"/>
        <v>1381.0811544974706</v>
      </c>
      <c r="G8" s="16">
        <f t="shared" si="1"/>
        <v>0</v>
      </c>
      <c r="H8" s="16">
        <f t="shared" si="2"/>
        <v>0</v>
      </c>
      <c r="J8" s="16">
        <f>VLOOKUP($C8,'Growth rate'!$B$3:$T$93,3,FALSE)*VLOOKUP($E8,BY_RES_Demand_Drivers!$A$5:$I$100,7,FALSE)</f>
        <v>1381.0811544974706</v>
      </c>
      <c r="K8" s="16">
        <f>VLOOKUP($C8,'Growth rate'!$B$3:$T$93,3,FALSE)*VLOOKUP($E8,BY_RES_Demand_Drivers!$A$5:$I$100,8,FALSE)</f>
        <v>0</v>
      </c>
      <c r="L8" s="16">
        <f>VLOOKUP($C8,'Growth rate'!$B$3:$T$93,3,FALSE)*VLOOKUP($E8,BY_RES_Demand_Drivers!$A$5:$I$100,9,FALSE)</f>
        <v>0</v>
      </c>
      <c r="M8" s="49">
        <v>1</v>
      </c>
    </row>
    <row r="9" spans="2:13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 t="shared" si="0"/>
        <v>1403.1784529694301</v>
      </c>
      <c r="G9" s="16">
        <f t="shared" si="1"/>
        <v>0</v>
      </c>
      <c r="H9" s="16">
        <f t="shared" si="2"/>
        <v>0</v>
      </c>
      <c r="J9" s="16">
        <f>VLOOKUP($C9,'Growth rate'!$B$3:$T$93,3,FALSE)*VLOOKUP($E9,BY_RES_Demand_Drivers!$A$5:$I$100,7,FALSE)</f>
        <v>1403.1784529694301</v>
      </c>
      <c r="K9" s="16">
        <f>VLOOKUP($C9,'Growth rate'!$B$3:$T$93,3,FALSE)*VLOOKUP($E9,BY_RES_Demand_Drivers!$A$5:$I$100,8,FALSE)</f>
        <v>0</v>
      </c>
      <c r="L9" s="16">
        <f>VLOOKUP($C9,'Growth rate'!$B$3:$T$93,3,FALSE)*VLOOKUP($E9,BY_RES_Demand_Drivers!$A$5:$I$100,9,FALSE)</f>
        <v>0</v>
      </c>
      <c r="M9" s="49">
        <v>1</v>
      </c>
    </row>
    <row r="10" spans="2:13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 t="shared" si="0"/>
        <v>1283.0663773952469</v>
      </c>
      <c r="G10" s="16">
        <f t="shared" si="1"/>
        <v>0</v>
      </c>
      <c r="H10" s="16">
        <f t="shared" si="2"/>
        <v>0</v>
      </c>
      <c r="J10" s="16">
        <f>VLOOKUP($C10,'Growth rate'!$B$3:$T$93,3,FALSE)*VLOOKUP($E10,BY_RES_Demand_Drivers!$A$5:$I$100,7,FALSE)</f>
        <v>1425.6293082169411</v>
      </c>
      <c r="K10" s="16">
        <f>VLOOKUP($C10,'Growth rate'!$B$3:$T$93,3,FALSE)*VLOOKUP($E10,BY_RES_Demand_Drivers!$A$5:$I$100,8,FALSE)</f>
        <v>0</v>
      </c>
      <c r="L10" s="16">
        <f>VLOOKUP($C10,'Growth rate'!$B$3:$T$93,3,FALSE)*VLOOKUP($E10,BY_RES_Demand_Drivers!$A$5:$I$100,9,FALSE)</f>
        <v>0</v>
      </c>
      <c r="M10" s="49">
        <v>0.9</v>
      </c>
    </row>
    <row r="11" spans="2:13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 t="shared" si="0"/>
        <v>1289.1110456620866</v>
      </c>
      <c r="G11" s="16">
        <f t="shared" si="1"/>
        <v>0</v>
      </c>
      <c r="H11" s="16">
        <f t="shared" si="2"/>
        <v>0</v>
      </c>
      <c r="J11" s="16">
        <f>VLOOKUP($C11,'Growth rate'!$B$3:$T$93,3,FALSE)*VLOOKUP($E11,BY_RES_Demand_Drivers!$A$5:$I$100,7,FALSE)</f>
        <v>1448.4393771484119</v>
      </c>
      <c r="K11" s="16">
        <f>VLOOKUP($C11,'Growth rate'!$B$3:$T$93,3,FALSE)*VLOOKUP($E11,BY_RES_Demand_Drivers!$A$5:$I$100,8,FALSE)</f>
        <v>0</v>
      </c>
      <c r="L11" s="16">
        <f>VLOOKUP($C11,'Growth rate'!$B$3:$T$93,3,FALSE)*VLOOKUP($E11,BY_RES_Demand_Drivers!$A$5:$I$100,9,FALSE)</f>
        <v>0</v>
      </c>
      <c r="M11" s="49">
        <v>0.89</v>
      </c>
    </row>
    <row r="12" spans="2:13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 t="shared" si="0"/>
        <v>1295.0206783208523</v>
      </c>
      <c r="G12" s="16">
        <f t="shared" si="1"/>
        <v>0</v>
      </c>
      <c r="H12" s="16">
        <f t="shared" si="2"/>
        <v>0</v>
      </c>
      <c r="J12" s="16">
        <f>VLOOKUP($C12,'Growth rate'!$B$3:$T$93,3,FALSE)*VLOOKUP($E12,BY_RES_Demand_Drivers!$A$5:$I$100,7,FALSE)</f>
        <v>1471.6144071827866</v>
      </c>
      <c r="K12" s="16">
        <f>VLOOKUP($C12,'Growth rate'!$B$3:$T$93,3,FALSE)*VLOOKUP($E12,BY_RES_Demand_Drivers!$A$5:$I$100,8,FALSE)</f>
        <v>0</v>
      </c>
      <c r="L12" s="16">
        <f>VLOOKUP($C12,'Growth rate'!$B$3:$T$93,3,FALSE)*VLOOKUP($E12,BY_RES_Demand_Drivers!$A$5:$I$100,9,FALSE)</f>
        <v>0</v>
      </c>
      <c r="M12" s="49">
        <v>0.88</v>
      </c>
    </row>
    <row r="13" spans="2:13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 t="shared" si="0"/>
        <v>1300.789406797009</v>
      </c>
      <c r="G13" s="16">
        <f t="shared" si="1"/>
        <v>0</v>
      </c>
      <c r="H13" s="16">
        <f t="shared" si="2"/>
        <v>0</v>
      </c>
      <c r="J13" s="16">
        <f>VLOOKUP($C13,'Growth rate'!$B$3:$T$93,3,FALSE)*VLOOKUP($E13,BY_RES_Demand_Drivers!$A$5:$I$100,7,FALSE)</f>
        <v>1495.1602376977114</v>
      </c>
      <c r="K13" s="16">
        <f>VLOOKUP($C13,'Growth rate'!$B$3:$T$93,3,FALSE)*VLOOKUP($E13,BY_RES_Demand_Drivers!$A$5:$I$100,8,FALSE)</f>
        <v>0</v>
      </c>
      <c r="L13" s="16">
        <f>VLOOKUP($C13,'Growth rate'!$B$3:$T$93,3,FALSE)*VLOOKUP($E13,BY_RES_Demand_Drivers!$A$5:$I$100,9,FALSE)</f>
        <v>0</v>
      </c>
      <c r="M13" s="49">
        <v>0.87</v>
      </c>
    </row>
    <row r="14" spans="2:13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 t="shared" si="0"/>
        <v>1306.4112092907524</v>
      </c>
      <c r="G14" s="16">
        <f t="shared" si="1"/>
        <v>0</v>
      </c>
      <c r="H14" s="16">
        <f t="shared" si="2"/>
        <v>0</v>
      </c>
      <c r="J14" s="16">
        <f>VLOOKUP($C14,'Growth rate'!$B$3:$T$93,3,FALSE)*VLOOKUP($E14,BY_RES_Demand_Drivers!$A$5:$I$100,7,FALSE)</f>
        <v>1519.0828015008749</v>
      </c>
      <c r="K14" s="16">
        <f>VLOOKUP($C14,'Growth rate'!$B$3:$T$93,3,FALSE)*VLOOKUP($E14,BY_RES_Demand_Drivers!$A$5:$I$100,8,FALSE)</f>
        <v>0</v>
      </c>
      <c r="L14" s="16">
        <f>VLOOKUP($C14,'Growth rate'!$B$3:$T$93,3,FALSE)*VLOOKUP($E14,BY_RES_Demand_Drivers!$A$5:$I$100,9,FALSE)</f>
        <v>0</v>
      </c>
      <c r="M14" s="49">
        <v>0.86</v>
      </c>
    </row>
    <row r="15" spans="2:13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 t="shared" si="0"/>
        <v>1311.8799073761554</v>
      </c>
      <c r="G15" s="16">
        <f t="shared" si="1"/>
        <v>0</v>
      </c>
      <c r="H15" s="16">
        <f t="shared" si="2"/>
        <v>0</v>
      </c>
      <c r="J15" s="16">
        <f>VLOOKUP($C15,'Growth rate'!$B$3:$T$93,3,FALSE)*VLOOKUP($E15,BY_RES_Demand_Drivers!$A$5:$I$100,7,FALSE)</f>
        <v>1543.3881263248888</v>
      </c>
      <c r="K15" s="16">
        <f>VLOOKUP($C15,'Growth rate'!$B$3:$T$93,3,FALSE)*VLOOKUP($E15,BY_RES_Demand_Drivers!$A$5:$I$100,8,FALSE)</f>
        <v>0</v>
      </c>
      <c r="L15" s="16">
        <f>VLOOKUP($C15,'Growth rate'!$B$3:$T$93,3,FALSE)*VLOOKUP($E15,BY_RES_Demand_Drivers!$A$5:$I$100,9,FALSE)</f>
        <v>0</v>
      </c>
      <c r="M15" s="49">
        <v>0.85</v>
      </c>
    </row>
    <row r="16" spans="2:13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 t="shared" si="0"/>
        <v>1313.268956689848</v>
      </c>
      <c r="G16" s="16">
        <f t="shared" si="1"/>
        <v>0</v>
      </c>
      <c r="H16" s="16">
        <f t="shared" si="2"/>
        <v>0</v>
      </c>
      <c r="J16" s="16">
        <f>VLOOKUP($C16,'Growth rate'!$B$3:$T$93,3,FALSE)*VLOOKUP($E16,BY_RES_Demand_Drivers!$A$5:$I$100,7,FALSE)</f>
        <v>1568.082336346087</v>
      </c>
      <c r="K16" s="16">
        <f>VLOOKUP($C16,'Growth rate'!$B$3:$T$93,3,FALSE)*VLOOKUP($E16,BY_RES_Demand_Drivers!$A$5:$I$100,8,FALSE)</f>
        <v>0</v>
      </c>
      <c r="L16" s="16">
        <f>VLOOKUP($C16,'Growth rate'!$B$3:$T$93,3,FALSE)*VLOOKUP($E16,BY_RES_Demand_Drivers!$A$5:$I$100,9,FALSE)</f>
        <v>0</v>
      </c>
      <c r="M16" s="49">
        <f t="shared" ref="M16:M33" si="3">($M$35-$M$15)/($C$35-$C$15)*(C16-$C$15)+$M$15</f>
        <v>0.83750000000000002</v>
      </c>
    </row>
    <row r="17" spans="2:13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 t="shared" si="0"/>
        <v>1314.3666143252899</v>
      </c>
      <c r="G17" s="16">
        <f t="shared" si="1"/>
        <v>0</v>
      </c>
      <c r="H17" s="16">
        <f t="shared" si="2"/>
        <v>0</v>
      </c>
      <c r="J17" s="16">
        <f>VLOOKUP($C17,'Growth rate'!$B$3:$T$93,3,FALSE)*VLOOKUP($E17,BY_RES_Demand_Drivers!$A$5:$I$100,7,FALSE)</f>
        <v>1593.1716537276243</v>
      </c>
      <c r="K17" s="16">
        <f>VLOOKUP($C17,'Growth rate'!$B$3:$T$93,3,FALSE)*VLOOKUP($E17,BY_RES_Demand_Drivers!$A$5:$I$100,8,FALSE)</f>
        <v>0</v>
      </c>
      <c r="L17" s="16">
        <f>VLOOKUP($C17,'Growth rate'!$B$3:$T$93,3,FALSE)*VLOOKUP($E17,BY_RES_Demand_Drivers!$A$5:$I$100,9,FALSE)</f>
        <v>0</v>
      </c>
      <c r="M17" s="49">
        <f t="shared" si="3"/>
        <v>0.82499999999999996</v>
      </c>
    </row>
    <row r="18" spans="2:13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 t="shared" si="0"/>
        <v>1315.1632001521539</v>
      </c>
      <c r="G18" s="16">
        <f t="shared" si="1"/>
        <v>0</v>
      </c>
      <c r="H18" s="16">
        <f t="shared" si="2"/>
        <v>0</v>
      </c>
      <c r="J18" s="16">
        <f>VLOOKUP($C18,'Growth rate'!$B$3:$T$93,3,FALSE)*VLOOKUP($E18,BY_RES_Demand_Drivers!$A$5:$I$100,7,FALSE)</f>
        <v>1618.6624001872663</v>
      </c>
      <c r="K18" s="16">
        <f>VLOOKUP($C18,'Growth rate'!$B$3:$T$93,3,FALSE)*VLOOKUP($E18,BY_RES_Demand_Drivers!$A$5:$I$100,8,FALSE)</f>
        <v>0</v>
      </c>
      <c r="L18" s="16">
        <f>VLOOKUP($C18,'Growth rate'!$B$3:$T$93,3,FALSE)*VLOOKUP($E18,BY_RES_Demand_Drivers!$A$5:$I$100,9,FALSE)</f>
        <v>0</v>
      </c>
      <c r="M18" s="49">
        <f t="shared" si="3"/>
        <v>0.8125</v>
      </c>
    </row>
    <row r="19" spans="2:13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 t="shared" si="0"/>
        <v>1315.6487988722099</v>
      </c>
      <c r="G19" s="16">
        <f t="shared" si="1"/>
        <v>0</v>
      </c>
      <c r="H19" s="16">
        <f t="shared" si="2"/>
        <v>0</v>
      </c>
      <c r="J19" s="16">
        <f>VLOOKUP($C19,'Growth rate'!$B$3:$T$93,3,FALSE)*VLOOKUP($E19,BY_RES_Demand_Drivers!$A$5:$I$100,7,FALSE)</f>
        <v>1644.5609985902624</v>
      </c>
      <c r="K19" s="16">
        <f>VLOOKUP($C19,'Growth rate'!$B$3:$T$93,3,FALSE)*VLOOKUP($E19,BY_RES_Demand_Drivers!$A$5:$I$100,8,FALSE)</f>
        <v>0</v>
      </c>
      <c r="L19" s="16">
        <f>VLOOKUP($C19,'Growth rate'!$B$3:$T$93,3,FALSE)*VLOOKUP($E19,BY_RES_Demand_Drivers!$A$5:$I$100,9,FALSE)</f>
        <v>0</v>
      </c>
      <c r="M19" s="49">
        <f t="shared" si="3"/>
        <v>0.79999999999999993</v>
      </c>
    </row>
    <row r="20" spans="2:13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 t="shared" si="0"/>
        <v>1315.813254972069</v>
      </c>
      <c r="G20" s="16">
        <f t="shared" si="1"/>
        <v>0</v>
      </c>
      <c r="H20" s="16">
        <f t="shared" si="2"/>
        <v>0</v>
      </c>
      <c r="J20" s="16">
        <f>VLOOKUP($C20,'Growth rate'!$B$3:$T$93,3,FALSE)*VLOOKUP($E20,BY_RES_Demand_Drivers!$A$5:$I$100,7,FALSE)</f>
        <v>1670.8739745677067</v>
      </c>
      <c r="K20" s="16">
        <f>VLOOKUP($C20,'Growth rate'!$B$3:$T$93,3,FALSE)*VLOOKUP($E20,BY_RES_Demand_Drivers!$A$5:$I$100,8,FALSE)</f>
        <v>0</v>
      </c>
      <c r="L20" s="16">
        <f>VLOOKUP($C20,'Growth rate'!$B$3:$T$93,3,FALSE)*VLOOKUP($E20,BY_RES_Demand_Drivers!$A$5:$I$100,9,FALSE)</f>
        <v>0</v>
      </c>
      <c r="M20" s="49">
        <f t="shared" si="3"/>
        <v>0.78749999999999998</v>
      </c>
    </row>
    <row r="21" spans="2:13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 t="shared" si="0"/>
        <v>1315.6461675746123</v>
      </c>
      <c r="G21" s="16">
        <f t="shared" si="1"/>
        <v>0</v>
      </c>
      <c r="H21" s="16">
        <f t="shared" si="2"/>
        <v>0</v>
      </c>
      <c r="J21" s="16">
        <f>VLOOKUP($C21,'Growth rate'!$B$3:$T$93,3,FALSE)*VLOOKUP($E21,BY_RES_Demand_Drivers!$A$5:$I$100,7,FALSE)</f>
        <v>1697.6079581607901</v>
      </c>
      <c r="K21" s="16">
        <f>VLOOKUP($C21,'Growth rate'!$B$3:$T$93,3,FALSE)*VLOOKUP($E21,BY_RES_Demand_Drivers!$A$5:$I$100,8,FALSE)</f>
        <v>0</v>
      </c>
      <c r="L21" s="16">
        <f>VLOOKUP($C21,'Growth rate'!$B$3:$T$93,3,FALSE)*VLOOKUP($E21,BY_RES_Demand_Drivers!$A$5:$I$100,9,FALSE)</f>
        <v>0</v>
      </c>
      <c r="M21" s="49">
        <f t="shared" si="3"/>
        <v>0.77499999999999991</v>
      </c>
    </row>
    <row r="22" spans="2:13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 t="shared" si="0"/>
        <v>1315.1368851871639</v>
      </c>
      <c r="G22" s="16">
        <f t="shared" si="1"/>
        <v>0</v>
      </c>
      <c r="H22" s="16">
        <f t="shared" si="2"/>
        <v>0</v>
      </c>
      <c r="J22" s="16">
        <f>VLOOKUP($C22,'Growth rate'!$B$3:$T$93,3,FALSE)*VLOOKUP($E22,BY_RES_Demand_Drivers!$A$5:$I$100,7,FALSE)</f>
        <v>1724.7696854913627</v>
      </c>
      <c r="K22" s="16">
        <f>VLOOKUP($C22,'Growth rate'!$B$3:$T$93,3,FALSE)*VLOOKUP($E22,BY_RES_Demand_Drivers!$A$5:$I$100,8,FALSE)</f>
        <v>0</v>
      </c>
      <c r="L22" s="16">
        <f>VLOOKUP($C22,'Growth rate'!$B$3:$T$93,3,FALSE)*VLOOKUP($E22,BY_RES_Demand_Drivers!$A$5:$I$100,9,FALSE)</f>
        <v>0</v>
      </c>
      <c r="M22" s="49">
        <f t="shared" si="3"/>
        <v>0.76249999999999996</v>
      </c>
    </row>
    <row r="23" spans="2:13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 t="shared" si="0"/>
        <v>1314.2745003444184</v>
      </c>
      <c r="G23" s="16">
        <f t="shared" si="1"/>
        <v>0</v>
      </c>
      <c r="H23" s="16">
        <f t="shared" si="2"/>
        <v>0</v>
      </c>
      <c r="J23" s="16">
        <f>VLOOKUP($C23,'Growth rate'!$B$3:$T$93,3,FALSE)*VLOOKUP($E23,BY_RES_Demand_Drivers!$A$5:$I$100,7,FALSE)</f>
        <v>1752.3660004592246</v>
      </c>
      <c r="K23" s="16">
        <f>VLOOKUP($C23,'Growth rate'!$B$3:$T$93,3,FALSE)*VLOOKUP($E23,BY_RES_Demand_Drivers!$A$5:$I$100,8,FALSE)</f>
        <v>0</v>
      </c>
      <c r="L23" s="16">
        <f>VLOOKUP($C23,'Growth rate'!$B$3:$T$93,3,FALSE)*VLOOKUP($E23,BY_RES_Demand_Drivers!$A$5:$I$100,9,FALSE)</f>
        <v>0</v>
      </c>
      <c r="M23" s="49">
        <f t="shared" si="3"/>
        <v>0.75</v>
      </c>
    </row>
    <row r="24" spans="2:13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 t="shared" si="0"/>
        <v>1313.0478441440969</v>
      </c>
      <c r="G24" s="16">
        <f t="shared" si="1"/>
        <v>0</v>
      </c>
      <c r="H24" s="16">
        <f t="shared" si="2"/>
        <v>0</v>
      </c>
      <c r="J24" s="16">
        <f>VLOOKUP($C24,'Growth rate'!$B$3:$T$93,3,FALSE)*VLOOKUP($E24,BY_RES_Demand_Drivers!$A$5:$I$100,7,FALSE)</f>
        <v>1780.4038564665723</v>
      </c>
      <c r="K24" s="16">
        <f>VLOOKUP($C24,'Growth rate'!$B$3:$T$93,3,FALSE)*VLOOKUP($E24,BY_RES_Demand_Drivers!$A$5:$I$100,8,FALSE)</f>
        <v>0</v>
      </c>
      <c r="L24" s="16">
        <f>VLOOKUP($C24,'Growth rate'!$B$3:$T$93,3,FALSE)*VLOOKUP($E24,BY_RES_Demand_Drivers!$A$5:$I$100,9,FALSE)</f>
        <v>0</v>
      </c>
      <c r="M24" s="49">
        <f t="shared" si="3"/>
        <v>0.73749999999999993</v>
      </c>
    </row>
    <row r="25" spans="2:13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 t="shared" si="0"/>
        <v>1311.445480673277</v>
      </c>
      <c r="G25" s="16">
        <f t="shared" si="1"/>
        <v>0</v>
      </c>
      <c r="H25" s="16">
        <f t="shared" si="2"/>
        <v>0</v>
      </c>
      <c r="J25" s="16">
        <f>VLOOKUP($C25,'Growth rate'!$B$3:$T$93,3,FALSE)*VLOOKUP($E25,BY_RES_Demand_Drivers!$A$5:$I$100,7,FALSE)</f>
        <v>1808.8903181700373</v>
      </c>
      <c r="K25" s="16">
        <f>VLOOKUP($C25,'Growth rate'!$B$3:$T$93,3,FALSE)*VLOOKUP($E25,BY_RES_Demand_Drivers!$A$5:$I$100,8,FALSE)</f>
        <v>0</v>
      </c>
      <c r="L25" s="16">
        <f>VLOOKUP($C25,'Growth rate'!$B$3:$T$93,3,FALSE)*VLOOKUP($E25,BY_RES_Demand_Drivers!$A$5:$I$100,9,FALSE)</f>
        <v>0</v>
      </c>
      <c r="M25" s="49">
        <f t="shared" si="3"/>
        <v>0.72499999999999998</v>
      </c>
    </row>
    <row r="26" spans="2:13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 t="shared" si="0"/>
        <v>1309.45570132329</v>
      </c>
      <c r="G26" s="16">
        <f t="shared" si="1"/>
        <v>0</v>
      </c>
      <c r="H26" s="16">
        <f t="shared" si="2"/>
        <v>0</v>
      </c>
      <c r="J26" s="16">
        <f>VLOOKUP($C26,'Growth rate'!$B$3:$T$93,3,FALSE)*VLOOKUP($E26,BY_RES_Demand_Drivers!$A$5:$I$100,7,FALSE)</f>
        <v>1837.832563260758</v>
      </c>
      <c r="K26" s="16">
        <f>VLOOKUP($C26,'Growth rate'!$B$3:$T$93,3,FALSE)*VLOOKUP($E26,BY_RES_Demand_Drivers!$A$5:$I$100,8,FALSE)</f>
        <v>0</v>
      </c>
      <c r="L26" s="16">
        <f>VLOOKUP($C26,'Growth rate'!$B$3:$T$93,3,FALSE)*VLOOKUP($E26,BY_RES_Demand_Drivers!$A$5:$I$100,9,FALSE)</f>
        <v>0</v>
      </c>
      <c r="M26" s="49">
        <f t="shared" si="3"/>
        <v>0.71249999999999991</v>
      </c>
    </row>
    <row r="27" spans="2:13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 t="shared" si="0"/>
        <v>1307.066518991051</v>
      </c>
      <c r="G27" s="16">
        <f t="shared" si="1"/>
        <v>0</v>
      </c>
      <c r="H27" s="16">
        <f t="shared" si="2"/>
        <v>0</v>
      </c>
      <c r="J27" s="16">
        <f>VLOOKUP($C27,'Growth rate'!$B$3:$T$93,3,FALSE)*VLOOKUP($E27,BY_RES_Demand_Drivers!$A$5:$I$100,7,FALSE)</f>
        <v>1867.2378842729302</v>
      </c>
      <c r="K27" s="16">
        <f>VLOOKUP($C27,'Growth rate'!$B$3:$T$93,3,FALSE)*VLOOKUP($E27,BY_RES_Demand_Drivers!$A$5:$I$100,8,FALSE)</f>
        <v>0</v>
      </c>
      <c r="L27" s="16">
        <f>VLOOKUP($C27,'Growth rate'!$B$3:$T$93,3,FALSE)*VLOOKUP($E27,BY_RES_Demand_Drivers!$A$5:$I$100,9,FALSE)</f>
        <v>0</v>
      </c>
      <c r="M27" s="49">
        <f t="shared" si="3"/>
        <v>0.7</v>
      </c>
    </row>
    <row r="28" spans="2:13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 t="shared" si="0"/>
        <v>1304.2656621646418</v>
      </c>
      <c r="G28" s="16">
        <f t="shared" si="1"/>
        <v>0</v>
      </c>
      <c r="H28" s="16">
        <f t="shared" si="2"/>
        <v>0</v>
      </c>
      <c r="J28" s="16">
        <f>VLOOKUP($C28,'Growth rate'!$B$3:$T$93,3,FALSE)*VLOOKUP($E28,BY_RES_Demand_Drivers!$A$5:$I$100,7,FALSE)</f>
        <v>1897.1136904212972</v>
      </c>
      <c r="K28" s="16">
        <f>VLOOKUP($C28,'Growth rate'!$B$3:$T$93,3,FALSE)*VLOOKUP($E28,BY_RES_Demand_Drivers!$A$5:$I$100,8,FALSE)</f>
        <v>0</v>
      </c>
      <c r="L28" s="16">
        <f>VLOOKUP($C28,'Growth rate'!$B$3:$T$93,3,FALSE)*VLOOKUP($E28,BY_RES_Demand_Drivers!$A$5:$I$100,9,FALSE)</f>
        <v>0</v>
      </c>
      <c r="M28" s="49">
        <f t="shared" si="3"/>
        <v>0.6875</v>
      </c>
    </row>
    <row r="29" spans="2:13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 t="shared" si="0"/>
        <v>1301.0405688909257</v>
      </c>
      <c r="G29" s="16">
        <f t="shared" si="1"/>
        <v>0</v>
      </c>
      <c r="H29" s="16">
        <f t="shared" si="2"/>
        <v>0</v>
      </c>
      <c r="J29" s="16">
        <f>VLOOKUP($C29,'Growth rate'!$B$3:$T$93,3,FALSE)*VLOOKUP($E29,BY_RES_Demand_Drivers!$A$5:$I$100,7,FALSE)</f>
        <v>1927.4675094680381</v>
      </c>
      <c r="K29" s="16">
        <f>VLOOKUP($C29,'Growth rate'!$B$3:$T$93,3,FALSE)*VLOOKUP($E29,BY_RES_Demand_Drivers!$A$5:$I$100,8,FALSE)</f>
        <v>0</v>
      </c>
      <c r="L29" s="16">
        <f>VLOOKUP($C29,'Growth rate'!$B$3:$T$93,3,FALSE)*VLOOKUP($E29,BY_RES_Demand_Drivers!$A$5:$I$100,9,FALSE)</f>
        <v>0</v>
      </c>
      <c r="M29" s="49">
        <f t="shared" si="3"/>
        <v>0.67499999999999993</v>
      </c>
    </row>
    <row r="30" spans="2:13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 t="shared" si="0"/>
        <v>1297.3783806229364</v>
      </c>
      <c r="G30" s="16">
        <f t="shared" si="1"/>
        <v>0</v>
      </c>
      <c r="H30" s="16">
        <f t="shared" si="2"/>
        <v>0</v>
      </c>
      <c r="J30" s="16">
        <f>VLOOKUP($C30,'Growth rate'!$B$3:$T$93,3,FALSE)*VLOOKUP($E30,BY_RES_Demand_Drivers!$A$5:$I$100,7,FALSE)</f>
        <v>1958.3069896195268</v>
      </c>
      <c r="K30" s="16">
        <f>VLOOKUP($C30,'Growth rate'!$B$3:$T$93,3,FALSE)*VLOOKUP($E30,BY_RES_Demand_Drivers!$A$5:$I$100,8,FALSE)</f>
        <v>0</v>
      </c>
      <c r="L30" s="16">
        <f>VLOOKUP($C30,'Growth rate'!$B$3:$T$93,3,FALSE)*VLOOKUP($E30,BY_RES_Demand_Drivers!$A$5:$I$100,9,FALSE)</f>
        <v>0</v>
      </c>
      <c r="M30" s="49">
        <f t="shared" si="3"/>
        <v>0.66249999999999998</v>
      </c>
    </row>
    <row r="31" spans="2:13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 t="shared" si="0"/>
        <v>1293.2659359447352</v>
      </c>
      <c r="G31" s="16">
        <f t="shared" si="1"/>
        <v>0</v>
      </c>
      <c r="H31" s="16">
        <f t="shared" si="2"/>
        <v>0</v>
      </c>
      <c r="J31" s="16">
        <f>VLOOKUP($C31,'Growth rate'!$B$3:$T$93,3,FALSE)*VLOOKUP($E31,BY_RES_Demand_Drivers!$A$5:$I$100,7,FALSE)</f>
        <v>1989.6399014534393</v>
      </c>
      <c r="K31" s="16">
        <f>VLOOKUP($C31,'Growth rate'!$B$3:$T$93,3,FALSE)*VLOOKUP($E31,BY_RES_Demand_Drivers!$A$5:$I$100,8,FALSE)</f>
        <v>0</v>
      </c>
      <c r="L31" s="16">
        <f>VLOOKUP($C31,'Growth rate'!$B$3:$T$93,3,FALSE)*VLOOKUP($E31,BY_RES_Demand_Drivers!$A$5:$I$100,9,FALSE)</f>
        <v>0</v>
      </c>
      <c r="M31" s="49">
        <f t="shared" si="3"/>
        <v>0.64999999999999991</v>
      </c>
    </row>
    <row r="32" spans="2:13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 t="shared" si="0"/>
        <v>1288.6897641713927</v>
      </c>
      <c r="G32" s="16">
        <f t="shared" si="1"/>
        <v>0</v>
      </c>
      <c r="H32" s="16">
        <f t="shared" si="2"/>
        <v>0</v>
      </c>
      <c r="J32" s="16">
        <f>VLOOKUP($C32,'Growth rate'!$B$3:$T$93,3,FALSE)*VLOOKUP($E32,BY_RES_Demand_Drivers!$A$5:$I$100,7,FALSE)</f>
        <v>2021.4741398766946</v>
      </c>
      <c r="K32" s="16">
        <f>VLOOKUP($C32,'Growth rate'!$B$3:$T$93,3,FALSE)*VLOOKUP($E32,BY_RES_Demand_Drivers!$A$5:$I$100,8,FALSE)</f>
        <v>0</v>
      </c>
      <c r="L32" s="16">
        <f>VLOOKUP($C32,'Growth rate'!$B$3:$T$93,3,FALSE)*VLOOKUP($E32,BY_RES_Demand_Drivers!$A$5:$I$100,9,FALSE)</f>
        <v>0</v>
      </c>
      <c r="M32" s="49">
        <f t="shared" si="3"/>
        <v>0.63749999999999996</v>
      </c>
    </row>
    <row r="33" spans="2:13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 t="shared" si="0"/>
        <v>1283.6360788217009</v>
      </c>
      <c r="G33" s="16">
        <f t="shared" si="1"/>
        <v>0</v>
      </c>
      <c r="H33" s="16">
        <f t="shared" si="2"/>
        <v>0</v>
      </c>
      <c r="J33" s="16">
        <f>VLOOKUP($C33,'Growth rate'!$B$3:$T$93,3,FALSE)*VLOOKUP($E33,BY_RES_Demand_Drivers!$A$5:$I$100,7,FALSE)</f>
        <v>2053.8177261147216</v>
      </c>
      <c r="K33" s="16">
        <f>VLOOKUP($C33,'Growth rate'!$B$3:$T$93,3,FALSE)*VLOOKUP($E33,BY_RES_Demand_Drivers!$A$5:$I$100,8,FALSE)</f>
        <v>0</v>
      </c>
      <c r="L33" s="16">
        <f>VLOOKUP($C33,'Growth rate'!$B$3:$T$93,3,FALSE)*VLOOKUP($E33,BY_RES_Demand_Drivers!$A$5:$I$100,9,FALSE)</f>
        <v>0</v>
      </c>
      <c r="M33" s="49">
        <f t="shared" si="3"/>
        <v>0.625</v>
      </c>
    </row>
    <row r="34" spans="2:13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 t="shared" si="0"/>
        <v>1278.0907709611913</v>
      </c>
      <c r="G34" s="16">
        <f t="shared" si="1"/>
        <v>0</v>
      </c>
      <c r="H34" s="16">
        <f t="shared" si="2"/>
        <v>0</v>
      </c>
      <c r="J34" s="16">
        <f>VLOOKUP($C34,'Growth rate'!$B$3:$T$93,3,FALSE)*VLOOKUP($E34,BY_RES_Demand_Drivers!$A$5:$I$100,7,FALSE)</f>
        <v>2086.6788097325575</v>
      </c>
      <c r="K34" s="16">
        <f>VLOOKUP($C34,'Growth rate'!$B$3:$T$93,3,FALSE)*VLOOKUP($E34,BY_RES_Demand_Drivers!$A$5:$I$100,8,FALSE)</f>
        <v>0</v>
      </c>
      <c r="L34" s="16">
        <f>VLOOKUP($C34,'Growth rate'!$B$3:$T$93,3,FALSE)*VLOOKUP($E34,BY_RES_Demand_Drivers!$A$5:$I$100,9,FALSE)</f>
        <v>0</v>
      </c>
      <c r="M34" s="49">
        <f>($M$35-$M$15)/($C$35-$C$15)*(C34-$C$15)+$M$15</f>
        <v>0.61249999999999993</v>
      </c>
    </row>
    <row r="35" spans="2:13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 t="shared" si="0"/>
        <v>1272.0394024129669</v>
      </c>
      <c r="G35" s="16">
        <f t="shared" si="1"/>
        <v>0</v>
      </c>
      <c r="H35" s="16">
        <f t="shared" si="2"/>
        <v>0</v>
      </c>
      <c r="J35" s="16">
        <f>VLOOKUP($C35,'Growth rate'!$B$3:$T$93,3,FALSE)*VLOOKUP($E35,BY_RES_Demand_Drivers!$A$5:$I$100,7,FALSE)</f>
        <v>2120.0656706882783</v>
      </c>
      <c r="K35" s="16">
        <f>VLOOKUP($C35,'Growth rate'!$B$3:$T$93,3,FALSE)*VLOOKUP($E35,BY_RES_Demand_Drivers!$A$5:$I$100,8,FALSE)</f>
        <v>0</v>
      </c>
      <c r="L35" s="16">
        <f>VLOOKUP($C35,'Growth rate'!$B$3:$T$93,3,FALSE)*VLOOKUP($E35,BY_RES_Demand_Drivers!$A$5:$I$100,9,FALSE)</f>
        <v>0</v>
      </c>
      <c r="M35" s="49">
        <v>0.6</v>
      </c>
    </row>
    <row r="36" spans="2:13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 t="shared" si="0"/>
        <v>1292.3920328515744</v>
      </c>
      <c r="G36" s="16">
        <f t="shared" si="1"/>
        <v>0</v>
      </c>
      <c r="H36" s="16">
        <f t="shared" si="2"/>
        <v>0</v>
      </c>
      <c r="J36" s="16">
        <f>VLOOKUP($C36,'Growth rate'!$B$3:$T$93,3,FALSE)*VLOOKUP($E36,BY_RES_Demand_Drivers!$A$5:$I$100,7,FALSE)</f>
        <v>2153.9867214192909</v>
      </c>
      <c r="K36" s="16">
        <f>VLOOKUP($C36,'Growth rate'!$B$3:$T$93,3,FALSE)*VLOOKUP($E36,BY_RES_Demand_Drivers!$A$5:$I$100,8,FALSE)</f>
        <v>0</v>
      </c>
      <c r="L36" s="16">
        <f>VLOOKUP($C36,'Growth rate'!$B$3:$T$93,3,FALSE)*VLOOKUP($E36,BY_RES_Demand_Drivers!$A$5:$I$100,9,FALSE)</f>
        <v>0</v>
      </c>
      <c r="M36" s="49">
        <f>M35</f>
        <v>0.6</v>
      </c>
    </row>
    <row r="37" spans="2:13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 t="shared" si="0"/>
        <v>1313.0703053771995</v>
      </c>
      <c r="G37" s="16">
        <f t="shared" si="1"/>
        <v>0</v>
      </c>
      <c r="H37" s="16">
        <f t="shared" si="2"/>
        <v>0</v>
      </c>
      <c r="J37" s="16">
        <f>VLOOKUP($C37,'Growth rate'!$B$3:$T$93,3,FALSE)*VLOOKUP($E37,BY_RES_Demand_Drivers!$A$5:$I$100,7,FALSE)</f>
        <v>2188.4505089619993</v>
      </c>
      <c r="K37" s="16">
        <f>VLOOKUP($C37,'Growth rate'!$B$3:$T$93,3,FALSE)*VLOOKUP($E37,BY_RES_Demand_Drivers!$A$5:$I$100,8,FALSE)</f>
        <v>0</v>
      </c>
      <c r="L37" s="16">
        <f>VLOOKUP($C37,'Growth rate'!$B$3:$T$93,3,FALSE)*VLOOKUP($E37,BY_RES_Demand_Drivers!$A$5:$I$100,9,FALSE)</f>
        <v>0</v>
      </c>
      <c r="M37" s="49">
        <f t="shared" ref="M37:M85" si="4">M36</f>
        <v>0.6</v>
      </c>
    </row>
    <row r="38" spans="2:13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 t="shared" si="0"/>
        <v>1334.0794302632348</v>
      </c>
      <c r="G38" s="16">
        <f t="shared" si="1"/>
        <v>0</v>
      </c>
      <c r="H38" s="16">
        <f t="shared" si="2"/>
        <v>0</v>
      </c>
      <c r="J38" s="16">
        <f>VLOOKUP($C38,'Growth rate'!$B$3:$T$93,3,FALSE)*VLOOKUP($E38,BY_RES_Demand_Drivers!$A$5:$I$100,7,FALSE)</f>
        <v>2223.4657171053914</v>
      </c>
      <c r="K38" s="16">
        <f>VLOOKUP($C38,'Growth rate'!$B$3:$T$93,3,FALSE)*VLOOKUP($E38,BY_RES_Demand_Drivers!$A$5:$I$100,8,FALSE)</f>
        <v>0</v>
      </c>
      <c r="L38" s="16">
        <f>VLOOKUP($C38,'Growth rate'!$B$3:$T$93,3,FALSE)*VLOOKUP($E38,BY_RES_Demand_Drivers!$A$5:$I$100,9,FALSE)</f>
        <v>0</v>
      </c>
      <c r="M38" s="49">
        <f t="shared" si="4"/>
        <v>0.6</v>
      </c>
    </row>
    <row r="39" spans="2:13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 t="shared" si="0"/>
        <v>1355.4247011474465</v>
      </c>
      <c r="G39" s="16">
        <f t="shared" si="1"/>
        <v>0</v>
      </c>
      <c r="H39" s="16">
        <f t="shared" si="2"/>
        <v>0</v>
      </c>
      <c r="J39" s="16">
        <f>VLOOKUP($C39,'Growth rate'!$B$3:$T$93,3,FALSE)*VLOOKUP($E39,BY_RES_Demand_Drivers!$A$5:$I$100,7,FALSE)</f>
        <v>2259.0411685790777</v>
      </c>
      <c r="K39" s="16">
        <f>VLOOKUP($C39,'Growth rate'!$B$3:$T$93,3,FALSE)*VLOOKUP($E39,BY_RES_Demand_Drivers!$A$5:$I$100,8,FALSE)</f>
        <v>0</v>
      </c>
      <c r="L39" s="16">
        <f>VLOOKUP($C39,'Growth rate'!$B$3:$T$93,3,FALSE)*VLOOKUP($E39,BY_RES_Demand_Drivers!$A$5:$I$100,9,FALSE)</f>
        <v>0</v>
      </c>
      <c r="M39" s="49">
        <f t="shared" si="4"/>
        <v>0.6</v>
      </c>
    </row>
    <row r="40" spans="2:13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 t="shared" si="0"/>
        <v>1377.1114963658058</v>
      </c>
      <c r="G40" s="16">
        <f t="shared" si="1"/>
        <v>0</v>
      </c>
      <c r="H40" s="16">
        <f t="shared" si="2"/>
        <v>0</v>
      </c>
      <c r="J40" s="16">
        <f>VLOOKUP($C40,'Growth rate'!$B$3:$T$93,3,FALSE)*VLOOKUP($E40,BY_RES_Demand_Drivers!$A$5:$I$100,7,FALSE)</f>
        <v>2295.1858272763429</v>
      </c>
      <c r="K40" s="16">
        <f>VLOOKUP($C40,'Growth rate'!$B$3:$T$93,3,FALSE)*VLOOKUP($E40,BY_RES_Demand_Drivers!$A$5:$I$100,8,FALSE)</f>
        <v>0</v>
      </c>
      <c r="L40" s="16">
        <f>VLOOKUP($C40,'Growth rate'!$B$3:$T$93,3,FALSE)*VLOOKUP($E40,BY_RES_Demand_Drivers!$A$5:$I$100,9,FALSE)</f>
        <v>0</v>
      </c>
      <c r="M40" s="49">
        <f t="shared" si="4"/>
        <v>0.6</v>
      </c>
    </row>
    <row r="41" spans="2:13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 t="shared" si="0"/>
        <v>1399.1452803076588</v>
      </c>
      <c r="G41" s="16">
        <f t="shared" si="1"/>
        <v>0</v>
      </c>
      <c r="H41" s="16">
        <f t="shared" si="2"/>
        <v>0</v>
      </c>
      <c r="J41" s="16">
        <f>VLOOKUP($C41,'Growth rate'!$B$3:$T$93,3,FALSE)*VLOOKUP($E41,BY_RES_Demand_Drivers!$A$5:$I$100,7,FALSE)</f>
        <v>2331.9088005127646</v>
      </c>
      <c r="K41" s="16">
        <f>VLOOKUP($C41,'Growth rate'!$B$3:$T$93,3,FALSE)*VLOOKUP($E41,BY_RES_Demand_Drivers!$A$5:$I$100,8,FALSE)</f>
        <v>0</v>
      </c>
      <c r="L41" s="16">
        <f>VLOOKUP($C41,'Growth rate'!$B$3:$T$93,3,FALSE)*VLOOKUP($E41,BY_RES_Demand_Drivers!$A$5:$I$100,9,FALSE)</f>
        <v>0</v>
      </c>
      <c r="M41" s="49">
        <f t="shared" si="4"/>
        <v>0.6</v>
      </c>
    </row>
    <row r="42" spans="2:13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 t="shared" si="0"/>
        <v>1421.5316047925812</v>
      </c>
      <c r="G42" s="16">
        <f t="shared" si="1"/>
        <v>0</v>
      </c>
      <c r="H42" s="16">
        <f t="shared" si="2"/>
        <v>0</v>
      </c>
      <c r="J42" s="16">
        <f>VLOOKUP($C42,'Growth rate'!$B$3:$T$93,3,FALSE)*VLOOKUP($E42,BY_RES_Demand_Drivers!$A$5:$I$100,7,FALSE)</f>
        <v>2369.2193413209689</v>
      </c>
      <c r="K42" s="16">
        <f>VLOOKUP($C42,'Growth rate'!$B$3:$T$93,3,FALSE)*VLOOKUP($E42,BY_RES_Demand_Drivers!$A$5:$I$100,8,FALSE)</f>
        <v>0</v>
      </c>
      <c r="L42" s="16">
        <f>VLOOKUP($C42,'Growth rate'!$B$3:$T$93,3,FALSE)*VLOOKUP($E42,BY_RES_Demand_Drivers!$A$5:$I$100,9,FALSE)</f>
        <v>0</v>
      </c>
      <c r="M42" s="49">
        <f t="shared" si="4"/>
        <v>0.6</v>
      </c>
    </row>
    <row r="43" spans="2:13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 t="shared" si="0"/>
        <v>1444.2761104692624</v>
      </c>
      <c r="G43" s="16">
        <f t="shared" si="1"/>
        <v>0</v>
      </c>
      <c r="H43" s="16">
        <f t="shared" si="2"/>
        <v>0</v>
      </c>
      <c r="J43" s="16">
        <f>VLOOKUP($C43,'Growth rate'!$B$3:$T$93,3,FALSE)*VLOOKUP($E43,BY_RES_Demand_Drivers!$A$5:$I$100,7,FALSE)</f>
        <v>2407.1268507821042</v>
      </c>
      <c r="K43" s="16">
        <f>VLOOKUP($C43,'Growth rate'!$B$3:$T$93,3,FALSE)*VLOOKUP($E43,BY_RES_Demand_Drivers!$A$5:$I$100,8,FALSE)</f>
        <v>0</v>
      </c>
      <c r="L43" s="16">
        <f>VLOOKUP($C43,'Growth rate'!$B$3:$T$93,3,FALSE)*VLOOKUP($E43,BY_RES_Demand_Drivers!$A$5:$I$100,9,FALSE)</f>
        <v>0</v>
      </c>
      <c r="M43" s="49">
        <f t="shared" si="4"/>
        <v>0.6</v>
      </c>
    </row>
    <row r="44" spans="2:13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 t="shared" si="0"/>
        <v>1467.3845282367706</v>
      </c>
      <c r="G44" s="16">
        <f t="shared" si="1"/>
        <v>0</v>
      </c>
      <c r="H44" s="16">
        <f t="shared" si="2"/>
        <v>0</v>
      </c>
      <c r="J44" s="16">
        <f>VLOOKUP($C44,'Growth rate'!$B$3:$T$93,3,FALSE)*VLOOKUP($E44,BY_RES_Demand_Drivers!$A$5:$I$100,7,FALSE)</f>
        <v>2445.6408803946179</v>
      </c>
      <c r="K44" s="16">
        <f>VLOOKUP($C44,'Growth rate'!$B$3:$T$93,3,FALSE)*VLOOKUP($E44,BY_RES_Demand_Drivers!$A$5:$I$100,8,FALSE)</f>
        <v>0</v>
      </c>
      <c r="L44" s="16">
        <f>VLOOKUP($C44,'Growth rate'!$B$3:$T$93,3,FALSE)*VLOOKUP($E44,BY_RES_Demand_Drivers!$A$5:$I$100,9,FALSE)</f>
        <v>0</v>
      </c>
      <c r="M44" s="49">
        <f t="shared" si="4"/>
        <v>0.6</v>
      </c>
    </row>
    <row r="45" spans="2:13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 t="shared" si="0"/>
        <v>1490.8626806885591</v>
      </c>
      <c r="G45" s="16">
        <f t="shared" si="1"/>
        <v>0</v>
      </c>
      <c r="H45" s="16">
        <f t="shared" si="2"/>
        <v>0</v>
      </c>
      <c r="J45" s="16">
        <f>VLOOKUP($C45,'Growth rate'!$B$3:$T$93,3,FALSE)*VLOOKUP($E45,BY_RES_Demand_Drivers!$A$5:$I$100,7,FALSE)</f>
        <v>2484.7711344809318</v>
      </c>
      <c r="K45" s="16">
        <f>VLOOKUP($C45,'Growth rate'!$B$3:$T$93,3,FALSE)*VLOOKUP($E45,BY_RES_Demand_Drivers!$A$5:$I$100,8,FALSE)</f>
        <v>0</v>
      </c>
      <c r="L45" s="16">
        <f>VLOOKUP($C45,'Growth rate'!$B$3:$T$93,3,FALSE)*VLOOKUP($E45,BY_RES_Demand_Drivers!$A$5:$I$100,9,FALSE)</f>
        <v>0</v>
      </c>
      <c r="M45" s="49">
        <f t="shared" si="4"/>
        <v>0.6</v>
      </c>
    </row>
    <row r="46" spans="2:13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 t="shared" si="0"/>
        <v>1514.7164835795761</v>
      </c>
      <c r="G46" s="16">
        <f t="shared" si="1"/>
        <v>0</v>
      </c>
      <c r="H46" s="16">
        <f t="shared" si="2"/>
        <v>0</v>
      </c>
      <c r="J46" s="16">
        <f>VLOOKUP($C46,'Growth rate'!$B$3:$T$93,3,FALSE)*VLOOKUP($E46,BY_RES_Demand_Drivers!$A$5:$I$100,7,FALSE)</f>
        <v>2524.527472632627</v>
      </c>
      <c r="K46" s="16">
        <f>VLOOKUP($C46,'Growth rate'!$B$3:$T$93,3,FALSE)*VLOOKUP($E46,BY_RES_Demand_Drivers!$A$5:$I$100,8,FALSE)</f>
        <v>0</v>
      </c>
      <c r="L46" s="16">
        <f>VLOOKUP($C46,'Growth rate'!$B$3:$T$93,3,FALSE)*VLOOKUP($E46,BY_RES_Demand_Drivers!$A$5:$I$100,9,FALSE)</f>
        <v>0</v>
      </c>
      <c r="M46" s="49">
        <f t="shared" si="4"/>
        <v>0.6</v>
      </c>
    </row>
    <row r="47" spans="2:13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 t="shared" si="0"/>
        <v>1538.9519473168491</v>
      </c>
      <c r="G47" s="16">
        <f t="shared" si="1"/>
        <v>0</v>
      </c>
      <c r="H47" s="16">
        <f t="shared" si="2"/>
        <v>0</v>
      </c>
      <c r="J47" s="16">
        <f>VLOOKUP($C47,'Growth rate'!$B$3:$T$93,3,FALSE)*VLOOKUP($E47,BY_RES_Demand_Drivers!$A$5:$I$100,7,FALSE)</f>
        <v>2564.9199121947486</v>
      </c>
      <c r="K47" s="16">
        <f>VLOOKUP($C47,'Growth rate'!$B$3:$T$93,3,FALSE)*VLOOKUP($E47,BY_RES_Demand_Drivers!$A$5:$I$100,8,FALSE)</f>
        <v>0</v>
      </c>
      <c r="L47" s="16">
        <f>VLOOKUP($C47,'Growth rate'!$B$3:$T$93,3,FALSE)*VLOOKUP($E47,BY_RES_Demand_Drivers!$A$5:$I$100,9,FALSE)</f>
        <v>0</v>
      </c>
      <c r="M47" s="49">
        <f t="shared" si="4"/>
        <v>0.6</v>
      </c>
    </row>
    <row r="48" spans="2:13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 t="shared" si="0"/>
        <v>1563.5751784739189</v>
      </c>
      <c r="G48" s="16">
        <f t="shared" si="1"/>
        <v>0</v>
      </c>
      <c r="H48" s="16">
        <f t="shared" si="2"/>
        <v>0</v>
      </c>
      <c r="J48" s="16">
        <f>VLOOKUP($C48,'Growth rate'!$B$3:$T$93,3,FALSE)*VLOOKUP($E48,BY_RES_Demand_Drivers!$A$5:$I$100,7,FALSE)</f>
        <v>2605.9586307898649</v>
      </c>
      <c r="K48" s="16">
        <f>VLOOKUP($C48,'Growth rate'!$B$3:$T$93,3,FALSE)*VLOOKUP($E48,BY_RES_Demand_Drivers!$A$5:$I$100,8,FALSE)</f>
        <v>0</v>
      </c>
      <c r="L48" s="16">
        <f>VLOOKUP($C48,'Growth rate'!$B$3:$T$93,3,FALSE)*VLOOKUP($E48,BY_RES_Demand_Drivers!$A$5:$I$100,9,FALSE)</f>
        <v>0</v>
      </c>
      <c r="M48" s="49">
        <f t="shared" si="4"/>
        <v>0.6</v>
      </c>
    </row>
    <row r="49" spans="2:13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 t="shared" si="0"/>
        <v>1588.5923813295017</v>
      </c>
      <c r="G49" s="16">
        <f t="shared" si="1"/>
        <v>0</v>
      </c>
      <c r="H49" s="16">
        <f t="shared" si="2"/>
        <v>0</v>
      </c>
      <c r="J49" s="16">
        <f>VLOOKUP($C49,'Growth rate'!$B$3:$T$93,3,FALSE)*VLOOKUP($E49,BY_RES_Demand_Drivers!$A$5:$I$100,7,FALSE)</f>
        <v>2647.6539688825028</v>
      </c>
      <c r="K49" s="16">
        <f>VLOOKUP($C49,'Growth rate'!$B$3:$T$93,3,FALSE)*VLOOKUP($E49,BY_RES_Demand_Drivers!$A$5:$I$100,8,FALSE)</f>
        <v>0</v>
      </c>
      <c r="L49" s="16">
        <f>VLOOKUP($C49,'Growth rate'!$B$3:$T$93,3,FALSE)*VLOOKUP($E49,BY_RES_Demand_Drivers!$A$5:$I$100,9,FALSE)</f>
        <v>0</v>
      </c>
      <c r="M49" s="49">
        <f t="shared" si="4"/>
        <v>0.6</v>
      </c>
    </row>
    <row r="50" spans="2:13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 t="shared" si="0"/>
        <v>1614.0098594307738</v>
      </c>
      <c r="G50" s="16">
        <f t="shared" si="1"/>
        <v>0</v>
      </c>
      <c r="H50" s="16">
        <f t="shared" si="2"/>
        <v>0</v>
      </c>
      <c r="J50" s="16">
        <f>VLOOKUP($C50,'Growth rate'!$B$3:$T$93,3,FALSE)*VLOOKUP($E50,BY_RES_Demand_Drivers!$A$5:$I$100,7,FALSE)</f>
        <v>2690.0164323846229</v>
      </c>
      <c r="K50" s="16">
        <f>VLOOKUP($C50,'Growth rate'!$B$3:$T$93,3,FALSE)*VLOOKUP($E50,BY_RES_Demand_Drivers!$A$5:$I$100,8,FALSE)</f>
        <v>0</v>
      </c>
      <c r="L50" s="16">
        <f>VLOOKUP($C50,'Growth rate'!$B$3:$T$93,3,FALSE)*VLOOKUP($E50,BY_RES_Demand_Drivers!$A$5:$I$100,9,FALSE)</f>
        <v>0</v>
      </c>
      <c r="M50" s="49">
        <f t="shared" si="4"/>
        <v>0.6</v>
      </c>
    </row>
    <row r="51" spans="2:13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 t="shared" si="0"/>
        <v>1639.834017181666</v>
      </c>
      <c r="G51" s="16">
        <f t="shared" si="1"/>
        <v>0</v>
      </c>
      <c r="H51" s="16">
        <f t="shared" si="2"/>
        <v>0</v>
      </c>
      <c r="J51" s="16">
        <f>VLOOKUP($C51,'Growth rate'!$B$3:$T$93,3,FALSE)*VLOOKUP($E51,BY_RES_Demand_Drivers!$A$5:$I$100,7,FALSE)</f>
        <v>2733.0566953027769</v>
      </c>
      <c r="K51" s="16">
        <f>VLOOKUP($C51,'Growth rate'!$B$3:$T$93,3,FALSE)*VLOOKUP($E51,BY_RES_Demand_Drivers!$A$5:$I$100,8,FALSE)</f>
        <v>0</v>
      </c>
      <c r="L51" s="16">
        <f>VLOOKUP($C51,'Growth rate'!$B$3:$T$93,3,FALSE)*VLOOKUP($E51,BY_RES_Demand_Drivers!$A$5:$I$100,9,FALSE)</f>
        <v>0</v>
      </c>
      <c r="M51" s="49">
        <f t="shared" si="4"/>
        <v>0.6</v>
      </c>
    </row>
    <row r="52" spans="2:13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 t="shared" si="0"/>
        <v>1666.071361456573</v>
      </c>
      <c r="G52" s="16">
        <f t="shared" si="1"/>
        <v>0</v>
      </c>
      <c r="H52" s="16">
        <f t="shared" si="2"/>
        <v>0</v>
      </c>
      <c r="J52" s="16">
        <f>VLOOKUP($C52,'Growth rate'!$B$3:$T$93,3,FALSE)*VLOOKUP($E52,BY_RES_Demand_Drivers!$A$5:$I$100,7,FALSE)</f>
        <v>2776.7856024276216</v>
      </c>
      <c r="K52" s="16">
        <f>VLOOKUP($C52,'Growth rate'!$B$3:$T$93,3,FALSE)*VLOOKUP($E52,BY_RES_Demand_Drivers!$A$5:$I$100,8,FALSE)</f>
        <v>0</v>
      </c>
      <c r="L52" s="16">
        <f>VLOOKUP($C52,'Growth rate'!$B$3:$T$93,3,FALSE)*VLOOKUP($E52,BY_RES_Demand_Drivers!$A$5:$I$100,9,FALSE)</f>
        <v>0</v>
      </c>
      <c r="M52" s="49">
        <f t="shared" si="4"/>
        <v>0.6</v>
      </c>
    </row>
    <row r="53" spans="2:13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 t="shared" si="0"/>
        <v>1692.7285032398779</v>
      </c>
      <c r="G53" s="16">
        <f t="shared" si="1"/>
        <v>0</v>
      </c>
      <c r="H53" s="16">
        <f t="shared" si="2"/>
        <v>0</v>
      </c>
      <c r="J53" s="16">
        <f>VLOOKUP($C53,'Growth rate'!$B$3:$T$93,3,FALSE)*VLOOKUP($E53,BY_RES_Demand_Drivers!$A$5:$I$100,7,FALSE)</f>
        <v>2821.2141720664631</v>
      </c>
      <c r="K53" s="16">
        <f>VLOOKUP($C53,'Growth rate'!$B$3:$T$93,3,FALSE)*VLOOKUP($E53,BY_RES_Demand_Drivers!$A$5:$I$100,8,FALSE)</f>
        <v>0</v>
      </c>
      <c r="L53" s="16">
        <f>VLOOKUP($C53,'Growth rate'!$B$3:$T$93,3,FALSE)*VLOOKUP($E53,BY_RES_Demand_Drivers!$A$5:$I$100,9,FALSE)</f>
        <v>0</v>
      </c>
      <c r="M53" s="49">
        <f t="shared" si="4"/>
        <v>0.6</v>
      </c>
    </row>
    <row r="54" spans="2:13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 t="shared" si="0"/>
        <v>1719.8121592917159</v>
      </c>
      <c r="G54" s="16">
        <f t="shared" si="1"/>
        <v>0</v>
      </c>
      <c r="H54" s="16">
        <f t="shared" si="2"/>
        <v>0</v>
      </c>
      <c r="J54" s="16">
        <f>VLOOKUP($C54,'Growth rate'!$B$3:$T$93,3,FALSE)*VLOOKUP($E54,BY_RES_Demand_Drivers!$A$5:$I$100,7,FALSE)</f>
        <v>2866.3535988195267</v>
      </c>
      <c r="K54" s="16">
        <f>VLOOKUP($C54,'Growth rate'!$B$3:$T$93,3,FALSE)*VLOOKUP($E54,BY_RES_Demand_Drivers!$A$5:$I$100,8,FALSE)</f>
        <v>0</v>
      </c>
      <c r="L54" s="16">
        <f>VLOOKUP($C54,'Growth rate'!$B$3:$T$93,3,FALSE)*VLOOKUP($E54,BY_RES_Demand_Drivers!$A$5:$I$100,9,FALSE)</f>
        <v>0</v>
      </c>
      <c r="M54" s="49">
        <f t="shared" si="4"/>
        <v>0.6</v>
      </c>
    </row>
    <row r="55" spans="2:13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 t="shared" si="0"/>
        <v>1747.3291538403835</v>
      </c>
      <c r="G55" s="16">
        <f t="shared" si="1"/>
        <v>0</v>
      </c>
      <c r="H55" s="16">
        <f t="shared" si="2"/>
        <v>0</v>
      </c>
      <c r="J55" s="16">
        <f>VLOOKUP($C55,'Growth rate'!$B$3:$T$93,3,FALSE)*VLOOKUP($E55,BY_RES_Demand_Drivers!$A$5:$I$100,7,FALSE)</f>
        <v>2912.2152564006392</v>
      </c>
      <c r="K55" s="16">
        <f>VLOOKUP($C55,'Growth rate'!$B$3:$T$93,3,FALSE)*VLOOKUP($E55,BY_RES_Demand_Drivers!$A$5:$I$100,8,FALSE)</f>
        <v>0</v>
      </c>
      <c r="L55" s="16">
        <f>VLOOKUP($C55,'Growth rate'!$B$3:$T$93,3,FALSE)*VLOOKUP($E55,BY_RES_Demand_Drivers!$A$5:$I$100,9,FALSE)</f>
        <v>0</v>
      </c>
      <c r="M55" s="49">
        <f t="shared" si="4"/>
        <v>0.6</v>
      </c>
    </row>
    <row r="56" spans="2:13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 t="shared" si="0"/>
        <v>1775.2864203018298</v>
      </c>
      <c r="G56" s="16">
        <f t="shared" si="1"/>
        <v>0</v>
      </c>
      <c r="H56" s="16">
        <f t="shared" si="2"/>
        <v>0</v>
      </c>
      <c r="J56" s="16">
        <f>VLOOKUP($C56,'Growth rate'!$B$3:$T$93,3,FALSE)*VLOOKUP($E56,BY_RES_Demand_Drivers!$A$5:$I$100,7,FALSE)</f>
        <v>2958.8107005030497</v>
      </c>
      <c r="K56" s="16">
        <f>VLOOKUP($C56,'Growth rate'!$B$3:$T$93,3,FALSE)*VLOOKUP($E56,BY_RES_Demand_Drivers!$A$5:$I$100,8,FALSE)</f>
        <v>0</v>
      </c>
      <c r="L56" s="16">
        <f>VLOOKUP($C56,'Growth rate'!$B$3:$T$93,3,FALSE)*VLOOKUP($E56,BY_RES_Demand_Drivers!$A$5:$I$100,9,FALSE)</f>
        <v>0</v>
      </c>
      <c r="M56" s="49">
        <f t="shared" si="4"/>
        <v>0.6</v>
      </c>
    </row>
    <row r="57" spans="2:13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 t="shared" si="0"/>
        <v>1803.6910030266588</v>
      </c>
      <c r="G57" s="16">
        <f t="shared" si="1"/>
        <v>0</v>
      </c>
      <c r="H57" s="16">
        <f t="shared" si="2"/>
        <v>0</v>
      </c>
      <c r="J57" s="16">
        <f>VLOOKUP($C57,'Growth rate'!$B$3:$T$93,3,FALSE)*VLOOKUP($E57,BY_RES_Demand_Drivers!$A$5:$I$100,7,FALSE)</f>
        <v>3006.1516717110981</v>
      </c>
      <c r="K57" s="16">
        <f>VLOOKUP($C57,'Growth rate'!$B$3:$T$93,3,FALSE)*VLOOKUP($E57,BY_RES_Demand_Drivers!$A$5:$I$100,8,FALSE)</f>
        <v>0</v>
      </c>
      <c r="L57" s="16">
        <f>VLOOKUP($C57,'Growth rate'!$B$3:$T$93,3,FALSE)*VLOOKUP($E57,BY_RES_Demand_Drivers!$A$5:$I$100,9,FALSE)</f>
        <v>0</v>
      </c>
      <c r="M57" s="49">
        <f t="shared" si="4"/>
        <v>0.6</v>
      </c>
    </row>
    <row r="58" spans="2:13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 t="shared" si="0"/>
        <v>1832.5500590750855</v>
      </c>
      <c r="G58" s="16">
        <f t="shared" si="1"/>
        <v>0</v>
      </c>
      <c r="H58" s="16">
        <f t="shared" si="2"/>
        <v>0</v>
      </c>
      <c r="J58" s="16">
        <f>VLOOKUP($C58,'Growth rate'!$B$3:$T$93,3,FALSE)*VLOOKUP($E58,BY_RES_Demand_Drivers!$A$5:$I$100,7,FALSE)</f>
        <v>3054.2500984584758</v>
      </c>
      <c r="K58" s="16">
        <f>VLOOKUP($C58,'Growth rate'!$B$3:$T$93,3,FALSE)*VLOOKUP($E58,BY_RES_Demand_Drivers!$A$5:$I$100,8,FALSE)</f>
        <v>0</v>
      </c>
      <c r="L58" s="16">
        <f>VLOOKUP($C58,'Growth rate'!$B$3:$T$93,3,FALSE)*VLOOKUP($E58,BY_RES_Demand_Drivers!$A$5:$I$100,9,FALSE)</f>
        <v>0</v>
      </c>
      <c r="M58" s="49">
        <f t="shared" si="4"/>
        <v>0.6</v>
      </c>
    </row>
    <row r="59" spans="2:13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 t="shared" si="0"/>
        <v>1861.8708600202865</v>
      </c>
      <c r="G59" s="16">
        <f t="shared" si="1"/>
        <v>0</v>
      </c>
      <c r="H59" s="16">
        <f t="shared" si="2"/>
        <v>0</v>
      </c>
      <c r="J59" s="16">
        <f>VLOOKUP($C59,'Growth rate'!$B$3:$T$93,3,FALSE)*VLOOKUP($E59,BY_RES_Demand_Drivers!$A$5:$I$100,7,FALSE)</f>
        <v>3103.1181000338111</v>
      </c>
      <c r="K59" s="16">
        <f>VLOOKUP($C59,'Growth rate'!$B$3:$T$93,3,FALSE)*VLOOKUP($E59,BY_RES_Demand_Drivers!$A$5:$I$100,8,FALSE)</f>
        <v>0</v>
      </c>
      <c r="L59" s="16">
        <f>VLOOKUP($C59,'Growth rate'!$B$3:$T$93,3,FALSE)*VLOOKUP($E59,BY_RES_Demand_Drivers!$A$5:$I$100,9,FALSE)</f>
        <v>0</v>
      </c>
      <c r="M59" s="49">
        <f t="shared" si="4"/>
        <v>0.6</v>
      </c>
    </row>
    <row r="60" spans="2:13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 t="shared" si="0"/>
        <v>1891.6607937806111</v>
      </c>
      <c r="G60" s="16">
        <f t="shared" si="1"/>
        <v>0</v>
      </c>
      <c r="H60" s="16">
        <f t="shared" si="2"/>
        <v>0</v>
      </c>
      <c r="J60" s="16">
        <f>VLOOKUP($C60,'Growth rate'!$B$3:$T$93,3,FALSE)*VLOOKUP($E60,BY_RES_Demand_Drivers!$A$5:$I$100,7,FALSE)</f>
        <v>3152.767989634352</v>
      </c>
      <c r="K60" s="16">
        <f>VLOOKUP($C60,'Growth rate'!$B$3:$T$93,3,FALSE)*VLOOKUP($E60,BY_RES_Demand_Drivers!$A$5:$I$100,8,FALSE)</f>
        <v>0</v>
      </c>
      <c r="L60" s="16">
        <f>VLOOKUP($C60,'Growth rate'!$B$3:$T$93,3,FALSE)*VLOOKUP($E60,BY_RES_Demand_Drivers!$A$5:$I$100,9,FALSE)</f>
        <v>0</v>
      </c>
      <c r="M60" s="49">
        <f t="shared" si="4"/>
        <v>0.6</v>
      </c>
    </row>
    <row r="61" spans="2:13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 t="shared" si="0"/>
        <v>1921.927366481101</v>
      </c>
      <c r="G61" s="16">
        <f t="shared" si="1"/>
        <v>0</v>
      </c>
      <c r="H61" s="16">
        <f t="shared" si="2"/>
        <v>0</v>
      </c>
      <c r="J61" s="16">
        <f>VLOOKUP($C61,'Growth rate'!$B$3:$T$93,3,FALSE)*VLOOKUP($E61,BY_RES_Demand_Drivers!$A$5:$I$100,7,FALSE)</f>
        <v>3203.2122774685017</v>
      </c>
      <c r="K61" s="16">
        <f>VLOOKUP($C61,'Growth rate'!$B$3:$T$93,3,FALSE)*VLOOKUP($E61,BY_RES_Demand_Drivers!$A$5:$I$100,8,FALSE)</f>
        <v>0</v>
      </c>
      <c r="L61" s="16">
        <f>VLOOKUP($C61,'Growth rate'!$B$3:$T$93,3,FALSE)*VLOOKUP($E61,BY_RES_Demand_Drivers!$A$5:$I$100,9,FALSE)</f>
        <v>0</v>
      </c>
      <c r="M61" s="49">
        <f t="shared" si="4"/>
        <v>0.6</v>
      </c>
    </row>
    <row r="62" spans="2:13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 t="shared" si="0"/>
        <v>1952.6782043447984</v>
      </c>
      <c r="G62" s="16">
        <f t="shared" si="1"/>
        <v>0</v>
      </c>
      <c r="H62" s="16">
        <f t="shared" si="2"/>
        <v>0</v>
      </c>
      <c r="J62" s="16">
        <f>VLOOKUP($C62,'Growth rate'!$B$3:$T$93,3,FALSE)*VLOOKUP($E62,BY_RES_Demand_Drivers!$A$5:$I$100,7,FALSE)</f>
        <v>3254.4636739079974</v>
      </c>
      <c r="K62" s="16">
        <f>VLOOKUP($C62,'Growth rate'!$B$3:$T$93,3,FALSE)*VLOOKUP($E62,BY_RES_Demand_Drivers!$A$5:$I$100,8,FALSE)</f>
        <v>0</v>
      </c>
      <c r="L62" s="16">
        <f>VLOOKUP($C62,'Growth rate'!$B$3:$T$93,3,FALSE)*VLOOKUP($E62,BY_RES_Demand_Drivers!$A$5:$I$100,9,FALSE)</f>
        <v>0</v>
      </c>
      <c r="M62" s="49">
        <f t="shared" si="4"/>
        <v>0.6</v>
      </c>
    </row>
    <row r="63" spans="2:13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 t="shared" si="0"/>
        <v>1983.9210556143153</v>
      </c>
      <c r="G63" s="16">
        <f t="shared" si="1"/>
        <v>0</v>
      </c>
      <c r="H63" s="16">
        <f t="shared" si="2"/>
        <v>0</v>
      </c>
      <c r="J63" s="16">
        <f>VLOOKUP($C63,'Growth rate'!$B$3:$T$93,3,FALSE)*VLOOKUP($E63,BY_RES_Demand_Drivers!$A$5:$I$100,7,FALSE)</f>
        <v>3306.5350926905257</v>
      </c>
      <c r="K63" s="16">
        <f>VLOOKUP($C63,'Growth rate'!$B$3:$T$93,3,FALSE)*VLOOKUP($E63,BY_RES_Demand_Drivers!$A$5:$I$100,8,FALSE)</f>
        <v>0</v>
      </c>
      <c r="L63" s="16">
        <f>VLOOKUP($C63,'Growth rate'!$B$3:$T$93,3,FALSE)*VLOOKUP($E63,BY_RES_Demand_Drivers!$A$5:$I$100,9,FALSE)</f>
        <v>0</v>
      </c>
      <c r="M63" s="49">
        <f t="shared" si="4"/>
        <v>0.6</v>
      </c>
    </row>
    <row r="64" spans="2:13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 t="shared" si="0"/>
        <v>2015.6637925041446</v>
      </c>
      <c r="G64" s="16">
        <f t="shared" si="1"/>
        <v>0</v>
      </c>
      <c r="H64" s="16">
        <f t="shared" si="2"/>
        <v>0</v>
      </c>
      <c r="J64" s="16">
        <f>VLOOKUP($C64,'Growth rate'!$B$3:$T$93,3,FALSE)*VLOOKUP($E64,BY_RES_Demand_Drivers!$A$5:$I$100,7,FALSE)</f>
        <v>3359.4396541735746</v>
      </c>
      <c r="K64" s="16">
        <f>VLOOKUP($C64,'Growth rate'!$B$3:$T$93,3,FALSE)*VLOOKUP($E64,BY_RES_Demand_Drivers!$A$5:$I$100,8,FALSE)</f>
        <v>0</v>
      </c>
      <c r="L64" s="16">
        <f>VLOOKUP($C64,'Growth rate'!$B$3:$T$93,3,FALSE)*VLOOKUP($E64,BY_RES_Demand_Drivers!$A$5:$I$100,9,FALSE)</f>
        <v>0</v>
      </c>
      <c r="M64" s="49">
        <f t="shared" si="4"/>
        <v>0.6</v>
      </c>
    </row>
    <row r="65" spans="2:13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 t="shared" si="0"/>
        <v>2047.9144131842108</v>
      </c>
      <c r="G65" s="16">
        <f t="shared" si="1"/>
        <v>0</v>
      </c>
      <c r="H65" s="16">
        <f t="shared" si="2"/>
        <v>0</v>
      </c>
      <c r="J65" s="16">
        <f>VLOOKUP($C65,'Growth rate'!$B$3:$T$93,3,FALSE)*VLOOKUP($E65,BY_RES_Demand_Drivers!$A$5:$I$100,7,FALSE)</f>
        <v>3413.1906886403517</v>
      </c>
      <c r="K65" s="16">
        <f>VLOOKUP($C65,'Growth rate'!$B$3:$T$93,3,FALSE)*VLOOKUP($E65,BY_RES_Demand_Drivers!$A$5:$I$100,8,FALSE)</f>
        <v>0</v>
      </c>
      <c r="L65" s="16">
        <f>VLOOKUP($C65,'Growth rate'!$B$3:$T$93,3,FALSE)*VLOOKUP($E65,BY_RES_Demand_Drivers!$A$5:$I$100,9,FALSE)</f>
        <v>0</v>
      </c>
      <c r="M65" s="49">
        <f t="shared" si="4"/>
        <v>0.6</v>
      </c>
    </row>
    <row r="66" spans="2:13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 t="shared" si="0"/>
        <v>2080.6810437951585</v>
      </c>
      <c r="G66" s="16">
        <f t="shared" si="1"/>
        <v>0</v>
      </c>
      <c r="H66" s="16">
        <f t="shared" si="2"/>
        <v>0</v>
      </c>
      <c r="J66" s="16">
        <f>VLOOKUP($C66,'Growth rate'!$B$3:$T$93,3,FALSE)*VLOOKUP($E66,BY_RES_Demand_Drivers!$A$5:$I$100,7,FALSE)</f>
        <v>3467.8017396585974</v>
      </c>
      <c r="K66" s="16">
        <f>VLOOKUP($C66,'Growth rate'!$B$3:$T$93,3,FALSE)*VLOOKUP($E66,BY_RES_Demand_Drivers!$A$5:$I$100,8,FALSE)</f>
        <v>0</v>
      </c>
      <c r="L66" s="16">
        <f>VLOOKUP($C66,'Growth rate'!$B$3:$T$93,3,FALSE)*VLOOKUP($E66,BY_RES_Demand_Drivers!$A$5:$I$100,9,FALSE)</f>
        <v>0</v>
      </c>
      <c r="M66" s="49">
        <f t="shared" si="4"/>
        <v>0.6</v>
      </c>
    </row>
    <row r="67" spans="2:13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 t="shared" si="0"/>
        <v>2113.971940495881</v>
      </c>
      <c r="G67" s="16">
        <f t="shared" si="1"/>
        <v>0</v>
      </c>
      <c r="H67" s="16">
        <f t="shared" si="2"/>
        <v>0</v>
      </c>
      <c r="J67" s="16">
        <f>VLOOKUP($C67,'Growth rate'!$B$3:$T$93,3,FALSE)*VLOOKUP($E67,BY_RES_Demand_Drivers!$A$5:$I$100,7,FALSE)</f>
        <v>3523.2865674931354</v>
      </c>
      <c r="K67" s="16">
        <f>VLOOKUP($C67,'Growth rate'!$B$3:$T$93,3,FALSE)*VLOOKUP($E67,BY_RES_Demand_Drivers!$A$5:$I$100,8,FALSE)</f>
        <v>0</v>
      </c>
      <c r="L67" s="16">
        <f>VLOOKUP($C67,'Growth rate'!$B$3:$T$93,3,FALSE)*VLOOKUP($E67,BY_RES_Demand_Drivers!$A$5:$I$100,9,FALSE)</f>
        <v>0</v>
      </c>
      <c r="M67" s="49">
        <f t="shared" si="4"/>
        <v>0.6</v>
      </c>
    </row>
    <row r="68" spans="2:13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 t="shared" si="0"/>
        <v>2147.7954915438154</v>
      </c>
      <c r="G68" s="16">
        <f t="shared" si="1"/>
        <v>0</v>
      </c>
      <c r="H68" s="16">
        <f t="shared" si="2"/>
        <v>0</v>
      </c>
      <c r="J68" s="16">
        <f>VLOOKUP($C68,'Growth rate'!$B$3:$T$93,3,FALSE)*VLOOKUP($E68,BY_RES_Demand_Drivers!$A$5:$I$100,7,FALSE)</f>
        <v>3579.6591525730255</v>
      </c>
      <c r="K68" s="16">
        <f>VLOOKUP($C68,'Growth rate'!$B$3:$T$93,3,FALSE)*VLOOKUP($E68,BY_RES_Demand_Drivers!$A$5:$I$100,8,FALSE)</f>
        <v>0</v>
      </c>
      <c r="L68" s="16">
        <f>VLOOKUP($C68,'Growth rate'!$B$3:$T$93,3,FALSE)*VLOOKUP($E68,BY_RES_Demand_Drivers!$A$5:$I$100,9,FALSE)</f>
        <v>0</v>
      </c>
      <c r="M68" s="49">
        <f t="shared" si="4"/>
        <v>0.6</v>
      </c>
    </row>
    <row r="69" spans="2:13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 t="shared" ref="F69:F132" si="5">J69*$M69</f>
        <v>2182.1602194085162</v>
      </c>
      <c r="G69" s="16">
        <f t="shared" ref="G69:G132" si="6">K69*$M69</f>
        <v>0</v>
      </c>
      <c r="H69" s="16">
        <f t="shared" ref="H69:H132" si="7">L69*$M69</f>
        <v>0</v>
      </c>
      <c r="J69" s="16">
        <f>VLOOKUP($C69,'Growth rate'!$B$3:$T$93,3,FALSE)*VLOOKUP($E69,BY_RES_Demand_Drivers!$A$5:$I$100,7,FALSE)</f>
        <v>3636.9336990141937</v>
      </c>
      <c r="K69" s="16">
        <f>VLOOKUP($C69,'Growth rate'!$B$3:$T$93,3,FALSE)*VLOOKUP($E69,BY_RES_Demand_Drivers!$A$5:$I$100,8,FALSE)</f>
        <v>0</v>
      </c>
      <c r="L69" s="16">
        <f>VLOOKUP($C69,'Growth rate'!$B$3:$T$93,3,FALSE)*VLOOKUP($E69,BY_RES_Demand_Drivers!$A$5:$I$100,9,FALSE)</f>
        <v>0</v>
      </c>
      <c r="M69" s="49">
        <f t="shared" si="4"/>
        <v>0.6</v>
      </c>
    </row>
    <row r="70" spans="2:13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 t="shared" si="5"/>
        <v>2217.0747829190527</v>
      </c>
      <c r="G70" s="16">
        <f t="shared" si="6"/>
        <v>0</v>
      </c>
      <c r="H70" s="16">
        <f t="shared" si="7"/>
        <v>0</v>
      </c>
      <c r="J70" s="16">
        <f>VLOOKUP($C70,'Growth rate'!$B$3:$T$93,3,FALSE)*VLOOKUP($E70,BY_RES_Demand_Drivers!$A$5:$I$100,7,FALSE)</f>
        <v>3695.1246381984215</v>
      </c>
      <c r="K70" s="16">
        <f>VLOOKUP($C70,'Growth rate'!$B$3:$T$93,3,FALSE)*VLOOKUP($E70,BY_RES_Demand_Drivers!$A$5:$I$100,8,FALSE)</f>
        <v>0</v>
      </c>
      <c r="L70" s="16">
        <f>VLOOKUP($C70,'Growth rate'!$B$3:$T$93,3,FALSE)*VLOOKUP($E70,BY_RES_Demand_Drivers!$A$5:$I$100,9,FALSE)</f>
        <v>0</v>
      </c>
      <c r="M70" s="49">
        <f t="shared" si="4"/>
        <v>0.6</v>
      </c>
    </row>
    <row r="71" spans="2:13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 t="shared" si="5"/>
        <v>2252.5479794457578</v>
      </c>
      <c r="G71" s="16">
        <f t="shared" si="6"/>
        <v>0</v>
      </c>
      <c r="H71" s="16">
        <f t="shared" si="7"/>
        <v>0</v>
      </c>
      <c r="J71" s="16">
        <f>VLOOKUP($C71,'Growth rate'!$B$3:$T$93,3,FALSE)*VLOOKUP($E71,BY_RES_Demand_Drivers!$A$5:$I$100,7,FALSE)</f>
        <v>3754.2466324095963</v>
      </c>
      <c r="K71" s="16">
        <f>VLOOKUP($C71,'Growth rate'!$B$3:$T$93,3,FALSE)*VLOOKUP($E71,BY_RES_Demand_Drivers!$A$5:$I$100,8,FALSE)</f>
        <v>0</v>
      </c>
      <c r="L71" s="16">
        <f>VLOOKUP($C71,'Growth rate'!$B$3:$T$93,3,FALSE)*VLOOKUP($E71,BY_RES_Demand_Drivers!$A$5:$I$100,9,FALSE)</f>
        <v>0</v>
      </c>
      <c r="M71" s="49">
        <f t="shared" si="4"/>
        <v>0.6</v>
      </c>
    </row>
    <row r="72" spans="2:13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 t="shared" si="5"/>
        <v>2288.5887471168899</v>
      </c>
      <c r="G72" s="16">
        <f t="shared" si="6"/>
        <v>0</v>
      </c>
      <c r="H72" s="16">
        <f t="shared" si="7"/>
        <v>0</v>
      </c>
      <c r="J72" s="16">
        <f>VLOOKUP($C72,'Growth rate'!$B$3:$T$93,3,FALSE)*VLOOKUP($E72,BY_RES_Demand_Drivers!$A$5:$I$100,7,FALSE)</f>
        <v>3814.3145785281499</v>
      </c>
      <c r="K72" s="16">
        <f>VLOOKUP($C72,'Growth rate'!$B$3:$T$93,3,FALSE)*VLOOKUP($E72,BY_RES_Demand_Drivers!$A$5:$I$100,8,FALSE)</f>
        <v>0</v>
      </c>
      <c r="L72" s="16">
        <f>VLOOKUP($C72,'Growth rate'!$B$3:$T$93,3,FALSE)*VLOOKUP($E72,BY_RES_Demand_Drivers!$A$5:$I$100,9,FALSE)</f>
        <v>0</v>
      </c>
      <c r="M72" s="49">
        <f t="shared" si="4"/>
        <v>0.6</v>
      </c>
    </row>
    <row r="73" spans="2:13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 t="shared" si="5"/>
        <v>2325.2061670707603</v>
      </c>
      <c r="G73" s="16">
        <f t="shared" si="6"/>
        <v>0</v>
      </c>
      <c r="H73" s="16">
        <f t="shared" si="7"/>
        <v>0</v>
      </c>
      <c r="J73" s="16">
        <f>VLOOKUP($C73,'Growth rate'!$B$3:$T$93,3,FALSE)*VLOOKUP($E73,BY_RES_Demand_Drivers!$A$5:$I$100,7,FALSE)</f>
        <v>3875.3436117846009</v>
      </c>
      <c r="K73" s="16">
        <f>VLOOKUP($C73,'Growth rate'!$B$3:$T$93,3,FALSE)*VLOOKUP($E73,BY_RES_Demand_Drivers!$A$5:$I$100,8,FALSE)</f>
        <v>0</v>
      </c>
      <c r="L73" s="16">
        <f>VLOOKUP($C73,'Growth rate'!$B$3:$T$93,3,FALSE)*VLOOKUP($E73,BY_RES_Demand_Drivers!$A$5:$I$100,9,FALSE)</f>
        <v>0</v>
      </c>
      <c r="M73" s="49">
        <f t="shared" si="4"/>
        <v>0.6</v>
      </c>
    </row>
    <row r="74" spans="2:13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 t="shared" si="5"/>
        <v>2362.4094657438923</v>
      </c>
      <c r="G74" s="16">
        <f t="shared" si="6"/>
        <v>0</v>
      </c>
      <c r="H74" s="16">
        <f t="shared" si="7"/>
        <v>0</v>
      </c>
      <c r="J74" s="16">
        <f>VLOOKUP($C74,'Growth rate'!$B$3:$T$93,3,FALSE)*VLOOKUP($E74,BY_RES_Demand_Drivers!$A$5:$I$100,7,FALSE)</f>
        <v>3937.3491095731542</v>
      </c>
      <c r="K74" s="16">
        <f>VLOOKUP($C74,'Growth rate'!$B$3:$T$93,3,FALSE)*VLOOKUP($E74,BY_RES_Demand_Drivers!$A$5:$I$100,8,FALSE)</f>
        <v>0</v>
      </c>
      <c r="L74" s="16">
        <f>VLOOKUP($C74,'Growth rate'!$B$3:$T$93,3,FALSE)*VLOOKUP($E74,BY_RES_Demand_Drivers!$A$5:$I$100,9,FALSE)</f>
        <v>0</v>
      </c>
      <c r="M74" s="49">
        <f t="shared" si="4"/>
        <v>0.6</v>
      </c>
    </row>
    <row r="75" spans="2:13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 t="shared" si="5"/>
        <v>2400.2080171957946</v>
      </c>
      <c r="G75" s="16">
        <f t="shared" si="6"/>
        <v>0</v>
      </c>
      <c r="H75" s="16">
        <f t="shared" si="7"/>
        <v>0</v>
      </c>
      <c r="J75" s="16">
        <f>VLOOKUP($C75,'Growth rate'!$B$3:$T$93,3,FALSE)*VLOOKUP($E75,BY_RES_Demand_Drivers!$A$5:$I$100,7,FALSE)</f>
        <v>4000.3466953263246</v>
      </c>
      <c r="K75" s="16">
        <f>VLOOKUP($C75,'Growth rate'!$B$3:$T$93,3,FALSE)*VLOOKUP($E75,BY_RES_Demand_Drivers!$A$5:$I$100,8,FALSE)</f>
        <v>0</v>
      </c>
      <c r="L75" s="16">
        <f>VLOOKUP($C75,'Growth rate'!$B$3:$T$93,3,FALSE)*VLOOKUP($E75,BY_RES_Demand_Drivers!$A$5:$I$100,9,FALSE)</f>
        <v>0</v>
      </c>
      <c r="M75" s="49">
        <f t="shared" si="4"/>
        <v>0.6</v>
      </c>
    </row>
    <row r="76" spans="2:13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 t="shared" si="5"/>
        <v>2438.6113454709275</v>
      </c>
      <c r="G76" s="16">
        <f t="shared" si="6"/>
        <v>0</v>
      </c>
      <c r="H76" s="16">
        <f t="shared" si="7"/>
        <v>0</v>
      </c>
      <c r="J76" s="16">
        <f>VLOOKUP($C76,'Growth rate'!$B$3:$T$93,3,FALSE)*VLOOKUP($E76,BY_RES_Demand_Drivers!$A$5:$I$100,7,FALSE)</f>
        <v>4064.3522424515463</v>
      </c>
      <c r="K76" s="16">
        <f>VLOOKUP($C76,'Growth rate'!$B$3:$T$93,3,FALSE)*VLOOKUP($E76,BY_RES_Demand_Drivers!$A$5:$I$100,8,FALSE)</f>
        <v>0</v>
      </c>
      <c r="L76" s="16">
        <f>VLOOKUP($C76,'Growth rate'!$B$3:$T$93,3,FALSE)*VLOOKUP($E76,BY_RES_Demand_Drivers!$A$5:$I$100,9,FALSE)</f>
        <v>0</v>
      </c>
      <c r="M76" s="49">
        <f t="shared" si="4"/>
        <v>0.6</v>
      </c>
    </row>
    <row r="77" spans="2:13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 t="shared" si="5"/>
        <v>2477.6291269984627</v>
      </c>
      <c r="G77" s="16">
        <f t="shared" si="6"/>
        <v>0</v>
      </c>
      <c r="H77" s="16">
        <f t="shared" si="7"/>
        <v>0</v>
      </c>
      <c r="J77" s="16">
        <f>VLOOKUP($C77,'Growth rate'!$B$3:$T$93,3,FALSE)*VLOOKUP($E77,BY_RES_Demand_Drivers!$A$5:$I$100,7,FALSE)</f>
        <v>4129.3818783307715</v>
      </c>
      <c r="K77" s="16">
        <f>VLOOKUP($C77,'Growth rate'!$B$3:$T$93,3,FALSE)*VLOOKUP($E77,BY_RES_Demand_Drivers!$A$5:$I$100,8,FALSE)</f>
        <v>0</v>
      </c>
      <c r="L77" s="16">
        <f>VLOOKUP($C77,'Growth rate'!$B$3:$T$93,3,FALSE)*VLOOKUP($E77,BY_RES_Demand_Drivers!$A$5:$I$100,9,FALSE)</f>
        <v>0</v>
      </c>
      <c r="M77" s="49">
        <f t="shared" si="4"/>
        <v>0.6</v>
      </c>
    </row>
    <row r="78" spans="2:13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 t="shared" si="5"/>
        <v>2517.2711930304381</v>
      </c>
      <c r="G78" s="16">
        <f t="shared" si="6"/>
        <v>0</v>
      </c>
      <c r="H78" s="16">
        <f t="shared" si="7"/>
        <v>0</v>
      </c>
      <c r="J78" s="16">
        <f>VLOOKUP($C78,'Growth rate'!$B$3:$T$93,3,FALSE)*VLOOKUP($E78,BY_RES_Demand_Drivers!$A$5:$I$100,7,FALSE)</f>
        <v>4195.451988384064</v>
      </c>
      <c r="K78" s="16">
        <f>VLOOKUP($C78,'Growth rate'!$B$3:$T$93,3,FALSE)*VLOOKUP($E78,BY_RES_Demand_Drivers!$A$5:$I$100,8,FALSE)</f>
        <v>0</v>
      </c>
      <c r="L78" s="16">
        <f>VLOOKUP($C78,'Growth rate'!$B$3:$T$93,3,FALSE)*VLOOKUP($E78,BY_RES_Demand_Drivers!$A$5:$I$100,9,FALSE)</f>
        <v>0</v>
      </c>
      <c r="M78" s="49">
        <f t="shared" si="4"/>
        <v>0.6</v>
      </c>
    </row>
    <row r="79" spans="2:13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 t="shared" si="5"/>
        <v>2557.5475321189256</v>
      </c>
      <c r="G79" s="16">
        <f t="shared" si="6"/>
        <v>0</v>
      </c>
      <c r="H79" s="16">
        <f t="shared" si="7"/>
        <v>0</v>
      </c>
      <c r="J79" s="16">
        <f>VLOOKUP($C79,'Growth rate'!$B$3:$T$93,3,FALSE)*VLOOKUP($E79,BY_RES_Demand_Drivers!$A$5:$I$100,7,FALSE)</f>
        <v>4262.5792201982094</v>
      </c>
      <c r="K79" s="16">
        <f>VLOOKUP($C79,'Growth rate'!$B$3:$T$93,3,FALSE)*VLOOKUP($E79,BY_RES_Demand_Drivers!$A$5:$I$100,8,FALSE)</f>
        <v>0</v>
      </c>
      <c r="L79" s="16">
        <f>VLOOKUP($C79,'Growth rate'!$B$3:$T$93,3,FALSE)*VLOOKUP($E79,BY_RES_Demand_Drivers!$A$5:$I$100,9,FALSE)</f>
        <v>0</v>
      </c>
      <c r="M79" s="49">
        <f t="shared" si="4"/>
        <v>0.6</v>
      </c>
    </row>
    <row r="80" spans="2:13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 t="shared" si="5"/>
        <v>2598.4682926328283</v>
      </c>
      <c r="G80" s="16">
        <f t="shared" si="6"/>
        <v>0</v>
      </c>
      <c r="H80" s="16">
        <f t="shared" si="7"/>
        <v>0</v>
      </c>
      <c r="J80" s="16">
        <f>VLOOKUP($C80,'Growth rate'!$B$3:$T$93,3,FALSE)*VLOOKUP($E80,BY_RES_Demand_Drivers!$A$5:$I$100,7,FALSE)</f>
        <v>4330.7804877213803</v>
      </c>
      <c r="K80" s="16">
        <f>VLOOKUP($C80,'Growth rate'!$B$3:$T$93,3,FALSE)*VLOOKUP($E80,BY_RES_Demand_Drivers!$A$5:$I$100,8,FALSE)</f>
        <v>0</v>
      </c>
      <c r="L80" s="16">
        <f>VLOOKUP($C80,'Growth rate'!$B$3:$T$93,3,FALSE)*VLOOKUP($E80,BY_RES_Demand_Drivers!$A$5:$I$100,9,FALSE)</f>
        <v>0</v>
      </c>
      <c r="M80" s="49">
        <f t="shared" si="4"/>
        <v>0.6</v>
      </c>
    </row>
    <row r="81" spans="2:13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 t="shared" si="5"/>
        <v>2640.0437853149538</v>
      </c>
      <c r="G81" s="16">
        <f t="shared" si="6"/>
        <v>0</v>
      </c>
      <c r="H81" s="16">
        <f t="shared" si="7"/>
        <v>0</v>
      </c>
      <c r="J81" s="16">
        <f>VLOOKUP($C81,'Growth rate'!$B$3:$T$93,3,FALSE)*VLOOKUP($E81,BY_RES_Demand_Drivers!$A$5:$I$100,7,FALSE)</f>
        <v>4400.0729755249231</v>
      </c>
      <c r="K81" s="16">
        <f>VLOOKUP($C81,'Growth rate'!$B$3:$T$93,3,FALSE)*VLOOKUP($E81,BY_RES_Demand_Drivers!$A$5:$I$100,8,FALSE)</f>
        <v>0</v>
      </c>
      <c r="L81" s="16">
        <f>VLOOKUP($C81,'Growth rate'!$B$3:$T$93,3,FALSE)*VLOOKUP($E81,BY_RES_Demand_Drivers!$A$5:$I$100,9,FALSE)</f>
        <v>0</v>
      </c>
      <c r="M81" s="49">
        <f t="shared" si="4"/>
        <v>0.6</v>
      </c>
    </row>
    <row r="82" spans="2:13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 t="shared" si="5"/>
        <v>2682.2844858799926</v>
      </c>
      <c r="G82" s="16">
        <f t="shared" si="6"/>
        <v>0</v>
      </c>
      <c r="H82" s="16">
        <f t="shared" si="7"/>
        <v>0</v>
      </c>
      <c r="J82" s="16">
        <f>VLOOKUP($C82,'Growth rate'!$B$3:$T$93,3,FALSE)*VLOOKUP($E82,BY_RES_Demand_Drivers!$A$5:$I$100,7,FALSE)</f>
        <v>4470.4741431333214</v>
      </c>
      <c r="K82" s="16">
        <f>VLOOKUP($C82,'Growth rate'!$B$3:$T$93,3,FALSE)*VLOOKUP($E82,BY_RES_Demand_Drivers!$A$5:$I$100,8,FALSE)</f>
        <v>0</v>
      </c>
      <c r="L82" s="16">
        <f>VLOOKUP($C82,'Growth rate'!$B$3:$T$93,3,FALSE)*VLOOKUP($E82,BY_RES_Demand_Drivers!$A$5:$I$100,9,FALSE)</f>
        <v>0</v>
      </c>
      <c r="M82" s="49">
        <f t="shared" si="4"/>
        <v>0.6</v>
      </c>
    </row>
    <row r="83" spans="2:13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 t="shared" si="5"/>
        <v>2725.2010376540729</v>
      </c>
      <c r="G83" s="16">
        <f t="shared" si="6"/>
        <v>0</v>
      </c>
      <c r="H83" s="16">
        <f t="shared" si="7"/>
        <v>0</v>
      </c>
      <c r="J83" s="16">
        <f>VLOOKUP($C83,'Growth rate'!$B$3:$T$93,3,FALSE)*VLOOKUP($E83,BY_RES_Demand_Drivers!$A$5:$I$100,7,FALSE)</f>
        <v>4542.0017294234549</v>
      </c>
      <c r="K83" s="16">
        <f>VLOOKUP($C83,'Growth rate'!$B$3:$T$93,3,FALSE)*VLOOKUP($E83,BY_RES_Demand_Drivers!$A$5:$I$100,8,FALSE)</f>
        <v>0</v>
      </c>
      <c r="L83" s="16">
        <f>VLOOKUP($C83,'Growth rate'!$B$3:$T$93,3,FALSE)*VLOOKUP($E83,BY_RES_Demand_Drivers!$A$5:$I$100,9,FALSE)</f>
        <v>0</v>
      </c>
      <c r="M83" s="49">
        <f t="shared" si="4"/>
        <v>0.6</v>
      </c>
    </row>
    <row r="84" spans="2:13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 t="shared" si="5"/>
        <v>2768.8042542565377</v>
      </c>
      <c r="G84" s="16">
        <f t="shared" si="6"/>
        <v>0</v>
      </c>
      <c r="H84" s="16">
        <f t="shared" si="7"/>
        <v>0</v>
      </c>
      <c r="J84" s="16">
        <f>VLOOKUP($C84,'Growth rate'!$B$3:$T$93,3,FALSE)*VLOOKUP($E84,BY_RES_Demand_Drivers!$A$5:$I$100,7,FALSE)</f>
        <v>4614.6737570942296</v>
      </c>
      <c r="K84" s="16">
        <f>VLOOKUP($C84,'Growth rate'!$B$3:$T$93,3,FALSE)*VLOOKUP($E84,BY_RES_Demand_Drivers!$A$5:$I$100,8,FALSE)</f>
        <v>0</v>
      </c>
      <c r="L84" s="16">
        <f>VLOOKUP($C84,'Growth rate'!$B$3:$T$93,3,FALSE)*VLOOKUP($E84,BY_RES_Demand_Drivers!$A$5:$I$100,9,FALSE)</f>
        <v>0</v>
      </c>
      <c r="M84" s="49">
        <f t="shared" si="4"/>
        <v>0.6</v>
      </c>
    </row>
    <row r="85" spans="2:13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 t="shared" si="5"/>
        <v>2813.1051223246423</v>
      </c>
      <c r="G85" s="16">
        <f t="shared" si="6"/>
        <v>0</v>
      </c>
      <c r="H85" s="16">
        <f t="shared" si="7"/>
        <v>0</v>
      </c>
      <c r="J85" s="16">
        <f>VLOOKUP($C85,'Growth rate'!$B$3:$T$93,3,FALSE)*VLOOKUP($E85,BY_RES_Demand_Drivers!$A$5:$I$100,7,FALSE)</f>
        <v>4688.5085372077374</v>
      </c>
      <c r="K85" s="16">
        <f>VLOOKUP($C85,'Growth rate'!$B$3:$T$93,3,FALSE)*VLOOKUP($E85,BY_RES_Demand_Drivers!$A$5:$I$100,8,FALSE)</f>
        <v>0</v>
      </c>
      <c r="L85" s="16">
        <f>VLOOKUP($C85,'Growth rate'!$B$3:$T$93,3,FALSE)*VLOOKUP($E85,BY_RES_Demand_Drivers!$A$5:$I$100,9,FALSE)</f>
        <v>0</v>
      </c>
      <c r="M85" s="49">
        <f t="shared" si="4"/>
        <v>0.6</v>
      </c>
    </row>
    <row r="86" spans="2:13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 t="shared" si="5"/>
        <v>1133.5920000000001</v>
      </c>
      <c r="G86" s="16">
        <f t="shared" si="6"/>
        <v>0</v>
      </c>
      <c r="H86" s="16">
        <f t="shared" si="7"/>
        <v>0</v>
      </c>
      <c r="J86" s="16">
        <f>VLOOKUP($C86,'Growth rate'!$B$3:$T$93,3,FALSE)*VLOOKUP($E86,BY_RES_Demand_Drivers!$A$5:$I$100,7,FALSE)</f>
        <v>1133.5920000000001</v>
      </c>
      <c r="K86" s="16">
        <f>VLOOKUP($C86,'Growth rate'!$B$3:$T$93,3,FALSE)*VLOOKUP($E86,BY_RES_Demand_Drivers!$A$5:$I$100,8,FALSE)</f>
        <v>0</v>
      </c>
      <c r="L86" s="16">
        <f>VLOOKUP($C86,'Growth rate'!$B$3:$T$93,3,FALSE)*VLOOKUP($E86,BY_RES_Demand_Drivers!$A$5:$I$100,9,FALSE)</f>
        <v>0</v>
      </c>
      <c r="M86" s="49">
        <f t="shared" ref="M86:M91" si="8">M4</f>
        <v>1</v>
      </c>
    </row>
    <row r="87" spans="2:13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 t="shared" si="5"/>
        <v>1002.5930685721682</v>
      </c>
      <c r="G87" s="16">
        <f t="shared" si="6"/>
        <v>0</v>
      </c>
      <c r="H87" s="16">
        <f t="shared" si="7"/>
        <v>0</v>
      </c>
      <c r="J87" s="16">
        <f>VLOOKUP($C87,'Growth rate'!$B$3:$T$93,3,FALSE)*VLOOKUP($E87,BY_RES_Demand_Drivers!$A$5:$I$100,7,FALSE)</f>
        <v>1002.5930685721682</v>
      </c>
      <c r="K87" s="16">
        <f>VLOOKUP($C87,'Growth rate'!$B$3:$T$93,3,FALSE)*VLOOKUP($E87,BY_RES_Demand_Drivers!$A$5:$I$100,8,FALSE)</f>
        <v>0</v>
      </c>
      <c r="L87" s="16">
        <f>VLOOKUP($C87,'Growth rate'!$B$3:$T$93,3,FALSE)*VLOOKUP($E87,BY_RES_Demand_Drivers!$A$5:$I$100,9,FALSE)</f>
        <v>0</v>
      </c>
      <c r="M87" s="49">
        <f t="shared" si="8"/>
        <v>1</v>
      </c>
    </row>
    <row r="88" spans="2:13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 t="shared" si="5"/>
        <v>1018.634557669323</v>
      </c>
      <c r="G88" s="16">
        <f t="shared" si="6"/>
        <v>0</v>
      </c>
      <c r="H88" s="16">
        <f t="shared" si="7"/>
        <v>0</v>
      </c>
      <c r="J88" s="16">
        <f>VLOOKUP($C88,'Growth rate'!$B$3:$T$93,3,FALSE)*VLOOKUP($E88,BY_RES_Demand_Drivers!$A$5:$I$100,7,FALSE)</f>
        <v>1018.634557669323</v>
      </c>
      <c r="K88" s="16">
        <f>VLOOKUP($C88,'Growth rate'!$B$3:$T$93,3,FALSE)*VLOOKUP($E88,BY_RES_Demand_Drivers!$A$5:$I$100,8,FALSE)</f>
        <v>0</v>
      </c>
      <c r="L88" s="16">
        <f>VLOOKUP($C88,'Growth rate'!$B$3:$T$93,3,FALSE)*VLOOKUP($E88,BY_RES_Demand_Drivers!$A$5:$I$100,9,FALSE)</f>
        <v>0</v>
      </c>
      <c r="M88" s="49">
        <f t="shared" si="8"/>
        <v>1</v>
      </c>
    </row>
    <row r="89" spans="2:13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 t="shared" si="5"/>
        <v>1034.9327105920322</v>
      </c>
      <c r="G89" s="16">
        <f t="shared" si="6"/>
        <v>0</v>
      </c>
      <c r="H89" s="16">
        <f t="shared" si="7"/>
        <v>0</v>
      </c>
      <c r="J89" s="16">
        <f>VLOOKUP($C89,'Growth rate'!$B$3:$T$93,3,FALSE)*VLOOKUP($E89,BY_RES_Demand_Drivers!$A$5:$I$100,7,FALSE)</f>
        <v>1034.9327105920322</v>
      </c>
      <c r="K89" s="16">
        <f>VLOOKUP($C89,'Growth rate'!$B$3:$T$93,3,FALSE)*VLOOKUP($E89,BY_RES_Demand_Drivers!$A$5:$I$100,8,FALSE)</f>
        <v>0</v>
      </c>
      <c r="L89" s="16">
        <f>VLOOKUP($C89,'Growth rate'!$B$3:$T$93,3,FALSE)*VLOOKUP($E89,BY_RES_Demand_Drivers!$A$5:$I$100,9,FALSE)</f>
        <v>0</v>
      </c>
      <c r="M89" s="49">
        <f t="shared" si="8"/>
        <v>1</v>
      </c>
    </row>
    <row r="90" spans="2:13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 t="shared" si="5"/>
        <v>1051.4916339615047</v>
      </c>
      <c r="G90" s="16">
        <f t="shared" si="6"/>
        <v>0</v>
      </c>
      <c r="H90" s="16">
        <f t="shared" si="7"/>
        <v>0</v>
      </c>
      <c r="J90" s="16">
        <f>VLOOKUP($C90,'Growth rate'!$B$3:$T$93,3,FALSE)*VLOOKUP($E90,BY_RES_Demand_Drivers!$A$5:$I$100,7,FALSE)</f>
        <v>1051.4916339615047</v>
      </c>
      <c r="K90" s="16">
        <f>VLOOKUP($C90,'Growth rate'!$B$3:$T$93,3,FALSE)*VLOOKUP($E90,BY_RES_Demand_Drivers!$A$5:$I$100,8,FALSE)</f>
        <v>0</v>
      </c>
      <c r="L90" s="16">
        <f>VLOOKUP($C90,'Growth rate'!$B$3:$T$93,3,FALSE)*VLOOKUP($E90,BY_RES_Demand_Drivers!$A$5:$I$100,9,FALSE)</f>
        <v>0</v>
      </c>
      <c r="M90" s="49">
        <f t="shared" si="8"/>
        <v>1</v>
      </c>
    </row>
    <row r="91" spans="2:13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 t="shared" si="5"/>
        <v>1068.3155001048888</v>
      </c>
      <c r="G91" s="16">
        <f t="shared" si="6"/>
        <v>0</v>
      </c>
      <c r="H91" s="16">
        <f t="shared" si="7"/>
        <v>0</v>
      </c>
      <c r="J91" s="16">
        <f>VLOOKUP($C91,'Growth rate'!$B$3:$T$93,3,FALSE)*VLOOKUP($E91,BY_RES_Demand_Drivers!$A$5:$I$100,7,FALSE)</f>
        <v>1068.3155001048888</v>
      </c>
      <c r="K91" s="16">
        <f>VLOOKUP($C91,'Growth rate'!$B$3:$T$93,3,FALSE)*VLOOKUP($E91,BY_RES_Demand_Drivers!$A$5:$I$100,8,FALSE)</f>
        <v>0</v>
      </c>
      <c r="L91" s="16">
        <f>VLOOKUP($C91,'Growth rate'!$B$3:$T$93,3,FALSE)*VLOOKUP($E91,BY_RES_Demand_Drivers!$A$5:$I$100,9,FALSE)</f>
        <v>0</v>
      </c>
      <c r="M91" s="49">
        <f t="shared" si="8"/>
        <v>1</v>
      </c>
    </row>
    <row r="92" spans="2:13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 t="shared" si="5"/>
        <v>976.86769329591027</v>
      </c>
      <c r="G92" s="16">
        <f t="shared" si="6"/>
        <v>0</v>
      </c>
      <c r="H92" s="16">
        <f t="shared" si="7"/>
        <v>0</v>
      </c>
      <c r="J92" s="16">
        <f>VLOOKUP($C92,'Growth rate'!$B$3:$T$93,3,FALSE)*VLOOKUP($E92,BY_RES_Demand_Drivers!$A$5:$I$100,7,FALSE)</f>
        <v>1085.408548106567</v>
      </c>
      <c r="K92" s="16">
        <f>VLOOKUP($C92,'Growth rate'!$B$3:$T$93,3,FALSE)*VLOOKUP($E92,BY_RES_Demand_Drivers!$A$5:$I$100,8,FALSE)</f>
        <v>0</v>
      </c>
      <c r="L92" s="16">
        <f>VLOOKUP($C92,'Growth rate'!$B$3:$T$93,3,FALSE)*VLOOKUP($E92,BY_RES_Demand_Drivers!$A$5:$I$100,9,FALSE)</f>
        <v>0</v>
      </c>
      <c r="M92" s="49">
        <f>M10</f>
        <v>0.9</v>
      </c>
    </row>
    <row r="93" spans="2:13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 t="shared" si="5"/>
        <v>981.46982553988221</v>
      </c>
      <c r="G93" s="16">
        <f t="shared" si="6"/>
        <v>0</v>
      </c>
      <c r="H93" s="16">
        <f t="shared" si="7"/>
        <v>0</v>
      </c>
      <c r="J93" s="16">
        <f>VLOOKUP($C93,'Growth rate'!$B$3:$T$93,3,FALSE)*VLOOKUP($E93,BY_RES_Demand_Drivers!$A$5:$I$100,7,FALSE)</f>
        <v>1102.7750848762721</v>
      </c>
      <c r="K93" s="16">
        <f>VLOOKUP($C93,'Growth rate'!$B$3:$T$93,3,FALSE)*VLOOKUP($E93,BY_RES_Demand_Drivers!$A$5:$I$100,8,FALSE)</f>
        <v>0</v>
      </c>
      <c r="L93" s="16">
        <f>VLOOKUP($C93,'Growth rate'!$B$3:$T$93,3,FALSE)*VLOOKUP($E93,BY_RES_Demand_Drivers!$A$5:$I$100,9,FALSE)</f>
        <v>0</v>
      </c>
      <c r="M93" s="49">
        <f t="shared" ref="M93:M156" si="9">M11</f>
        <v>0.89</v>
      </c>
    </row>
    <row r="94" spans="2:13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 t="shared" si="5"/>
        <v>985.96914788617732</v>
      </c>
      <c r="G94" s="16">
        <f t="shared" si="6"/>
        <v>0</v>
      </c>
      <c r="H94" s="16">
        <f t="shared" si="7"/>
        <v>0</v>
      </c>
      <c r="J94" s="16">
        <f>VLOOKUP($C94,'Growth rate'!$B$3:$T$93,3,FALSE)*VLOOKUP($E94,BY_RES_Demand_Drivers!$A$5:$I$100,7,FALSE)</f>
        <v>1120.4194862342924</v>
      </c>
      <c r="K94" s="16">
        <f>VLOOKUP($C94,'Growth rate'!$B$3:$T$93,3,FALSE)*VLOOKUP($E94,BY_RES_Demand_Drivers!$A$5:$I$100,8,FALSE)</f>
        <v>0</v>
      </c>
      <c r="L94" s="16">
        <f>VLOOKUP($C94,'Growth rate'!$B$3:$T$93,3,FALSE)*VLOOKUP($E94,BY_RES_Demand_Drivers!$A$5:$I$100,9,FALSE)</f>
        <v>0</v>
      </c>
      <c r="M94" s="49">
        <f t="shared" si="9"/>
        <v>0.88</v>
      </c>
    </row>
    <row r="95" spans="2:13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 t="shared" si="5"/>
        <v>990.36119227221582</v>
      </c>
      <c r="G95" s="16">
        <f t="shared" si="6"/>
        <v>0</v>
      </c>
      <c r="H95" s="16">
        <f t="shared" si="7"/>
        <v>0</v>
      </c>
      <c r="J95" s="16">
        <f>VLOOKUP($C95,'Growth rate'!$B$3:$T$93,3,FALSE)*VLOOKUP($E95,BY_RES_Demand_Drivers!$A$5:$I$100,7,FALSE)</f>
        <v>1138.3461980140412</v>
      </c>
      <c r="K95" s="16">
        <f>VLOOKUP($C95,'Growth rate'!$B$3:$T$93,3,FALSE)*VLOOKUP($E95,BY_RES_Demand_Drivers!$A$5:$I$100,8,FALSE)</f>
        <v>0</v>
      </c>
      <c r="L95" s="16">
        <f>VLOOKUP($C95,'Growth rate'!$B$3:$T$93,3,FALSE)*VLOOKUP($E95,BY_RES_Demand_Drivers!$A$5:$I$100,9,FALSE)</f>
        <v>0</v>
      </c>
      <c r="M95" s="49">
        <f t="shared" si="9"/>
        <v>0.87</v>
      </c>
    </row>
    <row r="96" spans="2:13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 t="shared" si="5"/>
        <v>994.6413739767487</v>
      </c>
      <c r="G96" s="16">
        <f t="shared" si="6"/>
        <v>0</v>
      </c>
      <c r="H96" s="16">
        <f t="shared" si="7"/>
        <v>0</v>
      </c>
      <c r="J96" s="16">
        <f>VLOOKUP($C96,'Growth rate'!$B$3:$T$93,3,FALSE)*VLOOKUP($E96,BY_RES_Demand_Drivers!$A$5:$I$100,7,FALSE)</f>
        <v>1156.559737182266</v>
      </c>
      <c r="K96" s="16">
        <f>VLOOKUP($C96,'Growth rate'!$B$3:$T$93,3,FALSE)*VLOOKUP($E96,BY_RES_Demand_Drivers!$A$5:$I$100,8,FALSE)</f>
        <v>0</v>
      </c>
      <c r="L96" s="16">
        <f>VLOOKUP($C96,'Growth rate'!$B$3:$T$93,3,FALSE)*VLOOKUP($E96,BY_RES_Demand_Drivers!$A$5:$I$100,9,FALSE)</f>
        <v>0</v>
      </c>
      <c r="M96" s="49">
        <f t="shared" si="9"/>
        <v>0.86</v>
      </c>
    </row>
    <row r="97" spans="2:13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 t="shared" si="5"/>
        <v>998.80498903060482</v>
      </c>
      <c r="G97" s="16">
        <f t="shared" si="6"/>
        <v>0</v>
      </c>
      <c r="H97" s="16">
        <f t="shared" si="7"/>
        <v>0</v>
      </c>
      <c r="J97" s="16">
        <f>VLOOKUP($C97,'Growth rate'!$B$3:$T$93,3,FALSE)*VLOOKUP($E97,BY_RES_Demand_Drivers!$A$5:$I$100,7,FALSE)</f>
        <v>1175.0646929771822</v>
      </c>
      <c r="K97" s="16">
        <f>VLOOKUP($C97,'Growth rate'!$B$3:$T$93,3,FALSE)*VLOOKUP($E97,BY_RES_Demand_Drivers!$A$5:$I$100,8,FALSE)</f>
        <v>0</v>
      </c>
      <c r="L97" s="16">
        <f>VLOOKUP($C97,'Growth rate'!$B$3:$T$93,3,FALSE)*VLOOKUP($E97,BY_RES_Demand_Drivers!$A$5:$I$100,9,FALSE)</f>
        <v>0</v>
      </c>
      <c r="M97" s="49">
        <f t="shared" si="9"/>
        <v>0.85</v>
      </c>
    </row>
    <row r="98" spans="2:13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 t="shared" si="5"/>
        <v>999.86254725428444</v>
      </c>
      <c r="G98" s="16">
        <f t="shared" si="6"/>
        <v>0</v>
      </c>
      <c r="H98" s="16">
        <f t="shared" si="7"/>
        <v>0</v>
      </c>
      <c r="J98" s="16">
        <f>VLOOKUP($C98,'Growth rate'!$B$3:$T$93,3,FALSE)*VLOOKUP($E98,BY_RES_Demand_Drivers!$A$5:$I$100,7,FALSE)</f>
        <v>1193.8657280648172</v>
      </c>
      <c r="K98" s="16">
        <f>VLOOKUP($C98,'Growth rate'!$B$3:$T$93,3,FALSE)*VLOOKUP($E98,BY_RES_Demand_Drivers!$A$5:$I$100,8,FALSE)</f>
        <v>0</v>
      </c>
      <c r="L98" s="16">
        <f>VLOOKUP($C98,'Growth rate'!$B$3:$T$93,3,FALSE)*VLOOKUP($E98,BY_RES_Demand_Drivers!$A$5:$I$100,9,FALSE)</f>
        <v>0</v>
      </c>
      <c r="M98" s="49">
        <f t="shared" si="9"/>
        <v>0.83750000000000002</v>
      </c>
    </row>
    <row r="99" spans="2:13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 t="shared" si="5"/>
        <v>1000.6982532639296</v>
      </c>
      <c r="G99" s="16">
        <f t="shared" si="6"/>
        <v>0</v>
      </c>
      <c r="H99" s="16">
        <f t="shared" si="7"/>
        <v>0</v>
      </c>
      <c r="J99" s="16">
        <f>VLOOKUP($C99,'Growth rate'!$B$3:$T$93,3,FALSE)*VLOOKUP($E99,BY_RES_Demand_Drivers!$A$5:$I$100,7,FALSE)</f>
        <v>1212.9675797138541</v>
      </c>
      <c r="K99" s="16">
        <f>VLOOKUP($C99,'Growth rate'!$B$3:$T$93,3,FALSE)*VLOOKUP($E99,BY_RES_Demand_Drivers!$A$5:$I$100,8,FALSE)</f>
        <v>0</v>
      </c>
      <c r="L99" s="16">
        <f>VLOOKUP($C99,'Growth rate'!$B$3:$T$93,3,FALSE)*VLOOKUP($E99,BY_RES_Demand_Drivers!$A$5:$I$100,9,FALSE)</f>
        <v>0</v>
      </c>
      <c r="M99" s="49">
        <f t="shared" si="9"/>
        <v>0.82499999999999996</v>
      </c>
    </row>
    <row r="100" spans="2:13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 t="shared" si="5"/>
        <v>1001.3047370537864</v>
      </c>
      <c r="G100" s="16">
        <f t="shared" si="6"/>
        <v>0</v>
      </c>
      <c r="H100" s="16">
        <f t="shared" si="7"/>
        <v>0</v>
      </c>
      <c r="J100" s="16">
        <f>VLOOKUP($C100,'Growth rate'!$B$3:$T$93,3,FALSE)*VLOOKUP($E100,BY_RES_Demand_Drivers!$A$5:$I$100,7,FALSE)</f>
        <v>1232.3750609892757</v>
      </c>
      <c r="K100" s="16">
        <f>VLOOKUP($C100,'Growth rate'!$B$3:$T$93,3,FALSE)*VLOOKUP($E100,BY_RES_Demand_Drivers!$A$5:$I$100,8,FALSE)</f>
        <v>0</v>
      </c>
      <c r="L100" s="16">
        <f>VLOOKUP($C100,'Growth rate'!$B$3:$T$93,3,FALSE)*VLOOKUP($E100,BY_RES_Demand_Drivers!$A$5:$I$100,9,FALSE)</f>
        <v>0</v>
      </c>
      <c r="M100" s="49">
        <f t="shared" si="9"/>
        <v>0.8125</v>
      </c>
    </row>
    <row r="101" spans="2:13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 t="shared" si="5"/>
        <v>1001.6744495720833</v>
      </c>
      <c r="G101" s="16">
        <f t="shared" si="6"/>
        <v>0</v>
      </c>
      <c r="H101" s="16">
        <f t="shared" si="7"/>
        <v>0</v>
      </c>
      <c r="J101" s="16">
        <f>VLOOKUP($C101,'Growth rate'!$B$3:$T$93,3,FALSE)*VLOOKUP($E101,BY_RES_Demand_Drivers!$A$5:$I$100,7,FALSE)</f>
        <v>1252.0930619651042</v>
      </c>
      <c r="K101" s="16">
        <f>VLOOKUP($C101,'Growth rate'!$B$3:$T$93,3,FALSE)*VLOOKUP($E101,BY_RES_Demand_Drivers!$A$5:$I$100,8,FALSE)</f>
        <v>0</v>
      </c>
      <c r="L101" s="16">
        <f>VLOOKUP($C101,'Growth rate'!$B$3:$T$93,3,FALSE)*VLOOKUP($E101,BY_RES_Demand_Drivers!$A$5:$I$100,9,FALSE)</f>
        <v>0</v>
      </c>
      <c r="M101" s="49">
        <f t="shared" si="9"/>
        <v>0.79999999999999993</v>
      </c>
    </row>
    <row r="102" spans="2:13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 t="shared" si="5"/>
        <v>1001.7996588782797</v>
      </c>
      <c r="G102" s="16">
        <f t="shared" si="6"/>
        <v>0</v>
      </c>
      <c r="H102" s="16">
        <f t="shared" si="7"/>
        <v>0</v>
      </c>
      <c r="J102" s="16">
        <f>VLOOKUP($C102,'Growth rate'!$B$3:$T$93,3,FALSE)*VLOOKUP($E102,BY_RES_Demand_Drivers!$A$5:$I$100,7,FALSE)</f>
        <v>1272.1265509565458</v>
      </c>
      <c r="K102" s="16">
        <f>VLOOKUP($C102,'Growth rate'!$B$3:$T$93,3,FALSE)*VLOOKUP($E102,BY_RES_Demand_Drivers!$A$5:$I$100,8,FALSE)</f>
        <v>0</v>
      </c>
      <c r="L102" s="16">
        <f>VLOOKUP($C102,'Growth rate'!$B$3:$T$93,3,FALSE)*VLOOKUP($E102,BY_RES_Demand_Drivers!$A$5:$I$100,9,FALSE)</f>
        <v>0</v>
      </c>
      <c r="M102" s="49">
        <f t="shared" si="9"/>
        <v>0.78749999999999998</v>
      </c>
    </row>
    <row r="103" spans="2:13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 t="shared" si="5"/>
        <v>1001.6724462231841</v>
      </c>
      <c r="G103" s="16">
        <f t="shared" si="6"/>
        <v>0</v>
      </c>
      <c r="H103" s="16">
        <f t="shared" si="7"/>
        <v>0</v>
      </c>
      <c r="J103" s="16">
        <f>VLOOKUP($C103,'Growth rate'!$B$3:$T$93,3,FALSE)*VLOOKUP($E103,BY_RES_Demand_Drivers!$A$5:$I$100,7,FALSE)</f>
        <v>1292.4805757718507</v>
      </c>
      <c r="K103" s="16">
        <f>VLOOKUP($C103,'Growth rate'!$B$3:$T$93,3,FALSE)*VLOOKUP($E103,BY_RES_Demand_Drivers!$A$5:$I$100,8,FALSE)</f>
        <v>0</v>
      </c>
      <c r="L103" s="16">
        <f>VLOOKUP($C103,'Growth rate'!$B$3:$T$93,3,FALSE)*VLOOKUP($E103,BY_RES_Demand_Drivers!$A$5:$I$100,9,FALSE)</f>
        <v>0</v>
      </c>
      <c r="M103" s="49">
        <f t="shared" si="9"/>
        <v>0.77499999999999991</v>
      </c>
    </row>
    <row r="104" spans="2:13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 t="shared" si="5"/>
        <v>1001.2847020504527</v>
      </c>
      <c r="G104" s="16">
        <f t="shared" si="6"/>
        <v>0</v>
      </c>
      <c r="H104" s="16">
        <f t="shared" si="7"/>
        <v>0</v>
      </c>
      <c r="J104" s="16">
        <f>VLOOKUP($C104,'Growth rate'!$B$3:$T$93,3,FALSE)*VLOOKUP($E104,BY_RES_Demand_Drivers!$A$5:$I$100,7,FALSE)</f>
        <v>1313.1602649842002</v>
      </c>
      <c r="K104" s="16">
        <f>VLOOKUP($C104,'Growth rate'!$B$3:$T$93,3,FALSE)*VLOOKUP($E104,BY_RES_Demand_Drivers!$A$5:$I$100,8,FALSE)</f>
        <v>0</v>
      </c>
      <c r="L104" s="16">
        <f>VLOOKUP($C104,'Growth rate'!$B$3:$T$93,3,FALSE)*VLOOKUP($E104,BY_RES_Demand_Drivers!$A$5:$I$100,9,FALSE)</f>
        <v>0</v>
      </c>
      <c r="M104" s="49">
        <f t="shared" si="9"/>
        <v>0.76249999999999996</v>
      </c>
    </row>
    <row r="105" spans="2:13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 t="shared" si="5"/>
        <v>1000.6281219179607</v>
      </c>
      <c r="G105" s="16">
        <f t="shared" si="6"/>
        <v>0</v>
      </c>
      <c r="H105" s="16">
        <f t="shared" si="7"/>
        <v>0</v>
      </c>
      <c r="J105" s="16">
        <f>VLOOKUP($C105,'Growth rate'!$B$3:$T$93,3,FALSE)*VLOOKUP($E105,BY_RES_Demand_Drivers!$A$5:$I$100,7,FALSE)</f>
        <v>1334.1708292239475</v>
      </c>
      <c r="K105" s="16">
        <f>VLOOKUP($C105,'Growth rate'!$B$3:$T$93,3,FALSE)*VLOOKUP($E105,BY_RES_Demand_Drivers!$A$5:$I$100,8,FALSE)</f>
        <v>0</v>
      </c>
      <c r="L105" s="16">
        <f>VLOOKUP($C105,'Growth rate'!$B$3:$T$93,3,FALSE)*VLOOKUP($E105,BY_RES_Demand_Drivers!$A$5:$I$100,9,FALSE)</f>
        <v>0</v>
      </c>
      <c r="M105" s="49">
        <f t="shared" si="9"/>
        <v>0.75</v>
      </c>
    </row>
    <row r="106" spans="2:13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 t="shared" si="5"/>
        <v>999.69420233750384</v>
      </c>
      <c r="G106" s="16">
        <f t="shared" si="6"/>
        <v>0</v>
      </c>
      <c r="H106" s="16">
        <f t="shared" si="7"/>
        <v>0</v>
      </c>
      <c r="J106" s="16">
        <f>VLOOKUP($C106,'Growth rate'!$B$3:$T$93,3,FALSE)*VLOOKUP($E106,BY_RES_Demand_Drivers!$A$5:$I$100,7,FALSE)</f>
        <v>1355.5175624915307</v>
      </c>
      <c r="K106" s="16">
        <f>VLOOKUP($C106,'Growth rate'!$B$3:$T$93,3,FALSE)*VLOOKUP($E106,BY_RES_Demand_Drivers!$A$5:$I$100,8,FALSE)</f>
        <v>0</v>
      </c>
      <c r="L106" s="16">
        <f>VLOOKUP($C106,'Growth rate'!$B$3:$T$93,3,FALSE)*VLOOKUP($E106,BY_RES_Demand_Drivers!$A$5:$I$100,9,FALSE)</f>
        <v>0</v>
      </c>
      <c r="M106" s="49">
        <f t="shared" si="9"/>
        <v>0.73749999999999993</v>
      </c>
    </row>
    <row r="107" spans="2:13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 t="shared" si="5"/>
        <v>998.47423653126145</v>
      </c>
      <c r="G107" s="16">
        <f t="shared" si="6"/>
        <v>0</v>
      </c>
      <c r="H107" s="16">
        <f t="shared" si="7"/>
        <v>0</v>
      </c>
      <c r="J107" s="16">
        <f>VLOOKUP($C107,'Growth rate'!$B$3:$T$93,3,FALSE)*VLOOKUP($E107,BY_RES_Demand_Drivers!$A$5:$I$100,7,FALSE)</f>
        <v>1377.2058434913952</v>
      </c>
      <c r="K107" s="16">
        <f>VLOOKUP($C107,'Growth rate'!$B$3:$T$93,3,FALSE)*VLOOKUP($E107,BY_RES_Demand_Drivers!$A$5:$I$100,8,FALSE)</f>
        <v>0</v>
      </c>
      <c r="L107" s="16">
        <f>VLOOKUP($C107,'Growth rate'!$B$3:$T$93,3,FALSE)*VLOOKUP($E107,BY_RES_Demand_Drivers!$A$5:$I$100,9,FALSE)</f>
        <v>0</v>
      </c>
      <c r="M107" s="49">
        <f t="shared" si="9"/>
        <v>0.72499999999999998</v>
      </c>
    </row>
    <row r="108" spans="2:13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 t="shared" si="5"/>
        <v>996.95931010342088</v>
      </c>
      <c r="G108" s="16">
        <f t="shared" si="6"/>
        <v>0</v>
      </c>
      <c r="H108" s="16">
        <f t="shared" si="7"/>
        <v>0</v>
      </c>
      <c r="J108" s="16">
        <f>VLOOKUP($C108,'Growth rate'!$B$3:$T$93,3,FALSE)*VLOOKUP($E108,BY_RES_Demand_Drivers!$A$5:$I$100,7,FALSE)</f>
        <v>1399.2411369872575</v>
      </c>
      <c r="K108" s="16">
        <f>VLOOKUP($C108,'Growth rate'!$B$3:$T$93,3,FALSE)*VLOOKUP($E108,BY_RES_Demand_Drivers!$A$5:$I$100,8,FALSE)</f>
        <v>0</v>
      </c>
      <c r="L108" s="16">
        <f>VLOOKUP($C108,'Growth rate'!$B$3:$T$93,3,FALSE)*VLOOKUP($E108,BY_RES_Demand_Drivers!$A$5:$I$100,9,FALSE)</f>
        <v>0</v>
      </c>
      <c r="M108" s="49">
        <f t="shared" si="9"/>
        <v>0.71249999999999991</v>
      </c>
    </row>
    <row r="109" spans="2:13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 t="shared" si="5"/>
        <v>995.14029662533744</v>
      </c>
      <c r="G109" s="16">
        <f t="shared" si="6"/>
        <v>0</v>
      </c>
      <c r="H109" s="16">
        <f t="shared" si="7"/>
        <v>0</v>
      </c>
      <c r="J109" s="16">
        <f>VLOOKUP($C109,'Growth rate'!$B$3:$T$93,3,FALSE)*VLOOKUP($E109,BY_RES_Demand_Drivers!$A$5:$I$100,7,FALSE)</f>
        <v>1421.6289951790536</v>
      </c>
      <c r="K109" s="16">
        <f>VLOOKUP($C109,'Growth rate'!$B$3:$T$93,3,FALSE)*VLOOKUP($E109,BY_RES_Demand_Drivers!$A$5:$I$100,8,FALSE)</f>
        <v>0</v>
      </c>
      <c r="L109" s="16">
        <f>VLOOKUP($C109,'Growth rate'!$B$3:$T$93,3,FALSE)*VLOOKUP($E109,BY_RES_Demand_Drivers!$A$5:$I$100,9,FALSE)</f>
        <v>0</v>
      </c>
      <c r="M109" s="49">
        <f t="shared" si="9"/>
        <v>0.7</v>
      </c>
    </row>
    <row r="110" spans="2:13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 t="shared" si="5"/>
        <v>993.00785313256904</v>
      </c>
      <c r="G110" s="16">
        <f t="shared" si="6"/>
        <v>0</v>
      </c>
      <c r="H110" s="16">
        <f t="shared" si="7"/>
        <v>0</v>
      </c>
      <c r="J110" s="16">
        <f>VLOOKUP($C110,'Growth rate'!$B$3:$T$93,3,FALSE)*VLOOKUP($E110,BY_RES_Demand_Drivers!$A$5:$I$100,7,FALSE)</f>
        <v>1444.3750591019186</v>
      </c>
      <c r="K110" s="16">
        <f>VLOOKUP($C110,'Growth rate'!$B$3:$T$93,3,FALSE)*VLOOKUP($E110,BY_RES_Demand_Drivers!$A$5:$I$100,8,FALSE)</f>
        <v>0</v>
      </c>
      <c r="L110" s="16">
        <f>VLOOKUP($C110,'Growth rate'!$B$3:$T$93,3,FALSE)*VLOOKUP($E110,BY_RES_Demand_Drivers!$A$5:$I$100,9,FALSE)</f>
        <v>0</v>
      </c>
      <c r="M110" s="49">
        <f t="shared" si="9"/>
        <v>0.6875</v>
      </c>
    </row>
    <row r="111" spans="2:13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 t="shared" si="5"/>
        <v>990.55241553209578</v>
      </c>
      <c r="G111" s="16">
        <f t="shared" si="6"/>
        <v>0</v>
      </c>
      <c r="H111" s="16">
        <f t="shared" si="7"/>
        <v>0</v>
      </c>
      <c r="J111" s="16">
        <f>VLOOKUP($C111,'Growth rate'!$B$3:$T$93,3,FALSE)*VLOOKUP($E111,BY_RES_Demand_Drivers!$A$5:$I$100,7,FALSE)</f>
        <v>1467.4850600475495</v>
      </c>
      <c r="K111" s="16">
        <f>VLOOKUP($C111,'Growth rate'!$B$3:$T$93,3,FALSE)*VLOOKUP($E111,BY_RES_Demand_Drivers!$A$5:$I$100,8,FALSE)</f>
        <v>0</v>
      </c>
      <c r="L111" s="16">
        <f>VLOOKUP($C111,'Growth rate'!$B$3:$T$93,3,FALSE)*VLOOKUP($E111,BY_RES_Demand_Drivers!$A$5:$I$100,9,FALSE)</f>
        <v>0</v>
      </c>
      <c r="M111" s="49">
        <f t="shared" si="9"/>
        <v>0.67499999999999993</v>
      </c>
    </row>
    <row r="112" spans="2:13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 t="shared" si="5"/>
        <v>987.7641939180055</v>
      </c>
      <c r="G112" s="16">
        <f t="shared" si="6"/>
        <v>0</v>
      </c>
      <c r="H112" s="16">
        <f t="shared" si="7"/>
        <v>0</v>
      </c>
      <c r="J112" s="16">
        <f>VLOOKUP($C112,'Growth rate'!$B$3:$T$93,3,FALSE)*VLOOKUP($E112,BY_RES_Demand_Drivers!$A$5:$I$100,7,FALSE)</f>
        <v>1490.9648210083103</v>
      </c>
      <c r="K112" s="16">
        <f>VLOOKUP($C112,'Growth rate'!$B$3:$T$93,3,FALSE)*VLOOKUP($E112,BY_RES_Demand_Drivers!$A$5:$I$100,8,FALSE)</f>
        <v>0</v>
      </c>
      <c r="L112" s="16">
        <f>VLOOKUP($C112,'Growth rate'!$B$3:$T$93,3,FALSE)*VLOOKUP($E112,BY_RES_Demand_Drivers!$A$5:$I$100,9,FALSE)</f>
        <v>0</v>
      </c>
      <c r="M112" s="49">
        <f t="shared" si="9"/>
        <v>0.66249999999999998</v>
      </c>
    </row>
    <row r="113" spans="2:13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 t="shared" si="5"/>
        <v>984.63316779388811</v>
      </c>
      <c r="G113" s="16">
        <f t="shared" si="6"/>
        <v>0</v>
      </c>
      <c r="H113" s="16">
        <f t="shared" si="7"/>
        <v>0</v>
      </c>
      <c r="J113" s="16">
        <f>VLOOKUP($C113,'Growth rate'!$B$3:$T$93,3,FALSE)*VLOOKUP($E113,BY_RES_Demand_Drivers!$A$5:$I$100,7,FALSE)</f>
        <v>1514.8202581444434</v>
      </c>
      <c r="K113" s="16">
        <f>VLOOKUP($C113,'Growth rate'!$B$3:$T$93,3,FALSE)*VLOOKUP($E113,BY_RES_Demand_Drivers!$A$5:$I$100,8,FALSE)</f>
        <v>0</v>
      </c>
      <c r="L113" s="16">
        <f>VLOOKUP($C113,'Growth rate'!$B$3:$T$93,3,FALSE)*VLOOKUP($E113,BY_RES_Demand_Drivers!$A$5:$I$100,9,FALSE)</f>
        <v>0</v>
      </c>
      <c r="M113" s="49">
        <f t="shared" si="9"/>
        <v>0.64999999999999991</v>
      </c>
    </row>
    <row r="114" spans="2:13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 t="shared" si="5"/>
        <v>981.14908120015593</v>
      </c>
      <c r="G114" s="16">
        <f t="shared" si="6"/>
        <v>0</v>
      </c>
      <c r="H114" s="16">
        <f t="shared" si="7"/>
        <v>0</v>
      </c>
      <c r="J114" s="16">
        <f>VLOOKUP($C114,'Growth rate'!$B$3:$T$93,3,FALSE)*VLOOKUP($E114,BY_RES_Demand_Drivers!$A$5:$I$100,7,FALSE)</f>
        <v>1539.0573822747544</v>
      </c>
      <c r="K114" s="16">
        <f>VLOOKUP($C114,'Growth rate'!$B$3:$T$93,3,FALSE)*VLOOKUP($E114,BY_RES_Demand_Drivers!$A$5:$I$100,8,FALSE)</f>
        <v>0</v>
      </c>
      <c r="L114" s="16">
        <f>VLOOKUP($C114,'Growth rate'!$B$3:$T$93,3,FALSE)*VLOOKUP($E114,BY_RES_Demand_Drivers!$A$5:$I$100,9,FALSE)</f>
        <v>0</v>
      </c>
      <c r="M114" s="49">
        <f t="shared" si="9"/>
        <v>0.63749999999999996</v>
      </c>
    </row>
    <row r="115" spans="2:13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 t="shared" si="5"/>
        <v>977.30143774446913</v>
      </c>
      <c r="G115" s="16">
        <f t="shared" si="6"/>
        <v>0</v>
      </c>
      <c r="H115" s="16">
        <f t="shared" si="7"/>
        <v>0</v>
      </c>
      <c r="J115" s="16">
        <f>VLOOKUP($C115,'Growth rate'!$B$3:$T$93,3,FALSE)*VLOOKUP($E115,BY_RES_Demand_Drivers!$A$5:$I$100,7,FALSE)</f>
        <v>1563.6823003911506</v>
      </c>
      <c r="K115" s="16">
        <f>VLOOKUP($C115,'Growth rate'!$B$3:$T$93,3,FALSE)*VLOOKUP($E115,BY_RES_Demand_Drivers!$A$5:$I$100,8,FALSE)</f>
        <v>0</v>
      </c>
      <c r="L115" s="16">
        <f>VLOOKUP($C115,'Growth rate'!$B$3:$T$93,3,FALSE)*VLOOKUP($E115,BY_RES_Demand_Drivers!$A$5:$I$100,9,FALSE)</f>
        <v>0</v>
      </c>
      <c r="M115" s="49">
        <f t="shared" si="9"/>
        <v>0.625</v>
      </c>
    </row>
    <row r="116" spans="2:13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 t="shared" si="5"/>
        <v>973.07949553341291</v>
      </c>
      <c r="G116" s="16">
        <f t="shared" si="6"/>
        <v>0</v>
      </c>
      <c r="H116" s="16">
        <f t="shared" si="7"/>
        <v>0</v>
      </c>
      <c r="J116" s="16">
        <f>VLOOKUP($C116,'Growth rate'!$B$3:$T$93,3,FALSE)*VLOOKUP($E116,BY_RES_Demand_Drivers!$A$5:$I$100,7,FALSE)</f>
        <v>1588.7012171974091</v>
      </c>
      <c r="K116" s="16">
        <f>VLOOKUP($C116,'Growth rate'!$B$3:$T$93,3,FALSE)*VLOOKUP($E116,BY_RES_Demand_Drivers!$A$5:$I$100,8,FALSE)</f>
        <v>0</v>
      </c>
      <c r="L116" s="16">
        <f>VLOOKUP($C116,'Growth rate'!$B$3:$T$93,3,FALSE)*VLOOKUP($E116,BY_RES_Demand_Drivers!$A$5:$I$100,9,FALSE)</f>
        <v>0</v>
      </c>
      <c r="M116" s="49">
        <f t="shared" si="9"/>
        <v>0.61249999999999993</v>
      </c>
    </row>
    <row r="117" spans="2:13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 t="shared" si="5"/>
        <v>968.47226200354066</v>
      </c>
      <c r="G117" s="16">
        <f t="shared" si="6"/>
        <v>0</v>
      </c>
      <c r="H117" s="16">
        <f t="shared" si="7"/>
        <v>0</v>
      </c>
      <c r="J117" s="16">
        <f>VLOOKUP($C117,'Growth rate'!$B$3:$T$93,3,FALSE)*VLOOKUP($E117,BY_RES_Demand_Drivers!$A$5:$I$100,7,FALSE)</f>
        <v>1614.1204366725678</v>
      </c>
      <c r="K117" s="16">
        <f>VLOOKUP($C117,'Growth rate'!$B$3:$T$93,3,FALSE)*VLOOKUP($E117,BY_RES_Demand_Drivers!$A$5:$I$100,8,FALSE)</f>
        <v>0</v>
      </c>
      <c r="L117" s="16">
        <f>VLOOKUP($C117,'Growth rate'!$B$3:$T$93,3,FALSE)*VLOOKUP($E117,BY_RES_Demand_Drivers!$A$5:$I$100,9,FALSE)</f>
        <v>0</v>
      </c>
      <c r="M117" s="49">
        <f t="shared" si="9"/>
        <v>0.6</v>
      </c>
    </row>
    <row r="118" spans="2:13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 t="shared" si="5"/>
        <v>983.96781819559726</v>
      </c>
      <c r="G118" s="16">
        <f t="shared" si="6"/>
        <v>0</v>
      </c>
      <c r="H118" s="16">
        <f t="shared" si="7"/>
        <v>0</v>
      </c>
      <c r="J118" s="16">
        <f>VLOOKUP($C118,'Growth rate'!$B$3:$T$93,3,FALSE)*VLOOKUP($E118,BY_RES_Demand_Drivers!$A$5:$I$100,7,FALSE)</f>
        <v>1639.9463636593289</v>
      </c>
      <c r="K118" s="16">
        <f>VLOOKUP($C118,'Growth rate'!$B$3:$T$93,3,FALSE)*VLOOKUP($E118,BY_RES_Demand_Drivers!$A$5:$I$100,8,FALSE)</f>
        <v>0</v>
      </c>
      <c r="L118" s="16">
        <f>VLOOKUP($C118,'Growth rate'!$B$3:$T$93,3,FALSE)*VLOOKUP($E118,BY_RES_Demand_Drivers!$A$5:$I$100,9,FALSE)</f>
        <v>0</v>
      </c>
      <c r="M118" s="49">
        <f t="shared" si="9"/>
        <v>0.6</v>
      </c>
    </row>
    <row r="119" spans="2:13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 t="shared" si="5"/>
        <v>999.71130328672689</v>
      </c>
      <c r="G119" s="16">
        <f t="shared" si="6"/>
        <v>0</v>
      </c>
      <c r="H119" s="16">
        <f t="shared" si="7"/>
        <v>0</v>
      </c>
      <c r="J119" s="16">
        <f>VLOOKUP($C119,'Growth rate'!$B$3:$T$93,3,FALSE)*VLOOKUP($E119,BY_RES_Demand_Drivers!$A$5:$I$100,7,FALSE)</f>
        <v>1666.1855054778782</v>
      </c>
      <c r="K119" s="16">
        <f>VLOOKUP($C119,'Growth rate'!$B$3:$T$93,3,FALSE)*VLOOKUP($E119,BY_RES_Demand_Drivers!$A$5:$I$100,8,FALSE)</f>
        <v>0</v>
      </c>
      <c r="L119" s="16">
        <f>VLOOKUP($C119,'Growth rate'!$B$3:$T$93,3,FALSE)*VLOOKUP($E119,BY_RES_Demand_Drivers!$A$5:$I$100,9,FALSE)</f>
        <v>0</v>
      </c>
      <c r="M119" s="49">
        <f t="shared" si="9"/>
        <v>0.6</v>
      </c>
    </row>
    <row r="120" spans="2:13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 t="shared" si="5"/>
        <v>1015.7066841393145</v>
      </c>
      <c r="G120" s="16">
        <f t="shared" si="6"/>
        <v>0</v>
      </c>
      <c r="H120" s="16">
        <f t="shared" si="7"/>
        <v>0</v>
      </c>
      <c r="J120" s="16">
        <f>VLOOKUP($C120,'Growth rate'!$B$3:$T$93,3,FALSE)*VLOOKUP($E120,BY_RES_Demand_Drivers!$A$5:$I$100,7,FALSE)</f>
        <v>1692.8444735655241</v>
      </c>
      <c r="K120" s="16">
        <f>VLOOKUP($C120,'Growth rate'!$B$3:$T$93,3,FALSE)*VLOOKUP($E120,BY_RES_Demand_Drivers!$A$5:$I$100,8,FALSE)</f>
        <v>0</v>
      </c>
      <c r="L120" s="16">
        <f>VLOOKUP($C120,'Growth rate'!$B$3:$T$93,3,FALSE)*VLOOKUP($E120,BY_RES_Demand_Drivers!$A$5:$I$100,9,FALSE)</f>
        <v>0</v>
      </c>
      <c r="M120" s="49">
        <f t="shared" si="9"/>
        <v>0.6</v>
      </c>
    </row>
    <row r="121" spans="2:13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 t="shared" si="5"/>
        <v>1031.9579910855434</v>
      </c>
      <c r="G121" s="16">
        <f t="shared" si="6"/>
        <v>0</v>
      </c>
      <c r="H121" s="16">
        <f t="shared" si="7"/>
        <v>0</v>
      </c>
      <c r="J121" s="16">
        <f>VLOOKUP($C121,'Growth rate'!$B$3:$T$93,3,FALSE)*VLOOKUP($E121,BY_RES_Demand_Drivers!$A$5:$I$100,7,FALSE)</f>
        <v>1719.9299851425726</v>
      </c>
      <c r="K121" s="16">
        <f>VLOOKUP($C121,'Growth rate'!$B$3:$T$93,3,FALSE)*VLOOKUP($E121,BY_RES_Demand_Drivers!$A$5:$I$100,8,FALSE)</f>
        <v>0</v>
      </c>
      <c r="L121" s="16">
        <f>VLOOKUP($C121,'Growth rate'!$B$3:$T$93,3,FALSE)*VLOOKUP($E121,BY_RES_Demand_Drivers!$A$5:$I$100,9,FALSE)</f>
        <v>0</v>
      </c>
      <c r="M121" s="49">
        <f t="shared" si="9"/>
        <v>0.6</v>
      </c>
    </row>
    <row r="122" spans="2:13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 t="shared" si="5"/>
        <v>1048.4693189429122</v>
      </c>
      <c r="G122" s="16">
        <f t="shared" si="6"/>
        <v>0</v>
      </c>
      <c r="H122" s="16">
        <f t="shared" si="7"/>
        <v>0</v>
      </c>
      <c r="J122" s="16">
        <f>VLOOKUP($C122,'Growth rate'!$B$3:$T$93,3,FALSE)*VLOOKUP($E122,BY_RES_Demand_Drivers!$A$5:$I$100,7,FALSE)</f>
        <v>1747.4488649048537</v>
      </c>
      <c r="K122" s="16">
        <f>VLOOKUP($C122,'Growth rate'!$B$3:$T$93,3,FALSE)*VLOOKUP($E122,BY_RES_Demand_Drivers!$A$5:$I$100,8,FALSE)</f>
        <v>0</v>
      </c>
      <c r="L122" s="16">
        <f>VLOOKUP($C122,'Growth rate'!$B$3:$T$93,3,FALSE)*VLOOKUP($E122,BY_RES_Demand_Drivers!$A$5:$I$100,9,FALSE)</f>
        <v>0</v>
      </c>
      <c r="M122" s="49">
        <f t="shared" si="9"/>
        <v>0.6</v>
      </c>
    </row>
    <row r="123" spans="2:13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 t="shared" si="5"/>
        <v>1065.2448280459987</v>
      </c>
      <c r="G123" s="16">
        <f t="shared" si="6"/>
        <v>0</v>
      </c>
      <c r="H123" s="16">
        <f t="shared" si="7"/>
        <v>0</v>
      </c>
      <c r="J123" s="16">
        <f>VLOOKUP($C123,'Growth rate'!$B$3:$T$93,3,FALSE)*VLOOKUP($E123,BY_RES_Demand_Drivers!$A$5:$I$100,7,FALSE)</f>
        <v>1775.4080467433314</v>
      </c>
      <c r="K123" s="16">
        <f>VLOOKUP($C123,'Growth rate'!$B$3:$T$93,3,FALSE)*VLOOKUP($E123,BY_RES_Demand_Drivers!$A$5:$I$100,8,FALSE)</f>
        <v>0</v>
      </c>
      <c r="L123" s="16">
        <f>VLOOKUP($C123,'Growth rate'!$B$3:$T$93,3,FALSE)*VLOOKUP($E123,BY_RES_Demand_Drivers!$A$5:$I$100,9,FALSE)</f>
        <v>0</v>
      </c>
      <c r="M123" s="49">
        <f t="shared" si="9"/>
        <v>0.6</v>
      </c>
    </row>
    <row r="124" spans="2:13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 t="shared" si="5"/>
        <v>1082.2887452947348</v>
      </c>
      <c r="G124" s="16">
        <f t="shared" si="6"/>
        <v>0</v>
      </c>
      <c r="H124" s="16">
        <f t="shared" si="7"/>
        <v>0</v>
      </c>
      <c r="J124" s="16">
        <f>VLOOKUP($C124,'Growth rate'!$B$3:$T$93,3,FALSE)*VLOOKUP($E124,BY_RES_Demand_Drivers!$A$5:$I$100,7,FALSE)</f>
        <v>1803.8145754912248</v>
      </c>
      <c r="K124" s="16">
        <f>VLOOKUP($C124,'Growth rate'!$B$3:$T$93,3,FALSE)*VLOOKUP($E124,BY_RES_Demand_Drivers!$A$5:$I$100,8,FALSE)</f>
        <v>0</v>
      </c>
      <c r="L124" s="16">
        <f>VLOOKUP($C124,'Growth rate'!$B$3:$T$93,3,FALSE)*VLOOKUP($E124,BY_RES_Demand_Drivers!$A$5:$I$100,9,FALSE)</f>
        <v>0</v>
      </c>
      <c r="M124" s="49">
        <f t="shared" si="9"/>
        <v>0.6</v>
      </c>
    </row>
    <row r="125" spans="2:13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 t="shared" si="5"/>
        <v>1099.6053652194507</v>
      </c>
      <c r="G125" s="16">
        <f t="shared" si="6"/>
        <v>0</v>
      </c>
      <c r="H125" s="16">
        <f t="shared" si="7"/>
        <v>0</v>
      </c>
      <c r="J125" s="16">
        <f>VLOOKUP($C125,'Growth rate'!$B$3:$T$93,3,FALSE)*VLOOKUP($E125,BY_RES_Demand_Drivers!$A$5:$I$100,7,FALSE)</f>
        <v>1832.6756086990845</v>
      </c>
      <c r="K125" s="16">
        <f>VLOOKUP($C125,'Growth rate'!$B$3:$T$93,3,FALSE)*VLOOKUP($E125,BY_RES_Demand_Drivers!$A$5:$I$100,8,FALSE)</f>
        <v>0</v>
      </c>
      <c r="L125" s="16">
        <f>VLOOKUP($C125,'Growth rate'!$B$3:$T$93,3,FALSE)*VLOOKUP($E125,BY_RES_Demand_Drivers!$A$5:$I$100,9,FALSE)</f>
        <v>0</v>
      </c>
      <c r="M125" s="49">
        <f t="shared" si="9"/>
        <v>0.6</v>
      </c>
    </row>
    <row r="126" spans="2:13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 t="shared" si="5"/>
        <v>1117.1990510629619</v>
      </c>
      <c r="G126" s="16">
        <f t="shared" si="6"/>
        <v>0</v>
      </c>
      <c r="H126" s="16">
        <f t="shared" si="7"/>
        <v>0</v>
      </c>
      <c r="J126" s="16">
        <f>VLOOKUP($C126,'Growth rate'!$B$3:$T$93,3,FALSE)*VLOOKUP($E126,BY_RES_Demand_Drivers!$A$5:$I$100,7,FALSE)</f>
        <v>1861.9984184382697</v>
      </c>
      <c r="K126" s="16">
        <f>VLOOKUP($C126,'Growth rate'!$B$3:$T$93,3,FALSE)*VLOOKUP($E126,BY_RES_Demand_Drivers!$A$5:$I$100,8,FALSE)</f>
        <v>0</v>
      </c>
      <c r="L126" s="16">
        <f>VLOOKUP($C126,'Growth rate'!$B$3:$T$93,3,FALSE)*VLOOKUP($E126,BY_RES_Demand_Drivers!$A$5:$I$100,9,FALSE)</f>
        <v>0</v>
      </c>
      <c r="M126" s="49">
        <f t="shared" si="9"/>
        <v>0.6</v>
      </c>
    </row>
    <row r="127" spans="2:13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 t="shared" si="5"/>
        <v>1135.0742358799691</v>
      </c>
      <c r="G127" s="16">
        <f t="shared" si="6"/>
        <v>0</v>
      </c>
      <c r="H127" s="16">
        <f t="shared" si="7"/>
        <v>0</v>
      </c>
      <c r="J127" s="16">
        <f>VLOOKUP($C127,'Growth rate'!$B$3:$T$93,3,FALSE)*VLOOKUP($E127,BY_RES_Demand_Drivers!$A$5:$I$100,7,FALSE)</f>
        <v>1891.7903931332821</v>
      </c>
      <c r="K127" s="16">
        <f>VLOOKUP($C127,'Growth rate'!$B$3:$T$93,3,FALSE)*VLOOKUP($E127,BY_RES_Demand_Drivers!$A$5:$I$100,8,FALSE)</f>
        <v>0</v>
      </c>
      <c r="L127" s="16">
        <f>VLOOKUP($C127,'Growth rate'!$B$3:$T$93,3,FALSE)*VLOOKUP($E127,BY_RES_Demand_Drivers!$A$5:$I$100,9,FALSE)</f>
        <v>0</v>
      </c>
      <c r="M127" s="49">
        <f t="shared" si="9"/>
        <v>0.6</v>
      </c>
    </row>
    <row r="128" spans="2:13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 t="shared" si="5"/>
        <v>1153.2354236540486</v>
      </c>
      <c r="G128" s="16">
        <f t="shared" si="6"/>
        <v>0</v>
      </c>
      <c r="H128" s="16">
        <f t="shared" si="7"/>
        <v>0</v>
      </c>
      <c r="J128" s="16">
        <f>VLOOKUP($C128,'Growth rate'!$B$3:$T$93,3,FALSE)*VLOOKUP($E128,BY_RES_Demand_Drivers!$A$5:$I$100,7,FALSE)</f>
        <v>1922.0590394234146</v>
      </c>
      <c r="K128" s="16">
        <f>VLOOKUP($C128,'Growth rate'!$B$3:$T$93,3,FALSE)*VLOOKUP($E128,BY_RES_Demand_Drivers!$A$5:$I$100,8,FALSE)</f>
        <v>0</v>
      </c>
      <c r="L128" s="16">
        <f>VLOOKUP($C128,'Growth rate'!$B$3:$T$93,3,FALSE)*VLOOKUP($E128,BY_RES_Demand_Drivers!$A$5:$I$100,9,FALSE)</f>
        <v>0</v>
      </c>
      <c r="M128" s="49">
        <f t="shared" si="9"/>
        <v>0.6</v>
      </c>
    </row>
    <row r="129" spans="2:13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 t="shared" si="5"/>
        <v>1171.6871904325135</v>
      </c>
      <c r="G129" s="16">
        <f t="shared" si="6"/>
        <v>0</v>
      </c>
      <c r="H129" s="16">
        <f t="shared" si="7"/>
        <v>0</v>
      </c>
      <c r="J129" s="16">
        <f>VLOOKUP($C129,'Growth rate'!$B$3:$T$93,3,FALSE)*VLOOKUP($E129,BY_RES_Demand_Drivers!$A$5:$I$100,7,FALSE)</f>
        <v>1952.8119840541892</v>
      </c>
      <c r="K129" s="16">
        <f>VLOOKUP($C129,'Growth rate'!$B$3:$T$93,3,FALSE)*VLOOKUP($E129,BY_RES_Demand_Drivers!$A$5:$I$100,8,FALSE)</f>
        <v>0</v>
      </c>
      <c r="L129" s="16">
        <f>VLOOKUP($C129,'Growth rate'!$B$3:$T$93,3,FALSE)*VLOOKUP($E129,BY_RES_Demand_Drivers!$A$5:$I$100,9,FALSE)</f>
        <v>0</v>
      </c>
      <c r="M129" s="49">
        <f t="shared" si="9"/>
        <v>0.6</v>
      </c>
    </row>
    <row r="130" spans="2:13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 t="shared" si="5"/>
        <v>1190.4341854794338</v>
      </c>
      <c r="G130" s="16">
        <f t="shared" si="6"/>
        <v>0</v>
      </c>
      <c r="H130" s="16">
        <f t="shared" si="7"/>
        <v>0</v>
      </c>
      <c r="J130" s="16">
        <f>VLOOKUP($C130,'Growth rate'!$B$3:$T$93,3,FALSE)*VLOOKUP($E130,BY_RES_Demand_Drivers!$A$5:$I$100,7,FALSE)</f>
        <v>1984.0569757990563</v>
      </c>
      <c r="K130" s="16">
        <f>VLOOKUP($C130,'Growth rate'!$B$3:$T$93,3,FALSE)*VLOOKUP($E130,BY_RES_Demand_Drivers!$A$5:$I$100,8,FALSE)</f>
        <v>0</v>
      </c>
      <c r="L130" s="16">
        <f>VLOOKUP($C130,'Growth rate'!$B$3:$T$93,3,FALSE)*VLOOKUP($E130,BY_RES_Demand_Drivers!$A$5:$I$100,9,FALSE)</f>
        <v>0</v>
      </c>
      <c r="M130" s="49">
        <f t="shared" si="9"/>
        <v>0.6</v>
      </c>
    </row>
    <row r="131" spans="2:13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 t="shared" si="5"/>
        <v>1209.4811324471048</v>
      </c>
      <c r="G131" s="16">
        <f t="shared" si="6"/>
        <v>0</v>
      </c>
      <c r="H131" s="16">
        <f t="shared" si="7"/>
        <v>0</v>
      </c>
      <c r="J131" s="16">
        <f>VLOOKUP($C131,'Growth rate'!$B$3:$T$93,3,FALSE)*VLOOKUP($E131,BY_RES_Demand_Drivers!$A$5:$I$100,7,FALSE)</f>
        <v>2015.8018874118413</v>
      </c>
      <c r="K131" s="16">
        <f>VLOOKUP($C131,'Growth rate'!$B$3:$T$93,3,FALSE)*VLOOKUP($E131,BY_RES_Demand_Drivers!$A$5:$I$100,8,FALSE)</f>
        <v>0</v>
      </c>
      <c r="L131" s="16">
        <f>VLOOKUP($C131,'Growth rate'!$B$3:$T$93,3,FALSE)*VLOOKUP($E131,BY_RES_Demand_Drivers!$A$5:$I$100,9,FALSE)</f>
        <v>0</v>
      </c>
      <c r="M131" s="49">
        <f t="shared" si="9"/>
        <v>0.6</v>
      </c>
    </row>
    <row r="132" spans="2:13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 t="shared" si="5"/>
        <v>1228.8328305662585</v>
      </c>
      <c r="G132" s="16">
        <f t="shared" si="6"/>
        <v>0</v>
      </c>
      <c r="H132" s="16">
        <f t="shared" si="7"/>
        <v>0</v>
      </c>
      <c r="J132" s="16">
        <f>VLOOKUP($C132,'Growth rate'!$B$3:$T$93,3,FALSE)*VLOOKUP($E132,BY_RES_Demand_Drivers!$A$5:$I$100,7,FALSE)</f>
        <v>2048.054717610431</v>
      </c>
      <c r="K132" s="16">
        <f>VLOOKUP($C132,'Growth rate'!$B$3:$T$93,3,FALSE)*VLOOKUP($E132,BY_RES_Demand_Drivers!$A$5:$I$100,8,FALSE)</f>
        <v>0</v>
      </c>
      <c r="L132" s="16">
        <f>VLOOKUP($C132,'Growth rate'!$B$3:$T$93,3,FALSE)*VLOOKUP($E132,BY_RES_Demand_Drivers!$A$5:$I$100,9,FALSE)</f>
        <v>0</v>
      </c>
      <c r="M132" s="49">
        <f t="shared" si="9"/>
        <v>0.6</v>
      </c>
    </row>
    <row r="133" spans="2:13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 t="shared" ref="F133:F196" si="10">J133*$M133</f>
        <v>1248.4941558553187</v>
      </c>
      <c r="G133" s="16">
        <f t="shared" ref="G133:G196" si="11">K133*$M133</f>
        <v>0</v>
      </c>
      <c r="H133" s="16">
        <f t="shared" ref="H133:H196" si="12">L133*$M133</f>
        <v>0</v>
      </c>
      <c r="J133" s="16">
        <f>VLOOKUP($C133,'Growth rate'!$B$3:$T$93,3,FALSE)*VLOOKUP($E133,BY_RES_Demand_Drivers!$A$5:$I$100,7,FALSE)</f>
        <v>2080.8235930921978</v>
      </c>
      <c r="K133" s="16">
        <f>VLOOKUP($C133,'Growth rate'!$B$3:$T$93,3,FALSE)*VLOOKUP($E133,BY_RES_Demand_Drivers!$A$5:$I$100,8,FALSE)</f>
        <v>0</v>
      </c>
      <c r="L133" s="16">
        <f>VLOOKUP($C133,'Growth rate'!$B$3:$T$93,3,FALSE)*VLOOKUP($E133,BY_RES_Demand_Drivers!$A$5:$I$100,9,FALSE)</f>
        <v>0</v>
      </c>
      <c r="M133" s="49">
        <f t="shared" si="9"/>
        <v>0.6</v>
      </c>
    </row>
    <row r="134" spans="2:13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 t="shared" si="10"/>
        <v>1268.4700623490037</v>
      </c>
      <c r="G134" s="16">
        <f t="shared" si="11"/>
        <v>0</v>
      </c>
      <c r="H134" s="16">
        <f t="shared" si="12"/>
        <v>0</v>
      </c>
      <c r="J134" s="16">
        <f>VLOOKUP($C134,'Growth rate'!$B$3:$T$93,3,FALSE)*VLOOKUP($E134,BY_RES_Demand_Drivers!$A$5:$I$100,7,FALSE)</f>
        <v>2114.1167705816729</v>
      </c>
      <c r="K134" s="16">
        <f>VLOOKUP($C134,'Growth rate'!$B$3:$T$93,3,FALSE)*VLOOKUP($E134,BY_RES_Demand_Drivers!$A$5:$I$100,8,FALSE)</f>
        <v>0</v>
      </c>
      <c r="L134" s="16">
        <f>VLOOKUP($C134,'Growth rate'!$B$3:$T$93,3,FALSE)*VLOOKUP($E134,BY_RES_Demand_Drivers!$A$5:$I$100,9,FALSE)</f>
        <v>0</v>
      </c>
      <c r="M134" s="49">
        <f t="shared" si="9"/>
        <v>0.6</v>
      </c>
    </row>
    <row r="135" spans="2:13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 t="shared" si="10"/>
        <v>1288.7655833465876</v>
      </c>
      <c r="G135" s="16">
        <f t="shared" si="11"/>
        <v>0</v>
      </c>
      <c r="H135" s="16">
        <f t="shared" si="12"/>
        <v>0</v>
      </c>
      <c r="J135" s="16">
        <f>VLOOKUP($C135,'Growth rate'!$B$3:$T$93,3,FALSE)*VLOOKUP($E135,BY_RES_Demand_Drivers!$A$5:$I$100,7,FALSE)</f>
        <v>2147.9426389109794</v>
      </c>
      <c r="K135" s="16">
        <f>VLOOKUP($C135,'Growth rate'!$B$3:$T$93,3,FALSE)*VLOOKUP($E135,BY_RES_Demand_Drivers!$A$5:$I$100,8,FALSE)</f>
        <v>0</v>
      </c>
      <c r="L135" s="16">
        <f>VLOOKUP($C135,'Growth rate'!$B$3:$T$93,3,FALSE)*VLOOKUP($E135,BY_RES_Demand_Drivers!$A$5:$I$100,9,FALSE)</f>
        <v>0</v>
      </c>
      <c r="M135" s="49">
        <f t="shared" si="9"/>
        <v>0.6</v>
      </c>
    </row>
    <row r="136" spans="2:13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 t="shared" si="10"/>
        <v>1309.385832680133</v>
      </c>
      <c r="G136" s="16">
        <f t="shared" si="11"/>
        <v>0</v>
      </c>
      <c r="H136" s="16">
        <f t="shared" si="12"/>
        <v>0</v>
      </c>
      <c r="J136" s="16">
        <f>VLOOKUP($C136,'Growth rate'!$B$3:$T$93,3,FALSE)*VLOOKUP($E136,BY_RES_Demand_Drivers!$A$5:$I$100,7,FALSE)</f>
        <v>2182.3097211335553</v>
      </c>
      <c r="K136" s="16">
        <f>VLOOKUP($C136,'Growth rate'!$B$3:$T$93,3,FALSE)*VLOOKUP($E136,BY_RES_Demand_Drivers!$A$5:$I$100,8,FALSE)</f>
        <v>0</v>
      </c>
      <c r="L136" s="16">
        <f>VLOOKUP($C136,'Growth rate'!$B$3:$T$93,3,FALSE)*VLOOKUP($E136,BY_RES_Demand_Drivers!$A$5:$I$100,9,FALSE)</f>
        <v>0</v>
      </c>
      <c r="M136" s="49">
        <f t="shared" si="9"/>
        <v>0.6</v>
      </c>
    </row>
    <row r="137" spans="2:13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 t="shared" si="10"/>
        <v>1330.3360060030152</v>
      </c>
      <c r="G137" s="16">
        <f t="shared" si="11"/>
        <v>0</v>
      </c>
      <c r="H137" s="16">
        <f t="shared" si="12"/>
        <v>0</v>
      </c>
      <c r="J137" s="16">
        <f>VLOOKUP($C137,'Growth rate'!$B$3:$T$93,3,FALSE)*VLOOKUP($E137,BY_RES_Demand_Drivers!$A$5:$I$100,7,FALSE)</f>
        <v>2217.2266766716921</v>
      </c>
      <c r="K137" s="16">
        <f>VLOOKUP($C137,'Growth rate'!$B$3:$T$93,3,FALSE)*VLOOKUP($E137,BY_RES_Demand_Drivers!$A$5:$I$100,8,FALSE)</f>
        <v>0</v>
      </c>
      <c r="L137" s="16">
        <f>VLOOKUP($C137,'Growth rate'!$B$3:$T$93,3,FALSE)*VLOOKUP($E137,BY_RES_Demand_Drivers!$A$5:$I$100,9,FALSE)</f>
        <v>0</v>
      </c>
      <c r="M137" s="49">
        <f t="shared" si="9"/>
        <v>0.6</v>
      </c>
    </row>
    <row r="138" spans="2:13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 t="shared" si="10"/>
        <v>1351.6213820990636</v>
      </c>
      <c r="G138" s="16">
        <f t="shared" si="11"/>
        <v>0</v>
      </c>
      <c r="H138" s="16">
        <f t="shared" si="12"/>
        <v>0</v>
      </c>
      <c r="J138" s="16">
        <f>VLOOKUP($C138,'Growth rate'!$B$3:$T$93,3,FALSE)*VLOOKUP($E138,BY_RES_Demand_Drivers!$A$5:$I$100,7,FALSE)</f>
        <v>2252.7023034984395</v>
      </c>
      <c r="K138" s="16">
        <f>VLOOKUP($C138,'Growth rate'!$B$3:$T$93,3,FALSE)*VLOOKUP($E138,BY_RES_Demand_Drivers!$A$5:$I$100,8,FALSE)</f>
        <v>0</v>
      </c>
      <c r="L138" s="16">
        <f>VLOOKUP($C138,'Growth rate'!$B$3:$T$93,3,FALSE)*VLOOKUP($E138,BY_RES_Demand_Drivers!$A$5:$I$100,9,FALSE)</f>
        <v>0</v>
      </c>
      <c r="M138" s="49">
        <f t="shared" si="9"/>
        <v>0.6</v>
      </c>
    </row>
    <row r="139" spans="2:13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 t="shared" si="10"/>
        <v>1373.2473242126487</v>
      </c>
      <c r="G139" s="16">
        <f t="shared" si="11"/>
        <v>0</v>
      </c>
      <c r="H139" s="16">
        <f t="shared" si="12"/>
        <v>0</v>
      </c>
      <c r="J139" s="16">
        <f>VLOOKUP($C139,'Growth rate'!$B$3:$T$93,3,FALSE)*VLOOKUP($E139,BY_RES_Demand_Drivers!$A$5:$I$100,7,FALSE)</f>
        <v>2288.7455403544145</v>
      </c>
      <c r="K139" s="16">
        <f>VLOOKUP($C139,'Growth rate'!$B$3:$T$93,3,FALSE)*VLOOKUP($E139,BY_RES_Demand_Drivers!$A$5:$I$100,8,FALSE)</f>
        <v>0</v>
      </c>
      <c r="L139" s="16">
        <f>VLOOKUP($C139,'Growth rate'!$B$3:$T$93,3,FALSE)*VLOOKUP($E139,BY_RES_Demand_Drivers!$A$5:$I$100,9,FALSE)</f>
        <v>0</v>
      </c>
      <c r="M139" s="49">
        <f t="shared" si="9"/>
        <v>0.6</v>
      </c>
    </row>
    <row r="140" spans="2:13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 t="shared" si="10"/>
        <v>1395.2192814000509</v>
      </c>
      <c r="G140" s="16">
        <f t="shared" si="11"/>
        <v>0</v>
      </c>
      <c r="H140" s="16">
        <f t="shared" si="12"/>
        <v>0</v>
      </c>
      <c r="J140" s="16">
        <f>VLOOKUP($C140,'Growth rate'!$B$3:$T$93,3,FALSE)*VLOOKUP($E140,BY_RES_Demand_Drivers!$A$5:$I$100,7,FALSE)</f>
        <v>2325.3654690000849</v>
      </c>
      <c r="K140" s="16">
        <f>VLOOKUP($C140,'Growth rate'!$B$3:$T$93,3,FALSE)*VLOOKUP($E140,BY_RES_Demand_Drivers!$A$5:$I$100,8,FALSE)</f>
        <v>0</v>
      </c>
      <c r="L140" s="16">
        <f>VLOOKUP($C140,'Growth rate'!$B$3:$T$93,3,FALSE)*VLOOKUP($E140,BY_RES_Demand_Drivers!$A$5:$I$100,9,FALSE)</f>
        <v>0</v>
      </c>
      <c r="M140" s="49">
        <f t="shared" si="9"/>
        <v>0.6</v>
      </c>
    </row>
    <row r="141" spans="2:13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 t="shared" si="10"/>
        <v>1417.5427899024517</v>
      </c>
      <c r="G141" s="16">
        <f t="shared" si="11"/>
        <v>0</v>
      </c>
      <c r="H141" s="16">
        <f t="shared" si="12"/>
        <v>0</v>
      </c>
      <c r="J141" s="16">
        <f>VLOOKUP($C141,'Growth rate'!$B$3:$T$93,3,FALSE)*VLOOKUP($E141,BY_RES_Demand_Drivers!$A$5:$I$100,7,FALSE)</f>
        <v>2362.5713165040861</v>
      </c>
      <c r="K141" s="16">
        <f>VLOOKUP($C141,'Growth rate'!$B$3:$T$93,3,FALSE)*VLOOKUP($E141,BY_RES_Demand_Drivers!$A$5:$I$100,8,FALSE)</f>
        <v>0</v>
      </c>
      <c r="L141" s="16">
        <f>VLOOKUP($C141,'Growth rate'!$B$3:$T$93,3,FALSE)*VLOOKUP($E141,BY_RES_Demand_Drivers!$A$5:$I$100,9,FALSE)</f>
        <v>0</v>
      </c>
      <c r="M141" s="49">
        <f t="shared" si="9"/>
        <v>0.6</v>
      </c>
    </row>
    <row r="142" spans="2:13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 t="shared" si="10"/>
        <v>1440.2234745408907</v>
      </c>
      <c r="G142" s="16">
        <f t="shared" si="11"/>
        <v>0</v>
      </c>
      <c r="H142" s="16">
        <f t="shared" si="12"/>
        <v>0</v>
      </c>
      <c r="J142" s="16">
        <f>VLOOKUP($C142,'Growth rate'!$B$3:$T$93,3,FALSE)*VLOOKUP($E142,BY_RES_Demand_Drivers!$A$5:$I$100,7,FALSE)</f>
        <v>2400.3724575681513</v>
      </c>
      <c r="K142" s="16">
        <f>VLOOKUP($C142,'Growth rate'!$B$3:$T$93,3,FALSE)*VLOOKUP($E142,BY_RES_Demand_Drivers!$A$5:$I$100,8,FALSE)</f>
        <v>0</v>
      </c>
      <c r="L142" s="16">
        <f>VLOOKUP($C142,'Growth rate'!$B$3:$T$93,3,FALSE)*VLOOKUP($E142,BY_RES_Demand_Drivers!$A$5:$I$100,9,FALSE)</f>
        <v>0</v>
      </c>
      <c r="M142" s="49">
        <f t="shared" si="9"/>
        <v>0.6</v>
      </c>
    </row>
    <row r="143" spans="2:13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 t="shared" si="10"/>
        <v>1463.2670501335449</v>
      </c>
      <c r="G143" s="16">
        <f t="shared" si="11"/>
        <v>0</v>
      </c>
      <c r="H143" s="16">
        <f t="shared" si="12"/>
        <v>0</v>
      </c>
      <c r="J143" s="16">
        <f>VLOOKUP($C143,'Growth rate'!$B$3:$T$93,3,FALSE)*VLOOKUP($E143,BY_RES_Demand_Drivers!$A$5:$I$100,7,FALSE)</f>
        <v>2438.7784168892417</v>
      </c>
      <c r="K143" s="16">
        <f>VLOOKUP($C143,'Growth rate'!$B$3:$T$93,3,FALSE)*VLOOKUP($E143,BY_RES_Demand_Drivers!$A$5:$I$100,8,FALSE)</f>
        <v>0</v>
      </c>
      <c r="L143" s="16">
        <f>VLOOKUP($C143,'Growth rate'!$B$3:$T$93,3,FALSE)*VLOOKUP($E143,BY_RES_Demand_Drivers!$A$5:$I$100,9,FALSE)</f>
        <v>0</v>
      </c>
      <c r="M143" s="49">
        <f t="shared" si="9"/>
        <v>0.6</v>
      </c>
    </row>
    <row r="144" spans="2:13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 t="shared" si="10"/>
        <v>1486.6793229356817</v>
      </c>
      <c r="G144" s="16">
        <f t="shared" si="11"/>
        <v>0</v>
      </c>
      <c r="H144" s="16">
        <f t="shared" si="12"/>
        <v>0</v>
      </c>
      <c r="J144" s="16">
        <f>VLOOKUP($C144,'Growth rate'!$B$3:$T$93,3,FALSE)*VLOOKUP($E144,BY_RES_Demand_Drivers!$A$5:$I$100,7,FALSE)</f>
        <v>2477.7988715594697</v>
      </c>
      <c r="K144" s="16">
        <f>VLOOKUP($C144,'Growth rate'!$B$3:$T$93,3,FALSE)*VLOOKUP($E144,BY_RES_Demand_Drivers!$A$5:$I$100,8,FALSE)</f>
        <v>0</v>
      </c>
      <c r="L144" s="16">
        <f>VLOOKUP($C144,'Growth rate'!$B$3:$T$93,3,FALSE)*VLOOKUP($E144,BY_RES_Demand_Drivers!$A$5:$I$100,9,FALSE)</f>
        <v>0</v>
      </c>
      <c r="M144" s="49">
        <f t="shared" si="9"/>
        <v>0.6</v>
      </c>
    </row>
    <row r="145" spans="2:13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 t="shared" si="10"/>
        <v>1510.4661921026529</v>
      </c>
      <c r="G145" s="16">
        <f t="shared" si="11"/>
        <v>0</v>
      </c>
      <c r="H145" s="16">
        <f t="shared" si="12"/>
        <v>0</v>
      </c>
      <c r="J145" s="16">
        <f>VLOOKUP($C145,'Growth rate'!$B$3:$T$93,3,FALSE)*VLOOKUP($E145,BY_RES_Demand_Drivers!$A$5:$I$100,7,FALSE)</f>
        <v>2517.4436535044215</v>
      </c>
      <c r="K145" s="16">
        <f>VLOOKUP($C145,'Growth rate'!$B$3:$T$93,3,FALSE)*VLOOKUP($E145,BY_RES_Demand_Drivers!$A$5:$I$100,8,FALSE)</f>
        <v>0</v>
      </c>
      <c r="L145" s="16">
        <f>VLOOKUP($C145,'Growth rate'!$B$3:$T$93,3,FALSE)*VLOOKUP($E145,BY_RES_Demand_Drivers!$A$5:$I$100,9,FALSE)</f>
        <v>0</v>
      </c>
      <c r="M145" s="49">
        <f t="shared" si="9"/>
        <v>0.6</v>
      </c>
    </row>
    <row r="146" spans="2:13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 t="shared" si="10"/>
        <v>1534.6336511762952</v>
      </c>
      <c r="G146" s="16">
        <f t="shared" si="11"/>
        <v>0</v>
      </c>
      <c r="H146" s="16">
        <f t="shared" si="12"/>
        <v>0</v>
      </c>
      <c r="J146" s="16">
        <f>VLOOKUP($C146,'Growth rate'!$B$3:$T$93,3,FALSE)*VLOOKUP($E146,BY_RES_Demand_Drivers!$A$5:$I$100,7,FALSE)</f>
        <v>2557.7227519604921</v>
      </c>
      <c r="K146" s="16">
        <f>VLOOKUP($C146,'Growth rate'!$B$3:$T$93,3,FALSE)*VLOOKUP($E146,BY_RES_Demand_Drivers!$A$5:$I$100,8,FALSE)</f>
        <v>0</v>
      </c>
      <c r="L146" s="16">
        <f>VLOOKUP($C146,'Growth rate'!$B$3:$T$93,3,FALSE)*VLOOKUP($E146,BY_RES_Demand_Drivers!$A$5:$I$100,9,FALSE)</f>
        <v>0</v>
      </c>
      <c r="M146" s="49">
        <f t="shared" si="9"/>
        <v>0.6</v>
      </c>
    </row>
    <row r="147" spans="2:13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 t="shared" si="10"/>
        <v>1559.1877895951161</v>
      </c>
      <c r="G147" s="16">
        <f t="shared" si="11"/>
        <v>0</v>
      </c>
      <c r="H147" s="16">
        <f t="shared" si="12"/>
        <v>0</v>
      </c>
      <c r="J147" s="16">
        <f>VLOOKUP($C147,'Growth rate'!$B$3:$T$93,3,FALSE)*VLOOKUP($E147,BY_RES_Demand_Drivers!$A$5:$I$100,7,FALSE)</f>
        <v>2598.6463159918603</v>
      </c>
      <c r="K147" s="16">
        <f>VLOOKUP($C147,'Growth rate'!$B$3:$T$93,3,FALSE)*VLOOKUP($E147,BY_RES_Demand_Drivers!$A$5:$I$100,8,FALSE)</f>
        <v>0</v>
      </c>
      <c r="L147" s="16">
        <f>VLOOKUP($C147,'Growth rate'!$B$3:$T$93,3,FALSE)*VLOOKUP($E147,BY_RES_Demand_Drivers!$A$5:$I$100,9,FALSE)</f>
        <v>0</v>
      </c>
      <c r="M147" s="49">
        <f t="shared" si="9"/>
        <v>0.6</v>
      </c>
    </row>
    <row r="148" spans="2:13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 t="shared" si="10"/>
        <v>1584.1347942286379</v>
      </c>
      <c r="G148" s="16">
        <f t="shared" si="11"/>
        <v>0</v>
      </c>
      <c r="H148" s="16">
        <f t="shared" si="12"/>
        <v>0</v>
      </c>
      <c r="J148" s="16">
        <f>VLOOKUP($C148,'Growth rate'!$B$3:$T$93,3,FALSE)*VLOOKUP($E148,BY_RES_Demand_Drivers!$A$5:$I$100,7,FALSE)</f>
        <v>2640.22465704773</v>
      </c>
      <c r="K148" s="16">
        <f>VLOOKUP($C148,'Growth rate'!$B$3:$T$93,3,FALSE)*VLOOKUP($E148,BY_RES_Demand_Drivers!$A$5:$I$100,8,FALSE)</f>
        <v>0</v>
      </c>
      <c r="L148" s="16">
        <f>VLOOKUP($C148,'Growth rate'!$B$3:$T$93,3,FALSE)*VLOOKUP($E148,BY_RES_Demand_Drivers!$A$5:$I$100,9,FALSE)</f>
        <v>0</v>
      </c>
      <c r="M148" s="49">
        <f t="shared" si="9"/>
        <v>0.6</v>
      </c>
    </row>
    <row r="149" spans="2:13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 t="shared" si="10"/>
        <v>1609.4809509362965</v>
      </c>
      <c r="G149" s="16">
        <f t="shared" si="11"/>
        <v>0</v>
      </c>
      <c r="H149" s="16">
        <f t="shared" si="12"/>
        <v>0</v>
      </c>
      <c r="J149" s="16">
        <f>VLOOKUP($C149,'Growth rate'!$B$3:$T$93,3,FALSE)*VLOOKUP($E149,BY_RES_Demand_Drivers!$A$5:$I$100,7,FALSE)</f>
        <v>2682.4682515604941</v>
      </c>
      <c r="K149" s="16">
        <f>VLOOKUP($C149,'Growth rate'!$B$3:$T$93,3,FALSE)*VLOOKUP($E149,BY_RES_Demand_Drivers!$A$5:$I$100,8,FALSE)</f>
        <v>0</v>
      </c>
      <c r="L149" s="16">
        <f>VLOOKUP($C149,'Growth rate'!$B$3:$T$93,3,FALSE)*VLOOKUP($E149,BY_RES_Demand_Drivers!$A$5:$I$100,9,FALSE)</f>
        <v>0</v>
      </c>
      <c r="M149" s="49">
        <f t="shared" si="9"/>
        <v>0.6</v>
      </c>
    </row>
    <row r="150" spans="2:13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 t="shared" si="10"/>
        <v>1635.2326461512769</v>
      </c>
      <c r="G150" s="16">
        <f t="shared" si="11"/>
        <v>0</v>
      </c>
      <c r="H150" s="16">
        <f t="shared" si="12"/>
        <v>0</v>
      </c>
      <c r="J150" s="16">
        <f>VLOOKUP($C150,'Growth rate'!$B$3:$T$93,3,FALSE)*VLOOKUP($E150,BY_RES_Demand_Drivers!$A$5:$I$100,7,FALSE)</f>
        <v>2725.3877435854615</v>
      </c>
      <c r="K150" s="16">
        <f>VLOOKUP($C150,'Growth rate'!$B$3:$T$93,3,FALSE)*VLOOKUP($E150,BY_RES_Demand_Drivers!$A$5:$I$100,8,FALSE)</f>
        <v>0</v>
      </c>
      <c r="L150" s="16">
        <f>VLOOKUP($C150,'Growth rate'!$B$3:$T$93,3,FALSE)*VLOOKUP($E150,BY_RES_Demand_Drivers!$A$5:$I$100,9,FALSE)</f>
        <v>0</v>
      </c>
      <c r="M150" s="49">
        <f t="shared" si="9"/>
        <v>0.6</v>
      </c>
    </row>
    <row r="151" spans="2:13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 t="shared" si="10"/>
        <v>1661.3963684896976</v>
      </c>
      <c r="G151" s="16">
        <f t="shared" si="11"/>
        <v>0</v>
      </c>
      <c r="H151" s="16">
        <f t="shared" si="12"/>
        <v>0</v>
      </c>
      <c r="J151" s="16">
        <f>VLOOKUP($C151,'Growth rate'!$B$3:$T$93,3,FALSE)*VLOOKUP($E151,BY_RES_Demand_Drivers!$A$5:$I$100,7,FALSE)</f>
        <v>2768.9939474828293</v>
      </c>
      <c r="K151" s="16">
        <f>VLOOKUP($C151,'Growth rate'!$B$3:$T$93,3,FALSE)*VLOOKUP($E151,BY_RES_Demand_Drivers!$A$5:$I$100,8,FALSE)</f>
        <v>0</v>
      </c>
      <c r="L151" s="16">
        <f>VLOOKUP($C151,'Growth rate'!$B$3:$T$93,3,FALSE)*VLOOKUP($E151,BY_RES_Demand_Drivers!$A$5:$I$100,9,FALSE)</f>
        <v>0</v>
      </c>
      <c r="M151" s="49">
        <f t="shared" si="9"/>
        <v>0.6</v>
      </c>
    </row>
    <row r="152" spans="2:13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 t="shared" si="10"/>
        <v>1687.9787103855328</v>
      </c>
      <c r="G152" s="16">
        <f t="shared" si="11"/>
        <v>0</v>
      </c>
      <c r="H152" s="16">
        <f t="shared" si="12"/>
        <v>0</v>
      </c>
      <c r="J152" s="16">
        <f>VLOOKUP($C152,'Growth rate'!$B$3:$T$93,3,FALSE)*VLOOKUP($E152,BY_RES_Demand_Drivers!$A$5:$I$100,7,FALSE)</f>
        <v>2813.2978506425547</v>
      </c>
      <c r="K152" s="16">
        <f>VLOOKUP($C152,'Growth rate'!$B$3:$T$93,3,FALSE)*VLOOKUP($E152,BY_RES_Demand_Drivers!$A$5:$I$100,8,FALSE)</f>
        <v>0</v>
      </c>
      <c r="L152" s="16">
        <f>VLOOKUP($C152,'Growth rate'!$B$3:$T$93,3,FALSE)*VLOOKUP($E152,BY_RES_Demand_Drivers!$A$5:$I$100,9,FALSE)</f>
        <v>0</v>
      </c>
      <c r="M152" s="49">
        <f t="shared" si="9"/>
        <v>0.6</v>
      </c>
    </row>
    <row r="153" spans="2:13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 t="shared" si="10"/>
        <v>1714.9863697517014</v>
      </c>
      <c r="G153" s="16">
        <f t="shared" si="11"/>
        <v>0</v>
      </c>
      <c r="H153" s="16">
        <f t="shared" si="12"/>
        <v>0</v>
      </c>
      <c r="J153" s="16">
        <f>VLOOKUP($C153,'Growth rate'!$B$3:$T$93,3,FALSE)*VLOOKUP($E153,BY_RES_Demand_Drivers!$A$5:$I$100,7,FALSE)</f>
        <v>2858.3106162528356</v>
      </c>
      <c r="K153" s="16">
        <f>VLOOKUP($C153,'Growth rate'!$B$3:$T$93,3,FALSE)*VLOOKUP($E153,BY_RES_Demand_Drivers!$A$5:$I$100,8,FALSE)</f>
        <v>0</v>
      </c>
      <c r="L153" s="16">
        <f>VLOOKUP($C153,'Growth rate'!$B$3:$T$93,3,FALSE)*VLOOKUP($E153,BY_RES_Demand_Drivers!$A$5:$I$100,9,FALSE)</f>
        <v>0</v>
      </c>
      <c r="M153" s="49">
        <f t="shared" si="9"/>
        <v>0.6</v>
      </c>
    </row>
    <row r="154" spans="2:13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 t="shared" si="10"/>
        <v>1742.4261516677286</v>
      </c>
      <c r="G154" s="16">
        <f t="shared" si="11"/>
        <v>0</v>
      </c>
      <c r="H154" s="16">
        <f t="shared" si="12"/>
        <v>0</v>
      </c>
      <c r="J154" s="16">
        <f>VLOOKUP($C154,'Growth rate'!$B$3:$T$93,3,FALSE)*VLOOKUP($E154,BY_RES_Demand_Drivers!$A$5:$I$100,7,FALSE)</f>
        <v>2904.0435861128813</v>
      </c>
      <c r="K154" s="16">
        <f>VLOOKUP($C154,'Growth rate'!$B$3:$T$93,3,FALSE)*VLOOKUP($E154,BY_RES_Demand_Drivers!$A$5:$I$100,8,FALSE)</f>
        <v>0</v>
      </c>
      <c r="L154" s="16">
        <f>VLOOKUP($C154,'Growth rate'!$B$3:$T$93,3,FALSE)*VLOOKUP($E154,BY_RES_Demand_Drivers!$A$5:$I$100,9,FALSE)</f>
        <v>0</v>
      </c>
      <c r="M154" s="49">
        <f t="shared" si="9"/>
        <v>0.6</v>
      </c>
    </row>
    <row r="155" spans="2:13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 t="shared" si="10"/>
        <v>1770.3049700944125</v>
      </c>
      <c r="G155" s="16">
        <f t="shared" si="11"/>
        <v>0</v>
      </c>
      <c r="H155" s="16">
        <f t="shared" si="12"/>
        <v>0</v>
      </c>
      <c r="J155" s="16">
        <f>VLOOKUP($C155,'Growth rate'!$B$3:$T$93,3,FALSE)*VLOOKUP($E155,BY_RES_Demand_Drivers!$A$5:$I$100,7,FALSE)</f>
        <v>2950.5082834906875</v>
      </c>
      <c r="K155" s="16">
        <f>VLOOKUP($C155,'Growth rate'!$B$3:$T$93,3,FALSE)*VLOOKUP($E155,BY_RES_Demand_Drivers!$A$5:$I$100,8,FALSE)</f>
        <v>0</v>
      </c>
      <c r="L155" s="16">
        <f>VLOOKUP($C155,'Growth rate'!$B$3:$T$93,3,FALSE)*VLOOKUP($E155,BY_RES_Demand_Drivers!$A$5:$I$100,9,FALSE)</f>
        <v>0</v>
      </c>
      <c r="M155" s="49">
        <f t="shared" si="9"/>
        <v>0.6</v>
      </c>
    </row>
    <row r="156" spans="2:13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 t="shared" si="10"/>
        <v>1798.6298496159229</v>
      </c>
      <c r="G156" s="16">
        <f t="shared" si="11"/>
        <v>0</v>
      </c>
      <c r="H156" s="16">
        <f t="shared" si="12"/>
        <v>0</v>
      </c>
      <c r="J156" s="16">
        <f>VLOOKUP($C156,'Growth rate'!$B$3:$T$93,3,FALSE)*VLOOKUP($E156,BY_RES_Demand_Drivers!$A$5:$I$100,7,FALSE)</f>
        <v>2997.7164160265384</v>
      </c>
      <c r="K156" s="16">
        <f>VLOOKUP($C156,'Growth rate'!$B$3:$T$93,3,FALSE)*VLOOKUP($E156,BY_RES_Demand_Drivers!$A$5:$I$100,8,FALSE)</f>
        <v>0</v>
      </c>
      <c r="L156" s="16">
        <f>VLOOKUP($C156,'Growth rate'!$B$3:$T$93,3,FALSE)*VLOOKUP($E156,BY_RES_Demand_Drivers!$A$5:$I$100,9,FALSE)</f>
        <v>0</v>
      </c>
      <c r="M156" s="49">
        <f t="shared" si="9"/>
        <v>0.6</v>
      </c>
    </row>
    <row r="157" spans="2:13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 t="shared" si="10"/>
        <v>1827.4079272097779</v>
      </c>
      <c r="G157" s="16">
        <f t="shared" si="11"/>
        <v>0</v>
      </c>
      <c r="H157" s="16">
        <f t="shared" si="12"/>
        <v>0</v>
      </c>
      <c r="J157" s="16">
        <f>VLOOKUP($C157,'Growth rate'!$B$3:$T$93,3,FALSE)*VLOOKUP($E157,BY_RES_Demand_Drivers!$A$5:$I$100,7,FALSE)</f>
        <v>3045.6798786829631</v>
      </c>
      <c r="K157" s="16">
        <f>VLOOKUP($C157,'Growth rate'!$B$3:$T$93,3,FALSE)*VLOOKUP($E157,BY_RES_Demand_Drivers!$A$5:$I$100,8,FALSE)</f>
        <v>0</v>
      </c>
      <c r="L157" s="16">
        <f>VLOOKUP($C157,'Growth rate'!$B$3:$T$93,3,FALSE)*VLOOKUP($E157,BY_RES_Demand_Drivers!$A$5:$I$100,9,FALSE)</f>
        <v>0</v>
      </c>
      <c r="M157" s="49">
        <f t="shared" ref="M157:M173" si="13">M75</f>
        <v>0.6</v>
      </c>
    </row>
    <row r="158" spans="2:13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 t="shared" si="10"/>
        <v>1856.6464540451345</v>
      </c>
      <c r="G158" s="16">
        <f t="shared" si="11"/>
        <v>0</v>
      </c>
      <c r="H158" s="16">
        <f t="shared" si="12"/>
        <v>0</v>
      </c>
      <c r="J158" s="16">
        <f>VLOOKUP($C158,'Growth rate'!$B$3:$T$93,3,FALSE)*VLOOKUP($E158,BY_RES_Demand_Drivers!$A$5:$I$100,7,FALSE)</f>
        <v>3094.410756741891</v>
      </c>
      <c r="K158" s="16">
        <f>VLOOKUP($C158,'Growth rate'!$B$3:$T$93,3,FALSE)*VLOOKUP($E158,BY_RES_Demand_Drivers!$A$5:$I$100,8,FALSE)</f>
        <v>0</v>
      </c>
      <c r="L158" s="16">
        <f>VLOOKUP($C158,'Growth rate'!$B$3:$T$93,3,FALSE)*VLOOKUP($E158,BY_RES_Demand_Drivers!$A$5:$I$100,9,FALSE)</f>
        <v>0</v>
      </c>
      <c r="M158" s="49">
        <f t="shared" si="13"/>
        <v>0.6</v>
      </c>
    </row>
    <row r="159" spans="2:13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 t="shared" si="10"/>
        <v>1886.3527973098567</v>
      </c>
      <c r="G159" s="16">
        <f t="shared" si="11"/>
        <v>0</v>
      </c>
      <c r="H159" s="16">
        <f t="shared" si="12"/>
        <v>0</v>
      </c>
      <c r="J159" s="16">
        <f>VLOOKUP($C159,'Growth rate'!$B$3:$T$93,3,FALSE)*VLOOKUP($E159,BY_RES_Demand_Drivers!$A$5:$I$100,7,FALSE)</f>
        <v>3143.9213288497613</v>
      </c>
      <c r="K159" s="16">
        <f>VLOOKUP($C159,'Growth rate'!$B$3:$T$93,3,FALSE)*VLOOKUP($E159,BY_RES_Demand_Drivers!$A$5:$I$100,8,FALSE)</f>
        <v>0</v>
      </c>
      <c r="L159" s="16">
        <f>VLOOKUP($C159,'Growth rate'!$B$3:$T$93,3,FALSE)*VLOOKUP($E159,BY_RES_Demand_Drivers!$A$5:$I$100,9,FALSE)</f>
        <v>0</v>
      </c>
      <c r="M159" s="49">
        <f t="shared" si="13"/>
        <v>0.6</v>
      </c>
    </row>
    <row r="160" spans="2:13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 t="shared" si="10"/>
        <v>1916.5344420668146</v>
      </c>
      <c r="G160" s="16">
        <f t="shared" si="11"/>
        <v>0</v>
      </c>
      <c r="H160" s="16">
        <f t="shared" si="12"/>
        <v>0</v>
      </c>
      <c r="J160" s="16">
        <f>VLOOKUP($C160,'Growth rate'!$B$3:$T$93,3,FALSE)*VLOOKUP($E160,BY_RES_Demand_Drivers!$A$5:$I$100,7,FALSE)</f>
        <v>3194.2240701113578</v>
      </c>
      <c r="K160" s="16">
        <f>VLOOKUP($C160,'Growth rate'!$B$3:$T$93,3,FALSE)*VLOOKUP($E160,BY_RES_Demand_Drivers!$A$5:$I$100,8,FALSE)</f>
        <v>0</v>
      </c>
      <c r="L160" s="16">
        <f>VLOOKUP($C160,'Growth rate'!$B$3:$T$93,3,FALSE)*VLOOKUP($E160,BY_RES_Demand_Drivers!$A$5:$I$100,9,FALSE)</f>
        <v>0</v>
      </c>
      <c r="M160" s="49">
        <f t="shared" si="13"/>
        <v>0.6</v>
      </c>
    </row>
    <row r="161" spans="2:13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 t="shared" si="10"/>
        <v>1947.1989931398834</v>
      </c>
      <c r="G161" s="16">
        <f t="shared" si="11"/>
        <v>0</v>
      </c>
      <c r="H161" s="16">
        <f t="shared" si="12"/>
        <v>0</v>
      </c>
      <c r="J161" s="16">
        <f>VLOOKUP($C161,'Growth rate'!$B$3:$T$93,3,FALSE)*VLOOKUP($E161,BY_RES_Demand_Drivers!$A$5:$I$100,7,FALSE)</f>
        <v>3245.3316552331394</v>
      </c>
      <c r="K161" s="16">
        <f>VLOOKUP($C161,'Growth rate'!$B$3:$T$93,3,FALSE)*VLOOKUP($E161,BY_RES_Demand_Drivers!$A$5:$I$100,8,FALSE)</f>
        <v>0</v>
      </c>
      <c r="L161" s="16">
        <f>VLOOKUP($C161,'Growth rate'!$B$3:$T$93,3,FALSE)*VLOOKUP($E161,BY_RES_Demand_Drivers!$A$5:$I$100,9,FALSE)</f>
        <v>0</v>
      </c>
      <c r="M161" s="49">
        <f t="shared" si="13"/>
        <v>0.6</v>
      </c>
    </row>
    <row r="162" spans="2:13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 t="shared" si="10"/>
        <v>1978.3541770301219</v>
      </c>
      <c r="G162" s="16">
        <f t="shared" si="11"/>
        <v>0</v>
      </c>
      <c r="H162" s="16">
        <f t="shared" si="12"/>
        <v>0</v>
      </c>
      <c r="J162" s="16">
        <f>VLOOKUP($C162,'Growth rate'!$B$3:$T$93,3,FALSE)*VLOOKUP($E162,BY_RES_Demand_Drivers!$A$5:$I$100,7,FALSE)</f>
        <v>3297.2569617168701</v>
      </c>
      <c r="K162" s="16">
        <f>VLOOKUP($C162,'Growth rate'!$B$3:$T$93,3,FALSE)*VLOOKUP($E162,BY_RES_Demand_Drivers!$A$5:$I$100,8,FALSE)</f>
        <v>0</v>
      </c>
      <c r="L162" s="16">
        <f>VLOOKUP($C162,'Growth rate'!$B$3:$T$93,3,FALSE)*VLOOKUP($E162,BY_RES_Demand_Drivers!$A$5:$I$100,9,FALSE)</f>
        <v>0</v>
      </c>
      <c r="M162" s="49">
        <f t="shared" si="13"/>
        <v>0.6</v>
      </c>
    </row>
    <row r="163" spans="2:13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 t="shared" si="10"/>
        <v>2010.007843862604</v>
      </c>
      <c r="G163" s="16">
        <f t="shared" si="11"/>
        <v>0</v>
      </c>
      <c r="H163" s="16">
        <f t="shared" si="12"/>
        <v>0</v>
      </c>
      <c r="J163" s="16">
        <f>VLOOKUP($C163,'Growth rate'!$B$3:$T$93,3,FALSE)*VLOOKUP($E163,BY_RES_Demand_Drivers!$A$5:$I$100,7,FALSE)</f>
        <v>3350.01307310434</v>
      </c>
      <c r="K163" s="16">
        <f>VLOOKUP($C163,'Growth rate'!$B$3:$T$93,3,FALSE)*VLOOKUP($E163,BY_RES_Demand_Drivers!$A$5:$I$100,8,FALSE)</f>
        <v>0</v>
      </c>
      <c r="L163" s="16">
        <f>VLOOKUP($C163,'Growth rate'!$B$3:$T$93,3,FALSE)*VLOOKUP($E163,BY_RES_Demand_Drivers!$A$5:$I$100,9,FALSE)</f>
        <v>0</v>
      </c>
      <c r="M163" s="49">
        <f t="shared" si="13"/>
        <v>0.6</v>
      </c>
    </row>
    <row r="164" spans="2:13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 t="shared" si="10"/>
        <v>2042.1679693644055</v>
      </c>
      <c r="G164" s="16">
        <f t="shared" si="11"/>
        <v>0</v>
      </c>
      <c r="H164" s="16">
        <f t="shared" si="12"/>
        <v>0</v>
      </c>
      <c r="J164" s="16">
        <f>VLOOKUP($C164,'Growth rate'!$B$3:$T$93,3,FALSE)*VLOOKUP($E164,BY_RES_Demand_Drivers!$A$5:$I$100,7,FALSE)</f>
        <v>3403.6132822740092</v>
      </c>
      <c r="K164" s="16">
        <f>VLOOKUP($C164,'Growth rate'!$B$3:$T$93,3,FALSE)*VLOOKUP($E164,BY_RES_Demand_Drivers!$A$5:$I$100,8,FALSE)</f>
        <v>0</v>
      </c>
      <c r="L164" s="16">
        <f>VLOOKUP($C164,'Growth rate'!$B$3:$T$93,3,FALSE)*VLOOKUP($E164,BY_RES_Demand_Drivers!$A$5:$I$100,9,FALSE)</f>
        <v>0</v>
      </c>
      <c r="M164" s="49">
        <f t="shared" si="13"/>
        <v>0.6</v>
      </c>
    </row>
    <row r="165" spans="2:13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 t="shared" si="10"/>
        <v>2074.8426568742361</v>
      </c>
      <c r="G165" s="16">
        <f t="shared" si="11"/>
        <v>0</v>
      </c>
      <c r="H165" s="16">
        <f t="shared" si="12"/>
        <v>0</v>
      </c>
      <c r="J165" s="16">
        <f>VLOOKUP($C165,'Growth rate'!$B$3:$T$93,3,FALSE)*VLOOKUP($E165,BY_RES_Demand_Drivers!$A$5:$I$100,7,FALSE)</f>
        <v>3458.0710947903935</v>
      </c>
      <c r="K165" s="16">
        <f>VLOOKUP($C165,'Growth rate'!$B$3:$T$93,3,FALSE)*VLOOKUP($E165,BY_RES_Demand_Drivers!$A$5:$I$100,8,FALSE)</f>
        <v>0</v>
      </c>
      <c r="L165" s="16">
        <f>VLOOKUP($C165,'Growth rate'!$B$3:$T$93,3,FALSE)*VLOOKUP($E165,BY_RES_Demand_Drivers!$A$5:$I$100,9,FALSE)</f>
        <v>0</v>
      </c>
      <c r="M165" s="49">
        <f t="shared" si="13"/>
        <v>0.6</v>
      </c>
    </row>
    <row r="166" spans="2:13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 t="shared" si="10"/>
        <v>2108.0401393842239</v>
      </c>
      <c r="G166" s="16">
        <f t="shared" si="11"/>
        <v>0</v>
      </c>
      <c r="H166" s="16">
        <f t="shared" si="12"/>
        <v>0</v>
      </c>
      <c r="J166" s="16">
        <f>VLOOKUP($C166,'Growth rate'!$B$3:$T$93,3,FALSE)*VLOOKUP($E166,BY_RES_Demand_Drivers!$A$5:$I$100,7,FALSE)</f>
        <v>3513.4002323070399</v>
      </c>
      <c r="K166" s="16">
        <f>VLOOKUP($C166,'Growth rate'!$B$3:$T$93,3,FALSE)*VLOOKUP($E166,BY_RES_Demand_Drivers!$A$5:$I$100,8,FALSE)</f>
        <v>0</v>
      </c>
      <c r="L166" s="16">
        <f>VLOOKUP($C166,'Growth rate'!$B$3:$T$93,3,FALSE)*VLOOKUP($E166,BY_RES_Demand_Drivers!$A$5:$I$100,9,FALSE)</f>
        <v>0</v>
      </c>
      <c r="M166" s="49">
        <f t="shared" si="13"/>
        <v>0.6</v>
      </c>
    </row>
    <row r="167" spans="2:13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 t="shared" si="10"/>
        <v>2141.7687816143716</v>
      </c>
      <c r="G167" s="16">
        <f t="shared" si="11"/>
        <v>0</v>
      </c>
      <c r="H167" s="16">
        <f t="shared" si="12"/>
        <v>0</v>
      </c>
      <c r="J167" s="16">
        <f>VLOOKUP($C167,'Growth rate'!$B$3:$T$93,3,FALSE)*VLOOKUP($E167,BY_RES_Demand_Drivers!$A$5:$I$100,7,FALSE)</f>
        <v>3569.6146360239527</v>
      </c>
      <c r="K167" s="16">
        <f>VLOOKUP($C167,'Growth rate'!$B$3:$T$93,3,FALSE)*VLOOKUP($E167,BY_RES_Demand_Drivers!$A$5:$I$100,8,FALSE)</f>
        <v>0</v>
      </c>
      <c r="L167" s="16">
        <f>VLOOKUP($C167,'Growth rate'!$B$3:$T$93,3,FALSE)*VLOOKUP($E167,BY_RES_Demand_Drivers!$A$5:$I$100,9,FALSE)</f>
        <v>0</v>
      </c>
      <c r="M167" s="49">
        <f t="shared" si="13"/>
        <v>0.6</v>
      </c>
    </row>
    <row r="168" spans="2:13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 t="shared" si="10"/>
        <v>1044.08416127787</v>
      </c>
      <c r="G168" s="16">
        <f t="shared" si="11"/>
        <v>0</v>
      </c>
      <c r="H168" s="16">
        <f t="shared" si="12"/>
        <v>0</v>
      </c>
      <c r="J168" s="16">
        <f>VLOOKUP($C168,'Growth rate'!$B$3:$T$93,3,FALSE)*VLOOKUP($E168,BY_RES_Demand_Drivers!$A$5:$I$100,7,FALSE)</f>
        <v>1044.08416127787</v>
      </c>
      <c r="K168" s="16">
        <f>VLOOKUP($C168,'Growth rate'!$B$3:$T$93,3,FALSE)*VLOOKUP($E168,BY_RES_Demand_Drivers!$A$5:$I$100,8,FALSE)</f>
        <v>0</v>
      </c>
      <c r="L168" s="16">
        <f>VLOOKUP($C168,'Growth rate'!$B$3:$T$93,3,FALSE)*VLOOKUP($E168,BY_RES_Demand_Drivers!$A$5:$I$100,9,FALSE)</f>
        <v>0</v>
      </c>
      <c r="M168" s="49">
        <f t="shared" si="13"/>
        <v>1</v>
      </c>
    </row>
    <row r="169" spans="2:13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 t="shared" si="10"/>
        <v>923.42883780335262</v>
      </c>
      <c r="G169" s="16">
        <f t="shared" si="11"/>
        <v>0</v>
      </c>
      <c r="H169" s="16">
        <f t="shared" si="12"/>
        <v>0</v>
      </c>
      <c r="J169" s="16">
        <f>VLOOKUP($C169,'Growth rate'!$B$3:$T$93,3,FALSE)*VLOOKUP($E169,BY_RES_Demand_Drivers!$A$5:$I$100,7,FALSE)</f>
        <v>923.42883780335262</v>
      </c>
      <c r="K169" s="16">
        <f>VLOOKUP($C169,'Growth rate'!$B$3:$T$93,3,FALSE)*VLOOKUP($E169,BY_RES_Demand_Drivers!$A$5:$I$100,8,FALSE)</f>
        <v>0</v>
      </c>
      <c r="L169" s="16">
        <f>VLOOKUP($C169,'Growth rate'!$B$3:$T$93,3,FALSE)*VLOOKUP($E169,BY_RES_Demand_Drivers!$A$5:$I$100,9,FALSE)</f>
        <v>0</v>
      </c>
      <c r="M169" s="49">
        <f t="shared" si="13"/>
        <v>1</v>
      </c>
    </row>
    <row r="170" spans="2:13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 t="shared" si="10"/>
        <v>938.20369920820633</v>
      </c>
      <c r="G170" s="16">
        <f t="shared" si="11"/>
        <v>0</v>
      </c>
      <c r="H170" s="16">
        <f t="shared" si="12"/>
        <v>0</v>
      </c>
      <c r="J170" s="16">
        <f>VLOOKUP($C170,'Growth rate'!$B$3:$T$93,3,FALSE)*VLOOKUP($E170,BY_RES_Demand_Drivers!$A$5:$I$100,7,FALSE)</f>
        <v>938.20369920820633</v>
      </c>
      <c r="K170" s="16">
        <f>VLOOKUP($C170,'Growth rate'!$B$3:$T$93,3,FALSE)*VLOOKUP($E170,BY_RES_Demand_Drivers!$A$5:$I$100,8,FALSE)</f>
        <v>0</v>
      </c>
      <c r="L170" s="16">
        <f>VLOOKUP($C170,'Growth rate'!$B$3:$T$93,3,FALSE)*VLOOKUP($E170,BY_RES_Demand_Drivers!$A$5:$I$100,9,FALSE)</f>
        <v>0</v>
      </c>
      <c r="M170" s="49">
        <f t="shared" si="13"/>
        <v>1</v>
      </c>
    </row>
    <row r="171" spans="2:13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 t="shared" si="10"/>
        <v>953.21495839553768</v>
      </c>
      <c r="G171" s="16">
        <f t="shared" si="11"/>
        <v>0</v>
      </c>
      <c r="H171" s="16">
        <f t="shared" si="12"/>
        <v>0</v>
      </c>
      <c r="J171" s="16">
        <f>VLOOKUP($C171,'Growth rate'!$B$3:$T$93,3,FALSE)*VLOOKUP($E171,BY_RES_Demand_Drivers!$A$5:$I$100,7,FALSE)</f>
        <v>953.21495839553768</v>
      </c>
      <c r="K171" s="16">
        <f>VLOOKUP($C171,'Growth rate'!$B$3:$T$93,3,FALSE)*VLOOKUP($E171,BY_RES_Demand_Drivers!$A$5:$I$100,8,FALSE)</f>
        <v>0</v>
      </c>
      <c r="L171" s="16">
        <f>VLOOKUP($C171,'Growth rate'!$B$3:$T$93,3,FALSE)*VLOOKUP($E171,BY_RES_Demand_Drivers!$A$5:$I$100,9,FALSE)</f>
        <v>0</v>
      </c>
      <c r="M171" s="49">
        <f t="shared" si="13"/>
        <v>1</v>
      </c>
    </row>
    <row r="172" spans="2:13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 t="shared" si="10"/>
        <v>968.46639772986634</v>
      </c>
      <c r="G172" s="16">
        <f t="shared" si="11"/>
        <v>0</v>
      </c>
      <c r="H172" s="16">
        <f t="shared" si="12"/>
        <v>0</v>
      </c>
      <c r="J172" s="16">
        <f>VLOOKUP($C172,'Growth rate'!$B$3:$T$93,3,FALSE)*VLOOKUP($E172,BY_RES_Demand_Drivers!$A$5:$I$100,7,FALSE)</f>
        <v>968.46639772986634</v>
      </c>
      <c r="K172" s="16">
        <f>VLOOKUP($C172,'Growth rate'!$B$3:$T$93,3,FALSE)*VLOOKUP($E172,BY_RES_Demand_Drivers!$A$5:$I$100,8,FALSE)</f>
        <v>0</v>
      </c>
      <c r="L172" s="16">
        <f>VLOOKUP($C172,'Growth rate'!$B$3:$T$93,3,FALSE)*VLOOKUP($E172,BY_RES_Demand_Drivers!$A$5:$I$100,9,FALSE)</f>
        <v>0</v>
      </c>
      <c r="M172" s="49">
        <f t="shared" si="13"/>
        <v>1</v>
      </c>
    </row>
    <row r="173" spans="2:13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 t="shared" si="10"/>
        <v>983.96186009354426</v>
      </c>
      <c r="G173" s="16">
        <f t="shared" si="11"/>
        <v>0</v>
      </c>
      <c r="H173" s="16">
        <f t="shared" si="12"/>
        <v>0</v>
      </c>
      <c r="J173" s="16">
        <f>VLOOKUP($C173,'Growth rate'!$B$3:$T$93,3,FALSE)*VLOOKUP($E173,BY_RES_Demand_Drivers!$A$5:$I$100,7,FALSE)</f>
        <v>983.96186009354426</v>
      </c>
      <c r="K173" s="16">
        <f>VLOOKUP($C173,'Growth rate'!$B$3:$T$93,3,FALSE)*VLOOKUP($E173,BY_RES_Demand_Drivers!$A$5:$I$100,8,FALSE)</f>
        <v>0</v>
      </c>
      <c r="L173" s="16">
        <f>VLOOKUP($C173,'Growth rate'!$B$3:$T$93,3,FALSE)*VLOOKUP($E173,BY_RES_Demand_Drivers!$A$5:$I$100,9,FALSE)</f>
        <v>0</v>
      </c>
      <c r="M173" s="49">
        <f t="shared" si="13"/>
        <v>1</v>
      </c>
    </row>
    <row r="174" spans="2:13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 t="shared" si="10"/>
        <v>899.73472486953688</v>
      </c>
      <c r="G174" s="16">
        <f t="shared" si="11"/>
        <v>0</v>
      </c>
      <c r="H174" s="16">
        <f t="shared" si="12"/>
        <v>0</v>
      </c>
      <c r="J174" s="16">
        <f>VLOOKUP($C174,'Growth rate'!$B$3:$T$93,3,FALSE)*VLOOKUP($E174,BY_RES_Demand_Drivers!$A$5:$I$100,7,FALSE)</f>
        <v>999.70524985504096</v>
      </c>
      <c r="K174" s="16">
        <f>VLOOKUP($C174,'Growth rate'!$B$3:$T$93,3,FALSE)*VLOOKUP($E174,BY_RES_Demand_Drivers!$A$5:$I$100,8,FALSE)</f>
        <v>0</v>
      </c>
      <c r="L174" s="16">
        <f>VLOOKUP($C174,'Growth rate'!$B$3:$T$93,3,FALSE)*VLOOKUP($E174,BY_RES_Demand_Drivers!$A$5:$I$100,9,FALSE)</f>
        <v>0</v>
      </c>
      <c r="M174" s="49">
        <f>M92</f>
        <v>0.9</v>
      </c>
    </row>
    <row r="175" spans="2:13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 t="shared" si="10"/>
        <v>903.97347512892213</v>
      </c>
      <c r="G175" s="16">
        <f t="shared" si="11"/>
        <v>0</v>
      </c>
      <c r="H175" s="16">
        <f t="shared" si="12"/>
        <v>0</v>
      </c>
      <c r="J175" s="16">
        <f>VLOOKUP($C175,'Growth rate'!$B$3:$T$93,3,FALSE)*VLOOKUP($E175,BY_RES_Demand_Drivers!$A$5:$I$100,7,FALSE)</f>
        <v>1015.7005338527215</v>
      </c>
      <c r="K175" s="16">
        <f>VLOOKUP($C175,'Growth rate'!$B$3:$T$93,3,FALSE)*VLOOKUP($E175,BY_RES_Demand_Drivers!$A$5:$I$100,8,FALSE)</f>
        <v>0</v>
      </c>
      <c r="L175" s="16">
        <f>VLOOKUP($C175,'Growth rate'!$B$3:$T$93,3,FALSE)*VLOOKUP($E175,BY_RES_Demand_Drivers!$A$5:$I$100,9,FALSE)</f>
        <v>0</v>
      </c>
      <c r="M175" s="49">
        <f t="shared" ref="M175:M238" si="14">M93</f>
        <v>0.89</v>
      </c>
    </row>
    <row r="176" spans="2:13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 t="shared" si="10"/>
        <v>908.1175333070413</v>
      </c>
      <c r="G176" s="16">
        <f t="shared" si="11"/>
        <v>0</v>
      </c>
      <c r="H176" s="16">
        <f t="shared" si="12"/>
        <v>0</v>
      </c>
      <c r="J176" s="16">
        <f>VLOOKUP($C176,'Growth rate'!$B$3:$T$93,3,FALSE)*VLOOKUP($E176,BY_RES_Demand_Drivers!$A$5:$I$100,7,FALSE)</f>
        <v>1031.9517423943651</v>
      </c>
      <c r="K176" s="16">
        <f>VLOOKUP($C176,'Growth rate'!$B$3:$T$93,3,FALSE)*VLOOKUP($E176,BY_RES_Demand_Drivers!$A$5:$I$100,8,FALSE)</f>
        <v>0</v>
      </c>
      <c r="L176" s="16">
        <f>VLOOKUP($C176,'Growth rate'!$B$3:$T$93,3,FALSE)*VLOOKUP($E176,BY_RES_Demand_Drivers!$A$5:$I$100,9,FALSE)</f>
        <v>0</v>
      </c>
      <c r="M176" s="49">
        <f t="shared" si="14"/>
        <v>0.88</v>
      </c>
    </row>
    <row r="177" spans="2:13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 t="shared" si="10"/>
        <v>912.16278413722716</v>
      </c>
      <c r="G177" s="16">
        <f t="shared" si="11"/>
        <v>0</v>
      </c>
      <c r="H177" s="16">
        <f t="shared" si="12"/>
        <v>0</v>
      </c>
      <c r="J177" s="16">
        <f>VLOOKUP($C177,'Growth rate'!$B$3:$T$93,3,FALSE)*VLOOKUP($E177,BY_RES_Demand_Drivers!$A$5:$I$100,7,FALSE)</f>
        <v>1048.462970272675</v>
      </c>
      <c r="K177" s="16">
        <f>VLOOKUP($C177,'Growth rate'!$B$3:$T$93,3,FALSE)*VLOOKUP($E177,BY_RES_Demand_Drivers!$A$5:$I$100,8,FALSE)</f>
        <v>0</v>
      </c>
      <c r="L177" s="16">
        <f>VLOOKUP($C177,'Growth rate'!$B$3:$T$93,3,FALSE)*VLOOKUP($E177,BY_RES_Demand_Drivers!$A$5:$I$100,9,FALSE)</f>
        <v>0</v>
      </c>
      <c r="M177" s="49">
        <f t="shared" si="14"/>
        <v>0.87</v>
      </c>
    </row>
    <row r="178" spans="2:13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 t="shared" si="10"/>
        <v>916.10500490545257</v>
      </c>
      <c r="G178" s="16">
        <f t="shared" si="11"/>
        <v>0</v>
      </c>
      <c r="H178" s="16">
        <f t="shared" si="12"/>
        <v>0</v>
      </c>
      <c r="J178" s="16">
        <f>VLOOKUP($C178,'Growth rate'!$B$3:$T$93,3,FALSE)*VLOOKUP($E178,BY_RES_Demand_Drivers!$A$5:$I$100,7,FALSE)</f>
        <v>1065.2383777970379</v>
      </c>
      <c r="K178" s="16">
        <f>VLOOKUP($C178,'Growth rate'!$B$3:$T$93,3,FALSE)*VLOOKUP($E178,BY_RES_Demand_Drivers!$A$5:$I$100,8,FALSE)</f>
        <v>0</v>
      </c>
      <c r="L178" s="16">
        <f>VLOOKUP($C178,'Growth rate'!$B$3:$T$93,3,FALSE)*VLOOKUP($E178,BY_RES_Demand_Drivers!$A$5:$I$100,9,FALSE)</f>
        <v>0</v>
      </c>
      <c r="M178" s="49">
        <f t="shared" si="14"/>
        <v>0.86</v>
      </c>
    </row>
    <row r="179" spans="2:13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 t="shared" si="10"/>
        <v>919.93986306552199</v>
      </c>
      <c r="G179" s="16">
        <f t="shared" si="11"/>
        <v>0</v>
      </c>
      <c r="H179" s="16">
        <f t="shared" si="12"/>
        <v>0</v>
      </c>
      <c r="J179" s="16">
        <f>VLOOKUP($C179,'Growth rate'!$B$3:$T$93,3,FALSE)*VLOOKUP($E179,BY_RES_Demand_Drivers!$A$5:$I$100,7,FALSE)</f>
        <v>1082.2821918417906</v>
      </c>
      <c r="K179" s="16">
        <f>VLOOKUP($C179,'Growth rate'!$B$3:$T$93,3,FALSE)*VLOOKUP($E179,BY_RES_Demand_Drivers!$A$5:$I$100,8,FALSE)</f>
        <v>0</v>
      </c>
      <c r="L179" s="16">
        <f>VLOOKUP($C179,'Growth rate'!$B$3:$T$93,3,FALSE)*VLOOKUP($E179,BY_RES_Demand_Drivers!$A$5:$I$100,9,FALSE)</f>
        <v>0</v>
      </c>
      <c r="M179" s="49">
        <f t="shared" si="14"/>
        <v>0.85</v>
      </c>
    </row>
    <row r="180" spans="2:13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 t="shared" si="10"/>
        <v>920.91391703817953</v>
      </c>
      <c r="G180" s="16">
        <f t="shared" si="11"/>
        <v>0</v>
      </c>
      <c r="H180" s="16">
        <f t="shared" si="12"/>
        <v>0</v>
      </c>
      <c r="J180" s="16">
        <f>VLOOKUP($C180,'Growth rate'!$B$3:$T$93,3,FALSE)*VLOOKUP($E180,BY_RES_Demand_Drivers!$A$5:$I$100,7,FALSE)</f>
        <v>1099.5987069112591</v>
      </c>
      <c r="K180" s="16">
        <f>VLOOKUP($C180,'Growth rate'!$B$3:$T$93,3,FALSE)*VLOOKUP($E180,BY_RES_Demand_Drivers!$A$5:$I$100,8,FALSE)</f>
        <v>0</v>
      </c>
      <c r="L180" s="16">
        <f>VLOOKUP($C180,'Growth rate'!$B$3:$T$93,3,FALSE)*VLOOKUP($E180,BY_RES_Demand_Drivers!$A$5:$I$100,9,FALSE)</f>
        <v>0</v>
      </c>
      <c r="M180" s="49">
        <f t="shared" si="14"/>
        <v>0.83750000000000002</v>
      </c>
    </row>
    <row r="181" spans="2:13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 t="shared" si="10"/>
        <v>921.68363613301722</v>
      </c>
      <c r="G181" s="16">
        <f t="shared" si="11"/>
        <v>0</v>
      </c>
      <c r="H181" s="16">
        <f t="shared" si="12"/>
        <v>0</v>
      </c>
      <c r="J181" s="16">
        <f>VLOOKUP($C181,'Growth rate'!$B$3:$T$93,3,FALSE)*VLOOKUP($E181,BY_RES_Demand_Drivers!$A$5:$I$100,7,FALSE)</f>
        <v>1117.1922862218391</v>
      </c>
      <c r="K181" s="16">
        <f>VLOOKUP($C181,'Growth rate'!$B$3:$T$93,3,FALSE)*VLOOKUP($E181,BY_RES_Demand_Drivers!$A$5:$I$100,8,FALSE)</f>
        <v>0</v>
      </c>
      <c r="L181" s="16">
        <f>VLOOKUP($C181,'Growth rate'!$B$3:$T$93,3,FALSE)*VLOOKUP($E181,BY_RES_Demand_Drivers!$A$5:$I$100,9,FALSE)</f>
        <v>0</v>
      </c>
      <c r="M181" s="49">
        <f t="shared" si="14"/>
        <v>0.82499999999999996</v>
      </c>
    </row>
    <row r="182" spans="2:13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 t="shared" si="10"/>
        <v>922.24223227612822</v>
      </c>
      <c r="G182" s="16">
        <f t="shared" si="11"/>
        <v>0</v>
      </c>
      <c r="H182" s="16">
        <f t="shared" si="12"/>
        <v>0</v>
      </c>
      <c r="J182" s="16">
        <f>VLOOKUP($C182,'Growth rate'!$B$3:$T$93,3,FALSE)*VLOOKUP($E182,BY_RES_Demand_Drivers!$A$5:$I$100,7,FALSE)</f>
        <v>1135.0673628013885</v>
      </c>
      <c r="K182" s="16">
        <f>VLOOKUP($C182,'Growth rate'!$B$3:$T$93,3,FALSE)*VLOOKUP($E182,BY_RES_Demand_Drivers!$A$5:$I$100,8,FALSE)</f>
        <v>0</v>
      </c>
      <c r="L182" s="16">
        <f>VLOOKUP($C182,'Growth rate'!$B$3:$T$93,3,FALSE)*VLOOKUP($E182,BY_RES_Demand_Drivers!$A$5:$I$100,9,FALSE)</f>
        <v>0</v>
      </c>
      <c r="M182" s="49">
        <f t="shared" si="14"/>
        <v>0.8125</v>
      </c>
    </row>
    <row r="183" spans="2:13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 t="shared" si="10"/>
        <v>922.58275248496864</v>
      </c>
      <c r="G183" s="16">
        <f t="shared" si="11"/>
        <v>0</v>
      </c>
      <c r="H183" s="16">
        <f t="shared" si="12"/>
        <v>0</v>
      </c>
      <c r="J183" s="16">
        <f>VLOOKUP($C183,'Growth rate'!$B$3:$T$93,3,FALSE)*VLOOKUP($E183,BY_RES_Demand_Drivers!$A$5:$I$100,7,FALSE)</f>
        <v>1153.2284406062108</v>
      </c>
      <c r="K183" s="16">
        <f>VLOOKUP($C183,'Growth rate'!$B$3:$T$93,3,FALSE)*VLOOKUP($E183,BY_RES_Demand_Drivers!$A$5:$I$100,8,FALSE)</f>
        <v>0</v>
      </c>
      <c r="L183" s="16">
        <f>VLOOKUP($C183,'Growth rate'!$B$3:$T$93,3,FALSE)*VLOOKUP($E183,BY_RES_Demand_Drivers!$A$5:$I$100,9,FALSE)</f>
        <v>0</v>
      </c>
      <c r="M183" s="49">
        <f t="shared" si="14"/>
        <v>0.79999999999999993</v>
      </c>
    </row>
    <row r="184" spans="2:13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 t="shared" si="10"/>
        <v>922.69807532902928</v>
      </c>
      <c r="G184" s="16">
        <f t="shared" si="11"/>
        <v>0</v>
      </c>
      <c r="H184" s="16">
        <f t="shared" si="12"/>
        <v>0</v>
      </c>
      <c r="J184" s="16">
        <f>VLOOKUP($C184,'Growth rate'!$B$3:$T$93,3,FALSE)*VLOOKUP($E184,BY_RES_Demand_Drivers!$A$5:$I$100,7,FALSE)</f>
        <v>1171.6800956559102</v>
      </c>
      <c r="K184" s="16">
        <f>VLOOKUP($C184,'Growth rate'!$B$3:$T$93,3,FALSE)*VLOOKUP($E184,BY_RES_Demand_Drivers!$A$5:$I$100,8,FALSE)</f>
        <v>0</v>
      </c>
      <c r="L184" s="16">
        <f>VLOOKUP($C184,'Growth rate'!$B$3:$T$93,3,FALSE)*VLOOKUP($E184,BY_RES_Demand_Drivers!$A$5:$I$100,9,FALSE)</f>
        <v>0</v>
      </c>
      <c r="M184" s="49">
        <f t="shared" si="14"/>
        <v>0.78749999999999998</v>
      </c>
    </row>
    <row r="185" spans="2:13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 t="shared" si="10"/>
        <v>922.58090731946368</v>
      </c>
      <c r="G185" s="16">
        <f t="shared" si="11"/>
        <v>0</v>
      </c>
      <c r="H185" s="16">
        <f t="shared" si="12"/>
        <v>0</v>
      </c>
      <c r="J185" s="16">
        <f>VLOOKUP($C185,'Growth rate'!$B$3:$T$93,3,FALSE)*VLOOKUP($E185,BY_RES_Demand_Drivers!$A$5:$I$100,7,FALSE)</f>
        <v>1190.4269771864049</v>
      </c>
      <c r="K185" s="16">
        <f>VLOOKUP($C185,'Growth rate'!$B$3:$T$93,3,FALSE)*VLOOKUP($E185,BY_RES_Demand_Drivers!$A$5:$I$100,8,FALSE)</f>
        <v>0</v>
      </c>
      <c r="L185" s="16">
        <f>VLOOKUP($C185,'Growth rate'!$B$3:$T$93,3,FALSE)*VLOOKUP($E185,BY_RES_Demand_Drivers!$A$5:$I$100,9,FALSE)</f>
        <v>0</v>
      </c>
      <c r="M185" s="49">
        <f t="shared" si="14"/>
        <v>0.77499999999999991</v>
      </c>
    </row>
    <row r="186" spans="2:13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 t="shared" si="10"/>
        <v>922.22377922630778</v>
      </c>
      <c r="G186" s="16">
        <f t="shared" si="11"/>
        <v>0</v>
      </c>
      <c r="H186" s="16">
        <f t="shared" si="12"/>
        <v>0</v>
      </c>
      <c r="J186" s="16">
        <f>VLOOKUP($C186,'Growth rate'!$B$3:$T$93,3,FALSE)*VLOOKUP($E186,BY_RES_Demand_Drivers!$A$5:$I$100,7,FALSE)</f>
        <v>1209.4738088213874</v>
      </c>
      <c r="K186" s="16">
        <f>VLOOKUP($C186,'Growth rate'!$B$3:$T$93,3,FALSE)*VLOOKUP($E186,BY_RES_Demand_Drivers!$A$5:$I$100,8,FALSE)</f>
        <v>0</v>
      </c>
      <c r="L186" s="16">
        <f>VLOOKUP($C186,'Growth rate'!$B$3:$T$93,3,FALSE)*VLOOKUP($E186,BY_RES_Demand_Drivers!$A$5:$I$100,9,FALSE)</f>
        <v>0</v>
      </c>
      <c r="M186" s="49">
        <f t="shared" si="14"/>
        <v>0.76249999999999996</v>
      </c>
    </row>
    <row r="187" spans="2:13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 t="shared" si="10"/>
        <v>921.61904232189715</v>
      </c>
      <c r="G187" s="16">
        <f t="shared" si="11"/>
        <v>0</v>
      </c>
      <c r="H187" s="16">
        <f t="shared" si="12"/>
        <v>0</v>
      </c>
      <c r="J187" s="16">
        <f>VLOOKUP($C187,'Growth rate'!$B$3:$T$93,3,FALSE)*VLOOKUP($E187,BY_RES_Demand_Drivers!$A$5:$I$100,7,FALSE)</f>
        <v>1228.8253897625295</v>
      </c>
      <c r="K187" s="16">
        <f>VLOOKUP($C187,'Growth rate'!$B$3:$T$93,3,FALSE)*VLOOKUP($E187,BY_RES_Demand_Drivers!$A$5:$I$100,8,FALSE)</f>
        <v>0</v>
      </c>
      <c r="L187" s="16">
        <f>VLOOKUP($C187,'Growth rate'!$B$3:$T$93,3,FALSE)*VLOOKUP($E187,BY_RES_Demand_Drivers!$A$5:$I$100,9,FALSE)</f>
        <v>0</v>
      </c>
      <c r="M187" s="49">
        <f t="shared" si="14"/>
        <v>0.75</v>
      </c>
    </row>
    <row r="188" spans="2:13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 t="shared" si="10"/>
        <v>920.75886454906333</v>
      </c>
      <c r="G188" s="16">
        <f t="shared" si="11"/>
        <v>0</v>
      </c>
      <c r="H188" s="16">
        <f t="shared" si="12"/>
        <v>0</v>
      </c>
      <c r="J188" s="16">
        <f>VLOOKUP($C188,'Growth rate'!$B$3:$T$93,3,FALSE)*VLOOKUP($E188,BY_RES_Demand_Drivers!$A$5:$I$100,7,FALSE)</f>
        <v>1248.4865959987301</v>
      </c>
      <c r="K188" s="16">
        <f>VLOOKUP($C188,'Growth rate'!$B$3:$T$93,3,FALSE)*VLOOKUP($E188,BY_RES_Demand_Drivers!$A$5:$I$100,8,FALSE)</f>
        <v>0</v>
      </c>
      <c r="L188" s="16">
        <f>VLOOKUP($C188,'Growth rate'!$B$3:$T$93,3,FALSE)*VLOOKUP($E188,BY_RES_Demand_Drivers!$A$5:$I$100,9,FALSE)</f>
        <v>0</v>
      </c>
      <c r="M188" s="49">
        <f t="shared" si="14"/>
        <v>0.73749999999999993</v>
      </c>
    </row>
    <row r="189" spans="2:13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 t="shared" si="10"/>
        <v>919.6352266126645</v>
      </c>
      <c r="G189" s="16">
        <f t="shared" si="11"/>
        <v>0</v>
      </c>
      <c r="H189" s="16">
        <f t="shared" si="12"/>
        <v>0</v>
      </c>
      <c r="J189" s="16">
        <f>VLOOKUP($C189,'Growth rate'!$B$3:$T$93,3,FALSE)*VLOOKUP($E189,BY_RES_Demand_Drivers!$A$5:$I$100,7,FALSE)</f>
        <v>1268.4623815347097</v>
      </c>
      <c r="K189" s="16">
        <f>VLOOKUP($C189,'Growth rate'!$B$3:$T$93,3,FALSE)*VLOOKUP($E189,BY_RES_Demand_Drivers!$A$5:$I$100,8,FALSE)</f>
        <v>0</v>
      </c>
      <c r="L189" s="16">
        <f>VLOOKUP($C189,'Growth rate'!$B$3:$T$93,3,FALSE)*VLOOKUP($E189,BY_RES_Demand_Drivers!$A$5:$I$100,9,FALSE)</f>
        <v>0</v>
      </c>
      <c r="M189" s="49">
        <f t="shared" si="14"/>
        <v>0.72499999999999998</v>
      </c>
    </row>
    <row r="190" spans="2:13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 t="shared" si="10"/>
        <v>918.23991799297619</v>
      </c>
      <c r="G190" s="16">
        <f t="shared" si="11"/>
        <v>0</v>
      </c>
      <c r="H190" s="16">
        <f t="shared" si="12"/>
        <v>0</v>
      </c>
      <c r="J190" s="16">
        <f>VLOOKUP($C190,'Growth rate'!$B$3:$T$93,3,FALSE)*VLOOKUP($E190,BY_RES_Demand_Drivers!$A$5:$I$100,7,FALSE)</f>
        <v>1288.757779639265</v>
      </c>
      <c r="K190" s="16">
        <f>VLOOKUP($C190,'Growth rate'!$B$3:$T$93,3,FALSE)*VLOOKUP($E190,BY_RES_Demand_Drivers!$A$5:$I$100,8,FALSE)</f>
        <v>0</v>
      </c>
      <c r="L190" s="16">
        <f>VLOOKUP($C190,'Growth rate'!$B$3:$T$93,3,FALSE)*VLOOKUP($E190,BY_RES_Demand_Drivers!$A$5:$I$100,9,FALSE)</f>
        <v>0</v>
      </c>
      <c r="M190" s="49">
        <f t="shared" si="14"/>
        <v>0.71249999999999991</v>
      </c>
    </row>
    <row r="191" spans="2:13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 t="shared" si="10"/>
        <v>916.56453287944521</v>
      </c>
      <c r="G191" s="16">
        <f t="shared" si="11"/>
        <v>0</v>
      </c>
      <c r="H191" s="16">
        <f t="shared" si="12"/>
        <v>0</v>
      </c>
      <c r="J191" s="16">
        <f>VLOOKUP($C191,'Growth rate'!$B$3:$T$93,3,FALSE)*VLOOKUP($E191,BY_RES_Demand_Drivers!$A$5:$I$100,7,FALSE)</f>
        <v>1309.3779041134933</v>
      </c>
      <c r="K191" s="16">
        <f>VLOOKUP($C191,'Growth rate'!$B$3:$T$93,3,FALSE)*VLOOKUP($E191,BY_RES_Demand_Drivers!$A$5:$I$100,8,FALSE)</f>
        <v>0</v>
      </c>
      <c r="L191" s="16">
        <f>VLOOKUP($C191,'Growth rate'!$B$3:$T$93,3,FALSE)*VLOOKUP($E191,BY_RES_Demand_Drivers!$A$5:$I$100,9,FALSE)</f>
        <v>0</v>
      </c>
      <c r="M191" s="49">
        <f t="shared" si="14"/>
        <v>0.7</v>
      </c>
    </row>
    <row r="192" spans="2:13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 t="shared" si="10"/>
        <v>914.6004660232752</v>
      </c>
      <c r="G192" s="16">
        <f t="shared" si="11"/>
        <v>0</v>
      </c>
      <c r="H192" s="16">
        <f t="shared" si="12"/>
        <v>0</v>
      </c>
      <c r="J192" s="16">
        <f>VLOOKUP($C192,'Growth rate'!$B$3:$T$93,3,FALSE)*VLOOKUP($E192,BY_RES_Demand_Drivers!$A$5:$I$100,7,FALSE)</f>
        <v>1330.3279505793093</v>
      </c>
      <c r="K192" s="16">
        <f>VLOOKUP($C192,'Growth rate'!$B$3:$T$93,3,FALSE)*VLOOKUP($E192,BY_RES_Demand_Drivers!$A$5:$I$100,8,FALSE)</f>
        <v>0</v>
      </c>
      <c r="L192" s="16">
        <f>VLOOKUP($C192,'Growth rate'!$B$3:$T$93,3,FALSE)*VLOOKUP($E192,BY_RES_Demand_Drivers!$A$5:$I$100,9,FALSE)</f>
        <v>0</v>
      </c>
      <c r="M192" s="49">
        <f t="shared" si="14"/>
        <v>0.6875</v>
      </c>
    </row>
    <row r="193" spans="2:13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 t="shared" si="10"/>
        <v>912.3389085072904</v>
      </c>
      <c r="G193" s="16">
        <f t="shared" si="11"/>
        <v>0</v>
      </c>
      <c r="H193" s="16">
        <f t="shared" si="12"/>
        <v>0</v>
      </c>
      <c r="J193" s="16">
        <f>VLOOKUP($C193,'Growth rate'!$B$3:$T$93,3,FALSE)*VLOOKUP($E193,BY_RES_Demand_Drivers!$A$5:$I$100,7,FALSE)</f>
        <v>1351.6131977885784</v>
      </c>
      <c r="K193" s="16">
        <f>VLOOKUP($C193,'Growth rate'!$B$3:$T$93,3,FALSE)*VLOOKUP($E193,BY_RES_Demand_Drivers!$A$5:$I$100,8,FALSE)</f>
        <v>0</v>
      </c>
      <c r="L193" s="16">
        <f>VLOOKUP($C193,'Growth rate'!$B$3:$T$93,3,FALSE)*VLOOKUP($E193,BY_RES_Demand_Drivers!$A$5:$I$100,9,FALSE)</f>
        <v>0</v>
      </c>
      <c r="M193" s="49">
        <f t="shared" si="14"/>
        <v>0.67499999999999993</v>
      </c>
    </row>
    <row r="194" spans="2:13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 t="shared" si="10"/>
        <v>909.77084343149215</v>
      </c>
      <c r="G194" s="16">
        <f t="shared" si="11"/>
        <v>0</v>
      </c>
      <c r="H194" s="16">
        <f t="shared" si="12"/>
        <v>0</v>
      </c>
      <c r="J194" s="16">
        <f>VLOOKUP($C194,'Growth rate'!$B$3:$T$93,3,FALSE)*VLOOKUP($E194,BY_RES_Demand_Drivers!$A$5:$I$100,7,FALSE)</f>
        <v>1373.2390089531957</v>
      </c>
      <c r="K194" s="16">
        <f>VLOOKUP($C194,'Growth rate'!$B$3:$T$93,3,FALSE)*VLOOKUP($E194,BY_RES_Demand_Drivers!$A$5:$I$100,8,FALSE)</f>
        <v>0</v>
      </c>
      <c r="L194" s="16">
        <f>VLOOKUP($C194,'Growth rate'!$B$3:$T$93,3,FALSE)*VLOOKUP($E194,BY_RES_Demand_Drivers!$A$5:$I$100,9,FALSE)</f>
        <v>0</v>
      </c>
      <c r="M194" s="49">
        <f t="shared" si="14"/>
        <v>0.66249999999999998</v>
      </c>
    </row>
    <row r="195" spans="2:13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 t="shared" si="10"/>
        <v>906.88704151269042</v>
      </c>
      <c r="G195" s="16">
        <f t="shared" si="11"/>
        <v>0</v>
      </c>
      <c r="H195" s="16">
        <f t="shared" si="12"/>
        <v>0</v>
      </c>
      <c r="J195" s="16">
        <f>VLOOKUP($C195,'Growth rate'!$B$3:$T$93,3,FALSE)*VLOOKUP($E195,BY_RES_Demand_Drivers!$A$5:$I$100,7,FALSE)</f>
        <v>1395.210833096447</v>
      </c>
      <c r="K195" s="16">
        <f>VLOOKUP($C195,'Growth rate'!$B$3:$T$93,3,FALSE)*VLOOKUP($E195,BY_RES_Demand_Drivers!$A$5:$I$100,8,FALSE)</f>
        <v>0</v>
      </c>
      <c r="L195" s="16">
        <f>VLOOKUP($C195,'Growth rate'!$B$3:$T$93,3,FALSE)*VLOOKUP($E195,BY_RES_Demand_Drivers!$A$5:$I$100,9,FALSE)</f>
        <v>0</v>
      </c>
      <c r="M195" s="49">
        <f t="shared" si="14"/>
        <v>0.64999999999999991</v>
      </c>
    </row>
    <row r="196" spans="2:13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 t="shared" si="10"/>
        <v>903.67805659656858</v>
      </c>
      <c r="G196" s="16">
        <f t="shared" si="11"/>
        <v>0</v>
      </c>
      <c r="H196" s="16">
        <f t="shared" si="12"/>
        <v>0</v>
      </c>
      <c r="J196" s="16">
        <f>VLOOKUP($C196,'Growth rate'!$B$3:$T$93,3,FALSE)*VLOOKUP($E196,BY_RES_Demand_Drivers!$A$5:$I$100,7,FALSE)</f>
        <v>1417.5342064259901</v>
      </c>
      <c r="K196" s="16">
        <f>VLOOKUP($C196,'Growth rate'!$B$3:$T$93,3,FALSE)*VLOOKUP($E196,BY_RES_Demand_Drivers!$A$5:$I$100,8,FALSE)</f>
        <v>0</v>
      </c>
      <c r="L196" s="16">
        <f>VLOOKUP($C196,'Growth rate'!$B$3:$T$93,3,FALSE)*VLOOKUP($E196,BY_RES_Demand_Drivers!$A$5:$I$100,9,FALSE)</f>
        <v>0</v>
      </c>
      <c r="M196" s="49">
        <f t="shared" si="14"/>
        <v>0.63749999999999996</v>
      </c>
    </row>
    <row r="197" spans="2:13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 t="shared" ref="F197:F260" si="15">J197*$M197</f>
        <v>900.13422108050372</v>
      </c>
      <c r="G197" s="16">
        <f t="shared" ref="G197:G260" si="16">K197*$M197</f>
        <v>0</v>
      </c>
      <c r="H197" s="16">
        <f t="shared" ref="H197:H260" si="17">L197*$M197</f>
        <v>0</v>
      </c>
      <c r="J197" s="16">
        <f>VLOOKUP($C197,'Growth rate'!$B$3:$T$93,3,FALSE)*VLOOKUP($E197,BY_RES_Demand_Drivers!$A$5:$I$100,7,FALSE)</f>
        <v>1440.214753728806</v>
      </c>
      <c r="K197" s="16">
        <f>VLOOKUP($C197,'Growth rate'!$B$3:$T$93,3,FALSE)*VLOOKUP($E197,BY_RES_Demand_Drivers!$A$5:$I$100,8,FALSE)</f>
        <v>0</v>
      </c>
      <c r="L197" s="16">
        <f>VLOOKUP($C197,'Growth rate'!$B$3:$T$93,3,FALSE)*VLOOKUP($E197,BY_RES_Demand_Drivers!$A$5:$I$100,9,FALSE)</f>
        <v>0</v>
      </c>
      <c r="M197" s="49">
        <f t="shared" si="14"/>
        <v>0.625</v>
      </c>
    </row>
    <row r="198" spans="2:13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 t="shared" si="15"/>
        <v>896.24564124543599</v>
      </c>
      <c r="G198" s="16">
        <f t="shared" si="16"/>
        <v>0</v>
      </c>
      <c r="H198" s="16">
        <f t="shared" si="17"/>
        <v>0</v>
      </c>
      <c r="J198" s="16">
        <f>VLOOKUP($C198,'Growth rate'!$B$3:$T$93,3,FALSE)*VLOOKUP($E198,BY_RES_Demand_Drivers!$A$5:$I$100,7,FALSE)</f>
        <v>1463.258189788467</v>
      </c>
      <c r="K198" s="16">
        <f>VLOOKUP($C198,'Growth rate'!$B$3:$T$93,3,FALSE)*VLOOKUP($E198,BY_RES_Demand_Drivers!$A$5:$I$100,8,FALSE)</f>
        <v>0</v>
      </c>
      <c r="L198" s="16">
        <f>VLOOKUP($C198,'Growth rate'!$B$3:$T$93,3,FALSE)*VLOOKUP($E198,BY_RES_Demand_Drivers!$A$5:$I$100,9,FALSE)</f>
        <v>0</v>
      </c>
      <c r="M198" s="49">
        <f t="shared" si="14"/>
        <v>0.61249999999999993</v>
      </c>
    </row>
    <row r="199" spans="2:13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 t="shared" si="15"/>
        <v>892.0021924950496</v>
      </c>
      <c r="G199" s="16">
        <f t="shared" si="16"/>
        <v>0</v>
      </c>
      <c r="H199" s="16">
        <f t="shared" si="17"/>
        <v>0</v>
      </c>
      <c r="J199" s="16">
        <f>VLOOKUP($C199,'Growth rate'!$B$3:$T$93,3,FALSE)*VLOOKUP($E199,BY_RES_Demand_Drivers!$A$5:$I$100,7,FALSE)</f>
        <v>1486.6703208250826</v>
      </c>
      <c r="K199" s="16">
        <f>VLOOKUP($C199,'Growth rate'!$B$3:$T$93,3,FALSE)*VLOOKUP($E199,BY_RES_Demand_Drivers!$A$5:$I$100,8,FALSE)</f>
        <v>0</v>
      </c>
      <c r="L199" s="16">
        <f>VLOOKUP($C199,'Growth rate'!$B$3:$T$93,3,FALSE)*VLOOKUP($E199,BY_RES_Demand_Drivers!$A$5:$I$100,9,FALSE)</f>
        <v>0</v>
      </c>
      <c r="M199" s="49">
        <f t="shared" si="14"/>
        <v>0.6</v>
      </c>
    </row>
    <row r="200" spans="2:13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 t="shared" si="15"/>
        <v>906.27422757497027</v>
      </c>
      <c r="G200" s="16">
        <f t="shared" si="16"/>
        <v>0</v>
      </c>
      <c r="H200" s="16">
        <f t="shared" si="17"/>
        <v>0</v>
      </c>
      <c r="J200" s="16">
        <f>VLOOKUP($C200,'Growth rate'!$B$3:$T$93,3,FALSE)*VLOOKUP($E200,BY_RES_Demand_Drivers!$A$5:$I$100,7,FALSE)</f>
        <v>1510.4570459582837</v>
      </c>
      <c r="K200" s="16">
        <f>VLOOKUP($C200,'Growth rate'!$B$3:$T$93,3,FALSE)*VLOOKUP($E200,BY_RES_Demand_Drivers!$A$5:$I$100,8,FALSE)</f>
        <v>0</v>
      </c>
      <c r="L200" s="16">
        <f>VLOOKUP($C200,'Growth rate'!$B$3:$T$93,3,FALSE)*VLOOKUP($E200,BY_RES_Demand_Drivers!$A$5:$I$100,9,FALSE)</f>
        <v>0</v>
      </c>
      <c r="M200" s="49">
        <f t="shared" si="14"/>
        <v>0.6</v>
      </c>
    </row>
    <row r="201" spans="2:13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 t="shared" si="15"/>
        <v>920.77461521616976</v>
      </c>
      <c r="G201" s="16">
        <f t="shared" si="16"/>
        <v>0</v>
      </c>
      <c r="H201" s="16">
        <f t="shared" si="17"/>
        <v>0</v>
      </c>
      <c r="J201" s="16">
        <f>VLOOKUP($C201,'Growth rate'!$B$3:$T$93,3,FALSE)*VLOOKUP($E201,BY_RES_Demand_Drivers!$A$5:$I$100,7,FALSE)</f>
        <v>1534.6243586936164</v>
      </c>
      <c r="K201" s="16">
        <f>VLOOKUP($C201,'Growth rate'!$B$3:$T$93,3,FALSE)*VLOOKUP($E201,BY_RES_Demand_Drivers!$A$5:$I$100,8,FALSE)</f>
        <v>0</v>
      </c>
      <c r="L201" s="16">
        <f>VLOOKUP($C201,'Growth rate'!$B$3:$T$93,3,FALSE)*VLOOKUP($E201,BY_RES_Demand_Drivers!$A$5:$I$100,9,FALSE)</f>
        <v>0</v>
      </c>
      <c r="M201" s="49">
        <f t="shared" si="14"/>
        <v>0.6</v>
      </c>
    </row>
    <row r="202" spans="2:13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 t="shared" si="15"/>
        <v>935.50700905962856</v>
      </c>
      <c r="G202" s="16">
        <f t="shared" si="16"/>
        <v>0</v>
      </c>
      <c r="H202" s="16">
        <f t="shared" si="17"/>
        <v>0</v>
      </c>
      <c r="J202" s="16">
        <f>VLOOKUP($C202,'Growth rate'!$B$3:$T$93,3,FALSE)*VLOOKUP($E202,BY_RES_Demand_Drivers!$A$5:$I$100,7,FALSE)</f>
        <v>1559.1783484327143</v>
      </c>
      <c r="K202" s="16">
        <f>VLOOKUP($C202,'Growth rate'!$B$3:$T$93,3,FALSE)*VLOOKUP($E202,BY_RES_Demand_Drivers!$A$5:$I$100,8,FALSE)</f>
        <v>0</v>
      </c>
      <c r="L202" s="16">
        <f>VLOOKUP($C202,'Growth rate'!$B$3:$T$93,3,FALSE)*VLOOKUP($E202,BY_RES_Demand_Drivers!$A$5:$I$100,9,FALSE)</f>
        <v>0</v>
      </c>
      <c r="M202" s="49">
        <f t="shared" si="14"/>
        <v>0.6</v>
      </c>
    </row>
    <row r="203" spans="2:13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 t="shared" si="15"/>
        <v>950.47512120458259</v>
      </c>
      <c r="G203" s="16">
        <f t="shared" si="16"/>
        <v>0</v>
      </c>
      <c r="H203" s="16">
        <f t="shared" si="17"/>
        <v>0</v>
      </c>
      <c r="J203" s="16">
        <f>VLOOKUP($C203,'Growth rate'!$B$3:$T$93,3,FALSE)*VLOOKUP($E203,BY_RES_Demand_Drivers!$A$5:$I$100,7,FALSE)</f>
        <v>1584.1252020076377</v>
      </c>
      <c r="K203" s="16">
        <f>VLOOKUP($C203,'Growth rate'!$B$3:$T$93,3,FALSE)*VLOOKUP($E203,BY_RES_Demand_Drivers!$A$5:$I$100,8,FALSE)</f>
        <v>0</v>
      </c>
      <c r="L203" s="16">
        <f>VLOOKUP($C203,'Growth rate'!$B$3:$T$93,3,FALSE)*VLOOKUP($E203,BY_RES_Demand_Drivers!$A$5:$I$100,9,FALSE)</f>
        <v>0</v>
      </c>
      <c r="M203" s="49">
        <f t="shared" si="14"/>
        <v>0.6</v>
      </c>
    </row>
    <row r="204" spans="2:13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 t="shared" si="15"/>
        <v>965.68272314385592</v>
      </c>
      <c r="G204" s="16">
        <f t="shared" si="16"/>
        <v>0</v>
      </c>
      <c r="H204" s="16">
        <f t="shared" si="17"/>
        <v>0</v>
      </c>
      <c r="J204" s="16">
        <f>VLOOKUP($C204,'Growth rate'!$B$3:$T$93,3,FALSE)*VLOOKUP($E204,BY_RES_Demand_Drivers!$A$5:$I$100,7,FALSE)</f>
        <v>1609.4712052397599</v>
      </c>
      <c r="K204" s="16">
        <f>VLOOKUP($C204,'Growth rate'!$B$3:$T$93,3,FALSE)*VLOOKUP($E204,BY_RES_Demand_Drivers!$A$5:$I$100,8,FALSE)</f>
        <v>0</v>
      </c>
      <c r="L204" s="16">
        <f>VLOOKUP($C204,'Growth rate'!$B$3:$T$93,3,FALSE)*VLOOKUP($E204,BY_RES_Demand_Drivers!$A$5:$I$100,9,FALSE)</f>
        <v>0</v>
      </c>
      <c r="M204" s="49">
        <f t="shared" si="14"/>
        <v>0.6</v>
      </c>
    </row>
    <row r="205" spans="2:13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 t="shared" si="15"/>
        <v>981.13364671415752</v>
      </c>
      <c r="G205" s="16">
        <f t="shared" si="16"/>
        <v>0</v>
      </c>
      <c r="H205" s="16">
        <f t="shared" si="17"/>
        <v>0</v>
      </c>
      <c r="J205" s="16">
        <f>VLOOKUP($C205,'Growth rate'!$B$3:$T$93,3,FALSE)*VLOOKUP($E205,BY_RES_Demand_Drivers!$A$5:$I$100,7,FALSE)</f>
        <v>1635.222744523596</v>
      </c>
      <c r="K205" s="16">
        <f>VLOOKUP($C205,'Growth rate'!$B$3:$T$93,3,FALSE)*VLOOKUP($E205,BY_RES_Demand_Drivers!$A$5:$I$100,8,FALSE)</f>
        <v>0</v>
      </c>
      <c r="L205" s="16">
        <f>VLOOKUP($C205,'Growth rate'!$B$3:$T$93,3,FALSE)*VLOOKUP($E205,BY_RES_Demand_Drivers!$A$5:$I$100,9,FALSE)</f>
        <v>0</v>
      </c>
      <c r="M205" s="49">
        <f t="shared" si="14"/>
        <v>0.6</v>
      </c>
    </row>
    <row r="206" spans="2:13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 t="shared" si="15"/>
        <v>996.83178506158413</v>
      </c>
      <c r="G206" s="16">
        <f t="shared" si="16"/>
        <v>0</v>
      </c>
      <c r="H206" s="16">
        <f t="shared" si="17"/>
        <v>0</v>
      </c>
      <c r="J206" s="16">
        <f>VLOOKUP($C206,'Growth rate'!$B$3:$T$93,3,FALSE)*VLOOKUP($E206,BY_RES_Demand_Drivers!$A$5:$I$100,7,FALSE)</f>
        <v>1661.3863084359737</v>
      </c>
      <c r="K206" s="16">
        <f>VLOOKUP($C206,'Growth rate'!$B$3:$T$93,3,FALSE)*VLOOKUP($E206,BY_RES_Demand_Drivers!$A$5:$I$100,8,FALSE)</f>
        <v>0</v>
      </c>
      <c r="L206" s="16">
        <f>VLOOKUP($C206,'Growth rate'!$B$3:$T$93,3,FALSE)*VLOOKUP($E206,BY_RES_Demand_Drivers!$A$5:$I$100,9,FALSE)</f>
        <v>0</v>
      </c>
      <c r="M206" s="49">
        <f t="shared" si="14"/>
        <v>0.6</v>
      </c>
    </row>
    <row r="207" spans="2:13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 t="shared" si="15"/>
        <v>1012.7810936225695</v>
      </c>
      <c r="G207" s="16">
        <f t="shared" si="16"/>
        <v>0</v>
      </c>
      <c r="H207" s="16">
        <f t="shared" si="17"/>
        <v>0</v>
      </c>
      <c r="J207" s="16">
        <f>VLOOKUP($C207,'Growth rate'!$B$3:$T$93,3,FALSE)*VLOOKUP($E207,BY_RES_Demand_Drivers!$A$5:$I$100,7,FALSE)</f>
        <v>1687.9684893709493</v>
      </c>
      <c r="K207" s="16">
        <f>VLOOKUP($C207,'Growth rate'!$B$3:$T$93,3,FALSE)*VLOOKUP($E207,BY_RES_Demand_Drivers!$A$5:$I$100,8,FALSE)</f>
        <v>0</v>
      </c>
      <c r="L207" s="16">
        <f>VLOOKUP($C207,'Growth rate'!$B$3:$T$93,3,FALSE)*VLOOKUP($E207,BY_RES_Demand_Drivers!$A$5:$I$100,9,FALSE)</f>
        <v>0</v>
      </c>
      <c r="M207" s="49">
        <f t="shared" si="14"/>
        <v>0.6</v>
      </c>
    </row>
    <row r="208" spans="2:13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 t="shared" si="15"/>
        <v>1028.9855911205307</v>
      </c>
      <c r="G208" s="16">
        <f t="shared" si="16"/>
        <v>0</v>
      </c>
      <c r="H208" s="16">
        <f t="shared" si="17"/>
        <v>0</v>
      </c>
      <c r="J208" s="16">
        <f>VLOOKUP($C208,'Growth rate'!$B$3:$T$93,3,FALSE)*VLOOKUP($E208,BY_RES_Demand_Drivers!$A$5:$I$100,7,FALSE)</f>
        <v>1714.9759852008845</v>
      </c>
      <c r="K208" s="16">
        <f>VLOOKUP($C208,'Growth rate'!$B$3:$T$93,3,FALSE)*VLOOKUP($E208,BY_RES_Demand_Drivers!$A$5:$I$100,8,FALSE)</f>
        <v>0</v>
      </c>
      <c r="L208" s="16">
        <f>VLOOKUP($C208,'Growth rate'!$B$3:$T$93,3,FALSE)*VLOOKUP($E208,BY_RES_Demand_Drivers!$A$5:$I$100,9,FALSE)</f>
        <v>0</v>
      </c>
      <c r="M208" s="49">
        <f t="shared" si="14"/>
        <v>0.6</v>
      </c>
    </row>
    <row r="209" spans="2:13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 t="shared" si="15"/>
        <v>1045.4493605784592</v>
      </c>
      <c r="G209" s="16">
        <f t="shared" si="16"/>
        <v>0</v>
      </c>
      <c r="H209" s="16">
        <f t="shared" si="17"/>
        <v>0</v>
      </c>
      <c r="J209" s="16">
        <f>VLOOKUP($C209,'Growth rate'!$B$3:$T$93,3,FALSE)*VLOOKUP($E209,BY_RES_Demand_Drivers!$A$5:$I$100,7,FALSE)</f>
        <v>1742.4156009640985</v>
      </c>
      <c r="K209" s="16">
        <f>VLOOKUP($C209,'Growth rate'!$B$3:$T$93,3,FALSE)*VLOOKUP($E209,BY_RES_Demand_Drivers!$A$5:$I$100,8,FALSE)</f>
        <v>0</v>
      </c>
      <c r="L209" s="16">
        <f>VLOOKUP($C209,'Growth rate'!$B$3:$T$93,3,FALSE)*VLOOKUP($E209,BY_RES_Demand_Drivers!$A$5:$I$100,9,FALSE)</f>
        <v>0</v>
      </c>
      <c r="M209" s="49">
        <f t="shared" si="14"/>
        <v>0.6</v>
      </c>
    </row>
    <row r="210" spans="2:13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 t="shared" si="15"/>
        <v>1062.1765503477145</v>
      </c>
      <c r="G210" s="16">
        <f t="shared" si="16"/>
        <v>0</v>
      </c>
      <c r="H210" s="16">
        <f t="shared" si="17"/>
        <v>0</v>
      </c>
      <c r="J210" s="16">
        <f>VLOOKUP($C210,'Growth rate'!$B$3:$T$93,3,FALSE)*VLOOKUP($E210,BY_RES_Demand_Drivers!$A$5:$I$100,7,FALSE)</f>
        <v>1770.2942505795243</v>
      </c>
      <c r="K210" s="16">
        <f>VLOOKUP($C210,'Growth rate'!$B$3:$T$93,3,FALSE)*VLOOKUP($E210,BY_RES_Demand_Drivers!$A$5:$I$100,8,FALSE)</f>
        <v>0</v>
      </c>
      <c r="L210" s="16">
        <f>VLOOKUP($C210,'Growth rate'!$B$3:$T$93,3,FALSE)*VLOOKUP($E210,BY_RES_Demand_Drivers!$A$5:$I$100,9,FALSE)</f>
        <v>0</v>
      </c>
      <c r="M210" s="49">
        <f t="shared" si="14"/>
        <v>0.6</v>
      </c>
    </row>
    <row r="211" spans="2:13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 t="shared" si="15"/>
        <v>1079.1713751532779</v>
      </c>
      <c r="G211" s="16">
        <f t="shared" si="16"/>
        <v>0</v>
      </c>
      <c r="H211" s="16">
        <f t="shared" si="17"/>
        <v>0</v>
      </c>
      <c r="J211" s="16">
        <f>VLOOKUP($C211,'Growth rate'!$B$3:$T$93,3,FALSE)*VLOOKUP($E211,BY_RES_Demand_Drivers!$A$5:$I$100,7,FALSE)</f>
        <v>1798.6189585887967</v>
      </c>
      <c r="K211" s="16">
        <f>VLOOKUP($C211,'Growth rate'!$B$3:$T$93,3,FALSE)*VLOOKUP($E211,BY_RES_Demand_Drivers!$A$5:$I$100,8,FALSE)</f>
        <v>0</v>
      </c>
      <c r="L211" s="16">
        <f>VLOOKUP($C211,'Growth rate'!$B$3:$T$93,3,FALSE)*VLOOKUP($E211,BY_RES_Demand_Drivers!$A$5:$I$100,9,FALSE)</f>
        <v>0</v>
      </c>
      <c r="M211" s="49">
        <f t="shared" si="14"/>
        <v>0.6</v>
      </c>
    </row>
    <row r="212" spans="2:13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 t="shared" si="15"/>
        <v>1096.4381171557304</v>
      </c>
      <c r="G212" s="16">
        <f t="shared" si="16"/>
        <v>0</v>
      </c>
      <c r="H212" s="16">
        <f t="shared" si="17"/>
        <v>0</v>
      </c>
      <c r="J212" s="16">
        <f>VLOOKUP($C212,'Growth rate'!$B$3:$T$93,3,FALSE)*VLOOKUP($E212,BY_RES_Demand_Drivers!$A$5:$I$100,7,FALSE)</f>
        <v>1827.3968619262175</v>
      </c>
      <c r="K212" s="16">
        <f>VLOOKUP($C212,'Growth rate'!$B$3:$T$93,3,FALSE)*VLOOKUP($E212,BY_RES_Demand_Drivers!$A$5:$I$100,8,FALSE)</f>
        <v>0</v>
      </c>
      <c r="L212" s="16">
        <f>VLOOKUP($C212,'Growth rate'!$B$3:$T$93,3,FALSE)*VLOOKUP($E212,BY_RES_Demand_Drivers!$A$5:$I$100,9,FALSE)</f>
        <v>0</v>
      </c>
      <c r="M212" s="49">
        <f t="shared" si="14"/>
        <v>0.6</v>
      </c>
    </row>
    <row r="213" spans="2:13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 t="shared" si="15"/>
        <v>1113.9811270302221</v>
      </c>
      <c r="G213" s="16">
        <f t="shared" si="16"/>
        <v>0</v>
      </c>
      <c r="H213" s="16">
        <f t="shared" si="17"/>
        <v>0</v>
      </c>
      <c r="J213" s="16">
        <f>VLOOKUP($C213,'Growth rate'!$B$3:$T$93,3,FALSE)*VLOOKUP($E213,BY_RES_Demand_Drivers!$A$5:$I$100,7,FALSE)</f>
        <v>1856.635211717037</v>
      </c>
      <c r="K213" s="16">
        <f>VLOOKUP($C213,'Growth rate'!$B$3:$T$93,3,FALSE)*VLOOKUP($E213,BY_RES_Demand_Drivers!$A$5:$I$100,8,FALSE)</f>
        <v>0</v>
      </c>
      <c r="L213" s="16">
        <f>VLOOKUP($C213,'Growth rate'!$B$3:$T$93,3,FALSE)*VLOOKUP($E213,BY_RES_Demand_Drivers!$A$5:$I$100,9,FALSE)</f>
        <v>0</v>
      </c>
      <c r="M213" s="49">
        <f t="shared" si="14"/>
        <v>0.6</v>
      </c>
    </row>
    <row r="214" spans="2:13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 t="shared" si="15"/>
        <v>1131.8048250627057</v>
      </c>
      <c r="G214" s="16">
        <f t="shared" si="16"/>
        <v>0</v>
      </c>
      <c r="H214" s="16">
        <f t="shared" si="17"/>
        <v>0</v>
      </c>
      <c r="J214" s="16">
        <f>VLOOKUP($C214,'Growth rate'!$B$3:$T$93,3,FALSE)*VLOOKUP($E214,BY_RES_Demand_Drivers!$A$5:$I$100,7,FALSE)</f>
        <v>1886.3413751045098</v>
      </c>
      <c r="K214" s="16">
        <f>VLOOKUP($C214,'Growth rate'!$B$3:$T$93,3,FALSE)*VLOOKUP($E214,BY_RES_Demand_Drivers!$A$5:$I$100,8,FALSE)</f>
        <v>0</v>
      </c>
      <c r="L214" s="16">
        <f>VLOOKUP($C214,'Growth rate'!$B$3:$T$93,3,FALSE)*VLOOKUP($E214,BY_RES_Demand_Drivers!$A$5:$I$100,9,FALSE)</f>
        <v>0</v>
      </c>
      <c r="M214" s="49">
        <f t="shared" si="14"/>
        <v>0.6</v>
      </c>
    </row>
    <row r="215" spans="2:13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 t="shared" si="15"/>
        <v>1149.9137022637092</v>
      </c>
      <c r="G215" s="16">
        <f t="shared" si="16"/>
        <v>0</v>
      </c>
      <c r="H215" s="16">
        <f t="shared" si="17"/>
        <v>0</v>
      </c>
      <c r="J215" s="16">
        <f>VLOOKUP($C215,'Growth rate'!$B$3:$T$93,3,FALSE)*VLOOKUP($E215,BY_RES_Demand_Drivers!$A$5:$I$100,7,FALSE)</f>
        <v>1916.5228371061819</v>
      </c>
      <c r="K215" s="16">
        <f>VLOOKUP($C215,'Growth rate'!$B$3:$T$93,3,FALSE)*VLOOKUP($E215,BY_RES_Demand_Drivers!$A$5:$I$100,8,FALSE)</f>
        <v>0</v>
      </c>
      <c r="L215" s="16">
        <f>VLOOKUP($C215,'Growth rate'!$B$3:$T$93,3,FALSE)*VLOOKUP($E215,BY_RES_Demand_Drivers!$A$5:$I$100,9,FALSE)</f>
        <v>0</v>
      </c>
      <c r="M215" s="49">
        <f t="shared" si="14"/>
        <v>0.6</v>
      </c>
    </row>
    <row r="216" spans="2:13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 t="shared" si="15"/>
        <v>1168.3123214999284</v>
      </c>
      <c r="G216" s="16">
        <f t="shared" si="16"/>
        <v>0</v>
      </c>
      <c r="H216" s="16">
        <f t="shared" si="17"/>
        <v>0</v>
      </c>
      <c r="J216" s="16">
        <f>VLOOKUP($C216,'Growth rate'!$B$3:$T$93,3,FALSE)*VLOOKUP($E216,BY_RES_Demand_Drivers!$A$5:$I$100,7,FALSE)</f>
        <v>1947.1872024998806</v>
      </c>
      <c r="K216" s="16">
        <f>VLOOKUP($C216,'Growth rate'!$B$3:$T$93,3,FALSE)*VLOOKUP($E216,BY_RES_Demand_Drivers!$A$5:$I$100,8,FALSE)</f>
        <v>0</v>
      </c>
      <c r="L216" s="16">
        <f>VLOOKUP($C216,'Growth rate'!$B$3:$T$93,3,FALSE)*VLOOKUP($E216,BY_RES_Demand_Drivers!$A$5:$I$100,9,FALSE)</f>
        <v>0</v>
      </c>
      <c r="M216" s="49">
        <f t="shared" si="14"/>
        <v>0.6</v>
      </c>
    </row>
    <row r="217" spans="2:13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 t="shared" si="15"/>
        <v>1187.0053186439272</v>
      </c>
      <c r="G217" s="16">
        <f t="shared" si="16"/>
        <v>0</v>
      </c>
      <c r="H217" s="16">
        <f t="shared" si="17"/>
        <v>0</v>
      </c>
      <c r="J217" s="16">
        <f>VLOOKUP($C217,'Growth rate'!$B$3:$T$93,3,FALSE)*VLOOKUP($E217,BY_RES_Demand_Drivers!$A$5:$I$100,7,FALSE)</f>
        <v>1978.3421977398787</v>
      </c>
      <c r="K217" s="16">
        <f>VLOOKUP($C217,'Growth rate'!$B$3:$T$93,3,FALSE)*VLOOKUP($E217,BY_RES_Demand_Drivers!$A$5:$I$100,8,FALSE)</f>
        <v>0</v>
      </c>
      <c r="L217" s="16">
        <f>VLOOKUP($C217,'Growth rate'!$B$3:$T$93,3,FALSE)*VLOOKUP($E217,BY_RES_Demand_Drivers!$A$5:$I$100,9,FALSE)</f>
        <v>0</v>
      </c>
      <c r="M217" s="49">
        <f t="shared" si="14"/>
        <v>0.6</v>
      </c>
    </row>
    <row r="218" spans="2:13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 t="shared" si="15"/>
        <v>1205.9974037422301</v>
      </c>
      <c r="G218" s="16">
        <f t="shared" si="16"/>
        <v>0</v>
      </c>
      <c r="H218" s="16">
        <f t="shared" si="17"/>
        <v>0</v>
      </c>
      <c r="J218" s="16">
        <f>VLOOKUP($C218,'Growth rate'!$B$3:$T$93,3,FALSE)*VLOOKUP($E218,BY_RES_Demand_Drivers!$A$5:$I$100,7,FALSE)</f>
        <v>2009.9956729037169</v>
      </c>
      <c r="K218" s="16">
        <f>VLOOKUP($C218,'Growth rate'!$B$3:$T$93,3,FALSE)*VLOOKUP($E218,BY_RES_Demand_Drivers!$A$5:$I$100,8,FALSE)</f>
        <v>0</v>
      </c>
      <c r="L218" s="16">
        <f>VLOOKUP($C218,'Growth rate'!$B$3:$T$93,3,FALSE)*VLOOKUP($E218,BY_RES_Demand_Drivers!$A$5:$I$100,9,FALSE)</f>
        <v>0</v>
      </c>
      <c r="M218" s="49">
        <f t="shared" si="14"/>
        <v>0.6</v>
      </c>
    </row>
    <row r="219" spans="2:13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 t="shared" si="15"/>
        <v>1225.2933622021058</v>
      </c>
      <c r="G219" s="16">
        <f t="shared" si="16"/>
        <v>0</v>
      </c>
      <c r="H219" s="16">
        <f t="shared" si="17"/>
        <v>0</v>
      </c>
      <c r="J219" s="16">
        <f>VLOOKUP($C219,'Growth rate'!$B$3:$T$93,3,FALSE)*VLOOKUP($E219,BY_RES_Demand_Drivers!$A$5:$I$100,7,FALSE)</f>
        <v>2042.1556036701763</v>
      </c>
      <c r="K219" s="16">
        <f>VLOOKUP($C219,'Growth rate'!$B$3:$T$93,3,FALSE)*VLOOKUP($E219,BY_RES_Demand_Drivers!$A$5:$I$100,8,FALSE)</f>
        <v>0</v>
      </c>
      <c r="L219" s="16">
        <f>VLOOKUP($C219,'Growth rate'!$B$3:$T$93,3,FALSE)*VLOOKUP($E219,BY_RES_Demand_Drivers!$A$5:$I$100,9,FALSE)</f>
        <v>0</v>
      </c>
      <c r="M219" s="49">
        <f t="shared" si="14"/>
        <v>0.6</v>
      </c>
    </row>
    <row r="220" spans="2:13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 t="shared" si="15"/>
        <v>1244.8980559973395</v>
      </c>
      <c r="G220" s="16">
        <f t="shared" si="16"/>
        <v>0</v>
      </c>
      <c r="H220" s="16">
        <f t="shared" si="17"/>
        <v>0</v>
      </c>
      <c r="J220" s="16">
        <f>VLOOKUP($C220,'Growth rate'!$B$3:$T$93,3,FALSE)*VLOOKUP($E220,BY_RES_Demand_Drivers!$A$5:$I$100,7,FALSE)</f>
        <v>2074.8300933288992</v>
      </c>
      <c r="K220" s="16">
        <f>VLOOKUP($C220,'Growth rate'!$B$3:$T$93,3,FALSE)*VLOOKUP($E220,BY_RES_Demand_Drivers!$A$5:$I$100,8,FALSE)</f>
        <v>0</v>
      </c>
      <c r="L220" s="16">
        <f>VLOOKUP($C220,'Growth rate'!$B$3:$T$93,3,FALSE)*VLOOKUP($E220,BY_RES_Demand_Drivers!$A$5:$I$100,9,FALSE)</f>
        <v>0</v>
      </c>
      <c r="M220" s="49">
        <f t="shared" si="14"/>
        <v>0.6</v>
      </c>
    </row>
    <row r="221" spans="2:13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 t="shared" si="15"/>
        <v>1264.8164248932969</v>
      </c>
      <c r="G221" s="16">
        <f t="shared" si="16"/>
        <v>0</v>
      </c>
      <c r="H221" s="16">
        <f t="shared" si="17"/>
        <v>0</v>
      </c>
      <c r="J221" s="16">
        <f>VLOOKUP($C221,'Growth rate'!$B$3:$T$93,3,FALSE)*VLOOKUP($E221,BY_RES_Demand_Drivers!$A$5:$I$100,7,FALSE)</f>
        <v>2108.0273748221616</v>
      </c>
      <c r="K221" s="16">
        <f>VLOOKUP($C221,'Growth rate'!$B$3:$T$93,3,FALSE)*VLOOKUP($E221,BY_RES_Demand_Drivers!$A$5:$I$100,8,FALSE)</f>
        <v>0</v>
      </c>
      <c r="L221" s="16">
        <f>VLOOKUP($C221,'Growth rate'!$B$3:$T$93,3,FALSE)*VLOOKUP($E221,BY_RES_Demand_Drivers!$A$5:$I$100,9,FALSE)</f>
        <v>0</v>
      </c>
      <c r="M221" s="49">
        <f t="shared" si="14"/>
        <v>0.6</v>
      </c>
    </row>
    <row r="222" spans="2:13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 t="shared" si="15"/>
        <v>1285.0534876915895</v>
      </c>
      <c r="G222" s="16">
        <f t="shared" si="16"/>
        <v>0</v>
      </c>
      <c r="H222" s="16">
        <f t="shared" si="17"/>
        <v>0</v>
      </c>
      <c r="J222" s="16">
        <f>VLOOKUP($C222,'Growth rate'!$B$3:$T$93,3,FALSE)*VLOOKUP($E222,BY_RES_Demand_Drivers!$A$5:$I$100,7,FALSE)</f>
        <v>2141.7558128193159</v>
      </c>
      <c r="K222" s="16">
        <f>VLOOKUP($C222,'Growth rate'!$B$3:$T$93,3,FALSE)*VLOOKUP($E222,BY_RES_Demand_Drivers!$A$5:$I$100,8,FALSE)</f>
        <v>0</v>
      </c>
      <c r="L222" s="16">
        <f>VLOOKUP($C222,'Growth rate'!$B$3:$T$93,3,FALSE)*VLOOKUP($E222,BY_RES_Demand_Drivers!$A$5:$I$100,9,FALSE)</f>
        <v>0</v>
      </c>
      <c r="M222" s="49">
        <f t="shared" si="14"/>
        <v>0.6</v>
      </c>
    </row>
    <row r="223" spans="2:13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 t="shared" si="15"/>
        <v>1305.614343494655</v>
      </c>
      <c r="G223" s="16">
        <f t="shared" si="16"/>
        <v>0</v>
      </c>
      <c r="H223" s="16">
        <f t="shared" si="17"/>
        <v>0</v>
      </c>
      <c r="J223" s="16">
        <f>VLOOKUP($C223,'Growth rate'!$B$3:$T$93,3,FALSE)*VLOOKUP($E223,BY_RES_Demand_Drivers!$A$5:$I$100,7,FALSE)</f>
        <v>2176.0239058244251</v>
      </c>
      <c r="K223" s="16">
        <f>VLOOKUP($C223,'Growth rate'!$B$3:$T$93,3,FALSE)*VLOOKUP($E223,BY_RES_Demand_Drivers!$A$5:$I$100,8,FALSE)</f>
        <v>0</v>
      </c>
      <c r="L223" s="16">
        <f>VLOOKUP($C223,'Growth rate'!$B$3:$T$93,3,FALSE)*VLOOKUP($E223,BY_RES_Demand_Drivers!$A$5:$I$100,9,FALSE)</f>
        <v>0</v>
      </c>
      <c r="M223" s="49">
        <f t="shared" si="14"/>
        <v>0.6</v>
      </c>
    </row>
    <row r="224" spans="2:13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 t="shared" si="15"/>
        <v>1326.5041729905695</v>
      </c>
      <c r="G224" s="16">
        <f t="shared" si="16"/>
        <v>0</v>
      </c>
      <c r="H224" s="16">
        <f t="shared" si="17"/>
        <v>0</v>
      </c>
      <c r="J224" s="16">
        <f>VLOOKUP($C224,'Growth rate'!$B$3:$T$93,3,FALSE)*VLOOKUP($E224,BY_RES_Demand_Drivers!$A$5:$I$100,7,FALSE)</f>
        <v>2210.8402883176159</v>
      </c>
      <c r="K224" s="16">
        <f>VLOOKUP($C224,'Growth rate'!$B$3:$T$93,3,FALSE)*VLOOKUP($E224,BY_RES_Demand_Drivers!$A$5:$I$100,8,FALSE)</f>
        <v>0</v>
      </c>
      <c r="L224" s="16">
        <f>VLOOKUP($C224,'Growth rate'!$B$3:$T$93,3,FALSE)*VLOOKUP($E224,BY_RES_Demand_Drivers!$A$5:$I$100,9,FALSE)</f>
        <v>0</v>
      </c>
      <c r="M224" s="49">
        <f t="shared" si="14"/>
        <v>0.6</v>
      </c>
    </row>
    <row r="225" spans="2:13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 t="shared" si="15"/>
        <v>1347.7282397584183</v>
      </c>
      <c r="G225" s="16">
        <f t="shared" si="16"/>
        <v>0</v>
      </c>
      <c r="H225" s="16">
        <f t="shared" si="17"/>
        <v>0</v>
      </c>
      <c r="J225" s="16">
        <f>VLOOKUP($C225,'Growth rate'!$B$3:$T$93,3,FALSE)*VLOOKUP($E225,BY_RES_Demand_Drivers!$A$5:$I$100,7,FALSE)</f>
        <v>2246.2137329306975</v>
      </c>
      <c r="K225" s="16">
        <f>VLOOKUP($C225,'Growth rate'!$B$3:$T$93,3,FALSE)*VLOOKUP($E225,BY_RES_Demand_Drivers!$A$5:$I$100,8,FALSE)</f>
        <v>0</v>
      </c>
      <c r="L225" s="16">
        <f>VLOOKUP($C225,'Growth rate'!$B$3:$T$93,3,FALSE)*VLOOKUP($E225,BY_RES_Demand_Drivers!$A$5:$I$100,9,FALSE)</f>
        <v>0</v>
      </c>
      <c r="M225" s="49">
        <f t="shared" si="14"/>
        <v>0.6</v>
      </c>
    </row>
    <row r="226" spans="2:13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 t="shared" si="15"/>
        <v>1369.2918915945531</v>
      </c>
      <c r="G226" s="16">
        <f t="shared" si="16"/>
        <v>0</v>
      </c>
      <c r="H226" s="16">
        <f t="shared" si="17"/>
        <v>0</v>
      </c>
      <c r="J226" s="16">
        <f>VLOOKUP($C226,'Growth rate'!$B$3:$T$93,3,FALSE)*VLOOKUP($E226,BY_RES_Demand_Drivers!$A$5:$I$100,7,FALSE)</f>
        <v>2282.1531526575886</v>
      </c>
      <c r="K226" s="16">
        <f>VLOOKUP($C226,'Growth rate'!$B$3:$T$93,3,FALSE)*VLOOKUP($E226,BY_RES_Demand_Drivers!$A$5:$I$100,8,FALSE)</f>
        <v>0</v>
      </c>
      <c r="L226" s="16">
        <f>VLOOKUP($C226,'Growth rate'!$B$3:$T$93,3,FALSE)*VLOOKUP($E226,BY_RES_Demand_Drivers!$A$5:$I$100,9,FALSE)</f>
        <v>0</v>
      </c>
      <c r="M226" s="49">
        <f t="shared" si="14"/>
        <v>0.6</v>
      </c>
    </row>
    <row r="227" spans="2:13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 t="shared" si="15"/>
        <v>1391.200561860066</v>
      </c>
      <c r="G227" s="16">
        <f t="shared" si="16"/>
        <v>0</v>
      </c>
      <c r="H227" s="16">
        <f t="shared" si="17"/>
        <v>0</v>
      </c>
      <c r="J227" s="16">
        <f>VLOOKUP($C227,'Growth rate'!$B$3:$T$93,3,FALSE)*VLOOKUP($E227,BY_RES_Demand_Drivers!$A$5:$I$100,7,FALSE)</f>
        <v>2318.6676031001102</v>
      </c>
      <c r="K227" s="16">
        <f>VLOOKUP($C227,'Growth rate'!$B$3:$T$93,3,FALSE)*VLOOKUP($E227,BY_RES_Demand_Drivers!$A$5:$I$100,8,FALSE)</f>
        <v>0</v>
      </c>
      <c r="L227" s="16">
        <f>VLOOKUP($C227,'Growth rate'!$B$3:$T$93,3,FALSE)*VLOOKUP($E227,BY_RES_Demand_Drivers!$A$5:$I$100,9,FALSE)</f>
        <v>0</v>
      </c>
      <c r="M227" s="49">
        <f t="shared" si="14"/>
        <v>0.6</v>
      </c>
    </row>
    <row r="228" spans="2:13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 t="shared" si="15"/>
        <v>1413.4597708498272</v>
      </c>
      <c r="G228" s="16">
        <f t="shared" si="16"/>
        <v>0</v>
      </c>
      <c r="H228" s="16">
        <f t="shared" si="17"/>
        <v>0</v>
      </c>
      <c r="J228" s="16">
        <f>VLOOKUP($C228,'Growth rate'!$B$3:$T$93,3,FALSE)*VLOOKUP($E228,BY_RES_Demand_Drivers!$A$5:$I$100,7,FALSE)</f>
        <v>2355.7662847497122</v>
      </c>
      <c r="K228" s="16">
        <f>VLOOKUP($C228,'Growth rate'!$B$3:$T$93,3,FALSE)*VLOOKUP($E228,BY_RES_Demand_Drivers!$A$5:$I$100,8,FALSE)</f>
        <v>0</v>
      </c>
      <c r="L228" s="16">
        <f>VLOOKUP($C228,'Growth rate'!$B$3:$T$93,3,FALSE)*VLOOKUP($E228,BY_RES_Demand_Drivers!$A$5:$I$100,9,FALSE)</f>
        <v>0</v>
      </c>
      <c r="M228" s="49">
        <f t="shared" si="14"/>
        <v>0.6</v>
      </c>
    </row>
    <row r="229" spans="2:13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 t="shared" si="15"/>
        <v>1436.0751271834245</v>
      </c>
      <c r="G229" s="16">
        <f t="shared" si="16"/>
        <v>0</v>
      </c>
      <c r="H229" s="16">
        <f t="shared" si="17"/>
        <v>0</v>
      </c>
      <c r="J229" s="16">
        <f>VLOOKUP($C229,'Growth rate'!$B$3:$T$93,3,FALSE)*VLOOKUP($E229,BY_RES_Demand_Drivers!$A$5:$I$100,7,FALSE)</f>
        <v>2393.4585453057075</v>
      </c>
      <c r="K229" s="16">
        <f>VLOOKUP($C229,'Growth rate'!$B$3:$T$93,3,FALSE)*VLOOKUP($E229,BY_RES_Demand_Drivers!$A$5:$I$100,8,FALSE)</f>
        <v>0</v>
      </c>
      <c r="L229" s="16">
        <f>VLOOKUP($C229,'Growth rate'!$B$3:$T$93,3,FALSE)*VLOOKUP($E229,BY_RES_Demand_Drivers!$A$5:$I$100,9,FALSE)</f>
        <v>0</v>
      </c>
      <c r="M229" s="49">
        <f t="shared" si="14"/>
        <v>0.6</v>
      </c>
    </row>
    <row r="230" spans="2:13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 t="shared" si="15"/>
        <v>1459.0523292183593</v>
      </c>
      <c r="G230" s="16">
        <f t="shared" si="16"/>
        <v>0</v>
      </c>
      <c r="H230" s="16">
        <f t="shared" si="17"/>
        <v>0</v>
      </c>
      <c r="J230" s="16">
        <f>VLOOKUP($C230,'Growth rate'!$B$3:$T$93,3,FALSE)*VLOOKUP($E230,BY_RES_Demand_Drivers!$A$5:$I$100,7,FALSE)</f>
        <v>2431.753882030599</v>
      </c>
      <c r="K230" s="16">
        <f>VLOOKUP($C230,'Growth rate'!$B$3:$T$93,3,FALSE)*VLOOKUP($E230,BY_RES_Demand_Drivers!$A$5:$I$100,8,FALSE)</f>
        <v>0</v>
      </c>
      <c r="L230" s="16">
        <f>VLOOKUP($C230,'Growth rate'!$B$3:$T$93,3,FALSE)*VLOOKUP($E230,BY_RES_Demand_Drivers!$A$5:$I$100,9,FALSE)</f>
        <v>0</v>
      </c>
      <c r="M230" s="49">
        <f t="shared" si="14"/>
        <v>0.6</v>
      </c>
    </row>
    <row r="231" spans="2:13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 t="shared" si="15"/>
        <v>1482.3971664858534</v>
      </c>
      <c r="G231" s="16">
        <f t="shared" si="16"/>
        <v>0</v>
      </c>
      <c r="H231" s="16">
        <f t="shared" si="17"/>
        <v>0</v>
      </c>
      <c r="J231" s="16">
        <f>VLOOKUP($C231,'Growth rate'!$B$3:$T$93,3,FALSE)*VLOOKUP($E231,BY_RES_Demand_Drivers!$A$5:$I$100,7,FALSE)</f>
        <v>2470.6619441430889</v>
      </c>
      <c r="K231" s="16">
        <f>VLOOKUP($C231,'Growth rate'!$B$3:$T$93,3,FALSE)*VLOOKUP($E231,BY_RES_Demand_Drivers!$A$5:$I$100,8,FALSE)</f>
        <v>0</v>
      </c>
      <c r="L231" s="16">
        <f>VLOOKUP($C231,'Growth rate'!$B$3:$T$93,3,FALSE)*VLOOKUP($E231,BY_RES_Demand_Drivers!$A$5:$I$100,9,FALSE)</f>
        <v>0</v>
      </c>
      <c r="M231" s="49">
        <f t="shared" si="14"/>
        <v>0.6</v>
      </c>
    </row>
    <row r="232" spans="2:13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 t="shared" si="15"/>
        <v>1506.1155211496268</v>
      </c>
      <c r="G232" s="16">
        <f t="shared" si="16"/>
        <v>0</v>
      </c>
      <c r="H232" s="16">
        <f t="shared" si="17"/>
        <v>0</v>
      </c>
      <c r="J232" s="16">
        <f>VLOOKUP($C232,'Growth rate'!$B$3:$T$93,3,FALSE)*VLOOKUP($E232,BY_RES_Demand_Drivers!$A$5:$I$100,7,FALSE)</f>
        <v>2510.1925352493781</v>
      </c>
      <c r="K232" s="16">
        <f>VLOOKUP($C232,'Growth rate'!$B$3:$T$93,3,FALSE)*VLOOKUP($E232,BY_RES_Demand_Drivers!$A$5:$I$100,8,FALSE)</f>
        <v>0</v>
      </c>
      <c r="L232" s="16">
        <f>VLOOKUP($C232,'Growth rate'!$B$3:$T$93,3,FALSE)*VLOOKUP($E232,BY_RES_Demand_Drivers!$A$5:$I$100,9,FALSE)</f>
        <v>0</v>
      </c>
      <c r="M232" s="49">
        <f t="shared" si="14"/>
        <v>0.6</v>
      </c>
    </row>
    <row r="233" spans="2:13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 t="shared" si="15"/>
        <v>1530.213369488021</v>
      </c>
      <c r="G233" s="16">
        <f t="shared" si="16"/>
        <v>0</v>
      </c>
      <c r="H233" s="16">
        <f t="shared" si="17"/>
        <v>0</v>
      </c>
      <c r="J233" s="16">
        <f>VLOOKUP($C233,'Growth rate'!$B$3:$T$93,3,FALSE)*VLOOKUP($E233,BY_RES_Demand_Drivers!$A$5:$I$100,7,FALSE)</f>
        <v>2550.3556158133683</v>
      </c>
      <c r="K233" s="16">
        <f>VLOOKUP($C233,'Growth rate'!$B$3:$T$93,3,FALSE)*VLOOKUP($E233,BY_RES_Demand_Drivers!$A$5:$I$100,8,FALSE)</f>
        <v>0</v>
      </c>
      <c r="L233" s="16">
        <f>VLOOKUP($C233,'Growth rate'!$B$3:$T$93,3,FALSE)*VLOOKUP($E233,BY_RES_Demand_Drivers!$A$5:$I$100,9,FALSE)</f>
        <v>0</v>
      </c>
      <c r="M233" s="49">
        <f t="shared" si="14"/>
        <v>0.6</v>
      </c>
    </row>
    <row r="234" spans="2:13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 t="shared" si="15"/>
        <v>1554.6967833998294</v>
      </c>
      <c r="G234" s="16">
        <f t="shared" si="16"/>
        <v>0</v>
      </c>
      <c r="H234" s="16">
        <f t="shared" si="17"/>
        <v>0</v>
      </c>
      <c r="J234" s="16">
        <f>VLOOKUP($C234,'Growth rate'!$B$3:$T$93,3,FALSE)*VLOOKUP($E234,BY_RES_Demand_Drivers!$A$5:$I$100,7,FALSE)</f>
        <v>2591.1613056663823</v>
      </c>
      <c r="K234" s="16">
        <f>VLOOKUP($C234,'Growth rate'!$B$3:$T$93,3,FALSE)*VLOOKUP($E234,BY_RES_Demand_Drivers!$A$5:$I$100,8,FALSE)</f>
        <v>0</v>
      </c>
      <c r="L234" s="16">
        <f>VLOOKUP($C234,'Growth rate'!$B$3:$T$93,3,FALSE)*VLOOKUP($E234,BY_RES_Demand_Drivers!$A$5:$I$100,9,FALSE)</f>
        <v>0</v>
      </c>
      <c r="M234" s="49">
        <f t="shared" si="14"/>
        <v>0.6</v>
      </c>
    </row>
    <row r="235" spans="2:13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 t="shared" si="15"/>
        <v>1579.5719319342268</v>
      </c>
      <c r="G235" s="16">
        <f t="shared" si="16"/>
        <v>0</v>
      </c>
      <c r="H235" s="16">
        <f t="shared" si="17"/>
        <v>0</v>
      </c>
      <c r="J235" s="16">
        <f>VLOOKUP($C235,'Growth rate'!$B$3:$T$93,3,FALSE)*VLOOKUP($E235,BY_RES_Demand_Drivers!$A$5:$I$100,7,FALSE)</f>
        <v>2632.6198865570445</v>
      </c>
      <c r="K235" s="16">
        <f>VLOOKUP($C235,'Growth rate'!$B$3:$T$93,3,FALSE)*VLOOKUP($E235,BY_RES_Demand_Drivers!$A$5:$I$100,8,FALSE)</f>
        <v>0</v>
      </c>
      <c r="L235" s="16">
        <f>VLOOKUP($C235,'Growth rate'!$B$3:$T$93,3,FALSE)*VLOOKUP($E235,BY_RES_Demand_Drivers!$A$5:$I$100,9,FALSE)</f>
        <v>0</v>
      </c>
      <c r="M235" s="49">
        <f t="shared" si="14"/>
        <v>0.6</v>
      </c>
    </row>
    <row r="236" spans="2:13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 t="shared" si="15"/>
        <v>1604.8450828451744</v>
      </c>
      <c r="G236" s="16">
        <f t="shared" si="16"/>
        <v>0</v>
      </c>
      <c r="H236" s="16">
        <f t="shared" si="17"/>
        <v>0</v>
      </c>
      <c r="J236" s="16">
        <f>VLOOKUP($C236,'Growth rate'!$B$3:$T$93,3,FALSE)*VLOOKUP($E236,BY_RES_Demand_Drivers!$A$5:$I$100,7,FALSE)</f>
        <v>2674.7418047419574</v>
      </c>
      <c r="K236" s="16">
        <f>VLOOKUP($C236,'Growth rate'!$B$3:$T$93,3,FALSE)*VLOOKUP($E236,BY_RES_Demand_Drivers!$A$5:$I$100,8,FALSE)</f>
        <v>0</v>
      </c>
      <c r="L236" s="16">
        <f>VLOOKUP($C236,'Growth rate'!$B$3:$T$93,3,FALSE)*VLOOKUP($E236,BY_RES_Demand_Drivers!$A$5:$I$100,9,FALSE)</f>
        <v>0</v>
      </c>
      <c r="M236" s="49">
        <f t="shared" si="14"/>
        <v>0.6</v>
      </c>
    </row>
    <row r="237" spans="2:13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 t="shared" si="15"/>
        <v>1630.5226041706974</v>
      </c>
      <c r="G237" s="16">
        <f t="shared" si="16"/>
        <v>0</v>
      </c>
      <c r="H237" s="16">
        <f t="shared" si="17"/>
        <v>0</v>
      </c>
      <c r="J237" s="16">
        <f>VLOOKUP($C237,'Growth rate'!$B$3:$T$93,3,FALSE)*VLOOKUP($E237,BY_RES_Demand_Drivers!$A$5:$I$100,7,FALSE)</f>
        <v>2717.5376736178291</v>
      </c>
      <c r="K237" s="16">
        <f>VLOOKUP($C237,'Growth rate'!$B$3:$T$93,3,FALSE)*VLOOKUP($E237,BY_RES_Demand_Drivers!$A$5:$I$100,8,FALSE)</f>
        <v>0</v>
      </c>
      <c r="L237" s="16">
        <f>VLOOKUP($C237,'Growth rate'!$B$3:$T$93,3,FALSE)*VLOOKUP($E237,BY_RES_Demand_Drivers!$A$5:$I$100,9,FALSE)</f>
        <v>0</v>
      </c>
      <c r="M237" s="49">
        <f t="shared" si="14"/>
        <v>0.6</v>
      </c>
    </row>
    <row r="238" spans="2:13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 t="shared" si="15"/>
        <v>1656.6109658374285</v>
      </c>
      <c r="G238" s="16">
        <f t="shared" si="16"/>
        <v>0</v>
      </c>
      <c r="H238" s="16">
        <f t="shared" si="17"/>
        <v>0</v>
      </c>
      <c r="J238" s="16">
        <f>VLOOKUP($C238,'Growth rate'!$B$3:$T$93,3,FALSE)*VLOOKUP($E238,BY_RES_Demand_Drivers!$A$5:$I$100,7,FALSE)</f>
        <v>2761.0182763957141</v>
      </c>
      <c r="K238" s="16">
        <f>VLOOKUP($C238,'Growth rate'!$B$3:$T$93,3,FALSE)*VLOOKUP($E238,BY_RES_Demand_Drivers!$A$5:$I$100,8,FALSE)</f>
        <v>0</v>
      </c>
      <c r="L238" s="16">
        <f>VLOOKUP($C238,'Growth rate'!$B$3:$T$93,3,FALSE)*VLOOKUP($E238,BY_RES_Demand_Drivers!$A$5:$I$100,9,FALSE)</f>
        <v>0</v>
      </c>
      <c r="M238" s="49">
        <f t="shared" si="14"/>
        <v>0.6</v>
      </c>
    </row>
    <row r="239" spans="2:13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 t="shared" si="15"/>
        <v>1683.1167412908273</v>
      </c>
      <c r="G239" s="16">
        <f t="shared" si="16"/>
        <v>0</v>
      </c>
      <c r="H239" s="16">
        <f t="shared" si="17"/>
        <v>0</v>
      </c>
      <c r="J239" s="16">
        <f>VLOOKUP($C239,'Growth rate'!$B$3:$T$93,3,FALSE)*VLOOKUP($E239,BY_RES_Demand_Drivers!$A$5:$I$100,7,FALSE)</f>
        <v>2805.1945688180458</v>
      </c>
      <c r="K239" s="16">
        <f>VLOOKUP($C239,'Growth rate'!$B$3:$T$93,3,FALSE)*VLOOKUP($E239,BY_RES_Demand_Drivers!$A$5:$I$100,8,FALSE)</f>
        <v>0</v>
      </c>
      <c r="L239" s="16">
        <f>VLOOKUP($C239,'Growth rate'!$B$3:$T$93,3,FALSE)*VLOOKUP($E239,BY_RES_Demand_Drivers!$A$5:$I$100,9,FALSE)</f>
        <v>0</v>
      </c>
      <c r="M239" s="49">
        <f t="shared" ref="M239:M255" si="18">M157</f>
        <v>0.6</v>
      </c>
    </row>
    <row r="240" spans="2:13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 t="shared" si="15"/>
        <v>1710.0466091514807</v>
      </c>
      <c r="G240" s="16">
        <f t="shared" si="16"/>
        <v>0</v>
      </c>
      <c r="H240" s="16">
        <f t="shared" si="17"/>
        <v>0</v>
      </c>
      <c r="J240" s="16">
        <f>VLOOKUP($C240,'Growth rate'!$B$3:$T$93,3,FALSE)*VLOOKUP($E240,BY_RES_Demand_Drivers!$A$5:$I$100,7,FALSE)</f>
        <v>2850.0776819191346</v>
      </c>
      <c r="K240" s="16">
        <f>VLOOKUP($C240,'Growth rate'!$B$3:$T$93,3,FALSE)*VLOOKUP($E240,BY_RES_Demand_Drivers!$A$5:$I$100,8,FALSE)</f>
        <v>0</v>
      </c>
      <c r="L240" s="16">
        <f>VLOOKUP($C240,'Growth rate'!$B$3:$T$93,3,FALSE)*VLOOKUP($E240,BY_RES_Demand_Drivers!$A$5:$I$100,9,FALSE)</f>
        <v>0</v>
      </c>
      <c r="M240" s="49">
        <f t="shared" si="18"/>
        <v>0.6</v>
      </c>
    </row>
    <row r="241" spans="2:13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 t="shared" si="15"/>
        <v>1737.4073548979045</v>
      </c>
      <c r="G241" s="16">
        <f t="shared" si="16"/>
        <v>0</v>
      </c>
      <c r="H241" s="16">
        <f t="shared" si="17"/>
        <v>0</v>
      </c>
      <c r="J241" s="16">
        <f>VLOOKUP($C241,'Growth rate'!$B$3:$T$93,3,FALSE)*VLOOKUP($E241,BY_RES_Demand_Drivers!$A$5:$I$100,7,FALSE)</f>
        <v>2895.678924829841</v>
      </c>
      <c r="K241" s="16">
        <f>VLOOKUP($C241,'Growth rate'!$B$3:$T$93,3,FALSE)*VLOOKUP($E241,BY_RES_Demand_Drivers!$A$5:$I$100,8,FALSE)</f>
        <v>0</v>
      </c>
      <c r="L241" s="16">
        <f>VLOOKUP($C241,'Growth rate'!$B$3:$T$93,3,FALSE)*VLOOKUP($E241,BY_RES_Demand_Drivers!$A$5:$I$100,9,FALSE)</f>
        <v>0</v>
      </c>
      <c r="M241" s="49">
        <f t="shared" si="18"/>
        <v>0.6</v>
      </c>
    </row>
    <row r="242" spans="2:13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 t="shared" si="15"/>
        <v>1765.2058725762711</v>
      </c>
      <c r="G242" s="16">
        <f t="shared" si="16"/>
        <v>0</v>
      </c>
      <c r="H242" s="16">
        <f t="shared" si="17"/>
        <v>0</v>
      </c>
      <c r="J242" s="16">
        <f>VLOOKUP($C242,'Growth rate'!$B$3:$T$93,3,FALSE)*VLOOKUP($E242,BY_RES_Demand_Drivers!$A$5:$I$100,7,FALSE)</f>
        <v>2942.0097876271184</v>
      </c>
      <c r="K242" s="16">
        <f>VLOOKUP($C242,'Growth rate'!$B$3:$T$93,3,FALSE)*VLOOKUP($E242,BY_RES_Demand_Drivers!$A$5:$I$100,8,FALSE)</f>
        <v>0</v>
      </c>
      <c r="L242" s="16">
        <f>VLOOKUP($C242,'Growth rate'!$B$3:$T$93,3,FALSE)*VLOOKUP($E242,BY_RES_Demand_Drivers!$A$5:$I$100,9,FALSE)</f>
        <v>0</v>
      </c>
      <c r="M242" s="49">
        <f t="shared" si="18"/>
        <v>0.6</v>
      </c>
    </row>
    <row r="243" spans="2:13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 t="shared" si="15"/>
        <v>1793.4491665374915</v>
      </c>
      <c r="G243" s="16">
        <f t="shared" si="16"/>
        <v>0</v>
      </c>
      <c r="H243" s="16">
        <f t="shared" si="17"/>
        <v>0</v>
      </c>
      <c r="J243" s="16">
        <f>VLOOKUP($C243,'Growth rate'!$B$3:$T$93,3,FALSE)*VLOOKUP($E243,BY_RES_Demand_Drivers!$A$5:$I$100,7,FALSE)</f>
        <v>2989.0819442291527</v>
      </c>
      <c r="K243" s="16">
        <f>VLOOKUP($C243,'Growth rate'!$B$3:$T$93,3,FALSE)*VLOOKUP($E243,BY_RES_Demand_Drivers!$A$5:$I$100,8,FALSE)</f>
        <v>0</v>
      </c>
      <c r="L243" s="16">
        <f>VLOOKUP($C243,'Growth rate'!$B$3:$T$93,3,FALSE)*VLOOKUP($E243,BY_RES_Demand_Drivers!$A$5:$I$100,9,FALSE)</f>
        <v>0</v>
      </c>
      <c r="M243" s="49">
        <f t="shared" si="18"/>
        <v>0.6</v>
      </c>
    </row>
    <row r="244" spans="2:13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 t="shared" si="15"/>
        <v>1822.1443532020915</v>
      </c>
      <c r="G244" s="16">
        <f t="shared" si="16"/>
        <v>0</v>
      </c>
      <c r="H244" s="16">
        <f t="shared" si="17"/>
        <v>0</v>
      </c>
      <c r="J244" s="16">
        <f>VLOOKUP($C244,'Growth rate'!$B$3:$T$93,3,FALSE)*VLOOKUP($E244,BY_RES_Demand_Drivers!$A$5:$I$100,7,FALSE)</f>
        <v>3036.9072553368192</v>
      </c>
      <c r="K244" s="16">
        <f>VLOOKUP($C244,'Growth rate'!$B$3:$T$93,3,FALSE)*VLOOKUP($E244,BY_RES_Demand_Drivers!$A$5:$I$100,8,FALSE)</f>
        <v>0</v>
      </c>
      <c r="L244" s="16">
        <f>VLOOKUP($C244,'Growth rate'!$B$3:$T$93,3,FALSE)*VLOOKUP($E244,BY_RES_Demand_Drivers!$A$5:$I$100,9,FALSE)</f>
        <v>0</v>
      </c>
      <c r="M244" s="49">
        <f t="shared" si="18"/>
        <v>0.6</v>
      </c>
    </row>
    <row r="245" spans="2:13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 t="shared" si="15"/>
        <v>1851.2986628533251</v>
      </c>
      <c r="G245" s="16">
        <f t="shared" si="16"/>
        <v>0</v>
      </c>
      <c r="H245" s="16">
        <f t="shared" si="17"/>
        <v>0</v>
      </c>
      <c r="J245" s="16">
        <f>VLOOKUP($C245,'Growth rate'!$B$3:$T$93,3,FALSE)*VLOOKUP($E245,BY_RES_Demand_Drivers!$A$5:$I$100,7,FALSE)</f>
        <v>3085.4977714222086</v>
      </c>
      <c r="K245" s="16">
        <f>VLOOKUP($C245,'Growth rate'!$B$3:$T$93,3,FALSE)*VLOOKUP($E245,BY_RES_Demand_Drivers!$A$5:$I$100,8,FALSE)</f>
        <v>0</v>
      </c>
      <c r="L245" s="16">
        <f>VLOOKUP($C245,'Growth rate'!$B$3:$T$93,3,FALSE)*VLOOKUP($E245,BY_RES_Demand_Drivers!$A$5:$I$100,9,FALSE)</f>
        <v>0</v>
      </c>
      <c r="M245" s="49">
        <f t="shared" si="18"/>
        <v>0.6</v>
      </c>
    </row>
    <row r="246" spans="2:13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 t="shared" si="15"/>
        <v>1880.9194414589781</v>
      </c>
      <c r="G246" s="16">
        <f t="shared" si="16"/>
        <v>0</v>
      </c>
      <c r="H246" s="16">
        <f t="shared" si="17"/>
        <v>0</v>
      </c>
      <c r="J246" s="16">
        <f>VLOOKUP($C246,'Growth rate'!$B$3:$T$93,3,FALSE)*VLOOKUP($E246,BY_RES_Demand_Drivers!$A$5:$I$100,7,FALSE)</f>
        <v>3134.8657357649636</v>
      </c>
      <c r="K246" s="16">
        <f>VLOOKUP($C246,'Growth rate'!$B$3:$T$93,3,FALSE)*VLOOKUP($E246,BY_RES_Demand_Drivers!$A$5:$I$100,8,FALSE)</f>
        <v>0</v>
      </c>
      <c r="L246" s="16">
        <f>VLOOKUP($C246,'Growth rate'!$B$3:$T$93,3,FALSE)*VLOOKUP($E246,BY_RES_Demand_Drivers!$A$5:$I$100,9,FALSE)</f>
        <v>0</v>
      </c>
      <c r="M246" s="49">
        <f t="shared" si="18"/>
        <v>0.6</v>
      </c>
    </row>
    <row r="247" spans="2:13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 t="shared" si="15"/>
        <v>1911.0141525223219</v>
      </c>
      <c r="G247" s="16">
        <f t="shared" si="16"/>
        <v>0</v>
      </c>
      <c r="H247" s="16">
        <f t="shared" si="17"/>
        <v>0</v>
      </c>
      <c r="J247" s="16">
        <f>VLOOKUP($C247,'Growth rate'!$B$3:$T$93,3,FALSE)*VLOOKUP($E247,BY_RES_Demand_Drivers!$A$5:$I$100,7,FALSE)</f>
        <v>3185.0235875372032</v>
      </c>
      <c r="K247" s="16">
        <f>VLOOKUP($C247,'Growth rate'!$B$3:$T$93,3,FALSE)*VLOOKUP($E247,BY_RES_Demand_Drivers!$A$5:$I$100,8,FALSE)</f>
        <v>0</v>
      </c>
      <c r="L247" s="16">
        <f>VLOOKUP($C247,'Growth rate'!$B$3:$T$93,3,FALSE)*VLOOKUP($E247,BY_RES_Demand_Drivers!$A$5:$I$100,9,FALSE)</f>
        <v>0</v>
      </c>
      <c r="M247" s="49">
        <f t="shared" si="18"/>
        <v>0.6</v>
      </c>
    </row>
    <row r="248" spans="2:13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 t="shared" si="15"/>
        <v>1941.5903789626789</v>
      </c>
      <c r="G248" s="16">
        <f t="shared" si="16"/>
        <v>0</v>
      </c>
      <c r="H248" s="16">
        <f t="shared" si="17"/>
        <v>0</v>
      </c>
      <c r="J248" s="16">
        <f>VLOOKUP($C248,'Growth rate'!$B$3:$T$93,3,FALSE)*VLOOKUP($E248,BY_RES_Demand_Drivers!$A$5:$I$100,7,FALSE)</f>
        <v>3235.9839649377982</v>
      </c>
      <c r="K248" s="16">
        <f>VLOOKUP($C248,'Growth rate'!$B$3:$T$93,3,FALSE)*VLOOKUP($E248,BY_RES_Demand_Drivers!$A$5:$I$100,8,FALSE)</f>
        <v>0</v>
      </c>
      <c r="L248" s="16">
        <f>VLOOKUP($C248,'Growth rate'!$B$3:$T$93,3,FALSE)*VLOOKUP($E248,BY_RES_Demand_Drivers!$A$5:$I$100,9,FALSE)</f>
        <v>0</v>
      </c>
      <c r="M248" s="49">
        <f t="shared" si="18"/>
        <v>0.6</v>
      </c>
    </row>
    <row r="249" spans="2:13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 t="shared" si="15"/>
        <v>1972.6558250260819</v>
      </c>
      <c r="G249" s="16">
        <f t="shared" si="16"/>
        <v>0</v>
      </c>
      <c r="H249" s="16">
        <f t="shared" si="17"/>
        <v>0</v>
      </c>
      <c r="J249" s="16">
        <f>VLOOKUP($C249,'Growth rate'!$B$3:$T$93,3,FALSE)*VLOOKUP($E249,BY_RES_Demand_Drivers!$A$5:$I$100,7,FALSE)</f>
        <v>3287.7597083768032</v>
      </c>
      <c r="K249" s="16">
        <f>VLOOKUP($C249,'Growth rate'!$B$3:$T$93,3,FALSE)*VLOOKUP($E249,BY_RES_Demand_Drivers!$A$5:$I$100,8,FALSE)</f>
        <v>0</v>
      </c>
      <c r="L249" s="16">
        <f>VLOOKUP($C249,'Growth rate'!$B$3:$T$93,3,FALSE)*VLOOKUP($E249,BY_RES_Demand_Drivers!$A$5:$I$100,9,FALSE)</f>
        <v>0</v>
      </c>
      <c r="M249" s="49">
        <f t="shared" si="18"/>
        <v>0.6</v>
      </c>
    </row>
    <row r="250" spans="2:13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 t="shared" si="15"/>
        <v>58.408000000000001</v>
      </c>
      <c r="G250" s="16">
        <f t="shared" si="16"/>
        <v>0</v>
      </c>
      <c r="H250" s="16">
        <f t="shared" si="17"/>
        <v>0</v>
      </c>
      <c r="J250" s="16">
        <f>VLOOKUP($C250,'Growth rate'!$B$3:$T$93,3,FALSE)*VLOOKUP($E250,BY_RES_Demand_Drivers!$A$5:$I$100,7,FALSE)</f>
        <v>58.408000000000001</v>
      </c>
      <c r="K250" s="16">
        <f>VLOOKUP($C250,'Growth rate'!$B$3:$T$93,3,FALSE)*VLOOKUP($E250,BY_RES_Demand_Drivers!$A$5:$I$100,8,FALSE)</f>
        <v>0</v>
      </c>
      <c r="L250" s="16">
        <f>VLOOKUP($C250,'Growth rate'!$B$3:$T$93,3,FALSE)*VLOOKUP($E250,BY_RES_Demand_Drivers!$A$5:$I$100,9,FALSE)</f>
        <v>0</v>
      </c>
      <c r="M250" s="49">
        <f t="shared" si="18"/>
        <v>1</v>
      </c>
    </row>
    <row r="251" spans="2:13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 t="shared" si="15"/>
        <v>51.658317939049674</v>
      </c>
      <c r="G251" s="16">
        <f t="shared" si="16"/>
        <v>0</v>
      </c>
      <c r="H251" s="16">
        <f t="shared" si="17"/>
        <v>0</v>
      </c>
      <c r="J251" s="16">
        <f>VLOOKUP($C251,'Growth rate'!$B$3:$T$93,3,FALSE)*VLOOKUP($E251,BY_RES_Demand_Drivers!$A$5:$I$100,7,FALSE)</f>
        <v>51.658317939049674</v>
      </c>
      <c r="K251" s="16">
        <f>VLOOKUP($C251,'Growth rate'!$B$3:$T$93,3,FALSE)*VLOOKUP($E251,BY_RES_Demand_Drivers!$A$5:$I$100,8,FALSE)</f>
        <v>0</v>
      </c>
      <c r="L251" s="16">
        <f>VLOOKUP($C251,'Growth rate'!$B$3:$T$93,3,FALSE)*VLOOKUP($E251,BY_RES_Demand_Drivers!$A$5:$I$100,9,FALSE)</f>
        <v>0</v>
      </c>
      <c r="M251" s="49">
        <f t="shared" si="18"/>
        <v>1</v>
      </c>
    </row>
    <row r="252" spans="2:13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 t="shared" si="15"/>
        <v>52.484851026074473</v>
      </c>
      <c r="G252" s="16">
        <f t="shared" si="16"/>
        <v>0</v>
      </c>
      <c r="H252" s="16">
        <f t="shared" si="17"/>
        <v>0</v>
      </c>
      <c r="J252" s="16">
        <f>VLOOKUP($C252,'Growth rate'!$B$3:$T$93,3,FALSE)*VLOOKUP($E252,BY_RES_Demand_Drivers!$A$5:$I$100,7,FALSE)</f>
        <v>52.484851026074473</v>
      </c>
      <c r="K252" s="16">
        <f>VLOOKUP($C252,'Growth rate'!$B$3:$T$93,3,FALSE)*VLOOKUP($E252,BY_RES_Demand_Drivers!$A$5:$I$100,8,FALSE)</f>
        <v>0</v>
      </c>
      <c r="L252" s="16">
        <f>VLOOKUP($C252,'Growth rate'!$B$3:$T$93,3,FALSE)*VLOOKUP($E252,BY_RES_Demand_Drivers!$A$5:$I$100,9,FALSE)</f>
        <v>0</v>
      </c>
      <c r="M252" s="49">
        <f t="shared" si="18"/>
        <v>1</v>
      </c>
    </row>
    <row r="253" spans="2:13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 t="shared" si="15"/>
        <v>53.324608642491668</v>
      </c>
      <c r="G253" s="16">
        <f t="shared" si="16"/>
        <v>0</v>
      </c>
      <c r="H253" s="16">
        <f t="shared" si="17"/>
        <v>0</v>
      </c>
      <c r="J253" s="16">
        <f>VLOOKUP($C253,'Growth rate'!$B$3:$T$93,3,FALSE)*VLOOKUP($E253,BY_RES_Demand_Drivers!$A$5:$I$100,7,FALSE)</f>
        <v>53.324608642491668</v>
      </c>
      <c r="K253" s="16">
        <f>VLOOKUP($C253,'Growth rate'!$B$3:$T$93,3,FALSE)*VLOOKUP($E253,BY_RES_Demand_Drivers!$A$5:$I$100,8,FALSE)</f>
        <v>0</v>
      </c>
      <c r="L253" s="16">
        <f>VLOOKUP($C253,'Growth rate'!$B$3:$T$93,3,FALSE)*VLOOKUP($E253,BY_RES_Demand_Drivers!$A$5:$I$100,9,FALSE)</f>
        <v>0</v>
      </c>
      <c r="M253" s="49">
        <f t="shared" si="18"/>
        <v>1</v>
      </c>
    </row>
    <row r="254" spans="2:13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 t="shared" si="15"/>
        <v>54.177802380771539</v>
      </c>
      <c r="G254" s="16">
        <f t="shared" si="16"/>
        <v>0</v>
      </c>
      <c r="H254" s="16">
        <f t="shared" si="17"/>
        <v>0</v>
      </c>
      <c r="J254" s="16">
        <f>VLOOKUP($C254,'Growth rate'!$B$3:$T$93,3,FALSE)*VLOOKUP($E254,BY_RES_Demand_Drivers!$A$5:$I$100,7,FALSE)</f>
        <v>54.177802380771539</v>
      </c>
      <c r="K254" s="16">
        <f>VLOOKUP($C254,'Growth rate'!$B$3:$T$93,3,FALSE)*VLOOKUP($E254,BY_RES_Demand_Drivers!$A$5:$I$100,8,FALSE)</f>
        <v>0</v>
      </c>
      <c r="L254" s="16">
        <f>VLOOKUP($C254,'Growth rate'!$B$3:$T$93,3,FALSE)*VLOOKUP($E254,BY_RES_Demand_Drivers!$A$5:$I$100,9,FALSE)</f>
        <v>0</v>
      </c>
      <c r="M254" s="49">
        <f t="shared" si="18"/>
        <v>1</v>
      </c>
    </row>
    <row r="255" spans="2:13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 t="shared" si="15"/>
        <v>55.044647218863879</v>
      </c>
      <c r="G255" s="16">
        <f t="shared" si="16"/>
        <v>0</v>
      </c>
      <c r="H255" s="16">
        <f t="shared" si="17"/>
        <v>0</v>
      </c>
      <c r="J255" s="16">
        <f>VLOOKUP($C255,'Growth rate'!$B$3:$T$93,3,FALSE)*VLOOKUP($E255,BY_RES_Demand_Drivers!$A$5:$I$100,7,FALSE)</f>
        <v>55.044647218863879</v>
      </c>
      <c r="K255" s="16">
        <f>VLOOKUP($C255,'Growth rate'!$B$3:$T$93,3,FALSE)*VLOOKUP($E255,BY_RES_Demand_Drivers!$A$5:$I$100,8,FALSE)</f>
        <v>0</v>
      </c>
      <c r="L255" s="16">
        <f>VLOOKUP($C255,'Growth rate'!$B$3:$T$93,3,FALSE)*VLOOKUP($E255,BY_RES_Demand_Drivers!$A$5:$I$100,9,FALSE)</f>
        <v>0</v>
      </c>
      <c r="M255" s="49">
        <f t="shared" si="18"/>
        <v>1</v>
      </c>
    </row>
    <row r="256" spans="2:13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 t="shared" si="15"/>
        <v>50.332825416929133</v>
      </c>
      <c r="G256" s="16">
        <f t="shared" si="16"/>
        <v>0</v>
      </c>
      <c r="H256" s="16">
        <f t="shared" si="17"/>
        <v>0</v>
      </c>
      <c r="J256" s="16">
        <f>VLOOKUP($C256,'Growth rate'!$B$3:$T$93,3,FALSE)*VLOOKUP($E256,BY_RES_Demand_Drivers!$A$5:$I$100,7,FALSE)</f>
        <v>55.925361574365702</v>
      </c>
      <c r="K256" s="16">
        <f>VLOOKUP($C256,'Growth rate'!$B$3:$T$93,3,FALSE)*VLOOKUP($E256,BY_RES_Demand_Drivers!$A$5:$I$100,8,FALSE)</f>
        <v>0</v>
      </c>
      <c r="L256" s="16">
        <f>VLOOKUP($C256,'Growth rate'!$B$3:$T$93,3,FALSE)*VLOOKUP($E256,BY_RES_Demand_Drivers!$A$5:$I$100,9,FALSE)</f>
        <v>0</v>
      </c>
      <c r="M256" s="49">
        <f>M174</f>
        <v>0.9</v>
      </c>
    </row>
    <row r="257" spans="2:13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 t="shared" si="15"/>
        <v>50.569948950004445</v>
      </c>
      <c r="G257" s="16">
        <f t="shared" si="16"/>
        <v>0</v>
      </c>
      <c r="H257" s="16">
        <f t="shared" si="17"/>
        <v>0</v>
      </c>
      <c r="J257" s="16">
        <f>VLOOKUP($C257,'Growth rate'!$B$3:$T$93,3,FALSE)*VLOOKUP($E257,BY_RES_Demand_Drivers!$A$5:$I$100,7,FALSE)</f>
        <v>56.820167359555555</v>
      </c>
      <c r="K257" s="16">
        <f>VLOOKUP($C257,'Growth rate'!$B$3:$T$93,3,FALSE)*VLOOKUP($E257,BY_RES_Demand_Drivers!$A$5:$I$100,8,FALSE)</f>
        <v>0</v>
      </c>
      <c r="L257" s="16">
        <f>VLOOKUP($C257,'Growth rate'!$B$3:$T$93,3,FALSE)*VLOOKUP($E257,BY_RES_Demand_Drivers!$A$5:$I$100,9,FALSE)</f>
        <v>0</v>
      </c>
      <c r="M257" s="49">
        <f t="shared" ref="M257:M320" si="19">M175</f>
        <v>0.89</v>
      </c>
    </row>
    <row r="258" spans="2:13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 t="shared" si="15"/>
        <v>50.801775232831424</v>
      </c>
      <c r="G258" s="16">
        <f t="shared" si="16"/>
        <v>0</v>
      </c>
      <c r="H258" s="16">
        <f t="shared" si="17"/>
        <v>0</v>
      </c>
      <c r="J258" s="16">
        <f>VLOOKUP($C258,'Growth rate'!$B$3:$T$93,3,FALSE)*VLOOKUP($E258,BY_RES_Demand_Drivers!$A$5:$I$100,7,FALSE)</f>
        <v>57.729290037308438</v>
      </c>
      <c r="K258" s="16">
        <f>VLOOKUP($C258,'Growth rate'!$B$3:$T$93,3,FALSE)*VLOOKUP($E258,BY_RES_Demand_Drivers!$A$5:$I$100,8,FALSE)</f>
        <v>0</v>
      </c>
      <c r="L258" s="16">
        <f>VLOOKUP($C258,'Growth rate'!$B$3:$T$93,3,FALSE)*VLOOKUP($E258,BY_RES_Demand_Drivers!$A$5:$I$100,9,FALSE)</f>
        <v>0</v>
      </c>
      <c r="M258" s="49">
        <f t="shared" si="19"/>
        <v>0.88</v>
      </c>
    </row>
    <row r="259" spans="2:13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 t="shared" si="15"/>
        <v>51.028074049777679</v>
      </c>
      <c r="G259" s="16">
        <f t="shared" si="16"/>
        <v>0</v>
      </c>
      <c r="H259" s="16">
        <f t="shared" si="17"/>
        <v>0</v>
      </c>
      <c r="J259" s="16">
        <f>VLOOKUP($C259,'Growth rate'!$B$3:$T$93,3,FALSE)*VLOOKUP($E259,BY_RES_Demand_Drivers!$A$5:$I$100,7,FALSE)</f>
        <v>58.652958677905382</v>
      </c>
      <c r="K259" s="16">
        <f>VLOOKUP($C259,'Growth rate'!$B$3:$T$93,3,FALSE)*VLOOKUP($E259,BY_RES_Demand_Drivers!$A$5:$I$100,8,FALSE)</f>
        <v>0</v>
      </c>
      <c r="L259" s="16">
        <f>VLOOKUP($C259,'Growth rate'!$B$3:$T$93,3,FALSE)*VLOOKUP($E259,BY_RES_Demand_Drivers!$A$5:$I$100,9,FALSE)</f>
        <v>0</v>
      </c>
      <c r="M259" s="49">
        <f t="shared" si="19"/>
        <v>0.87</v>
      </c>
    </row>
    <row r="260" spans="2:13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 t="shared" si="15"/>
        <v>51.24860917440661</v>
      </c>
      <c r="G260" s="16">
        <f t="shared" si="16"/>
        <v>0</v>
      </c>
      <c r="H260" s="16">
        <f t="shared" si="17"/>
        <v>0</v>
      </c>
      <c r="J260" s="16">
        <f>VLOOKUP($C260,'Growth rate'!$B$3:$T$93,3,FALSE)*VLOOKUP($E260,BY_RES_Demand_Drivers!$A$5:$I$100,7,FALSE)</f>
        <v>59.591406016751876</v>
      </c>
      <c r="K260" s="16">
        <f>VLOOKUP($C260,'Growth rate'!$B$3:$T$93,3,FALSE)*VLOOKUP($E260,BY_RES_Demand_Drivers!$A$5:$I$100,8,FALSE)</f>
        <v>0</v>
      </c>
      <c r="L260" s="16">
        <f>VLOOKUP($C260,'Growth rate'!$B$3:$T$93,3,FALSE)*VLOOKUP($E260,BY_RES_Demand_Drivers!$A$5:$I$100,9,FALSE)</f>
        <v>0</v>
      </c>
      <c r="M260" s="49">
        <f t="shared" si="19"/>
        <v>0.86</v>
      </c>
    </row>
    <row r="261" spans="2:13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 t="shared" ref="F261:F324" si="20">J261*$M261</f>
        <v>51.463138236066911</v>
      </c>
      <c r="G261" s="16">
        <f t="shared" ref="G261:G324" si="21">K261*$M261</f>
        <v>0</v>
      </c>
      <c r="H261" s="16">
        <f t="shared" ref="H261:H324" si="22">L261*$M261</f>
        <v>0</v>
      </c>
      <c r="J261" s="16">
        <f>VLOOKUP($C261,'Growth rate'!$B$3:$T$93,3,FALSE)*VLOOKUP($E261,BY_RES_Demand_Drivers!$A$5:$I$100,7,FALSE)</f>
        <v>60.5448685130199</v>
      </c>
      <c r="K261" s="16">
        <f>VLOOKUP($C261,'Growth rate'!$B$3:$T$93,3,FALSE)*VLOOKUP($E261,BY_RES_Demand_Drivers!$A$5:$I$100,8,FALSE)</f>
        <v>0</v>
      </c>
      <c r="L261" s="16">
        <f>VLOOKUP($C261,'Growth rate'!$B$3:$T$93,3,FALSE)*VLOOKUP($E261,BY_RES_Demand_Drivers!$A$5:$I$100,9,FALSE)</f>
        <v>0</v>
      </c>
      <c r="M261" s="49">
        <f t="shared" si="19"/>
        <v>0.85</v>
      </c>
    </row>
    <row r="262" spans="2:13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 t="shared" si="20"/>
        <v>51.517628617728633</v>
      </c>
      <c r="G262" s="16">
        <f t="shared" si="21"/>
        <v>0</v>
      </c>
      <c r="H262" s="16">
        <f t="shared" si="22"/>
        <v>0</v>
      </c>
      <c r="J262" s="16">
        <f>VLOOKUP($C262,'Growth rate'!$B$3:$T$93,3,FALSE)*VLOOKUP($E262,BY_RES_Demand_Drivers!$A$5:$I$100,7,FALSE)</f>
        <v>61.513586409228218</v>
      </c>
      <c r="K262" s="16">
        <f>VLOOKUP($C262,'Growth rate'!$B$3:$T$93,3,FALSE)*VLOOKUP($E262,BY_RES_Demand_Drivers!$A$5:$I$100,8,FALSE)</f>
        <v>0</v>
      </c>
      <c r="L262" s="16">
        <f>VLOOKUP($C262,'Growth rate'!$B$3:$T$93,3,FALSE)*VLOOKUP($E262,BY_RES_Demand_Drivers!$A$5:$I$100,9,FALSE)</f>
        <v>0</v>
      </c>
      <c r="M262" s="49">
        <f t="shared" si="19"/>
        <v>0.83750000000000002</v>
      </c>
    </row>
    <row r="263" spans="2:13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 t="shared" si="20"/>
        <v>51.560688128215084</v>
      </c>
      <c r="G263" s="16">
        <f t="shared" si="21"/>
        <v>0</v>
      </c>
      <c r="H263" s="16">
        <f t="shared" si="22"/>
        <v>0</v>
      </c>
      <c r="J263" s="16">
        <f>VLOOKUP($C263,'Growth rate'!$B$3:$T$93,3,FALSE)*VLOOKUP($E263,BY_RES_Demand_Drivers!$A$5:$I$100,7,FALSE)</f>
        <v>62.497803791775866</v>
      </c>
      <c r="K263" s="16">
        <f>VLOOKUP($C263,'Growth rate'!$B$3:$T$93,3,FALSE)*VLOOKUP($E263,BY_RES_Demand_Drivers!$A$5:$I$100,8,FALSE)</f>
        <v>0</v>
      </c>
      <c r="L263" s="16">
        <f>VLOOKUP($C263,'Growth rate'!$B$3:$T$93,3,FALSE)*VLOOKUP($E263,BY_RES_Demand_Drivers!$A$5:$I$100,9,FALSE)</f>
        <v>0</v>
      </c>
      <c r="M263" s="49">
        <f t="shared" si="19"/>
        <v>0.82499999999999996</v>
      </c>
    </row>
    <row r="264" spans="2:13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 t="shared" si="20"/>
        <v>51.591937030110977</v>
      </c>
      <c r="G264" s="16">
        <f t="shared" si="21"/>
        <v>0</v>
      </c>
      <c r="H264" s="16">
        <f t="shared" si="22"/>
        <v>0</v>
      </c>
      <c r="J264" s="16">
        <f>VLOOKUP($C264,'Growth rate'!$B$3:$T$93,3,FALSE)*VLOOKUP($E264,BY_RES_Demand_Drivers!$A$5:$I$100,7,FALSE)</f>
        <v>63.497768652444279</v>
      </c>
      <c r="K264" s="16">
        <f>VLOOKUP($C264,'Growth rate'!$B$3:$T$93,3,FALSE)*VLOOKUP($E264,BY_RES_Demand_Drivers!$A$5:$I$100,8,FALSE)</f>
        <v>0</v>
      </c>
      <c r="L264" s="16">
        <f>VLOOKUP($C264,'Growth rate'!$B$3:$T$93,3,FALSE)*VLOOKUP($E264,BY_RES_Demand_Drivers!$A$5:$I$100,9,FALSE)</f>
        <v>0</v>
      </c>
      <c r="M264" s="49">
        <f t="shared" si="19"/>
        <v>0.8125</v>
      </c>
    </row>
    <row r="265" spans="2:13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 t="shared" si="20"/>
        <v>51.610986360706697</v>
      </c>
      <c r="G265" s="16">
        <f t="shared" si="21"/>
        <v>0</v>
      </c>
      <c r="H265" s="16">
        <f t="shared" si="22"/>
        <v>0</v>
      </c>
      <c r="J265" s="16">
        <f>VLOOKUP($C265,'Growth rate'!$B$3:$T$93,3,FALSE)*VLOOKUP($E265,BY_RES_Demand_Drivers!$A$5:$I$100,7,FALSE)</f>
        <v>64.51373295088338</v>
      </c>
      <c r="K265" s="16">
        <f>VLOOKUP($C265,'Growth rate'!$B$3:$T$93,3,FALSE)*VLOOKUP($E265,BY_RES_Demand_Drivers!$A$5:$I$100,8,FALSE)</f>
        <v>0</v>
      </c>
      <c r="L265" s="16">
        <f>VLOOKUP($C265,'Growth rate'!$B$3:$T$93,3,FALSE)*VLOOKUP($E265,BY_RES_Demand_Drivers!$A$5:$I$100,9,FALSE)</f>
        <v>0</v>
      </c>
      <c r="M265" s="49">
        <f t="shared" si="19"/>
        <v>0.79999999999999993</v>
      </c>
    </row>
    <row r="266" spans="2:13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 t="shared" si="20"/>
        <v>51.617437734001797</v>
      </c>
      <c r="G266" s="16">
        <f t="shared" si="21"/>
        <v>0</v>
      </c>
      <c r="H266" s="16">
        <f t="shared" si="22"/>
        <v>0</v>
      </c>
      <c r="J266" s="16">
        <f>VLOOKUP($C266,'Growth rate'!$B$3:$T$93,3,FALSE)*VLOOKUP($E266,BY_RES_Demand_Drivers!$A$5:$I$100,7,FALSE)</f>
        <v>65.545952678097521</v>
      </c>
      <c r="K266" s="16">
        <f>VLOOKUP($C266,'Growth rate'!$B$3:$T$93,3,FALSE)*VLOOKUP($E266,BY_RES_Demand_Drivers!$A$5:$I$100,8,FALSE)</f>
        <v>0</v>
      </c>
      <c r="L266" s="16">
        <f>VLOOKUP($C266,'Growth rate'!$B$3:$T$93,3,FALSE)*VLOOKUP($E266,BY_RES_Demand_Drivers!$A$5:$I$100,9,FALSE)</f>
        <v>0</v>
      </c>
      <c r="M266" s="49">
        <f t="shared" si="19"/>
        <v>0.78749999999999998</v>
      </c>
    </row>
    <row r="267" spans="2:13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 t="shared" si="20"/>
        <v>51.610883138733982</v>
      </c>
      <c r="G267" s="16">
        <f t="shared" si="21"/>
        <v>0</v>
      </c>
      <c r="H267" s="16">
        <f t="shared" si="22"/>
        <v>0</v>
      </c>
      <c r="J267" s="16">
        <f>VLOOKUP($C267,'Growth rate'!$B$3:$T$93,3,FALSE)*VLOOKUP($E267,BY_RES_Demand_Drivers!$A$5:$I$100,7,FALSE)</f>
        <v>66.594687920947081</v>
      </c>
      <c r="K267" s="16">
        <f>VLOOKUP($C267,'Growth rate'!$B$3:$T$93,3,FALSE)*VLOOKUP($E267,BY_RES_Demand_Drivers!$A$5:$I$100,8,FALSE)</f>
        <v>0</v>
      </c>
      <c r="L267" s="16">
        <f>VLOOKUP($C267,'Growth rate'!$B$3:$T$93,3,FALSE)*VLOOKUP($E267,BY_RES_Demand_Drivers!$A$5:$I$100,9,FALSE)</f>
        <v>0</v>
      </c>
      <c r="M267" s="49">
        <f t="shared" si="19"/>
        <v>0.77499999999999991</v>
      </c>
    </row>
    <row r="268" spans="2:13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 t="shared" si="20"/>
        <v>51.5909047323577</v>
      </c>
      <c r="G268" s="16">
        <f t="shared" si="21"/>
        <v>0</v>
      </c>
      <c r="H268" s="16">
        <f t="shared" si="22"/>
        <v>0</v>
      </c>
      <c r="J268" s="16">
        <f>VLOOKUP($C268,'Growth rate'!$B$3:$T$93,3,FALSE)*VLOOKUP($E268,BY_RES_Demand_Drivers!$A$5:$I$100,7,FALSE)</f>
        <v>67.660202927682235</v>
      </c>
      <c r="K268" s="16">
        <f>VLOOKUP($C268,'Growth rate'!$B$3:$T$93,3,FALSE)*VLOOKUP($E268,BY_RES_Demand_Drivers!$A$5:$I$100,8,FALSE)</f>
        <v>0</v>
      </c>
      <c r="L268" s="16">
        <f>VLOOKUP($C268,'Growth rate'!$B$3:$T$93,3,FALSE)*VLOOKUP($E268,BY_RES_Demand_Drivers!$A$5:$I$100,9,FALSE)</f>
        <v>0</v>
      </c>
      <c r="M268" s="49">
        <f t="shared" si="19"/>
        <v>0.76249999999999996</v>
      </c>
    </row>
    <row r="269" spans="2:13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 t="shared" si="20"/>
        <v>51.557074630893865</v>
      </c>
      <c r="G269" s="16">
        <f t="shared" si="21"/>
        <v>0</v>
      </c>
      <c r="H269" s="16">
        <f t="shared" si="22"/>
        <v>0</v>
      </c>
      <c r="J269" s="16">
        <f>VLOOKUP($C269,'Growth rate'!$B$3:$T$93,3,FALSE)*VLOOKUP($E269,BY_RES_Demand_Drivers!$A$5:$I$100,7,FALSE)</f>
        <v>68.742766174525158</v>
      </c>
      <c r="K269" s="16">
        <f>VLOOKUP($C269,'Growth rate'!$B$3:$T$93,3,FALSE)*VLOOKUP($E269,BY_RES_Demand_Drivers!$A$5:$I$100,8,FALSE)</f>
        <v>0</v>
      </c>
      <c r="L269" s="16">
        <f>VLOOKUP($C269,'Growth rate'!$B$3:$T$93,3,FALSE)*VLOOKUP($E269,BY_RES_Demand_Drivers!$A$5:$I$100,9,FALSE)</f>
        <v>0</v>
      </c>
      <c r="M269" s="49">
        <f t="shared" si="19"/>
        <v>0.75</v>
      </c>
    </row>
    <row r="270" spans="2:13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 t="shared" si="20"/>
        <v>51.508954694571692</v>
      </c>
      <c r="G270" s="16">
        <f t="shared" si="21"/>
        <v>0</v>
      </c>
      <c r="H270" s="16">
        <f t="shared" si="22"/>
        <v>0</v>
      </c>
      <c r="J270" s="16">
        <f>VLOOKUP($C270,'Growth rate'!$B$3:$T$93,3,FALSE)*VLOOKUP($E270,BY_RES_Demand_Drivers!$A$5:$I$100,7,FALSE)</f>
        <v>69.842650433317559</v>
      </c>
      <c r="K270" s="16">
        <f>VLOOKUP($C270,'Growth rate'!$B$3:$T$93,3,FALSE)*VLOOKUP($E270,BY_RES_Demand_Drivers!$A$5:$I$100,8,FALSE)</f>
        <v>0</v>
      </c>
      <c r="L270" s="16">
        <f>VLOOKUP($C270,'Growth rate'!$B$3:$T$93,3,FALSE)*VLOOKUP($E270,BY_RES_Demand_Drivers!$A$5:$I$100,9,FALSE)</f>
        <v>0</v>
      </c>
      <c r="M270" s="49">
        <f t="shared" si="19"/>
        <v>0.73749999999999993</v>
      </c>
    </row>
    <row r="271" spans="2:13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 t="shared" si="20"/>
        <v>51.446096309181712</v>
      </c>
      <c r="G271" s="16">
        <f t="shared" si="21"/>
        <v>0</v>
      </c>
      <c r="H271" s="16">
        <f t="shared" si="22"/>
        <v>0</v>
      </c>
      <c r="J271" s="16">
        <f>VLOOKUP($C271,'Growth rate'!$B$3:$T$93,3,FALSE)*VLOOKUP($E271,BY_RES_Demand_Drivers!$A$5:$I$100,7,FALSE)</f>
        <v>70.960132840250637</v>
      </c>
      <c r="K271" s="16">
        <f>VLOOKUP($C271,'Growth rate'!$B$3:$T$93,3,FALSE)*VLOOKUP($E271,BY_RES_Demand_Drivers!$A$5:$I$100,8,FALSE)</f>
        <v>0</v>
      </c>
      <c r="L271" s="16">
        <f>VLOOKUP($C271,'Growth rate'!$B$3:$T$93,3,FALSE)*VLOOKUP($E271,BY_RES_Demand_Drivers!$A$5:$I$100,9,FALSE)</f>
        <v>0</v>
      </c>
      <c r="M271" s="49">
        <f t="shared" si="19"/>
        <v>0.72499999999999998</v>
      </c>
    </row>
    <row r="272" spans="2:13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 t="shared" si="20"/>
        <v>51.368040163057437</v>
      </c>
      <c r="G272" s="16">
        <f t="shared" si="21"/>
        <v>0</v>
      </c>
      <c r="H272" s="16">
        <f t="shared" si="22"/>
        <v>0</v>
      </c>
      <c r="J272" s="16">
        <f>VLOOKUP($C272,'Growth rate'!$B$3:$T$93,3,FALSE)*VLOOKUP($E272,BY_RES_Demand_Drivers!$A$5:$I$100,7,FALSE)</f>
        <v>72.095494965694655</v>
      </c>
      <c r="K272" s="16">
        <f>VLOOKUP($C272,'Growth rate'!$B$3:$T$93,3,FALSE)*VLOOKUP($E272,BY_RES_Demand_Drivers!$A$5:$I$100,8,FALSE)</f>
        <v>0</v>
      </c>
      <c r="L272" s="16">
        <f>VLOOKUP($C272,'Growth rate'!$B$3:$T$93,3,FALSE)*VLOOKUP($E272,BY_RES_Demand_Drivers!$A$5:$I$100,9,FALSE)</f>
        <v>0</v>
      </c>
      <c r="M272" s="49">
        <f t="shared" si="19"/>
        <v>0.71249999999999991</v>
      </c>
    </row>
    <row r="273" spans="2:13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 t="shared" si="20"/>
        <v>51.274316019602033</v>
      </c>
      <c r="G273" s="16">
        <f t="shared" si="21"/>
        <v>0</v>
      </c>
      <c r="H273" s="16">
        <f t="shared" si="22"/>
        <v>0</v>
      </c>
      <c r="J273" s="16">
        <f>VLOOKUP($C273,'Growth rate'!$B$3:$T$93,3,FALSE)*VLOOKUP($E273,BY_RES_Demand_Drivers!$A$5:$I$100,7,FALSE)</f>
        <v>73.249022885145763</v>
      </c>
      <c r="K273" s="16">
        <f>VLOOKUP($C273,'Growth rate'!$B$3:$T$93,3,FALSE)*VLOOKUP($E273,BY_RES_Demand_Drivers!$A$5:$I$100,8,FALSE)</f>
        <v>0</v>
      </c>
      <c r="L273" s="16">
        <f>VLOOKUP($C273,'Growth rate'!$B$3:$T$93,3,FALSE)*VLOOKUP($E273,BY_RES_Demand_Drivers!$A$5:$I$100,9,FALSE)</f>
        <v>0</v>
      </c>
      <c r="M273" s="49">
        <f t="shared" si="19"/>
        <v>0.7</v>
      </c>
    </row>
    <row r="274" spans="2:13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 t="shared" si="20"/>
        <v>51.164442485274328</v>
      </c>
      <c r="G274" s="16">
        <f t="shared" si="21"/>
        <v>0</v>
      </c>
      <c r="H274" s="16">
        <f t="shared" si="22"/>
        <v>0</v>
      </c>
      <c r="J274" s="16">
        <f>VLOOKUP($C274,'Growth rate'!$B$3:$T$93,3,FALSE)*VLOOKUP($E274,BY_RES_Demand_Drivers!$A$5:$I$100,7,FALSE)</f>
        <v>74.421007251308112</v>
      </c>
      <c r="K274" s="16">
        <f>VLOOKUP($C274,'Growth rate'!$B$3:$T$93,3,FALSE)*VLOOKUP($E274,BY_RES_Demand_Drivers!$A$5:$I$100,8,FALSE)</f>
        <v>0</v>
      </c>
      <c r="L274" s="16">
        <f>VLOOKUP($C274,'Growth rate'!$B$3:$T$93,3,FALSE)*VLOOKUP($E274,BY_RES_Demand_Drivers!$A$5:$I$100,9,FALSE)</f>
        <v>0</v>
      </c>
      <c r="M274" s="49">
        <f t="shared" si="19"/>
        <v>0.6875</v>
      </c>
    </row>
    <row r="275" spans="2:13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 t="shared" si="20"/>
        <v>51.037926772947095</v>
      </c>
      <c r="G275" s="16">
        <f t="shared" si="21"/>
        <v>0</v>
      </c>
      <c r="H275" s="16">
        <f t="shared" si="22"/>
        <v>0</v>
      </c>
      <c r="J275" s="16">
        <f>VLOOKUP($C275,'Growth rate'!$B$3:$T$93,3,FALSE)*VLOOKUP($E275,BY_RES_Demand_Drivers!$A$5:$I$100,7,FALSE)</f>
        <v>75.611743367329041</v>
      </c>
      <c r="K275" s="16">
        <f>VLOOKUP($C275,'Growth rate'!$B$3:$T$93,3,FALSE)*VLOOKUP($E275,BY_RES_Demand_Drivers!$A$5:$I$100,8,FALSE)</f>
        <v>0</v>
      </c>
      <c r="L275" s="16">
        <f>VLOOKUP($C275,'Growth rate'!$B$3:$T$93,3,FALSE)*VLOOKUP($E275,BY_RES_Demand_Drivers!$A$5:$I$100,9,FALSE)</f>
        <v>0</v>
      </c>
      <c r="M275" s="49">
        <f t="shared" si="19"/>
        <v>0.67499999999999993</v>
      </c>
    </row>
    <row r="276" spans="2:13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 t="shared" si="20"/>
        <v>50.894264460549174</v>
      </c>
      <c r="G276" s="16">
        <f t="shared" si="21"/>
        <v>0</v>
      </c>
      <c r="H276" s="16">
        <f t="shared" si="22"/>
        <v>0</v>
      </c>
      <c r="J276" s="16">
        <f>VLOOKUP($C276,'Growth rate'!$B$3:$T$93,3,FALSE)*VLOOKUP($E276,BY_RES_Demand_Drivers!$A$5:$I$100,7,FALSE)</f>
        <v>76.821531261206303</v>
      </c>
      <c r="K276" s="16">
        <f>VLOOKUP($C276,'Growth rate'!$B$3:$T$93,3,FALSE)*VLOOKUP($E276,BY_RES_Demand_Drivers!$A$5:$I$100,8,FALSE)</f>
        <v>0</v>
      </c>
      <c r="L276" s="16">
        <f>VLOOKUP($C276,'Growth rate'!$B$3:$T$93,3,FALSE)*VLOOKUP($E276,BY_RES_Demand_Drivers!$A$5:$I$100,9,FALSE)</f>
        <v>0</v>
      </c>
      <c r="M276" s="49">
        <f t="shared" si="19"/>
        <v>0.66249999999999998</v>
      </c>
    </row>
    <row r="277" spans="2:13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 t="shared" si="20"/>
        <v>50.732939244900649</v>
      </c>
      <c r="G277" s="16">
        <f t="shared" si="21"/>
        <v>0</v>
      </c>
      <c r="H277" s="16">
        <f t="shared" si="22"/>
        <v>0</v>
      </c>
      <c r="J277" s="16">
        <f>VLOOKUP($C277,'Growth rate'!$B$3:$T$93,3,FALSE)*VLOOKUP($E277,BY_RES_Demand_Drivers!$A$5:$I$100,7,FALSE)</f>
        <v>78.050675761385619</v>
      </c>
      <c r="K277" s="16">
        <f>VLOOKUP($C277,'Growth rate'!$B$3:$T$93,3,FALSE)*VLOOKUP($E277,BY_RES_Demand_Drivers!$A$5:$I$100,8,FALSE)</f>
        <v>0</v>
      </c>
      <c r="L277" s="16">
        <f>VLOOKUP($C277,'Growth rate'!$B$3:$T$93,3,FALSE)*VLOOKUP($E277,BY_RES_Demand_Drivers!$A$5:$I$100,9,FALSE)</f>
        <v>0</v>
      </c>
      <c r="M277" s="49">
        <f t="shared" si="19"/>
        <v>0.64999999999999991</v>
      </c>
    </row>
    <row r="278" spans="2:13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 t="shared" si="20"/>
        <v>50.553422690649462</v>
      </c>
      <c r="G278" s="16">
        <f t="shared" si="21"/>
        <v>0</v>
      </c>
      <c r="H278" s="16">
        <f t="shared" si="22"/>
        <v>0</v>
      </c>
      <c r="J278" s="16">
        <f>VLOOKUP($C278,'Growth rate'!$B$3:$T$93,3,FALSE)*VLOOKUP($E278,BY_RES_Demand_Drivers!$A$5:$I$100,7,FALSE)</f>
        <v>79.299486573567791</v>
      </c>
      <c r="K278" s="16">
        <f>VLOOKUP($C278,'Growth rate'!$B$3:$T$93,3,FALSE)*VLOOKUP($E278,BY_RES_Demand_Drivers!$A$5:$I$100,8,FALSE)</f>
        <v>0</v>
      </c>
      <c r="L278" s="16">
        <f>VLOOKUP($C278,'Growth rate'!$B$3:$T$93,3,FALSE)*VLOOKUP($E278,BY_RES_Demand_Drivers!$A$5:$I$100,9,FALSE)</f>
        <v>0</v>
      </c>
      <c r="M278" s="49">
        <f t="shared" si="19"/>
        <v>0.63749999999999996</v>
      </c>
    </row>
    <row r="279" spans="2:13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 t="shared" si="20"/>
        <v>50.355173974215546</v>
      </c>
      <c r="G279" s="16">
        <f t="shared" si="21"/>
        <v>0</v>
      </c>
      <c r="H279" s="16">
        <f t="shared" si="22"/>
        <v>0</v>
      </c>
      <c r="J279" s="16">
        <f>VLOOKUP($C279,'Growth rate'!$B$3:$T$93,3,FALSE)*VLOOKUP($E279,BY_RES_Demand_Drivers!$A$5:$I$100,7,FALSE)</f>
        <v>80.568278358744877</v>
      </c>
      <c r="K279" s="16">
        <f>VLOOKUP($C279,'Growth rate'!$B$3:$T$93,3,FALSE)*VLOOKUP($E279,BY_RES_Demand_Drivers!$A$5:$I$100,8,FALSE)</f>
        <v>0</v>
      </c>
      <c r="L279" s="16">
        <f>VLOOKUP($C279,'Growth rate'!$B$3:$T$93,3,FALSE)*VLOOKUP($E279,BY_RES_Demand_Drivers!$A$5:$I$100,9,FALSE)</f>
        <v>0</v>
      </c>
      <c r="M279" s="49">
        <f t="shared" si="19"/>
        <v>0.625</v>
      </c>
    </row>
    <row r="280" spans="2:13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 t="shared" si="20"/>
        <v>50.137639622646937</v>
      </c>
      <c r="G280" s="16">
        <f t="shared" si="21"/>
        <v>0</v>
      </c>
      <c r="H280" s="16">
        <f t="shared" si="22"/>
        <v>0</v>
      </c>
      <c r="J280" s="16">
        <f>VLOOKUP($C280,'Growth rate'!$B$3:$T$93,3,FALSE)*VLOOKUP($E280,BY_RES_Demand_Drivers!$A$5:$I$100,7,FALSE)</f>
        <v>81.857370812484803</v>
      </c>
      <c r="K280" s="16">
        <f>VLOOKUP($C280,'Growth rate'!$B$3:$T$93,3,FALSE)*VLOOKUP($E280,BY_RES_Demand_Drivers!$A$5:$I$100,8,FALSE)</f>
        <v>0</v>
      </c>
      <c r="L280" s="16">
        <f>VLOOKUP($C280,'Growth rate'!$B$3:$T$93,3,FALSE)*VLOOKUP($E280,BY_RES_Demand_Drivers!$A$5:$I$100,9,FALSE)</f>
        <v>0</v>
      </c>
      <c r="M280" s="49">
        <f t="shared" si="19"/>
        <v>0.61249999999999993</v>
      </c>
    </row>
    <row r="281" spans="2:13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 t="shared" si="20"/>
        <v>49.900253247290735</v>
      </c>
      <c r="G281" s="16">
        <f t="shared" si="21"/>
        <v>0</v>
      </c>
      <c r="H281" s="16">
        <f t="shared" si="22"/>
        <v>0</v>
      </c>
      <c r="J281" s="16">
        <f>VLOOKUP($C281,'Growth rate'!$B$3:$T$93,3,FALSE)*VLOOKUP($E281,BY_RES_Demand_Drivers!$A$5:$I$100,7,FALSE)</f>
        <v>83.167088745484563</v>
      </c>
      <c r="K281" s="16">
        <f>VLOOKUP($C281,'Growth rate'!$B$3:$T$93,3,FALSE)*VLOOKUP($E281,BY_RES_Demand_Drivers!$A$5:$I$100,8,FALSE)</f>
        <v>0</v>
      </c>
      <c r="L281" s="16">
        <f>VLOOKUP($C281,'Growth rate'!$B$3:$T$93,3,FALSE)*VLOOKUP($E281,BY_RES_Demand_Drivers!$A$5:$I$100,9,FALSE)</f>
        <v>0</v>
      </c>
      <c r="M281" s="49">
        <f t="shared" si="19"/>
        <v>0.6</v>
      </c>
    </row>
    <row r="282" spans="2:13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 t="shared" si="20"/>
        <v>50.698657299247387</v>
      </c>
      <c r="G282" s="16">
        <f t="shared" si="21"/>
        <v>0</v>
      </c>
      <c r="H282" s="16">
        <f t="shared" si="22"/>
        <v>0</v>
      </c>
      <c r="J282" s="16">
        <f>VLOOKUP($C282,'Growth rate'!$B$3:$T$93,3,FALSE)*VLOOKUP($E282,BY_RES_Demand_Drivers!$A$5:$I$100,7,FALSE)</f>
        <v>84.497762165412311</v>
      </c>
      <c r="K282" s="16">
        <f>VLOOKUP($C282,'Growth rate'!$B$3:$T$93,3,FALSE)*VLOOKUP($E282,BY_RES_Demand_Drivers!$A$5:$I$100,8,FALSE)</f>
        <v>0</v>
      </c>
      <c r="L282" s="16">
        <f>VLOOKUP($C282,'Growth rate'!$B$3:$T$93,3,FALSE)*VLOOKUP($E282,BY_RES_Demand_Drivers!$A$5:$I$100,9,FALSE)</f>
        <v>0</v>
      </c>
      <c r="M282" s="49">
        <f t="shared" si="19"/>
        <v>0.6</v>
      </c>
    </row>
    <row r="283" spans="2:13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 t="shared" si="20"/>
        <v>51.509835816035341</v>
      </c>
      <c r="G283" s="16">
        <f t="shared" si="21"/>
        <v>0</v>
      </c>
      <c r="H283" s="16">
        <f t="shared" si="22"/>
        <v>0</v>
      </c>
      <c r="J283" s="16">
        <f>VLOOKUP($C283,'Growth rate'!$B$3:$T$93,3,FALSE)*VLOOKUP($E283,BY_RES_Demand_Drivers!$A$5:$I$100,7,FALSE)</f>
        <v>85.849726360058909</v>
      </c>
      <c r="K283" s="16">
        <f>VLOOKUP($C283,'Growth rate'!$B$3:$T$93,3,FALSE)*VLOOKUP($E283,BY_RES_Demand_Drivers!$A$5:$I$100,8,FALSE)</f>
        <v>0</v>
      </c>
      <c r="L283" s="16">
        <f>VLOOKUP($C283,'Growth rate'!$B$3:$T$93,3,FALSE)*VLOOKUP($E283,BY_RES_Demand_Drivers!$A$5:$I$100,9,FALSE)</f>
        <v>0</v>
      </c>
      <c r="M283" s="49">
        <f t="shared" si="19"/>
        <v>0.6</v>
      </c>
    </row>
    <row r="284" spans="2:13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 t="shared" si="20"/>
        <v>52.333993189091906</v>
      </c>
      <c r="G284" s="16">
        <f t="shared" si="21"/>
        <v>0</v>
      </c>
      <c r="H284" s="16">
        <f t="shared" si="22"/>
        <v>0</v>
      </c>
      <c r="J284" s="16">
        <f>VLOOKUP($C284,'Growth rate'!$B$3:$T$93,3,FALSE)*VLOOKUP($E284,BY_RES_Demand_Drivers!$A$5:$I$100,7,FALSE)</f>
        <v>87.223321981819851</v>
      </c>
      <c r="K284" s="16">
        <f>VLOOKUP($C284,'Growth rate'!$B$3:$T$93,3,FALSE)*VLOOKUP($E284,BY_RES_Demand_Drivers!$A$5:$I$100,8,FALSE)</f>
        <v>0</v>
      </c>
      <c r="L284" s="16">
        <f>VLOOKUP($C284,'Growth rate'!$B$3:$T$93,3,FALSE)*VLOOKUP($E284,BY_RES_Demand_Drivers!$A$5:$I$100,9,FALSE)</f>
        <v>0</v>
      </c>
      <c r="M284" s="49">
        <f t="shared" si="19"/>
        <v>0.6</v>
      </c>
    </row>
    <row r="285" spans="2:13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 t="shared" si="20"/>
        <v>53.171337080117375</v>
      </c>
      <c r="G285" s="16">
        <f t="shared" si="21"/>
        <v>0</v>
      </c>
      <c r="H285" s="16">
        <f t="shared" si="22"/>
        <v>0</v>
      </c>
      <c r="J285" s="16">
        <f>VLOOKUP($C285,'Growth rate'!$B$3:$T$93,3,FALSE)*VLOOKUP($E285,BY_RES_Demand_Drivers!$A$5:$I$100,7,FALSE)</f>
        <v>88.618895133528966</v>
      </c>
      <c r="K285" s="16">
        <f>VLOOKUP($C285,'Growth rate'!$B$3:$T$93,3,FALSE)*VLOOKUP($E285,BY_RES_Demand_Drivers!$A$5:$I$100,8,FALSE)</f>
        <v>0</v>
      </c>
      <c r="L285" s="16">
        <f>VLOOKUP($C285,'Growth rate'!$B$3:$T$93,3,FALSE)*VLOOKUP($E285,BY_RES_Demand_Drivers!$A$5:$I$100,9,FALSE)</f>
        <v>0</v>
      </c>
      <c r="M285" s="49">
        <f t="shared" si="19"/>
        <v>0.6</v>
      </c>
    </row>
    <row r="286" spans="2:13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 t="shared" si="20"/>
        <v>54.022078473399262</v>
      </c>
      <c r="G286" s="16">
        <f t="shared" si="21"/>
        <v>0</v>
      </c>
      <c r="H286" s="16">
        <f t="shared" si="22"/>
        <v>0</v>
      </c>
      <c r="J286" s="16">
        <f>VLOOKUP($C286,'Growth rate'!$B$3:$T$93,3,FALSE)*VLOOKUP($E286,BY_RES_Demand_Drivers!$A$5:$I$100,7,FALSE)</f>
        <v>90.036797455665436</v>
      </c>
      <c r="K286" s="16">
        <f>VLOOKUP($C286,'Growth rate'!$B$3:$T$93,3,FALSE)*VLOOKUP($E286,BY_RES_Demand_Drivers!$A$5:$I$100,8,FALSE)</f>
        <v>0</v>
      </c>
      <c r="L286" s="16">
        <f>VLOOKUP($C286,'Growth rate'!$B$3:$T$93,3,FALSE)*VLOOKUP($E286,BY_RES_Demand_Drivers!$A$5:$I$100,9,FALSE)</f>
        <v>0</v>
      </c>
      <c r="M286" s="49">
        <f t="shared" si="19"/>
        <v>0.6</v>
      </c>
    </row>
    <row r="287" spans="2:13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 t="shared" si="20"/>
        <v>54.886431728973648</v>
      </c>
      <c r="G287" s="16">
        <f t="shared" si="21"/>
        <v>0</v>
      </c>
      <c r="H287" s="16">
        <f t="shared" si="22"/>
        <v>0</v>
      </c>
      <c r="J287" s="16">
        <f>VLOOKUP($C287,'Growth rate'!$B$3:$T$93,3,FALSE)*VLOOKUP($E287,BY_RES_Demand_Drivers!$A$5:$I$100,7,FALSE)</f>
        <v>91.477386214956084</v>
      </c>
      <c r="K287" s="16">
        <f>VLOOKUP($C287,'Growth rate'!$B$3:$T$93,3,FALSE)*VLOOKUP($E287,BY_RES_Demand_Drivers!$A$5:$I$100,8,FALSE)</f>
        <v>0</v>
      </c>
      <c r="L287" s="16">
        <f>VLOOKUP($C287,'Growth rate'!$B$3:$T$93,3,FALSE)*VLOOKUP($E287,BY_RES_Demand_Drivers!$A$5:$I$100,9,FALSE)</f>
        <v>0</v>
      </c>
      <c r="M287" s="49">
        <f t="shared" si="19"/>
        <v>0.6</v>
      </c>
    </row>
    <row r="288" spans="2:13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 t="shared" si="20"/>
        <v>55.764614636637226</v>
      </c>
      <c r="G288" s="16">
        <f t="shared" si="21"/>
        <v>0</v>
      </c>
      <c r="H288" s="16">
        <f t="shared" si="22"/>
        <v>0</v>
      </c>
      <c r="J288" s="16">
        <f>VLOOKUP($C288,'Growth rate'!$B$3:$T$93,3,FALSE)*VLOOKUP($E288,BY_RES_Demand_Drivers!$A$5:$I$100,7,FALSE)</f>
        <v>92.941024394395384</v>
      </c>
      <c r="K288" s="16">
        <f>VLOOKUP($C288,'Growth rate'!$B$3:$T$93,3,FALSE)*VLOOKUP($E288,BY_RES_Demand_Drivers!$A$5:$I$100,8,FALSE)</f>
        <v>0</v>
      </c>
      <c r="L288" s="16">
        <f>VLOOKUP($C288,'Growth rate'!$B$3:$T$93,3,FALSE)*VLOOKUP($E288,BY_RES_Demand_Drivers!$A$5:$I$100,9,FALSE)</f>
        <v>0</v>
      </c>
      <c r="M288" s="49">
        <f t="shared" si="19"/>
        <v>0.6</v>
      </c>
    </row>
    <row r="289" spans="2:13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 t="shared" si="20"/>
        <v>56.656848470823427</v>
      </c>
      <c r="G289" s="16">
        <f t="shared" si="21"/>
        <v>0</v>
      </c>
      <c r="H289" s="16">
        <f t="shared" si="22"/>
        <v>0</v>
      </c>
      <c r="J289" s="16">
        <f>VLOOKUP($C289,'Growth rate'!$B$3:$T$93,3,FALSE)*VLOOKUP($E289,BY_RES_Demand_Drivers!$A$5:$I$100,7,FALSE)</f>
        <v>94.428080784705713</v>
      </c>
      <c r="K289" s="16">
        <f>VLOOKUP($C289,'Growth rate'!$B$3:$T$93,3,FALSE)*VLOOKUP($E289,BY_RES_Demand_Drivers!$A$5:$I$100,8,FALSE)</f>
        <v>0</v>
      </c>
      <c r="L289" s="16">
        <f>VLOOKUP($C289,'Growth rate'!$B$3:$T$93,3,FALSE)*VLOOKUP($E289,BY_RES_Demand_Drivers!$A$5:$I$100,9,FALSE)</f>
        <v>0</v>
      </c>
      <c r="M289" s="49">
        <f t="shared" si="19"/>
        <v>0.6</v>
      </c>
    </row>
    <row r="290" spans="2:13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 t="shared" si="20"/>
        <v>57.563358046356598</v>
      </c>
      <c r="G290" s="16">
        <f t="shared" si="21"/>
        <v>0</v>
      </c>
      <c r="H290" s="16">
        <f t="shared" si="22"/>
        <v>0</v>
      </c>
      <c r="J290" s="16">
        <f>VLOOKUP($C290,'Growth rate'!$B$3:$T$93,3,FALSE)*VLOOKUP($E290,BY_RES_Demand_Drivers!$A$5:$I$100,7,FALSE)</f>
        <v>95.938930077261006</v>
      </c>
      <c r="K290" s="16">
        <f>VLOOKUP($C290,'Growth rate'!$B$3:$T$93,3,FALSE)*VLOOKUP($E290,BY_RES_Demand_Drivers!$A$5:$I$100,8,FALSE)</f>
        <v>0</v>
      </c>
      <c r="L290" s="16">
        <f>VLOOKUP($C290,'Growth rate'!$B$3:$T$93,3,FALSE)*VLOOKUP($E290,BY_RES_Demand_Drivers!$A$5:$I$100,9,FALSE)</f>
        <v>0</v>
      </c>
      <c r="M290" s="49">
        <f t="shared" si="19"/>
        <v>0.6</v>
      </c>
    </row>
    <row r="291" spans="2:13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 t="shared" si="20"/>
        <v>58.484371775098303</v>
      </c>
      <c r="G291" s="16">
        <f t="shared" si="21"/>
        <v>0</v>
      </c>
      <c r="H291" s="16">
        <f t="shared" si="22"/>
        <v>0</v>
      </c>
      <c r="J291" s="16">
        <f>VLOOKUP($C291,'Growth rate'!$B$3:$T$93,3,FALSE)*VLOOKUP($E291,BY_RES_Demand_Drivers!$A$5:$I$100,7,FALSE)</f>
        <v>97.473952958497179</v>
      </c>
      <c r="K291" s="16">
        <f>VLOOKUP($C291,'Growth rate'!$B$3:$T$93,3,FALSE)*VLOOKUP($E291,BY_RES_Demand_Drivers!$A$5:$I$100,8,FALSE)</f>
        <v>0</v>
      </c>
      <c r="L291" s="16">
        <f>VLOOKUP($C291,'Growth rate'!$B$3:$T$93,3,FALSE)*VLOOKUP($E291,BY_RES_Demand_Drivers!$A$5:$I$100,9,FALSE)</f>
        <v>0</v>
      </c>
      <c r="M291" s="49">
        <f t="shared" si="19"/>
        <v>0.6</v>
      </c>
    </row>
    <row r="292" spans="2:13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 t="shared" si="20"/>
        <v>59.420121723499875</v>
      </c>
      <c r="G292" s="16">
        <f t="shared" si="21"/>
        <v>0</v>
      </c>
      <c r="H292" s="16">
        <f t="shared" si="22"/>
        <v>0</v>
      </c>
      <c r="J292" s="16">
        <f>VLOOKUP($C292,'Growth rate'!$B$3:$T$93,3,FALSE)*VLOOKUP($E292,BY_RES_Demand_Drivers!$A$5:$I$100,7,FALSE)</f>
        <v>99.03353620583313</v>
      </c>
      <c r="K292" s="16">
        <f>VLOOKUP($C292,'Growth rate'!$B$3:$T$93,3,FALSE)*VLOOKUP($E292,BY_RES_Demand_Drivers!$A$5:$I$100,8,FALSE)</f>
        <v>0</v>
      </c>
      <c r="L292" s="16">
        <f>VLOOKUP($C292,'Growth rate'!$B$3:$T$93,3,FALSE)*VLOOKUP($E292,BY_RES_Demand_Drivers!$A$5:$I$100,9,FALSE)</f>
        <v>0</v>
      </c>
      <c r="M292" s="49">
        <f t="shared" si="19"/>
        <v>0.6</v>
      </c>
    </row>
    <row r="293" spans="2:13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 t="shared" si="20"/>
        <v>60.370843671075875</v>
      </c>
      <c r="G293" s="16">
        <f t="shared" si="21"/>
        <v>0</v>
      </c>
      <c r="H293" s="16">
        <f t="shared" si="22"/>
        <v>0</v>
      </c>
      <c r="J293" s="16">
        <f>VLOOKUP($C293,'Growth rate'!$B$3:$T$93,3,FALSE)*VLOOKUP($E293,BY_RES_Demand_Drivers!$A$5:$I$100,7,FALSE)</f>
        <v>100.61807278512646</v>
      </c>
      <c r="K293" s="16">
        <f>VLOOKUP($C293,'Growth rate'!$B$3:$T$93,3,FALSE)*VLOOKUP($E293,BY_RES_Demand_Drivers!$A$5:$I$100,8,FALSE)</f>
        <v>0</v>
      </c>
      <c r="L293" s="16">
        <f>VLOOKUP($C293,'Growth rate'!$B$3:$T$93,3,FALSE)*VLOOKUP($E293,BY_RES_Demand_Drivers!$A$5:$I$100,9,FALSE)</f>
        <v>0</v>
      </c>
      <c r="M293" s="49">
        <f t="shared" si="19"/>
        <v>0.6</v>
      </c>
    </row>
    <row r="294" spans="2:13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 t="shared" si="20"/>
        <v>61.336777169813089</v>
      </c>
      <c r="G294" s="16">
        <f t="shared" si="21"/>
        <v>0</v>
      </c>
      <c r="H294" s="16">
        <f t="shared" si="22"/>
        <v>0</v>
      </c>
      <c r="J294" s="16">
        <f>VLOOKUP($C294,'Growth rate'!$B$3:$T$93,3,FALSE)*VLOOKUP($E294,BY_RES_Demand_Drivers!$A$5:$I$100,7,FALSE)</f>
        <v>102.22796194968849</v>
      </c>
      <c r="K294" s="16">
        <f>VLOOKUP($C294,'Growth rate'!$B$3:$T$93,3,FALSE)*VLOOKUP($E294,BY_RES_Demand_Drivers!$A$5:$I$100,8,FALSE)</f>
        <v>0</v>
      </c>
      <c r="L294" s="16">
        <f>VLOOKUP($C294,'Growth rate'!$B$3:$T$93,3,FALSE)*VLOOKUP($E294,BY_RES_Demand_Drivers!$A$5:$I$100,9,FALSE)</f>
        <v>0</v>
      </c>
      <c r="M294" s="49">
        <f t="shared" si="19"/>
        <v>0.6</v>
      </c>
    </row>
    <row r="295" spans="2:13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 t="shared" si="20"/>
        <v>62.318165604530108</v>
      </c>
      <c r="G295" s="16">
        <f t="shared" si="21"/>
        <v>0</v>
      </c>
      <c r="H295" s="16">
        <f t="shared" si="22"/>
        <v>0</v>
      </c>
      <c r="J295" s="16">
        <f>VLOOKUP($C295,'Growth rate'!$B$3:$T$93,3,FALSE)*VLOOKUP($E295,BY_RES_Demand_Drivers!$A$5:$I$100,7,FALSE)</f>
        <v>103.86360934088351</v>
      </c>
      <c r="K295" s="16">
        <f>VLOOKUP($C295,'Growth rate'!$B$3:$T$93,3,FALSE)*VLOOKUP($E295,BY_RES_Demand_Drivers!$A$5:$I$100,8,FALSE)</f>
        <v>0</v>
      </c>
      <c r="L295" s="16">
        <f>VLOOKUP($C295,'Growth rate'!$B$3:$T$93,3,FALSE)*VLOOKUP($E295,BY_RES_Demand_Drivers!$A$5:$I$100,9,FALSE)</f>
        <v>0</v>
      </c>
      <c r="M295" s="49">
        <f t="shared" si="19"/>
        <v>0.6</v>
      </c>
    </row>
    <row r="296" spans="2:13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 t="shared" si="20"/>
        <v>63.315256254202595</v>
      </c>
      <c r="G296" s="16">
        <f t="shared" si="21"/>
        <v>0</v>
      </c>
      <c r="H296" s="16">
        <f t="shared" si="22"/>
        <v>0</v>
      </c>
      <c r="J296" s="16">
        <f>VLOOKUP($C296,'Growth rate'!$B$3:$T$93,3,FALSE)*VLOOKUP($E296,BY_RES_Demand_Drivers!$A$5:$I$100,7,FALSE)</f>
        <v>105.52542709033766</v>
      </c>
      <c r="K296" s="16">
        <f>VLOOKUP($C296,'Growth rate'!$B$3:$T$93,3,FALSE)*VLOOKUP($E296,BY_RES_Demand_Drivers!$A$5:$I$100,8,FALSE)</f>
        <v>0</v>
      </c>
      <c r="L296" s="16">
        <f>VLOOKUP($C296,'Growth rate'!$B$3:$T$93,3,FALSE)*VLOOKUP($E296,BY_RES_Demand_Drivers!$A$5:$I$100,9,FALSE)</f>
        <v>0</v>
      </c>
      <c r="M296" s="49">
        <f t="shared" si="19"/>
        <v>0.6</v>
      </c>
    </row>
    <row r="297" spans="2:13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 t="shared" si="20"/>
        <v>64.328300354269828</v>
      </c>
      <c r="G297" s="16">
        <f t="shared" si="21"/>
        <v>0</v>
      </c>
      <c r="H297" s="16">
        <f t="shared" si="22"/>
        <v>0</v>
      </c>
      <c r="J297" s="16">
        <f>VLOOKUP($C297,'Growth rate'!$B$3:$T$93,3,FALSE)*VLOOKUP($E297,BY_RES_Demand_Drivers!$A$5:$I$100,7,FALSE)</f>
        <v>107.21383392378306</v>
      </c>
      <c r="K297" s="16">
        <f>VLOOKUP($C297,'Growth rate'!$B$3:$T$93,3,FALSE)*VLOOKUP($E297,BY_RES_Demand_Drivers!$A$5:$I$100,8,FALSE)</f>
        <v>0</v>
      </c>
      <c r="L297" s="16">
        <f>VLOOKUP($C297,'Growth rate'!$B$3:$T$93,3,FALSE)*VLOOKUP($E297,BY_RES_Demand_Drivers!$A$5:$I$100,9,FALSE)</f>
        <v>0</v>
      </c>
      <c r="M297" s="49">
        <f t="shared" si="19"/>
        <v>0.6</v>
      </c>
    </row>
    <row r="298" spans="2:13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 t="shared" si="20"/>
        <v>65.357553159938149</v>
      </c>
      <c r="G298" s="16">
        <f t="shared" si="21"/>
        <v>0</v>
      </c>
      <c r="H298" s="16">
        <f t="shared" si="22"/>
        <v>0</v>
      </c>
      <c r="J298" s="16">
        <f>VLOOKUP($C298,'Growth rate'!$B$3:$T$93,3,FALSE)*VLOOKUP($E298,BY_RES_Demand_Drivers!$A$5:$I$100,7,FALSE)</f>
        <v>108.92925526656359</v>
      </c>
      <c r="K298" s="16">
        <f>VLOOKUP($C298,'Growth rate'!$B$3:$T$93,3,FALSE)*VLOOKUP($E298,BY_RES_Demand_Drivers!$A$5:$I$100,8,FALSE)</f>
        <v>0</v>
      </c>
      <c r="L298" s="16">
        <f>VLOOKUP($C298,'Growth rate'!$B$3:$T$93,3,FALSE)*VLOOKUP($E298,BY_RES_Demand_Drivers!$A$5:$I$100,9,FALSE)</f>
        <v>0</v>
      </c>
      <c r="M298" s="49">
        <f t="shared" si="19"/>
        <v>0.6</v>
      </c>
    </row>
    <row r="299" spans="2:13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 t="shared" si="20"/>
        <v>66.403274010497157</v>
      </c>
      <c r="G299" s="16">
        <f t="shared" si="21"/>
        <v>0</v>
      </c>
      <c r="H299" s="16">
        <f t="shared" si="22"/>
        <v>0</v>
      </c>
      <c r="J299" s="16">
        <f>VLOOKUP($C299,'Growth rate'!$B$3:$T$93,3,FALSE)*VLOOKUP($E299,BY_RES_Demand_Drivers!$A$5:$I$100,7,FALSE)</f>
        <v>110.6721233508286</v>
      </c>
      <c r="K299" s="16">
        <f>VLOOKUP($C299,'Growth rate'!$B$3:$T$93,3,FALSE)*VLOOKUP($E299,BY_RES_Demand_Drivers!$A$5:$I$100,8,FALSE)</f>
        <v>0</v>
      </c>
      <c r="L299" s="16">
        <f>VLOOKUP($C299,'Growth rate'!$B$3:$T$93,3,FALSE)*VLOOKUP($E299,BY_RES_Demand_Drivers!$A$5:$I$100,9,FALSE)</f>
        <v>0</v>
      </c>
      <c r="M299" s="49">
        <f t="shared" si="19"/>
        <v>0.6</v>
      </c>
    </row>
    <row r="300" spans="2:13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 t="shared" si="20"/>
        <v>67.465726394665111</v>
      </c>
      <c r="G300" s="16">
        <f t="shared" si="21"/>
        <v>0</v>
      </c>
      <c r="H300" s="16">
        <f t="shared" si="22"/>
        <v>0</v>
      </c>
      <c r="J300" s="16">
        <f>VLOOKUP($C300,'Growth rate'!$B$3:$T$93,3,FALSE)*VLOOKUP($E300,BY_RES_Demand_Drivers!$A$5:$I$100,7,FALSE)</f>
        <v>112.44287732444185</v>
      </c>
      <c r="K300" s="16">
        <f>VLOOKUP($C300,'Growth rate'!$B$3:$T$93,3,FALSE)*VLOOKUP($E300,BY_RES_Demand_Drivers!$A$5:$I$100,8,FALSE)</f>
        <v>0</v>
      </c>
      <c r="L300" s="16">
        <f>VLOOKUP($C300,'Growth rate'!$B$3:$T$93,3,FALSE)*VLOOKUP($E300,BY_RES_Demand_Drivers!$A$5:$I$100,9,FALSE)</f>
        <v>0</v>
      </c>
      <c r="M300" s="49">
        <f t="shared" si="19"/>
        <v>0.6</v>
      </c>
    </row>
    <row r="301" spans="2:13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 t="shared" si="20"/>
        <v>68.545178016979747</v>
      </c>
      <c r="G301" s="16">
        <f t="shared" si="21"/>
        <v>0</v>
      </c>
      <c r="H301" s="16">
        <f t="shared" si="22"/>
        <v>0</v>
      </c>
      <c r="J301" s="16">
        <f>VLOOKUP($C301,'Growth rate'!$B$3:$T$93,3,FALSE)*VLOOKUP($E301,BY_RES_Demand_Drivers!$A$5:$I$100,7,FALSE)</f>
        <v>114.24196336163293</v>
      </c>
      <c r="K301" s="16">
        <f>VLOOKUP($C301,'Growth rate'!$B$3:$T$93,3,FALSE)*VLOOKUP($E301,BY_RES_Demand_Drivers!$A$5:$I$100,8,FALSE)</f>
        <v>0</v>
      </c>
      <c r="L301" s="16">
        <f>VLOOKUP($C301,'Growth rate'!$B$3:$T$93,3,FALSE)*VLOOKUP($E301,BY_RES_Demand_Drivers!$A$5:$I$100,9,FALSE)</f>
        <v>0</v>
      </c>
      <c r="M301" s="49">
        <f t="shared" si="19"/>
        <v>0.6</v>
      </c>
    </row>
    <row r="302" spans="2:13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 t="shared" si="20"/>
        <v>69.641900865251429</v>
      </c>
      <c r="G302" s="16">
        <f t="shared" si="21"/>
        <v>0</v>
      </c>
      <c r="H302" s="16">
        <f t="shared" si="22"/>
        <v>0</v>
      </c>
      <c r="J302" s="16">
        <f>VLOOKUP($C302,'Growth rate'!$B$3:$T$93,3,FALSE)*VLOOKUP($E302,BY_RES_Demand_Drivers!$A$5:$I$100,7,FALSE)</f>
        <v>116.06983477541905</v>
      </c>
      <c r="K302" s="16">
        <f>VLOOKUP($C302,'Growth rate'!$B$3:$T$93,3,FALSE)*VLOOKUP($E302,BY_RES_Demand_Drivers!$A$5:$I$100,8,FALSE)</f>
        <v>0</v>
      </c>
      <c r="L302" s="16">
        <f>VLOOKUP($C302,'Growth rate'!$B$3:$T$93,3,FALSE)*VLOOKUP($E302,BY_RES_Demand_Drivers!$A$5:$I$100,9,FALSE)</f>
        <v>0</v>
      </c>
      <c r="M302" s="49">
        <f t="shared" si="19"/>
        <v>0.6</v>
      </c>
    </row>
    <row r="303" spans="2:13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 t="shared" si="20"/>
        <v>70.756171279095454</v>
      </c>
      <c r="G303" s="16">
        <f t="shared" si="21"/>
        <v>0</v>
      </c>
      <c r="H303" s="16">
        <f t="shared" si="22"/>
        <v>0</v>
      </c>
      <c r="J303" s="16">
        <f>VLOOKUP($C303,'Growth rate'!$B$3:$T$93,3,FALSE)*VLOOKUP($E303,BY_RES_Demand_Drivers!$A$5:$I$100,7,FALSE)</f>
        <v>117.92695213182576</v>
      </c>
      <c r="K303" s="16">
        <f>VLOOKUP($C303,'Growth rate'!$B$3:$T$93,3,FALSE)*VLOOKUP($E303,BY_RES_Demand_Drivers!$A$5:$I$100,8,FALSE)</f>
        <v>0</v>
      </c>
      <c r="L303" s="16">
        <f>VLOOKUP($C303,'Growth rate'!$B$3:$T$93,3,FALSE)*VLOOKUP($E303,BY_RES_Demand_Drivers!$A$5:$I$100,9,FALSE)</f>
        <v>0</v>
      </c>
      <c r="M303" s="49">
        <f t="shared" si="19"/>
        <v>0.6</v>
      </c>
    </row>
    <row r="304" spans="2:13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 t="shared" si="20"/>
        <v>71.888270019560977</v>
      </c>
      <c r="G304" s="16">
        <f t="shared" si="21"/>
        <v>0</v>
      </c>
      <c r="H304" s="16">
        <f t="shared" si="22"/>
        <v>0</v>
      </c>
      <c r="J304" s="16">
        <f>VLOOKUP($C304,'Growth rate'!$B$3:$T$93,3,FALSE)*VLOOKUP($E304,BY_RES_Demand_Drivers!$A$5:$I$100,7,FALSE)</f>
        <v>119.81378336593497</v>
      </c>
      <c r="K304" s="16">
        <f>VLOOKUP($C304,'Growth rate'!$B$3:$T$93,3,FALSE)*VLOOKUP($E304,BY_RES_Demand_Drivers!$A$5:$I$100,8,FALSE)</f>
        <v>0</v>
      </c>
      <c r="L304" s="16">
        <f>VLOOKUP($C304,'Growth rate'!$B$3:$T$93,3,FALSE)*VLOOKUP($E304,BY_RES_Demand_Drivers!$A$5:$I$100,9,FALSE)</f>
        <v>0</v>
      </c>
      <c r="M304" s="49">
        <f t="shared" si="19"/>
        <v>0.6</v>
      </c>
    </row>
    <row r="305" spans="2:13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 t="shared" si="20"/>
        <v>73.038482339873951</v>
      </c>
      <c r="G305" s="16">
        <f t="shared" si="21"/>
        <v>0</v>
      </c>
      <c r="H305" s="16">
        <f t="shared" si="22"/>
        <v>0</v>
      </c>
      <c r="J305" s="16">
        <f>VLOOKUP($C305,'Growth rate'!$B$3:$T$93,3,FALSE)*VLOOKUP($E305,BY_RES_Demand_Drivers!$A$5:$I$100,7,FALSE)</f>
        <v>121.73080389978992</v>
      </c>
      <c r="K305" s="16">
        <f>VLOOKUP($C305,'Growth rate'!$B$3:$T$93,3,FALSE)*VLOOKUP($E305,BY_RES_Demand_Drivers!$A$5:$I$100,8,FALSE)</f>
        <v>0</v>
      </c>
      <c r="L305" s="16">
        <f>VLOOKUP($C305,'Growth rate'!$B$3:$T$93,3,FALSE)*VLOOKUP($E305,BY_RES_Demand_Drivers!$A$5:$I$100,9,FALSE)</f>
        <v>0</v>
      </c>
      <c r="M305" s="49">
        <f t="shared" si="19"/>
        <v>0.6</v>
      </c>
    </row>
    <row r="306" spans="2:13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 t="shared" si="20"/>
        <v>74.207098057311924</v>
      </c>
      <c r="G306" s="16">
        <f t="shared" si="21"/>
        <v>0</v>
      </c>
      <c r="H306" s="16">
        <f t="shared" si="22"/>
        <v>0</v>
      </c>
      <c r="J306" s="16">
        <f>VLOOKUP($C306,'Growth rate'!$B$3:$T$93,3,FALSE)*VLOOKUP($E306,BY_RES_Demand_Drivers!$A$5:$I$100,7,FALSE)</f>
        <v>123.67849676218655</v>
      </c>
      <c r="K306" s="16">
        <f>VLOOKUP($C306,'Growth rate'!$B$3:$T$93,3,FALSE)*VLOOKUP($E306,BY_RES_Demand_Drivers!$A$5:$I$100,8,FALSE)</f>
        <v>0</v>
      </c>
      <c r="L306" s="16">
        <f>VLOOKUP($C306,'Growth rate'!$B$3:$T$93,3,FALSE)*VLOOKUP($E306,BY_RES_Demand_Drivers!$A$5:$I$100,9,FALSE)</f>
        <v>0</v>
      </c>
      <c r="M306" s="49">
        <f t="shared" si="19"/>
        <v>0.6</v>
      </c>
    </row>
    <row r="307" spans="2:13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 t="shared" si="20"/>
        <v>75.39441162622893</v>
      </c>
      <c r="G307" s="16">
        <f t="shared" si="21"/>
        <v>0</v>
      </c>
      <c r="H307" s="16">
        <f t="shared" si="22"/>
        <v>0</v>
      </c>
      <c r="J307" s="16">
        <f>VLOOKUP($C307,'Growth rate'!$B$3:$T$93,3,FALSE)*VLOOKUP($E307,BY_RES_Demand_Drivers!$A$5:$I$100,7,FALSE)</f>
        <v>125.65735271038155</v>
      </c>
      <c r="K307" s="16">
        <f>VLOOKUP($C307,'Growth rate'!$B$3:$T$93,3,FALSE)*VLOOKUP($E307,BY_RES_Demand_Drivers!$A$5:$I$100,8,FALSE)</f>
        <v>0</v>
      </c>
      <c r="L307" s="16">
        <f>VLOOKUP($C307,'Growth rate'!$B$3:$T$93,3,FALSE)*VLOOKUP($E307,BY_RES_Demand_Drivers!$A$5:$I$100,9,FALSE)</f>
        <v>0</v>
      </c>
      <c r="M307" s="49">
        <f t="shared" si="19"/>
        <v>0.6</v>
      </c>
    </row>
    <row r="308" spans="2:13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 t="shared" si="20"/>
        <v>76.60072221224857</v>
      </c>
      <c r="G308" s="16">
        <f t="shared" si="21"/>
        <v>0</v>
      </c>
      <c r="H308" s="16">
        <f t="shared" si="22"/>
        <v>0</v>
      </c>
      <c r="J308" s="16">
        <f>VLOOKUP($C308,'Growth rate'!$B$3:$T$93,3,FALSE)*VLOOKUP($E308,BY_RES_Demand_Drivers!$A$5:$I$100,7,FALSE)</f>
        <v>127.66787035374763</v>
      </c>
      <c r="K308" s="16">
        <f>VLOOKUP($C308,'Growth rate'!$B$3:$T$93,3,FALSE)*VLOOKUP($E308,BY_RES_Demand_Drivers!$A$5:$I$100,8,FALSE)</f>
        <v>0</v>
      </c>
      <c r="L308" s="16">
        <f>VLOOKUP($C308,'Growth rate'!$B$3:$T$93,3,FALSE)*VLOOKUP($E308,BY_RES_Demand_Drivers!$A$5:$I$100,9,FALSE)</f>
        <v>0</v>
      </c>
      <c r="M308" s="49">
        <f t="shared" si="19"/>
        <v>0.6</v>
      </c>
    </row>
    <row r="309" spans="2:13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 t="shared" si="20"/>
        <v>77.826333767644556</v>
      </c>
      <c r="G309" s="16">
        <f t="shared" si="21"/>
        <v>0</v>
      </c>
      <c r="H309" s="16">
        <f t="shared" si="22"/>
        <v>0</v>
      </c>
      <c r="J309" s="16">
        <f>VLOOKUP($C309,'Growth rate'!$B$3:$T$93,3,FALSE)*VLOOKUP($E309,BY_RES_Demand_Drivers!$A$5:$I$100,7,FALSE)</f>
        <v>129.7105562794076</v>
      </c>
      <c r="K309" s="16">
        <f>VLOOKUP($C309,'Growth rate'!$B$3:$T$93,3,FALSE)*VLOOKUP($E309,BY_RES_Demand_Drivers!$A$5:$I$100,8,FALSE)</f>
        <v>0</v>
      </c>
      <c r="L309" s="16">
        <f>VLOOKUP($C309,'Growth rate'!$B$3:$T$93,3,FALSE)*VLOOKUP($E309,BY_RES_Demand_Drivers!$A$5:$I$100,9,FALSE)</f>
        <v>0</v>
      </c>
      <c r="M309" s="49">
        <f t="shared" si="19"/>
        <v>0.6</v>
      </c>
    </row>
    <row r="310" spans="2:13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 t="shared" si="20"/>
        <v>79.071555107926883</v>
      </c>
      <c r="G310" s="16">
        <f t="shared" si="21"/>
        <v>0</v>
      </c>
      <c r="H310" s="16">
        <f t="shared" si="22"/>
        <v>0</v>
      </c>
      <c r="J310" s="16">
        <f>VLOOKUP($C310,'Growth rate'!$B$3:$T$93,3,FALSE)*VLOOKUP($E310,BY_RES_Demand_Drivers!$A$5:$I$100,7,FALSE)</f>
        <v>131.78592517987815</v>
      </c>
      <c r="K310" s="16">
        <f>VLOOKUP($C310,'Growth rate'!$B$3:$T$93,3,FALSE)*VLOOKUP($E310,BY_RES_Demand_Drivers!$A$5:$I$100,8,FALSE)</f>
        <v>0</v>
      </c>
      <c r="L310" s="16">
        <f>VLOOKUP($C310,'Growth rate'!$B$3:$T$93,3,FALSE)*VLOOKUP($E310,BY_RES_Demand_Drivers!$A$5:$I$100,9,FALSE)</f>
        <v>0</v>
      </c>
      <c r="M310" s="49">
        <f t="shared" si="19"/>
        <v>0.6</v>
      </c>
    </row>
    <row r="311" spans="2:13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 t="shared" si="20"/>
        <v>80.336699989653724</v>
      </c>
      <c r="G311" s="16">
        <f t="shared" si="21"/>
        <v>0</v>
      </c>
      <c r="H311" s="16">
        <f t="shared" si="22"/>
        <v>0</v>
      </c>
      <c r="J311" s="16">
        <f>VLOOKUP($C311,'Growth rate'!$B$3:$T$93,3,FALSE)*VLOOKUP($E311,BY_RES_Demand_Drivers!$A$5:$I$100,7,FALSE)</f>
        <v>133.8944999827562</v>
      </c>
      <c r="K311" s="16">
        <f>VLOOKUP($C311,'Growth rate'!$B$3:$T$93,3,FALSE)*VLOOKUP($E311,BY_RES_Demand_Drivers!$A$5:$I$100,8,FALSE)</f>
        <v>0</v>
      </c>
      <c r="L311" s="16">
        <f>VLOOKUP($C311,'Growth rate'!$B$3:$T$93,3,FALSE)*VLOOKUP($E311,BY_RES_Demand_Drivers!$A$5:$I$100,9,FALSE)</f>
        <v>0</v>
      </c>
      <c r="M311" s="49">
        <f t="shared" si="19"/>
        <v>0.6</v>
      </c>
    </row>
    <row r="312" spans="2:13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 t="shared" si="20"/>
        <v>81.622087189488184</v>
      </c>
      <c r="G312" s="16">
        <f t="shared" si="21"/>
        <v>0</v>
      </c>
      <c r="H312" s="16">
        <f t="shared" si="22"/>
        <v>0</v>
      </c>
      <c r="J312" s="16">
        <f>VLOOKUP($C312,'Growth rate'!$B$3:$T$93,3,FALSE)*VLOOKUP($E312,BY_RES_Demand_Drivers!$A$5:$I$100,7,FALSE)</f>
        <v>136.03681198248032</v>
      </c>
      <c r="K312" s="16">
        <f>VLOOKUP($C312,'Growth rate'!$B$3:$T$93,3,FALSE)*VLOOKUP($E312,BY_RES_Demand_Drivers!$A$5:$I$100,8,FALSE)</f>
        <v>0</v>
      </c>
      <c r="L312" s="16">
        <f>VLOOKUP($C312,'Growth rate'!$B$3:$T$93,3,FALSE)*VLOOKUP($E312,BY_RES_Demand_Drivers!$A$5:$I$100,9,FALSE)</f>
        <v>0</v>
      </c>
      <c r="M312" s="49">
        <f t="shared" si="19"/>
        <v>0.6</v>
      </c>
    </row>
    <row r="313" spans="2:13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 t="shared" si="20"/>
        <v>82.928040584519991</v>
      </c>
      <c r="G313" s="16">
        <f t="shared" si="21"/>
        <v>0</v>
      </c>
      <c r="H313" s="16">
        <f t="shared" si="22"/>
        <v>0</v>
      </c>
      <c r="J313" s="16">
        <f>VLOOKUP($C313,'Growth rate'!$B$3:$T$93,3,FALSE)*VLOOKUP($E313,BY_RES_Demand_Drivers!$A$5:$I$100,7,FALSE)</f>
        <v>138.2134009742</v>
      </c>
      <c r="K313" s="16">
        <f>VLOOKUP($C313,'Growth rate'!$B$3:$T$93,3,FALSE)*VLOOKUP($E313,BY_RES_Demand_Drivers!$A$5:$I$100,8,FALSE)</f>
        <v>0</v>
      </c>
      <c r="L313" s="16">
        <f>VLOOKUP($C313,'Growth rate'!$B$3:$T$93,3,FALSE)*VLOOKUP($E313,BY_RES_Demand_Drivers!$A$5:$I$100,9,FALSE)</f>
        <v>0</v>
      </c>
      <c r="M313" s="49">
        <f t="shared" si="19"/>
        <v>0.6</v>
      </c>
    </row>
    <row r="314" spans="2:13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 t="shared" si="20"/>
        <v>84.254889233872319</v>
      </c>
      <c r="G314" s="16">
        <f t="shared" si="21"/>
        <v>0</v>
      </c>
      <c r="H314" s="16">
        <f t="shared" si="22"/>
        <v>0</v>
      </c>
      <c r="J314" s="16">
        <f>VLOOKUP($C314,'Growth rate'!$B$3:$T$93,3,FALSE)*VLOOKUP($E314,BY_RES_Demand_Drivers!$A$5:$I$100,7,FALSE)</f>
        <v>140.4248153897872</v>
      </c>
      <c r="K314" s="16">
        <f>VLOOKUP($C314,'Growth rate'!$B$3:$T$93,3,FALSE)*VLOOKUP($E314,BY_RES_Demand_Drivers!$A$5:$I$100,8,FALSE)</f>
        <v>0</v>
      </c>
      <c r="L314" s="16">
        <f>VLOOKUP($C314,'Growth rate'!$B$3:$T$93,3,FALSE)*VLOOKUP($E314,BY_RES_Demand_Drivers!$A$5:$I$100,9,FALSE)</f>
        <v>0</v>
      </c>
      <c r="M314" s="49">
        <f t="shared" si="19"/>
        <v>0.6</v>
      </c>
    </row>
    <row r="315" spans="2:13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 t="shared" si="20"/>
        <v>85.60296746161427</v>
      </c>
      <c r="G315" s="16">
        <f t="shared" si="21"/>
        <v>0</v>
      </c>
      <c r="H315" s="16">
        <f t="shared" si="22"/>
        <v>0</v>
      </c>
      <c r="J315" s="16">
        <f>VLOOKUP($C315,'Growth rate'!$B$3:$T$93,3,FALSE)*VLOOKUP($E315,BY_RES_Demand_Drivers!$A$5:$I$100,7,FALSE)</f>
        <v>142.67161243602379</v>
      </c>
      <c r="K315" s="16">
        <f>VLOOKUP($C315,'Growth rate'!$B$3:$T$93,3,FALSE)*VLOOKUP($E315,BY_RES_Demand_Drivers!$A$5:$I$100,8,FALSE)</f>
        <v>0</v>
      </c>
      <c r="L315" s="16">
        <f>VLOOKUP($C315,'Growth rate'!$B$3:$T$93,3,FALSE)*VLOOKUP($E315,BY_RES_Demand_Drivers!$A$5:$I$100,9,FALSE)</f>
        <v>0</v>
      </c>
      <c r="M315" s="49">
        <f t="shared" si="19"/>
        <v>0.6</v>
      </c>
    </row>
    <row r="316" spans="2:13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 t="shared" si="20"/>
        <v>86.972614941000103</v>
      </c>
      <c r="G316" s="16">
        <f t="shared" si="21"/>
        <v>0</v>
      </c>
      <c r="H316" s="16">
        <f t="shared" si="22"/>
        <v>0</v>
      </c>
      <c r="J316" s="16">
        <f>VLOOKUP($C316,'Growth rate'!$B$3:$T$93,3,FALSE)*VLOOKUP($E316,BY_RES_Demand_Drivers!$A$5:$I$100,7,FALSE)</f>
        <v>144.95435823500017</v>
      </c>
      <c r="K316" s="16">
        <f>VLOOKUP($C316,'Growth rate'!$B$3:$T$93,3,FALSE)*VLOOKUP($E316,BY_RES_Demand_Drivers!$A$5:$I$100,8,FALSE)</f>
        <v>0</v>
      </c>
      <c r="L316" s="16">
        <f>VLOOKUP($C316,'Growth rate'!$B$3:$T$93,3,FALSE)*VLOOKUP($E316,BY_RES_Demand_Drivers!$A$5:$I$100,9,FALSE)</f>
        <v>0</v>
      </c>
      <c r="M316" s="49">
        <f t="shared" si="19"/>
        <v>0.6</v>
      </c>
    </row>
    <row r="317" spans="2:13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 t="shared" si="20"/>
        <v>88.364176780056113</v>
      </c>
      <c r="G317" s="16">
        <f t="shared" si="21"/>
        <v>0</v>
      </c>
      <c r="H317" s="16">
        <f t="shared" si="22"/>
        <v>0</v>
      </c>
      <c r="J317" s="16">
        <f>VLOOKUP($C317,'Growth rate'!$B$3:$T$93,3,FALSE)*VLOOKUP($E317,BY_RES_Demand_Drivers!$A$5:$I$100,7,FALSE)</f>
        <v>147.27362796676019</v>
      </c>
      <c r="K317" s="16">
        <f>VLOOKUP($C317,'Growth rate'!$B$3:$T$93,3,FALSE)*VLOOKUP($E317,BY_RES_Demand_Drivers!$A$5:$I$100,8,FALSE)</f>
        <v>0</v>
      </c>
      <c r="L317" s="16">
        <f>VLOOKUP($C317,'Growth rate'!$B$3:$T$93,3,FALSE)*VLOOKUP($E317,BY_RES_Demand_Drivers!$A$5:$I$100,9,FALSE)</f>
        <v>0</v>
      </c>
      <c r="M317" s="49">
        <f t="shared" si="19"/>
        <v>0.6</v>
      </c>
    </row>
    <row r="318" spans="2:13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 t="shared" si="20"/>
        <v>89.77800360853702</v>
      </c>
      <c r="G318" s="16">
        <f t="shared" si="21"/>
        <v>0</v>
      </c>
      <c r="H318" s="16">
        <f t="shared" si="22"/>
        <v>0</v>
      </c>
      <c r="J318" s="16">
        <f>VLOOKUP($C318,'Growth rate'!$B$3:$T$93,3,FALSE)*VLOOKUP($E318,BY_RES_Demand_Drivers!$A$5:$I$100,7,FALSE)</f>
        <v>149.63000601422837</v>
      </c>
      <c r="K318" s="16">
        <f>VLOOKUP($C318,'Growth rate'!$B$3:$T$93,3,FALSE)*VLOOKUP($E318,BY_RES_Demand_Drivers!$A$5:$I$100,8,FALSE)</f>
        <v>0</v>
      </c>
      <c r="L318" s="16">
        <f>VLOOKUP($C318,'Growth rate'!$B$3:$T$93,3,FALSE)*VLOOKUP($E318,BY_RES_Demand_Drivers!$A$5:$I$100,9,FALSE)</f>
        <v>0</v>
      </c>
      <c r="M318" s="49">
        <f t="shared" si="19"/>
        <v>0.6</v>
      </c>
    </row>
    <row r="319" spans="2:13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 t="shared" si="20"/>
        <v>91.214451666273618</v>
      </c>
      <c r="G319" s="16">
        <f t="shared" si="21"/>
        <v>0</v>
      </c>
      <c r="H319" s="16">
        <f t="shared" si="22"/>
        <v>0</v>
      </c>
      <c r="J319" s="16">
        <f>VLOOKUP($C319,'Growth rate'!$B$3:$T$93,3,FALSE)*VLOOKUP($E319,BY_RES_Demand_Drivers!$A$5:$I$100,7,FALSE)</f>
        <v>152.02408611045604</v>
      </c>
      <c r="K319" s="16">
        <f>VLOOKUP($C319,'Growth rate'!$B$3:$T$93,3,FALSE)*VLOOKUP($E319,BY_RES_Demand_Drivers!$A$5:$I$100,8,FALSE)</f>
        <v>0</v>
      </c>
      <c r="L319" s="16">
        <f>VLOOKUP($C319,'Growth rate'!$B$3:$T$93,3,FALSE)*VLOOKUP($E319,BY_RES_Demand_Drivers!$A$5:$I$100,9,FALSE)</f>
        <v>0</v>
      </c>
      <c r="M319" s="49">
        <f t="shared" si="19"/>
        <v>0.6</v>
      </c>
    </row>
    <row r="320" spans="2:13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 t="shared" si="20"/>
        <v>92.673882892933989</v>
      </c>
      <c r="G320" s="16">
        <f t="shared" si="21"/>
        <v>0</v>
      </c>
      <c r="H320" s="16">
        <f t="shared" si="22"/>
        <v>0</v>
      </c>
      <c r="J320" s="16">
        <f>VLOOKUP($C320,'Growth rate'!$B$3:$T$93,3,FALSE)*VLOOKUP($E320,BY_RES_Demand_Drivers!$A$5:$I$100,7,FALSE)</f>
        <v>154.45647148822331</v>
      </c>
      <c r="K320" s="16">
        <f>VLOOKUP($C320,'Growth rate'!$B$3:$T$93,3,FALSE)*VLOOKUP($E320,BY_RES_Demand_Drivers!$A$5:$I$100,8,FALSE)</f>
        <v>0</v>
      </c>
      <c r="L320" s="16">
        <f>VLOOKUP($C320,'Growth rate'!$B$3:$T$93,3,FALSE)*VLOOKUP($E320,BY_RES_Demand_Drivers!$A$5:$I$100,9,FALSE)</f>
        <v>0</v>
      </c>
      <c r="M320" s="49">
        <f t="shared" si="19"/>
        <v>0.6</v>
      </c>
    </row>
    <row r="321" spans="2:13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 t="shared" si="20"/>
        <v>94.156665019220938</v>
      </c>
      <c r="G321" s="16">
        <f t="shared" si="21"/>
        <v>0</v>
      </c>
      <c r="H321" s="16">
        <f t="shared" si="22"/>
        <v>0</v>
      </c>
      <c r="J321" s="16">
        <f>VLOOKUP($C321,'Growth rate'!$B$3:$T$93,3,FALSE)*VLOOKUP($E321,BY_RES_Demand_Drivers!$A$5:$I$100,7,FALSE)</f>
        <v>156.9277750320349</v>
      </c>
      <c r="K321" s="16">
        <f>VLOOKUP($C321,'Growth rate'!$B$3:$T$93,3,FALSE)*VLOOKUP($E321,BY_RES_Demand_Drivers!$A$5:$I$100,8,FALSE)</f>
        <v>0</v>
      </c>
      <c r="L321" s="16">
        <f>VLOOKUP($C321,'Growth rate'!$B$3:$T$93,3,FALSE)*VLOOKUP($E321,BY_RES_Demand_Drivers!$A$5:$I$100,9,FALSE)</f>
        <v>0</v>
      </c>
      <c r="M321" s="49">
        <f t="shared" ref="M321:M337" si="23">M239</f>
        <v>0.6</v>
      </c>
    </row>
    <row r="322" spans="2:13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 t="shared" si="20"/>
        <v>95.663171659528473</v>
      </c>
      <c r="G322" s="16">
        <f t="shared" si="21"/>
        <v>0</v>
      </c>
      <c r="H322" s="16">
        <f t="shared" si="22"/>
        <v>0</v>
      </c>
      <c r="J322" s="16">
        <f>VLOOKUP($C322,'Growth rate'!$B$3:$T$93,3,FALSE)*VLOOKUP($E322,BY_RES_Demand_Drivers!$A$5:$I$100,7,FALSE)</f>
        <v>159.43861943254745</v>
      </c>
      <c r="K322" s="16">
        <f>VLOOKUP($C322,'Growth rate'!$B$3:$T$93,3,FALSE)*VLOOKUP($E322,BY_RES_Demand_Drivers!$A$5:$I$100,8,FALSE)</f>
        <v>0</v>
      </c>
      <c r="L322" s="16">
        <f>VLOOKUP($C322,'Growth rate'!$B$3:$T$93,3,FALSE)*VLOOKUP($E322,BY_RES_Demand_Drivers!$A$5:$I$100,9,FALSE)</f>
        <v>0</v>
      </c>
      <c r="M322" s="49">
        <f t="shared" si="23"/>
        <v>0.6</v>
      </c>
    </row>
    <row r="323" spans="2:13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 t="shared" si="20"/>
        <v>97.193782406080942</v>
      </c>
      <c r="G323" s="16">
        <f t="shared" si="21"/>
        <v>0</v>
      </c>
      <c r="H323" s="16">
        <f t="shared" si="22"/>
        <v>0</v>
      </c>
      <c r="J323" s="16">
        <f>VLOOKUP($C323,'Growth rate'!$B$3:$T$93,3,FALSE)*VLOOKUP($E323,BY_RES_Demand_Drivers!$A$5:$I$100,7,FALSE)</f>
        <v>161.98963734346825</v>
      </c>
      <c r="K323" s="16">
        <f>VLOOKUP($C323,'Growth rate'!$B$3:$T$93,3,FALSE)*VLOOKUP($E323,BY_RES_Demand_Drivers!$A$5:$I$100,8,FALSE)</f>
        <v>0</v>
      </c>
      <c r="L323" s="16">
        <f>VLOOKUP($C323,'Growth rate'!$B$3:$T$93,3,FALSE)*VLOOKUP($E323,BY_RES_Demand_Drivers!$A$5:$I$100,9,FALSE)</f>
        <v>0</v>
      </c>
      <c r="M323" s="49">
        <f t="shared" si="23"/>
        <v>0.6</v>
      </c>
    </row>
    <row r="324" spans="2:13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 t="shared" si="20"/>
        <v>98.74888292457824</v>
      </c>
      <c r="G324" s="16">
        <f t="shared" si="21"/>
        <v>0</v>
      </c>
      <c r="H324" s="16">
        <f t="shared" si="22"/>
        <v>0</v>
      </c>
      <c r="J324" s="16">
        <f>VLOOKUP($C324,'Growth rate'!$B$3:$T$93,3,FALSE)*VLOOKUP($E324,BY_RES_Demand_Drivers!$A$5:$I$100,7,FALSE)</f>
        <v>164.58147154096375</v>
      </c>
      <c r="K324" s="16">
        <f>VLOOKUP($C324,'Growth rate'!$B$3:$T$93,3,FALSE)*VLOOKUP($E324,BY_RES_Demand_Drivers!$A$5:$I$100,8,FALSE)</f>
        <v>0</v>
      </c>
      <c r="L324" s="16">
        <f>VLOOKUP($C324,'Growth rate'!$B$3:$T$93,3,FALSE)*VLOOKUP($E324,BY_RES_Demand_Drivers!$A$5:$I$100,9,FALSE)</f>
        <v>0</v>
      </c>
      <c r="M324" s="49">
        <f t="shared" si="23"/>
        <v>0.6</v>
      </c>
    </row>
    <row r="325" spans="2:13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 t="shared" ref="F325:F388" si="24">J325*$M325</f>
        <v>100.32886505137151</v>
      </c>
      <c r="G325" s="16">
        <f t="shared" ref="G325:G388" si="25">K325*$M325</f>
        <v>0</v>
      </c>
      <c r="H325" s="16">
        <f t="shared" ref="H325:H388" si="26">L325*$M325</f>
        <v>0</v>
      </c>
      <c r="J325" s="16">
        <f>VLOOKUP($C325,'Growth rate'!$B$3:$T$93,3,FALSE)*VLOOKUP($E325,BY_RES_Demand_Drivers!$A$5:$I$100,7,FALSE)</f>
        <v>167.21477508561918</v>
      </c>
      <c r="K325" s="16">
        <f>VLOOKUP($C325,'Growth rate'!$B$3:$T$93,3,FALSE)*VLOOKUP($E325,BY_RES_Demand_Drivers!$A$5:$I$100,8,FALSE)</f>
        <v>0</v>
      </c>
      <c r="L325" s="16">
        <f>VLOOKUP($C325,'Growth rate'!$B$3:$T$93,3,FALSE)*VLOOKUP($E325,BY_RES_Demand_Drivers!$A$5:$I$100,9,FALSE)</f>
        <v>0</v>
      </c>
      <c r="M325" s="49">
        <f t="shared" si="23"/>
        <v>0.6</v>
      </c>
    </row>
    <row r="326" spans="2:13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 t="shared" si="24"/>
        <v>101.93412689219345</v>
      </c>
      <c r="G326" s="16">
        <f t="shared" si="25"/>
        <v>0</v>
      </c>
      <c r="H326" s="16">
        <f t="shared" si="26"/>
        <v>0</v>
      </c>
      <c r="J326" s="16">
        <f>VLOOKUP($C326,'Growth rate'!$B$3:$T$93,3,FALSE)*VLOOKUP($E326,BY_RES_Demand_Drivers!$A$5:$I$100,7,FALSE)</f>
        <v>169.89021148698907</v>
      </c>
      <c r="K326" s="16">
        <f>VLOOKUP($C326,'Growth rate'!$B$3:$T$93,3,FALSE)*VLOOKUP($E326,BY_RES_Demand_Drivers!$A$5:$I$100,8,FALSE)</f>
        <v>0</v>
      </c>
      <c r="L326" s="16">
        <f>VLOOKUP($C326,'Growth rate'!$B$3:$T$93,3,FALSE)*VLOOKUP($E326,BY_RES_Demand_Drivers!$A$5:$I$100,9,FALSE)</f>
        <v>0</v>
      </c>
      <c r="M326" s="49">
        <f t="shared" si="23"/>
        <v>0.6</v>
      </c>
    </row>
    <row r="327" spans="2:13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 t="shared" si="24"/>
        <v>103.56507292246854</v>
      </c>
      <c r="G327" s="16">
        <f t="shared" si="25"/>
        <v>0</v>
      </c>
      <c r="H327" s="16">
        <f t="shared" si="26"/>
        <v>0</v>
      </c>
      <c r="J327" s="16">
        <f>VLOOKUP($C327,'Growth rate'!$B$3:$T$93,3,FALSE)*VLOOKUP($E327,BY_RES_Demand_Drivers!$A$5:$I$100,7,FALSE)</f>
        <v>172.60845487078092</v>
      </c>
      <c r="K327" s="16">
        <f>VLOOKUP($C327,'Growth rate'!$B$3:$T$93,3,FALSE)*VLOOKUP($E327,BY_RES_Demand_Drivers!$A$5:$I$100,8,FALSE)</f>
        <v>0</v>
      </c>
      <c r="L327" s="16">
        <f>VLOOKUP($C327,'Growth rate'!$B$3:$T$93,3,FALSE)*VLOOKUP($E327,BY_RES_Demand_Drivers!$A$5:$I$100,9,FALSE)</f>
        <v>0</v>
      </c>
      <c r="M327" s="49">
        <f t="shared" si="23"/>
        <v>0.6</v>
      </c>
    </row>
    <row r="328" spans="2:13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 t="shared" si="24"/>
        <v>105.22211408922803</v>
      </c>
      <c r="G328" s="16">
        <f t="shared" si="25"/>
        <v>0</v>
      </c>
      <c r="H328" s="16">
        <f t="shared" si="26"/>
        <v>0</v>
      </c>
      <c r="J328" s="16">
        <f>VLOOKUP($C328,'Growth rate'!$B$3:$T$93,3,FALSE)*VLOOKUP($E328,BY_RES_Demand_Drivers!$A$5:$I$100,7,FALSE)</f>
        <v>175.37019014871339</v>
      </c>
      <c r="K328" s="16">
        <f>VLOOKUP($C328,'Growth rate'!$B$3:$T$93,3,FALSE)*VLOOKUP($E328,BY_RES_Demand_Drivers!$A$5:$I$100,8,FALSE)</f>
        <v>0</v>
      </c>
      <c r="L328" s="16">
        <f>VLOOKUP($C328,'Growth rate'!$B$3:$T$93,3,FALSE)*VLOOKUP($E328,BY_RES_Demand_Drivers!$A$5:$I$100,9,FALSE)</f>
        <v>0</v>
      </c>
      <c r="M328" s="49">
        <f t="shared" si="23"/>
        <v>0.6</v>
      </c>
    </row>
    <row r="329" spans="2:13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 t="shared" si="24"/>
        <v>106.90566791465568</v>
      </c>
      <c r="G329" s="16">
        <f t="shared" si="25"/>
        <v>0</v>
      </c>
      <c r="H329" s="16">
        <f t="shared" si="26"/>
        <v>0</v>
      </c>
      <c r="J329" s="16">
        <f>VLOOKUP($C329,'Growth rate'!$B$3:$T$93,3,FALSE)*VLOOKUP($E329,BY_RES_Demand_Drivers!$A$5:$I$100,7,FALSE)</f>
        <v>178.17611319109281</v>
      </c>
      <c r="K329" s="16">
        <f>VLOOKUP($C329,'Growth rate'!$B$3:$T$93,3,FALSE)*VLOOKUP($E329,BY_RES_Demand_Drivers!$A$5:$I$100,8,FALSE)</f>
        <v>0</v>
      </c>
      <c r="L329" s="16">
        <f>VLOOKUP($C329,'Growth rate'!$B$3:$T$93,3,FALSE)*VLOOKUP($E329,BY_RES_Demand_Drivers!$A$5:$I$100,9,FALSE)</f>
        <v>0</v>
      </c>
      <c r="M329" s="49">
        <f t="shared" si="23"/>
        <v>0.6</v>
      </c>
    </row>
    <row r="330" spans="2:13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 t="shared" si="24"/>
        <v>108.61615860129017</v>
      </c>
      <c r="G330" s="16">
        <f t="shared" si="25"/>
        <v>0</v>
      </c>
      <c r="H330" s="16">
        <f t="shared" si="26"/>
        <v>0</v>
      </c>
      <c r="J330" s="16">
        <f>VLOOKUP($C330,'Growth rate'!$B$3:$T$93,3,FALSE)*VLOOKUP($E330,BY_RES_Demand_Drivers!$A$5:$I$100,7,FALSE)</f>
        <v>181.02693100215029</v>
      </c>
      <c r="K330" s="16">
        <f>VLOOKUP($C330,'Growth rate'!$B$3:$T$93,3,FALSE)*VLOOKUP($E330,BY_RES_Demand_Drivers!$A$5:$I$100,8,FALSE)</f>
        <v>0</v>
      </c>
      <c r="L330" s="16">
        <f>VLOOKUP($C330,'Growth rate'!$B$3:$T$93,3,FALSE)*VLOOKUP($E330,BY_RES_Demand_Drivers!$A$5:$I$100,9,FALSE)</f>
        <v>0</v>
      </c>
      <c r="M330" s="49">
        <f t="shared" si="23"/>
        <v>0.6</v>
      </c>
    </row>
    <row r="331" spans="2:13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 t="shared" si="24"/>
        <v>110.35401713891082</v>
      </c>
      <c r="G331" s="16">
        <f t="shared" si="25"/>
        <v>0</v>
      </c>
      <c r="H331" s="16">
        <f t="shared" si="26"/>
        <v>0</v>
      </c>
      <c r="J331" s="16">
        <f>VLOOKUP($C331,'Growth rate'!$B$3:$T$93,3,FALSE)*VLOOKUP($E331,BY_RES_Demand_Drivers!$A$5:$I$100,7,FALSE)</f>
        <v>183.92336189818471</v>
      </c>
      <c r="K331" s="16">
        <f>VLOOKUP($C331,'Growth rate'!$B$3:$T$93,3,FALSE)*VLOOKUP($E331,BY_RES_Demand_Drivers!$A$5:$I$100,8,FALSE)</f>
        <v>0</v>
      </c>
      <c r="L331" s="16">
        <f>VLOOKUP($C331,'Growth rate'!$B$3:$T$93,3,FALSE)*VLOOKUP($E331,BY_RES_Demand_Drivers!$A$5:$I$100,9,FALSE)</f>
        <v>0</v>
      </c>
      <c r="M331" s="49">
        <f t="shared" si="23"/>
        <v>0.6</v>
      </c>
    </row>
    <row r="332" spans="2:13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 t="shared" si="24"/>
        <v>1488.91583872213</v>
      </c>
      <c r="G332" s="16">
        <f t="shared" si="25"/>
        <v>0</v>
      </c>
      <c r="H332" s="16">
        <f t="shared" si="26"/>
        <v>0</v>
      </c>
      <c r="J332" s="16">
        <f>VLOOKUP($C332,'Growth rate'!$B$3:$T$93,3,FALSE)*VLOOKUP($E332,BY_RES_Demand_Drivers!$A$5:$I$100,7,FALSE)</f>
        <v>1488.91583872213</v>
      </c>
      <c r="K332" s="16">
        <f>VLOOKUP($C332,'Growth rate'!$B$3:$T$93,3,FALSE)*VLOOKUP($E332,BY_RES_Demand_Drivers!$A$5:$I$100,8,FALSE)</f>
        <v>0</v>
      </c>
      <c r="L332" s="16">
        <f>VLOOKUP($C332,'Growth rate'!$B$3:$T$93,3,FALSE)*VLOOKUP($E332,BY_RES_Demand_Drivers!$A$5:$I$100,9,FALSE)</f>
        <v>0</v>
      </c>
      <c r="M332" s="49">
        <f t="shared" si="23"/>
        <v>1</v>
      </c>
    </row>
    <row r="333" spans="2:13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 t="shared" si="24"/>
        <v>1316.8553585329853</v>
      </c>
      <c r="G333" s="16">
        <f t="shared" si="25"/>
        <v>0</v>
      </c>
      <c r="H333" s="16">
        <f t="shared" si="26"/>
        <v>0</v>
      </c>
      <c r="J333" s="16">
        <f>VLOOKUP($C333,'Growth rate'!$B$3:$T$93,3,FALSE)*VLOOKUP($E333,BY_RES_Demand_Drivers!$A$5:$I$100,7,FALSE)</f>
        <v>1316.8553585329853</v>
      </c>
      <c r="K333" s="16">
        <f>VLOOKUP($C333,'Growth rate'!$B$3:$T$93,3,FALSE)*VLOOKUP($E333,BY_RES_Demand_Drivers!$A$5:$I$100,8,FALSE)</f>
        <v>0</v>
      </c>
      <c r="L333" s="16">
        <f>VLOOKUP($C333,'Growth rate'!$B$3:$T$93,3,FALSE)*VLOOKUP($E333,BY_RES_Demand_Drivers!$A$5:$I$100,9,FALSE)</f>
        <v>0</v>
      </c>
      <c r="M333" s="49">
        <f t="shared" si="23"/>
        <v>1</v>
      </c>
    </row>
    <row r="334" spans="2:13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 t="shared" si="24"/>
        <v>1337.9250442695131</v>
      </c>
      <c r="G334" s="16">
        <f t="shared" si="25"/>
        <v>0</v>
      </c>
      <c r="H334" s="16">
        <f t="shared" si="26"/>
        <v>0</v>
      </c>
      <c r="J334" s="16">
        <f>VLOOKUP($C334,'Growth rate'!$B$3:$T$93,3,FALSE)*VLOOKUP($E334,BY_RES_Demand_Drivers!$A$5:$I$100,7,FALSE)</f>
        <v>1337.9250442695131</v>
      </c>
      <c r="K334" s="16">
        <f>VLOOKUP($C334,'Growth rate'!$B$3:$T$93,3,FALSE)*VLOOKUP($E334,BY_RES_Demand_Drivers!$A$5:$I$100,8,FALSE)</f>
        <v>0</v>
      </c>
      <c r="L334" s="16">
        <f>VLOOKUP($C334,'Growth rate'!$B$3:$T$93,3,FALSE)*VLOOKUP($E334,BY_RES_Demand_Drivers!$A$5:$I$100,9,FALSE)</f>
        <v>0</v>
      </c>
      <c r="M334" s="49">
        <f t="shared" si="23"/>
        <v>1</v>
      </c>
    </row>
    <row r="335" spans="2:13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 t="shared" si="24"/>
        <v>1359.3318449778253</v>
      </c>
      <c r="G335" s="16">
        <f t="shared" si="25"/>
        <v>0</v>
      </c>
      <c r="H335" s="16">
        <f t="shared" si="26"/>
        <v>0</v>
      </c>
      <c r="J335" s="16">
        <f>VLOOKUP($C335,'Growth rate'!$B$3:$T$93,3,FALSE)*VLOOKUP($E335,BY_RES_Demand_Drivers!$A$5:$I$100,7,FALSE)</f>
        <v>1359.3318449778253</v>
      </c>
      <c r="K335" s="16">
        <f>VLOOKUP($C335,'Growth rate'!$B$3:$T$93,3,FALSE)*VLOOKUP($E335,BY_RES_Demand_Drivers!$A$5:$I$100,8,FALSE)</f>
        <v>0</v>
      </c>
      <c r="L335" s="16">
        <f>VLOOKUP($C335,'Growth rate'!$B$3:$T$93,3,FALSE)*VLOOKUP($E335,BY_RES_Demand_Drivers!$A$5:$I$100,9,FALSE)</f>
        <v>0</v>
      </c>
      <c r="M335" s="49">
        <f t="shared" si="23"/>
        <v>1</v>
      </c>
    </row>
    <row r="336" spans="2:13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 t="shared" si="24"/>
        <v>1381.0811544974706</v>
      </c>
      <c r="G336" s="16">
        <f t="shared" si="25"/>
        <v>0</v>
      </c>
      <c r="H336" s="16">
        <f t="shared" si="26"/>
        <v>0</v>
      </c>
      <c r="J336" s="16">
        <f>VLOOKUP($C336,'Growth rate'!$B$3:$T$93,3,FALSE)*VLOOKUP($E336,BY_RES_Demand_Drivers!$A$5:$I$100,7,FALSE)</f>
        <v>1381.0811544974706</v>
      </c>
      <c r="K336" s="16">
        <f>VLOOKUP($C336,'Growth rate'!$B$3:$T$93,3,FALSE)*VLOOKUP($E336,BY_RES_Demand_Drivers!$A$5:$I$100,8,FALSE)</f>
        <v>0</v>
      </c>
      <c r="L336" s="16">
        <f>VLOOKUP($C336,'Growth rate'!$B$3:$T$93,3,FALSE)*VLOOKUP($E336,BY_RES_Demand_Drivers!$A$5:$I$100,9,FALSE)</f>
        <v>0</v>
      </c>
      <c r="M336" s="49">
        <f t="shared" si="23"/>
        <v>1</v>
      </c>
    </row>
    <row r="337" spans="2:13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 t="shared" si="24"/>
        <v>1403.1784529694301</v>
      </c>
      <c r="G337" s="16">
        <f t="shared" si="25"/>
        <v>0</v>
      </c>
      <c r="H337" s="16">
        <f t="shared" si="26"/>
        <v>0</v>
      </c>
      <c r="J337" s="16">
        <f>VLOOKUP($C337,'Growth rate'!$B$3:$T$93,3,FALSE)*VLOOKUP($E337,BY_RES_Demand_Drivers!$A$5:$I$100,7,FALSE)</f>
        <v>1403.1784529694301</v>
      </c>
      <c r="K337" s="16">
        <f>VLOOKUP($C337,'Growth rate'!$B$3:$T$93,3,FALSE)*VLOOKUP($E337,BY_RES_Demand_Drivers!$A$5:$I$100,8,FALSE)</f>
        <v>0</v>
      </c>
      <c r="L337" s="16">
        <f>VLOOKUP($C337,'Growth rate'!$B$3:$T$93,3,FALSE)*VLOOKUP($E337,BY_RES_Demand_Drivers!$A$5:$I$100,9,FALSE)</f>
        <v>0</v>
      </c>
      <c r="M337" s="49">
        <f t="shared" si="23"/>
        <v>1</v>
      </c>
    </row>
    <row r="338" spans="2:13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 t="shared" si="24"/>
        <v>1283.0663773952469</v>
      </c>
      <c r="G338" s="16">
        <f t="shared" si="25"/>
        <v>0</v>
      </c>
      <c r="H338" s="16">
        <f t="shared" si="26"/>
        <v>0</v>
      </c>
      <c r="J338" s="16">
        <f>VLOOKUP($C338,'Growth rate'!$B$3:$T$93,3,FALSE)*VLOOKUP($E338,BY_RES_Demand_Drivers!$A$5:$I$100,7,FALSE)</f>
        <v>1425.6293082169411</v>
      </c>
      <c r="K338" s="16">
        <f>VLOOKUP($C338,'Growth rate'!$B$3:$T$93,3,FALSE)*VLOOKUP($E338,BY_RES_Demand_Drivers!$A$5:$I$100,8,FALSE)</f>
        <v>0</v>
      </c>
      <c r="L338" s="16">
        <f>VLOOKUP($C338,'Growth rate'!$B$3:$T$93,3,FALSE)*VLOOKUP($E338,BY_RES_Demand_Drivers!$A$5:$I$100,9,FALSE)</f>
        <v>0</v>
      </c>
      <c r="M338" s="49">
        <f>M256</f>
        <v>0.9</v>
      </c>
    </row>
    <row r="339" spans="2:13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 t="shared" si="24"/>
        <v>1289.1110456620866</v>
      </c>
      <c r="G339" s="16">
        <f t="shared" si="25"/>
        <v>0</v>
      </c>
      <c r="H339" s="16">
        <f t="shared" si="26"/>
        <v>0</v>
      </c>
      <c r="J339" s="16">
        <f>VLOOKUP($C339,'Growth rate'!$B$3:$T$93,3,FALSE)*VLOOKUP($E339,BY_RES_Demand_Drivers!$A$5:$I$100,7,FALSE)</f>
        <v>1448.4393771484119</v>
      </c>
      <c r="K339" s="16">
        <f>VLOOKUP($C339,'Growth rate'!$B$3:$T$93,3,FALSE)*VLOOKUP($E339,BY_RES_Demand_Drivers!$A$5:$I$100,8,FALSE)</f>
        <v>0</v>
      </c>
      <c r="L339" s="16">
        <f>VLOOKUP($C339,'Growth rate'!$B$3:$T$93,3,FALSE)*VLOOKUP($E339,BY_RES_Demand_Drivers!$A$5:$I$100,9,FALSE)</f>
        <v>0</v>
      </c>
      <c r="M339" s="49">
        <f t="shared" ref="M339:M402" si="27">M257</f>
        <v>0.89</v>
      </c>
    </row>
    <row r="340" spans="2:13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 t="shared" si="24"/>
        <v>1295.0206783208523</v>
      </c>
      <c r="G340" s="16">
        <f t="shared" si="25"/>
        <v>0</v>
      </c>
      <c r="H340" s="16">
        <f t="shared" si="26"/>
        <v>0</v>
      </c>
      <c r="J340" s="16">
        <f>VLOOKUP($C340,'Growth rate'!$B$3:$T$93,3,FALSE)*VLOOKUP($E340,BY_RES_Demand_Drivers!$A$5:$I$100,7,FALSE)</f>
        <v>1471.6144071827866</v>
      </c>
      <c r="K340" s="16">
        <f>VLOOKUP($C340,'Growth rate'!$B$3:$T$93,3,FALSE)*VLOOKUP($E340,BY_RES_Demand_Drivers!$A$5:$I$100,8,FALSE)</f>
        <v>0</v>
      </c>
      <c r="L340" s="16">
        <f>VLOOKUP($C340,'Growth rate'!$B$3:$T$93,3,FALSE)*VLOOKUP($E340,BY_RES_Demand_Drivers!$A$5:$I$100,9,FALSE)</f>
        <v>0</v>
      </c>
      <c r="M340" s="49">
        <f t="shared" si="27"/>
        <v>0.88</v>
      </c>
    </row>
    <row r="341" spans="2:13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 t="shared" si="24"/>
        <v>1300.789406797009</v>
      </c>
      <c r="G341" s="16">
        <f t="shared" si="25"/>
        <v>0</v>
      </c>
      <c r="H341" s="16">
        <f t="shared" si="26"/>
        <v>0</v>
      </c>
      <c r="J341" s="16">
        <f>VLOOKUP($C341,'Growth rate'!$B$3:$T$93,3,FALSE)*VLOOKUP($E341,BY_RES_Demand_Drivers!$A$5:$I$100,7,FALSE)</f>
        <v>1495.1602376977114</v>
      </c>
      <c r="K341" s="16">
        <f>VLOOKUP($C341,'Growth rate'!$B$3:$T$93,3,FALSE)*VLOOKUP($E341,BY_RES_Demand_Drivers!$A$5:$I$100,8,FALSE)</f>
        <v>0</v>
      </c>
      <c r="L341" s="16">
        <f>VLOOKUP($C341,'Growth rate'!$B$3:$T$93,3,FALSE)*VLOOKUP($E341,BY_RES_Demand_Drivers!$A$5:$I$100,9,FALSE)</f>
        <v>0</v>
      </c>
      <c r="M341" s="49">
        <f t="shared" si="27"/>
        <v>0.87</v>
      </c>
    </row>
    <row r="342" spans="2:13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 t="shared" si="24"/>
        <v>1306.4112092907524</v>
      </c>
      <c r="G342" s="16">
        <f t="shared" si="25"/>
        <v>0</v>
      </c>
      <c r="H342" s="16">
        <f t="shared" si="26"/>
        <v>0</v>
      </c>
      <c r="J342" s="16">
        <f>VLOOKUP($C342,'Growth rate'!$B$3:$T$93,3,FALSE)*VLOOKUP($E342,BY_RES_Demand_Drivers!$A$5:$I$100,7,FALSE)</f>
        <v>1519.0828015008749</v>
      </c>
      <c r="K342" s="16">
        <f>VLOOKUP($C342,'Growth rate'!$B$3:$T$93,3,FALSE)*VLOOKUP($E342,BY_RES_Demand_Drivers!$A$5:$I$100,8,FALSE)</f>
        <v>0</v>
      </c>
      <c r="L342" s="16">
        <f>VLOOKUP($C342,'Growth rate'!$B$3:$T$93,3,FALSE)*VLOOKUP($E342,BY_RES_Demand_Drivers!$A$5:$I$100,9,FALSE)</f>
        <v>0</v>
      </c>
      <c r="M342" s="49">
        <f t="shared" si="27"/>
        <v>0.86</v>
      </c>
    </row>
    <row r="343" spans="2:13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 t="shared" si="24"/>
        <v>1311.8799073761554</v>
      </c>
      <c r="G343" s="16">
        <f t="shared" si="25"/>
        <v>0</v>
      </c>
      <c r="H343" s="16">
        <f t="shared" si="26"/>
        <v>0</v>
      </c>
      <c r="J343" s="16">
        <f>VLOOKUP($C343,'Growth rate'!$B$3:$T$93,3,FALSE)*VLOOKUP($E343,BY_RES_Demand_Drivers!$A$5:$I$100,7,FALSE)</f>
        <v>1543.3881263248888</v>
      </c>
      <c r="K343" s="16">
        <f>VLOOKUP($C343,'Growth rate'!$B$3:$T$93,3,FALSE)*VLOOKUP($E343,BY_RES_Demand_Drivers!$A$5:$I$100,8,FALSE)</f>
        <v>0</v>
      </c>
      <c r="L343" s="16">
        <f>VLOOKUP($C343,'Growth rate'!$B$3:$T$93,3,FALSE)*VLOOKUP($E343,BY_RES_Demand_Drivers!$A$5:$I$100,9,FALSE)</f>
        <v>0</v>
      </c>
      <c r="M343" s="49">
        <f t="shared" si="27"/>
        <v>0.85</v>
      </c>
    </row>
    <row r="344" spans="2:13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 t="shared" si="24"/>
        <v>1313.268956689848</v>
      </c>
      <c r="G344" s="16">
        <f t="shared" si="25"/>
        <v>0</v>
      </c>
      <c r="H344" s="16">
        <f t="shared" si="26"/>
        <v>0</v>
      </c>
      <c r="J344" s="16">
        <f>VLOOKUP($C344,'Growth rate'!$B$3:$T$93,3,FALSE)*VLOOKUP($E344,BY_RES_Demand_Drivers!$A$5:$I$100,7,FALSE)</f>
        <v>1568.082336346087</v>
      </c>
      <c r="K344" s="16">
        <f>VLOOKUP($C344,'Growth rate'!$B$3:$T$93,3,FALSE)*VLOOKUP($E344,BY_RES_Demand_Drivers!$A$5:$I$100,8,FALSE)</f>
        <v>0</v>
      </c>
      <c r="L344" s="16">
        <f>VLOOKUP($C344,'Growth rate'!$B$3:$T$93,3,FALSE)*VLOOKUP($E344,BY_RES_Demand_Drivers!$A$5:$I$100,9,FALSE)</f>
        <v>0</v>
      </c>
      <c r="M344" s="49">
        <f t="shared" si="27"/>
        <v>0.83750000000000002</v>
      </c>
    </row>
    <row r="345" spans="2:13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 t="shared" si="24"/>
        <v>1314.3666143252899</v>
      </c>
      <c r="G345" s="16">
        <f t="shared" si="25"/>
        <v>0</v>
      </c>
      <c r="H345" s="16">
        <f t="shared" si="26"/>
        <v>0</v>
      </c>
      <c r="J345" s="16">
        <f>VLOOKUP($C345,'Growth rate'!$B$3:$T$93,3,FALSE)*VLOOKUP($E345,BY_RES_Demand_Drivers!$A$5:$I$100,7,FALSE)</f>
        <v>1593.1716537276243</v>
      </c>
      <c r="K345" s="16">
        <f>VLOOKUP($C345,'Growth rate'!$B$3:$T$93,3,FALSE)*VLOOKUP($E345,BY_RES_Demand_Drivers!$A$5:$I$100,8,FALSE)</f>
        <v>0</v>
      </c>
      <c r="L345" s="16">
        <f>VLOOKUP($C345,'Growth rate'!$B$3:$T$93,3,FALSE)*VLOOKUP($E345,BY_RES_Demand_Drivers!$A$5:$I$100,9,FALSE)</f>
        <v>0</v>
      </c>
      <c r="M345" s="49">
        <f t="shared" si="27"/>
        <v>0.82499999999999996</v>
      </c>
    </row>
    <row r="346" spans="2:13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 t="shared" si="24"/>
        <v>1315.1632001521539</v>
      </c>
      <c r="G346" s="16">
        <f t="shared" si="25"/>
        <v>0</v>
      </c>
      <c r="H346" s="16">
        <f t="shared" si="26"/>
        <v>0</v>
      </c>
      <c r="J346" s="16">
        <f>VLOOKUP($C346,'Growth rate'!$B$3:$T$93,3,FALSE)*VLOOKUP($E346,BY_RES_Demand_Drivers!$A$5:$I$100,7,FALSE)</f>
        <v>1618.6624001872663</v>
      </c>
      <c r="K346" s="16">
        <f>VLOOKUP($C346,'Growth rate'!$B$3:$T$93,3,FALSE)*VLOOKUP($E346,BY_RES_Demand_Drivers!$A$5:$I$100,8,FALSE)</f>
        <v>0</v>
      </c>
      <c r="L346" s="16">
        <f>VLOOKUP($C346,'Growth rate'!$B$3:$T$93,3,FALSE)*VLOOKUP($E346,BY_RES_Demand_Drivers!$A$5:$I$100,9,FALSE)</f>
        <v>0</v>
      </c>
      <c r="M346" s="49">
        <f t="shared" si="27"/>
        <v>0.8125</v>
      </c>
    </row>
    <row r="347" spans="2:13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 t="shared" si="24"/>
        <v>1315.6487988722099</v>
      </c>
      <c r="G347" s="16">
        <f t="shared" si="25"/>
        <v>0</v>
      </c>
      <c r="H347" s="16">
        <f t="shared" si="26"/>
        <v>0</v>
      </c>
      <c r="J347" s="16">
        <f>VLOOKUP($C347,'Growth rate'!$B$3:$T$93,3,FALSE)*VLOOKUP($E347,BY_RES_Demand_Drivers!$A$5:$I$100,7,FALSE)</f>
        <v>1644.5609985902624</v>
      </c>
      <c r="K347" s="16">
        <f>VLOOKUP($C347,'Growth rate'!$B$3:$T$93,3,FALSE)*VLOOKUP($E347,BY_RES_Demand_Drivers!$A$5:$I$100,8,FALSE)</f>
        <v>0</v>
      </c>
      <c r="L347" s="16">
        <f>VLOOKUP($C347,'Growth rate'!$B$3:$T$93,3,FALSE)*VLOOKUP($E347,BY_RES_Demand_Drivers!$A$5:$I$100,9,FALSE)</f>
        <v>0</v>
      </c>
      <c r="M347" s="49">
        <f t="shared" si="27"/>
        <v>0.79999999999999993</v>
      </c>
    </row>
    <row r="348" spans="2:13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 t="shared" si="24"/>
        <v>1315.813254972069</v>
      </c>
      <c r="G348" s="16">
        <f t="shared" si="25"/>
        <v>0</v>
      </c>
      <c r="H348" s="16">
        <f t="shared" si="26"/>
        <v>0</v>
      </c>
      <c r="J348" s="16">
        <f>VLOOKUP($C348,'Growth rate'!$B$3:$T$93,3,FALSE)*VLOOKUP($E348,BY_RES_Demand_Drivers!$A$5:$I$100,7,FALSE)</f>
        <v>1670.8739745677067</v>
      </c>
      <c r="K348" s="16">
        <f>VLOOKUP($C348,'Growth rate'!$B$3:$T$93,3,FALSE)*VLOOKUP($E348,BY_RES_Demand_Drivers!$A$5:$I$100,8,FALSE)</f>
        <v>0</v>
      </c>
      <c r="L348" s="16">
        <f>VLOOKUP($C348,'Growth rate'!$B$3:$T$93,3,FALSE)*VLOOKUP($E348,BY_RES_Demand_Drivers!$A$5:$I$100,9,FALSE)</f>
        <v>0</v>
      </c>
      <c r="M348" s="49">
        <f t="shared" si="27"/>
        <v>0.78749999999999998</v>
      </c>
    </row>
    <row r="349" spans="2:13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 t="shared" si="24"/>
        <v>1315.6461675746123</v>
      </c>
      <c r="G349" s="16">
        <f t="shared" si="25"/>
        <v>0</v>
      </c>
      <c r="H349" s="16">
        <f t="shared" si="26"/>
        <v>0</v>
      </c>
      <c r="J349" s="16">
        <f>VLOOKUP($C349,'Growth rate'!$B$3:$T$93,3,FALSE)*VLOOKUP($E349,BY_RES_Demand_Drivers!$A$5:$I$100,7,FALSE)</f>
        <v>1697.6079581607901</v>
      </c>
      <c r="K349" s="16">
        <f>VLOOKUP($C349,'Growth rate'!$B$3:$T$93,3,FALSE)*VLOOKUP($E349,BY_RES_Demand_Drivers!$A$5:$I$100,8,FALSE)</f>
        <v>0</v>
      </c>
      <c r="L349" s="16">
        <f>VLOOKUP($C349,'Growth rate'!$B$3:$T$93,3,FALSE)*VLOOKUP($E349,BY_RES_Demand_Drivers!$A$5:$I$100,9,FALSE)</f>
        <v>0</v>
      </c>
      <c r="M349" s="49">
        <f t="shared" si="27"/>
        <v>0.77499999999999991</v>
      </c>
    </row>
    <row r="350" spans="2:13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 t="shared" si="24"/>
        <v>1315.1368851871639</v>
      </c>
      <c r="G350" s="16">
        <f t="shared" si="25"/>
        <v>0</v>
      </c>
      <c r="H350" s="16">
        <f t="shared" si="26"/>
        <v>0</v>
      </c>
      <c r="J350" s="16">
        <f>VLOOKUP($C350,'Growth rate'!$B$3:$T$93,3,FALSE)*VLOOKUP($E350,BY_RES_Demand_Drivers!$A$5:$I$100,7,FALSE)</f>
        <v>1724.7696854913627</v>
      </c>
      <c r="K350" s="16">
        <f>VLOOKUP($C350,'Growth rate'!$B$3:$T$93,3,FALSE)*VLOOKUP($E350,BY_RES_Demand_Drivers!$A$5:$I$100,8,FALSE)</f>
        <v>0</v>
      </c>
      <c r="L350" s="16">
        <f>VLOOKUP($C350,'Growth rate'!$B$3:$T$93,3,FALSE)*VLOOKUP($E350,BY_RES_Demand_Drivers!$A$5:$I$100,9,FALSE)</f>
        <v>0</v>
      </c>
      <c r="M350" s="49">
        <f t="shared" si="27"/>
        <v>0.76249999999999996</v>
      </c>
    </row>
    <row r="351" spans="2:13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 t="shared" si="24"/>
        <v>1314.2745003444184</v>
      </c>
      <c r="G351" s="16">
        <f t="shared" si="25"/>
        <v>0</v>
      </c>
      <c r="H351" s="16">
        <f t="shared" si="26"/>
        <v>0</v>
      </c>
      <c r="J351" s="16">
        <f>VLOOKUP($C351,'Growth rate'!$B$3:$T$93,3,FALSE)*VLOOKUP($E351,BY_RES_Demand_Drivers!$A$5:$I$100,7,FALSE)</f>
        <v>1752.3660004592246</v>
      </c>
      <c r="K351" s="16">
        <f>VLOOKUP($C351,'Growth rate'!$B$3:$T$93,3,FALSE)*VLOOKUP($E351,BY_RES_Demand_Drivers!$A$5:$I$100,8,FALSE)</f>
        <v>0</v>
      </c>
      <c r="L351" s="16">
        <f>VLOOKUP($C351,'Growth rate'!$B$3:$T$93,3,FALSE)*VLOOKUP($E351,BY_RES_Demand_Drivers!$A$5:$I$100,9,FALSE)</f>
        <v>0</v>
      </c>
      <c r="M351" s="49">
        <f t="shared" si="27"/>
        <v>0.75</v>
      </c>
    </row>
    <row r="352" spans="2:13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 t="shared" si="24"/>
        <v>1313.0478441440969</v>
      </c>
      <c r="G352" s="16">
        <f t="shared" si="25"/>
        <v>0</v>
      </c>
      <c r="H352" s="16">
        <f t="shared" si="26"/>
        <v>0</v>
      </c>
      <c r="J352" s="16">
        <f>VLOOKUP($C352,'Growth rate'!$B$3:$T$93,3,FALSE)*VLOOKUP($E352,BY_RES_Demand_Drivers!$A$5:$I$100,7,FALSE)</f>
        <v>1780.4038564665723</v>
      </c>
      <c r="K352" s="16">
        <f>VLOOKUP($C352,'Growth rate'!$B$3:$T$93,3,FALSE)*VLOOKUP($E352,BY_RES_Demand_Drivers!$A$5:$I$100,8,FALSE)</f>
        <v>0</v>
      </c>
      <c r="L352" s="16">
        <f>VLOOKUP($C352,'Growth rate'!$B$3:$T$93,3,FALSE)*VLOOKUP($E352,BY_RES_Demand_Drivers!$A$5:$I$100,9,FALSE)</f>
        <v>0</v>
      </c>
      <c r="M352" s="49">
        <f t="shared" si="27"/>
        <v>0.73749999999999993</v>
      </c>
    </row>
    <row r="353" spans="2:13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 t="shared" si="24"/>
        <v>1311.445480673277</v>
      </c>
      <c r="G353" s="16">
        <f t="shared" si="25"/>
        <v>0</v>
      </c>
      <c r="H353" s="16">
        <f t="shared" si="26"/>
        <v>0</v>
      </c>
      <c r="J353" s="16">
        <f>VLOOKUP($C353,'Growth rate'!$B$3:$T$93,3,FALSE)*VLOOKUP($E353,BY_RES_Demand_Drivers!$A$5:$I$100,7,FALSE)</f>
        <v>1808.8903181700373</v>
      </c>
      <c r="K353" s="16">
        <f>VLOOKUP($C353,'Growth rate'!$B$3:$T$93,3,FALSE)*VLOOKUP($E353,BY_RES_Demand_Drivers!$A$5:$I$100,8,FALSE)</f>
        <v>0</v>
      </c>
      <c r="L353" s="16">
        <f>VLOOKUP($C353,'Growth rate'!$B$3:$T$93,3,FALSE)*VLOOKUP($E353,BY_RES_Demand_Drivers!$A$5:$I$100,9,FALSE)</f>
        <v>0</v>
      </c>
      <c r="M353" s="49">
        <f t="shared" si="27"/>
        <v>0.72499999999999998</v>
      </c>
    </row>
    <row r="354" spans="2:13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 t="shared" si="24"/>
        <v>1309.45570132329</v>
      </c>
      <c r="G354" s="16">
        <f t="shared" si="25"/>
        <v>0</v>
      </c>
      <c r="H354" s="16">
        <f t="shared" si="26"/>
        <v>0</v>
      </c>
      <c r="J354" s="16">
        <f>VLOOKUP($C354,'Growth rate'!$B$3:$T$93,3,FALSE)*VLOOKUP($E354,BY_RES_Demand_Drivers!$A$5:$I$100,7,FALSE)</f>
        <v>1837.832563260758</v>
      </c>
      <c r="K354" s="16">
        <f>VLOOKUP($C354,'Growth rate'!$B$3:$T$93,3,FALSE)*VLOOKUP($E354,BY_RES_Demand_Drivers!$A$5:$I$100,8,FALSE)</f>
        <v>0</v>
      </c>
      <c r="L354" s="16">
        <f>VLOOKUP($C354,'Growth rate'!$B$3:$T$93,3,FALSE)*VLOOKUP($E354,BY_RES_Demand_Drivers!$A$5:$I$100,9,FALSE)</f>
        <v>0</v>
      </c>
      <c r="M354" s="49">
        <f t="shared" si="27"/>
        <v>0.71249999999999991</v>
      </c>
    </row>
    <row r="355" spans="2:13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 t="shared" si="24"/>
        <v>1307.066518991051</v>
      </c>
      <c r="G355" s="16">
        <f t="shared" si="25"/>
        <v>0</v>
      </c>
      <c r="H355" s="16">
        <f t="shared" si="26"/>
        <v>0</v>
      </c>
      <c r="J355" s="16">
        <f>VLOOKUP($C355,'Growth rate'!$B$3:$T$93,3,FALSE)*VLOOKUP($E355,BY_RES_Demand_Drivers!$A$5:$I$100,7,FALSE)</f>
        <v>1867.2378842729302</v>
      </c>
      <c r="K355" s="16">
        <f>VLOOKUP($C355,'Growth rate'!$B$3:$T$93,3,FALSE)*VLOOKUP($E355,BY_RES_Demand_Drivers!$A$5:$I$100,8,FALSE)</f>
        <v>0</v>
      </c>
      <c r="L355" s="16">
        <f>VLOOKUP($C355,'Growth rate'!$B$3:$T$93,3,FALSE)*VLOOKUP($E355,BY_RES_Demand_Drivers!$A$5:$I$100,9,FALSE)</f>
        <v>0</v>
      </c>
      <c r="M355" s="49">
        <f t="shared" si="27"/>
        <v>0.7</v>
      </c>
    </row>
    <row r="356" spans="2:13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 t="shared" si="24"/>
        <v>1304.2656621646418</v>
      </c>
      <c r="G356" s="16">
        <f t="shared" si="25"/>
        <v>0</v>
      </c>
      <c r="H356" s="16">
        <f t="shared" si="26"/>
        <v>0</v>
      </c>
      <c r="J356" s="16">
        <f>VLOOKUP($C356,'Growth rate'!$B$3:$T$93,3,FALSE)*VLOOKUP($E356,BY_RES_Demand_Drivers!$A$5:$I$100,7,FALSE)</f>
        <v>1897.1136904212972</v>
      </c>
      <c r="K356" s="16">
        <f>VLOOKUP($C356,'Growth rate'!$B$3:$T$93,3,FALSE)*VLOOKUP($E356,BY_RES_Demand_Drivers!$A$5:$I$100,8,FALSE)</f>
        <v>0</v>
      </c>
      <c r="L356" s="16">
        <f>VLOOKUP($C356,'Growth rate'!$B$3:$T$93,3,FALSE)*VLOOKUP($E356,BY_RES_Demand_Drivers!$A$5:$I$100,9,FALSE)</f>
        <v>0</v>
      </c>
      <c r="M356" s="49">
        <f t="shared" si="27"/>
        <v>0.6875</v>
      </c>
    </row>
    <row r="357" spans="2:13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 t="shared" si="24"/>
        <v>1301.0405688909257</v>
      </c>
      <c r="G357" s="16">
        <f t="shared" si="25"/>
        <v>0</v>
      </c>
      <c r="H357" s="16">
        <f t="shared" si="26"/>
        <v>0</v>
      </c>
      <c r="J357" s="16">
        <f>VLOOKUP($C357,'Growth rate'!$B$3:$T$93,3,FALSE)*VLOOKUP($E357,BY_RES_Demand_Drivers!$A$5:$I$100,7,FALSE)</f>
        <v>1927.4675094680381</v>
      </c>
      <c r="K357" s="16">
        <f>VLOOKUP($C357,'Growth rate'!$B$3:$T$93,3,FALSE)*VLOOKUP($E357,BY_RES_Demand_Drivers!$A$5:$I$100,8,FALSE)</f>
        <v>0</v>
      </c>
      <c r="L357" s="16">
        <f>VLOOKUP($C357,'Growth rate'!$B$3:$T$93,3,FALSE)*VLOOKUP($E357,BY_RES_Demand_Drivers!$A$5:$I$100,9,FALSE)</f>
        <v>0</v>
      </c>
      <c r="M357" s="49">
        <f t="shared" si="27"/>
        <v>0.67499999999999993</v>
      </c>
    </row>
    <row r="358" spans="2:13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 t="shared" si="24"/>
        <v>1297.3783806229364</v>
      </c>
      <c r="G358" s="16">
        <f t="shared" si="25"/>
        <v>0</v>
      </c>
      <c r="H358" s="16">
        <f t="shared" si="26"/>
        <v>0</v>
      </c>
      <c r="J358" s="16">
        <f>VLOOKUP($C358,'Growth rate'!$B$3:$T$93,3,FALSE)*VLOOKUP($E358,BY_RES_Demand_Drivers!$A$5:$I$100,7,FALSE)</f>
        <v>1958.3069896195268</v>
      </c>
      <c r="K358" s="16">
        <f>VLOOKUP($C358,'Growth rate'!$B$3:$T$93,3,FALSE)*VLOOKUP($E358,BY_RES_Demand_Drivers!$A$5:$I$100,8,FALSE)</f>
        <v>0</v>
      </c>
      <c r="L358" s="16">
        <f>VLOOKUP($C358,'Growth rate'!$B$3:$T$93,3,FALSE)*VLOOKUP($E358,BY_RES_Demand_Drivers!$A$5:$I$100,9,FALSE)</f>
        <v>0</v>
      </c>
      <c r="M358" s="49">
        <f t="shared" si="27"/>
        <v>0.66249999999999998</v>
      </c>
    </row>
    <row r="359" spans="2:13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 t="shared" si="24"/>
        <v>1293.2659359447352</v>
      </c>
      <c r="G359" s="16">
        <f t="shared" si="25"/>
        <v>0</v>
      </c>
      <c r="H359" s="16">
        <f t="shared" si="26"/>
        <v>0</v>
      </c>
      <c r="J359" s="16">
        <f>VLOOKUP($C359,'Growth rate'!$B$3:$T$93,3,FALSE)*VLOOKUP($E359,BY_RES_Demand_Drivers!$A$5:$I$100,7,FALSE)</f>
        <v>1989.6399014534393</v>
      </c>
      <c r="K359" s="16">
        <f>VLOOKUP($C359,'Growth rate'!$B$3:$T$93,3,FALSE)*VLOOKUP($E359,BY_RES_Demand_Drivers!$A$5:$I$100,8,FALSE)</f>
        <v>0</v>
      </c>
      <c r="L359" s="16">
        <f>VLOOKUP($C359,'Growth rate'!$B$3:$T$93,3,FALSE)*VLOOKUP($E359,BY_RES_Demand_Drivers!$A$5:$I$100,9,FALSE)</f>
        <v>0</v>
      </c>
      <c r="M359" s="49">
        <f t="shared" si="27"/>
        <v>0.64999999999999991</v>
      </c>
    </row>
    <row r="360" spans="2:13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 t="shared" si="24"/>
        <v>1288.6897641713927</v>
      </c>
      <c r="G360" s="16">
        <f t="shared" si="25"/>
        <v>0</v>
      </c>
      <c r="H360" s="16">
        <f t="shared" si="26"/>
        <v>0</v>
      </c>
      <c r="J360" s="16">
        <f>VLOOKUP($C360,'Growth rate'!$B$3:$T$93,3,FALSE)*VLOOKUP($E360,BY_RES_Demand_Drivers!$A$5:$I$100,7,FALSE)</f>
        <v>2021.4741398766946</v>
      </c>
      <c r="K360" s="16">
        <f>VLOOKUP($C360,'Growth rate'!$B$3:$T$93,3,FALSE)*VLOOKUP($E360,BY_RES_Demand_Drivers!$A$5:$I$100,8,FALSE)</f>
        <v>0</v>
      </c>
      <c r="L360" s="16">
        <f>VLOOKUP($C360,'Growth rate'!$B$3:$T$93,3,FALSE)*VLOOKUP($E360,BY_RES_Demand_Drivers!$A$5:$I$100,9,FALSE)</f>
        <v>0</v>
      </c>
      <c r="M360" s="49">
        <f t="shared" si="27"/>
        <v>0.63749999999999996</v>
      </c>
    </row>
    <row r="361" spans="2:13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 t="shared" si="24"/>
        <v>1283.6360788217009</v>
      </c>
      <c r="G361" s="16">
        <f t="shared" si="25"/>
        <v>0</v>
      </c>
      <c r="H361" s="16">
        <f t="shared" si="26"/>
        <v>0</v>
      </c>
      <c r="J361" s="16">
        <f>VLOOKUP($C361,'Growth rate'!$B$3:$T$93,3,FALSE)*VLOOKUP($E361,BY_RES_Demand_Drivers!$A$5:$I$100,7,FALSE)</f>
        <v>2053.8177261147216</v>
      </c>
      <c r="K361" s="16">
        <f>VLOOKUP($C361,'Growth rate'!$B$3:$T$93,3,FALSE)*VLOOKUP($E361,BY_RES_Demand_Drivers!$A$5:$I$100,8,FALSE)</f>
        <v>0</v>
      </c>
      <c r="L361" s="16">
        <f>VLOOKUP($C361,'Growth rate'!$B$3:$T$93,3,FALSE)*VLOOKUP($E361,BY_RES_Demand_Drivers!$A$5:$I$100,9,FALSE)</f>
        <v>0</v>
      </c>
      <c r="M361" s="49">
        <f t="shared" si="27"/>
        <v>0.625</v>
      </c>
    </row>
    <row r="362" spans="2:13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 t="shared" si="24"/>
        <v>1278.0907709611913</v>
      </c>
      <c r="G362" s="16">
        <f t="shared" si="25"/>
        <v>0</v>
      </c>
      <c r="H362" s="16">
        <f t="shared" si="26"/>
        <v>0</v>
      </c>
      <c r="J362" s="16">
        <f>VLOOKUP($C362,'Growth rate'!$B$3:$T$93,3,FALSE)*VLOOKUP($E362,BY_RES_Demand_Drivers!$A$5:$I$100,7,FALSE)</f>
        <v>2086.6788097325575</v>
      </c>
      <c r="K362" s="16">
        <f>VLOOKUP($C362,'Growth rate'!$B$3:$T$93,3,FALSE)*VLOOKUP($E362,BY_RES_Demand_Drivers!$A$5:$I$100,8,FALSE)</f>
        <v>0</v>
      </c>
      <c r="L362" s="16">
        <f>VLOOKUP($C362,'Growth rate'!$B$3:$T$93,3,FALSE)*VLOOKUP($E362,BY_RES_Demand_Drivers!$A$5:$I$100,9,FALSE)</f>
        <v>0</v>
      </c>
      <c r="M362" s="49">
        <f t="shared" si="27"/>
        <v>0.61249999999999993</v>
      </c>
    </row>
    <row r="363" spans="2:13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 t="shared" si="24"/>
        <v>1272.0394024129669</v>
      </c>
      <c r="G363" s="16">
        <f t="shared" si="25"/>
        <v>0</v>
      </c>
      <c r="H363" s="16">
        <f t="shared" si="26"/>
        <v>0</v>
      </c>
      <c r="J363" s="16">
        <f>VLOOKUP($C363,'Growth rate'!$B$3:$T$93,3,FALSE)*VLOOKUP($E363,BY_RES_Demand_Drivers!$A$5:$I$100,7,FALSE)</f>
        <v>2120.0656706882783</v>
      </c>
      <c r="K363" s="16">
        <f>VLOOKUP($C363,'Growth rate'!$B$3:$T$93,3,FALSE)*VLOOKUP($E363,BY_RES_Demand_Drivers!$A$5:$I$100,8,FALSE)</f>
        <v>0</v>
      </c>
      <c r="L363" s="16">
        <f>VLOOKUP($C363,'Growth rate'!$B$3:$T$93,3,FALSE)*VLOOKUP($E363,BY_RES_Demand_Drivers!$A$5:$I$100,9,FALSE)</f>
        <v>0</v>
      </c>
      <c r="M363" s="49">
        <f t="shared" si="27"/>
        <v>0.6</v>
      </c>
    </row>
    <row r="364" spans="2:13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 t="shared" si="24"/>
        <v>1292.3920328515744</v>
      </c>
      <c r="G364" s="16">
        <f t="shared" si="25"/>
        <v>0</v>
      </c>
      <c r="H364" s="16">
        <f t="shared" si="26"/>
        <v>0</v>
      </c>
      <c r="J364" s="16">
        <f>VLOOKUP($C364,'Growth rate'!$B$3:$T$93,3,FALSE)*VLOOKUP($E364,BY_RES_Demand_Drivers!$A$5:$I$100,7,FALSE)</f>
        <v>2153.9867214192909</v>
      </c>
      <c r="K364" s="16">
        <f>VLOOKUP($C364,'Growth rate'!$B$3:$T$93,3,FALSE)*VLOOKUP($E364,BY_RES_Demand_Drivers!$A$5:$I$100,8,FALSE)</f>
        <v>0</v>
      </c>
      <c r="L364" s="16">
        <f>VLOOKUP($C364,'Growth rate'!$B$3:$T$93,3,FALSE)*VLOOKUP($E364,BY_RES_Demand_Drivers!$A$5:$I$100,9,FALSE)</f>
        <v>0</v>
      </c>
      <c r="M364" s="49">
        <f t="shared" si="27"/>
        <v>0.6</v>
      </c>
    </row>
    <row r="365" spans="2:13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 t="shared" si="24"/>
        <v>1313.0703053771995</v>
      </c>
      <c r="G365" s="16">
        <f t="shared" si="25"/>
        <v>0</v>
      </c>
      <c r="H365" s="16">
        <f t="shared" si="26"/>
        <v>0</v>
      </c>
      <c r="J365" s="16">
        <f>VLOOKUP($C365,'Growth rate'!$B$3:$T$93,3,FALSE)*VLOOKUP($E365,BY_RES_Demand_Drivers!$A$5:$I$100,7,FALSE)</f>
        <v>2188.4505089619993</v>
      </c>
      <c r="K365" s="16">
        <f>VLOOKUP($C365,'Growth rate'!$B$3:$T$93,3,FALSE)*VLOOKUP($E365,BY_RES_Demand_Drivers!$A$5:$I$100,8,FALSE)</f>
        <v>0</v>
      </c>
      <c r="L365" s="16">
        <f>VLOOKUP($C365,'Growth rate'!$B$3:$T$93,3,FALSE)*VLOOKUP($E365,BY_RES_Demand_Drivers!$A$5:$I$100,9,FALSE)</f>
        <v>0</v>
      </c>
      <c r="M365" s="49">
        <f t="shared" si="27"/>
        <v>0.6</v>
      </c>
    </row>
    <row r="366" spans="2:13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 t="shared" si="24"/>
        <v>1334.0794302632348</v>
      </c>
      <c r="G366" s="16">
        <f t="shared" si="25"/>
        <v>0</v>
      </c>
      <c r="H366" s="16">
        <f t="shared" si="26"/>
        <v>0</v>
      </c>
      <c r="J366" s="16">
        <f>VLOOKUP($C366,'Growth rate'!$B$3:$T$93,3,FALSE)*VLOOKUP($E366,BY_RES_Demand_Drivers!$A$5:$I$100,7,FALSE)</f>
        <v>2223.4657171053914</v>
      </c>
      <c r="K366" s="16">
        <f>VLOOKUP($C366,'Growth rate'!$B$3:$T$93,3,FALSE)*VLOOKUP($E366,BY_RES_Demand_Drivers!$A$5:$I$100,8,FALSE)</f>
        <v>0</v>
      </c>
      <c r="L366" s="16">
        <f>VLOOKUP($C366,'Growth rate'!$B$3:$T$93,3,FALSE)*VLOOKUP($E366,BY_RES_Demand_Drivers!$A$5:$I$100,9,FALSE)</f>
        <v>0</v>
      </c>
      <c r="M366" s="49">
        <f t="shared" si="27"/>
        <v>0.6</v>
      </c>
    </row>
    <row r="367" spans="2:13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 t="shared" si="24"/>
        <v>1355.4247011474465</v>
      </c>
      <c r="G367" s="16">
        <f t="shared" si="25"/>
        <v>0</v>
      </c>
      <c r="H367" s="16">
        <f t="shared" si="26"/>
        <v>0</v>
      </c>
      <c r="J367" s="16">
        <f>VLOOKUP($C367,'Growth rate'!$B$3:$T$93,3,FALSE)*VLOOKUP($E367,BY_RES_Demand_Drivers!$A$5:$I$100,7,FALSE)</f>
        <v>2259.0411685790777</v>
      </c>
      <c r="K367" s="16">
        <f>VLOOKUP($C367,'Growth rate'!$B$3:$T$93,3,FALSE)*VLOOKUP($E367,BY_RES_Demand_Drivers!$A$5:$I$100,8,FALSE)</f>
        <v>0</v>
      </c>
      <c r="L367" s="16">
        <f>VLOOKUP($C367,'Growth rate'!$B$3:$T$93,3,FALSE)*VLOOKUP($E367,BY_RES_Demand_Drivers!$A$5:$I$100,9,FALSE)</f>
        <v>0</v>
      </c>
      <c r="M367" s="49">
        <f t="shared" si="27"/>
        <v>0.6</v>
      </c>
    </row>
    <row r="368" spans="2:13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 t="shared" si="24"/>
        <v>1377.1114963658058</v>
      </c>
      <c r="G368" s="16">
        <f t="shared" si="25"/>
        <v>0</v>
      </c>
      <c r="H368" s="16">
        <f t="shared" si="26"/>
        <v>0</v>
      </c>
      <c r="J368" s="16">
        <f>VLOOKUP($C368,'Growth rate'!$B$3:$T$93,3,FALSE)*VLOOKUP($E368,BY_RES_Demand_Drivers!$A$5:$I$100,7,FALSE)</f>
        <v>2295.1858272763429</v>
      </c>
      <c r="K368" s="16">
        <f>VLOOKUP($C368,'Growth rate'!$B$3:$T$93,3,FALSE)*VLOOKUP($E368,BY_RES_Demand_Drivers!$A$5:$I$100,8,FALSE)</f>
        <v>0</v>
      </c>
      <c r="L368" s="16">
        <f>VLOOKUP($C368,'Growth rate'!$B$3:$T$93,3,FALSE)*VLOOKUP($E368,BY_RES_Demand_Drivers!$A$5:$I$100,9,FALSE)</f>
        <v>0</v>
      </c>
      <c r="M368" s="49">
        <f t="shared" si="27"/>
        <v>0.6</v>
      </c>
    </row>
    <row r="369" spans="2:13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 t="shared" si="24"/>
        <v>1399.1452803076588</v>
      </c>
      <c r="G369" s="16">
        <f t="shared" si="25"/>
        <v>0</v>
      </c>
      <c r="H369" s="16">
        <f t="shared" si="26"/>
        <v>0</v>
      </c>
      <c r="J369" s="16">
        <f>VLOOKUP($C369,'Growth rate'!$B$3:$T$93,3,FALSE)*VLOOKUP($E369,BY_RES_Demand_Drivers!$A$5:$I$100,7,FALSE)</f>
        <v>2331.9088005127646</v>
      </c>
      <c r="K369" s="16">
        <f>VLOOKUP($C369,'Growth rate'!$B$3:$T$93,3,FALSE)*VLOOKUP($E369,BY_RES_Demand_Drivers!$A$5:$I$100,8,FALSE)</f>
        <v>0</v>
      </c>
      <c r="L369" s="16">
        <f>VLOOKUP($C369,'Growth rate'!$B$3:$T$93,3,FALSE)*VLOOKUP($E369,BY_RES_Demand_Drivers!$A$5:$I$100,9,FALSE)</f>
        <v>0</v>
      </c>
      <c r="M369" s="49">
        <f t="shared" si="27"/>
        <v>0.6</v>
      </c>
    </row>
    <row r="370" spans="2:13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 t="shared" si="24"/>
        <v>1421.5316047925812</v>
      </c>
      <c r="G370" s="16">
        <f t="shared" si="25"/>
        <v>0</v>
      </c>
      <c r="H370" s="16">
        <f t="shared" si="26"/>
        <v>0</v>
      </c>
      <c r="J370" s="16">
        <f>VLOOKUP($C370,'Growth rate'!$B$3:$T$93,3,FALSE)*VLOOKUP($E370,BY_RES_Demand_Drivers!$A$5:$I$100,7,FALSE)</f>
        <v>2369.2193413209689</v>
      </c>
      <c r="K370" s="16">
        <f>VLOOKUP($C370,'Growth rate'!$B$3:$T$93,3,FALSE)*VLOOKUP($E370,BY_RES_Demand_Drivers!$A$5:$I$100,8,FALSE)</f>
        <v>0</v>
      </c>
      <c r="L370" s="16">
        <f>VLOOKUP($C370,'Growth rate'!$B$3:$T$93,3,FALSE)*VLOOKUP($E370,BY_RES_Demand_Drivers!$A$5:$I$100,9,FALSE)</f>
        <v>0</v>
      </c>
      <c r="M370" s="49">
        <f t="shared" si="27"/>
        <v>0.6</v>
      </c>
    </row>
    <row r="371" spans="2:13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 t="shared" si="24"/>
        <v>1444.2761104692624</v>
      </c>
      <c r="G371" s="16">
        <f t="shared" si="25"/>
        <v>0</v>
      </c>
      <c r="H371" s="16">
        <f t="shared" si="26"/>
        <v>0</v>
      </c>
      <c r="J371" s="16">
        <f>VLOOKUP($C371,'Growth rate'!$B$3:$T$93,3,FALSE)*VLOOKUP($E371,BY_RES_Demand_Drivers!$A$5:$I$100,7,FALSE)</f>
        <v>2407.1268507821042</v>
      </c>
      <c r="K371" s="16">
        <f>VLOOKUP($C371,'Growth rate'!$B$3:$T$93,3,FALSE)*VLOOKUP($E371,BY_RES_Demand_Drivers!$A$5:$I$100,8,FALSE)</f>
        <v>0</v>
      </c>
      <c r="L371" s="16">
        <f>VLOOKUP($C371,'Growth rate'!$B$3:$T$93,3,FALSE)*VLOOKUP($E371,BY_RES_Demand_Drivers!$A$5:$I$100,9,FALSE)</f>
        <v>0</v>
      </c>
      <c r="M371" s="49">
        <f t="shared" si="27"/>
        <v>0.6</v>
      </c>
    </row>
    <row r="372" spans="2:13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 t="shared" si="24"/>
        <v>1467.3845282367706</v>
      </c>
      <c r="G372" s="16">
        <f t="shared" si="25"/>
        <v>0</v>
      </c>
      <c r="H372" s="16">
        <f t="shared" si="26"/>
        <v>0</v>
      </c>
      <c r="J372" s="16">
        <f>VLOOKUP($C372,'Growth rate'!$B$3:$T$93,3,FALSE)*VLOOKUP($E372,BY_RES_Demand_Drivers!$A$5:$I$100,7,FALSE)</f>
        <v>2445.6408803946179</v>
      </c>
      <c r="K372" s="16">
        <f>VLOOKUP($C372,'Growth rate'!$B$3:$T$93,3,FALSE)*VLOOKUP($E372,BY_RES_Demand_Drivers!$A$5:$I$100,8,FALSE)</f>
        <v>0</v>
      </c>
      <c r="L372" s="16">
        <f>VLOOKUP($C372,'Growth rate'!$B$3:$T$93,3,FALSE)*VLOOKUP($E372,BY_RES_Demand_Drivers!$A$5:$I$100,9,FALSE)</f>
        <v>0</v>
      </c>
      <c r="M372" s="49">
        <f t="shared" si="27"/>
        <v>0.6</v>
      </c>
    </row>
    <row r="373" spans="2:13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 t="shared" si="24"/>
        <v>1490.8626806885591</v>
      </c>
      <c r="G373" s="16">
        <f t="shared" si="25"/>
        <v>0</v>
      </c>
      <c r="H373" s="16">
        <f t="shared" si="26"/>
        <v>0</v>
      </c>
      <c r="J373" s="16">
        <f>VLOOKUP($C373,'Growth rate'!$B$3:$T$93,3,FALSE)*VLOOKUP($E373,BY_RES_Demand_Drivers!$A$5:$I$100,7,FALSE)</f>
        <v>2484.7711344809318</v>
      </c>
      <c r="K373" s="16">
        <f>VLOOKUP($C373,'Growth rate'!$B$3:$T$93,3,FALSE)*VLOOKUP($E373,BY_RES_Demand_Drivers!$A$5:$I$100,8,FALSE)</f>
        <v>0</v>
      </c>
      <c r="L373" s="16">
        <f>VLOOKUP($C373,'Growth rate'!$B$3:$T$93,3,FALSE)*VLOOKUP($E373,BY_RES_Demand_Drivers!$A$5:$I$100,9,FALSE)</f>
        <v>0</v>
      </c>
      <c r="M373" s="49">
        <f t="shared" si="27"/>
        <v>0.6</v>
      </c>
    </row>
    <row r="374" spans="2:13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 t="shared" si="24"/>
        <v>1514.7164835795761</v>
      </c>
      <c r="G374" s="16">
        <f t="shared" si="25"/>
        <v>0</v>
      </c>
      <c r="H374" s="16">
        <f t="shared" si="26"/>
        <v>0</v>
      </c>
      <c r="J374" s="16">
        <f>VLOOKUP($C374,'Growth rate'!$B$3:$T$93,3,FALSE)*VLOOKUP($E374,BY_RES_Demand_Drivers!$A$5:$I$100,7,FALSE)</f>
        <v>2524.527472632627</v>
      </c>
      <c r="K374" s="16">
        <f>VLOOKUP($C374,'Growth rate'!$B$3:$T$93,3,FALSE)*VLOOKUP($E374,BY_RES_Demand_Drivers!$A$5:$I$100,8,FALSE)</f>
        <v>0</v>
      </c>
      <c r="L374" s="16">
        <f>VLOOKUP($C374,'Growth rate'!$B$3:$T$93,3,FALSE)*VLOOKUP($E374,BY_RES_Demand_Drivers!$A$5:$I$100,9,FALSE)</f>
        <v>0</v>
      </c>
      <c r="M374" s="49">
        <f t="shared" si="27"/>
        <v>0.6</v>
      </c>
    </row>
    <row r="375" spans="2:13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 t="shared" si="24"/>
        <v>1538.9519473168491</v>
      </c>
      <c r="G375" s="16">
        <f t="shared" si="25"/>
        <v>0</v>
      </c>
      <c r="H375" s="16">
        <f t="shared" si="26"/>
        <v>0</v>
      </c>
      <c r="J375" s="16">
        <f>VLOOKUP($C375,'Growth rate'!$B$3:$T$93,3,FALSE)*VLOOKUP($E375,BY_RES_Demand_Drivers!$A$5:$I$100,7,FALSE)</f>
        <v>2564.9199121947486</v>
      </c>
      <c r="K375" s="16">
        <f>VLOOKUP($C375,'Growth rate'!$B$3:$T$93,3,FALSE)*VLOOKUP($E375,BY_RES_Demand_Drivers!$A$5:$I$100,8,FALSE)</f>
        <v>0</v>
      </c>
      <c r="L375" s="16">
        <f>VLOOKUP($C375,'Growth rate'!$B$3:$T$93,3,FALSE)*VLOOKUP($E375,BY_RES_Demand_Drivers!$A$5:$I$100,9,FALSE)</f>
        <v>0</v>
      </c>
      <c r="M375" s="49">
        <f t="shared" si="27"/>
        <v>0.6</v>
      </c>
    </row>
    <row r="376" spans="2:13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 t="shared" si="24"/>
        <v>1563.5751784739189</v>
      </c>
      <c r="G376" s="16">
        <f t="shared" si="25"/>
        <v>0</v>
      </c>
      <c r="H376" s="16">
        <f t="shared" si="26"/>
        <v>0</v>
      </c>
      <c r="J376" s="16">
        <f>VLOOKUP($C376,'Growth rate'!$B$3:$T$93,3,FALSE)*VLOOKUP($E376,BY_RES_Demand_Drivers!$A$5:$I$100,7,FALSE)</f>
        <v>2605.9586307898649</v>
      </c>
      <c r="K376" s="16">
        <f>VLOOKUP($C376,'Growth rate'!$B$3:$T$93,3,FALSE)*VLOOKUP($E376,BY_RES_Demand_Drivers!$A$5:$I$100,8,FALSE)</f>
        <v>0</v>
      </c>
      <c r="L376" s="16">
        <f>VLOOKUP($C376,'Growth rate'!$B$3:$T$93,3,FALSE)*VLOOKUP($E376,BY_RES_Demand_Drivers!$A$5:$I$100,9,FALSE)</f>
        <v>0</v>
      </c>
      <c r="M376" s="49">
        <f t="shared" si="27"/>
        <v>0.6</v>
      </c>
    </row>
    <row r="377" spans="2:13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 t="shared" si="24"/>
        <v>1588.5923813295017</v>
      </c>
      <c r="G377" s="16">
        <f t="shared" si="25"/>
        <v>0</v>
      </c>
      <c r="H377" s="16">
        <f t="shared" si="26"/>
        <v>0</v>
      </c>
      <c r="J377" s="16">
        <f>VLOOKUP($C377,'Growth rate'!$B$3:$T$93,3,FALSE)*VLOOKUP($E377,BY_RES_Demand_Drivers!$A$5:$I$100,7,FALSE)</f>
        <v>2647.6539688825028</v>
      </c>
      <c r="K377" s="16">
        <f>VLOOKUP($C377,'Growth rate'!$B$3:$T$93,3,FALSE)*VLOOKUP($E377,BY_RES_Demand_Drivers!$A$5:$I$100,8,FALSE)</f>
        <v>0</v>
      </c>
      <c r="L377" s="16">
        <f>VLOOKUP($C377,'Growth rate'!$B$3:$T$93,3,FALSE)*VLOOKUP($E377,BY_RES_Demand_Drivers!$A$5:$I$100,9,FALSE)</f>
        <v>0</v>
      </c>
      <c r="M377" s="49">
        <f t="shared" si="27"/>
        <v>0.6</v>
      </c>
    </row>
    <row r="378" spans="2:13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 t="shared" si="24"/>
        <v>1614.0098594307738</v>
      </c>
      <c r="G378" s="16">
        <f t="shared" si="25"/>
        <v>0</v>
      </c>
      <c r="H378" s="16">
        <f t="shared" si="26"/>
        <v>0</v>
      </c>
      <c r="J378" s="16">
        <f>VLOOKUP($C378,'Growth rate'!$B$3:$T$93,3,FALSE)*VLOOKUP($E378,BY_RES_Demand_Drivers!$A$5:$I$100,7,FALSE)</f>
        <v>2690.0164323846229</v>
      </c>
      <c r="K378" s="16">
        <f>VLOOKUP($C378,'Growth rate'!$B$3:$T$93,3,FALSE)*VLOOKUP($E378,BY_RES_Demand_Drivers!$A$5:$I$100,8,FALSE)</f>
        <v>0</v>
      </c>
      <c r="L378" s="16">
        <f>VLOOKUP($C378,'Growth rate'!$B$3:$T$93,3,FALSE)*VLOOKUP($E378,BY_RES_Demand_Drivers!$A$5:$I$100,9,FALSE)</f>
        <v>0</v>
      </c>
      <c r="M378" s="49">
        <f t="shared" si="27"/>
        <v>0.6</v>
      </c>
    </row>
    <row r="379" spans="2:13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 t="shared" si="24"/>
        <v>1639.834017181666</v>
      </c>
      <c r="G379" s="16">
        <f t="shared" si="25"/>
        <v>0</v>
      </c>
      <c r="H379" s="16">
        <f t="shared" si="26"/>
        <v>0</v>
      </c>
      <c r="J379" s="16">
        <f>VLOOKUP($C379,'Growth rate'!$B$3:$T$93,3,FALSE)*VLOOKUP($E379,BY_RES_Demand_Drivers!$A$5:$I$100,7,FALSE)</f>
        <v>2733.0566953027769</v>
      </c>
      <c r="K379" s="16">
        <f>VLOOKUP($C379,'Growth rate'!$B$3:$T$93,3,FALSE)*VLOOKUP($E379,BY_RES_Demand_Drivers!$A$5:$I$100,8,FALSE)</f>
        <v>0</v>
      </c>
      <c r="L379" s="16">
        <f>VLOOKUP($C379,'Growth rate'!$B$3:$T$93,3,FALSE)*VLOOKUP($E379,BY_RES_Demand_Drivers!$A$5:$I$100,9,FALSE)</f>
        <v>0</v>
      </c>
      <c r="M379" s="49">
        <f t="shared" si="27"/>
        <v>0.6</v>
      </c>
    </row>
    <row r="380" spans="2:13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 t="shared" si="24"/>
        <v>1666.071361456573</v>
      </c>
      <c r="G380" s="16">
        <f t="shared" si="25"/>
        <v>0</v>
      </c>
      <c r="H380" s="16">
        <f t="shared" si="26"/>
        <v>0</v>
      </c>
      <c r="J380" s="16">
        <f>VLOOKUP($C380,'Growth rate'!$B$3:$T$93,3,FALSE)*VLOOKUP($E380,BY_RES_Demand_Drivers!$A$5:$I$100,7,FALSE)</f>
        <v>2776.7856024276216</v>
      </c>
      <c r="K380" s="16">
        <f>VLOOKUP($C380,'Growth rate'!$B$3:$T$93,3,FALSE)*VLOOKUP($E380,BY_RES_Demand_Drivers!$A$5:$I$100,8,FALSE)</f>
        <v>0</v>
      </c>
      <c r="L380" s="16">
        <f>VLOOKUP($C380,'Growth rate'!$B$3:$T$93,3,FALSE)*VLOOKUP($E380,BY_RES_Demand_Drivers!$A$5:$I$100,9,FALSE)</f>
        <v>0</v>
      </c>
      <c r="M380" s="49">
        <f t="shared" si="27"/>
        <v>0.6</v>
      </c>
    </row>
    <row r="381" spans="2:13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 t="shared" si="24"/>
        <v>1692.7285032398779</v>
      </c>
      <c r="G381" s="16">
        <f t="shared" si="25"/>
        <v>0</v>
      </c>
      <c r="H381" s="16">
        <f t="shared" si="26"/>
        <v>0</v>
      </c>
      <c r="J381" s="16">
        <f>VLOOKUP($C381,'Growth rate'!$B$3:$T$93,3,FALSE)*VLOOKUP($E381,BY_RES_Demand_Drivers!$A$5:$I$100,7,FALSE)</f>
        <v>2821.2141720664631</v>
      </c>
      <c r="K381" s="16">
        <f>VLOOKUP($C381,'Growth rate'!$B$3:$T$93,3,FALSE)*VLOOKUP($E381,BY_RES_Demand_Drivers!$A$5:$I$100,8,FALSE)</f>
        <v>0</v>
      </c>
      <c r="L381" s="16">
        <f>VLOOKUP($C381,'Growth rate'!$B$3:$T$93,3,FALSE)*VLOOKUP($E381,BY_RES_Demand_Drivers!$A$5:$I$100,9,FALSE)</f>
        <v>0</v>
      </c>
      <c r="M381" s="49">
        <f t="shared" si="27"/>
        <v>0.6</v>
      </c>
    </row>
    <row r="382" spans="2:13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 t="shared" si="24"/>
        <v>1719.8121592917159</v>
      </c>
      <c r="G382" s="16">
        <f t="shared" si="25"/>
        <v>0</v>
      </c>
      <c r="H382" s="16">
        <f t="shared" si="26"/>
        <v>0</v>
      </c>
      <c r="J382" s="16">
        <f>VLOOKUP($C382,'Growth rate'!$B$3:$T$93,3,FALSE)*VLOOKUP($E382,BY_RES_Demand_Drivers!$A$5:$I$100,7,FALSE)</f>
        <v>2866.3535988195267</v>
      </c>
      <c r="K382" s="16">
        <f>VLOOKUP($C382,'Growth rate'!$B$3:$T$93,3,FALSE)*VLOOKUP($E382,BY_RES_Demand_Drivers!$A$5:$I$100,8,FALSE)</f>
        <v>0</v>
      </c>
      <c r="L382" s="16">
        <f>VLOOKUP($C382,'Growth rate'!$B$3:$T$93,3,FALSE)*VLOOKUP($E382,BY_RES_Demand_Drivers!$A$5:$I$100,9,FALSE)</f>
        <v>0</v>
      </c>
      <c r="M382" s="49">
        <f t="shared" si="27"/>
        <v>0.6</v>
      </c>
    </row>
    <row r="383" spans="2:13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 t="shared" si="24"/>
        <v>1747.3291538403835</v>
      </c>
      <c r="G383" s="16">
        <f t="shared" si="25"/>
        <v>0</v>
      </c>
      <c r="H383" s="16">
        <f t="shared" si="26"/>
        <v>0</v>
      </c>
      <c r="J383" s="16">
        <f>VLOOKUP($C383,'Growth rate'!$B$3:$T$93,3,FALSE)*VLOOKUP($E383,BY_RES_Demand_Drivers!$A$5:$I$100,7,FALSE)</f>
        <v>2912.2152564006392</v>
      </c>
      <c r="K383" s="16">
        <f>VLOOKUP($C383,'Growth rate'!$B$3:$T$93,3,FALSE)*VLOOKUP($E383,BY_RES_Demand_Drivers!$A$5:$I$100,8,FALSE)</f>
        <v>0</v>
      </c>
      <c r="L383" s="16">
        <f>VLOOKUP($C383,'Growth rate'!$B$3:$T$93,3,FALSE)*VLOOKUP($E383,BY_RES_Demand_Drivers!$A$5:$I$100,9,FALSE)</f>
        <v>0</v>
      </c>
      <c r="M383" s="49">
        <f t="shared" si="27"/>
        <v>0.6</v>
      </c>
    </row>
    <row r="384" spans="2:13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 t="shared" si="24"/>
        <v>1775.2864203018298</v>
      </c>
      <c r="G384" s="16">
        <f t="shared" si="25"/>
        <v>0</v>
      </c>
      <c r="H384" s="16">
        <f t="shared" si="26"/>
        <v>0</v>
      </c>
      <c r="J384" s="16">
        <f>VLOOKUP($C384,'Growth rate'!$B$3:$T$93,3,FALSE)*VLOOKUP($E384,BY_RES_Demand_Drivers!$A$5:$I$100,7,FALSE)</f>
        <v>2958.8107005030497</v>
      </c>
      <c r="K384" s="16">
        <f>VLOOKUP($C384,'Growth rate'!$B$3:$T$93,3,FALSE)*VLOOKUP($E384,BY_RES_Demand_Drivers!$A$5:$I$100,8,FALSE)</f>
        <v>0</v>
      </c>
      <c r="L384" s="16">
        <f>VLOOKUP($C384,'Growth rate'!$B$3:$T$93,3,FALSE)*VLOOKUP($E384,BY_RES_Demand_Drivers!$A$5:$I$100,9,FALSE)</f>
        <v>0</v>
      </c>
      <c r="M384" s="49">
        <f t="shared" si="27"/>
        <v>0.6</v>
      </c>
    </row>
    <row r="385" spans="2:13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 t="shared" si="24"/>
        <v>1803.6910030266588</v>
      </c>
      <c r="G385" s="16">
        <f t="shared" si="25"/>
        <v>0</v>
      </c>
      <c r="H385" s="16">
        <f t="shared" si="26"/>
        <v>0</v>
      </c>
      <c r="J385" s="16">
        <f>VLOOKUP($C385,'Growth rate'!$B$3:$T$93,3,FALSE)*VLOOKUP($E385,BY_RES_Demand_Drivers!$A$5:$I$100,7,FALSE)</f>
        <v>3006.1516717110981</v>
      </c>
      <c r="K385" s="16">
        <f>VLOOKUP($C385,'Growth rate'!$B$3:$T$93,3,FALSE)*VLOOKUP($E385,BY_RES_Demand_Drivers!$A$5:$I$100,8,FALSE)</f>
        <v>0</v>
      </c>
      <c r="L385" s="16">
        <f>VLOOKUP($C385,'Growth rate'!$B$3:$T$93,3,FALSE)*VLOOKUP($E385,BY_RES_Demand_Drivers!$A$5:$I$100,9,FALSE)</f>
        <v>0</v>
      </c>
      <c r="M385" s="49">
        <f t="shared" si="27"/>
        <v>0.6</v>
      </c>
    </row>
    <row r="386" spans="2:13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 t="shared" si="24"/>
        <v>1832.5500590750855</v>
      </c>
      <c r="G386" s="16">
        <f t="shared" si="25"/>
        <v>0</v>
      </c>
      <c r="H386" s="16">
        <f t="shared" si="26"/>
        <v>0</v>
      </c>
      <c r="J386" s="16">
        <f>VLOOKUP($C386,'Growth rate'!$B$3:$T$93,3,FALSE)*VLOOKUP($E386,BY_RES_Demand_Drivers!$A$5:$I$100,7,FALSE)</f>
        <v>3054.2500984584758</v>
      </c>
      <c r="K386" s="16">
        <f>VLOOKUP($C386,'Growth rate'!$B$3:$T$93,3,FALSE)*VLOOKUP($E386,BY_RES_Demand_Drivers!$A$5:$I$100,8,FALSE)</f>
        <v>0</v>
      </c>
      <c r="L386" s="16">
        <f>VLOOKUP($C386,'Growth rate'!$B$3:$T$93,3,FALSE)*VLOOKUP($E386,BY_RES_Demand_Drivers!$A$5:$I$100,9,FALSE)</f>
        <v>0</v>
      </c>
      <c r="M386" s="49">
        <f t="shared" si="27"/>
        <v>0.6</v>
      </c>
    </row>
    <row r="387" spans="2:13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 t="shared" si="24"/>
        <v>1861.8708600202865</v>
      </c>
      <c r="G387" s="16">
        <f t="shared" si="25"/>
        <v>0</v>
      </c>
      <c r="H387" s="16">
        <f t="shared" si="26"/>
        <v>0</v>
      </c>
      <c r="J387" s="16">
        <f>VLOOKUP($C387,'Growth rate'!$B$3:$T$93,3,FALSE)*VLOOKUP($E387,BY_RES_Demand_Drivers!$A$5:$I$100,7,FALSE)</f>
        <v>3103.1181000338111</v>
      </c>
      <c r="K387" s="16">
        <f>VLOOKUP($C387,'Growth rate'!$B$3:$T$93,3,FALSE)*VLOOKUP($E387,BY_RES_Demand_Drivers!$A$5:$I$100,8,FALSE)</f>
        <v>0</v>
      </c>
      <c r="L387" s="16">
        <f>VLOOKUP($C387,'Growth rate'!$B$3:$T$93,3,FALSE)*VLOOKUP($E387,BY_RES_Demand_Drivers!$A$5:$I$100,9,FALSE)</f>
        <v>0</v>
      </c>
      <c r="M387" s="49">
        <f t="shared" si="27"/>
        <v>0.6</v>
      </c>
    </row>
    <row r="388" spans="2:13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 t="shared" si="24"/>
        <v>1891.6607937806111</v>
      </c>
      <c r="G388" s="16">
        <f t="shared" si="25"/>
        <v>0</v>
      </c>
      <c r="H388" s="16">
        <f t="shared" si="26"/>
        <v>0</v>
      </c>
      <c r="J388" s="16">
        <f>VLOOKUP($C388,'Growth rate'!$B$3:$T$93,3,FALSE)*VLOOKUP($E388,BY_RES_Demand_Drivers!$A$5:$I$100,7,FALSE)</f>
        <v>3152.767989634352</v>
      </c>
      <c r="K388" s="16">
        <f>VLOOKUP($C388,'Growth rate'!$B$3:$T$93,3,FALSE)*VLOOKUP($E388,BY_RES_Demand_Drivers!$A$5:$I$100,8,FALSE)</f>
        <v>0</v>
      </c>
      <c r="L388" s="16">
        <f>VLOOKUP($C388,'Growth rate'!$B$3:$T$93,3,FALSE)*VLOOKUP($E388,BY_RES_Demand_Drivers!$A$5:$I$100,9,FALSE)</f>
        <v>0</v>
      </c>
      <c r="M388" s="49">
        <f t="shared" si="27"/>
        <v>0.6</v>
      </c>
    </row>
    <row r="389" spans="2:13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 t="shared" ref="F389:F452" si="28">J389*$M389</f>
        <v>1921.927366481101</v>
      </c>
      <c r="G389" s="16">
        <f t="shared" ref="G389:G452" si="29">K389*$M389</f>
        <v>0</v>
      </c>
      <c r="H389" s="16">
        <f t="shared" ref="H389:H452" si="30">L389*$M389</f>
        <v>0</v>
      </c>
      <c r="J389" s="16">
        <f>VLOOKUP($C389,'Growth rate'!$B$3:$T$93,3,FALSE)*VLOOKUP($E389,BY_RES_Demand_Drivers!$A$5:$I$100,7,FALSE)</f>
        <v>3203.2122774685017</v>
      </c>
      <c r="K389" s="16">
        <f>VLOOKUP($C389,'Growth rate'!$B$3:$T$93,3,FALSE)*VLOOKUP($E389,BY_RES_Demand_Drivers!$A$5:$I$100,8,FALSE)</f>
        <v>0</v>
      </c>
      <c r="L389" s="16">
        <f>VLOOKUP($C389,'Growth rate'!$B$3:$T$93,3,FALSE)*VLOOKUP($E389,BY_RES_Demand_Drivers!$A$5:$I$100,9,FALSE)</f>
        <v>0</v>
      </c>
      <c r="M389" s="49">
        <f t="shared" si="27"/>
        <v>0.6</v>
      </c>
    </row>
    <row r="390" spans="2:13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 t="shared" si="28"/>
        <v>1952.6782043447984</v>
      </c>
      <c r="G390" s="16">
        <f t="shared" si="29"/>
        <v>0</v>
      </c>
      <c r="H390" s="16">
        <f t="shared" si="30"/>
        <v>0</v>
      </c>
      <c r="J390" s="16">
        <f>VLOOKUP($C390,'Growth rate'!$B$3:$T$93,3,FALSE)*VLOOKUP($E390,BY_RES_Demand_Drivers!$A$5:$I$100,7,FALSE)</f>
        <v>3254.4636739079974</v>
      </c>
      <c r="K390" s="16">
        <f>VLOOKUP($C390,'Growth rate'!$B$3:$T$93,3,FALSE)*VLOOKUP($E390,BY_RES_Demand_Drivers!$A$5:$I$100,8,FALSE)</f>
        <v>0</v>
      </c>
      <c r="L390" s="16">
        <f>VLOOKUP($C390,'Growth rate'!$B$3:$T$93,3,FALSE)*VLOOKUP($E390,BY_RES_Demand_Drivers!$A$5:$I$100,9,FALSE)</f>
        <v>0</v>
      </c>
      <c r="M390" s="49">
        <f t="shared" si="27"/>
        <v>0.6</v>
      </c>
    </row>
    <row r="391" spans="2:13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 t="shared" si="28"/>
        <v>1983.9210556143153</v>
      </c>
      <c r="G391" s="16">
        <f t="shared" si="29"/>
        <v>0</v>
      </c>
      <c r="H391" s="16">
        <f t="shared" si="30"/>
        <v>0</v>
      </c>
      <c r="J391" s="16">
        <f>VLOOKUP($C391,'Growth rate'!$B$3:$T$93,3,FALSE)*VLOOKUP($E391,BY_RES_Demand_Drivers!$A$5:$I$100,7,FALSE)</f>
        <v>3306.5350926905257</v>
      </c>
      <c r="K391" s="16">
        <f>VLOOKUP($C391,'Growth rate'!$B$3:$T$93,3,FALSE)*VLOOKUP($E391,BY_RES_Demand_Drivers!$A$5:$I$100,8,FALSE)</f>
        <v>0</v>
      </c>
      <c r="L391" s="16">
        <f>VLOOKUP($C391,'Growth rate'!$B$3:$T$93,3,FALSE)*VLOOKUP($E391,BY_RES_Demand_Drivers!$A$5:$I$100,9,FALSE)</f>
        <v>0</v>
      </c>
      <c r="M391" s="49">
        <f t="shared" si="27"/>
        <v>0.6</v>
      </c>
    </row>
    <row r="392" spans="2:13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 t="shared" si="28"/>
        <v>2015.6637925041446</v>
      </c>
      <c r="G392" s="16">
        <f t="shared" si="29"/>
        <v>0</v>
      </c>
      <c r="H392" s="16">
        <f t="shared" si="30"/>
        <v>0</v>
      </c>
      <c r="J392" s="16">
        <f>VLOOKUP($C392,'Growth rate'!$B$3:$T$93,3,FALSE)*VLOOKUP($E392,BY_RES_Demand_Drivers!$A$5:$I$100,7,FALSE)</f>
        <v>3359.4396541735746</v>
      </c>
      <c r="K392" s="16">
        <f>VLOOKUP($C392,'Growth rate'!$B$3:$T$93,3,FALSE)*VLOOKUP($E392,BY_RES_Demand_Drivers!$A$5:$I$100,8,FALSE)</f>
        <v>0</v>
      </c>
      <c r="L392" s="16">
        <f>VLOOKUP($C392,'Growth rate'!$B$3:$T$93,3,FALSE)*VLOOKUP($E392,BY_RES_Demand_Drivers!$A$5:$I$100,9,FALSE)</f>
        <v>0</v>
      </c>
      <c r="M392" s="49">
        <f t="shared" si="27"/>
        <v>0.6</v>
      </c>
    </row>
    <row r="393" spans="2:13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 t="shared" si="28"/>
        <v>2047.9144131842108</v>
      </c>
      <c r="G393" s="16">
        <f t="shared" si="29"/>
        <v>0</v>
      </c>
      <c r="H393" s="16">
        <f t="shared" si="30"/>
        <v>0</v>
      </c>
      <c r="J393" s="16">
        <f>VLOOKUP($C393,'Growth rate'!$B$3:$T$93,3,FALSE)*VLOOKUP($E393,BY_RES_Demand_Drivers!$A$5:$I$100,7,FALSE)</f>
        <v>3413.1906886403517</v>
      </c>
      <c r="K393" s="16">
        <f>VLOOKUP($C393,'Growth rate'!$B$3:$T$93,3,FALSE)*VLOOKUP($E393,BY_RES_Demand_Drivers!$A$5:$I$100,8,FALSE)</f>
        <v>0</v>
      </c>
      <c r="L393" s="16">
        <f>VLOOKUP($C393,'Growth rate'!$B$3:$T$93,3,FALSE)*VLOOKUP($E393,BY_RES_Demand_Drivers!$A$5:$I$100,9,FALSE)</f>
        <v>0</v>
      </c>
      <c r="M393" s="49">
        <f t="shared" si="27"/>
        <v>0.6</v>
      </c>
    </row>
    <row r="394" spans="2:13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 t="shared" si="28"/>
        <v>2080.6810437951585</v>
      </c>
      <c r="G394" s="16">
        <f t="shared" si="29"/>
        <v>0</v>
      </c>
      <c r="H394" s="16">
        <f t="shared" si="30"/>
        <v>0</v>
      </c>
      <c r="J394" s="16">
        <f>VLOOKUP($C394,'Growth rate'!$B$3:$T$93,3,FALSE)*VLOOKUP($E394,BY_RES_Demand_Drivers!$A$5:$I$100,7,FALSE)</f>
        <v>3467.8017396585974</v>
      </c>
      <c r="K394" s="16">
        <f>VLOOKUP($C394,'Growth rate'!$B$3:$T$93,3,FALSE)*VLOOKUP($E394,BY_RES_Demand_Drivers!$A$5:$I$100,8,FALSE)</f>
        <v>0</v>
      </c>
      <c r="L394" s="16">
        <f>VLOOKUP($C394,'Growth rate'!$B$3:$T$93,3,FALSE)*VLOOKUP($E394,BY_RES_Demand_Drivers!$A$5:$I$100,9,FALSE)</f>
        <v>0</v>
      </c>
      <c r="M394" s="49">
        <f t="shared" si="27"/>
        <v>0.6</v>
      </c>
    </row>
    <row r="395" spans="2:13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 t="shared" si="28"/>
        <v>2113.971940495881</v>
      </c>
      <c r="G395" s="16">
        <f t="shared" si="29"/>
        <v>0</v>
      </c>
      <c r="H395" s="16">
        <f t="shared" si="30"/>
        <v>0</v>
      </c>
      <c r="J395" s="16">
        <f>VLOOKUP($C395,'Growth rate'!$B$3:$T$93,3,FALSE)*VLOOKUP($E395,BY_RES_Demand_Drivers!$A$5:$I$100,7,FALSE)</f>
        <v>3523.2865674931354</v>
      </c>
      <c r="K395" s="16">
        <f>VLOOKUP($C395,'Growth rate'!$B$3:$T$93,3,FALSE)*VLOOKUP($E395,BY_RES_Demand_Drivers!$A$5:$I$100,8,FALSE)</f>
        <v>0</v>
      </c>
      <c r="L395" s="16">
        <f>VLOOKUP($C395,'Growth rate'!$B$3:$T$93,3,FALSE)*VLOOKUP($E395,BY_RES_Demand_Drivers!$A$5:$I$100,9,FALSE)</f>
        <v>0</v>
      </c>
      <c r="M395" s="49">
        <f t="shared" si="27"/>
        <v>0.6</v>
      </c>
    </row>
    <row r="396" spans="2:13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 t="shared" si="28"/>
        <v>2147.7954915438154</v>
      </c>
      <c r="G396" s="16">
        <f t="shared" si="29"/>
        <v>0</v>
      </c>
      <c r="H396" s="16">
        <f t="shared" si="30"/>
        <v>0</v>
      </c>
      <c r="J396" s="16">
        <f>VLOOKUP($C396,'Growth rate'!$B$3:$T$93,3,FALSE)*VLOOKUP($E396,BY_RES_Demand_Drivers!$A$5:$I$100,7,FALSE)</f>
        <v>3579.6591525730255</v>
      </c>
      <c r="K396" s="16">
        <f>VLOOKUP($C396,'Growth rate'!$B$3:$T$93,3,FALSE)*VLOOKUP($E396,BY_RES_Demand_Drivers!$A$5:$I$100,8,FALSE)</f>
        <v>0</v>
      </c>
      <c r="L396" s="16">
        <f>VLOOKUP($C396,'Growth rate'!$B$3:$T$93,3,FALSE)*VLOOKUP($E396,BY_RES_Demand_Drivers!$A$5:$I$100,9,FALSE)</f>
        <v>0</v>
      </c>
      <c r="M396" s="49">
        <f t="shared" si="27"/>
        <v>0.6</v>
      </c>
    </row>
    <row r="397" spans="2:13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 t="shared" si="28"/>
        <v>2182.1602194085162</v>
      </c>
      <c r="G397" s="16">
        <f t="shared" si="29"/>
        <v>0</v>
      </c>
      <c r="H397" s="16">
        <f t="shared" si="30"/>
        <v>0</v>
      </c>
      <c r="J397" s="16">
        <f>VLOOKUP($C397,'Growth rate'!$B$3:$T$93,3,FALSE)*VLOOKUP($E397,BY_RES_Demand_Drivers!$A$5:$I$100,7,FALSE)</f>
        <v>3636.9336990141937</v>
      </c>
      <c r="K397" s="16">
        <f>VLOOKUP($C397,'Growth rate'!$B$3:$T$93,3,FALSE)*VLOOKUP($E397,BY_RES_Demand_Drivers!$A$5:$I$100,8,FALSE)</f>
        <v>0</v>
      </c>
      <c r="L397" s="16">
        <f>VLOOKUP($C397,'Growth rate'!$B$3:$T$93,3,FALSE)*VLOOKUP($E397,BY_RES_Demand_Drivers!$A$5:$I$100,9,FALSE)</f>
        <v>0</v>
      </c>
      <c r="M397" s="49">
        <f t="shared" si="27"/>
        <v>0.6</v>
      </c>
    </row>
    <row r="398" spans="2:13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 t="shared" si="28"/>
        <v>2217.0747829190527</v>
      </c>
      <c r="G398" s="16">
        <f t="shared" si="29"/>
        <v>0</v>
      </c>
      <c r="H398" s="16">
        <f t="shared" si="30"/>
        <v>0</v>
      </c>
      <c r="J398" s="16">
        <f>VLOOKUP($C398,'Growth rate'!$B$3:$T$93,3,FALSE)*VLOOKUP($E398,BY_RES_Demand_Drivers!$A$5:$I$100,7,FALSE)</f>
        <v>3695.1246381984215</v>
      </c>
      <c r="K398" s="16">
        <f>VLOOKUP($C398,'Growth rate'!$B$3:$T$93,3,FALSE)*VLOOKUP($E398,BY_RES_Demand_Drivers!$A$5:$I$100,8,FALSE)</f>
        <v>0</v>
      </c>
      <c r="L398" s="16">
        <f>VLOOKUP($C398,'Growth rate'!$B$3:$T$93,3,FALSE)*VLOOKUP($E398,BY_RES_Demand_Drivers!$A$5:$I$100,9,FALSE)</f>
        <v>0</v>
      </c>
      <c r="M398" s="49">
        <f t="shared" si="27"/>
        <v>0.6</v>
      </c>
    </row>
    <row r="399" spans="2:13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 t="shared" si="28"/>
        <v>2252.5479794457578</v>
      </c>
      <c r="G399" s="16">
        <f t="shared" si="29"/>
        <v>0</v>
      </c>
      <c r="H399" s="16">
        <f t="shared" si="30"/>
        <v>0</v>
      </c>
      <c r="J399" s="16">
        <f>VLOOKUP($C399,'Growth rate'!$B$3:$T$93,3,FALSE)*VLOOKUP($E399,BY_RES_Demand_Drivers!$A$5:$I$100,7,FALSE)</f>
        <v>3754.2466324095963</v>
      </c>
      <c r="K399" s="16">
        <f>VLOOKUP($C399,'Growth rate'!$B$3:$T$93,3,FALSE)*VLOOKUP($E399,BY_RES_Demand_Drivers!$A$5:$I$100,8,FALSE)</f>
        <v>0</v>
      </c>
      <c r="L399" s="16">
        <f>VLOOKUP($C399,'Growth rate'!$B$3:$T$93,3,FALSE)*VLOOKUP($E399,BY_RES_Demand_Drivers!$A$5:$I$100,9,FALSE)</f>
        <v>0</v>
      </c>
      <c r="M399" s="49">
        <f t="shared" si="27"/>
        <v>0.6</v>
      </c>
    </row>
    <row r="400" spans="2:13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 t="shared" si="28"/>
        <v>2288.5887471168899</v>
      </c>
      <c r="G400" s="16">
        <f t="shared" si="29"/>
        <v>0</v>
      </c>
      <c r="H400" s="16">
        <f t="shared" si="30"/>
        <v>0</v>
      </c>
      <c r="J400" s="16">
        <f>VLOOKUP($C400,'Growth rate'!$B$3:$T$93,3,FALSE)*VLOOKUP($E400,BY_RES_Demand_Drivers!$A$5:$I$100,7,FALSE)</f>
        <v>3814.3145785281499</v>
      </c>
      <c r="K400" s="16">
        <f>VLOOKUP($C400,'Growth rate'!$B$3:$T$93,3,FALSE)*VLOOKUP($E400,BY_RES_Demand_Drivers!$A$5:$I$100,8,FALSE)</f>
        <v>0</v>
      </c>
      <c r="L400" s="16">
        <f>VLOOKUP($C400,'Growth rate'!$B$3:$T$93,3,FALSE)*VLOOKUP($E400,BY_RES_Demand_Drivers!$A$5:$I$100,9,FALSE)</f>
        <v>0</v>
      </c>
      <c r="M400" s="49">
        <f t="shared" si="27"/>
        <v>0.6</v>
      </c>
    </row>
    <row r="401" spans="2:13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 t="shared" si="28"/>
        <v>2325.2061670707603</v>
      </c>
      <c r="G401" s="16">
        <f t="shared" si="29"/>
        <v>0</v>
      </c>
      <c r="H401" s="16">
        <f t="shared" si="30"/>
        <v>0</v>
      </c>
      <c r="J401" s="16">
        <f>VLOOKUP($C401,'Growth rate'!$B$3:$T$93,3,FALSE)*VLOOKUP($E401,BY_RES_Demand_Drivers!$A$5:$I$100,7,FALSE)</f>
        <v>3875.3436117846009</v>
      </c>
      <c r="K401" s="16">
        <f>VLOOKUP($C401,'Growth rate'!$B$3:$T$93,3,FALSE)*VLOOKUP($E401,BY_RES_Demand_Drivers!$A$5:$I$100,8,FALSE)</f>
        <v>0</v>
      </c>
      <c r="L401" s="16">
        <f>VLOOKUP($C401,'Growth rate'!$B$3:$T$93,3,FALSE)*VLOOKUP($E401,BY_RES_Demand_Drivers!$A$5:$I$100,9,FALSE)</f>
        <v>0</v>
      </c>
      <c r="M401" s="49">
        <f t="shared" si="27"/>
        <v>0.6</v>
      </c>
    </row>
    <row r="402" spans="2:13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 t="shared" si="28"/>
        <v>2362.4094657438923</v>
      </c>
      <c r="G402" s="16">
        <f t="shared" si="29"/>
        <v>0</v>
      </c>
      <c r="H402" s="16">
        <f t="shared" si="30"/>
        <v>0</v>
      </c>
      <c r="J402" s="16">
        <f>VLOOKUP($C402,'Growth rate'!$B$3:$T$93,3,FALSE)*VLOOKUP($E402,BY_RES_Demand_Drivers!$A$5:$I$100,7,FALSE)</f>
        <v>3937.3491095731542</v>
      </c>
      <c r="K402" s="16">
        <f>VLOOKUP($C402,'Growth rate'!$B$3:$T$93,3,FALSE)*VLOOKUP($E402,BY_RES_Demand_Drivers!$A$5:$I$100,8,FALSE)</f>
        <v>0</v>
      </c>
      <c r="L402" s="16">
        <f>VLOOKUP($C402,'Growth rate'!$B$3:$T$93,3,FALSE)*VLOOKUP($E402,BY_RES_Demand_Drivers!$A$5:$I$100,9,FALSE)</f>
        <v>0</v>
      </c>
      <c r="M402" s="49">
        <f t="shared" si="27"/>
        <v>0.6</v>
      </c>
    </row>
    <row r="403" spans="2:13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 t="shared" si="28"/>
        <v>2400.2080171957946</v>
      </c>
      <c r="G403" s="16">
        <f t="shared" si="29"/>
        <v>0</v>
      </c>
      <c r="H403" s="16">
        <f t="shared" si="30"/>
        <v>0</v>
      </c>
      <c r="J403" s="16">
        <f>VLOOKUP($C403,'Growth rate'!$B$3:$T$93,3,FALSE)*VLOOKUP($E403,BY_RES_Demand_Drivers!$A$5:$I$100,7,FALSE)</f>
        <v>4000.3466953263246</v>
      </c>
      <c r="K403" s="16">
        <f>VLOOKUP($C403,'Growth rate'!$B$3:$T$93,3,FALSE)*VLOOKUP($E403,BY_RES_Demand_Drivers!$A$5:$I$100,8,FALSE)</f>
        <v>0</v>
      </c>
      <c r="L403" s="16">
        <f>VLOOKUP($C403,'Growth rate'!$B$3:$T$93,3,FALSE)*VLOOKUP($E403,BY_RES_Demand_Drivers!$A$5:$I$100,9,FALSE)</f>
        <v>0</v>
      </c>
      <c r="M403" s="49">
        <f t="shared" ref="M403:M419" si="31">M321</f>
        <v>0.6</v>
      </c>
    </row>
    <row r="404" spans="2:13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 t="shared" si="28"/>
        <v>2438.6113454709275</v>
      </c>
      <c r="G404" s="16">
        <f t="shared" si="29"/>
        <v>0</v>
      </c>
      <c r="H404" s="16">
        <f t="shared" si="30"/>
        <v>0</v>
      </c>
      <c r="J404" s="16">
        <f>VLOOKUP($C404,'Growth rate'!$B$3:$T$93,3,FALSE)*VLOOKUP($E404,BY_RES_Demand_Drivers!$A$5:$I$100,7,FALSE)</f>
        <v>4064.3522424515463</v>
      </c>
      <c r="K404" s="16">
        <f>VLOOKUP($C404,'Growth rate'!$B$3:$T$93,3,FALSE)*VLOOKUP($E404,BY_RES_Demand_Drivers!$A$5:$I$100,8,FALSE)</f>
        <v>0</v>
      </c>
      <c r="L404" s="16">
        <f>VLOOKUP($C404,'Growth rate'!$B$3:$T$93,3,FALSE)*VLOOKUP($E404,BY_RES_Demand_Drivers!$A$5:$I$100,9,FALSE)</f>
        <v>0</v>
      </c>
      <c r="M404" s="49">
        <f t="shared" si="31"/>
        <v>0.6</v>
      </c>
    </row>
    <row r="405" spans="2:13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 t="shared" si="28"/>
        <v>2477.6291269984627</v>
      </c>
      <c r="G405" s="16">
        <f t="shared" si="29"/>
        <v>0</v>
      </c>
      <c r="H405" s="16">
        <f t="shared" si="30"/>
        <v>0</v>
      </c>
      <c r="J405" s="16">
        <f>VLOOKUP($C405,'Growth rate'!$B$3:$T$93,3,FALSE)*VLOOKUP($E405,BY_RES_Demand_Drivers!$A$5:$I$100,7,FALSE)</f>
        <v>4129.3818783307715</v>
      </c>
      <c r="K405" s="16">
        <f>VLOOKUP($C405,'Growth rate'!$B$3:$T$93,3,FALSE)*VLOOKUP($E405,BY_RES_Demand_Drivers!$A$5:$I$100,8,FALSE)</f>
        <v>0</v>
      </c>
      <c r="L405" s="16">
        <f>VLOOKUP($C405,'Growth rate'!$B$3:$T$93,3,FALSE)*VLOOKUP($E405,BY_RES_Demand_Drivers!$A$5:$I$100,9,FALSE)</f>
        <v>0</v>
      </c>
      <c r="M405" s="49">
        <f t="shared" si="31"/>
        <v>0.6</v>
      </c>
    </row>
    <row r="406" spans="2:13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 t="shared" si="28"/>
        <v>2517.2711930304381</v>
      </c>
      <c r="G406" s="16">
        <f t="shared" si="29"/>
        <v>0</v>
      </c>
      <c r="H406" s="16">
        <f t="shared" si="30"/>
        <v>0</v>
      </c>
      <c r="J406" s="16">
        <f>VLOOKUP($C406,'Growth rate'!$B$3:$T$93,3,FALSE)*VLOOKUP($E406,BY_RES_Demand_Drivers!$A$5:$I$100,7,FALSE)</f>
        <v>4195.451988384064</v>
      </c>
      <c r="K406" s="16">
        <f>VLOOKUP($C406,'Growth rate'!$B$3:$T$93,3,FALSE)*VLOOKUP($E406,BY_RES_Demand_Drivers!$A$5:$I$100,8,FALSE)</f>
        <v>0</v>
      </c>
      <c r="L406" s="16">
        <f>VLOOKUP($C406,'Growth rate'!$B$3:$T$93,3,FALSE)*VLOOKUP($E406,BY_RES_Demand_Drivers!$A$5:$I$100,9,FALSE)</f>
        <v>0</v>
      </c>
      <c r="M406" s="49">
        <f t="shared" si="31"/>
        <v>0.6</v>
      </c>
    </row>
    <row r="407" spans="2:13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 t="shared" si="28"/>
        <v>2557.5475321189256</v>
      </c>
      <c r="G407" s="16">
        <f t="shared" si="29"/>
        <v>0</v>
      </c>
      <c r="H407" s="16">
        <f t="shared" si="30"/>
        <v>0</v>
      </c>
      <c r="J407" s="16">
        <f>VLOOKUP($C407,'Growth rate'!$B$3:$T$93,3,FALSE)*VLOOKUP($E407,BY_RES_Demand_Drivers!$A$5:$I$100,7,FALSE)</f>
        <v>4262.5792201982094</v>
      </c>
      <c r="K407" s="16">
        <f>VLOOKUP($C407,'Growth rate'!$B$3:$T$93,3,FALSE)*VLOOKUP($E407,BY_RES_Demand_Drivers!$A$5:$I$100,8,FALSE)</f>
        <v>0</v>
      </c>
      <c r="L407" s="16">
        <f>VLOOKUP($C407,'Growth rate'!$B$3:$T$93,3,FALSE)*VLOOKUP($E407,BY_RES_Demand_Drivers!$A$5:$I$100,9,FALSE)</f>
        <v>0</v>
      </c>
      <c r="M407" s="49">
        <f t="shared" si="31"/>
        <v>0.6</v>
      </c>
    </row>
    <row r="408" spans="2:13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 t="shared" si="28"/>
        <v>2598.4682926328283</v>
      </c>
      <c r="G408" s="16">
        <f t="shared" si="29"/>
        <v>0</v>
      </c>
      <c r="H408" s="16">
        <f t="shared" si="30"/>
        <v>0</v>
      </c>
      <c r="J408" s="16">
        <f>VLOOKUP($C408,'Growth rate'!$B$3:$T$93,3,FALSE)*VLOOKUP($E408,BY_RES_Demand_Drivers!$A$5:$I$100,7,FALSE)</f>
        <v>4330.7804877213803</v>
      </c>
      <c r="K408" s="16">
        <f>VLOOKUP($C408,'Growth rate'!$B$3:$T$93,3,FALSE)*VLOOKUP($E408,BY_RES_Demand_Drivers!$A$5:$I$100,8,FALSE)</f>
        <v>0</v>
      </c>
      <c r="L408" s="16">
        <f>VLOOKUP($C408,'Growth rate'!$B$3:$T$93,3,FALSE)*VLOOKUP($E408,BY_RES_Demand_Drivers!$A$5:$I$100,9,FALSE)</f>
        <v>0</v>
      </c>
      <c r="M408" s="49">
        <f t="shared" si="31"/>
        <v>0.6</v>
      </c>
    </row>
    <row r="409" spans="2:13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 t="shared" si="28"/>
        <v>2640.0437853149538</v>
      </c>
      <c r="G409" s="16">
        <f t="shared" si="29"/>
        <v>0</v>
      </c>
      <c r="H409" s="16">
        <f t="shared" si="30"/>
        <v>0</v>
      </c>
      <c r="J409" s="16">
        <f>VLOOKUP($C409,'Growth rate'!$B$3:$T$93,3,FALSE)*VLOOKUP($E409,BY_RES_Demand_Drivers!$A$5:$I$100,7,FALSE)</f>
        <v>4400.0729755249231</v>
      </c>
      <c r="K409" s="16">
        <f>VLOOKUP($C409,'Growth rate'!$B$3:$T$93,3,FALSE)*VLOOKUP($E409,BY_RES_Demand_Drivers!$A$5:$I$100,8,FALSE)</f>
        <v>0</v>
      </c>
      <c r="L409" s="16">
        <f>VLOOKUP($C409,'Growth rate'!$B$3:$T$93,3,FALSE)*VLOOKUP($E409,BY_RES_Demand_Drivers!$A$5:$I$100,9,FALSE)</f>
        <v>0</v>
      </c>
      <c r="M409" s="49">
        <f t="shared" si="31"/>
        <v>0.6</v>
      </c>
    </row>
    <row r="410" spans="2:13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 t="shared" si="28"/>
        <v>2682.2844858799926</v>
      </c>
      <c r="G410" s="16">
        <f t="shared" si="29"/>
        <v>0</v>
      </c>
      <c r="H410" s="16">
        <f t="shared" si="30"/>
        <v>0</v>
      </c>
      <c r="J410" s="16">
        <f>VLOOKUP($C410,'Growth rate'!$B$3:$T$93,3,FALSE)*VLOOKUP($E410,BY_RES_Demand_Drivers!$A$5:$I$100,7,FALSE)</f>
        <v>4470.4741431333214</v>
      </c>
      <c r="K410" s="16">
        <f>VLOOKUP($C410,'Growth rate'!$B$3:$T$93,3,FALSE)*VLOOKUP($E410,BY_RES_Demand_Drivers!$A$5:$I$100,8,FALSE)</f>
        <v>0</v>
      </c>
      <c r="L410" s="16">
        <f>VLOOKUP($C410,'Growth rate'!$B$3:$T$93,3,FALSE)*VLOOKUP($E410,BY_RES_Demand_Drivers!$A$5:$I$100,9,FALSE)</f>
        <v>0</v>
      </c>
      <c r="M410" s="49">
        <f t="shared" si="31"/>
        <v>0.6</v>
      </c>
    </row>
    <row r="411" spans="2:13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 t="shared" si="28"/>
        <v>2725.2010376540729</v>
      </c>
      <c r="G411" s="16">
        <f t="shared" si="29"/>
        <v>0</v>
      </c>
      <c r="H411" s="16">
        <f t="shared" si="30"/>
        <v>0</v>
      </c>
      <c r="J411" s="16">
        <f>VLOOKUP($C411,'Growth rate'!$B$3:$T$93,3,FALSE)*VLOOKUP($E411,BY_RES_Demand_Drivers!$A$5:$I$100,7,FALSE)</f>
        <v>4542.0017294234549</v>
      </c>
      <c r="K411" s="16">
        <f>VLOOKUP($C411,'Growth rate'!$B$3:$T$93,3,FALSE)*VLOOKUP($E411,BY_RES_Demand_Drivers!$A$5:$I$100,8,FALSE)</f>
        <v>0</v>
      </c>
      <c r="L411" s="16">
        <f>VLOOKUP($C411,'Growth rate'!$B$3:$T$93,3,FALSE)*VLOOKUP($E411,BY_RES_Demand_Drivers!$A$5:$I$100,9,FALSE)</f>
        <v>0</v>
      </c>
      <c r="M411" s="49">
        <f t="shared" si="31"/>
        <v>0.6</v>
      </c>
    </row>
    <row r="412" spans="2:13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 t="shared" si="28"/>
        <v>2768.8042542565377</v>
      </c>
      <c r="G412" s="16">
        <f t="shared" si="29"/>
        <v>0</v>
      </c>
      <c r="H412" s="16">
        <f t="shared" si="30"/>
        <v>0</v>
      </c>
      <c r="J412" s="16">
        <f>VLOOKUP($C412,'Growth rate'!$B$3:$T$93,3,FALSE)*VLOOKUP($E412,BY_RES_Demand_Drivers!$A$5:$I$100,7,FALSE)</f>
        <v>4614.6737570942296</v>
      </c>
      <c r="K412" s="16">
        <f>VLOOKUP($C412,'Growth rate'!$B$3:$T$93,3,FALSE)*VLOOKUP($E412,BY_RES_Demand_Drivers!$A$5:$I$100,8,FALSE)</f>
        <v>0</v>
      </c>
      <c r="L412" s="16">
        <f>VLOOKUP($C412,'Growth rate'!$B$3:$T$93,3,FALSE)*VLOOKUP($E412,BY_RES_Demand_Drivers!$A$5:$I$100,9,FALSE)</f>
        <v>0</v>
      </c>
      <c r="M412" s="49">
        <f t="shared" si="31"/>
        <v>0.6</v>
      </c>
    </row>
    <row r="413" spans="2:13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 t="shared" si="28"/>
        <v>2813.1051223246423</v>
      </c>
      <c r="G413" s="16">
        <f t="shared" si="29"/>
        <v>0</v>
      </c>
      <c r="H413" s="16">
        <f t="shared" si="30"/>
        <v>0</v>
      </c>
      <c r="J413" s="16">
        <f>VLOOKUP($C413,'Growth rate'!$B$3:$T$93,3,FALSE)*VLOOKUP($E413,BY_RES_Demand_Drivers!$A$5:$I$100,7,FALSE)</f>
        <v>4688.5085372077374</v>
      </c>
      <c r="K413" s="16">
        <f>VLOOKUP($C413,'Growth rate'!$B$3:$T$93,3,FALSE)*VLOOKUP($E413,BY_RES_Demand_Drivers!$A$5:$I$100,8,FALSE)</f>
        <v>0</v>
      </c>
      <c r="L413" s="16">
        <f>VLOOKUP($C413,'Growth rate'!$B$3:$T$93,3,FALSE)*VLOOKUP($E413,BY_RES_Demand_Drivers!$A$5:$I$100,9,FALSE)</f>
        <v>0</v>
      </c>
      <c r="M413" s="49">
        <f t="shared" si="31"/>
        <v>0.6</v>
      </c>
    </row>
    <row r="414" spans="2:13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 t="shared" si="28"/>
        <v>1133.5920000000001</v>
      </c>
      <c r="G414" s="16">
        <f t="shared" si="29"/>
        <v>0</v>
      </c>
      <c r="H414" s="16">
        <f t="shared" si="30"/>
        <v>0</v>
      </c>
      <c r="J414" s="16">
        <f>VLOOKUP($C414,'Growth rate'!$B$3:$T$93,3,FALSE)*VLOOKUP($E414,BY_RES_Demand_Drivers!$A$5:$I$100,7,FALSE)</f>
        <v>1133.5920000000001</v>
      </c>
      <c r="K414" s="16">
        <f>VLOOKUP($C414,'Growth rate'!$B$3:$T$93,3,FALSE)*VLOOKUP($E414,BY_RES_Demand_Drivers!$A$5:$I$100,8,FALSE)</f>
        <v>0</v>
      </c>
      <c r="L414" s="16">
        <f>VLOOKUP($C414,'Growth rate'!$B$3:$T$93,3,FALSE)*VLOOKUP($E414,BY_RES_Demand_Drivers!$A$5:$I$100,9,FALSE)</f>
        <v>0</v>
      </c>
      <c r="M414" s="49">
        <f t="shared" si="31"/>
        <v>1</v>
      </c>
    </row>
    <row r="415" spans="2:13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 t="shared" si="28"/>
        <v>1002.5930685721682</v>
      </c>
      <c r="G415" s="16">
        <f t="shared" si="29"/>
        <v>0</v>
      </c>
      <c r="H415" s="16">
        <f t="shared" si="30"/>
        <v>0</v>
      </c>
      <c r="J415" s="16">
        <f>VLOOKUP($C415,'Growth rate'!$B$3:$T$93,3,FALSE)*VLOOKUP($E415,BY_RES_Demand_Drivers!$A$5:$I$100,7,FALSE)</f>
        <v>1002.5930685721682</v>
      </c>
      <c r="K415" s="16">
        <f>VLOOKUP($C415,'Growth rate'!$B$3:$T$93,3,FALSE)*VLOOKUP($E415,BY_RES_Demand_Drivers!$A$5:$I$100,8,FALSE)</f>
        <v>0</v>
      </c>
      <c r="L415" s="16">
        <f>VLOOKUP($C415,'Growth rate'!$B$3:$T$93,3,FALSE)*VLOOKUP($E415,BY_RES_Demand_Drivers!$A$5:$I$100,9,FALSE)</f>
        <v>0</v>
      </c>
      <c r="M415" s="49">
        <f t="shared" si="31"/>
        <v>1</v>
      </c>
    </row>
    <row r="416" spans="2:13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 t="shared" si="28"/>
        <v>1018.634557669323</v>
      </c>
      <c r="G416" s="16">
        <f t="shared" si="29"/>
        <v>0</v>
      </c>
      <c r="H416" s="16">
        <f t="shared" si="30"/>
        <v>0</v>
      </c>
      <c r="J416" s="16">
        <f>VLOOKUP($C416,'Growth rate'!$B$3:$T$93,3,FALSE)*VLOOKUP($E416,BY_RES_Demand_Drivers!$A$5:$I$100,7,FALSE)</f>
        <v>1018.634557669323</v>
      </c>
      <c r="K416" s="16">
        <f>VLOOKUP($C416,'Growth rate'!$B$3:$T$93,3,FALSE)*VLOOKUP($E416,BY_RES_Demand_Drivers!$A$5:$I$100,8,FALSE)</f>
        <v>0</v>
      </c>
      <c r="L416" s="16">
        <f>VLOOKUP($C416,'Growth rate'!$B$3:$T$93,3,FALSE)*VLOOKUP($E416,BY_RES_Demand_Drivers!$A$5:$I$100,9,FALSE)</f>
        <v>0</v>
      </c>
      <c r="M416" s="49">
        <f t="shared" si="31"/>
        <v>1</v>
      </c>
    </row>
    <row r="417" spans="2:13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 t="shared" si="28"/>
        <v>1034.9327105920322</v>
      </c>
      <c r="G417" s="16">
        <f t="shared" si="29"/>
        <v>0</v>
      </c>
      <c r="H417" s="16">
        <f t="shared" si="30"/>
        <v>0</v>
      </c>
      <c r="J417" s="16">
        <f>VLOOKUP($C417,'Growth rate'!$B$3:$T$93,3,FALSE)*VLOOKUP($E417,BY_RES_Demand_Drivers!$A$5:$I$100,7,FALSE)</f>
        <v>1034.9327105920322</v>
      </c>
      <c r="K417" s="16">
        <f>VLOOKUP($C417,'Growth rate'!$B$3:$T$93,3,FALSE)*VLOOKUP($E417,BY_RES_Demand_Drivers!$A$5:$I$100,8,FALSE)</f>
        <v>0</v>
      </c>
      <c r="L417" s="16">
        <f>VLOOKUP($C417,'Growth rate'!$B$3:$T$93,3,FALSE)*VLOOKUP($E417,BY_RES_Demand_Drivers!$A$5:$I$100,9,FALSE)</f>
        <v>0</v>
      </c>
      <c r="M417" s="49">
        <f t="shared" si="31"/>
        <v>1</v>
      </c>
    </row>
    <row r="418" spans="2:13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 t="shared" si="28"/>
        <v>1051.4916339615047</v>
      </c>
      <c r="G418" s="16">
        <f t="shared" si="29"/>
        <v>0</v>
      </c>
      <c r="H418" s="16">
        <f t="shared" si="30"/>
        <v>0</v>
      </c>
      <c r="J418" s="16">
        <f>VLOOKUP($C418,'Growth rate'!$B$3:$T$93,3,FALSE)*VLOOKUP($E418,BY_RES_Demand_Drivers!$A$5:$I$100,7,FALSE)</f>
        <v>1051.4916339615047</v>
      </c>
      <c r="K418" s="16">
        <f>VLOOKUP($C418,'Growth rate'!$B$3:$T$93,3,FALSE)*VLOOKUP($E418,BY_RES_Demand_Drivers!$A$5:$I$100,8,FALSE)</f>
        <v>0</v>
      </c>
      <c r="L418" s="16">
        <f>VLOOKUP($C418,'Growth rate'!$B$3:$T$93,3,FALSE)*VLOOKUP($E418,BY_RES_Demand_Drivers!$A$5:$I$100,9,FALSE)</f>
        <v>0</v>
      </c>
      <c r="M418" s="49">
        <f t="shared" si="31"/>
        <v>1</v>
      </c>
    </row>
    <row r="419" spans="2:13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 t="shared" si="28"/>
        <v>1068.3155001048888</v>
      </c>
      <c r="G419" s="16">
        <f t="shared" si="29"/>
        <v>0</v>
      </c>
      <c r="H419" s="16">
        <f t="shared" si="30"/>
        <v>0</v>
      </c>
      <c r="J419" s="16">
        <f>VLOOKUP($C419,'Growth rate'!$B$3:$T$93,3,FALSE)*VLOOKUP($E419,BY_RES_Demand_Drivers!$A$5:$I$100,7,FALSE)</f>
        <v>1068.3155001048888</v>
      </c>
      <c r="K419" s="16">
        <f>VLOOKUP($C419,'Growth rate'!$B$3:$T$93,3,FALSE)*VLOOKUP($E419,BY_RES_Demand_Drivers!$A$5:$I$100,8,FALSE)</f>
        <v>0</v>
      </c>
      <c r="L419" s="16">
        <f>VLOOKUP($C419,'Growth rate'!$B$3:$T$93,3,FALSE)*VLOOKUP($E419,BY_RES_Demand_Drivers!$A$5:$I$100,9,FALSE)</f>
        <v>0</v>
      </c>
      <c r="M419" s="49">
        <f t="shared" si="31"/>
        <v>1</v>
      </c>
    </row>
    <row r="420" spans="2:13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 t="shared" si="28"/>
        <v>976.86769329591027</v>
      </c>
      <c r="G420" s="16">
        <f t="shared" si="29"/>
        <v>0</v>
      </c>
      <c r="H420" s="16">
        <f t="shared" si="30"/>
        <v>0</v>
      </c>
      <c r="J420" s="16">
        <f>VLOOKUP($C420,'Growth rate'!$B$3:$T$93,3,FALSE)*VLOOKUP($E420,BY_RES_Demand_Drivers!$A$5:$I$100,7,FALSE)</f>
        <v>1085.408548106567</v>
      </c>
      <c r="K420" s="16">
        <f>VLOOKUP($C420,'Growth rate'!$B$3:$T$93,3,FALSE)*VLOOKUP($E420,BY_RES_Demand_Drivers!$A$5:$I$100,8,FALSE)</f>
        <v>0</v>
      </c>
      <c r="L420" s="16">
        <f>VLOOKUP($C420,'Growth rate'!$B$3:$T$93,3,FALSE)*VLOOKUP($E420,BY_RES_Demand_Drivers!$A$5:$I$100,9,FALSE)</f>
        <v>0</v>
      </c>
      <c r="M420" s="49">
        <f>M338</f>
        <v>0.9</v>
      </c>
    </row>
    <row r="421" spans="2:13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 t="shared" si="28"/>
        <v>981.46982553988221</v>
      </c>
      <c r="G421" s="16">
        <f t="shared" si="29"/>
        <v>0</v>
      </c>
      <c r="H421" s="16">
        <f t="shared" si="30"/>
        <v>0</v>
      </c>
      <c r="J421" s="16">
        <f>VLOOKUP($C421,'Growth rate'!$B$3:$T$93,3,FALSE)*VLOOKUP($E421,BY_RES_Demand_Drivers!$A$5:$I$100,7,FALSE)</f>
        <v>1102.7750848762721</v>
      </c>
      <c r="K421" s="16">
        <f>VLOOKUP($C421,'Growth rate'!$B$3:$T$93,3,FALSE)*VLOOKUP($E421,BY_RES_Demand_Drivers!$A$5:$I$100,8,FALSE)</f>
        <v>0</v>
      </c>
      <c r="L421" s="16">
        <f>VLOOKUP($C421,'Growth rate'!$B$3:$T$93,3,FALSE)*VLOOKUP($E421,BY_RES_Demand_Drivers!$A$5:$I$100,9,FALSE)</f>
        <v>0</v>
      </c>
      <c r="M421" s="49">
        <f t="shared" ref="M421:M484" si="32">M339</f>
        <v>0.89</v>
      </c>
    </row>
    <row r="422" spans="2:13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 t="shared" si="28"/>
        <v>985.96914788617732</v>
      </c>
      <c r="G422" s="16">
        <f t="shared" si="29"/>
        <v>0</v>
      </c>
      <c r="H422" s="16">
        <f t="shared" si="30"/>
        <v>0</v>
      </c>
      <c r="J422" s="16">
        <f>VLOOKUP($C422,'Growth rate'!$B$3:$T$93,3,FALSE)*VLOOKUP($E422,BY_RES_Demand_Drivers!$A$5:$I$100,7,FALSE)</f>
        <v>1120.4194862342924</v>
      </c>
      <c r="K422" s="16">
        <f>VLOOKUP($C422,'Growth rate'!$B$3:$T$93,3,FALSE)*VLOOKUP($E422,BY_RES_Demand_Drivers!$A$5:$I$100,8,FALSE)</f>
        <v>0</v>
      </c>
      <c r="L422" s="16">
        <f>VLOOKUP($C422,'Growth rate'!$B$3:$T$93,3,FALSE)*VLOOKUP($E422,BY_RES_Demand_Drivers!$A$5:$I$100,9,FALSE)</f>
        <v>0</v>
      </c>
      <c r="M422" s="49">
        <f t="shared" si="32"/>
        <v>0.88</v>
      </c>
    </row>
    <row r="423" spans="2:13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 t="shared" si="28"/>
        <v>990.36119227221582</v>
      </c>
      <c r="G423" s="16">
        <f t="shared" si="29"/>
        <v>0</v>
      </c>
      <c r="H423" s="16">
        <f t="shared" si="30"/>
        <v>0</v>
      </c>
      <c r="J423" s="16">
        <f>VLOOKUP($C423,'Growth rate'!$B$3:$T$93,3,FALSE)*VLOOKUP($E423,BY_RES_Demand_Drivers!$A$5:$I$100,7,FALSE)</f>
        <v>1138.3461980140412</v>
      </c>
      <c r="K423" s="16">
        <f>VLOOKUP($C423,'Growth rate'!$B$3:$T$93,3,FALSE)*VLOOKUP($E423,BY_RES_Demand_Drivers!$A$5:$I$100,8,FALSE)</f>
        <v>0</v>
      </c>
      <c r="L423" s="16">
        <f>VLOOKUP($C423,'Growth rate'!$B$3:$T$93,3,FALSE)*VLOOKUP($E423,BY_RES_Demand_Drivers!$A$5:$I$100,9,FALSE)</f>
        <v>0</v>
      </c>
      <c r="M423" s="49">
        <f t="shared" si="32"/>
        <v>0.87</v>
      </c>
    </row>
    <row r="424" spans="2:13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 t="shared" si="28"/>
        <v>994.6413739767487</v>
      </c>
      <c r="G424" s="16">
        <f t="shared" si="29"/>
        <v>0</v>
      </c>
      <c r="H424" s="16">
        <f t="shared" si="30"/>
        <v>0</v>
      </c>
      <c r="J424" s="16">
        <f>VLOOKUP($C424,'Growth rate'!$B$3:$T$93,3,FALSE)*VLOOKUP($E424,BY_RES_Demand_Drivers!$A$5:$I$100,7,FALSE)</f>
        <v>1156.559737182266</v>
      </c>
      <c r="K424" s="16">
        <f>VLOOKUP($C424,'Growth rate'!$B$3:$T$93,3,FALSE)*VLOOKUP($E424,BY_RES_Demand_Drivers!$A$5:$I$100,8,FALSE)</f>
        <v>0</v>
      </c>
      <c r="L424" s="16">
        <f>VLOOKUP($C424,'Growth rate'!$B$3:$T$93,3,FALSE)*VLOOKUP($E424,BY_RES_Demand_Drivers!$A$5:$I$100,9,FALSE)</f>
        <v>0</v>
      </c>
      <c r="M424" s="49">
        <f t="shared" si="32"/>
        <v>0.86</v>
      </c>
    </row>
    <row r="425" spans="2:13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 t="shared" si="28"/>
        <v>998.80498903060482</v>
      </c>
      <c r="G425" s="16">
        <f t="shared" si="29"/>
        <v>0</v>
      </c>
      <c r="H425" s="16">
        <f t="shared" si="30"/>
        <v>0</v>
      </c>
      <c r="J425" s="16">
        <f>VLOOKUP($C425,'Growth rate'!$B$3:$T$93,3,FALSE)*VLOOKUP($E425,BY_RES_Demand_Drivers!$A$5:$I$100,7,FALSE)</f>
        <v>1175.0646929771822</v>
      </c>
      <c r="K425" s="16">
        <f>VLOOKUP($C425,'Growth rate'!$B$3:$T$93,3,FALSE)*VLOOKUP($E425,BY_RES_Demand_Drivers!$A$5:$I$100,8,FALSE)</f>
        <v>0</v>
      </c>
      <c r="L425" s="16">
        <f>VLOOKUP($C425,'Growth rate'!$B$3:$T$93,3,FALSE)*VLOOKUP($E425,BY_RES_Demand_Drivers!$A$5:$I$100,9,FALSE)</f>
        <v>0</v>
      </c>
      <c r="M425" s="49">
        <f t="shared" si="32"/>
        <v>0.85</v>
      </c>
    </row>
    <row r="426" spans="2:13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 t="shared" si="28"/>
        <v>999.86254725428444</v>
      </c>
      <c r="G426" s="16">
        <f t="shared" si="29"/>
        <v>0</v>
      </c>
      <c r="H426" s="16">
        <f t="shared" si="30"/>
        <v>0</v>
      </c>
      <c r="J426" s="16">
        <f>VLOOKUP($C426,'Growth rate'!$B$3:$T$93,3,FALSE)*VLOOKUP($E426,BY_RES_Demand_Drivers!$A$5:$I$100,7,FALSE)</f>
        <v>1193.8657280648172</v>
      </c>
      <c r="K426" s="16">
        <f>VLOOKUP($C426,'Growth rate'!$B$3:$T$93,3,FALSE)*VLOOKUP($E426,BY_RES_Demand_Drivers!$A$5:$I$100,8,FALSE)</f>
        <v>0</v>
      </c>
      <c r="L426" s="16">
        <f>VLOOKUP($C426,'Growth rate'!$B$3:$T$93,3,FALSE)*VLOOKUP($E426,BY_RES_Demand_Drivers!$A$5:$I$100,9,FALSE)</f>
        <v>0</v>
      </c>
      <c r="M426" s="49">
        <f t="shared" si="32"/>
        <v>0.83750000000000002</v>
      </c>
    </row>
    <row r="427" spans="2:13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 t="shared" si="28"/>
        <v>1000.6982532639296</v>
      </c>
      <c r="G427" s="16">
        <f t="shared" si="29"/>
        <v>0</v>
      </c>
      <c r="H427" s="16">
        <f t="shared" si="30"/>
        <v>0</v>
      </c>
      <c r="J427" s="16">
        <f>VLOOKUP($C427,'Growth rate'!$B$3:$T$93,3,FALSE)*VLOOKUP($E427,BY_RES_Demand_Drivers!$A$5:$I$100,7,FALSE)</f>
        <v>1212.9675797138541</v>
      </c>
      <c r="K427" s="16">
        <f>VLOOKUP($C427,'Growth rate'!$B$3:$T$93,3,FALSE)*VLOOKUP($E427,BY_RES_Demand_Drivers!$A$5:$I$100,8,FALSE)</f>
        <v>0</v>
      </c>
      <c r="L427" s="16">
        <f>VLOOKUP($C427,'Growth rate'!$B$3:$T$93,3,FALSE)*VLOOKUP($E427,BY_RES_Demand_Drivers!$A$5:$I$100,9,FALSE)</f>
        <v>0</v>
      </c>
      <c r="M427" s="49">
        <f t="shared" si="32"/>
        <v>0.82499999999999996</v>
      </c>
    </row>
    <row r="428" spans="2:13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 t="shared" si="28"/>
        <v>1001.3047370537864</v>
      </c>
      <c r="G428" s="16">
        <f t="shared" si="29"/>
        <v>0</v>
      </c>
      <c r="H428" s="16">
        <f t="shared" si="30"/>
        <v>0</v>
      </c>
      <c r="J428" s="16">
        <f>VLOOKUP($C428,'Growth rate'!$B$3:$T$93,3,FALSE)*VLOOKUP($E428,BY_RES_Demand_Drivers!$A$5:$I$100,7,FALSE)</f>
        <v>1232.3750609892757</v>
      </c>
      <c r="K428" s="16">
        <f>VLOOKUP($C428,'Growth rate'!$B$3:$T$93,3,FALSE)*VLOOKUP($E428,BY_RES_Demand_Drivers!$A$5:$I$100,8,FALSE)</f>
        <v>0</v>
      </c>
      <c r="L428" s="16">
        <f>VLOOKUP($C428,'Growth rate'!$B$3:$T$93,3,FALSE)*VLOOKUP($E428,BY_RES_Demand_Drivers!$A$5:$I$100,9,FALSE)</f>
        <v>0</v>
      </c>
      <c r="M428" s="49">
        <f t="shared" si="32"/>
        <v>0.8125</v>
      </c>
    </row>
    <row r="429" spans="2:13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 t="shared" si="28"/>
        <v>1001.6744495720833</v>
      </c>
      <c r="G429" s="16">
        <f t="shared" si="29"/>
        <v>0</v>
      </c>
      <c r="H429" s="16">
        <f t="shared" si="30"/>
        <v>0</v>
      </c>
      <c r="J429" s="16">
        <f>VLOOKUP($C429,'Growth rate'!$B$3:$T$93,3,FALSE)*VLOOKUP($E429,BY_RES_Demand_Drivers!$A$5:$I$100,7,FALSE)</f>
        <v>1252.0930619651042</v>
      </c>
      <c r="K429" s="16">
        <f>VLOOKUP($C429,'Growth rate'!$B$3:$T$93,3,FALSE)*VLOOKUP($E429,BY_RES_Demand_Drivers!$A$5:$I$100,8,FALSE)</f>
        <v>0</v>
      </c>
      <c r="L429" s="16">
        <f>VLOOKUP($C429,'Growth rate'!$B$3:$T$93,3,FALSE)*VLOOKUP($E429,BY_RES_Demand_Drivers!$A$5:$I$100,9,FALSE)</f>
        <v>0</v>
      </c>
      <c r="M429" s="49">
        <f t="shared" si="32"/>
        <v>0.79999999999999993</v>
      </c>
    </row>
    <row r="430" spans="2:13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 t="shared" si="28"/>
        <v>1001.7996588782797</v>
      </c>
      <c r="G430" s="16">
        <f t="shared" si="29"/>
        <v>0</v>
      </c>
      <c r="H430" s="16">
        <f t="shared" si="30"/>
        <v>0</v>
      </c>
      <c r="J430" s="16">
        <f>VLOOKUP($C430,'Growth rate'!$B$3:$T$93,3,FALSE)*VLOOKUP($E430,BY_RES_Demand_Drivers!$A$5:$I$100,7,FALSE)</f>
        <v>1272.1265509565458</v>
      </c>
      <c r="K430" s="16">
        <f>VLOOKUP($C430,'Growth rate'!$B$3:$T$93,3,FALSE)*VLOOKUP($E430,BY_RES_Demand_Drivers!$A$5:$I$100,8,FALSE)</f>
        <v>0</v>
      </c>
      <c r="L430" s="16">
        <f>VLOOKUP($C430,'Growth rate'!$B$3:$T$93,3,FALSE)*VLOOKUP($E430,BY_RES_Demand_Drivers!$A$5:$I$100,9,FALSE)</f>
        <v>0</v>
      </c>
      <c r="M430" s="49">
        <f t="shared" si="32"/>
        <v>0.78749999999999998</v>
      </c>
    </row>
    <row r="431" spans="2:13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 t="shared" si="28"/>
        <v>1001.6724462231841</v>
      </c>
      <c r="G431" s="16">
        <f t="shared" si="29"/>
        <v>0</v>
      </c>
      <c r="H431" s="16">
        <f t="shared" si="30"/>
        <v>0</v>
      </c>
      <c r="J431" s="16">
        <f>VLOOKUP($C431,'Growth rate'!$B$3:$T$93,3,FALSE)*VLOOKUP($E431,BY_RES_Demand_Drivers!$A$5:$I$100,7,FALSE)</f>
        <v>1292.4805757718507</v>
      </c>
      <c r="K431" s="16">
        <f>VLOOKUP($C431,'Growth rate'!$B$3:$T$93,3,FALSE)*VLOOKUP($E431,BY_RES_Demand_Drivers!$A$5:$I$100,8,FALSE)</f>
        <v>0</v>
      </c>
      <c r="L431" s="16">
        <f>VLOOKUP($C431,'Growth rate'!$B$3:$T$93,3,FALSE)*VLOOKUP($E431,BY_RES_Demand_Drivers!$A$5:$I$100,9,FALSE)</f>
        <v>0</v>
      </c>
      <c r="M431" s="49">
        <f t="shared" si="32"/>
        <v>0.77499999999999991</v>
      </c>
    </row>
    <row r="432" spans="2:13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 t="shared" si="28"/>
        <v>1001.2847020504527</v>
      </c>
      <c r="G432" s="16">
        <f t="shared" si="29"/>
        <v>0</v>
      </c>
      <c r="H432" s="16">
        <f t="shared" si="30"/>
        <v>0</v>
      </c>
      <c r="J432" s="16">
        <f>VLOOKUP($C432,'Growth rate'!$B$3:$T$93,3,FALSE)*VLOOKUP($E432,BY_RES_Demand_Drivers!$A$5:$I$100,7,FALSE)</f>
        <v>1313.1602649842002</v>
      </c>
      <c r="K432" s="16">
        <f>VLOOKUP($C432,'Growth rate'!$B$3:$T$93,3,FALSE)*VLOOKUP($E432,BY_RES_Demand_Drivers!$A$5:$I$100,8,FALSE)</f>
        <v>0</v>
      </c>
      <c r="L432" s="16">
        <f>VLOOKUP($C432,'Growth rate'!$B$3:$T$93,3,FALSE)*VLOOKUP($E432,BY_RES_Demand_Drivers!$A$5:$I$100,9,FALSE)</f>
        <v>0</v>
      </c>
      <c r="M432" s="49">
        <f t="shared" si="32"/>
        <v>0.76249999999999996</v>
      </c>
    </row>
    <row r="433" spans="2:13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 t="shared" si="28"/>
        <v>1000.6281219179607</v>
      </c>
      <c r="G433" s="16">
        <f t="shared" si="29"/>
        <v>0</v>
      </c>
      <c r="H433" s="16">
        <f t="shared" si="30"/>
        <v>0</v>
      </c>
      <c r="J433" s="16">
        <f>VLOOKUP($C433,'Growth rate'!$B$3:$T$93,3,FALSE)*VLOOKUP($E433,BY_RES_Demand_Drivers!$A$5:$I$100,7,FALSE)</f>
        <v>1334.1708292239475</v>
      </c>
      <c r="K433" s="16">
        <f>VLOOKUP($C433,'Growth rate'!$B$3:$T$93,3,FALSE)*VLOOKUP($E433,BY_RES_Demand_Drivers!$A$5:$I$100,8,FALSE)</f>
        <v>0</v>
      </c>
      <c r="L433" s="16">
        <f>VLOOKUP($C433,'Growth rate'!$B$3:$T$93,3,FALSE)*VLOOKUP($E433,BY_RES_Demand_Drivers!$A$5:$I$100,9,FALSE)</f>
        <v>0</v>
      </c>
      <c r="M433" s="49">
        <f t="shared" si="32"/>
        <v>0.75</v>
      </c>
    </row>
    <row r="434" spans="2:13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 t="shared" si="28"/>
        <v>999.69420233750384</v>
      </c>
      <c r="G434" s="16">
        <f t="shared" si="29"/>
        <v>0</v>
      </c>
      <c r="H434" s="16">
        <f t="shared" si="30"/>
        <v>0</v>
      </c>
      <c r="J434" s="16">
        <f>VLOOKUP($C434,'Growth rate'!$B$3:$T$93,3,FALSE)*VLOOKUP($E434,BY_RES_Demand_Drivers!$A$5:$I$100,7,FALSE)</f>
        <v>1355.5175624915307</v>
      </c>
      <c r="K434" s="16">
        <f>VLOOKUP($C434,'Growth rate'!$B$3:$T$93,3,FALSE)*VLOOKUP($E434,BY_RES_Demand_Drivers!$A$5:$I$100,8,FALSE)</f>
        <v>0</v>
      </c>
      <c r="L434" s="16">
        <f>VLOOKUP($C434,'Growth rate'!$B$3:$T$93,3,FALSE)*VLOOKUP($E434,BY_RES_Demand_Drivers!$A$5:$I$100,9,FALSE)</f>
        <v>0</v>
      </c>
      <c r="M434" s="49">
        <f t="shared" si="32"/>
        <v>0.73749999999999993</v>
      </c>
    </row>
    <row r="435" spans="2:13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 t="shared" si="28"/>
        <v>998.47423653126145</v>
      </c>
      <c r="G435" s="16">
        <f t="shared" si="29"/>
        <v>0</v>
      </c>
      <c r="H435" s="16">
        <f t="shared" si="30"/>
        <v>0</v>
      </c>
      <c r="J435" s="16">
        <f>VLOOKUP($C435,'Growth rate'!$B$3:$T$93,3,FALSE)*VLOOKUP($E435,BY_RES_Demand_Drivers!$A$5:$I$100,7,FALSE)</f>
        <v>1377.2058434913952</v>
      </c>
      <c r="K435" s="16">
        <f>VLOOKUP($C435,'Growth rate'!$B$3:$T$93,3,FALSE)*VLOOKUP($E435,BY_RES_Demand_Drivers!$A$5:$I$100,8,FALSE)</f>
        <v>0</v>
      </c>
      <c r="L435" s="16">
        <f>VLOOKUP($C435,'Growth rate'!$B$3:$T$93,3,FALSE)*VLOOKUP($E435,BY_RES_Demand_Drivers!$A$5:$I$100,9,FALSE)</f>
        <v>0</v>
      </c>
      <c r="M435" s="49">
        <f t="shared" si="32"/>
        <v>0.72499999999999998</v>
      </c>
    </row>
    <row r="436" spans="2:13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 t="shared" si="28"/>
        <v>996.95931010342088</v>
      </c>
      <c r="G436" s="16">
        <f t="shared" si="29"/>
        <v>0</v>
      </c>
      <c r="H436" s="16">
        <f t="shared" si="30"/>
        <v>0</v>
      </c>
      <c r="J436" s="16">
        <f>VLOOKUP($C436,'Growth rate'!$B$3:$T$93,3,FALSE)*VLOOKUP($E436,BY_RES_Demand_Drivers!$A$5:$I$100,7,FALSE)</f>
        <v>1399.2411369872575</v>
      </c>
      <c r="K436" s="16">
        <f>VLOOKUP($C436,'Growth rate'!$B$3:$T$93,3,FALSE)*VLOOKUP($E436,BY_RES_Demand_Drivers!$A$5:$I$100,8,FALSE)</f>
        <v>0</v>
      </c>
      <c r="L436" s="16">
        <f>VLOOKUP($C436,'Growth rate'!$B$3:$T$93,3,FALSE)*VLOOKUP($E436,BY_RES_Demand_Drivers!$A$5:$I$100,9,FALSE)</f>
        <v>0</v>
      </c>
      <c r="M436" s="49">
        <f t="shared" si="32"/>
        <v>0.71249999999999991</v>
      </c>
    </row>
    <row r="437" spans="2:13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 t="shared" si="28"/>
        <v>995.14029662533744</v>
      </c>
      <c r="G437" s="16">
        <f t="shared" si="29"/>
        <v>0</v>
      </c>
      <c r="H437" s="16">
        <f t="shared" si="30"/>
        <v>0</v>
      </c>
      <c r="J437" s="16">
        <f>VLOOKUP($C437,'Growth rate'!$B$3:$T$93,3,FALSE)*VLOOKUP($E437,BY_RES_Demand_Drivers!$A$5:$I$100,7,FALSE)</f>
        <v>1421.6289951790536</v>
      </c>
      <c r="K437" s="16">
        <f>VLOOKUP($C437,'Growth rate'!$B$3:$T$93,3,FALSE)*VLOOKUP($E437,BY_RES_Demand_Drivers!$A$5:$I$100,8,FALSE)</f>
        <v>0</v>
      </c>
      <c r="L437" s="16">
        <f>VLOOKUP($C437,'Growth rate'!$B$3:$T$93,3,FALSE)*VLOOKUP($E437,BY_RES_Demand_Drivers!$A$5:$I$100,9,FALSE)</f>
        <v>0</v>
      </c>
      <c r="M437" s="49">
        <f t="shared" si="32"/>
        <v>0.7</v>
      </c>
    </row>
    <row r="438" spans="2:13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 t="shared" si="28"/>
        <v>993.00785313256904</v>
      </c>
      <c r="G438" s="16">
        <f t="shared" si="29"/>
        <v>0</v>
      </c>
      <c r="H438" s="16">
        <f t="shared" si="30"/>
        <v>0</v>
      </c>
      <c r="J438" s="16">
        <f>VLOOKUP($C438,'Growth rate'!$B$3:$T$93,3,FALSE)*VLOOKUP($E438,BY_RES_Demand_Drivers!$A$5:$I$100,7,FALSE)</f>
        <v>1444.3750591019186</v>
      </c>
      <c r="K438" s="16">
        <f>VLOOKUP($C438,'Growth rate'!$B$3:$T$93,3,FALSE)*VLOOKUP($E438,BY_RES_Demand_Drivers!$A$5:$I$100,8,FALSE)</f>
        <v>0</v>
      </c>
      <c r="L438" s="16">
        <f>VLOOKUP($C438,'Growth rate'!$B$3:$T$93,3,FALSE)*VLOOKUP($E438,BY_RES_Demand_Drivers!$A$5:$I$100,9,FALSE)</f>
        <v>0</v>
      </c>
      <c r="M438" s="49">
        <f t="shared" si="32"/>
        <v>0.6875</v>
      </c>
    </row>
    <row r="439" spans="2:13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 t="shared" si="28"/>
        <v>990.55241553209578</v>
      </c>
      <c r="G439" s="16">
        <f t="shared" si="29"/>
        <v>0</v>
      </c>
      <c r="H439" s="16">
        <f t="shared" si="30"/>
        <v>0</v>
      </c>
      <c r="J439" s="16">
        <f>VLOOKUP($C439,'Growth rate'!$B$3:$T$93,3,FALSE)*VLOOKUP($E439,BY_RES_Demand_Drivers!$A$5:$I$100,7,FALSE)</f>
        <v>1467.4850600475495</v>
      </c>
      <c r="K439" s="16">
        <f>VLOOKUP($C439,'Growth rate'!$B$3:$T$93,3,FALSE)*VLOOKUP($E439,BY_RES_Demand_Drivers!$A$5:$I$100,8,FALSE)</f>
        <v>0</v>
      </c>
      <c r="L439" s="16">
        <f>VLOOKUP($C439,'Growth rate'!$B$3:$T$93,3,FALSE)*VLOOKUP($E439,BY_RES_Demand_Drivers!$A$5:$I$100,9,FALSE)</f>
        <v>0</v>
      </c>
      <c r="M439" s="49">
        <f t="shared" si="32"/>
        <v>0.67499999999999993</v>
      </c>
    </row>
    <row r="440" spans="2:13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 t="shared" si="28"/>
        <v>987.7641939180055</v>
      </c>
      <c r="G440" s="16">
        <f t="shared" si="29"/>
        <v>0</v>
      </c>
      <c r="H440" s="16">
        <f t="shared" si="30"/>
        <v>0</v>
      </c>
      <c r="J440" s="16">
        <f>VLOOKUP($C440,'Growth rate'!$B$3:$T$93,3,FALSE)*VLOOKUP($E440,BY_RES_Demand_Drivers!$A$5:$I$100,7,FALSE)</f>
        <v>1490.9648210083103</v>
      </c>
      <c r="K440" s="16">
        <f>VLOOKUP($C440,'Growth rate'!$B$3:$T$93,3,FALSE)*VLOOKUP($E440,BY_RES_Demand_Drivers!$A$5:$I$100,8,FALSE)</f>
        <v>0</v>
      </c>
      <c r="L440" s="16">
        <f>VLOOKUP($C440,'Growth rate'!$B$3:$T$93,3,FALSE)*VLOOKUP($E440,BY_RES_Demand_Drivers!$A$5:$I$100,9,FALSE)</f>
        <v>0</v>
      </c>
      <c r="M440" s="49">
        <f t="shared" si="32"/>
        <v>0.66249999999999998</v>
      </c>
    </row>
    <row r="441" spans="2:13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 t="shared" si="28"/>
        <v>984.63316779388811</v>
      </c>
      <c r="G441" s="16">
        <f t="shared" si="29"/>
        <v>0</v>
      </c>
      <c r="H441" s="16">
        <f t="shared" si="30"/>
        <v>0</v>
      </c>
      <c r="J441" s="16">
        <f>VLOOKUP($C441,'Growth rate'!$B$3:$T$93,3,FALSE)*VLOOKUP($E441,BY_RES_Demand_Drivers!$A$5:$I$100,7,FALSE)</f>
        <v>1514.8202581444434</v>
      </c>
      <c r="K441" s="16">
        <f>VLOOKUP($C441,'Growth rate'!$B$3:$T$93,3,FALSE)*VLOOKUP($E441,BY_RES_Demand_Drivers!$A$5:$I$100,8,FALSE)</f>
        <v>0</v>
      </c>
      <c r="L441" s="16">
        <f>VLOOKUP($C441,'Growth rate'!$B$3:$T$93,3,FALSE)*VLOOKUP($E441,BY_RES_Demand_Drivers!$A$5:$I$100,9,FALSE)</f>
        <v>0</v>
      </c>
      <c r="M441" s="49">
        <f t="shared" si="32"/>
        <v>0.64999999999999991</v>
      </c>
    </row>
    <row r="442" spans="2:13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 t="shared" si="28"/>
        <v>981.14908120015593</v>
      </c>
      <c r="G442" s="16">
        <f t="shared" si="29"/>
        <v>0</v>
      </c>
      <c r="H442" s="16">
        <f t="shared" si="30"/>
        <v>0</v>
      </c>
      <c r="J442" s="16">
        <f>VLOOKUP($C442,'Growth rate'!$B$3:$T$93,3,FALSE)*VLOOKUP($E442,BY_RES_Demand_Drivers!$A$5:$I$100,7,FALSE)</f>
        <v>1539.0573822747544</v>
      </c>
      <c r="K442" s="16">
        <f>VLOOKUP($C442,'Growth rate'!$B$3:$T$93,3,FALSE)*VLOOKUP($E442,BY_RES_Demand_Drivers!$A$5:$I$100,8,FALSE)</f>
        <v>0</v>
      </c>
      <c r="L442" s="16">
        <f>VLOOKUP($C442,'Growth rate'!$B$3:$T$93,3,FALSE)*VLOOKUP($E442,BY_RES_Demand_Drivers!$A$5:$I$100,9,FALSE)</f>
        <v>0</v>
      </c>
      <c r="M442" s="49">
        <f t="shared" si="32"/>
        <v>0.63749999999999996</v>
      </c>
    </row>
    <row r="443" spans="2:13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 t="shared" si="28"/>
        <v>977.30143774446913</v>
      </c>
      <c r="G443" s="16">
        <f t="shared" si="29"/>
        <v>0</v>
      </c>
      <c r="H443" s="16">
        <f t="shared" si="30"/>
        <v>0</v>
      </c>
      <c r="J443" s="16">
        <f>VLOOKUP($C443,'Growth rate'!$B$3:$T$93,3,FALSE)*VLOOKUP($E443,BY_RES_Demand_Drivers!$A$5:$I$100,7,FALSE)</f>
        <v>1563.6823003911506</v>
      </c>
      <c r="K443" s="16">
        <f>VLOOKUP($C443,'Growth rate'!$B$3:$T$93,3,FALSE)*VLOOKUP($E443,BY_RES_Demand_Drivers!$A$5:$I$100,8,FALSE)</f>
        <v>0</v>
      </c>
      <c r="L443" s="16">
        <f>VLOOKUP($C443,'Growth rate'!$B$3:$T$93,3,FALSE)*VLOOKUP($E443,BY_RES_Demand_Drivers!$A$5:$I$100,9,FALSE)</f>
        <v>0</v>
      </c>
      <c r="M443" s="49">
        <f t="shared" si="32"/>
        <v>0.625</v>
      </c>
    </row>
    <row r="444" spans="2:13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 t="shared" si="28"/>
        <v>973.07949553341291</v>
      </c>
      <c r="G444" s="16">
        <f t="shared" si="29"/>
        <v>0</v>
      </c>
      <c r="H444" s="16">
        <f t="shared" si="30"/>
        <v>0</v>
      </c>
      <c r="J444" s="16">
        <f>VLOOKUP($C444,'Growth rate'!$B$3:$T$93,3,FALSE)*VLOOKUP($E444,BY_RES_Demand_Drivers!$A$5:$I$100,7,FALSE)</f>
        <v>1588.7012171974091</v>
      </c>
      <c r="K444" s="16">
        <f>VLOOKUP($C444,'Growth rate'!$B$3:$T$93,3,FALSE)*VLOOKUP($E444,BY_RES_Demand_Drivers!$A$5:$I$100,8,FALSE)</f>
        <v>0</v>
      </c>
      <c r="L444" s="16">
        <f>VLOOKUP($C444,'Growth rate'!$B$3:$T$93,3,FALSE)*VLOOKUP($E444,BY_RES_Demand_Drivers!$A$5:$I$100,9,FALSE)</f>
        <v>0</v>
      </c>
      <c r="M444" s="49">
        <f t="shared" si="32"/>
        <v>0.61249999999999993</v>
      </c>
    </row>
    <row r="445" spans="2:13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 t="shared" si="28"/>
        <v>968.47226200354066</v>
      </c>
      <c r="G445" s="16">
        <f t="shared" si="29"/>
        <v>0</v>
      </c>
      <c r="H445" s="16">
        <f t="shared" si="30"/>
        <v>0</v>
      </c>
      <c r="J445" s="16">
        <f>VLOOKUP($C445,'Growth rate'!$B$3:$T$93,3,FALSE)*VLOOKUP($E445,BY_RES_Demand_Drivers!$A$5:$I$100,7,FALSE)</f>
        <v>1614.1204366725678</v>
      </c>
      <c r="K445" s="16">
        <f>VLOOKUP($C445,'Growth rate'!$B$3:$T$93,3,FALSE)*VLOOKUP($E445,BY_RES_Demand_Drivers!$A$5:$I$100,8,FALSE)</f>
        <v>0</v>
      </c>
      <c r="L445" s="16">
        <f>VLOOKUP($C445,'Growth rate'!$B$3:$T$93,3,FALSE)*VLOOKUP($E445,BY_RES_Demand_Drivers!$A$5:$I$100,9,FALSE)</f>
        <v>0</v>
      </c>
      <c r="M445" s="49">
        <f t="shared" si="32"/>
        <v>0.6</v>
      </c>
    </row>
    <row r="446" spans="2:13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 t="shared" si="28"/>
        <v>983.96781819559726</v>
      </c>
      <c r="G446" s="16">
        <f t="shared" si="29"/>
        <v>0</v>
      </c>
      <c r="H446" s="16">
        <f t="shared" si="30"/>
        <v>0</v>
      </c>
      <c r="J446" s="16">
        <f>VLOOKUP($C446,'Growth rate'!$B$3:$T$93,3,FALSE)*VLOOKUP($E446,BY_RES_Demand_Drivers!$A$5:$I$100,7,FALSE)</f>
        <v>1639.9463636593289</v>
      </c>
      <c r="K446" s="16">
        <f>VLOOKUP($C446,'Growth rate'!$B$3:$T$93,3,FALSE)*VLOOKUP($E446,BY_RES_Demand_Drivers!$A$5:$I$100,8,FALSE)</f>
        <v>0</v>
      </c>
      <c r="L446" s="16">
        <f>VLOOKUP($C446,'Growth rate'!$B$3:$T$93,3,FALSE)*VLOOKUP($E446,BY_RES_Demand_Drivers!$A$5:$I$100,9,FALSE)</f>
        <v>0</v>
      </c>
      <c r="M446" s="49">
        <f t="shared" si="32"/>
        <v>0.6</v>
      </c>
    </row>
    <row r="447" spans="2:13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 t="shared" si="28"/>
        <v>999.71130328672689</v>
      </c>
      <c r="G447" s="16">
        <f t="shared" si="29"/>
        <v>0</v>
      </c>
      <c r="H447" s="16">
        <f t="shared" si="30"/>
        <v>0</v>
      </c>
      <c r="J447" s="16">
        <f>VLOOKUP($C447,'Growth rate'!$B$3:$T$93,3,FALSE)*VLOOKUP($E447,BY_RES_Demand_Drivers!$A$5:$I$100,7,FALSE)</f>
        <v>1666.1855054778782</v>
      </c>
      <c r="K447" s="16">
        <f>VLOOKUP($C447,'Growth rate'!$B$3:$T$93,3,FALSE)*VLOOKUP($E447,BY_RES_Demand_Drivers!$A$5:$I$100,8,FALSE)</f>
        <v>0</v>
      </c>
      <c r="L447" s="16">
        <f>VLOOKUP($C447,'Growth rate'!$B$3:$T$93,3,FALSE)*VLOOKUP($E447,BY_RES_Demand_Drivers!$A$5:$I$100,9,FALSE)</f>
        <v>0</v>
      </c>
      <c r="M447" s="49">
        <f t="shared" si="32"/>
        <v>0.6</v>
      </c>
    </row>
    <row r="448" spans="2:13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 t="shared" si="28"/>
        <v>1015.7066841393145</v>
      </c>
      <c r="G448" s="16">
        <f t="shared" si="29"/>
        <v>0</v>
      </c>
      <c r="H448" s="16">
        <f t="shared" si="30"/>
        <v>0</v>
      </c>
      <c r="J448" s="16">
        <f>VLOOKUP($C448,'Growth rate'!$B$3:$T$93,3,FALSE)*VLOOKUP($E448,BY_RES_Demand_Drivers!$A$5:$I$100,7,FALSE)</f>
        <v>1692.8444735655241</v>
      </c>
      <c r="K448" s="16">
        <f>VLOOKUP($C448,'Growth rate'!$B$3:$T$93,3,FALSE)*VLOOKUP($E448,BY_RES_Demand_Drivers!$A$5:$I$100,8,FALSE)</f>
        <v>0</v>
      </c>
      <c r="L448" s="16">
        <f>VLOOKUP($C448,'Growth rate'!$B$3:$T$93,3,FALSE)*VLOOKUP($E448,BY_RES_Demand_Drivers!$A$5:$I$100,9,FALSE)</f>
        <v>0</v>
      </c>
      <c r="M448" s="49">
        <f t="shared" si="32"/>
        <v>0.6</v>
      </c>
    </row>
    <row r="449" spans="2:13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 t="shared" si="28"/>
        <v>1031.9579910855434</v>
      </c>
      <c r="G449" s="16">
        <f t="shared" si="29"/>
        <v>0</v>
      </c>
      <c r="H449" s="16">
        <f t="shared" si="30"/>
        <v>0</v>
      </c>
      <c r="J449" s="16">
        <f>VLOOKUP($C449,'Growth rate'!$B$3:$T$93,3,FALSE)*VLOOKUP($E449,BY_RES_Demand_Drivers!$A$5:$I$100,7,FALSE)</f>
        <v>1719.9299851425726</v>
      </c>
      <c r="K449" s="16">
        <f>VLOOKUP($C449,'Growth rate'!$B$3:$T$93,3,FALSE)*VLOOKUP($E449,BY_RES_Demand_Drivers!$A$5:$I$100,8,FALSE)</f>
        <v>0</v>
      </c>
      <c r="L449" s="16">
        <f>VLOOKUP($C449,'Growth rate'!$B$3:$T$93,3,FALSE)*VLOOKUP($E449,BY_RES_Demand_Drivers!$A$5:$I$100,9,FALSE)</f>
        <v>0</v>
      </c>
      <c r="M449" s="49">
        <f t="shared" si="32"/>
        <v>0.6</v>
      </c>
    </row>
    <row r="450" spans="2:13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 t="shared" si="28"/>
        <v>1048.4693189429122</v>
      </c>
      <c r="G450" s="16">
        <f t="shared" si="29"/>
        <v>0</v>
      </c>
      <c r="H450" s="16">
        <f t="shared" si="30"/>
        <v>0</v>
      </c>
      <c r="J450" s="16">
        <f>VLOOKUP($C450,'Growth rate'!$B$3:$T$93,3,FALSE)*VLOOKUP($E450,BY_RES_Demand_Drivers!$A$5:$I$100,7,FALSE)</f>
        <v>1747.4488649048537</v>
      </c>
      <c r="K450" s="16">
        <f>VLOOKUP($C450,'Growth rate'!$B$3:$T$93,3,FALSE)*VLOOKUP($E450,BY_RES_Demand_Drivers!$A$5:$I$100,8,FALSE)</f>
        <v>0</v>
      </c>
      <c r="L450" s="16">
        <f>VLOOKUP($C450,'Growth rate'!$B$3:$T$93,3,FALSE)*VLOOKUP($E450,BY_RES_Demand_Drivers!$A$5:$I$100,9,FALSE)</f>
        <v>0</v>
      </c>
      <c r="M450" s="49">
        <f t="shared" si="32"/>
        <v>0.6</v>
      </c>
    </row>
    <row r="451" spans="2:13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 t="shared" si="28"/>
        <v>1065.2448280459987</v>
      </c>
      <c r="G451" s="16">
        <f t="shared" si="29"/>
        <v>0</v>
      </c>
      <c r="H451" s="16">
        <f t="shared" si="30"/>
        <v>0</v>
      </c>
      <c r="J451" s="16">
        <f>VLOOKUP($C451,'Growth rate'!$B$3:$T$93,3,FALSE)*VLOOKUP($E451,BY_RES_Demand_Drivers!$A$5:$I$100,7,FALSE)</f>
        <v>1775.4080467433314</v>
      </c>
      <c r="K451" s="16">
        <f>VLOOKUP($C451,'Growth rate'!$B$3:$T$93,3,FALSE)*VLOOKUP($E451,BY_RES_Demand_Drivers!$A$5:$I$100,8,FALSE)</f>
        <v>0</v>
      </c>
      <c r="L451" s="16">
        <f>VLOOKUP($C451,'Growth rate'!$B$3:$T$93,3,FALSE)*VLOOKUP($E451,BY_RES_Demand_Drivers!$A$5:$I$100,9,FALSE)</f>
        <v>0</v>
      </c>
      <c r="M451" s="49">
        <f t="shared" si="32"/>
        <v>0.6</v>
      </c>
    </row>
    <row r="452" spans="2:13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 t="shared" si="28"/>
        <v>1082.2887452947348</v>
      </c>
      <c r="G452" s="16">
        <f t="shared" si="29"/>
        <v>0</v>
      </c>
      <c r="H452" s="16">
        <f t="shared" si="30"/>
        <v>0</v>
      </c>
      <c r="J452" s="16">
        <f>VLOOKUP($C452,'Growth rate'!$B$3:$T$93,3,FALSE)*VLOOKUP($E452,BY_RES_Demand_Drivers!$A$5:$I$100,7,FALSE)</f>
        <v>1803.8145754912248</v>
      </c>
      <c r="K452" s="16">
        <f>VLOOKUP($C452,'Growth rate'!$B$3:$T$93,3,FALSE)*VLOOKUP($E452,BY_RES_Demand_Drivers!$A$5:$I$100,8,FALSE)</f>
        <v>0</v>
      </c>
      <c r="L452" s="16">
        <f>VLOOKUP($C452,'Growth rate'!$B$3:$T$93,3,FALSE)*VLOOKUP($E452,BY_RES_Demand_Drivers!$A$5:$I$100,9,FALSE)</f>
        <v>0</v>
      </c>
      <c r="M452" s="49">
        <f t="shared" si="32"/>
        <v>0.6</v>
      </c>
    </row>
    <row r="453" spans="2:13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 t="shared" ref="F453:F516" si="33">J453*$M453</f>
        <v>1099.6053652194507</v>
      </c>
      <c r="G453" s="16">
        <f t="shared" ref="G453:G516" si="34">K453*$M453</f>
        <v>0</v>
      </c>
      <c r="H453" s="16">
        <f t="shared" ref="H453:H516" si="35">L453*$M453</f>
        <v>0</v>
      </c>
      <c r="J453" s="16">
        <f>VLOOKUP($C453,'Growth rate'!$B$3:$T$93,3,FALSE)*VLOOKUP($E453,BY_RES_Demand_Drivers!$A$5:$I$100,7,FALSE)</f>
        <v>1832.6756086990845</v>
      </c>
      <c r="K453" s="16">
        <f>VLOOKUP($C453,'Growth rate'!$B$3:$T$93,3,FALSE)*VLOOKUP($E453,BY_RES_Demand_Drivers!$A$5:$I$100,8,FALSE)</f>
        <v>0</v>
      </c>
      <c r="L453" s="16">
        <f>VLOOKUP($C453,'Growth rate'!$B$3:$T$93,3,FALSE)*VLOOKUP($E453,BY_RES_Demand_Drivers!$A$5:$I$100,9,FALSE)</f>
        <v>0</v>
      </c>
      <c r="M453" s="49">
        <f t="shared" si="32"/>
        <v>0.6</v>
      </c>
    </row>
    <row r="454" spans="2:13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 t="shared" si="33"/>
        <v>1117.1990510629619</v>
      </c>
      <c r="G454" s="16">
        <f t="shared" si="34"/>
        <v>0</v>
      </c>
      <c r="H454" s="16">
        <f t="shared" si="35"/>
        <v>0</v>
      </c>
      <c r="J454" s="16">
        <f>VLOOKUP($C454,'Growth rate'!$B$3:$T$93,3,FALSE)*VLOOKUP($E454,BY_RES_Demand_Drivers!$A$5:$I$100,7,FALSE)</f>
        <v>1861.9984184382697</v>
      </c>
      <c r="K454" s="16">
        <f>VLOOKUP($C454,'Growth rate'!$B$3:$T$93,3,FALSE)*VLOOKUP($E454,BY_RES_Demand_Drivers!$A$5:$I$100,8,FALSE)</f>
        <v>0</v>
      </c>
      <c r="L454" s="16">
        <f>VLOOKUP($C454,'Growth rate'!$B$3:$T$93,3,FALSE)*VLOOKUP($E454,BY_RES_Demand_Drivers!$A$5:$I$100,9,FALSE)</f>
        <v>0</v>
      </c>
      <c r="M454" s="49">
        <f t="shared" si="32"/>
        <v>0.6</v>
      </c>
    </row>
    <row r="455" spans="2:13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 t="shared" si="33"/>
        <v>1135.0742358799691</v>
      </c>
      <c r="G455" s="16">
        <f t="shared" si="34"/>
        <v>0</v>
      </c>
      <c r="H455" s="16">
        <f t="shared" si="35"/>
        <v>0</v>
      </c>
      <c r="J455" s="16">
        <f>VLOOKUP($C455,'Growth rate'!$B$3:$T$93,3,FALSE)*VLOOKUP($E455,BY_RES_Demand_Drivers!$A$5:$I$100,7,FALSE)</f>
        <v>1891.7903931332821</v>
      </c>
      <c r="K455" s="16">
        <f>VLOOKUP($C455,'Growth rate'!$B$3:$T$93,3,FALSE)*VLOOKUP($E455,BY_RES_Demand_Drivers!$A$5:$I$100,8,FALSE)</f>
        <v>0</v>
      </c>
      <c r="L455" s="16">
        <f>VLOOKUP($C455,'Growth rate'!$B$3:$T$93,3,FALSE)*VLOOKUP($E455,BY_RES_Demand_Drivers!$A$5:$I$100,9,FALSE)</f>
        <v>0</v>
      </c>
      <c r="M455" s="49">
        <f t="shared" si="32"/>
        <v>0.6</v>
      </c>
    </row>
    <row r="456" spans="2:13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 t="shared" si="33"/>
        <v>1153.2354236540486</v>
      </c>
      <c r="G456" s="16">
        <f t="shared" si="34"/>
        <v>0</v>
      </c>
      <c r="H456" s="16">
        <f t="shared" si="35"/>
        <v>0</v>
      </c>
      <c r="J456" s="16">
        <f>VLOOKUP($C456,'Growth rate'!$B$3:$T$93,3,FALSE)*VLOOKUP($E456,BY_RES_Demand_Drivers!$A$5:$I$100,7,FALSE)</f>
        <v>1922.0590394234146</v>
      </c>
      <c r="K456" s="16">
        <f>VLOOKUP($C456,'Growth rate'!$B$3:$T$93,3,FALSE)*VLOOKUP($E456,BY_RES_Demand_Drivers!$A$5:$I$100,8,FALSE)</f>
        <v>0</v>
      </c>
      <c r="L456" s="16">
        <f>VLOOKUP($C456,'Growth rate'!$B$3:$T$93,3,FALSE)*VLOOKUP($E456,BY_RES_Demand_Drivers!$A$5:$I$100,9,FALSE)</f>
        <v>0</v>
      </c>
      <c r="M456" s="49">
        <f t="shared" si="32"/>
        <v>0.6</v>
      </c>
    </row>
    <row r="457" spans="2:13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 t="shared" si="33"/>
        <v>1171.6871904325135</v>
      </c>
      <c r="G457" s="16">
        <f t="shared" si="34"/>
        <v>0</v>
      </c>
      <c r="H457" s="16">
        <f t="shared" si="35"/>
        <v>0</v>
      </c>
      <c r="J457" s="16">
        <f>VLOOKUP($C457,'Growth rate'!$B$3:$T$93,3,FALSE)*VLOOKUP($E457,BY_RES_Demand_Drivers!$A$5:$I$100,7,FALSE)</f>
        <v>1952.8119840541892</v>
      </c>
      <c r="K457" s="16">
        <f>VLOOKUP($C457,'Growth rate'!$B$3:$T$93,3,FALSE)*VLOOKUP($E457,BY_RES_Demand_Drivers!$A$5:$I$100,8,FALSE)</f>
        <v>0</v>
      </c>
      <c r="L457" s="16">
        <f>VLOOKUP($C457,'Growth rate'!$B$3:$T$93,3,FALSE)*VLOOKUP($E457,BY_RES_Demand_Drivers!$A$5:$I$100,9,FALSE)</f>
        <v>0</v>
      </c>
      <c r="M457" s="49">
        <f t="shared" si="32"/>
        <v>0.6</v>
      </c>
    </row>
    <row r="458" spans="2:13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 t="shared" si="33"/>
        <v>1190.4341854794338</v>
      </c>
      <c r="G458" s="16">
        <f t="shared" si="34"/>
        <v>0</v>
      </c>
      <c r="H458" s="16">
        <f t="shared" si="35"/>
        <v>0</v>
      </c>
      <c r="J458" s="16">
        <f>VLOOKUP($C458,'Growth rate'!$B$3:$T$93,3,FALSE)*VLOOKUP($E458,BY_RES_Demand_Drivers!$A$5:$I$100,7,FALSE)</f>
        <v>1984.0569757990563</v>
      </c>
      <c r="K458" s="16">
        <f>VLOOKUP($C458,'Growth rate'!$B$3:$T$93,3,FALSE)*VLOOKUP($E458,BY_RES_Demand_Drivers!$A$5:$I$100,8,FALSE)</f>
        <v>0</v>
      </c>
      <c r="L458" s="16">
        <f>VLOOKUP($C458,'Growth rate'!$B$3:$T$93,3,FALSE)*VLOOKUP($E458,BY_RES_Demand_Drivers!$A$5:$I$100,9,FALSE)</f>
        <v>0</v>
      </c>
      <c r="M458" s="49">
        <f t="shared" si="32"/>
        <v>0.6</v>
      </c>
    </row>
    <row r="459" spans="2:13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 t="shared" si="33"/>
        <v>1209.4811324471048</v>
      </c>
      <c r="G459" s="16">
        <f t="shared" si="34"/>
        <v>0</v>
      </c>
      <c r="H459" s="16">
        <f t="shared" si="35"/>
        <v>0</v>
      </c>
      <c r="J459" s="16">
        <f>VLOOKUP($C459,'Growth rate'!$B$3:$T$93,3,FALSE)*VLOOKUP($E459,BY_RES_Demand_Drivers!$A$5:$I$100,7,FALSE)</f>
        <v>2015.8018874118413</v>
      </c>
      <c r="K459" s="16">
        <f>VLOOKUP($C459,'Growth rate'!$B$3:$T$93,3,FALSE)*VLOOKUP($E459,BY_RES_Demand_Drivers!$A$5:$I$100,8,FALSE)</f>
        <v>0</v>
      </c>
      <c r="L459" s="16">
        <f>VLOOKUP($C459,'Growth rate'!$B$3:$T$93,3,FALSE)*VLOOKUP($E459,BY_RES_Demand_Drivers!$A$5:$I$100,9,FALSE)</f>
        <v>0</v>
      </c>
      <c r="M459" s="49">
        <f t="shared" si="32"/>
        <v>0.6</v>
      </c>
    </row>
    <row r="460" spans="2:13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 t="shared" si="33"/>
        <v>1228.8328305662585</v>
      </c>
      <c r="G460" s="16">
        <f t="shared" si="34"/>
        <v>0</v>
      </c>
      <c r="H460" s="16">
        <f t="shared" si="35"/>
        <v>0</v>
      </c>
      <c r="J460" s="16">
        <f>VLOOKUP($C460,'Growth rate'!$B$3:$T$93,3,FALSE)*VLOOKUP($E460,BY_RES_Demand_Drivers!$A$5:$I$100,7,FALSE)</f>
        <v>2048.054717610431</v>
      </c>
      <c r="K460" s="16">
        <f>VLOOKUP($C460,'Growth rate'!$B$3:$T$93,3,FALSE)*VLOOKUP($E460,BY_RES_Demand_Drivers!$A$5:$I$100,8,FALSE)</f>
        <v>0</v>
      </c>
      <c r="L460" s="16">
        <f>VLOOKUP($C460,'Growth rate'!$B$3:$T$93,3,FALSE)*VLOOKUP($E460,BY_RES_Demand_Drivers!$A$5:$I$100,9,FALSE)</f>
        <v>0</v>
      </c>
      <c r="M460" s="49">
        <f t="shared" si="32"/>
        <v>0.6</v>
      </c>
    </row>
    <row r="461" spans="2:13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 t="shared" si="33"/>
        <v>1248.4941558553187</v>
      </c>
      <c r="G461" s="16">
        <f t="shared" si="34"/>
        <v>0</v>
      </c>
      <c r="H461" s="16">
        <f t="shared" si="35"/>
        <v>0</v>
      </c>
      <c r="J461" s="16">
        <f>VLOOKUP($C461,'Growth rate'!$B$3:$T$93,3,FALSE)*VLOOKUP($E461,BY_RES_Demand_Drivers!$A$5:$I$100,7,FALSE)</f>
        <v>2080.8235930921978</v>
      </c>
      <c r="K461" s="16">
        <f>VLOOKUP($C461,'Growth rate'!$B$3:$T$93,3,FALSE)*VLOOKUP($E461,BY_RES_Demand_Drivers!$A$5:$I$100,8,FALSE)</f>
        <v>0</v>
      </c>
      <c r="L461" s="16">
        <f>VLOOKUP($C461,'Growth rate'!$B$3:$T$93,3,FALSE)*VLOOKUP($E461,BY_RES_Demand_Drivers!$A$5:$I$100,9,FALSE)</f>
        <v>0</v>
      </c>
      <c r="M461" s="49">
        <f t="shared" si="32"/>
        <v>0.6</v>
      </c>
    </row>
    <row r="462" spans="2:13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 t="shared" si="33"/>
        <v>1268.4700623490037</v>
      </c>
      <c r="G462" s="16">
        <f t="shared" si="34"/>
        <v>0</v>
      </c>
      <c r="H462" s="16">
        <f t="shared" si="35"/>
        <v>0</v>
      </c>
      <c r="J462" s="16">
        <f>VLOOKUP($C462,'Growth rate'!$B$3:$T$93,3,FALSE)*VLOOKUP($E462,BY_RES_Demand_Drivers!$A$5:$I$100,7,FALSE)</f>
        <v>2114.1167705816729</v>
      </c>
      <c r="K462" s="16">
        <f>VLOOKUP($C462,'Growth rate'!$B$3:$T$93,3,FALSE)*VLOOKUP($E462,BY_RES_Demand_Drivers!$A$5:$I$100,8,FALSE)</f>
        <v>0</v>
      </c>
      <c r="L462" s="16">
        <f>VLOOKUP($C462,'Growth rate'!$B$3:$T$93,3,FALSE)*VLOOKUP($E462,BY_RES_Demand_Drivers!$A$5:$I$100,9,FALSE)</f>
        <v>0</v>
      </c>
      <c r="M462" s="49">
        <f t="shared" si="32"/>
        <v>0.6</v>
      </c>
    </row>
    <row r="463" spans="2:13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 t="shared" si="33"/>
        <v>1288.7655833465876</v>
      </c>
      <c r="G463" s="16">
        <f t="shared" si="34"/>
        <v>0</v>
      </c>
      <c r="H463" s="16">
        <f t="shared" si="35"/>
        <v>0</v>
      </c>
      <c r="J463" s="16">
        <f>VLOOKUP($C463,'Growth rate'!$B$3:$T$93,3,FALSE)*VLOOKUP($E463,BY_RES_Demand_Drivers!$A$5:$I$100,7,FALSE)</f>
        <v>2147.9426389109794</v>
      </c>
      <c r="K463" s="16">
        <f>VLOOKUP($C463,'Growth rate'!$B$3:$T$93,3,FALSE)*VLOOKUP($E463,BY_RES_Demand_Drivers!$A$5:$I$100,8,FALSE)</f>
        <v>0</v>
      </c>
      <c r="L463" s="16">
        <f>VLOOKUP($C463,'Growth rate'!$B$3:$T$93,3,FALSE)*VLOOKUP($E463,BY_RES_Demand_Drivers!$A$5:$I$100,9,FALSE)</f>
        <v>0</v>
      </c>
      <c r="M463" s="49">
        <f t="shared" si="32"/>
        <v>0.6</v>
      </c>
    </row>
    <row r="464" spans="2:13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 t="shared" si="33"/>
        <v>1309.385832680133</v>
      </c>
      <c r="G464" s="16">
        <f t="shared" si="34"/>
        <v>0</v>
      </c>
      <c r="H464" s="16">
        <f t="shared" si="35"/>
        <v>0</v>
      </c>
      <c r="J464" s="16">
        <f>VLOOKUP($C464,'Growth rate'!$B$3:$T$93,3,FALSE)*VLOOKUP($E464,BY_RES_Demand_Drivers!$A$5:$I$100,7,FALSE)</f>
        <v>2182.3097211335553</v>
      </c>
      <c r="K464" s="16">
        <f>VLOOKUP($C464,'Growth rate'!$B$3:$T$93,3,FALSE)*VLOOKUP($E464,BY_RES_Demand_Drivers!$A$5:$I$100,8,FALSE)</f>
        <v>0</v>
      </c>
      <c r="L464" s="16">
        <f>VLOOKUP($C464,'Growth rate'!$B$3:$T$93,3,FALSE)*VLOOKUP($E464,BY_RES_Demand_Drivers!$A$5:$I$100,9,FALSE)</f>
        <v>0</v>
      </c>
      <c r="M464" s="49">
        <f t="shared" si="32"/>
        <v>0.6</v>
      </c>
    </row>
    <row r="465" spans="2:13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 t="shared" si="33"/>
        <v>1330.3360060030152</v>
      </c>
      <c r="G465" s="16">
        <f t="shared" si="34"/>
        <v>0</v>
      </c>
      <c r="H465" s="16">
        <f t="shared" si="35"/>
        <v>0</v>
      </c>
      <c r="J465" s="16">
        <f>VLOOKUP($C465,'Growth rate'!$B$3:$T$93,3,FALSE)*VLOOKUP($E465,BY_RES_Demand_Drivers!$A$5:$I$100,7,FALSE)</f>
        <v>2217.2266766716921</v>
      </c>
      <c r="K465" s="16">
        <f>VLOOKUP($C465,'Growth rate'!$B$3:$T$93,3,FALSE)*VLOOKUP($E465,BY_RES_Demand_Drivers!$A$5:$I$100,8,FALSE)</f>
        <v>0</v>
      </c>
      <c r="L465" s="16">
        <f>VLOOKUP($C465,'Growth rate'!$B$3:$T$93,3,FALSE)*VLOOKUP($E465,BY_RES_Demand_Drivers!$A$5:$I$100,9,FALSE)</f>
        <v>0</v>
      </c>
      <c r="M465" s="49">
        <f t="shared" si="32"/>
        <v>0.6</v>
      </c>
    </row>
    <row r="466" spans="2:13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 t="shared" si="33"/>
        <v>1351.6213820990636</v>
      </c>
      <c r="G466" s="16">
        <f t="shared" si="34"/>
        <v>0</v>
      </c>
      <c r="H466" s="16">
        <f t="shared" si="35"/>
        <v>0</v>
      </c>
      <c r="J466" s="16">
        <f>VLOOKUP($C466,'Growth rate'!$B$3:$T$93,3,FALSE)*VLOOKUP($E466,BY_RES_Demand_Drivers!$A$5:$I$100,7,FALSE)</f>
        <v>2252.7023034984395</v>
      </c>
      <c r="K466" s="16">
        <f>VLOOKUP($C466,'Growth rate'!$B$3:$T$93,3,FALSE)*VLOOKUP($E466,BY_RES_Demand_Drivers!$A$5:$I$100,8,FALSE)</f>
        <v>0</v>
      </c>
      <c r="L466" s="16">
        <f>VLOOKUP($C466,'Growth rate'!$B$3:$T$93,3,FALSE)*VLOOKUP($E466,BY_RES_Demand_Drivers!$A$5:$I$100,9,FALSE)</f>
        <v>0</v>
      </c>
      <c r="M466" s="49">
        <f t="shared" si="32"/>
        <v>0.6</v>
      </c>
    </row>
    <row r="467" spans="2:13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 t="shared" si="33"/>
        <v>1373.2473242126487</v>
      </c>
      <c r="G467" s="16">
        <f t="shared" si="34"/>
        <v>0</v>
      </c>
      <c r="H467" s="16">
        <f t="shared" si="35"/>
        <v>0</v>
      </c>
      <c r="J467" s="16">
        <f>VLOOKUP($C467,'Growth rate'!$B$3:$T$93,3,FALSE)*VLOOKUP($E467,BY_RES_Demand_Drivers!$A$5:$I$100,7,FALSE)</f>
        <v>2288.7455403544145</v>
      </c>
      <c r="K467" s="16">
        <f>VLOOKUP($C467,'Growth rate'!$B$3:$T$93,3,FALSE)*VLOOKUP($E467,BY_RES_Demand_Drivers!$A$5:$I$100,8,FALSE)</f>
        <v>0</v>
      </c>
      <c r="L467" s="16">
        <f>VLOOKUP($C467,'Growth rate'!$B$3:$T$93,3,FALSE)*VLOOKUP($E467,BY_RES_Demand_Drivers!$A$5:$I$100,9,FALSE)</f>
        <v>0</v>
      </c>
      <c r="M467" s="49">
        <f t="shared" si="32"/>
        <v>0.6</v>
      </c>
    </row>
    <row r="468" spans="2:13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 t="shared" si="33"/>
        <v>1395.2192814000509</v>
      </c>
      <c r="G468" s="16">
        <f t="shared" si="34"/>
        <v>0</v>
      </c>
      <c r="H468" s="16">
        <f t="shared" si="35"/>
        <v>0</v>
      </c>
      <c r="J468" s="16">
        <f>VLOOKUP($C468,'Growth rate'!$B$3:$T$93,3,FALSE)*VLOOKUP($E468,BY_RES_Demand_Drivers!$A$5:$I$100,7,FALSE)</f>
        <v>2325.3654690000849</v>
      </c>
      <c r="K468" s="16">
        <f>VLOOKUP($C468,'Growth rate'!$B$3:$T$93,3,FALSE)*VLOOKUP($E468,BY_RES_Demand_Drivers!$A$5:$I$100,8,FALSE)</f>
        <v>0</v>
      </c>
      <c r="L468" s="16">
        <f>VLOOKUP($C468,'Growth rate'!$B$3:$T$93,3,FALSE)*VLOOKUP($E468,BY_RES_Demand_Drivers!$A$5:$I$100,9,FALSE)</f>
        <v>0</v>
      </c>
      <c r="M468" s="49">
        <f t="shared" si="32"/>
        <v>0.6</v>
      </c>
    </row>
    <row r="469" spans="2:13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 t="shared" si="33"/>
        <v>1417.5427899024517</v>
      </c>
      <c r="G469" s="16">
        <f t="shared" si="34"/>
        <v>0</v>
      </c>
      <c r="H469" s="16">
        <f t="shared" si="35"/>
        <v>0</v>
      </c>
      <c r="J469" s="16">
        <f>VLOOKUP($C469,'Growth rate'!$B$3:$T$93,3,FALSE)*VLOOKUP($E469,BY_RES_Demand_Drivers!$A$5:$I$100,7,FALSE)</f>
        <v>2362.5713165040861</v>
      </c>
      <c r="K469" s="16">
        <f>VLOOKUP($C469,'Growth rate'!$B$3:$T$93,3,FALSE)*VLOOKUP($E469,BY_RES_Demand_Drivers!$A$5:$I$100,8,FALSE)</f>
        <v>0</v>
      </c>
      <c r="L469" s="16">
        <f>VLOOKUP($C469,'Growth rate'!$B$3:$T$93,3,FALSE)*VLOOKUP($E469,BY_RES_Demand_Drivers!$A$5:$I$100,9,FALSE)</f>
        <v>0</v>
      </c>
      <c r="M469" s="49">
        <f t="shared" si="32"/>
        <v>0.6</v>
      </c>
    </row>
    <row r="470" spans="2:13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 t="shared" si="33"/>
        <v>1440.2234745408907</v>
      </c>
      <c r="G470" s="16">
        <f t="shared" si="34"/>
        <v>0</v>
      </c>
      <c r="H470" s="16">
        <f t="shared" si="35"/>
        <v>0</v>
      </c>
      <c r="J470" s="16">
        <f>VLOOKUP($C470,'Growth rate'!$B$3:$T$93,3,FALSE)*VLOOKUP($E470,BY_RES_Demand_Drivers!$A$5:$I$100,7,FALSE)</f>
        <v>2400.3724575681513</v>
      </c>
      <c r="K470" s="16">
        <f>VLOOKUP($C470,'Growth rate'!$B$3:$T$93,3,FALSE)*VLOOKUP($E470,BY_RES_Demand_Drivers!$A$5:$I$100,8,FALSE)</f>
        <v>0</v>
      </c>
      <c r="L470" s="16">
        <f>VLOOKUP($C470,'Growth rate'!$B$3:$T$93,3,FALSE)*VLOOKUP($E470,BY_RES_Demand_Drivers!$A$5:$I$100,9,FALSE)</f>
        <v>0</v>
      </c>
      <c r="M470" s="49">
        <f t="shared" si="32"/>
        <v>0.6</v>
      </c>
    </row>
    <row r="471" spans="2:13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 t="shared" si="33"/>
        <v>1463.2670501335449</v>
      </c>
      <c r="G471" s="16">
        <f t="shared" si="34"/>
        <v>0</v>
      </c>
      <c r="H471" s="16">
        <f t="shared" si="35"/>
        <v>0</v>
      </c>
      <c r="J471" s="16">
        <f>VLOOKUP($C471,'Growth rate'!$B$3:$T$93,3,FALSE)*VLOOKUP($E471,BY_RES_Demand_Drivers!$A$5:$I$100,7,FALSE)</f>
        <v>2438.7784168892417</v>
      </c>
      <c r="K471" s="16">
        <f>VLOOKUP($C471,'Growth rate'!$B$3:$T$93,3,FALSE)*VLOOKUP($E471,BY_RES_Demand_Drivers!$A$5:$I$100,8,FALSE)</f>
        <v>0</v>
      </c>
      <c r="L471" s="16">
        <f>VLOOKUP($C471,'Growth rate'!$B$3:$T$93,3,FALSE)*VLOOKUP($E471,BY_RES_Demand_Drivers!$A$5:$I$100,9,FALSE)</f>
        <v>0</v>
      </c>
      <c r="M471" s="49">
        <f t="shared" si="32"/>
        <v>0.6</v>
      </c>
    </row>
    <row r="472" spans="2:13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 t="shared" si="33"/>
        <v>1486.6793229356817</v>
      </c>
      <c r="G472" s="16">
        <f t="shared" si="34"/>
        <v>0</v>
      </c>
      <c r="H472" s="16">
        <f t="shared" si="35"/>
        <v>0</v>
      </c>
      <c r="J472" s="16">
        <f>VLOOKUP($C472,'Growth rate'!$B$3:$T$93,3,FALSE)*VLOOKUP($E472,BY_RES_Demand_Drivers!$A$5:$I$100,7,FALSE)</f>
        <v>2477.7988715594697</v>
      </c>
      <c r="K472" s="16">
        <f>VLOOKUP($C472,'Growth rate'!$B$3:$T$93,3,FALSE)*VLOOKUP($E472,BY_RES_Demand_Drivers!$A$5:$I$100,8,FALSE)</f>
        <v>0</v>
      </c>
      <c r="L472" s="16">
        <f>VLOOKUP($C472,'Growth rate'!$B$3:$T$93,3,FALSE)*VLOOKUP($E472,BY_RES_Demand_Drivers!$A$5:$I$100,9,FALSE)</f>
        <v>0</v>
      </c>
      <c r="M472" s="49">
        <f t="shared" si="32"/>
        <v>0.6</v>
      </c>
    </row>
    <row r="473" spans="2:13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 t="shared" si="33"/>
        <v>1510.4661921026529</v>
      </c>
      <c r="G473" s="16">
        <f t="shared" si="34"/>
        <v>0</v>
      </c>
      <c r="H473" s="16">
        <f t="shared" si="35"/>
        <v>0</v>
      </c>
      <c r="J473" s="16">
        <f>VLOOKUP($C473,'Growth rate'!$B$3:$T$93,3,FALSE)*VLOOKUP($E473,BY_RES_Demand_Drivers!$A$5:$I$100,7,FALSE)</f>
        <v>2517.4436535044215</v>
      </c>
      <c r="K473" s="16">
        <f>VLOOKUP($C473,'Growth rate'!$B$3:$T$93,3,FALSE)*VLOOKUP($E473,BY_RES_Demand_Drivers!$A$5:$I$100,8,FALSE)</f>
        <v>0</v>
      </c>
      <c r="L473" s="16">
        <f>VLOOKUP($C473,'Growth rate'!$B$3:$T$93,3,FALSE)*VLOOKUP($E473,BY_RES_Demand_Drivers!$A$5:$I$100,9,FALSE)</f>
        <v>0</v>
      </c>
      <c r="M473" s="49">
        <f t="shared" si="32"/>
        <v>0.6</v>
      </c>
    </row>
    <row r="474" spans="2:13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 t="shared" si="33"/>
        <v>1534.6336511762952</v>
      </c>
      <c r="G474" s="16">
        <f t="shared" si="34"/>
        <v>0</v>
      </c>
      <c r="H474" s="16">
        <f t="shared" si="35"/>
        <v>0</v>
      </c>
      <c r="J474" s="16">
        <f>VLOOKUP($C474,'Growth rate'!$B$3:$T$93,3,FALSE)*VLOOKUP($E474,BY_RES_Demand_Drivers!$A$5:$I$100,7,FALSE)</f>
        <v>2557.7227519604921</v>
      </c>
      <c r="K474" s="16">
        <f>VLOOKUP($C474,'Growth rate'!$B$3:$T$93,3,FALSE)*VLOOKUP($E474,BY_RES_Demand_Drivers!$A$5:$I$100,8,FALSE)</f>
        <v>0</v>
      </c>
      <c r="L474" s="16">
        <f>VLOOKUP($C474,'Growth rate'!$B$3:$T$93,3,FALSE)*VLOOKUP($E474,BY_RES_Demand_Drivers!$A$5:$I$100,9,FALSE)</f>
        <v>0</v>
      </c>
      <c r="M474" s="49">
        <f t="shared" si="32"/>
        <v>0.6</v>
      </c>
    </row>
    <row r="475" spans="2:13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 t="shared" si="33"/>
        <v>1559.1877895951161</v>
      </c>
      <c r="G475" s="16">
        <f t="shared" si="34"/>
        <v>0</v>
      </c>
      <c r="H475" s="16">
        <f t="shared" si="35"/>
        <v>0</v>
      </c>
      <c r="J475" s="16">
        <f>VLOOKUP($C475,'Growth rate'!$B$3:$T$93,3,FALSE)*VLOOKUP($E475,BY_RES_Demand_Drivers!$A$5:$I$100,7,FALSE)</f>
        <v>2598.6463159918603</v>
      </c>
      <c r="K475" s="16">
        <f>VLOOKUP($C475,'Growth rate'!$B$3:$T$93,3,FALSE)*VLOOKUP($E475,BY_RES_Demand_Drivers!$A$5:$I$100,8,FALSE)</f>
        <v>0</v>
      </c>
      <c r="L475" s="16">
        <f>VLOOKUP($C475,'Growth rate'!$B$3:$T$93,3,FALSE)*VLOOKUP($E475,BY_RES_Demand_Drivers!$A$5:$I$100,9,FALSE)</f>
        <v>0</v>
      </c>
      <c r="M475" s="49">
        <f t="shared" si="32"/>
        <v>0.6</v>
      </c>
    </row>
    <row r="476" spans="2:13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 t="shared" si="33"/>
        <v>1584.1347942286379</v>
      </c>
      <c r="G476" s="16">
        <f t="shared" si="34"/>
        <v>0</v>
      </c>
      <c r="H476" s="16">
        <f t="shared" si="35"/>
        <v>0</v>
      </c>
      <c r="J476" s="16">
        <f>VLOOKUP($C476,'Growth rate'!$B$3:$T$93,3,FALSE)*VLOOKUP($E476,BY_RES_Demand_Drivers!$A$5:$I$100,7,FALSE)</f>
        <v>2640.22465704773</v>
      </c>
      <c r="K476" s="16">
        <f>VLOOKUP($C476,'Growth rate'!$B$3:$T$93,3,FALSE)*VLOOKUP($E476,BY_RES_Demand_Drivers!$A$5:$I$100,8,FALSE)</f>
        <v>0</v>
      </c>
      <c r="L476" s="16">
        <f>VLOOKUP($C476,'Growth rate'!$B$3:$T$93,3,FALSE)*VLOOKUP($E476,BY_RES_Demand_Drivers!$A$5:$I$100,9,FALSE)</f>
        <v>0</v>
      </c>
      <c r="M476" s="49">
        <f t="shared" si="32"/>
        <v>0.6</v>
      </c>
    </row>
    <row r="477" spans="2:13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 t="shared" si="33"/>
        <v>1609.4809509362965</v>
      </c>
      <c r="G477" s="16">
        <f t="shared" si="34"/>
        <v>0</v>
      </c>
      <c r="H477" s="16">
        <f t="shared" si="35"/>
        <v>0</v>
      </c>
      <c r="J477" s="16">
        <f>VLOOKUP($C477,'Growth rate'!$B$3:$T$93,3,FALSE)*VLOOKUP($E477,BY_RES_Demand_Drivers!$A$5:$I$100,7,FALSE)</f>
        <v>2682.4682515604941</v>
      </c>
      <c r="K477" s="16">
        <f>VLOOKUP($C477,'Growth rate'!$B$3:$T$93,3,FALSE)*VLOOKUP($E477,BY_RES_Demand_Drivers!$A$5:$I$100,8,FALSE)</f>
        <v>0</v>
      </c>
      <c r="L477" s="16">
        <f>VLOOKUP($C477,'Growth rate'!$B$3:$T$93,3,FALSE)*VLOOKUP($E477,BY_RES_Demand_Drivers!$A$5:$I$100,9,FALSE)</f>
        <v>0</v>
      </c>
      <c r="M477" s="49">
        <f t="shared" si="32"/>
        <v>0.6</v>
      </c>
    </row>
    <row r="478" spans="2:13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 t="shared" si="33"/>
        <v>1635.2326461512769</v>
      </c>
      <c r="G478" s="16">
        <f t="shared" si="34"/>
        <v>0</v>
      </c>
      <c r="H478" s="16">
        <f t="shared" si="35"/>
        <v>0</v>
      </c>
      <c r="J478" s="16">
        <f>VLOOKUP($C478,'Growth rate'!$B$3:$T$93,3,FALSE)*VLOOKUP($E478,BY_RES_Demand_Drivers!$A$5:$I$100,7,FALSE)</f>
        <v>2725.3877435854615</v>
      </c>
      <c r="K478" s="16">
        <f>VLOOKUP($C478,'Growth rate'!$B$3:$T$93,3,FALSE)*VLOOKUP($E478,BY_RES_Demand_Drivers!$A$5:$I$100,8,FALSE)</f>
        <v>0</v>
      </c>
      <c r="L478" s="16">
        <f>VLOOKUP($C478,'Growth rate'!$B$3:$T$93,3,FALSE)*VLOOKUP($E478,BY_RES_Demand_Drivers!$A$5:$I$100,9,FALSE)</f>
        <v>0</v>
      </c>
      <c r="M478" s="49">
        <f t="shared" si="32"/>
        <v>0.6</v>
      </c>
    </row>
    <row r="479" spans="2:13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 t="shared" si="33"/>
        <v>1661.3963684896976</v>
      </c>
      <c r="G479" s="16">
        <f t="shared" si="34"/>
        <v>0</v>
      </c>
      <c r="H479" s="16">
        <f t="shared" si="35"/>
        <v>0</v>
      </c>
      <c r="J479" s="16">
        <f>VLOOKUP($C479,'Growth rate'!$B$3:$T$93,3,FALSE)*VLOOKUP($E479,BY_RES_Demand_Drivers!$A$5:$I$100,7,FALSE)</f>
        <v>2768.9939474828293</v>
      </c>
      <c r="K479" s="16">
        <f>VLOOKUP($C479,'Growth rate'!$B$3:$T$93,3,FALSE)*VLOOKUP($E479,BY_RES_Demand_Drivers!$A$5:$I$100,8,FALSE)</f>
        <v>0</v>
      </c>
      <c r="L479" s="16">
        <f>VLOOKUP($C479,'Growth rate'!$B$3:$T$93,3,FALSE)*VLOOKUP($E479,BY_RES_Demand_Drivers!$A$5:$I$100,9,FALSE)</f>
        <v>0</v>
      </c>
      <c r="M479" s="49">
        <f t="shared" si="32"/>
        <v>0.6</v>
      </c>
    </row>
    <row r="480" spans="2:13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 t="shared" si="33"/>
        <v>1687.9787103855328</v>
      </c>
      <c r="G480" s="16">
        <f t="shared" si="34"/>
        <v>0</v>
      </c>
      <c r="H480" s="16">
        <f t="shared" si="35"/>
        <v>0</v>
      </c>
      <c r="J480" s="16">
        <f>VLOOKUP($C480,'Growth rate'!$B$3:$T$93,3,FALSE)*VLOOKUP($E480,BY_RES_Demand_Drivers!$A$5:$I$100,7,FALSE)</f>
        <v>2813.2978506425547</v>
      </c>
      <c r="K480" s="16">
        <f>VLOOKUP($C480,'Growth rate'!$B$3:$T$93,3,FALSE)*VLOOKUP($E480,BY_RES_Demand_Drivers!$A$5:$I$100,8,FALSE)</f>
        <v>0</v>
      </c>
      <c r="L480" s="16">
        <f>VLOOKUP($C480,'Growth rate'!$B$3:$T$93,3,FALSE)*VLOOKUP($E480,BY_RES_Demand_Drivers!$A$5:$I$100,9,FALSE)</f>
        <v>0</v>
      </c>
      <c r="M480" s="49">
        <f t="shared" si="32"/>
        <v>0.6</v>
      </c>
    </row>
    <row r="481" spans="2:13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 t="shared" si="33"/>
        <v>1714.9863697517014</v>
      </c>
      <c r="G481" s="16">
        <f t="shared" si="34"/>
        <v>0</v>
      </c>
      <c r="H481" s="16">
        <f t="shared" si="35"/>
        <v>0</v>
      </c>
      <c r="J481" s="16">
        <f>VLOOKUP($C481,'Growth rate'!$B$3:$T$93,3,FALSE)*VLOOKUP($E481,BY_RES_Demand_Drivers!$A$5:$I$100,7,FALSE)</f>
        <v>2858.3106162528356</v>
      </c>
      <c r="K481" s="16">
        <f>VLOOKUP($C481,'Growth rate'!$B$3:$T$93,3,FALSE)*VLOOKUP($E481,BY_RES_Demand_Drivers!$A$5:$I$100,8,FALSE)</f>
        <v>0</v>
      </c>
      <c r="L481" s="16">
        <f>VLOOKUP($C481,'Growth rate'!$B$3:$T$93,3,FALSE)*VLOOKUP($E481,BY_RES_Demand_Drivers!$A$5:$I$100,9,FALSE)</f>
        <v>0</v>
      </c>
      <c r="M481" s="49">
        <f t="shared" si="32"/>
        <v>0.6</v>
      </c>
    </row>
    <row r="482" spans="2:13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 t="shared" si="33"/>
        <v>1742.4261516677286</v>
      </c>
      <c r="G482" s="16">
        <f t="shared" si="34"/>
        <v>0</v>
      </c>
      <c r="H482" s="16">
        <f t="shared" si="35"/>
        <v>0</v>
      </c>
      <c r="J482" s="16">
        <f>VLOOKUP($C482,'Growth rate'!$B$3:$T$93,3,FALSE)*VLOOKUP($E482,BY_RES_Demand_Drivers!$A$5:$I$100,7,FALSE)</f>
        <v>2904.0435861128813</v>
      </c>
      <c r="K482" s="16">
        <f>VLOOKUP($C482,'Growth rate'!$B$3:$T$93,3,FALSE)*VLOOKUP($E482,BY_RES_Demand_Drivers!$A$5:$I$100,8,FALSE)</f>
        <v>0</v>
      </c>
      <c r="L482" s="16">
        <f>VLOOKUP($C482,'Growth rate'!$B$3:$T$93,3,FALSE)*VLOOKUP($E482,BY_RES_Demand_Drivers!$A$5:$I$100,9,FALSE)</f>
        <v>0</v>
      </c>
      <c r="M482" s="49">
        <f t="shared" si="32"/>
        <v>0.6</v>
      </c>
    </row>
    <row r="483" spans="2:13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 t="shared" si="33"/>
        <v>1770.3049700944125</v>
      </c>
      <c r="G483" s="16">
        <f t="shared" si="34"/>
        <v>0</v>
      </c>
      <c r="H483" s="16">
        <f t="shared" si="35"/>
        <v>0</v>
      </c>
      <c r="J483" s="16">
        <f>VLOOKUP($C483,'Growth rate'!$B$3:$T$93,3,FALSE)*VLOOKUP($E483,BY_RES_Demand_Drivers!$A$5:$I$100,7,FALSE)</f>
        <v>2950.5082834906875</v>
      </c>
      <c r="K483" s="16">
        <f>VLOOKUP($C483,'Growth rate'!$B$3:$T$93,3,FALSE)*VLOOKUP($E483,BY_RES_Demand_Drivers!$A$5:$I$100,8,FALSE)</f>
        <v>0</v>
      </c>
      <c r="L483" s="16">
        <f>VLOOKUP($C483,'Growth rate'!$B$3:$T$93,3,FALSE)*VLOOKUP($E483,BY_RES_Demand_Drivers!$A$5:$I$100,9,FALSE)</f>
        <v>0</v>
      </c>
      <c r="M483" s="49">
        <f t="shared" si="32"/>
        <v>0.6</v>
      </c>
    </row>
    <row r="484" spans="2:13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 t="shared" si="33"/>
        <v>1798.6298496159229</v>
      </c>
      <c r="G484" s="16">
        <f t="shared" si="34"/>
        <v>0</v>
      </c>
      <c r="H484" s="16">
        <f t="shared" si="35"/>
        <v>0</v>
      </c>
      <c r="J484" s="16">
        <f>VLOOKUP($C484,'Growth rate'!$B$3:$T$93,3,FALSE)*VLOOKUP($E484,BY_RES_Demand_Drivers!$A$5:$I$100,7,FALSE)</f>
        <v>2997.7164160265384</v>
      </c>
      <c r="K484" s="16">
        <f>VLOOKUP($C484,'Growth rate'!$B$3:$T$93,3,FALSE)*VLOOKUP($E484,BY_RES_Demand_Drivers!$A$5:$I$100,8,FALSE)</f>
        <v>0</v>
      </c>
      <c r="L484" s="16">
        <f>VLOOKUP($C484,'Growth rate'!$B$3:$T$93,3,FALSE)*VLOOKUP($E484,BY_RES_Demand_Drivers!$A$5:$I$100,9,FALSE)</f>
        <v>0</v>
      </c>
      <c r="M484" s="49">
        <f t="shared" si="32"/>
        <v>0.6</v>
      </c>
    </row>
    <row r="485" spans="2:13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 t="shared" si="33"/>
        <v>1827.4079272097779</v>
      </c>
      <c r="G485" s="16">
        <f t="shared" si="34"/>
        <v>0</v>
      </c>
      <c r="H485" s="16">
        <f t="shared" si="35"/>
        <v>0</v>
      </c>
      <c r="J485" s="16">
        <f>VLOOKUP($C485,'Growth rate'!$B$3:$T$93,3,FALSE)*VLOOKUP($E485,BY_RES_Demand_Drivers!$A$5:$I$100,7,FALSE)</f>
        <v>3045.6798786829631</v>
      </c>
      <c r="K485" s="16">
        <f>VLOOKUP($C485,'Growth rate'!$B$3:$T$93,3,FALSE)*VLOOKUP($E485,BY_RES_Demand_Drivers!$A$5:$I$100,8,FALSE)</f>
        <v>0</v>
      </c>
      <c r="L485" s="16">
        <f>VLOOKUP($C485,'Growth rate'!$B$3:$T$93,3,FALSE)*VLOOKUP($E485,BY_RES_Demand_Drivers!$A$5:$I$100,9,FALSE)</f>
        <v>0</v>
      </c>
      <c r="M485" s="49">
        <f t="shared" ref="M485:M501" si="36">M403</f>
        <v>0.6</v>
      </c>
    </row>
    <row r="486" spans="2:13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 t="shared" si="33"/>
        <v>1856.6464540451345</v>
      </c>
      <c r="G486" s="16">
        <f t="shared" si="34"/>
        <v>0</v>
      </c>
      <c r="H486" s="16">
        <f t="shared" si="35"/>
        <v>0</v>
      </c>
      <c r="J486" s="16">
        <f>VLOOKUP($C486,'Growth rate'!$B$3:$T$93,3,FALSE)*VLOOKUP($E486,BY_RES_Demand_Drivers!$A$5:$I$100,7,FALSE)</f>
        <v>3094.410756741891</v>
      </c>
      <c r="K486" s="16">
        <f>VLOOKUP($C486,'Growth rate'!$B$3:$T$93,3,FALSE)*VLOOKUP($E486,BY_RES_Demand_Drivers!$A$5:$I$100,8,FALSE)</f>
        <v>0</v>
      </c>
      <c r="L486" s="16">
        <f>VLOOKUP($C486,'Growth rate'!$B$3:$T$93,3,FALSE)*VLOOKUP($E486,BY_RES_Demand_Drivers!$A$5:$I$100,9,FALSE)</f>
        <v>0</v>
      </c>
      <c r="M486" s="49">
        <f t="shared" si="36"/>
        <v>0.6</v>
      </c>
    </row>
    <row r="487" spans="2:13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 t="shared" si="33"/>
        <v>1886.3527973098567</v>
      </c>
      <c r="G487" s="16">
        <f t="shared" si="34"/>
        <v>0</v>
      </c>
      <c r="H487" s="16">
        <f t="shared" si="35"/>
        <v>0</v>
      </c>
      <c r="J487" s="16">
        <f>VLOOKUP($C487,'Growth rate'!$B$3:$T$93,3,FALSE)*VLOOKUP($E487,BY_RES_Demand_Drivers!$A$5:$I$100,7,FALSE)</f>
        <v>3143.9213288497613</v>
      </c>
      <c r="K487" s="16">
        <f>VLOOKUP($C487,'Growth rate'!$B$3:$T$93,3,FALSE)*VLOOKUP($E487,BY_RES_Demand_Drivers!$A$5:$I$100,8,FALSE)</f>
        <v>0</v>
      </c>
      <c r="L487" s="16">
        <f>VLOOKUP($C487,'Growth rate'!$B$3:$T$93,3,FALSE)*VLOOKUP($E487,BY_RES_Demand_Drivers!$A$5:$I$100,9,FALSE)</f>
        <v>0</v>
      </c>
      <c r="M487" s="49">
        <f t="shared" si="36"/>
        <v>0.6</v>
      </c>
    </row>
    <row r="488" spans="2:13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 t="shared" si="33"/>
        <v>1916.5344420668146</v>
      </c>
      <c r="G488" s="16">
        <f t="shared" si="34"/>
        <v>0</v>
      </c>
      <c r="H488" s="16">
        <f t="shared" si="35"/>
        <v>0</v>
      </c>
      <c r="J488" s="16">
        <f>VLOOKUP($C488,'Growth rate'!$B$3:$T$93,3,FALSE)*VLOOKUP($E488,BY_RES_Demand_Drivers!$A$5:$I$100,7,FALSE)</f>
        <v>3194.2240701113578</v>
      </c>
      <c r="K488" s="16">
        <f>VLOOKUP($C488,'Growth rate'!$B$3:$T$93,3,FALSE)*VLOOKUP($E488,BY_RES_Demand_Drivers!$A$5:$I$100,8,FALSE)</f>
        <v>0</v>
      </c>
      <c r="L488" s="16">
        <f>VLOOKUP($C488,'Growth rate'!$B$3:$T$93,3,FALSE)*VLOOKUP($E488,BY_RES_Demand_Drivers!$A$5:$I$100,9,FALSE)</f>
        <v>0</v>
      </c>
      <c r="M488" s="49">
        <f t="shared" si="36"/>
        <v>0.6</v>
      </c>
    </row>
    <row r="489" spans="2:13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 t="shared" si="33"/>
        <v>1947.1989931398834</v>
      </c>
      <c r="G489" s="16">
        <f t="shared" si="34"/>
        <v>0</v>
      </c>
      <c r="H489" s="16">
        <f t="shared" si="35"/>
        <v>0</v>
      </c>
      <c r="J489" s="16">
        <f>VLOOKUP($C489,'Growth rate'!$B$3:$T$93,3,FALSE)*VLOOKUP($E489,BY_RES_Demand_Drivers!$A$5:$I$100,7,FALSE)</f>
        <v>3245.3316552331394</v>
      </c>
      <c r="K489" s="16">
        <f>VLOOKUP($C489,'Growth rate'!$B$3:$T$93,3,FALSE)*VLOOKUP($E489,BY_RES_Demand_Drivers!$A$5:$I$100,8,FALSE)</f>
        <v>0</v>
      </c>
      <c r="L489" s="16">
        <f>VLOOKUP($C489,'Growth rate'!$B$3:$T$93,3,FALSE)*VLOOKUP($E489,BY_RES_Demand_Drivers!$A$5:$I$100,9,FALSE)</f>
        <v>0</v>
      </c>
      <c r="M489" s="49">
        <f t="shared" si="36"/>
        <v>0.6</v>
      </c>
    </row>
    <row r="490" spans="2:13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 t="shared" si="33"/>
        <v>1978.3541770301219</v>
      </c>
      <c r="G490" s="16">
        <f t="shared" si="34"/>
        <v>0</v>
      </c>
      <c r="H490" s="16">
        <f t="shared" si="35"/>
        <v>0</v>
      </c>
      <c r="J490" s="16">
        <f>VLOOKUP($C490,'Growth rate'!$B$3:$T$93,3,FALSE)*VLOOKUP($E490,BY_RES_Demand_Drivers!$A$5:$I$100,7,FALSE)</f>
        <v>3297.2569617168701</v>
      </c>
      <c r="K490" s="16">
        <f>VLOOKUP($C490,'Growth rate'!$B$3:$T$93,3,FALSE)*VLOOKUP($E490,BY_RES_Demand_Drivers!$A$5:$I$100,8,FALSE)</f>
        <v>0</v>
      </c>
      <c r="L490" s="16">
        <f>VLOOKUP($C490,'Growth rate'!$B$3:$T$93,3,FALSE)*VLOOKUP($E490,BY_RES_Demand_Drivers!$A$5:$I$100,9,FALSE)</f>
        <v>0</v>
      </c>
      <c r="M490" s="49">
        <f t="shared" si="36"/>
        <v>0.6</v>
      </c>
    </row>
    <row r="491" spans="2:13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 t="shared" si="33"/>
        <v>2010.007843862604</v>
      </c>
      <c r="G491" s="16">
        <f t="shared" si="34"/>
        <v>0</v>
      </c>
      <c r="H491" s="16">
        <f t="shared" si="35"/>
        <v>0</v>
      </c>
      <c r="J491" s="16">
        <f>VLOOKUP($C491,'Growth rate'!$B$3:$T$93,3,FALSE)*VLOOKUP($E491,BY_RES_Demand_Drivers!$A$5:$I$100,7,FALSE)</f>
        <v>3350.01307310434</v>
      </c>
      <c r="K491" s="16">
        <f>VLOOKUP($C491,'Growth rate'!$B$3:$T$93,3,FALSE)*VLOOKUP($E491,BY_RES_Demand_Drivers!$A$5:$I$100,8,FALSE)</f>
        <v>0</v>
      </c>
      <c r="L491" s="16">
        <f>VLOOKUP($C491,'Growth rate'!$B$3:$T$93,3,FALSE)*VLOOKUP($E491,BY_RES_Demand_Drivers!$A$5:$I$100,9,FALSE)</f>
        <v>0</v>
      </c>
      <c r="M491" s="49">
        <f t="shared" si="36"/>
        <v>0.6</v>
      </c>
    </row>
    <row r="492" spans="2:13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 t="shared" si="33"/>
        <v>2042.1679693644055</v>
      </c>
      <c r="G492" s="16">
        <f t="shared" si="34"/>
        <v>0</v>
      </c>
      <c r="H492" s="16">
        <f t="shared" si="35"/>
        <v>0</v>
      </c>
      <c r="J492" s="16">
        <f>VLOOKUP($C492,'Growth rate'!$B$3:$T$93,3,FALSE)*VLOOKUP($E492,BY_RES_Demand_Drivers!$A$5:$I$100,7,FALSE)</f>
        <v>3403.6132822740092</v>
      </c>
      <c r="K492" s="16">
        <f>VLOOKUP($C492,'Growth rate'!$B$3:$T$93,3,FALSE)*VLOOKUP($E492,BY_RES_Demand_Drivers!$A$5:$I$100,8,FALSE)</f>
        <v>0</v>
      </c>
      <c r="L492" s="16">
        <f>VLOOKUP($C492,'Growth rate'!$B$3:$T$93,3,FALSE)*VLOOKUP($E492,BY_RES_Demand_Drivers!$A$5:$I$100,9,FALSE)</f>
        <v>0</v>
      </c>
      <c r="M492" s="49">
        <f t="shared" si="36"/>
        <v>0.6</v>
      </c>
    </row>
    <row r="493" spans="2:13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 t="shared" si="33"/>
        <v>2074.8426568742361</v>
      </c>
      <c r="G493" s="16">
        <f t="shared" si="34"/>
        <v>0</v>
      </c>
      <c r="H493" s="16">
        <f t="shared" si="35"/>
        <v>0</v>
      </c>
      <c r="J493" s="16">
        <f>VLOOKUP($C493,'Growth rate'!$B$3:$T$93,3,FALSE)*VLOOKUP($E493,BY_RES_Demand_Drivers!$A$5:$I$100,7,FALSE)</f>
        <v>3458.0710947903935</v>
      </c>
      <c r="K493" s="16">
        <f>VLOOKUP($C493,'Growth rate'!$B$3:$T$93,3,FALSE)*VLOOKUP($E493,BY_RES_Demand_Drivers!$A$5:$I$100,8,FALSE)</f>
        <v>0</v>
      </c>
      <c r="L493" s="16">
        <f>VLOOKUP($C493,'Growth rate'!$B$3:$T$93,3,FALSE)*VLOOKUP($E493,BY_RES_Demand_Drivers!$A$5:$I$100,9,FALSE)</f>
        <v>0</v>
      </c>
      <c r="M493" s="49">
        <f t="shared" si="36"/>
        <v>0.6</v>
      </c>
    </row>
    <row r="494" spans="2:13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 t="shared" si="33"/>
        <v>2108.0401393842239</v>
      </c>
      <c r="G494" s="16">
        <f t="shared" si="34"/>
        <v>0</v>
      </c>
      <c r="H494" s="16">
        <f t="shared" si="35"/>
        <v>0</v>
      </c>
      <c r="J494" s="16">
        <f>VLOOKUP($C494,'Growth rate'!$B$3:$T$93,3,FALSE)*VLOOKUP($E494,BY_RES_Demand_Drivers!$A$5:$I$100,7,FALSE)</f>
        <v>3513.4002323070399</v>
      </c>
      <c r="K494" s="16">
        <f>VLOOKUP($C494,'Growth rate'!$B$3:$T$93,3,FALSE)*VLOOKUP($E494,BY_RES_Demand_Drivers!$A$5:$I$100,8,FALSE)</f>
        <v>0</v>
      </c>
      <c r="L494" s="16">
        <f>VLOOKUP($C494,'Growth rate'!$B$3:$T$93,3,FALSE)*VLOOKUP($E494,BY_RES_Demand_Drivers!$A$5:$I$100,9,FALSE)</f>
        <v>0</v>
      </c>
      <c r="M494" s="49">
        <f t="shared" si="36"/>
        <v>0.6</v>
      </c>
    </row>
    <row r="495" spans="2:13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 t="shared" si="33"/>
        <v>2141.7687816143716</v>
      </c>
      <c r="G495" s="16">
        <f t="shared" si="34"/>
        <v>0</v>
      </c>
      <c r="H495" s="16">
        <f t="shared" si="35"/>
        <v>0</v>
      </c>
      <c r="J495" s="16">
        <f>VLOOKUP($C495,'Growth rate'!$B$3:$T$93,3,FALSE)*VLOOKUP($E495,BY_RES_Demand_Drivers!$A$5:$I$100,7,FALSE)</f>
        <v>3569.6146360239527</v>
      </c>
      <c r="K495" s="16">
        <f>VLOOKUP($C495,'Growth rate'!$B$3:$T$93,3,FALSE)*VLOOKUP($E495,BY_RES_Demand_Drivers!$A$5:$I$100,8,FALSE)</f>
        <v>0</v>
      </c>
      <c r="L495" s="16">
        <f>VLOOKUP($C495,'Growth rate'!$B$3:$T$93,3,FALSE)*VLOOKUP($E495,BY_RES_Demand_Drivers!$A$5:$I$100,9,FALSE)</f>
        <v>0</v>
      </c>
      <c r="M495" s="49">
        <f t="shared" si="36"/>
        <v>0.6</v>
      </c>
    </row>
    <row r="496" spans="2:13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 t="shared" si="33"/>
        <v>1044.08416127787</v>
      </c>
      <c r="G496" s="16">
        <f t="shared" si="34"/>
        <v>0</v>
      </c>
      <c r="H496" s="16">
        <f t="shared" si="35"/>
        <v>0</v>
      </c>
      <c r="J496" s="16">
        <f>VLOOKUP($C496,'Growth rate'!$B$3:$T$93,3,FALSE)*VLOOKUP($E496,BY_RES_Demand_Drivers!$A$5:$I$100,7,FALSE)</f>
        <v>1044.08416127787</v>
      </c>
      <c r="K496" s="16">
        <f>VLOOKUP($C496,'Growth rate'!$B$3:$T$93,3,FALSE)*VLOOKUP($E496,BY_RES_Demand_Drivers!$A$5:$I$100,8,FALSE)</f>
        <v>0</v>
      </c>
      <c r="L496" s="16">
        <f>VLOOKUP($C496,'Growth rate'!$B$3:$T$93,3,FALSE)*VLOOKUP($E496,BY_RES_Demand_Drivers!$A$5:$I$100,9,FALSE)</f>
        <v>0</v>
      </c>
      <c r="M496" s="49">
        <f t="shared" si="36"/>
        <v>1</v>
      </c>
    </row>
    <row r="497" spans="2:13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 t="shared" si="33"/>
        <v>923.42883780335262</v>
      </c>
      <c r="G497" s="16">
        <f t="shared" si="34"/>
        <v>0</v>
      </c>
      <c r="H497" s="16">
        <f t="shared" si="35"/>
        <v>0</v>
      </c>
      <c r="J497" s="16">
        <f>VLOOKUP($C497,'Growth rate'!$B$3:$T$93,3,FALSE)*VLOOKUP($E497,BY_RES_Demand_Drivers!$A$5:$I$100,7,FALSE)</f>
        <v>923.42883780335262</v>
      </c>
      <c r="K497" s="16">
        <f>VLOOKUP($C497,'Growth rate'!$B$3:$T$93,3,FALSE)*VLOOKUP($E497,BY_RES_Demand_Drivers!$A$5:$I$100,8,FALSE)</f>
        <v>0</v>
      </c>
      <c r="L497" s="16">
        <f>VLOOKUP($C497,'Growth rate'!$B$3:$T$93,3,FALSE)*VLOOKUP($E497,BY_RES_Demand_Drivers!$A$5:$I$100,9,FALSE)</f>
        <v>0</v>
      </c>
      <c r="M497" s="49">
        <f t="shared" si="36"/>
        <v>1</v>
      </c>
    </row>
    <row r="498" spans="2:13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 t="shared" si="33"/>
        <v>938.20369920820633</v>
      </c>
      <c r="G498" s="16">
        <f t="shared" si="34"/>
        <v>0</v>
      </c>
      <c r="H498" s="16">
        <f t="shared" si="35"/>
        <v>0</v>
      </c>
      <c r="J498" s="16">
        <f>VLOOKUP($C498,'Growth rate'!$B$3:$T$93,3,FALSE)*VLOOKUP($E498,BY_RES_Demand_Drivers!$A$5:$I$100,7,FALSE)</f>
        <v>938.20369920820633</v>
      </c>
      <c r="K498" s="16">
        <f>VLOOKUP($C498,'Growth rate'!$B$3:$T$93,3,FALSE)*VLOOKUP($E498,BY_RES_Demand_Drivers!$A$5:$I$100,8,FALSE)</f>
        <v>0</v>
      </c>
      <c r="L498" s="16">
        <f>VLOOKUP($C498,'Growth rate'!$B$3:$T$93,3,FALSE)*VLOOKUP($E498,BY_RES_Demand_Drivers!$A$5:$I$100,9,FALSE)</f>
        <v>0</v>
      </c>
      <c r="M498" s="49">
        <f t="shared" si="36"/>
        <v>1</v>
      </c>
    </row>
    <row r="499" spans="2:13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 t="shared" si="33"/>
        <v>953.21495839553768</v>
      </c>
      <c r="G499" s="16">
        <f t="shared" si="34"/>
        <v>0</v>
      </c>
      <c r="H499" s="16">
        <f t="shared" si="35"/>
        <v>0</v>
      </c>
      <c r="J499" s="16">
        <f>VLOOKUP($C499,'Growth rate'!$B$3:$T$93,3,FALSE)*VLOOKUP($E499,BY_RES_Demand_Drivers!$A$5:$I$100,7,FALSE)</f>
        <v>953.21495839553768</v>
      </c>
      <c r="K499" s="16">
        <f>VLOOKUP($C499,'Growth rate'!$B$3:$T$93,3,FALSE)*VLOOKUP($E499,BY_RES_Demand_Drivers!$A$5:$I$100,8,FALSE)</f>
        <v>0</v>
      </c>
      <c r="L499" s="16">
        <f>VLOOKUP($C499,'Growth rate'!$B$3:$T$93,3,FALSE)*VLOOKUP($E499,BY_RES_Demand_Drivers!$A$5:$I$100,9,FALSE)</f>
        <v>0</v>
      </c>
      <c r="M499" s="49">
        <f t="shared" si="36"/>
        <v>1</v>
      </c>
    </row>
    <row r="500" spans="2:13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 t="shared" si="33"/>
        <v>968.46639772986634</v>
      </c>
      <c r="G500" s="16">
        <f t="shared" si="34"/>
        <v>0</v>
      </c>
      <c r="H500" s="16">
        <f t="shared" si="35"/>
        <v>0</v>
      </c>
      <c r="J500" s="16">
        <f>VLOOKUP($C500,'Growth rate'!$B$3:$T$93,3,FALSE)*VLOOKUP($E500,BY_RES_Demand_Drivers!$A$5:$I$100,7,FALSE)</f>
        <v>968.46639772986634</v>
      </c>
      <c r="K500" s="16">
        <f>VLOOKUP($C500,'Growth rate'!$B$3:$T$93,3,FALSE)*VLOOKUP($E500,BY_RES_Demand_Drivers!$A$5:$I$100,8,FALSE)</f>
        <v>0</v>
      </c>
      <c r="L500" s="16">
        <f>VLOOKUP($C500,'Growth rate'!$B$3:$T$93,3,FALSE)*VLOOKUP($E500,BY_RES_Demand_Drivers!$A$5:$I$100,9,FALSE)</f>
        <v>0</v>
      </c>
      <c r="M500" s="49">
        <f t="shared" si="36"/>
        <v>1</v>
      </c>
    </row>
    <row r="501" spans="2:13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 t="shared" si="33"/>
        <v>983.96186009354426</v>
      </c>
      <c r="G501" s="16">
        <f t="shared" si="34"/>
        <v>0</v>
      </c>
      <c r="H501" s="16">
        <f t="shared" si="35"/>
        <v>0</v>
      </c>
      <c r="J501" s="16">
        <f>VLOOKUP($C501,'Growth rate'!$B$3:$T$93,3,FALSE)*VLOOKUP($E501,BY_RES_Demand_Drivers!$A$5:$I$100,7,FALSE)</f>
        <v>983.96186009354426</v>
      </c>
      <c r="K501" s="16">
        <f>VLOOKUP($C501,'Growth rate'!$B$3:$T$93,3,FALSE)*VLOOKUP($E501,BY_RES_Demand_Drivers!$A$5:$I$100,8,FALSE)</f>
        <v>0</v>
      </c>
      <c r="L501" s="16">
        <f>VLOOKUP($C501,'Growth rate'!$B$3:$T$93,3,FALSE)*VLOOKUP($E501,BY_RES_Demand_Drivers!$A$5:$I$100,9,FALSE)</f>
        <v>0</v>
      </c>
      <c r="M501" s="49">
        <f t="shared" si="36"/>
        <v>1</v>
      </c>
    </row>
    <row r="502" spans="2:13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 t="shared" si="33"/>
        <v>899.73472486953688</v>
      </c>
      <c r="G502" s="16">
        <f t="shared" si="34"/>
        <v>0</v>
      </c>
      <c r="H502" s="16">
        <f t="shared" si="35"/>
        <v>0</v>
      </c>
      <c r="J502" s="16">
        <f>VLOOKUP($C502,'Growth rate'!$B$3:$T$93,3,FALSE)*VLOOKUP($E502,BY_RES_Demand_Drivers!$A$5:$I$100,7,FALSE)</f>
        <v>999.70524985504096</v>
      </c>
      <c r="K502" s="16">
        <f>VLOOKUP($C502,'Growth rate'!$B$3:$T$93,3,FALSE)*VLOOKUP($E502,BY_RES_Demand_Drivers!$A$5:$I$100,8,FALSE)</f>
        <v>0</v>
      </c>
      <c r="L502" s="16">
        <f>VLOOKUP($C502,'Growth rate'!$B$3:$T$93,3,FALSE)*VLOOKUP($E502,BY_RES_Demand_Drivers!$A$5:$I$100,9,FALSE)</f>
        <v>0</v>
      </c>
      <c r="M502" s="49">
        <f>M420</f>
        <v>0.9</v>
      </c>
    </row>
    <row r="503" spans="2:13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 t="shared" si="33"/>
        <v>903.97347512892213</v>
      </c>
      <c r="G503" s="16">
        <f t="shared" si="34"/>
        <v>0</v>
      </c>
      <c r="H503" s="16">
        <f t="shared" si="35"/>
        <v>0</v>
      </c>
      <c r="J503" s="16">
        <f>VLOOKUP($C503,'Growth rate'!$B$3:$T$93,3,FALSE)*VLOOKUP($E503,BY_RES_Demand_Drivers!$A$5:$I$100,7,FALSE)</f>
        <v>1015.7005338527215</v>
      </c>
      <c r="K503" s="16">
        <f>VLOOKUP($C503,'Growth rate'!$B$3:$T$93,3,FALSE)*VLOOKUP($E503,BY_RES_Demand_Drivers!$A$5:$I$100,8,FALSE)</f>
        <v>0</v>
      </c>
      <c r="L503" s="16">
        <f>VLOOKUP($C503,'Growth rate'!$B$3:$T$93,3,FALSE)*VLOOKUP($E503,BY_RES_Demand_Drivers!$A$5:$I$100,9,FALSE)</f>
        <v>0</v>
      </c>
      <c r="M503" s="49">
        <f t="shared" ref="M503:M566" si="37">M421</f>
        <v>0.89</v>
      </c>
    </row>
    <row r="504" spans="2:13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 t="shared" si="33"/>
        <v>908.1175333070413</v>
      </c>
      <c r="G504" s="16">
        <f t="shared" si="34"/>
        <v>0</v>
      </c>
      <c r="H504" s="16">
        <f t="shared" si="35"/>
        <v>0</v>
      </c>
      <c r="J504" s="16">
        <f>VLOOKUP($C504,'Growth rate'!$B$3:$T$93,3,FALSE)*VLOOKUP($E504,BY_RES_Demand_Drivers!$A$5:$I$100,7,FALSE)</f>
        <v>1031.9517423943651</v>
      </c>
      <c r="K504" s="16">
        <f>VLOOKUP($C504,'Growth rate'!$B$3:$T$93,3,FALSE)*VLOOKUP($E504,BY_RES_Demand_Drivers!$A$5:$I$100,8,FALSE)</f>
        <v>0</v>
      </c>
      <c r="L504" s="16">
        <f>VLOOKUP($C504,'Growth rate'!$B$3:$T$93,3,FALSE)*VLOOKUP($E504,BY_RES_Demand_Drivers!$A$5:$I$100,9,FALSE)</f>
        <v>0</v>
      </c>
      <c r="M504" s="49">
        <f t="shared" si="37"/>
        <v>0.88</v>
      </c>
    </row>
    <row r="505" spans="2:13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 t="shared" si="33"/>
        <v>912.16278413722716</v>
      </c>
      <c r="G505" s="16">
        <f t="shared" si="34"/>
        <v>0</v>
      </c>
      <c r="H505" s="16">
        <f t="shared" si="35"/>
        <v>0</v>
      </c>
      <c r="J505" s="16">
        <f>VLOOKUP($C505,'Growth rate'!$B$3:$T$93,3,FALSE)*VLOOKUP($E505,BY_RES_Demand_Drivers!$A$5:$I$100,7,FALSE)</f>
        <v>1048.462970272675</v>
      </c>
      <c r="K505" s="16">
        <f>VLOOKUP($C505,'Growth rate'!$B$3:$T$93,3,FALSE)*VLOOKUP($E505,BY_RES_Demand_Drivers!$A$5:$I$100,8,FALSE)</f>
        <v>0</v>
      </c>
      <c r="L505" s="16">
        <f>VLOOKUP($C505,'Growth rate'!$B$3:$T$93,3,FALSE)*VLOOKUP($E505,BY_RES_Demand_Drivers!$A$5:$I$100,9,FALSE)</f>
        <v>0</v>
      </c>
      <c r="M505" s="49">
        <f t="shared" si="37"/>
        <v>0.87</v>
      </c>
    </row>
    <row r="506" spans="2:13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 t="shared" si="33"/>
        <v>916.10500490545257</v>
      </c>
      <c r="G506" s="16">
        <f t="shared" si="34"/>
        <v>0</v>
      </c>
      <c r="H506" s="16">
        <f t="shared" si="35"/>
        <v>0</v>
      </c>
      <c r="J506" s="16">
        <f>VLOOKUP($C506,'Growth rate'!$B$3:$T$93,3,FALSE)*VLOOKUP($E506,BY_RES_Demand_Drivers!$A$5:$I$100,7,FALSE)</f>
        <v>1065.2383777970379</v>
      </c>
      <c r="K506" s="16">
        <f>VLOOKUP($C506,'Growth rate'!$B$3:$T$93,3,FALSE)*VLOOKUP($E506,BY_RES_Demand_Drivers!$A$5:$I$100,8,FALSE)</f>
        <v>0</v>
      </c>
      <c r="L506" s="16">
        <f>VLOOKUP($C506,'Growth rate'!$B$3:$T$93,3,FALSE)*VLOOKUP($E506,BY_RES_Demand_Drivers!$A$5:$I$100,9,FALSE)</f>
        <v>0</v>
      </c>
      <c r="M506" s="49">
        <f t="shared" si="37"/>
        <v>0.86</v>
      </c>
    </row>
    <row r="507" spans="2:13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 t="shared" si="33"/>
        <v>919.93986306552199</v>
      </c>
      <c r="G507" s="16">
        <f t="shared" si="34"/>
        <v>0</v>
      </c>
      <c r="H507" s="16">
        <f t="shared" si="35"/>
        <v>0</v>
      </c>
      <c r="J507" s="16">
        <f>VLOOKUP($C507,'Growth rate'!$B$3:$T$93,3,FALSE)*VLOOKUP($E507,BY_RES_Demand_Drivers!$A$5:$I$100,7,FALSE)</f>
        <v>1082.2821918417906</v>
      </c>
      <c r="K507" s="16">
        <f>VLOOKUP($C507,'Growth rate'!$B$3:$T$93,3,FALSE)*VLOOKUP($E507,BY_RES_Demand_Drivers!$A$5:$I$100,8,FALSE)</f>
        <v>0</v>
      </c>
      <c r="L507" s="16">
        <f>VLOOKUP($C507,'Growth rate'!$B$3:$T$93,3,FALSE)*VLOOKUP($E507,BY_RES_Demand_Drivers!$A$5:$I$100,9,FALSE)</f>
        <v>0</v>
      </c>
      <c r="M507" s="49">
        <f t="shared" si="37"/>
        <v>0.85</v>
      </c>
    </row>
    <row r="508" spans="2:13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 t="shared" si="33"/>
        <v>920.91391703817953</v>
      </c>
      <c r="G508" s="16">
        <f t="shared" si="34"/>
        <v>0</v>
      </c>
      <c r="H508" s="16">
        <f t="shared" si="35"/>
        <v>0</v>
      </c>
      <c r="J508" s="16">
        <f>VLOOKUP($C508,'Growth rate'!$B$3:$T$93,3,FALSE)*VLOOKUP($E508,BY_RES_Demand_Drivers!$A$5:$I$100,7,FALSE)</f>
        <v>1099.5987069112591</v>
      </c>
      <c r="K508" s="16">
        <f>VLOOKUP($C508,'Growth rate'!$B$3:$T$93,3,FALSE)*VLOOKUP($E508,BY_RES_Demand_Drivers!$A$5:$I$100,8,FALSE)</f>
        <v>0</v>
      </c>
      <c r="L508" s="16">
        <f>VLOOKUP($C508,'Growth rate'!$B$3:$T$93,3,FALSE)*VLOOKUP($E508,BY_RES_Demand_Drivers!$A$5:$I$100,9,FALSE)</f>
        <v>0</v>
      </c>
      <c r="M508" s="49">
        <f t="shared" si="37"/>
        <v>0.83750000000000002</v>
      </c>
    </row>
    <row r="509" spans="2:13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 t="shared" si="33"/>
        <v>921.68363613301722</v>
      </c>
      <c r="G509" s="16">
        <f t="shared" si="34"/>
        <v>0</v>
      </c>
      <c r="H509" s="16">
        <f t="shared" si="35"/>
        <v>0</v>
      </c>
      <c r="J509" s="16">
        <f>VLOOKUP($C509,'Growth rate'!$B$3:$T$93,3,FALSE)*VLOOKUP($E509,BY_RES_Demand_Drivers!$A$5:$I$100,7,FALSE)</f>
        <v>1117.1922862218391</v>
      </c>
      <c r="K509" s="16">
        <f>VLOOKUP($C509,'Growth rate'!$B$3:$T$93,3,FALSE)*VLOOKUP($E509,BY_RES_Demand_Drivers!$A$5:$I$100,8,FALSE)</f>
        <v>0</v>
      </c>
      <c r="L509" s="16">
        <f>VLOOKUP($C509,'Growth rate'!$B$3:$T$93,3,FALSE)*VLOOKUP($E509,BY_RES_Demand_Drivers!$A$5:$I$100,9,FALSE)</f>
        <v>0</v>
      </c>
      <c r="M509" s="49">
        <f t="shared" si="37"/>
        <v>0.82499999999999996</v>
      </c>
    </row>
    <row r="510" spans="2:13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 t="shared" si="33"/>
        <v>922.24223227612822</v>
      </c>
      <c r="G510" s="16">
        <f t="shared" si="34"/>
        <v>0</v>
      </c>
      <c r="H510" s="16">
        <f t="shared" si="35"/>
        <v>0</v>
      </c>
      <c r="J510" s="16">
        <f>VLOOKUP($C510,'Growth rate'!$B$3:$T$93,3,FALSE)*VLOOKUP($E510,BY_RES_Demand_Drivers!$A$5:$I$100,7,FALSE)</f>
        <v>1135.0673628013885</v>
      </c>
      <c r="K510" s="16">
        <f>VLOOKUP($C510,'Growth rate'!$B$3:$T$93,3,FALSE)*VLOOKUP($E510,BY_RES_Demand_Drivers!$A$5:$I$100,8,FALSE)</f>
        <v>0</v>
      </c>
      <c r="L510" s="16">
        <f>VLOOKUP($C510,'Growth rate'!$B$3:$T$93,3,FALSE)*VLOOKUP($E510,BY_RES_Demand_Drivers!$A$5:$I$100,9,FALSE)</f>
        <v>0</v>
      </c>
      <c r="M510" s="49">
        <f t="shared" si="37"/>
        <v>0.8125</v>
      </c>
    </row>
    <row r="511" spans="2:13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 t="shared" si="33"/>
        <v>922.58275248496864</v>
      </c>
      <c r="G511" s="16">
        <f t="shared" si="34"/>
        <v>0</v>
      </c>
      <c r="H511" s="16">
        <f t="shared" si="35"/>
        <v>0</v>
      </c>
      <c r="J511" s="16">
        <f>VLOOKUP($C511,'Growth rate'!$B$3:$T$93,3,FALSE)*VLOOKUP($E511,BY_RES_Demand_Drivers!$A$5:$I$100,7,FALSE)</f>
        <v>1153.2284406062108</v>
      </c>
      <c r="K511" s="16">
        <f>VLOOKUP($C511,'Growth rate'!$B$3:$T$93,3,FALSE)*VLOOKUP($E511,BY_RES_Demand_Drivers!$A$5:$I$100,8,FALSE)</f>
        <v>0</v>
      </c>
      <c r="L511" s="16">
        <f>VLOOKUP($C511,'Growth rate'!$B$3:$T$93,3,FALSE)*VLOOKUP($E511,BY_RES_Demand_Drivers!$A$5:$I$100,9,FALSE)</f>
        <v>0</v>
      </c>
      <c r="M511" s="49">
        <f t="shared" si="37"/>
        <v>0.79999999999999993</v>
      </c>
    </row>
    <row r="512" spans="2:13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 t="shared" si="33"/>
        <v>922.69807532902928</v>
      </c>
      <c r="G512" s="16">
        <f t="shared" si="34"/>
        <v>0</v>
      </c>
      <c r="H512" s="16">
        <f t="shared" si="35"/>
        <v>0</v>
      </c>
      <c r="J512" s="16">
        <f>VLOOKUP($C512,'Growth rate'!$B$3:$T$93,3,FALSE)*VLOOKUP($E512,BY_RES_Demand_Drivers!$A$5:$I$100,7,FALSE)</f>
        <v>1171.6800956559102</v>
      </c>
      <c r="K512" s="16">
        <f>VLOOKUP($C512,'Growth rate'!$B$3:$T$93,3,FALSE)*VLOOKUP($E512,BY_RES_Demand_Drivers!$A$5:$I$100,8,FALSE)</f>
        <v>0</v>
      </c>
      <c r="L512" s="16">
        <f>VLOOKUP($C512,'Growth rate'!$B$3:$T$93,3,FALSE)*VLOOKUP($E512,BY_RES_Demand_Drivers!$A$5:$I$100,9,FALSE)</f>
        <v>0</v>
      </c>
      <c r="M512" s="49">
        <f t="shared" si="37"/>
        <v>0.78749999999999998</v>
      </c>
    </row>
    <row r="513" spans="2:13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 t="shared" si="33"/>
        <v>922.58090731946368</v>
      </c>
      <c r="G513" s="16">
        <f t="shared" si="34"/>
        <v>0</v>
      </c>
      <c r="H513" s="16">
        <f t="shared" si="35"/>
        <v>0</v>
      </c>
      <c r="J513" s="16">
        <f>VLOOKUP($C513,'Growth rate'!$B$3:$T$93,3,FALSE)*VLOOKUP($E513,BY_RES_Demand_Drivers!$A$5:$I$100,7,FALSE)</f>
        <v>1190.4269771864049</v>
      </c>
      <c r="K513" s="16">
        <f>VLOOKUP($C513,'Growth rate'!$B$3:$T$93,3,FALSE)*VLOOKUP($E513,BY_RES_Demand_Drivers!$A$5:$I$100,8,FALSE)</f>
        <v>0</v>
      </c>
      <c r="L513" s="16">
        <f>VLOOKUP($C513,'Growth rate'!$B$3:$T$93,3,FALSE)*VLOOKUP($E513,BY_RES_Demand_Drivers!$A$5:$I$100,9,FALSE)</f>
        <v>0</v>
      </c>
      <c r="M513" s="49">
        <f t="shared" si="37"/>
        <v>0.77499999999999991</v>
      </c>
    </row>
    <row r="514" spans="2:13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 t="shared" si="33"/>
        <v>922.22377922630778</v>
      </c>
      <c r="G514" s="16">
        <f t="shared" si="34"/>
        <v>0</v>
      </c>
      <c r="H514" s="16">
        <f t="shared" si="35"/>
        <v>0</v>
      </c>
      <c r="J514" s="16">
        <f>VLOOKUP($C514,'Growth rate'!$B$3:$T$93,3,FALSE)*VLOOKUP($E514,BY_RES_Demand_Drivers!$A$5:$I$100,7,FALSE)</f>
        <v>1209.4738088213874</v>
      </c>
      <c r="K514" s="16">
        <f>VLOOKUP($C514,'Growth rate'!$B$3:$T$93,3,FALSE)*VLOOKUP($E514,BY_RES_Demand_Drivers!$A$5:$I$100,8,FALSE)</f>
        <v>0</v>
      </c>
      <c r="L514" s="16">
        <f>VLOOKUP($C514,'Growth rate'!$B$3:$T$93,3,FALSE)*VLOOKUP($E514,BY_RES_Demand_Drivers!$A$5:$I$100,9,FALSE)</f>
        <v>0</v>
      </c>
      <c r="M514" s="49">
        <f t="shared" si="37"/>
        <v>0.76249999999999996</v>
      </c>
    </row>
    <row r="515" spans="2:13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 t="shared" si="33"/>
        <v>921.61904232189715</v>
      </c>
      <c r="G515" s="16">
        <f t="shared" si="34"/>
        <v>0</v>
      </c>
      <c r="H515" s="16">
        <f t="shared" si="35"/>
        <v>0</v>
      </c>
      <c r="J515" s="16">
        <f>VLOOKUP($C515,'Growth rate'!$B$3:$T$93,3,FALSE)*VLOOKUP($E515,BY_RES_Demand_Drivers!$A$5:$I$100,7,FALSE)</f>
        <v>1228.8253897625295</v>
      </c>
      <c r="K515" s="16">
        <f>VLOOKUP($C515,'Growth rate'!$B$3:$T$93,3,FALSE)*VLOOKUP($E515,BY_RES_Demand_Drivers!$A$5:$I$100,8,FALSE)</f>
        <v>0</v>
      </c>
      <c r="L515" s="16">
        <f>VLOOKUP($C515,'Growth rate'!$B$3:$T$93,3,FALSE)*VLOOKUP($E515,BY_RES_Demand_Drivers!$A$5:$I$100,9,FALSE)</f>
        <v>0</v>
      </c>
      <c r="M515" s="49">
        <f t="shared" si="37"/>
        <v>0.75</v>
      </c>
    </row>
    <row r="516" spans="2:13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 t="shared" si="33"/>
        <v>920.75886454906333</v>
      </c>
      <c r="G516" s="16">
        <f t="shared" si="34"/>
        <v>0</v>
      </c>
      <c r="H516" s="16">
        <f t="shared" si="35"/>
        <v>0</v>
      </c>
      <c r="J516" s="16">
        <f>VLOOKUP($C516,'Growth rate'!$B$3:$T$93,3,FALSE)*VLOOKUP($E516,BY_RES_Demand_Drivers!$A$5:$I$100,7,FALSE)</f>
        <v>1248.4865959987301</v>
      </c>
      <c r="K516" s="16">
        <f>VLOOKUP($C516,'Growth rate'!$B$3:$T$93,3,FALSE)*VLOOKUP($E516,BY_RES_Demand_Drivers!$A$5:$I$100,8,FALSE)</f>
        <v>0</v>
      </c>
      <c r="L516" s="16">
        <f>VLOOKUP($C516,'Growth rate'!$B$3:$T$93,3,FALSE)*VLOOKUP($E516,BY_RES_Demand_Drivers!$A$5:$I$100,9,FALSE)</f>
        <v>0</v>
      </c>
      <c r="M516" s="49">
        <f t="shared" si="37"/>
        <v>0.73749999999999993</v>
      </c>
    </row>
    <row r="517" spans="2:13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 t="shared" ref="F517:F580" si="38">J517*$M517</f>
        <v>919.6352266126645</v>
      </c>
      <c r="G517" s="16">
        <f t="shared" ref="G517:G580" si="39">K517*$M517</f>
        <v>0</v>
      </c>
      <c r="H517" s="16">
        <f t="shared" ref="H517:H580" si="40">L517*$M517</f>
        <v>0</v>
      </c>
      <c r="J517" s="16">
        <f>VLOOKUP($C517,'Growth rate'!$B$3:$T$93,3,FALSE)*VLOOKUP($E517,BY_RES_Demand_Drivers!$A$5:$I$100,7,FALSE)</f>
        <v>1268.4623815347097</v>
      </c>
      <c r="K517" s="16">
        <f>VLOOKUP($C517,'Growth rate'!$B$3:$T$93,3,FALSE)*VLOOKUP($E517,BY_RES_Demand_Drivers!$A$5:$I$100,8,FALSE)</f>
        <v>0</v>
      </c>
      <c r="L517" s="16">
        <f>VLOOKUP($C517,'Growth rate'!$B$3:$T$93,3,FALSE)*VLOOKUP($E517,BY_RES_Demand_Drivers!$A$5:$I$100,9,FALSE)</f>
        <v>0</v>
      </c>
      <c r="M517" s="49">
        <f t="shared" si="37"/>
        <v>0.72499999999999998</v>
      </c>
    </row>
    <row r="518" spans="2:13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 t="shared" si="38"/>
        <v>918.23991799297619</v>
      </c>
      <c r="G518" s="16">
        <f t="shared" si="39"/>
        <v>0</v>
      </c>
      <c r="H518" s="16">
        <f t="shared" si="40"/>
        <v>0</v>
      </c>
      <c r="J518" s="16">
        <f>VLOOKUP($C518,'Growth rate'!$B$3:$T$93,3,FALSE)*VLOOKUP($E518,BY_RES_Demand_Drivers!$A$5:$I$100,7,FALSE)</f>
        <v>1288.757779639265</v>
      </c>
      <c r="K518" s="16">
        <f>VLOOKUP($C518,'Growth rate'!$B$3:$T$93,3,FALSE)*VLOOKUP($E518,BY_RES_Demand_Drivers!$A$5:$I$100,8,FALSE)</f>
        <v>0</v>
      </c>
      <c r="L518" s="16">
        <f>VLOOKUP($C518,'Growth rate'!$B$3:$T$93,3,FALSE)*VLOOKUP($E518,BY_RES_Demand_Drivers!$A$5:$I$100,9,FALSE)</f>
        <v>0</v>
      </c>
      <c r="M518" s="49">
        <f t="shared" si="37"/>
        <v>0.71249999999999991</v>
      </c>
    </row>
    <row r="519" spans="2:13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 t="shared" si="38"/>
        <v>916.56453287944521</v>
      </c>
      <c r="G519" s="16">
        <f t="shared" si="39"/>
        <v>0</v>
      </c>
      <c r="H519" s="16">
        <f t="shared" si="40"/>
        <v>0</v>
      </c>
      <c r="J519" s="16">
        <f>VLOOKUP($C519,'Growth rate'!$B$3:$T$93,3,FALSE)*VLOOKUP($E519,BY_RES_Demand_Drivers!$A$5:$I$100,7,FALSE)</f>
        <v>1309.3779041134933</v>
      </c>
      <c r="K519" s="16">
        <f>VLOOKUP($C519,'Growth rate'!$B$3:$T$93,3,FALSE)*VLOOKUP($E519,BY_RES_Demand_Drivers!$A$5:$I$100,8,FALSE)</f>
        <v>0</v>
      </c>
      <c r="L519" s="16">
        <f>VLOOKUP($C519,'Growth rate'!$B$3:$T$93,3,FALSE)*VLOOKUP($E519,BY_RES_Demand_Drivers!$A$5:$I$100,9,FALSE)</f>
        <v>0</v>
      </c>
      <c r="M519" s="49">
        <f t="shared" si="37"/>
        <v>0.7</v>
      </c>
    </row>
    <row r="520" spans="2:13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 t="shared" si="38"/>
        <v>914.6004660232752</v>
      </c>
      <c r="G520" s="16">
        <f t="shared" si="39"/>
        <v>0</v>
      </c>
      <c r="H520" s="16">
        <f t="shared" si="40"/>
        <v>0</v>
      </c>
      <c r="J520" s="16">
        <f>VLOOKUP($C520,'Growth rate'!$B$3:$T$93,3,FALSE)*VLOOKUP($E520,BY_RES_Demand_Drivers!$A$5:$I$100,7,FALSE)</f>
        <v>1330.3279505793093</v>
      </c>
      <c r="K520" s="16">
        <f>VLOOKUP($C520,'Growth rate'!$B$3:$T$93,3,FALSE)*VLOOKUP($E520,BY_RES_Demand_Drivers!$A$5:$I$100,8,FALSE)</f>
        <v>0</v>
      </c>
      <c r="L520" s="16">
        <f>VLOOKUP($C520,'Growth rate'!$B$3:$T$93,3,FALSE)*VLOOKUP($E520,BY_RES_Demand_Drivers!$A$5:$I$100,9,FALSE)</f>
        <v>0</v>
      </c>
      <c r="M520" s="49">
        <f t="shared" si="37"/>
        <v>0.6875</v>
      </c>
    </row>
    <row r="521" spans="2:13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 t="shared" si="38"/>
        <v>912.3389085072904</v>
      </c>
      <c r="G521" s="16">
        <f t="shared" si="39"/>
        <v>0</v>
      </c>
      <c r="H521" s="16">
        <f t="shared" si="40"/>
        <v>0</v>
      </c>
      <c r="J521" s="16">
        <f>VLOOKUP($C521,'Growth rate'!$B$3:$T$93,3,FALSE)*VLOOKUP($E521,BY_RES_Demand_Drivers!$A$5:$I$100,7,FALSE)</f>
        <v>1351.6131977885784</v>
      </c>
      <c r="K521" s="16">
        <f>VLOOKUP($C521,'Growth rate'!$B$3:$T$93,3,FALSE)*VLOOKUP($E521,BY_RES_Demand_Drivers!$A$5:$I$100,8,FALSE)</f>
        <v>0</v>
      </c>
      <c r="L521" s="16">
        <f>VLOOKUP($C521,'Growth rate'!$B$3:$T$93,3,FALSE)*VLOOKUP($E521,BY_RES_Demand_Drivers!$A$5:$I$100,9,FALSE)</f>
        <v>0</v>
      </c>
      <c r="M521" s="49">
        <f t="shared" si="37"/>
        <v>0.67499999999999993</v>
      </c>
    </row>
    <row r="522" spans="2:13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 t="shared" si="38"/>
        <v>909.77084343149215</v>
      </c>
      <c r="G522" s="16">
        <f t="shared" si="39"/>
        <v>0</v>
      </c>
      <c r="H522" s="16">
        <f t="shared" si="40"/>
        <v>0</v>
      </c>
      <c r="J522" s="16">
        <f>VLOOKUP($C522,'Growth rate'!$B$3:$T$93,3,FALSE)*VLOOKUP($E522,BY_RES_Demand_Drivers!$A$5:$I$100,7,FALSE)</f>
        <v>1373.2390089531957</v>
      </c>
      <c r="K522" s="16">
        <f>VLOOKUP($C522,'Growth rate'!$B$3:$T$93,3,FALSE)*VLOOKUP($E522,BY_RES_Demand_Drivers!$A$5:$I$100,8,FALSE)</f>
        <v>0</v>
      </c>
      <c r="L522" s="16">
        <f>VLOOKUP($C522,'Growth rate'!$B$3:$T$93,3,FALSE)*VLOOKUP($E522,BY_RES_Demand_Drivers!$A$5:$I$100,9,FALSE)</f>
        <v>0</v>
      </c>
      <c r="M522" s="49">
        <f t="shared" si="37"/>
        <v>0.66249999999999998</v>
      </c>
    </row>
    <row r="523" spans="2:13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 t="shared" si="38"/>
        <v>906.88704151269042</v>
      </c>
      <c r="G523" s="16">
        <f t="shared" si="39"/>
        <v>0</v>
      </c>
      <c r="H523" s="16">
        <f t="shared" si="40"/>
        <v>0</v>
      </c>
      <c r="J523" s="16">
        <f>VLOOKUP($C523,'Growth rate'!$B$3:$T$93,3,FALSE)*VLOOKUP($E523,BY_RES_Demand_Drivers!$A$5:$I$100,7,FALSE)</f>
        <v>1395.210833096447</v>
      </c>
      <c r="K523" s="16">
        <f>VLOOKUP($C523,'Growth rate'!$B$3:$T$93,3,FALSE)*VLOOKUP($E523,BY_RES_Demand_Drivers!$A$5:$I$100,8,FALSE)</f>
        <v>0</v>
      </c>
      <c r="L523" s="16">
        <f>VLOOKUP($C523,'Growth rate'!$B$3:$T$93,3,FALSE)*VLOOKUP($E523,BY_RES_Demand_Drivers!$A$5:$I$100,9,FALSE)</f>
        <v>0</v>
      </c>
      <c r="M523" s="49">
        <f t="shared" si="37"/>
        <v>0.64999999999999991</v>
      </c>
    </row>
    <row r="524" spans="2:13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 t="shared" si="38"/>
        <v>903.67805659656858</v>
      </c>
      <c r="G524" s="16">
        <f t="shared" si="39"/>
        <v>0</v>
      </c>
      <c r="H524" s="16">
        <f t="shared" si="40"/>
        <v>0</v>
      </c>
      <c r="J524" s="16">
        <f>VLOOKUP($C524,'Growth rate'!$B$3:$T$93,3,FALSE)*VLOOKUP($E524,BY_RES_Demand_Drivers!$A$5:$I$100,7,FALSE)</f>
        <v>1417.5342064259901</v>
      </c>
      <c r="K524" s="16">
        <f>VLOOKUP($C524,'Growth rate'!$B$3:$T$93,3,FALSE)*VLOOKUP($E524,BY_RES_Demand_Drivers!$A$5:$I$100,8,FALSE)</f>
        <v>0</v>
      </c>
      <c r="L524" s="16">
        <f>VLOOKUP($C524,'Growth rate'!$B$3:$T$93,3,FALSE)*VLOOKUP($E524,BY_RES_Demand_Drivers!$A$5:$I$100,9,FALSE)</f>
        <v>0</v>
      </c>
      <c r="M524" s="49">
        <f t="shared" si="37"/>
        <v>0.63749999999999996</v>
      </c>
    </row>
    <row r="525" spans="2:13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 t="shared" si="38"/>
        <v>900.13422108050372</v>
      </c>
      <c r="G525" s="16">
        <f t="shared" si="39"/>
        <v>0</v>
      </c>
      <c r="H525" s="16">
        <f t="shared" si="40"/>
        <v>0</v>
      </c>
      <c r="J525" s="16">
        <f>VLOOKUP($C525,'Growth rate'!$B$3:$T$93,3,FALSE)*VLOOKUP($E525,BY_RES_Demand_Drivers!$A$5:$I$100,7,FALSE)</f>
        <v>1440.214753728806</v>
      </c>
      <c r="K525" s="16">
        <f>VLOOKUP($C525,'Growth rate'!$B$3:$T$93,3,FALSE)*VLOOKUP($E525,BY_RES_Demand_Drivers!$A$5:$I$100,8,FALSE)</f>
        <v>0</v>
      </c>
      <c r="L525" s="16">
        <f>VLOOKUP($C525,'Growth rate'!$B$3:$T$93,3,FALSE)*VLOOKUP($E525,BY_RES_Demand_Drivers!$A$5:$I$100,9,FALSE)</f>
        <v>0</v>
      </c>
      <c r="M525" s="49">
        <f t="shared" si="37"/>
        <v>0.625</v>
      </c>
    </row>
    <row r="526" spans="2:13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 t="shared" si="38"/>
        <v>896.24564124543599</v>
      </c>
      <c r="G526" s="16">
        <f t="shared" si="39"/>
        <v>0</v>
      </c>
      <c r="H526" s="16">
        <f t="shared" si="40"/>
        <v>0</v>
      </c>
      <c r="J526" s="16">
        <f>VLOOKUP($C526,'Growth rate'!$B$3:$T$93,3,FALSE)*VLOOKUP($E526,BY_RES_Demand_Drivers!$A$5:$I$100,7,FALSE)</f>
        <v>1463.258189788467</v>
      </c>
      <c r="K526" s="16">
        <f>VLOOKUP($C526,'Growth rate'!$B$3:$T$93,3,FALSE)*VLOOKUP($E526,BY_RES_Demand_Drivers!$A$5:$I$100,8,FALSE)</f>
        <v>0</v>
      </c>
      <c r="L526" s="16">
        <f>VLOOKUP($C526,'Growth rate'!$B$3:$T$93,3,FALSE)*VLOOKUP($E526,BY_RES_Demand_Drivers!$A$5:$I$100,9,FALSE)</f>
        <v>0</v>
      </c>
      <c r="M526" s="49">
        <f t="shared" si="37"/>
        <v>0.61249999999999993</v>
      </c>
    </row>
    <row r="527" spans="2:13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 t="shared" si="38"/>
        <v>892.0021924950496</v>
      </c>
      <c r="G527" s="16">
        <f t="shared" si="39"/>
        <v>0</v>
      </c>
      <c r="H527" s="16">
        <f t="shared" si="40"/>
        <v>0</v>
      </c>
      <c r="J527" s="16">
        <f>VLOOKUP($C527,'Growth rate'!$B$3:$T$93,3,FALSE)*VLOOKUP($E527,BY_RES_Demand_Drivers!$A$5:$I$100,7,FALSE)</f>
        <v>1486.6703208250826</v>
      </c>
      <c r="K527" s="16">
        <f>VLOOKUP($C527,'Growth rate'!$B$3:$T$93,3,FALSE)*VLOOKUP($E527,BY_RES_Demand_Drivers!$A$5:$I$100,8,FALSE)</f>
        <v>0</v>
      </c>
      <c r="L527" s="16">
        <f>VLOOKUP($C527,'Growth rate'!$B$3:$T$93,3,FALSE)*VLOOKUP($E527,BY_RES_Demand_Drivers!$A$5:$I$100,9,FALSE)</f>
        <v>0</v>
      </c>
      <c r="M527" s="49">
        <f t="shared" si="37"/>
        <v>0.6</v>
      </c>
    </row>
    <row r="528" spans="2:13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 t="shared" si="38"/>
        <v>906.27422757497027</v>
      </c>
      <c r="G528" s="16">
        <f t="shared" si="39"/>
        <v>0</v>
      </c>
      <c r="H528" s="16">
        <f t="shared" si="40"/>
        <v>0</v>
      </c>
      <c r="J528" s="16">
        <f>VLOOKUP($C528,'Growth rate'!$B$3:$T$93,3,FALSE)*VLOOKUP($E528,BY_RES_Demand_Drivers!$A$5:$I$100,7,FALSE)</f>
        <v>1510.4570459582837</v>
      </c>
      <c r="K528" s="16">
        <f>VLOOKUP($C528,'Growth rate'!$B$3:$T$93,3,FALSE)*VLOOKUP($E528,BY_RES_Demand_Drivers!$A$5:$I$100,8,FALSE)</f>
        <v>0</v>
      </c>
      <c r="L528" s="16">
        <f>VLOOKUP($C528,'Growth rate'!$B$3:$T$93,3,FALSE)*VLOOKUP($E528,BY_RES_Demand_Drivers!$A$5:$I$100,9,FALSE)</f>
        <v>0</v>
      </c>
      <c r="M528" s="49">
        <f t="shared" si="37"/>
        <v>0.6</v>
      </c>
    </row>
    <row r="529" spans="2:13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 t="shared" si="38"/>
        <v>920.77461521616976</v>
      </c>
      <c r="G529" s="16">
        <f t="shared" si="39"/>
        <v>0</v>
      </c>
      <c r="H529" s="16">
        <f t="shared" si="40"/>
        <v>0</v>
      </c>
      <c r="J529" s="16">
        <f>VLOOKUP($C529,'Growth rate'!$B$3:$T$93,3,FALSE)*VLOOKUP($E529,BY_RES_Demand_Drivers!$A$5:$I$100,7,FALSE)</f>
        <v>1534.6243586936164</v>
      </c>
      <c r="K529" s="16">
        <f>VLOOKUP($C529,'Growth rate'!$B$3:$T$93,3,FALSE)*VLOOKUP($E529,BY_RES_Demand_Drivers!$A$5:$I$100,8,FALSE)</f>
        <v>0</v>
      </c>
      <c r="L529" s="16">
        <f>VLOOKUP($C529,'Growth rate'!$B$3:$T$93,3,FALSE)*VLOOKUP($E529,BY_RES_Demand_Drivers!$A$5:$I$100,9,FALSE)</f>
        <v>0</v>
      </c>
      <c r="M529" s="49">
        <f t="shared" si="37"/>
        <v>0.6</v>
      </c>
    </row>
    <row r="530" spans="2:13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 t="shared" si="38"/>
        <v>935.50700905962856</v>
      </c>
      <c r="G530" s="16">
        <f t="shared" si="39"/>
        <v>0</v>
      </c>
      <c r="H530" s="16">
        <f t="shared" si="40"/>
        <v>0</v>
      </c>
      <c r="J530" s="16">
        <f>VLOOKUP($C530,'Growth rate'!$B$3:$T$93,3,FALSE)*VLOOKUP($E530,BY_RES_Demand_Drivers!$A$5:$I$100,7,FALSE)</f>
        <v>1559.1783484327143</v>
      </c>
      <c r="K530" s="16">
        <f>VLOOKUP($C530,'Growth rate'!$B$3:$T$93,3,FALSE)*VLOOKUP($E530,BY_RES_Demand_Drivers!$A$5:$I$100,8,FALSE)</f>
        <v>0</v>
      </c>
      <c r="L530" s="16">
        <f>VLOOKUP($C530,'Growth rate'!$B$3:$T$93,3,FALSE)*VLOOKUP($E530,BY_RES_Demand_Drivers!$A$5:$I$100,9,FALSE)</f>
        <v>0</v>
      </c>
      <c r="M530" s="49">
        <f t="shared" si="37"/>
        <v>0.6</v>
      </c>
    </row>
    <row r="531" spans="2:13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 t="shared" si="38"/>
        <v>950.47512120458259</v>
      </c>
      <c r="G531" s="16">
        <f t="shared" si="39"/>
        <v>0</v>
      </c>
      <c r="H531" s="16">
        <f t="shared" si="40"/>
        <v>0</v>
      </c>
      <c r="J531" s="16">
        <f>VLOOKUP($C531,'Growth rate'!$B$3:$T$93,3,FALSE)*VLOOKUP($E531,BY_RES_Demand_Drivers!$A$5:$I$100,7,FALSE)</f>
        <v>1584.1252020076377</v>
      </c>
      <c r="K531" s="16">
        <f>VLOOKUP($C531,'Growth rate'!$B$3:$T$93,3,FALSE)*VLOOKUP($E531,BY_RES_Demand_Drivers!$A$5:$I$100,8,FALSE)</f>
        <v>0</v>
      </c>
      <c r="L531" s="16">
        <f>VLOOKUP($C531,'Growth rate'!$B$3:$T$93,3,FALSE)*VLOOKUP($E531,BY_RES_Demand_Drivers!$A$5:$I$100,9,FALSE)</f>
        <v>0</v>
      </c>
      <c r="M531" s="49">
        <f t="shared" si="37"/>
        <v>0.6</v>
      </c>
    </row>
    <row r="532" spans="2:13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 t="shared" si="38"/>
        <v>965.68272314385592</v>
      </c>
      <c r="G532" s="16">
        <f t="shared" si="39"/>
        <v>0</v>
      </c>
      <c r="H532" s="16">
        <f t="shared" si="40"/>
        <v>0</v>
      </c>
      <c r="J532" s="16">
        <f>VLOOKUP($C532,'Growth rate'!$B$3:$T$93,3,FALSE)*VLOOKUP($E532,BY_RES_Demand_Drivers!$A$5:$I$100,7,FALSE)</f>
        <v>1609.4712052397599</v>
      </c>
      <c r="K532" s="16">
        <f>VLOOKUP($C532,'Growth rate'!$B$3:$T$93,3,FALSE)*VLOOKUP($E532,BY_RES_Demand_Drivers!$A$5:$I$100,8,FALSE)</f>
        <v>0</v>
      </c>
      <c r="L532" s="16">
        <f>VLOOKUP($C532,'Growth rate'!$B$3:$T$93,3,FALSE)*VLOOKUP($E532,BY_RES_Demand_Drivers!$A$5:$I$100,9,FALSE)</f>
        <v>0</v>
      </c>
      <c r="M532" s="49">
        <f t="shared" si="37"/>
        <v>0.6</v>
      </c>
    </row>
    <row r="533" spans="2:13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 t="shared" si="38"/>
        <v>981.13364671415752</v>
      </c>
      <c r="G533" s="16">
        <f t="shared" si="39"/>
        <v>0</v>
      </c>
      <c r="H533" s="16">
        <f t="shared" si="40"/>
        <v>0</v>
      </c>
      <c r="J533" s="16">
        <f>VLOOKUP($C533,'Growth rate'!$B$3:$T$93,3,FALSE)*VLOOKUP($E533,BY_RES_Demand_Drivers!$A$5:$I$100,7,FALSE)</f>
        <v>1635.222744523596</v>
      </c>
      <c r="K533" s="16">
        <f>VLOOKUP($C533,'Growth rate'!$B$3:$T$93,3,FALSE)*VLOOKUP($E533,BY_RES_Demand_Drivers!$A$5:$I$100,8,FALSE)</f>
        <v>0</v>
      </c>
      <c r="L533" s="16">
        <f>VLOOKUP($C533,'Growth rate'!$B$3:$T$93,3,FALSE)*VLOOKUP($E533,BY_RES_Demand_Drivers!$A$5:$I$100,9,FALSE)</f>
        <v>0</v>
      </c>
      <c r="M533" s="49">
        <f t="shared" si="37"/>
        <v>0.6</v>
      </c>
    </row>
    <row r="534" spans="2:13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 t="shared" si="38"/>
        <v>996.83178506158413</v>
      </c>
      <c r="G534" s="16">
        <f t="shared" si="39"/>
        <v>0</v>
      </c>
      <c r="H534" s="16">
        <f t="shared" si="40"/>
        <v>0</v>
      </c>
      <c r="J534" s="16">
        <f>VLOOKUP($C534,'Growth rate'!$B$3:$T$93,3,FALSE)*VLOOKUP($E534,BY_RES_Demand_Drivers!$A$5:$I$100,7,FALSE)</f>
        <v>1661.3863084359737</v>
      </c>
      <c r="K534" s="16">
        <f>VLOOKUP($C534,'Growth rate'!$B$3:$T$93,3,FALSE)*VLOOKUP($E534,BY_RES_Demand_Drivers!$A$5:$I$100,8,FALSE)</f>
        <v>0</v>
      </c>
      <c r="L534" s="16">
        <f>VLOOKUP($C534,'Growth rate'!$B$3:$T$93,3,FALSE)*VLOOKUP($E534,BY_RES_Demand_Drivers!$A$5:$I$100,9,FALSE)</f>
        <v>0</v>
      </c>
      <c r="M534" s="49">
        <f t="shared" si="37"/>
        <v>0.6</v>
      </c>
    </row>
    <row r="535" spans="2:13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 t="shared" si="38"/>
        <v>1012.7810936225695</v>
      </c>
      <c r="G535" s="16">
        <f t="shared" si="39"/>
        <v>0</v>
      </c>
      <c r="H535" s="16">
        <f t="shared" si="40"/>
        <v>0</v>
      </c>
      <c r="J535" s="16">
        <f>VLOOKUP($C535,'Growth rate'!$B$3:$T$93,3,FALSE)*VLOOKUP($E535,BY_RES_Demand_Drivers!$A$5:$I$100,7,FALSE)</f>
        <v>1687.9684893709493</v>
      </c>
      <c r="K535" s="16">
        <f>VLOOKUP($C535,'Growth rate'!$B$3:$T$93,3,FALSE)*VLOOKUP($E535,BY_RES_Demand_Drivers!$A$5:$I$100,8,FALSE)</f>
        <v>0</v>
      </c>
      <c r="L535" s="16">
        <f>VLOOKUP($C535,'Growth rate'!$B$3:$T$93,3,FALSE)*VLOOKUP($E535,BY_RES_Demand_Drivers!$A$5:$I$100,9,FALSE)</f>
        <v>0</v>
      </c>
      <c r="M535" s="49">
        <f t="shared" si="37"/>
        <v>0.6</v>
      </c>
    </row>
    <row r="536" spans="2:13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 t="shared" si="38"/>
        <v>1028.9855911205307</v>
      </c>
      <c r="G536" s="16">
        <f t="shared" si="39"/>
        <v>0</v>
      </c>
      <c r="H536" s="16">
        <f t="shared" si="40"/>
        <v>0</v>
      </c>
      <c r="J536" s="16">
        <f>VLOOKUP($C536,'Growth rate'!$B$3:$T$93,3,FALSE)*VLOOKUP($E536,BY_RES_Demand_Drivers!$A$5:$I$100,7,FALSE)</f>
        <v>1714.9759852008845</v>
      </c>
      <c r="K536" s="16">
        <f>VLOOKUP($C536,'Growth rate'!$B$3:$T$93,3,FALSE)*VLOOKUP($E536,BY_RES_Demand_Drivers!$A$5:$I$100,8,FALSE)</f>
        <v>0</v>
      </c>
      <c r="L536" s="16">
        <f>VLOOKUP($C536,'Growth rate'!$B$3:$T$93,3,FALSE)*VLOOKUP($E536,BY_RES_Demand_Drivers!$A$5:$I$100,9,FALSE)</f>
        <v>0</v>
      </c>
      <c r="M536" s="49">
        <f t="shared" si="37"/>
        <v>0.6</v>
      </c>
    </row>
    <row r="537" spans="2:13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 t="shared" si="38"/>
        <v>1045.4493605784592</v>
      </c>
      <c r="G537" s="16">
        <f t="shared" si="39"/>
        <v>0</v>
      </c>
      <c r="H537" s="16">
        <f t="shared" si="40"/>
        <v>0</v>
      </c>
      <c r="J537" s="16">
        <f>VLOOKUP($C537,'Growth rate'!$B$3:$T$93,3,FALSE)*VLOOKUP($E537,BY_RES_Demand_Drivers!$A$5:$I$100,7,FALSE)</f>
        <v>1742.4156009640985</v>
      </c>
      <c r="K537" s="16">
        <f>VLOOKUP($C537,'Growth rate'!$B$3:$T$93,3,FALSE)*VLOOKUP($E537,BY_RES_Demand_Drivers!$A$5:$I$100,8,FALSE)</f>
        <v>0</v>
      </c>
      <c r="L537" s="16">
        <f>VLOOKUP($C537,'Growth rate'!$B$3:$T$93,3,FALSE)*VLOOKUP($E537,BY_RES_Demand_Drivers!$A$5:$I$100,9,FALSE)</f>
        <v>0</v>
      </c>
      <c r="M537" s="49">
        <f t="shared" si="37"/>
        <v>0.6</v>
      </c>
    </row>
    <row r="538" spans="2:13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 t="shared" si="38"/>
        <v>1062.1765503477145</v>
      </c>
      <c r="G538" s="16">
        <f t="shared" si="39"/>
        <v>0</v>
      </c>
      <c r="H538" s="16">
        <f t="shared" si="40"/>
        <v>0</v>
      </c>
      <c r="J538" s="16">
        <f>VLOOKUP($C538,'Growth rate'!$B$3:$T$93,3,FALSE)*VLOOKUP($E538,BY_RES_Demand_Drivers!$A$5:$I$100,7,FALSE)</f>
        <v>1770.2942505795243</v>
      </c>
      <c r="K538" s="16">
        <f>VLOOKUP($C538,'Growth rate'!$B$3:$T$93,3,FALSE)*VLOOKUP($E538,BY_RES_Demand_Drivers!$A$5:$I$100,8,FALSE)</f>
        <v>0</v>
      </c>
      <c r="L538" s="16">
        <f>VLOOKUP($C538,'Growth rate'!$B$3:$T$93,3,FALSE)*VLOOKUP($E538,BY_RES_Demand_Drivers!$A$5:$I$100,9,FALSE)</f>
        <v>0</v>
      </c>
      <c r="M538" s="49">
        <f t="shared" si="37"/>
        <v>0.6</v>
      </c>
    </row>
    <row r="539" spans="2:13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 t="shared" si="38"/>
        <v>1079.1713751532779</v>
      </c>
      <c r="G539" s="16">
        <f t="shared" si="39"/>
        <v>0</v>
      </c>
      <c r="H539" s="16">
        <f t="shared" si="40"/>
        <v>0</v>
      </c>
      <c r="J539" s="16">
        <f>VLOOKUP($C539,'Growth rate'!$B$3:$T$93,3,FALSE)*VLOOKUP($E539,BY_RES_Demand_Drivers!$A$5:$I$100,7,FALSE)</f>
        <v>1798.6189585887967</v>
      </c>
      <c r="K539" s="16">
        <f>VLOOKUP($C539,'Growth rate'!$B$3:$T$93,3,FALSE)*VLOOKUP($E539,BY_RES_Demand_Drivers!$A$5:$I$100,8,FALSE)</f>
        <v>0</v>
      </c>
      <c r="L539" s="16">
        <f>VLOOKUP($C539,'Growth rate'!$B$3:$T$93,3,FALSE)*VLOOKUP($E539,BY_RES_Demand_Drivers!$A$5:$I$100,9,FALSE)</f>
        <v>0</v>
      </c>
      <c r="M539" s="49">
        <f t="shared" si="37"/>
        <v>0.6</v>
      </c>
    </row>
    <row r="540" spans="2:13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 t="shared" si="38"/>
        <v>1096.4381171557304</v>
      </c>
      <c r="G540" s="16">
        <f t="shared" si="39"/>
        <v>0</v>
      </c>
      <c r="H540" s="16">
        <f t="shared" si="40"/>
        <v>0</v>
      </c>
      <c r="J540" s="16">
        <f>VLOOKUP($C540,'Growth rate'!$B$3:$T$93,3,FALSE)*VLOOKUP($E540,BY_RES_Demand_Drivers!$A$5:$I$100,7,FALSE)</f>
        <v>1827.3968619262175</v>
      </c>
      <c r="K540" s="16">
        <f>VLOOKUP($C540,'Growth rate'!$B$3:$T$93,3,FALSE)*VLOOKUP($E540,BY_RES_Demand_Drivers!$A$5:$I$100,8,FALSE)</f>
        <v>0</v>
      </c>
      <c r="L540" s="16">
        <f>VLOOKUP($C540,'Growth rate'!$B$3:$T$93,3,FALSE)*VLOOKUP($E540,BY_RES_Demand_Drivers!$A$5:$I$100,9,FALSE)</f>
        <v>0</v>
      </c>
      <c r="M540" s="49">
        <f t="shared" si="37"/>
        <v>0.6</v>
      </c>
    </row>
    <row r="541" spans="2:13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 t="shared" si="38"/>
        <v>1113.9811270302221</v>
      </c>
      <c r="G541" s="16">
        <f t="shared" si="39"/>
        <v>0</v>
      </c>
      <c r="H541" s="16">
        <f t="shared" si="40"/>
        <v>0</v>
      </c>
      <c r="J541" s="16">
        <f>VLOOKUP($C541,'Growth rate'!$B$3:$T$93,3,FALSE)*VLOOKUP($E541,BY_RES_Demand_Drivers!$A$5:$I$100,7,FALSE)</f>
        <v>1856.635211717037</v>
      </c>
      <c r="K541" s="16">
        <f>VLOOKUP($C541,'Growth rate'!$B$3:$T$93,3,FALSE)*VLOOKUP($E541,BY_RES_Demand_Drivers!$A$5:$I$100,8,FALSE)</f>
        <v>0</v>
      </c>
      <c r="L541" s="16">
        <f>VLOOKUP($C541,'Growth rate'!$B$3:$T$93,3,FALSE)*VLOOKUP($E541,BY_RES_Demand_Drivers!$A$5:$I$100,9,FALSE)</f>
        <v>0</v>
      </c>
      <c r="M541" s="49">
        <f t="shared" si="37"/>
        <v>0.6</v>
      </c>
    </row>
    <row r="542" spans="2:13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 t="shared" si="38"/>
        <v>1131.8048250627057</v>
      </c>
      <c r="G542" s="16">
        <f t="shared" si="39"/>
        <v>0</v>
      </c>
      <c r="H542" s="16">
        <f t="shared" si="40"/>
        <v>0</v>
      </c>
      <c r="J542" s="16">
        <f>VLOOKUP($C542,'Growth rate'!$B$3:$T$93,3,FALSE)*VLOOKUP($E542,BY_RES_Demand_Drivers!$A$5:$I$100,7,FALSE)</f>
        <v>1886.3413751045098</v>
      </c>
      <c r="K542" s="16">
        <f>VLOOKUP($C542,'Growth rate'!$B$3:$T$93,3,FALSE)*VLOOKUP($E542,BY_RES_Demand_Drivers!$A$5:$I$100,8,FALSE)</f>
        <v>0</v>
      </c>
      <c r="L542" s="16">
        <f>VLOOKUP($C542,'Growth rate'!$B$3:$T$93,3,FALSE)*VLOOKUP($E542,BY_RES_Demand_Drivers!$A$5:$I$100,9,FALSE)</f>
        <v>0</v>
      </c>
      <c r="M542" s="49">
        <f t="shared" si="37"/>
        <v>0.6</v>
      </c>
    </row>
    <row r="543" spans="2:13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 t="shared" si="38"/>
        <v>1149.9137022637092</v>
      </c>
      <c r="G543" s="16">
        <f t="shared" si="39"/>
        <v>0</v>
      </c>
      <c r="H543" s="16">
        <f t="shared" si="40"/>
        <v>0</v>
      </c>
      <c r="J543" s="16">
        <f>VLOOKUP($C543,'Growth rate'!$B$3:$T$93,3,FALSE)*VLOOKUP($E543,BY_RES_Demand_Drivers!$A$5:$I$100,7,FALSE)</f>
        <v>1916.5228371061819</v>
      </c>
      <c r="K543" s="16">
        <f>VLOOKUP($C543,'Growth rate'!$B$3:$T$93,3,FALSE)*VLOOKUP($E543,BY_RES_Demand_Drivers!$A$5:$I$100,8,FALSE)</f>
        <v>0</v>
      </c>
      <c r="L543" s="16">
        <f>VLOOKUP($C543,'Growth rate'!$B$3:$T$93,3,FALSE)*VLOOKUP($E543,BY_RES_Demand_Drivers!$A$5:$I$100,9,FALSE)</f>
        <v>0</v>
      </c>
      <c r="M543" s="49">
        <f t="shared" si="37"/>
        <v>0.6</v>
      </c>
    </row>
    <row r="544" spans="2:13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 t="shared" si="38"/>
        <v>1168.3123214999284</v>
      </c>
      <c r="G544" s="16">
        <f t="shared" si="39"/>
        <v>0</v>
      </c>
      <c r="H544" s="16">
        <f t="shared" si="40"/>
        <v>0</v>
      </c>
      <c r="J544" s="16">
        <f>VLOOKUP($C544,'Growth rate'!$B$3:$T$93,3,FALSE)*VLOOKUP($E544,BY_RES_Demand_Drivers!$A$5:$I$100,7,FALSE)</f>
        <v>1947.1872024998806</v>
      </c>
      <c r="K544" s="16">
        <f>VLOOKUP($C544,'Growth rate'!$B$3:$T$93,3,FALSE)*VLOOKUP($E544,BY_RES_Demand_Drivers!$A$5:$I$100,8,FALSE)</f>
        <v>0</v>
      </c>
      <c r="L544" s="16">
        <f>VLOOKUP($C544,'Growth rate'!$B$3:$T$93,3,FALSE)*VLOOKUP($E544,BY_RES_Demand_Drivers!$A$5:$I$100,9,FALSE)</f>
        <v>0</v>
      </c>
      <c r="M544" s="49">
        <f t="shared" si="37"/>
        <v>0.6</v>
      </c>
    </row>
    <row r="545" spans="2:13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 t="shared" si="38"/>
        <v>1187.0053186439272</v>
      </c>
      <c r="G545" s="16">
        <f t="shared" si="39"/>
        <v>0</v>
      </c>
      <c r="H545" s="16">
        <f t="shared" si="40"/>
        <v>0</v>
      </c>
      <c r="J545" s="16">
        <f>VLOOKUP($C545,'Growth rate'!$B$3:$T$93,3,FALSE)*VLOOKUP($E545,BY_RES_Demand_Drivers!$A$5:$I$100,7,FALSE)</f>
        <v>1978.3421977398787</v>
      </c>
      <c r="K545" s="16">
        <f>VLOOKUP($C545,'Growth rate'!$B$3:$T$93,3,FALSE)*VLOOKUP($E545,BY_RES_Demand_Drivers!$A$5:$I$100,8,FALSE)</f>
        <v>0</v>
      </c>
      <c r="L545" s="16">
        <f>VLOOKUP($C545,'Growth rate'!$B$3:$T$93,3,FALSE)*VLOOKUP($E545,BY_RES_Demand_Drivers!$A$5:$I$100,9,FALSE)</f>
        <v>0</v>
      </c>
      <c r="M545" s="49">
        <f t="shared" si="37"/>
        <v>0.6</v>
      </c>
    </row>
    <row r="546" spans="2:13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 t="shared" si="38"/>
        <v>1205.9974037422301</v>
      </c>
      <c r="G546" s="16">
        <f t="shared" si="39"/>
        <v>0</v>
      </c>
      <c r="H546" s="16">
        <f t="shared" si="40"/>
        <v>0</v>
      </c>
      <c r="J546" s="16">
        <f>VLOOKUP($C546,'Growth rate'!$B$3:$T$93,3,FALSE)*VLOOKUP($E546,BY_RES_Demand_Drivers!$A$5:$I$100,7,FALSE)</f>
        <v>2009.9956729037169</v>
      </c>
      <c r="K546" s="16">
        <f>VLOOKUP($C546,'Growth rate'!$B$3:$T$93,3,FALSE)*VLOOKUP($E546,BY_RES_Demand_Drivers!$A$5:$I$100,8,FALSE)</f>
        <v>0</v>
      </c>
      <c r="L546" s="16">
        <f>VLOOKUP($C546,'Growth rate'!$B$3:$T$93,3,FALSE)*VLOOKUP($E546,BY_RES_Demand_Drivers!$A$5:$I$100,9,FALSE)</f>
        <v>0</v>
      </c>
      <c r="M546" s="49">
        <f t="shared" si="37"/>
        <v>0.6</v>
      </c>
    </row>
    <row r="547" spans="2:13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 t="shared" si="38"/>
        <v>1225.2933622021058</v>
      </c>
      <c r="G547" s="16">
        <f t="shared" si="39"/>
        <v>0</v>
      </c>
      <c r="H547" s="16">
        <f t="shared" si="40"/>
        <v>0</v>
      </c>
      <c r="J547" s="16">
        <f>VLOOKUP($C547,'Growth rate'!$B$3:$T$93,3,FALSE)*VLOOKUP($E547,BY_RES_Demand_Drivers!$A$5:$I$100,7,FALSE)</f>
        <v>2042.1556036701763</v>
      </c>
      <c r="K547" s="16">
        <f>VLOOKUP($C547,'Growth rate'!$B$3:$T$93,3,FALSE)*VLOOKUP($E547,BY_RES_Demand_Drivers!$A$5:$I$100,8,FALSE)</f>
        <v>0</v>
      </c>
      <c r="L547" s="16">
        <f>VLOOKUP($C547,'Growth rate'!$B$3:$T$93,3,FALSE)*VLOOKUP($E547,BY_RES_Demand_Drivers!$A$5:$I$100,9,FALSE)</f>
        <v>0</v>
      </c>
      <c r="M547" s="49">
        <f t="shared" si="37"/>
        <v>0.6</v>
      </c>
    </row>
    <row r="548" spans="2:13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 t="shared" si="38"/>
        <v>1244.8980559973395</v>
      </c>
      <c r="G548" s="16">
        <f t="shared" si="39"/>
        <v>0</v>
      </c>
      <c r="H548" s="16">
        <f t="shared" si="40"/>
        <v>0</v>
      </c>
      <c r="J548" s="16">
        <f>VLOOKUP($C548,'Growth rate'!$B$3:$T$93,3,FALSE)*VLOOKUP($E548,BY_RES_Demand_Drivers!$A$5:$I$100,7,FALSE)</f>
        <v>2074.8300933288992</v>
      </c>
      <c r="K548" s="16">
        <f>VLOOKUP($C548,'Growth rate'!$B$3:$T$93,3,FALSE)*VLOOKUP($E548,BY_RES_Demand_Drivers!$A$5:$I$100,8,FALSE)</f>
        <v>0</v>
      </c>
      <c r="L548" s="16">
        <f>VLOOKUP($C548,'Growth rate'!$B$3:$T$93,3,FALSE)*VLOOKUP($E548,BY_RES_Demand_Drivers!$A$5:$I$100,9,FALSE)</f>
        <v>0</v>
      </c>
      <c r="M548" s="49">
        <f t="shared" si="37"/>
        <v>0.6</v>
      </c>
    </row>
    <row r="549" spans="2:13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 t="shared" si="38"/>
        <v>1264.8164248932969</v>
      </c>
      <c r="G549" s="16">
        <f t="shared" si="39"/>
        <v>0</v>
      </c>
      <c r="H549" s="16">
        <f t="shared" si="40"/>
        <v>0</v>
      </c>
      <c r="J549" s="16">
        <f>VLOOKUP($C549,'Growth rate'!$B$3:$T$93,3,FALSE)*VLOOKUP($E549,BY_RES_Demand_Drivers!$A$5:$I$100,7,FALSE)</f>
        <v>2108.0273748221616</v>
      </c>
      <c r="K549" s="16">
        <f>VLOOKUP($C549,'Growth rate'!$B$3:$T$93,3,FALSE)*VLOOKUP($E549,BY_RES_Demand_Drivers!$A$5:$I$100,8,FALSE)</f>
        <v>0</v>
      </c>
      <c r="L549" s="16">
        <f>VLOOKUP($C549,'Growth rate'!$B$3:$T$93,3,FALSE)*VLOOKUP($E549,BY_RES_Demand_Drivers!$A$5:$I$100,9,FALSE)</f>
        <v>0</v>
      </c>
      <c r="M549" s="49">
        <f t="shared" si="37"/>
        <v>0.6</v>
      </c>
    </row>
    <row r="550" spans="2:13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 t="shared" si="38"/>
        <v>1285.0534876915895</v>
      </c>
      <c r="G550" s="16">
        <f t="shared" si="39"/>
        <v>0</v>
      </c>
      <c r="H550" s="16">
        <f t="shared" si="40"/>
        <v>0</v>
      </c>
      <c r="J550" s="16">
        <f>VLOOKUP($C550,'Growth rate'!$B$3:$T$93,3,FALSE)*VLOOKUP($E550,BY_RES_Demand_Drivers!$A$5:$I$100,7,FALSE)</f>
        <v>2141.7558128193159</v>
      </c>
      <c r="K550" s="16">
        <f>VLOOKUP($C550,'Growth rate'!$B$3:$T$93,3,FALSE)*VLOOKUP($E550,BY_RES_Demand_Drivers!$A$5:$I$100,8,FALSE)</f>
        <v>0</v>
      </c>
      <c r="L550" s="16">
        <f>VLOOKUP($C550,'Growth rate'!$B$3:$T$93,3,FALSE)*VLOOKUP($E550,BY_RES_Demand_Drivers!$A$5:$I$100,9,FALSE)</f>
        <v>0</v>
      </c>
      <c r="M550" s="49">
        <f t="shared" si="37"/>
        <v>0.6</v>
      </c>
    </row>
    <row r="551" spans="2:13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 t="shared" si="38"/>
        <v>1305.614343494655</v>
      </c>
      <c r="G551" s="16">
        <f t="shared" si="39"/>
        <v>0</v>
      </c>
      <c r="H551" s="16">
        <f t="shared" si="40"/>
        <v>0</v>
      </c>
      <c r="J551" s="16">
        <f>VLOOKUP($C551,'Growth rate'!$B$3:$T$93,3,FALSE)*VLOOKUP($E551,BY_RES_Demand_Drivers!$A$5:$I$100,7,FALSE)</f>
        <v>2176.0239058244251</v>
      </c>
      <c r="K551" s="16">
        <f>VLOOKUP($C551,'Growth rate'!$B$3:$T$93,3,FALSE)*VLOOKUP($E551,BY_RES_Demand_Drivers!$A$5:$I$100,8,FALSE)</f>
        <v>0</v>
      </c>
      <c r="L551" s="16">
        <f>VLOOKUP($C551,'Growth rate'!$B$3:$T$93,3,FALSE)*VLOOKUP($E551,BY_RES_Demand_Drivers!$A$5:$I$100,9,FALSE)</f>
        <v>0</v>
      </c>
      <c r="M551" s="49">
        <f t="shared" si="37"/>
        <v>0.6</v>
      </c>
    </row>
    <row r="552" spans="2:13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 t="shared" si="38"/>
        <v>1326.5041729905695</v>
      </c>
      <c r="G552" s="16">
        <f t="shared" si="39"/>
        <v>0</v>
      </c>
      <c r="H552" s="16">
        <f t="shared" si="40"/>
        <v>0</v>
      </c>
      <c r="J552" s="16">
        <f>VLOOKUP($C552,'Growth rate'!$B$3:$T$93,3,FALSE)*VLOOKUP($E552,BY_RES_Demand_Drivers!$A$5:$I$100,7,FALSE)</f>
        <v>2210.8402883176159</v>
      </c>
      <c r="K552" s="16">
        <f>VLOOKUP($C552,'Growth rate'!$B$3:$T$93,3,FALSE)*VLOOKUP($E552,BY_RES_Demand_Drivers!$A$5:$I$100,8,FALSE)</f>
        <v>0</v>
      </c>
      <c r="L552" s="16">
        <f>VLOOKUP($C552,'Growth rate'!$B$3:$T$93,3,FALSE)*VLOOKUP($E552,BY_RES_Demand_Drivers!$A$5:$I$100,9,FALSE)</f>
        <v>0</v>
      </c>
      <c r="M552" s="49">
        <f t="shared" si="37"/>
        <v>0.6</v>
      </c>
    </row>
    <row r="553" spans="2:13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 t="shared" si="38"/>
        <v>1347.7282397584183</v>
      </c>
      <c r="G553" s="16">
        <f t="shared" si="39"/>
        <v>0</v>
      </c>
      <c r="H553" s="16">
        <f t="shared" si="40"/>
        <v>0</v>
      </c>
      <c r="J553" s="16">
        <f>VLOOKUP($C553,'Growth rate'!$B$3:$T$93,3,FALSE)*VLOOKUP($E553,BY_RES_Demand_Drivers!$A$5:$I$100,7,FALSE)</f>
        <v>2246.2137329306975</v>
      </c>
      <c r="K553" s="16">
        <f>VLOOKUP($C553,'Growth rate'!$B$3:$T$93,3,FALSE)*VLOOKUP($E553,BY_RES_Demand_Drivers!$A$5:$I$100,8,FALSE)</f>
        <v>0</v>
      </c>
      <c r="L553" s="16">
        <f>VLOOKUP($C553,'Growth rate'!$B$3:$T$93,3,FALSE)*VLOOKUP($E553,BY_RES_Demand_Drivers!$A$5:$I$100,9,FALSE)</f>
        <v>0</v>
      </c>
      <c r="M553" s="49">
        <f t="shared" si="37"/>
        <v>0.6</v>
      </c>
    </row>
    <row r="554" spans="2:13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 t="shared" si="38"/>
        <v>1369.2918915945531</v>
      </c>
      <c r="G554" s="16">
        <f t="shared" si="39"/>
        <v>0</v>
      </c>
      <c r="H554" s="16">
        <f t="shared" si="40"/>
        <v>0</v>
      </c>
      <c r="J554" s="16">
        <f>VLOOKUP($C554,'Growth rate'!$B$3:$T$93,3,FALSE)*VLOOKUP($E554,BY_RES_Demand_Drivers!$A$5:$I$100,7,FALSE)</f>
        <v>2282.1531526575886</v>
      </c>
      <c r="K554" s="16">
        <f>VLOOKUP($C554,'Growth rate'!$B$3:$T$93,3,FALSE)*VLOOKUP($E554,BY_RES_Demand_Drivers!$A$5:$I$100,8,FALSE)</f>
        <v>0</v>
      </c>
      <c r="L554" s="16">
        <f>VLOOKUP($C554,'Growth rate'!$B$3:$T$93,3,FALSE)*VLOOKUP($E554,BY_RES_Demand_Drivers!$A$5:$I$100,9,FALSE)</f>
        <v>0</v>
      </c>
      <c r="M554" s="49">
        <f t="shared" si="37"/>
        <v>0.6</v>
      </c>
    </row>
    <row r="555" spans="2:13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 t="shared" si="38"/>
        <v>1391.200561860066</v>
      </c>
      <c r="G555" s="16">
        <f t="shared" si="39"/>
        <v>0</v>
      </c>
      <c r="H555" s="16">
        <f t="shared" si="40"/>
        <v>0</v>
      </c>
      <c r="J555" s="16">
        <f>VLOOKUP($C555,'Growth rate'!$B$3:$T$93,3,FALSE)*VLOOKUP($E555,BY_RES_Demand_Drivers!$A$5:$I$100,7,FALSE)</f>
        <v>2318.6676031001102</v>
      </c>
      <c r="K555" s="16">
        <f>VLOOKUP($C555,'Growth rate'!$B$3:$T$93,3,FALSE)*VLOOKUP($E555,BY_RES_Demand_Drivers!$A$5:$I$100,8,FALSE)</f>
        <v>0</v>
      </c>
      <c r="L555" s="16">
        <f>VLOOKUP($C555,'Growth rate'!$B$3:$T$93,3,FALSE)*VLOOKUP($E555,BY_RES_Demand_Drivers!$A$5:$I$100,9,FALSE)</f>
        <v>0</v>
      </c>
      <c r="M555" s="49">
        <f t="shared" si="37"/>
        <v>0.6</v>
      </c>
    </row>
    <row r="556" spans="2:13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 t="shared" si="38"/>
        <v>1413.4597708498272</v>
      </c>
      <c r="G556" s="16">
        <f t="shared" si="39"/>
        <v>0</v>
      </c>
      <c r="H556" s="16">
        <f t="shared" si="40"/>
        <v>0</v>
      </c>
      <c r="J556" s="16">
        <f>VLOOKUP($C556,'Growth rate'!$B$3:$T$93,3,FALSE)*VLOOKUP($E556,BY_RES_Demand_Drivers!$A$5:$I$100,7,FALSE)</f>
        <v>2355.7662847497122</v>
      </c>
      <c r="K556" s="16">
        <f>VLOOKUP($C556,'Growth rate'!$B$3:$T$93,3,FALSE)*VLOOKUP($E556,BY_RES_Demand_Drivers!$A$5:$I$100,8,FALSE)</f>
        <v>0</v>
      </c>
      <c r="L556" s="16">
        <f>VLOOKUP($C556,'Growth rate'!$B$3:$T$93,3,FALSE)*VLOOKUP($E556,BY_RES_Demand_Drivers!$A$5:$I$100,9,FALSE)</f>
        <v>0</v>
      </c>
      <c r="M556" s="49">
        <f t="shared" si="37"/>
        <v>0.6</v>
      </c>
    </row>
    <row r="557" spans="2:13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 t="shared" si="38"/>
        <v>1436.0751271834245</v>
      </c>
      <c r="G557" s="16">
        <f t="shared" si="39"/>
        <v>0</v>
      </c>
      <c r="H557" s="16">
        <f t="shared" si="40"/>
        <v>0</v>
      </c>
      <c r="J557" s="16">
        <f>VLOOKUP($C557,'Growth rate'!$B$3:$T$93,3,FALSE)*VLOOKUP($E557,BY_RES_Demand_Drivers!$A$5:$I$100,7,FALSE)</f>
        <v>2393.4585453057075</v>
      </c>
      <c r="K557" s="16">
        <f>VLOOKUP($C557,'Growth rate'!$B$3:$T$93,3,FALSE)*VLOOKUP($E557,BY_RES_Demand_Drivers!$A$5:$I$100,8,FALSE)</f>
        <v>0</v>
      </c>
      <c r="L557" s="16">
        <f>VLOOKUP($C557,'Growth rate'!$B$3:$T$93,3,FALSE)*VLOOKUP($E557,BY_RES_Demand_Drivers!$A$5:$I$100,9,FALSE)</f>
        <v>0</v>
      </c>
      <c r="M557" s="49">
        <f t="shared" si="37"/>
        <v>0.6</v>
      </c>
    </row>
    <row r="558" spans="2:13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 t="shared" si="38"/>
        <v>1459.0523292183593</v>
      </c>
      <c r="G558" s="16">
        <f t="shared" si="39"/>
        <v>0</v>
      </c>
      <c r="H558" s="16">
        <f t="shared" si="40"/>
        <v>0</v>
      </c>
      <c r="J558" s="16">
        <f>VLOOKUP($C558,'Growth rate'!$B$3:$T$93,3,FALSE)*VLOOKUP($E558,BY_RES_Demand_Drivers!$A$5:$I$100,7,FALSE)</f>
        <v>2431.753882030599</v>
      </c>
      <c r="K558" s="16">
        <f>VLOOKUP($C558,'Growth rate'!$B$3:$T$93,3,FALSE)*VLOOKUP($E558,BY_RES_Demand_Drivers!$A$5:$I$100,8,FALSE)</f>
        <v>0</v>
      </c>
      <c r="L558" s="16">
        <f>VLOOKUP($C558,'Growth rate'!$B$3:$T$93,3,FALSE)*VLOOKUP($E558,BY_RES_Demand_Drivers!$A$5:$I$100,9,FALSE)</f>
        <v>0</v>
      </c>
      <c r="M558" s="49">
        <f t="shared" si="37"/>
        <v>0.6</v>
      </c>
    </row>
    <row r="559" spans="2:13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 t="shared" si="38"/>
        <v>1482.3971664858534</v>
      </c>
      <c r="G559" s="16">
        <f t="shared" si="39"/>
        <v>0</v>
      </c>
      <c r="H559" s="16">
        <f t="shared" si="40"/>
        <v>0</v>
      </c>
      <c r="J559" s="16">
        <f>VLOOKUP($C559,'Growth rate'!$B$3:$T$93,3,FALSE)*VLOOKUP($E559,BY_RES_Demand_Drivers!$A$5:$I$100,7,FALSE)</f>
        <v>2470.6619441430889</v>
      </c>
      <c r="K559" s="16">
        <f>VLOOKUP($C559,'Growth rate'!$B$3:$T$93,3,FALSE)*VLOOKUP($E559,BY_RES_Demand_Drivers!$A$5:$I$100,8,FALSE)</f>
        <v>0</v>
      </c>
      <c r="L559" s="16">
        <f>VLOOKUP($C559,'Growth rate'!$B$3:$T$93,3,FALSE)*VLOOKUP($E559,BY_RES_Demand_Drivers!$A$5:$I$100,9,FALSE)</f>
        <v>0</v>
      </c>
      <c r="M559" s="49">
        <f t="shared" si="37"/>
        <v>0.6</v>
      </c>
    </row>
    <row r="560" spans="2:13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 t="shared" si="38"/>
        <v>1506.1155211496268</v>
      </c>
      <c r="G560" s="16">
        <f t="shared" si="39"/>
        <v>0</v>
      </c>
      <c r="H560" s="16">
        <f t="shared" si="40"/>
        <v>0</v>
      </c>
      <c r="J560" s="16">
        <f>VLOOKUP($C560,'Growth rate'!$B$3:$T$93,3,FALSE)*VLOOKUP($E560,BY_RES_Demand_Drivers!$A$5:$I$100,7,FALSE)</f>
        <v>2510.1925352493781</v>
      </c>
      <c r="K560" s="16">
        <f>VLOOKUP($C560,'Growth rate'!$B$3:$T$93,3,FALSE)*VLOOKUP($E560,BY_RES_Demand_Drivers!$A$5:$I$100,8,FALSE)</f>
        <v>0</v>
      </c>
      <c r="L560" s="16">
        <f>VLOOKUP($C560,'Growth rate'!$B$3:$T$93,3,FALSE)*VLOOKUP($E560,BY_RES_Demand_Drivers!$A$5:$I$100,9,FALSE)</f>
        <v>0</v>
      </c>
      <c r="M560" s="49">
        <f t="shared" si="37"/>
        <v>0.6</v>
      </c>
    </row>
    <row r="561" spans="2:13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 t="shared" si="38"/>
        <v>1530.213369488021</v>
      </c>
      <c r="G561" s="16">
        <f t="shared" si="39"/>
        <v>0</v>
      </c>
      <c r="H561" s="16">
        <f t="shared" si="40"/>
        <v>0</v>
      </c>
      <c r="J561" s="16">
        <f>VLOOKUP($C561,'Growth rate'!$B$3:$T$93,3,FALSE)*VLOOKUP($E561,BY_RES_Demand_Drivers!$A$5:$I$100,7,FALSE)</f>
        <v>2550.3556158133683</v>
      </c>
      <c r="K561" s="16">
        <f>VLOOKUP($C561,'Growth rate'!$B$3:$T$93,3,FALSE)*VLOOKUP($E561,BY_RES_Demand_Drivers!$A$5:$I$100,8,FALSE)</f>
        <v>0</v>
      </c>
      <c r="L561" s="16">
        <f>VLOOKUP($C561,'Growth rate'!$B$3:$T$93,3,FALSE)*VLOOKUP($E561,BY_RES_Demand_Drivers!$A$5:$I$100,9,FALSE)</f>
        <v>0</v>
      </c>
      <c r="M561" s="49">
        <f t="shared" si="37"/>
        <v>0.6</v>
      </c>
    </row>
    <row r="562" spans="2:13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 t="shared" si="38"/>
        <v>1554.6967833998294</v>
      </c>
      <c r="G562" s="16">
        <f t="shared" si="39"/>
        <v>0</v>
      </c>
      <c r="H562" s="16">
        <f t="shared" si="40"/>
        <v>0</v>
      </c>
      <c r="J562" s="16">
        <f>VLOOKUP($C562,'Growth rate'!$B$3:$T$93,3,FALSE)*VLOOKUP($E562,BY_RES_Demand_Drivers!$A$5:$I$100,7,FALSE)</f>
        <v>2591.1613056663823</v>
      </c>
      <c r="K562" s="16">
        <f>VLOOKUP($C562,'Growth rate'!$B$3:$T$93,3,FALSE)*VLOOKUP($E562,BY_RES_Demand_Drivers!$A$5:$I$100,8,FALSE)</f>
        <v>0</v>
      </c>
      <c r="L562" s="16">
        <f>VLOOKUP($C562,'Growth rate'!$B$3:$T$93,3,FALSE)*VLOOKUP($E562,BY_RES_Demand_Drivers!$A$5:$I$100,9,FALSE)</f>
        <v>0</v>
      </c>
      <c r="M562" s="49">
        <f t="shared" si="37"/>
        <v>0.6</v>
      </c>
    </row>
    <row r="563" spans="2:13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 t="shared" si="38"/>
        <v>1579.5719319342268</v>
      </c>
      <c r="G563" s="16">
        <f t="shared" si="39"/>
        <v>0</v>
      </c>
      <c r="H563" s="16">
        <f t="shared" si="40"/>
        <v>0</v>
      </c>
      <c r="J563" s="16">
        <f>VLOOKUP($C563,'Growth rate'!$B$3:$T$93,3,FALSE)*VLOOKUP($E563,BY_RES_Demand_Drivers!$A$5:$I$100,7,FALSE)</f>
        <v>2632.6198865570445</v>
      </c>
      <c r="K563" s="16">
        <f>VLOOKUP($C563,'Growth rate'!$B$3:$T$93,3,FALSE)*VLOOKUP($E563,BY_RES_Demand_Drivers!$A$5:$I$100,8,FALSE)</f>
        <v>0</v>
      </c>
      <c r="L563" s="16">
        <f>VLOOKUP($C563,'Growth rate'!$B$3:$T$93,3,FALSE)*VLOOKUP($E563,BY_RES_Demand_Drivers!$A$5:$I$100,9,FALSE)</f>
        <v>0</v>
      </c>
      <c r="M563" s="49">
        <f t="shared" si="37"/>
        <v>0.6</v>
      </c>
    </row>
    <row r="564" spans="2:13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 t="shared" si="38"/>
        <v>1604.8450828451744</v>
      </c>
      <c r="G564" s="16">
        <f t="shared" si="39"/>
        <v>0</v>
      </c>
      <c r="H564" s="16">
        <f t="shared" si="40"/>
        <v>0</v>
      </c>
      <c r="J564" s="16">
        <f>VLOOKUP($C564,'Growth rate'!$B$3:$T$93,3,FALSE)*VLOOKUP($E564,BY_RES_Demand_Drivers!$A$5:$I$100,7,FALSE)</f>
        <v>2674.7418047419574</v>
      </c>
      <c r="K564" s="16">
        <f>VLOOKUP($C564,'Growth rate'!$B$3:$T$93,3,FALSE)*VLOOKUP($E564,BY_RES_Demand_Drivers!$A$5:$I$100,8,FALSE)</f>
        <v>0</v>
      </c>
      <c r="L564" s="16">
        <f>VLOOKUP($C564,'Growth rate'!$B$3:$T$93,3,FALSE)*VLOOKUP($E564,BY_RES_Demand_Drivers!$A$5:$I$100,9,FALSE)</f>
        <v>0</v>
      </c>
      <c r="M564" s="49">
        <f t="shared" si="37"/>
        <v>0.6</v>
      </c>
    </row>
    <row r="565" spans="2:13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 t="shared" si="38"/>
        <v>1630.5226041706974</v>
      </c>
      <c r="G565" s="16">
        <f t="shared" si="39"/>
        <v>0</v>
      </c>
      <c r="H565" s="16">
        <f t="shared" si="40"/>
        <v>0</v>
      </c>
      <c r="J565" s="16">
        <f>VLOOKUP($C565,'Growth rate'!$B$3:$T$93,3,FALSE)*VLOOKUP($E565,BY_RES_Demand_Drivers!$A$5:$I$100,7,FALSE)</f>
        <v>2717.5376736178291</v>
      </c>
      <c r="K565" s="16">
        <f>VLOOKUP($C565,'Growth rate'!$B$3:$T$93,3,FALSE)*VLOOKUP($E565,BY_RES_Demand_Drivers!$A$5:$I$100,8,FALSE)</f>
        <v>0</v>
      </c>
      <c r="L565" s="16">
        <f>VLOOKUP($C565,'Growth rate'!$B$3:$T$93,3,FALSE)*VLOOKUP($E565,BY_RES_Demand_Drivers!$A$5:$I$100,9,FALSE)</f>
        <v>0</v>
      </c>
      <c r="M565" s="49">
        <f t="shared" si="37"/>
        <v>0.6</v>
      </c>
    </row>
    <row r="566" spans="2:13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 t="shared" si="38"/>
        <v>1656.6109658374285</v>
      </c>
      <c r="G566" s="16">
        <f t="shared" si="39"/>
        <v>0</v>
      </c>
      <c r="H566" s="16">
        <f t="shared" si="40"/>
        <v>0</v>
      </c>
      <c r="J566" s="16">
        <f>VLOOKUP($C566,'Growth rate'!$B$3:$T$93,3,FALSE)*VLOOKUP($E566,BY_RES_Demand_Drivers!$A$5:$I$100,7,FALSE)</f>
        <v>2761.0182763957141</v>
      </c>
      <c r="K566" s="16">
        <f>VLOOKUP($C566,'Growth rate'!$B$3:$T$93,3,FALSE)*VLOOKUP($E566,BY_RES_Demand_Drivers!$A$5:$I$100,8,FALSE)</f>
        <v>0</v>
      </c>
      <c r="L566" s="16">
        <f>VLOOKUP($C566,'Growth rate'!$B$3:$T$93,3,FALSE)*VLOOKUP($E566,BY_RES_Demand_Drivers!$A$5:$I$100,9,FALSE)</f>
        <v>0</v>
      </c>
      <c r="M566" s="49">
        <f t="shared" si="37"/>
        <v>0.6</v>
      </c>
    </row>
    <row r="567" spans="2:13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 t="shared" si="38"/>
        <v>1683.1167412908273</v>
      </c>
      <c r="G567" s="16">
        <f t="shared" si="39"/>
        <v>0</v>
      </c>
      <c r="H567" s="16">
        <f t="shared" si="40"/>
        <v>0</v>
      </c>
      <c r="J567" s="16">
        <f>VLOOKUP($C567,'Growth rate'!$B$3:$T$93,3,FALSE)*VLOOKUP($E567,BY_RES_Demand_Drivers!$A$5:$I$100,7,FALSE)</f>
        <v>2805.1945688180458</v>
      </c>
      <c r="K567" s="16">
        <f>VLOOKUP($C567,'Growth rate'!$B$3:$T$93,3,FALSE)*VLOOKUP($E567,BY_RES_Demand_Drivers!$A$5:$I$100,8,FALSE)</f>
        <v>0</v>
      </c>
      <c r="L567" s="16">
        <f>VLOOKUP($C567,'Growth rate'!$B$3:$T$93,3,FALSE)*VLOOKUP($E567,BY_RES_Demand_Drivers!$A$5:$I$100,9,FALSE)</f>
        <v>0</v>
      </c>
      <c r="M567" s="49">
        <f t="shared" ref="M567:M583" si="41">M485</f>
        <v>0.6</v>
      </c>
    </row>
    <row r="568" spans="2:13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 t="shared" si="38"/>
        <v>1710.0466091514807</v>
      </c>
      <c r="G568" s="16">
        <f t="shared" si="39"/>
        <v>0</v>
      </c>
      <c r="H568" s="16">
        <f t="shared" si="40"/>
        <v>0</v>
      </c>
      <c r="J568" s="16">
        <f>VLOOKUP($C568,'Growth rate'!$B$3:$T$93,3,FALSE)*VLOOKUP($E568,BY_RES_Demand_Drivers!$A$5:$I$100,7,FALSE)</f>
        <v>2850.0776819191346</v>
      </c>
      <c r="K568" s="16">
        <f>VLOOKUP($C568,'Growth rate'!$B$3:$T$93,3,FALSE)*VLOOKUP($E568,BY_RES_Demand_Drivers!$A$5:$I$100,8,FALSE)</f>
        <v>0</v>
      </c>
      <c r="L568" s="16">
        <f>VLOOKUP($C568,'Growth rate'!$B$3:$T$93,3,FALSE)*VLOOKUP($E568,BY_RES_Demand_Drivers!$A$5:$I$100,9,FALSE)</f>
        <v>0</v>
      </c>
      <c r="M568" s="49">
        <f t="shared" si="41"/>
        <v>0.6</v>
      </c>
    </row>
    <row r="569" spans="2:13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 t="shared" si="38"/>
        <v>1737.4073548979045</v>
      </c>
      <c r="G569" s="16">
        <f t="shared" si="39"/>
        <v>0</v>
      </c>
      <c r="H569" s="16">
        <f t="shared" si="40"/>
        <v>0</v>
      </c>
      <c r="J569" s="16">
        <f>VLOOKUP($C569,'Growth rate'!$B$3:$T$93,3,FALSE)*VLOOKUP($E569,BY_RES_Demand_Drivers!$A$5:$I$100,7,FALSE)</f>
        <v>2895.678924829841</v>
      </c>
      <c r="K569" s="16">
        <f>VLOOKUP($C569,'Growth rate'!$B$3:$T$93,3,FALSE)*VLOOKUP($E569,BY_RES_Demand_Drivers!$A$5:$I$100,8,FALSE)</f>
        <v>0</v>
      </c>
      <c r="L569" s="16">
        <f>VLOOKUP($C569,'Growth rate'!$B$3:$T$93,3,FALSE)*VLOOKUP($E569,BY_RES_Demand_Drivers!$A$5:$I$100,9,FALSE)</f>
        <v>0</v>
      </c>
      <c r="M569" s="49">
        <f t="shared" si="41"/>
        <v>0.6</v>
      </c>
    </row>
    <row r="570" spans="2:13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 t="shared" si="38"/>
        <v>1765.2058725762711</v>
      </c>
      <c r="G570" s="16">
        <f t="shared" si="39"/>
        <v>0</v>
      </c>
      <c r="H570" s="16">
        <f t="shared" si="40"/>
        <v>0</v>
      </c>
      <c r="J570" s="16">
        <f>VLOOKUP($C570,'Growth rate'!$B$3:$T$93,3,FALSE)*VLOOKUP($E570,BY_RES_Demand_Drivers!$A$5:$I$100,7,FALSE)</f>
        <v>2942.0097876271184</v>
      </c>
      <c r="K570" s="16">
        <f>VLOOKUP($C570,'Growth rate'!$B$3:$T$93,3,FALSE)*VLOOKUP($E570,BY_RES_Demand_Drivers!$A$5:$I$100,8,FALSE)</f>
        <v>0</v>
      </c>
      <c r="L570" s="16">
        <f>VLOOKUP($C570,'Growth rate'!$B$3:$T$93,3,FALSE)*VLOOKUP($E570,BY_RES_Demand_Drivers!$A$5:$I$100,9,FALSE)</f>
        <v>0</v>
      </c>
      <c r="M570" s="49">
        <f t="shared" si="41"/>
        <v>0.6</v>
      </c>
    </row>
    <row r="571" spans="2:13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 t="shared" si="38"/>
        <v>1793.4491665374915</v>
      </c>
      <c r="G571" s="16">
        <f t="shared" si="39"/>
        <v>0</v>
      </c>
      <c r="H571" s="16">
        <f t="shared" si="40"/>
        <v>0</v>
      </c>
      <c r="J571" s="16">
        <f>VLOOKUP($C571,'Growth rate'!$B$3:$T$93,3,FALSE)*VLOOKUP($E571,BY_RES_Demand_Drivers!$A$5:$I$100,7,FALSE)</f>
        <v>2989.0819442291527</v>
      </c>
      <c r="K571" s="16">
        <f>VLOOKUP($C571,'Growth rate'!$B$3:$T$93,3,FALSE)*VLOOKUP($E571,BY_RES_Demand_Drivers!$A$5:$I$100,8,FALSE)</f>
        <v>0</v>
      </c>
      <c r="L571" s="16">
        <f>VLOOKUP($C571,'Growth rate'!$B$3:$T$93,3,FALSE)*VLOOKUP($E571,BY_RES_Demand_Drivers!$A$5:$I$100,9,FALSE)</f>
        <v>0</v>
      </c>
      <c r="M571" s="49">
        <f t="shared" si="41"/>
        <v>0.6</v>
      </c>
    </row>
    <row r="572" spans="2:13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 t="shared" si="38"/>
        <v>1822.1443532020915</v>
      </c>
      <c r="G572" s="16">
        <f t="shared" si="39"/>
        <v>0</v>
      </c>
      <c r="H572" s="16">
        <f t="shared" si="40"/>
        <v>0</v>
      </c>
      <c r="J572" s="16">
        <f>VLOOKUP($C572,'Growth rate'!$B$3:$T$93,3,FALSE)*VLOOKUP($E572,BY_RES_Demand_Drivers!$A$5:$I$100,7,FALSE)</f>
        <v>3036.9072553368192</v>
      </c>
      <c r="K572" s="16">
        <f>VLOOKUP($C572,'Growth rate'!$B$3:$T$93,3,FALSE)*VLOOKUP($E572,BY_RES_Demand_Drivers!$A$5:$I$100,8,FALSE)</f>
        <v>0</v>
      </c>
      <c r="L572" s="16">
        <f>VLOOKUP($C572,'Growth rate'!$B$3:$T$93,3,FALSE)*VLOOKUP($E572,BY_RES_Demand_Drivers!$A$5:$I$100,9,FALSE)</f>
        <v>0</v>
      </c>
      <c r="M572" s="49">
        <f t="shared" si="41"/>
        <v>0.6</v>
      </c>
    </row>
    <row r="573" spans="2:13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 t="shared" si="38"/>
        <v>1851.2986628533251</v>
      </c>
      <c r="G573" s="16">
        <f t="shared" si="39"/>
        <v>0</v>
      </c>
      <c r="H573" s="16">
        <f t="shared" si="40"/>
        <v>0</v>
      </c>
      <c r="J573" s="16">
        <f>VLOOKUP($C573,'Growth rate'!$B$3:$T$93,3,FALSE)*VLOOKUP($E573,BY_RES_Demand_Drivers!$A$5:$I$100,7,FALSE)</f>
        <v>3085.4977714222086</v>
      </c>
      <c r="K573" s="16">
        <f>VLOOKUP($C573,'Growth rate'!$B$3:$T$93,3,FALSE)*VLOOKUP($E573,BY_RES_Demand_Drivers!$A$5:$I$100,8,FALSE)</f>
        <v>0</v>
      </c>
      <c r="L573" s="16">
        <f>VLOOKUP($C573,'Growth rate'!$B$3:$T$93,3,FALSE)*VLOOKUP($E573,BY_RES_Demand_Drivers!$A$5:$I$100,9,FALSE)</f>
        <v>0</v>
      </c>
      <c r="M573" s="49">
        <f t="shared" si="41"/>
        <v>0.6</v>
      </c>
    </row>
    <row r="574" spans="2:13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 t="shared" si="38"/>
        <v>1880.9194414589781</v>
      </c>
      <c r="G574" s="16">
        <f t="shared" si="39"/>
        <v>0</v>
      </c>
      <c r="H574" s="16">
        <f t="shared" si="40"/>
        <v>0</v>
      </c>
      <c r="J574" s="16">
        <f>VLOOKUP($C574,'Growth rate'!$B$3:$T$93,3,FALSE)*VLOOKUP($E574,BY_RES_Demand_Drivers!$A$5:$I$100,7,FALSE)</f>
        <v>3134.8657357649636</v>
      </c>
      <c r="K574" s="16">
        <f>VLOOKUP($C574,'Growth rate'!$B$3:$T$93,3,FALSE)*VLOOKUP($E574,BY_RES_Demand_Drivers!$A$5:$I$100,8,FALSE)</f>
        <v>0</v>
      </c>
      <c r="L574" s="16">
        <f>VLOOKUP($C574,'Growth rate'!$B$3:$T$93,3,FALSE)*VLOOKUP($E574,BY_RES_Demand_Drivers!$A$5:$I$100,9,FALSE)</f>
        <v>0</v>
      </c>
      <c r="M574" s="49">
        <f t="shared" si="41"/>
        <v>0.6</v>
      </c>
    </row>
    <row r="575" spans="2:13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 t="shared" si="38"/>
        <v>1911.0141525223219</v>
      </c>
      <c r="G575" s="16">
        <f t="shared" si="39"/>
        <v>0</v>
      </c>
      <c r="H575" s="16">
        <f t="shared" si="40"/>
        <v>0</v>
      </c>
      <c r="J575" s="16">
        <f>VLOOKUP($C575,'Growth rate'!$B$3:$T$93,3,FALSE)*VLOOKUP($E575,BY_RES_Demand_Drivers!$A$5:$I$100,7,FALSE)</f>
        <v>3185.0235875372032</v>
      </c>
      <c r="K575" s="16">
        <f>VLOOKUP($C575,'Growth rate'!$B$3:$T$93,3,FALSE)*VLOOKUP($E575,BY_RES_Demand_Drivers!$A$5:$I$100,8,FALSE)</f>
        <v>0</v>
      </c>
      <c r="L575" s="16">
        <f>VLOOKUP($C575,'Growth rate'!$B$3:$T$93,3,FALSE)*VLOOKUP($E575,BY_RES_Demand_Drivers!$A$5:$I$100,9,FALSE)</f>
        <v>0</v>
      </c>
      <c r="M575" s="49">
        <f t="shared" si="41"/>
        <v>0.6</v>
      </c>
    </row>
    <row r="576" spans="2:13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 t="shared" si="38"/>
        <v>1941.5903789626789</v>
      </c>
      <c r="G576" s="16">
        <f t="shared" si="39"/>
        <v>0</v>
      </c>
      <c r="H576" s="16">
        <f t="shared" si="40"/>
        <v>0</v>
      </c>
      <c r="J576" s="16">
        <f>VLOOKUP($C576,'Growth rate'!$B$3:$T$93,3,FALSE)*VLOOKUP($E576,BY_RES_Demand_Drivers!$A$5:$I$100,7,FALSE)</f>
        <v>3235.9839649377982</v>
      </c>
      <c r="K576" s="16">
        <f>VLOOKUP($C576,'Growth rate'!$B$3:$T$93,3,FALSE)*VLOOKUP($E576,BY_RES_Demand_Drivers!$A$5:$I$100,8,FALSE)</f>
        <v>0</v>
      </c>
      <c r="L576" s="16">
        <f>VLOOKUP($C576,'Growth rate'!$B$3:$T$93,3,FALSE)*VLOOKUP($E576,BY_RES_Demand_Drivers!$A$5:$I$100,9,FALSE)</f>
        <v>0</v>
      </c>
      <c r="M576" s="49">
        <f t="shared" si="41"/>
        <v>0.6</v>
      </c>
    </row>
    <row r="577" spans="2:13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 t="shared" si="38"/>
        <v>1972.6558250260819</v>
      </c>
      <c r="G577" s="16">
        <f t="shared" si="39"/>
        <v>0</v>
      </c>
      <c r="H577" s="16">
        <f t="shared" si="40"/>
        <v>0</v>
      </c>
      <c r="J577" s="16">
        <f>VLOOKUP($C577,'Growth rate'!$B$3:$T$93,3,FALSE)*VLOOKUP($E577,BY_RES_Demand_Drivers!$A$5:$I$100,7,FALSE)</f>
        <v>3287.7597083768032</v>
      </c>
      <c r="K577" s="16">
        <f>VLOOKUP($C577,'Growth rate'!$B$3:$T$93,3,FALSE)*VLOOKUP($E577,BY_RES_Demand_Drivers!$A$5:$I$100,8,FALSE)</f>
        <v>0</v>
      </c>
      <c r="L577" s="16">
        <f>VLOOKUP($C577,'Growth rate'!$B$3:$T$93,3,FALSE)*VLOOKUP($E577,BY_RES_Demand_Drivers!$A$5:$I$100,9,FALSE)</f>
        <v>0</v>
      </c>
      <c r="M577" s="49">
        <f t="shared" si="41"/>
        <v>0.6</v>
      </c>
    </row>
    <row r="578" spans="2:13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 t="shared" si="38"/>
        <v>58.408000000000001</v>
      </c>
      <c r="G578" s="16">
        <f t="shared" si="39"/>
        <v>0</v>
      </c>
      <c r="H578" s="16">
        <f t="shared" si="40"/>
        <v>0</v>
      </c>
      <c r="J578" s="16">
        <f>VLOOKUP($C578,'Growth rate'!$B$3:$T$93,3,FALSE)*VLOOKUP($E578,BY_RES_Demand_Drivers!$A$5:$I$100,7,FALSE)</f>
        <v>58.408000000000001</v>
      </c>
      <c r="K578" s="16">
        <f>VLOOKUP($C578,'Growth rate'!$B$3:$T$93,3,FALSE)*VLOOKUP($E578,BY_RES_Demand_Drivers!$A$5:$I$100,8,FALSE)</f>
        <v>0</v>
      </c>
      <c r="L578" s="16">
        <f>VLOOKUP($C578,'Growth rate'!$B$3:$T$93,3,FALSE)*VLOOKUP($E578,BY_RES_Demand_Drivers!$A$5:$I$100,9,FALSE)</f>
        <v>0</v>
      </c>
      <c r="M578" s="49">
        <f t="shared" si="41"/>
        <v>1</v>
      </c>
    </row>
    <row r="579" spans="2:13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 t="shared" si="38"/>
        <v>51.658317939049674</v>
      </c>
      <c r="G579" s="16">
        <f t="shared" si="39"/>
        <v>0</v>
      </c>
      <c r="H579" s="16">
        <f t="shared" si="40"/>
        <v>0</v>
      </c>
      <c r="J579" s="16">
        <f>VLOOKUP($C579,'Growth rate'!$B$3:$T$93,3,FALSE)*VLOOKUP($E579,BY_RES_Demand_Drivers!$A$5:$I$100,7,FALSE)</f>
        <v>51.658317939049674</v>
      </c>
      <c r="K579" s="16">
        <f>VLOOKUP($C579,'Growth rate'!$B$3:$T$93,3,FALSE)*VLOOKUP($E579,BY_RES_Demand_Drivers!$A$5:$I$100,8,FALSE)</f>
        <v>0</v>
      </c>
      <c r="L579" s="16">
        <f>VLOOKUP($C579,'Growth rate'!$B$3:$T$93,3,FALSE)*VLOOKUP($E579,BY_RES_Demand_Drivers!$A$5:$I$100,9,FALSE)</f>
        <v>0</v>
      </c>
      <c r="M579" s="49">
        <f t="shared" si="41"/>
        <v>1</v>
      </c>
    </row>
    <row r="580" spans="2:13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 t="shared" si="38"/>
        <v>52.484851026074473</v>
      </c>
      <c r="G580" s="16">
        <f t="shared" si="39"/>
        <v>0</v>
      </c>
      <c r="H580" s="16">
        <f t="shared" si="40"/>
        <v>0</v>
      </c>
      <c r="J580" s="16">
        <f>VLOOKUP($C580,'Growth rate'!$B$3:$T$93,3,FALSE)*VLOOKUP($E580,BY_RES_Demand_Drivers!$A$5:$I$100,7,FALSE)</f>
        <v>52.484851026074473</v>
      </c>
      <c r="K580" s="16">
        <f>VLOOKUP($C580,'Growth rate'!$B$3:$T$93,3,FALSE)*VLOOKUP($E580,BY_RES_Demand_Drivers!$A$5:$I$100,8,FALSE)</f>
        <v>0</v>
      </c>
      <c r="L580" s="16">
        <f>VLOOKUP($C580,'Growth rate'!$B$3:$T$93,3,FALSE)*VLOOKUP($E580,BY_RES_Demand_Drivers!$A$5:$I$100,9,FALSE)</f>
        <v>0</v>
      </c>
      <c r="M580" s="49">
        <f t="shared" si="41"/>
        <v>1</v>
      </c>
    </row>
    <row r="581" spans="2:13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 t="shared" ref="F581:F644" si="42">J581*$M581</f>
        <v>53.324608642491668</v>
      </c>
      <c r="G581" s="16">
        <f t="shared" ref="G581:G644" si="43">K581*$M581</f>
        <v>0</v>
      </c>
      <c r="H581" s="16">
        <f t="shared" ref="H581:H644" si="44">L581*$M581</f>
        <v>0</v>
      </c>
      <c r="J581" s="16">
        <f>VLOOKUP($C581,'Growth rate'!$B$3:$T$93,3,FALSE)*VLOOKUP($E581,BY_RES_Demand_Drivers!$A$5:$I$100,7,FALSE)</f>
        <v>53.324608642491668</v>
      </c>
      <c r="K581" s="16">
        <f>VLOOKUP($C581,'Growth rate'!$B$3:$T$93,3,FALSE)*VLOOKUP($E581,BY_RES_Demand_Drivers!$A$5:$I$100,8,FALSE)</f>
        <v>0</v>
      </c>
      <c r="L581" s="16">
        <f>VLOOKUP($C581,'Growth rate'!$B$3:$T$93,3,FALSE)*VLOOKUP($E581,BY_RES_Demand_Drivers!$A$5:$I$100,9,FALSE)</f>
        <v>0</v>
      </c>
      <c r="M581" s="49">
        <f t="shared" si="41"/>
        <v>1</v>
      </c>
    </row>
    <row r="582" spans="2:13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 t="shared" si="42"/>
        <v>54.177802380771539</v>
      </c>
      <c r="G582" s="16">
        <f t="shared" si="43"/>
        <v>0</v>
      </c>
      <c r="H582" s="16">
        <f t="shared" si="44"/>
        <v>0</v>
      </c>
      <c r="J582" s="16">
        <f>VLOOKUP($C582,'Growth rate'!$B$3:$T$93,3,FALSE)*VLOOKUP($E582,BY_RES_Demand_Drivers!$A$5:$I$100,7,FALSE)</f>
        <v>54.177802380771539</v>
      </c>
      <c r="K582" s="16">
        <f>VLOOKUP($C582,'Growth rate'!$B$3:$T$93,3,FALSE)*VLOOKUP($E582,BY_RES_Demand_Drivers!$A$5:$I$100,8,FALSE)</f>
        <v>0</v>
      </c>
      <c r="L582" s="16">
        <f>VLOOKUP($C582,'Growth rate'!$B$3:$T$93,3,FALSE)*VLOOKUP($E582,BY_RES_Demand_Drivers!$A$5:$I$100,9,FALSE)</f>
        <v>0</v>
      </c>
      <c r="M582" s="49">
        <f t="shared" si="41"/>
        <v>1</v>
      </c>
    </row>
    <row r="583" spans="2:13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 t="shared" si="42"/>
        <v>55.044647218863879</v>
      </c>
      <c r="G583" s="16">
        <f t="shared" si="43"/>
        <v>0</v>
      </c>
      <c r="H583" s="16">
        <f t="shared" si="44"/>
        <v>0</v>
      </c>
      <c r="J583" s="16">
        <f>VLOOKUP($C583,'Growth rate'!$B$3:$T$93,3,FALSE)*VLOOKUP($E583,BY_RES_Demand_Drivers!$A$5:$I$100,7,FALSE)</f>
        <v>55.044647218863879</v>
      </c>
      <c r="K583" s="16">
        <f>VLOOKUP($C583,'Growth rate'!$B$3:$T$93,3,FALSE)*VLOOKUP($E583,BY_RES_Demand_Drivers!$A$5:$I$100,8,FALSE)</f>
        <v>0</v>
      </c>
      <c r="L583" s="16">
        <f>VLOOKUP($C583,'Growth rate'!$B$3:$T$93,3,FALSE)*VLOOKUP($E583,BY_RES_Demand_Drivers!$A$5:$I$100,9,FALSE)</f>
        <v>0</v>
      </c>
      <c r="M583" s="49">
        <f t="shared" si="41"/>
        <v>1</v>
      </c>
    </row>
    <row r="584" spans="2:13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 t="shared" si="42"/>
        <v>50.332825416929133</v>
      </c>
      <c r="G584" s="16">
        <f t="shared" si="43"/>
        <v>0</v>
      </c>
      <c r="H584" s="16">
        <f t="shared" si="44"/>
        <v>0</v>
      </c>
      <c r="J584" s="16">
        <f>VLOOKUP($C584,'Growth rate'!$B$3:$T$93,3,FALSE)*VLOOKUP($E584,BY_RES_Demand_Drivers!$A$5:$I$100,7,FALSE)</f>
        <v>55.925361574365702</v>
      </c>
      <c r="K584" s="16">
        <f>VLOOKUP($C584,'Growth rate'!$B$3:$T$93,3,FALSE)*VLOOKUP($E584,BY_RES_Demand_Drivers!$A$5:$I$100,8,FALSE)</f>
        <v>0</v>
      </c>
      <c r="L584" s="16">
        <f>VLOOKUP($C584,'Growth rate'!$B$3:$T$93,3,FALSE)*VLOOKUP($E584,BY_RES_Demand_Drivers!$A$5:$I$100,9,FALSE)</f>
        <v>0</v>
      </c>
      <c r="M584" s="49">
        <f>M502</f>
        <v>0.9</v>
      </c>
    </row>
    <row r="585" spans="2:13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 t="shared" si="42"/>
        <v>50.569948950004445</v>
      </c>
      <c r="G585" s="16">
        <f t="shared" si="43"/>
        <v>0</v>
      </c>
      <c r="H585" s="16">
        <f t="shared" si="44"/>
        <v>0</v>
      </c>
      <c r="J585" s="16">
        <f>VLOOKUP($C585,'Growth rate'!$B$3:$T$93,3,FALSE)*VLOOKUP($E585,BY_RES_Demand_Drivers!$A$5:$I$100,7,FALSE)</f>
        <v>56.820167359555555</v>
      </c>
      <c r="K585" s="16">
        <f>VLOOKUP($C585,'Growth rate'!$B$3:$T$93,3,FALSE)*VLOOKUP($E585,BY_RES_Demand_Drivers!$A$5:$I$100,8,FALSE)</f>
        <v>0</v>
      </c>
      <c r="L585" s="16">
        <f>VLOOKUP($C585,'Growth rate'!$B$3:$T$93,3,FALSE)*VLOOKUP($E585,BY_RES_Demand_Drivers!$A$5:$I$100,9,FALSE)</f>
        <v>0</v>
      </c>
      <c r="M585" s="49">
        <f t="shared" ref="M585:M648" si="45">M503</f>
        <v>0.89</v>
      </c>
    </row>
    <row r="586" spans="2:13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 t="shared" si="42"/>
        <v>50.801775232831424</v>
      </c>
      <c r="G586" s="16">
        <f t="shared" si="43"/>
        <v>0</v>
      </c>
      <c r="H586" s="16">
        <f t="shared" si="44"/>
        <v>0</v>
      </c>
      <c r="J586" s="16">
        <f>VLOOKUP($C586,'Growth rate'!$B$3:$T$93,3,FALSE)*VLOOKUP($E586,BY_RES_Demand_Drivers!$A$5:$I$100,7,FALSE)</f>
        <v>57.729290037308438</v>
      </c>
      <c r="K586" s="16">
        <f>VLOOKUP($C586,'Growth rate'!$B$3:$T$93,3,FALSE)*VLOOKUP($E586,BY_RES_Demand_Drivers!$A$5:$I$100,8,FALSE)</f>
        <v>0</v>
      </c>
      <c r="L586" s="16">
        <f>VLOOKUP($C586,'Growth rate'!$B$3:$T$93,3,FALSE)*VLOOKUP($E586,BY_RES_Demand_Drivers!$A$5:$I$100,9,FALSE)</f>
        <v>0</v>
      </c>
      <c r="M586" s="49">
        <f t="shared" si="45"/>
        <v>0.88</v>
      </c>
    </row>
    <row r="587" spans="2:13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 t="shared" si="42"/>
        <v>51.028074049777679</v>
      </c>
      <c r="G587" s="16">
        <f t="shared" si="43"/>
        <v>0</v>
      </c>
      <c r="H587" s="16">
        <f t="shared" si="44"/>
        <v>0</v>
      </c>
      <c r="J587" s="16">
        <f>VLOOKUP($C587,'Growth rate'!$B$3:$T$93,3,FALSE)*VLOOKUP($E587,BY_RES_Demand_Drivers!$A$5:$I$100,7,FALSE)</f>
        <v>58.652958677905382</v>
      </c>
      <c r="K587" s="16">
        <f>VLOOKUP($C587,'Growth rate'!$B$3:$T$93,3,FALSE)*VLOOKUP($E587,BY_RES_Demand_Drivers!$A$5:$I$100,8,FALSE)</f>
        <v>0</v>
      </c>
      <c r="L587" s="16">
        <f>VLOOKUP($C587,'Growth rate'!$B$3:$T$93,3,FALSE)*VLOOKUP($E587,BY_RES_Demand_Drivers!$A$5:$I$100,9,FALSE)</f>
        <v>0</v>
      </c>
      <c r="M587" s="49">
        <f t="shared" si="45"/>
        <v>0.87</v>
      </c>
    </row>
    <row r="588" spans="2:13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 t="shared" si="42"/>
        <v>51.24860917440661</v>
      </c>
      <c r="G588" s="16">
        <f t="shared" si="43"/>
        <v>0</v>
      </c>
      <c r="H588" s="16">
        <f t="shared" si="44"/>
        <v>0</v>
      </c>
      <c r="J588" s="16">
        <f>VLOOKUP($C588,'Growth rate'!$B$3:$T$93,3,FALSE)*VLOOKUP($E588,BY_RES_Demand_Drivers!$A$5:$I$100,7,FALSE)</f>
        <v>59.591406016751876</v>
      </c>
      <c r="K588" s="16">
        <f>VLOOKUP($C588,'Growth rate'!$B$3:$T$93,3,FALSE)*VLOOKUP($E588,BY_RES_Demand_Drivers!$A$5:$I$100,8,FALSE)</f>
        <v>0</v>
      </c>
      <c r="L588" s="16">
        <f>VLOOKUP($C588,'Growth rate'!$B$3:$T$93,3,FALSE)*VLOOKUP($E588,BY_RES_Demand_Drivers!$A$5:$I$100,9,FALSE)</f>
        <v>0</v>
      </c>
      <c r="M588" s="49">
        <f t="shared" si="45"/>
        <v>0.86</v>
      </c>
    </row>
    <row r="589" spans="2:13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 t="shared" si="42"/>
        <v>51.463138236066911</v>
      </c>
      <c r="G589" s="16">
        <f t="shared" si="43"/>
        <v>0</v>
      </c>
      <c r="H589" s="16">
        <f t="shared" si="44"/>
        <v>0</v>
      </c>
      <c r="J589" s="16">
        <f>VLOOKUP($C589,'Growth rate'!$B$3:$T$93,3,FALSE)*VLOOKUP($E589,BY_RES_Demand_Drivers!$A$5:$I$100,7,FALSE)</f>
        <v>60.5448685130199</v>
      </c>
      <c r="K589" s="16">
        <f>VLOOKUP($C589,'Growth rate'!$B$3:$T$93,3,FALSE)*VLOOKUP($E589,BY_RES_Demand_Drivers!$A$5:$I$100,8,FALSE)</f>
        <v>0</v>
      </c>
      <c r="L589" s="16">
        <f>VLOOKUP($C589,'Growth rate'!$B$3:$T$93,3,FALSE)*VLOOKUP($E589,BY_RES_Demand_Drivers!$A$5:$I$100,9,FALSE)</f>
        <v>0</v>
      </c>
      <c r="M589" s="49">
        <f t="shared" si="45"/>
        <v>0.85</v>
      </c>
    </row>
    <row r="590" spans="2:13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 t="shared" si="42"/>
        <v>51.517628617728633</v>
      </c>
      <c r="G590" s="16">
        <f t="shared" si="43"/>
        <v>0</v>
      </c>
      <c r="H590" s="16">
        <f t="shared" si="44"/>
        <v>0</v>
      </c>
      <c r="J590" s="16">
        <f>VLOOKUP($C590,'Growth rate'!$B$3:$T$93,3,FALSE)*VLOOKUP($E590,BY_RES_Demand_Drivers!$A$5:$I$100,7,FALSE)</f>
        <v>61.513586409228218</v>
      </c>
      <c r="K590" s="16">
        <f>VLOOKUP($C590,'Growth rate'!$B$3:$T$93,3,FALSE)*VLOOKUP($E590,BY_RES_Demand_Drivers!$A$5:$I$100,8,FALSE)</f>
        <v>0</v>
      </c>
      <c r="L590" s="16">
        <f>VLOOKUP($C590,'Growth rate'!$B$3:$T$93,3,FALSE)*VLOOKUP($E590,BY_RES_Demand_Drivers!$A$5:$I$100,9,FALSE)</f>
        <v>0</v>
      </c>
      <c r="M590" s="49">
        <f t="shared" si="45"/>
        <v>0.83750000000000002</v>
      </c>
    </row>
    <row r="591" spans="2:13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 t="shared" si="42"/>
        <v>51.560688128215084</v>
      </c>
      <c r="G591" s="16">
        <f t="shared" si="43"/>
        <v>0</v>
      </c>
      <c r="H591" s="16">
        <f t="shared" si="44"/>
        <v>0</v>
      </c>
      <c r="J591" s="16">
        <f>VLOOKUP($C591,'Growth rate'!$B$3:$T$93,3,FALSE)*VLOOKUP($E591,BY_RES_Demand_Drivers!$A$5:$I$100,7,FALSE)</f>
        <v>62.497803791775866</v>
      </c>
      <c r="K591" s="16">
        <f>VLOOKUP($C591,'Growth rate'!$B$3:$T$93,3,FALSE)*VLOOKUP($E591,BY_RES_Demand_Drivers!$A$5:$I$100,8,FALSE)</f>
        <v>0</v>
      </c>
      <c r="L591" s="16">
        <f>VLOOKUP($C591,'Growth rate'!$B$3:$T$93,3,FALSE)*VLOOKUP($E591,BY_RES_Demand_Drivers!$A$5:$I$100,9,FALSE)</f>
        <v>0</v>
      </c>
      <c r="M591" s="49">
        <f t="shared" si="45"/>
        <v>0.82499999999999996</v>
      </c>
    </row>
    <row r="592" spans="2:13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 t="shared" si="42"/>
        <v>51.591937030110977</v>
      </c>
      <c r="G592" s="16">
        <f t="shared" si="43"/>
        <v>0</v>
      </c>
      <c r="H592" s="16">
        <f t="shared" si="44"/>
        <v>0</v>
      </c>
      <c r="J592" s="16">
        <f>VLOOKUP($C592,'Growth rate'!$B$3:$T$93,3,FALSE)*VLOOKUP($E592,BY_RES_Demand_Drivers!$A$5:$I$100,7,FALSE)</f>
        <v>63.497768652444279</v>
      </c>
      <c r="K592" s="16">
        <f>VLOOKUP($C592,'Growth rate'!$B$3:$T$93,3,FALSE)*VLOOKUP($E592,BY_RES_Demand_Drivers!$A$5:$I$100,8,FALSE)</f>
        <v>0</v>
      </c>
      <c r="L592" s="16">
        <f>VLOOKUP($C592,'Growth rate'!$B$3:$T$93,3,FALSE)*VLOOKUP($E592,BY_RES_Demand_Drivers!$A$5:$I$100,9,FALSE)</f>
        <v>0</v>
      </c>
      <c r="M592" s="49">
        <f t="shared" si="45"/>
        <v>0.8125</v>
      </c>
    </row>
    <row r="593" spans="2:13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 t="shared" si="42"/>
        <v>51.610986360706697</v>
      </c>
      <c r="G593" s="16">
        <f t="shared" si="43"/>
        <v>0</v>
      </c>
      <c r="H593" s="16">
        <f t="shared" si="44"/>
        <v>0</v>
      </c>
      <c r="J593" s="16">
        <f>VLOOKUP($C593,'Growth rate'!$B$3:$T$93,3,FALSE)*VLOOKUP($E593,BY_RES_Demand_Drivers!$A$5:$I$100,7,FALSE)</f>
        <v>64.51373295088338</v>
      </c>
      <c r="K593" s="16">
        <f>VLOOKUP($C593,'Growth rate'!$B$3:$T$93,3,FALSE)*VLOOKUP($E593,BY_RES_Demand_Drivers!$A$5:$I$100,8,FALSE)</f>
        <v>0</v>
      </c>
      <c r="L593" s="16">
        <f>VLOOKUP($C593,'Growth rate'!$B$3:$T$93,3,FALSE)*VLOOKUP($E593,BY_RES_Demand_Drivers!$A$5:$I$100,9,FALSE)</f>
        <v>0</v>
      </c>
      <c r="M593" s="49">
        <f t="shared" si="45"/>
        <v>0.79999999999999993</v>
      </c>
    </row>
    <row r="594" spans="2:13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 t="shared" si="42"/>
        <v>51.617437734001797</v>
      </c>
      <c r="G594" s="16">
        <f t="shared" si="43"/>
        <v>0</v>
      </c>
      <c r="H594" s="16">
        <f t="shared" si="44"/>
        <v>0</v>
      </c>
      <c r="J594" s="16">
        <f>VLOOKUP($C594,'Growth rate'!$B$3:$T$93,3,FALSE)*VLOOKUP($E594,BY_RES_Demand_Drivers!$A$5:$I$100,7,FALSE)</f>
        <v>65.545952678097521</v>
      </c>
      <c r="K594" s="16">
        <f>VLOOKUP($C594,'Growth rate'!$B$3:$T$93,3,FALSE)*VLOOKUP($E594,BY_RES_Demand_Drivers!$A$5:$I$100,8,FALSE)</f>
        <v>0</v>
      </c>
      <c r="L594" s="16">
        <f>VLOOKUP($C594,'Growth rate'!$B$3:$T$93,3,FALSE)*VLOOKUP($E594,BY_RES_Demand_Drivers!$A$5:$I$100,9,FALSE)</f>
        <v>0</v>
      </c>
      <c r="M594" s="49">
        <f t="shared" si="45"/>
        <v>0.78749999999999998</v>
      </c>
    </row>
    <row r="595" spans="2:13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 t="shared" si="42"/>
        <v>51.610883138733982</v>
      </c>
      <c r="G595" s="16">
        <f t="shared" si="43"/>
        <v>0</v>
      </c>
      <c r="H595" s="16">
        <f t="shared" si="44"/>
        <v>0</v>
      </c>
      <c r="J595" s="16">
        <f>VLOOKUP($C595,'Growth rate'!$B$3:$T$93,3,FALSE)*VLOOKUP($E595,BY_RES_Demand_Drivers!$A$5:$I$100,7,FALSE)</f>
        <v>66.594687920947081</v>
      </c>
      <c r="K595" s="16">
        <f>VLOOKUP($C595,'Growth rate'!$B$3:$T$93,3,FALSE)*VLOOKUP($E595,BY_RES_Demand_Drivers!$A$5:$I$100,8,FALSE)</f>
        <v>0</v>
      </c>
      <c r="L595" s="16">
        <f>VLOOKUP($C595,'Growth rate'!$B$3:$T$93,3,FALSE)*VLOOKUP($E595,BY_RES_Demand_Drivers!$A$5:$I$100,9,FALSE)</f>
        <v>0</v>
      </c>
      <c r="M595" s="49">
        <f t="shared" si="45"/>
        <v>0.77499999999999991</v>
      </c>
    </row>
    <row r="596" spans="2:13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 t="shared" si="42"/>
        <v>51.5909047323577</v>
      </c>
      <c r="G596" s="16">
        <f t="shared" si="43"/>
        <v>0</v>
      </c>
      <c r="H596" s="16">
        <f t="shared" si="44"/>
        <v>0</v>
      </c>
      <c r="J596" s="16">
        <f>VLOOKUP($C596,'Growth rate'!$B$3:$T$93,3,FALSE)*VLOOKUP($E596,BY_RES_Demand_Drivers!$A$5:$I$100,7,FALSE)</f>
        <v>67.660202927682235</v>
      </c>
      <c r="K596" s="16">
        <f>VLOOKUP($C596,'Growth rate'!$B$3:$T$93,3,FALSE)*VLOOKUP($E596,BY_RES_Demand_Drivers!$A$5:$I$100,8,FALSE)</f>
        <v>0</v>
      </c>
      <c r="L596" s="16">
        <f>VLOOKUP($C596,'Growth rate'!$B$3:$T$93,3,FALSE)*VLOOKUP($E596,BY_RES_Demand_Drivers!$A$5:$I$100,9,FALSE)</f>
        <v>0</v>
      </c>
      <c r="M596" s="49">
        <f t="shared" si="45"/>
        <v>0.76249999999999996</v>
      </c>
    </row>
    <row r="597" spans="2:13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 t="shared" si="42"/>
        <v>51.557074630893865</v>
      </c>
      <c r="G597" s="16">
        <f t="shared" si="43"/>
        <v>0</v>
      </c>
      <c r="H597" s="16">
        <f t="shared" si="44"/>
        <v>0</v>
      </c>
      <c r="J597" s="16">
        <f>VLOOKUP($C597,'Growth rate'!$B$3:$T$93,3,FALSE)*VLOOKUP($E597,BY_RES_Demand_Drivers!$A$5:$I$100,7,FALSE)</f>
        <v>68.742766174525158</v>
      </c>
      <c r="K597" s="16">
        <f>VLOOKUP($C597,'Growth rate'!$B$3:$T$93,3,FALSE)*VLOOKUP($E597,BY_RES_Demand_Drivers!$A$5:$I$100,8,FALSE)</f>
        <v>0</v>
      </c>
      <c r="L597" s="16">
        <f>VLOOKUP($C597,'Growth rate'!$B$3:$T$93,3,FALSE)*VLOOKUP($E597,BY_RES_Demand_Drivers!$A$5:$I$100,9,FALSE)</f>
        <v>0</v>
      </c>
      <c r="M597" s="49">
        <f t="shared" si="45"/>
        <v>0.75</v>
      </c>
    </row>
    <row r="598" spans="2:13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 t="shared" si="42"/>
        <v>51.508954694571692</v>
      </c>
      <c r="G598" s="16">
        <f t="shared" si="43"/>
        <v>0</v>
      </c>
      <c r="H598" s="16">
        <f t="shared" si="44"/>
        <v>0</v>
      </c>
      <c r="J598" s="16">
        <f>VLOOKUP($C598,'Growth rate'!$B$3:$T$93,3,FALSE)*VLOOKUP($E598,BY_RES_Demand_Drivers!$A$5:$I$100,7,FALSE)</f>
        <v>69.842650433317559</v>
      </c>
      <c r="K598" s="16">
        <f>VLOOKUP($C598,'Growth rate'!$B$3:$T$93,3,FALSE)*VLOOKUP($E598,BY_RES_Demand_Drivers!$A$5:$I$100,8,FALSE)</f>
        <v>0</v>
      </c>
      <c r="L598" s="16">
        <f>VLOOKUP($C598,'Growth rate'!$B$3:$T$93,3,FALSE)*VLOOKUP($E598,BY_RES_Demand_Drivers!$A$5:$I$100,9,FALSE)</f>
        <v>0</v>
      </c>
      <c r="M598" s="49">
        <f t="shared" si="45"/>
        <v>0.73749999999999993</v>
      </c>
    </row>
    <row r="599" spans="2:13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 t="shared" si="42"/>
        <v>51.446096309181712</v>
      </c>
      <c r="G599" s="16">
        <f t="shared" si="43"/>
        <v>0</v>
      </c>
      <c r="H599" s="16">
        <f t="shared" si="44"/>
        <v>0</v>
      </c>
      <c r="J599" s="16">
        <f>VLOOKUP($C599,'Growth rate'!$B$3:$T$93,3,FALSE)*VLOOKUP($E599,BY_RES_Demand_Drivers!$A$5:$I$100,7,FALSE)</f>
        <v>70.960132840250637</v>
      </c>
      <c r="K599" s="16">
        <f>VLOOKUP($C599,'Growth rate'!$B$3:$T$93,3,FALSE)*VLOOKUP($E599,BY_RES_Demand_Drivers!$A$5:$I$100,8,FALSE)</f>
        <v>0</v>
      </c>
      <c r="L599" s="16">
        <f>VLOOKUP($C599,'Growth rate'!$B$3:$T$93,3,FALSE)*VLOOKUP($E599,BY_RES_Demand_Drivers!$A$5:$I$100,9,FALSE)</f>
        <v>0</v>
      </c>
      <c r="M599" s="49">
        <f t="shared" si="45"/>
        <v>0.72499999999999998</v>
      </c>
    </row>
    <row r="600" spans="2:13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 t="shared" si="42"/>
        <v>51.368040163057437</v>
      </c>
      <c r="G600" s="16">
        <f t="shared" si="43"/>
        <v>0</v>
      </c>
      <c r="H600" s="16">
        <f t="shared" si="44"/>
        <v>0</v>
      </c>
      <c r="J600" s="16">
        <f>VLOOKUP($C600,'Growth rate'!$B$3:$T$93,3,FALSE)*VLOOKUP($E600,BY_RES_Demand_Drivers!$A$5:$I$100,7,FALSE)</f>
        <v>72.095494965694655</v>
      </c>
      <c r="K600" s="16">
        <f>VLOOKUP($C600,'Growth rate'!$B$3:$T$93,3,FALSE)*VLOOKUP($E600,BY_RES_Demand_Drivers!$A$5:$I$100,8,FALSE)</f>
        <v>0</v>
      </c>
      <c r="L600" s="16">
        <f>VLOOKUP($C600,'Growth rate'!$B$3:$T$93,3,FALSE)*VLOOKUP($E600,BY_RES_Demand_Drivers!$A$5:$I$100,9,FALSE)</f>
        <v>0</v>
      </c>
      <c r="M600" s="49">
        <f t="shared" si="45"/>
        <v>0.71249999999999991</v>
      </c>
    </row>
    <row r="601" spans="2:13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 t="shared" si="42"/>
        <v>51.274316019602033</v>
      </c>
      <c r="G601" s="16">
        <f t="shared" si="43"/>
        <v>0</v>
      </c>
      <c r="H601" s="16">
        <f t="shared" si="44"/>
        <v>0</v>
      </c>
      <c r="J601" s="16">
        <f>VLOOKUP($C601,'Growth rate'!$B$3:$T$93,3,FALSE)*VLOOKUP($E601,BY_RES_Demand_Drivers!$A$5:$I$100,7,FALSE)</f>
        <v>73.249022885145763</v>
      </c>
      <c r="K601" s="16">
        <f>VLOOKUP($C601,'Growth rate'!$B$3:$T$93,3,FALSE)*VLOOKUP($E601,BY_RES_Demand_Drivers!$A$5:$I$100,8,FALSE)</f>
        <v>0</v>
      </c>
      <c r="L601" s="16">
        <f>VLOOKUP($C601,'Growth rate'!$B$3:$T$93,3,FALSE)*VLOOKUP($E601,BY_RES_Demand_Drivers!$A$5:$I$100,9,FALSE)</f>
        <v>0</v>
      </c>
      <c r="M601" s="49">
        <f t="shared" si="45"/>
        <v>0.7</v>
      </c>
    </row>
    <row r="602" spans="2:13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 t="shared" si="42"/>
        <v>51.164442485274328</v>
      </c>
      <c r="G602" s="16">
        <f t="shared" si="43"/>
        <v>0</v>
      </c>
      <c r="H602" s="16">
        <f t="shared" si="44"/>
        <v>0</v>
      </c>
      <c r="J602" s="16">
        <f>VLOOKUP($C602,'Growth rate'!$B$3:$T$93,3,FALSE)*VLOOKUP($E602,BY_RES_Demand_Drivers!$A$5:$I$100,7,FALSE)</f>
        <v>74.421007251308112</v>
      </c>
      <c r="K602" s="16">
        <f>VLOOKUP($C602,'Growth rate'!$B$3:$T$93,3,FALSE)*VLOOKUP($E602,BY_RES_Demand_Drivers!$A$5:$I$100,8,FALSE)</f>
        <v>0</v>
      </c>
      <c r="L602" s="16">
        <f>VLOOKUP($C602,'Growth rate'!$B$3:$T$93,3,FALSE)*VLOOKUP($E602,BY_RES_Demand_Drivers!$A$5:$I$100,9,FALSE)</f>
        <v>0</v>
      </c>
      <c r="M602" s="49">
        <f t="shared" si="45"/>
        <v>0.6875</v>
      </c>
    </row>
    <row r="603" spans="2:13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 t="shared" si="42"/>
        <v>51.037926772947095</v>
      </c>
      <c r="G603" s="16">
        <f t="shared" si="43"/>
        <v>0</v>
      </c>
      <c r="H603" s="16">
        <f t="shared" si="44"/>
        <v>0</v>
      </c>
      <c r="J603" s="16">
        <f>VLOOKUP($C603,'Growth rate'!$B$3:$T$93,3,FALSE)*VLOOKUP($E603,BY_RES_Demand_Drivers!$A$5:$I$100,7,FALSE)</f>
        <v>75.611743367329041</v>
      </c>
      <c r="K603" s="16">
        <f>VLOOKUP($C603,'Growth rate'!$B$3:$T$93,3,FALSE)*VLOOKUP($E603,BY_RES_Demand_Drivers!$A$5:$I$100,8,FALSE)</f>
        <v>0</v>
      </c>
      <c r="L603" s="16">
        <f>VLOOKUP($C603,'Growth rate'!$B$3:$T$93,3,FALSE)*VLOOKUP($E603,BY_RES_Demand_Drivers!$A$5:$I$100,9,FALSE)</f>
        <v>0</v>
      </c>
      <c r="M603" s="49">
        <f t="shared" si="45"/>
        <v>0.67499999999999993</v>
      </c>
    </row>
    <row r="604" spans="2:13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 t="shared" si="42"/>
        <v>50.894264460549174</v>
      </c>
      <c r="G604" s="16">
        <f t="shared" si="43"/>
        <v>0</v>
      </c>
      <c r="H604" s="16">
        <f t="shared" si="44"/>
        <v>0</v>
      </c>
      <c r="J604" s="16">
        <f>VLOOKUP($C604,'Growth rate'!$B$3:$T$93,3,FALSE)*VLOOKUP($E604,BY_RES_Demand_Drivers!$A$5:$I$100,7,FALSE)</f>
        <v>76.821531261206303</v>
      </c>
      <c r="K604" s="16">
        <f>VLOOKUP($C604,'Growth rate'!$B$3:$T$93,3,FALSE)*VLOOKUP($E604,BY_RES_Demand_Drivers!$A$5:$I$100,8,FALSE)</f>
        <v>0</v>
      </c>
      <c r="L604" s="16">
        <f>VLOOKUP($C604,'Growth rate'!$B$3:$T$93,3,FALSE)*VLOOKUP($E604,BY_RES_Demand_Drivers!$A$5:$I$100,9,FALSE)</f>
        <v>0</v>
      </c>
      <c r="M604" s="49">
        <f t="shared" si="45"/>
        <v>0.66249999999999998</v>
      </c>
    </row>
    <row r="605" spans="2:13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 t="shared" si="42"/>
        <v>50.732939244900649</v>
      </c>
      <c r="G605" s="16">
        <f t="shared" si="43"/>
        <v>0</v>
      </c>
      <c r="H605" s="16">
        <f t="shared" si="44"/>
        <v>0</v>
      </c>
      <c r="J605" s="16">
        <f>VLOOKUP($C605,'Growth rate'!$B$3:$T$93,3,FALSE)*VLOOKUP($E605,BY_RES_Demand_Drivers!$A$5:$I$100,7,FALSE)</f>
        <v>78.050675761385619</v>
      </c>
      <c r="K605" s="16">
        <f>VLOOKUP($C605,'Growth rate'!$B$3:$T$93,3,FALSE)*VLOOKUP($E605,BY_RES_Demand_Drivers!$A$5:$I$100,8,FALSE)</f>
        <v>0</v>
      </c>
      <c r="L605" s="16">
        <f>VLOOKUP($C605,'Growth rate'!$B$3:$T$93,3,FALSE)*VLOOKUP($E605,BY_RES_Demand_Drivers!$A$5:$I$100,9,FALSE)</f>
        <v>0</v>
      </c>
      <c r="M605" s="49">
        <f t="shared" si="45"/>
        <v>0.64999999999999991</v>
      </c>
    </row>
    <row r="606" spans="2:13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 t="shared" si="42"/>
        <v>50.553422690649462</v>
      </c>
      <c r="G606" s="16">
        <f t="shared" si="43"/>
        <v>0</v>
      </c>
      <c r="H606" s="16">
        <f t="shared" si="44"/>
        <v>0</v>
      </c>
      <c r="J606" s="16">
        <f>VLOOKUP($C606,'Growth rate'!$B$3:$T$93,3,FALSE)*VLOOKUP($E606,BY_RES_Demand_Drivers!$A$5:$I$100,7,FALSE)</f>
        <v>79.299486573567791</v>
      </c>
      <c r="K606" s="16">
        <f>VLOOKUP($C606,'Growth rate'!$B$3:$T$93,3,FALSE)*VLOOKUP($E606,BY_RES_Demand_Drivers!$A$5:$I$100,8,FALSE)</f>
        <v>0</v>
      </c>
      <c r="L606" s="16">
        <f>VLOOKUP($C606,'Growth rate'!$B$3:$T$93,3,FALSE)*VLOOKUP($E606,BY_RES_Demand_Drivers!$A$5:$I$100,9,FALSE)</f>
        <v>0</v>
      </c>
      <c r="M606" s="49">
        <f t="shared" si="45"/>
        <v>0.63749999999999996</v>
      </c>
    </row>
    <row r="607" spans="2:13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 t="shared" si="42"/>
        <v>50.355173974215546</v>
      </c>
      <c r="G607" s="16">
        <f t="shared" si="43"/>
        <v>0</v>
      </c>
      <c r="H607" s="16">
        <f t="shared" si="44"/>
        <v>0</v>
      </c>
      <c r="J607" s="16">
        <f>VLOOKUP($C607,'Growth rate'!$B$3:$T$93,3,FALSE)*VLOOKUP($E607,BY_RES_Demand_Drivers!$A$5:$I$100,7,FALSE)</f>
        <v>80.568278358744877</v>
      </c>
      <c r="K607" s="16">
        <f>VLOOKUP($C607,'Growth rate'!$B$3:$T$93,3,FALSE)*VLOOKUP($E607,BY_RES_Demand_Drivers!$A$5:$I$100,8,FALSE)</f>
        <v>0</v>
      </c>
      <c r="L607" s="16">
        <f>VLOOKUP($C607,'Growth rate'!$B$3:$T$93,3,FALSE)*VLOOKUP($E607,BY_RES_Demand_Drivers!$A$5:$I$100,9,FALSE)</f>
        <v>0</v>
      </c>
      <c r="M607" s="49">
        <f t="shared" si="45"/>
        <v>0.625</v>
      </c>
    </row>
    <row r="608" spans="2:13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 t="shared" si="42"/>
        <v>50.137639622646937</v>
      </c>
      <c r="G608" s="16">
        <f t="shared" si="43"/>
        <v>0</v>
      </c>
      <c r="H608" s="16">
        <f t="shared" si="44"/>
        <v>0</v>
      </c>
      <c r="J608" s="16">
        <f>VLOOKUP($C608,'Growth rate'!$B$3:$T$93,3,FALSE)*VLOOKUP($E608,BY_RES_Demand_Drivers!$A$5:$I$100,7,FALSE)</f>
        <v>81.857370812484803</v>
      </c>
      <c r="K608" s="16">
        <f>VLOOKUP($C608,'Growth rate'!$B$3:$T$93,3,FALSE)*VLOOKUP($E608,BY_RES_Demand_Drivers!$A$5:$I$100,8,FALSE)</f>
        <v>0</v>
      </c>
      <c r="L608" s="16">
        <f>VLOOKUP($C608,'Growth rate'!$B$3:$T$93,3,FALSE)*VLOOKUP($E608,BY_RES_Demand_Drivers!$A$5:$I$100,9,FALSE)</f>
        <v>0</v>
      </c>
      <c r="M608" s="49">
        <f t="shared" si="45"/>
        <v>0.61249999999999993</v>
      </c>
    </row>
    <row r="609" spans="2:13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 t="shared" si="42"/>
        <v>49.900253247290735</v>
      </c>
      <c r="G609" s="16">
        <f t="shared" si="43"/>
        <v>0</v>
      </c>
      <c r="H609" s="16">
        <f t="shared" si="44"/>
        <v>0</v>
      </c>
      <c r="J609" s="16">
        <f>VLOOKUP($C609,'Growth rate'!$B$3:$T$93,3,FALSE)*VLOOKUP($E609,BY_RES_Demand_Drivers!$A$5:$I$100,7,FALSE)</f>
        <v>83.167088745484563</v>
      </c>
      <c r="K609" s="16">
        <f>VLOOKUP($C609,'Growth rate'!$B$3:$T$93,3,FALSE)*VLOOKUP($E609,BY_RES_Demand_Drivers!$A$5:$I$100,8,FALSE)</f>
        <v>0</v>
      </c>
      <c r="L609" s="16">
        <f>VLOOKUP($C609,'Growth rate'!$B$3:$T$93,3,FALSE)*VLOOKUP($E609,BY_RES_Demand_Drivers!$A$5:$I$100,9,FALSE)</f>
        <v>0</v>
      </c>
      <c r="M609" s="49">
        <f t="shared" si="45"/>
        <v>0.6</v>
      </c>
    </row>
    <row r="610" spans="2:13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 t="shared" si="42"/>
        <v>50.698657299247387</v>
      </c>
      <c r="G610" s="16">
        <f t="shared" si="43"/>
        <v>0</v>
      </c>
      <c r="H610" s="16">
        <f t="shared" si="44"/>
        <v>0</v>
      </c>
      <c r="J610" s="16">
        <f>VLOOKUP($C610,'Growth rate'!$B$3:$T$93,3,FALSE)*VLOOKUP($E610,BY_RES_Demand_Drivers!$A$5:$I$100,7,FALSE)</f>
        <v>84.497762165412311</v>
      </c>
      <c r="K610" s="16">
        <f>VLOOKUP($C610,'Growth rate'!$B$3:$T$93,3,FALSE)*VLOOKUP($E610,BY_RES_Demand_Drivers!$A$5:$I$100,8,FALSE)</f>
        <v>0</v>
      </c>
      <c r="L610" s="16">
        <f>VLOOKUP($C610,'Growth rate'!$B$3:$T$93,3,FALSE)*VLOOKUP($E610,BY_RES_Demand_Drivers!$A$5:$I$100,9,FALSE)</f>
        <v>0</v>
      </c>
      <c r="M610" s="49">
        <f t="shared" si="45"/>
        <v>0.6</v>
      </c>
    </row>
    <row r="611" spans="2:13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 t="shared" si="42"/>
        <v>51.509835816035341</v>
      </c>
      <c r="G611" s="16">
        <f t="shared" si="43"/>
        <v>0</v>
      </c>
      <c r="H611" s="16">
        <f t="shared" si="44"/>
        <v>0</v>
      </c>
      <c r="J611" s="16">
        <f>VLOOKUP($C611,'Growth rate'!$B$3:$T$93,3,FALSE)*VLOOKUP($E611,BY_RES_Demand_Drivers!$A$5:$I$100,7,FALSE)</f>
        <v>85.849726360058909</v>
      </c>
      <c r="K611" s="16">
        <f>VLOOKUP($C611,'Growth rate'!$B$3:$T$93,3,FALSE)*VLOOKUP($E611,BY_RES_Demand_Drivers!$A$5:$I$100,8,FALSE)</f>
        <v>0</v>
      </c>
      <c r="L611" s="16">
        <f>VLOOKUP($C611,'Growth rate'!$B$3:$T$93,3,FALSE)*VLOOKUP($E611,BY_RES_Demand_Drivers!$A$5:$I$100,9,FALSE)</f>
        <v>0</v>
      </c>
      <c r="M611" s="49">
        <f t="shared" si="45"/>
        <v>0.6</v>
      </c>
    </row>
    <row r="612" spans="2:13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 t="shared" si="42"/>
        <v>52.333993189091906</v>
      </c>
      <c r="G612" s="16">
        <f t="shared" si="43"/>
        <v>0</v>
      </c>
      <c r="H612" s="16">
        <f t="shared" si="44"/>
        <v>0</v>
      </c>
      <c r="J612" s="16">
        <f>VLOOKUP($C612,'Growth rate'!$B$3:$T$93,3,FALSE)*VLOOKUP($E612,BY_RES_Demand_Drivers!$A$5:$I$100,7,FALSE)</f>
        <v>87.223321981819851</v>
      </c>
      <c r="K612" s="16">
        <f>VLOOKUP($C612,'Growth rate'!$B$3:$T$93,3,FALSE)*VLOOKUP($E612,BY_RES_Demand_Drivers!$A$5:$I$100,8,FALSE)</f>
        <v>0</v>
      </c>
      <c r="L612" s="16">
        <f>VLOOKUP($C612,'Growth rate'!$B$3:$T$93,3,FALSE)*VLOOKUP($E612,BY_RES_Demand_Drivers!$A$5:$I$100,9,FALSE)</f>
        <v>0</v>
      </c>
      <c r="M612" s="49">
        <f t="shared" si="45"/>
        <v>0.6</v>
      </c>
    </row>
    <row r="613" spans="2:13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 t="shared" si="42"/>
        <v>53.171337080117375</v>
      </c>
      <c r="G613" s="16">
        <f t="shared" si="43"/>
        <v>0</v>
      </c>
      <c r="H613" s="16">
        <f t="shared" si="44"/>
        <v>0</v>
      </c>
      <c r="J613" s="16">
        <f>VLOOKUP($C613,'Growth rate'!$B$3:$T$93,3,FALSE)*VLOOKUP($E613,BY_RES_Demand_Drivers!$A$5:$I$100,7,FALSE)</f>
        <v>88.618895133528966</v>
      </c>
      <c r="K613" s="16">
        <f>VLOOKUP($C613,'Growth rate'!$B$3:$T$93,3,FALSE)*VLOOKUP($E613,BY_RES_Demand_Drivers!$A$5:$I$100,8,FALSE)</f>
        <v>0</v>
      </c>
      <c r="L613" s="16">
        <f>VLOOKUP($C613,'Growth rate'!$B$3:$T$93,3,FALSE)*VLOOKUP($E613,BY_RES_Demand_Drivers!$A$5:$I$100,9,FALSE)</f>
        <v>0</v>
      </c>
      <c r="M613" s="49">
        <f t="shared" si="45"/>
        <v>0.6</v>
      </c>
    </row>
    <row r="614" spans="2:13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 t="shared" si="42"/>
        <v>54.022078473399262</v>
      </c>
      <c r="G614" s="16">
        <f t="shared" si="43"/>
        <v>0</v>
      </c>
      <c r="H614" s="16">
        <f t="shared" si="44"/>
        <v>0</v>
      </c>
      <c r="J614" s="16">
        <f>VLOOKUP($C614,'Growth rate'!$B$3:$T$93,3,FALSE)*VLOOKUP($E614,BY_RES_Demand_Drivers!$A$5:$I$100,7,FALSE)</f>
        <v>90.036797455665436</v>
      </c>
      <c r="K614" s="16">
        <f>VLOOKUP($C614,'Growth rate'!$B$3:$T$93,3,FALSE)*VLOOKUP($E614,BY_RES_Demand_Drivers!$A$5:$I$100,8,FALSE)</f>
        <v>0</v>
      </c>
      <c r="L614" s="16">
        <f>VLOOKUP($C614,'Growth rate'!$B$3:$T$93,3,FALSE)*VLOOKUP($E614,BY_RES_Demand_Drivers!$A$5:$I$100,9,FALSE)</f>
        <v>0</v>
      </c>
      <c r="M614" s="49">
        <f t="shared" si="45"/>
        <v>0.6</v>
      </c>
    </row>
    <row r="615" spans="2:13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 t="shared" si="42"/>
        <v>54.886431728973648</v>
      </c>
      <c r="G615" s="16">
        <f t="shared" si="43"/>
        <v>0</v>
      </c>
      <c r="H615" s="16">
        <f t="shared" si="44"/>
        <v>0</v>
      </c>
      <c r="J615" s="16">
        <f>VLOOKUP($C615,'Growth rate'!$B$3:$T$93,3,FALSE)*VLOOKUP($E615,BY_RES_Demand_Drivers!$A$5:$I$100,7,FALSE)</f>
        <v>91.477386214956084</v>
      </c>
      <c r="K615" s="16">
        <f>VLOOKUP($C615,'Growth rate'!$B$3:$T$93,3,FALSE)*VLOOKUP($E615,BY_RES_Demand_Drivers!$A$5:$I$100,8,FALSE)</f>
        <v>0</v>
      </c>
      <c r="L615" s="16">
        <f>VLOOKUP($C615,'Growth rate'!$B$3:$T$93,3,FALSE)*VLOOKUP($E615,BY_RES_Demand_Drivers!$A$5:$I$100,9,FALSE)</f>
        <v>0</v>
      </c>
      <c r="M615" s="49">
        <f t="shared" si="45"/>
        <v>0.6</v>
      </c>
    </row>
    <row r="616" spans="2:13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 t="shared" si="42"/>
        <v>55.764614636637226</v>
      </c>
      <c r="G616" s="16">
        <f t="shared" si="43"/>
        <v>0</v>
      </c>
      <c r="H616" s="16">
        <f t="shared" si="44"/>
        <v>0</v>
      </c>
      <c r="J616" s="16">
        <f>VLOOKUP($C616,'Growth rate'!$B$3:$T$93,3,FALSE)*VLOOKUP($E616,BY_RES_Demand_Drivers!$A$5:$I$100,7,FALSE)</f>
        <v>92.941024394395384</v>
      </c>
      <c r="K616" s="16">
        <f>VLOOKUP($C616,'Growth rate'!$B$3:$T$93,3,FALSE)*VLOOKUP($E616,BY_RES_Demand_Drivers!$A$5:$I$100,8,FALSE)</f>
        <v>0</v>
      </c>
      <c r="L616" s="16">
        <f>VLOOKUP($C616,'Growth rate'!$B$3:$T$93,3,FALSE)*VLOOKUP($E616,BY_RES_Demand_Drivers!$A$5:$I$100,9,FALSE)</f>
        <v>0</v>
      </c>
      <c r="M616" s="49">
        <f t="shared" si="45"/>
        <v>0.6</v>
      </c>
    </row>
    <row r="617" spans="2:13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 t="shared" si="42"/>
        <v>56.656848470823427</v>
      </c>
      <c r="G617" s="16">
        <f t="shared" si="43"/>
        <v>0</v>
      </c>
      <c r="H617" s="16">
        <f t="shared" si="44"/>
        <v>0</v>
      </c>
      <c r="J617" s="16">
        <f>VLOOKUP($C617,'Growth rate'!$B$3:$T$93,3,FALSE)*VLOOKUP($E617,BY_RES_Demand_Drivers!$A$5:$I$100,7,FALSE)</f>
        <v>94.428080784705713</v>
      </c>
      <c r="K617" s="16">
        <f>VLOOKUP($C617,'Growth rate'!$B$3:$T$93,3,FALSE)*VLOOKUP($E617,BY_RES_Demand_Drivers!$A$5:$I$100,8,FALSE)</f>
        <v>0</v>
      </c>
      <c r="L617" s="16">
        <f>VLOOKUP($C617,'Growth rate'!$B$3:$T$93,3,FALSE)*VLOOKUP($E617,BY_RES_Demand_Drivers!$A$5:$I$100,9,FALSE)</f>
        <v>0</v>
      </c>
      <c r="M617" s="49">
        <f t="shared" si="45"/>
        <v>0.6</v>
      </c>
    </row>
    <row r="618" spans="2:13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 t="shared" si="42"/>
        <v>57.563358046356598</v>
      </c>
      <c r="G618" s="16">
        <f t="shared" si="43"/>
        <v>0</v>
      </c>
      <c r="H618" s="16">
        <f t="shared" si="44"/>
        <v>0</v>
      </c>
      <c r="J618" s="16">
        <f>VLOOKUP($C618,'Growth rate'!$B$3:$T$93,3,FALSE)*VLOOKUP($E618,BY_RES_Demand_Drivers!$A$5:$I$100,7,FALSE)</f>
        <v>95.938930077261006</v>
      </c>
      <c r="K618" s="16">
        <f>VLOOKUP($C618,'Growth rate'!$B$3:$T$93,3,FALSE)*VLOOKUP($E618,BY_RES_Demand_Drivers!$A$5:$I$100,8,FALSE)</f>
        <v>0</v>
      </c>
      <c r="L618" s="16">
        <f>VLOOKUP($C618,'Growth rate'!$B$3:$T$93,3,FALSE)*VLOOKUP($E618,BY_RES_Demand_Drivers!$A$5:$I$100,9,FALSE)</f>
        <v>0</v>
      </c>
      <c r="M618" s="49">
        <f t="shared" si="45"/>
        <v>0.6</v>
      </c>
    </row>
    <row r="619" spans="2:13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 t="shared" si="42"/>
        <v>58.484371775098303</v>
      </c>
      <c r="G619" s="16">
        <f t="shared" si="43"/>
        <v>0</v>
      </c>
      <c r="H619" s="16">
        <f t="shared" si="44"/>
        <v>0</v>
      </c>
      <c r="J619" s="16">
        <f>VLOOKUP($C619,'Growth rate'!$B$3:$T$93,3,FALSE)*VLOOKUP($E619,BY_RES_Demand_Drivers!$A$5:$I$100,7,FALSE)</f>
        <v>97.473952958497179</v>
      </c>
      <c r="K619" s="16">
        <f>VLOOKUP($C619,'Growth rate'!$B$3:$T$93,3,FALSE)*VLOOKUP($E619,BY_RES_Demand_Drivers!$A$5:$I$100,8,FALSE)</f>
        <v>0</v>
      </c>
      <c r="L619" s="16">
        <f>VLOOKUP($C619,'Growth rate'!$B$3:$T$93,3,FALSE)*VLOOKUP($E619,BY_RES_Demand_Drivers!$A$5:$I$100,9,FALSE)</f>
        <v>0</v>
      </c>
      <c r="M619" s="49">
        <f t="shared" si="45"/>
        <v>0.6</v>
      </c>
    </row>
    <row r="620" spans="2:13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 t="shared" si="42"/>
        <v>59.420121723499875</v>
      </c>
      <c r="G620" s="16">
        <f t="shared" si="43"/>
        <v>0</v>
      </c>
      <c r="H620" s="16">
        <f t="shared" si="44"/>
        <v>0</v>
      </c>
      <c r="J620" s="16">
        <f>VLOOKUP($C620,'Growth rate'!$B$3:$T$93,3,FALSE)*VLOOKUP($E620,BY_RES_Demand_Drivers!$A$5:$I$100,7,FALSE)</f>
        <v>99.03353620583313</v>
      </c>
      <c r="K620" s="16">
        <f>VLOOKUP($C620,'Growth rate'!$B$3:$T$93,3,FALSE)*VLOOKUP($E620,BY_RES_Demand_Drivers!$A$5:$I$100,8,FALSE)</f>
        <v>0</v>
      </c>
      <c r="L620" s="16">
        <f>VLOOKUP($C620,'Growth rate'!$B$3:$T$93,3,FALSE)*VLOOKUP($E620,BY_RES_Demand_Drivers!$A$5:$I$100,9,FALSE)</f>
        <v>0</v>
      </c>
      <c r="M620" s="49">
        <f t="shared" si="45"/>
        <v>0.6</v>
      </c>
    </row>
    <row r="621" spans="2:13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 t="shared" si="42"/>
        <v>60.370843671075875</v>
      </c>
      <c r="G621" s="16">
        <f t="shared" si="43"/>
        <v>0</v>
      </c>
      <c r="H621" s="16">
        <f t="shared" si="44"/>
        <v>0</v>
      </c>
      <c r="J621" s="16">
        <f>VLOOKUP($C621,'Growth rate'!$B$3:$T$93,3,FALSE)*VLOOKUP($E621,BY_RES_Demand_Drivers!$A$5:$I$100,7,FALSE)</f>
        <v>100.61807278512646</v>
      </c>
      <c r="K621" s="16">
        <f>VLOOKUP($C621,'Growth rate'!$B$3:$T$93,3,FALSE)*VLOOKUP($E621,BY_RES_Demand_Drivers!$A$5:$I$100,8,FALSE)</f>
        <v>0</v>
      </c>
      <c r="L621" s="16">
        <f>VLOOKUP($C621,'Growth rate'!$B$3:$T$93,3,FALSE)*VLOOKUP($E621,BY_RES_Demand_Drivers!$A$5:$I$100,9,FALSE)</f>
        <v>0</v>
      </c>
      <c r="M621" s="49">
        <f t="shared" si="45"/>
        <v>0.6</v>
      </c>
    </row>
    <row r="622" spans="2:13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 t="shared" si="42"/>
        <v>61.336777169813089</v>
      </c>
      <c r="G622" s="16">
        <f t="shared" si="43"/>
        <v>0</v>
      </c>
      <c r="H622" s="16">
        <f t="shared" si="44"/>
        <v>0</v>
      </c>
      <c r="J622" s="16">
        <f>VLOOKUP($C622,'Growth rate'!$B$3:$T$93,3,FALSE)*VLOOKUP($E622,BY_RES_Demand_Drivers!$A$5:$I$100,7,FALSE)</f>
        <v>102.22796194968849</v>
      </c>
      <c r="K622" s="16">
        <f>VLOOKUP($C622,'Growth rate'!$B$3:$T$93,3,FALSE)*VLOOKUP($E622,BY_RES_Demand_Drivers!$A$5:$I$100,8,FALSE)</f>
        <v>0</v>
      </c>
      <c r="L622" s="16">
        <f>VLOOKUP($C622,'Growth rate'!$B$3:$T$93,3,FALSE)*VLOOKUP($E622,BY_RES_Demand_Drivers!$A$5:$I$100,9,FALSE)</f>
        <v>0</v>
      </c>
      <c r="M622" s="49">
        <f t="shared" si="45"/>
        <v>0.6</v>
      </c>
    </row>
    <row r="623" spans="2:13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 t="shared" si="42"/>
        <v>62.318165604530108</v>
      </c>
      <c r="G623" s="16">
        <f t="shared" si="43"/>
        <v>0</v>
      </c>
      <c r="H623" s="16">
        <f t="shared" si="44"/>
        <v>0</v>
      </c>
      <c r="J623" s="16">
        <f>VLOOKUP($C623,'Growth rate'!$B$3:$T$93,3,FALSE)*VLOOKUP($E623,BY_RES_Demand_Drivers!$A$5:$I$100,7,FALSE)</f>
        <v>103.86360934088351</v>
      </c>
      <c r="K623" s="16">
        <f>VLOOKUP($C623,'Growth rate'!$B$3:$T$93,3,FALSE)*VLOOKUP($E623,BY_RES_Demand_Drivers!$A$5:$I$100,8,FALSE)</f>
        <v>0</v>
      </c>
      <c r="L623" s="16">
        <f>VLOOKUP($C623,'Growth rate'!$B$3:$T$93,3,FALSE)*VLOOKUP($E623,BY_RES_Demand_Drivers!$A$5:$I$100,9,FALSE)</f>
        <v>0</v>
      </c>
      <c r="M623" s="49">
        <f t="shared" si="45"/>
        <v>0.6</v>
      </c>
    </row>
    <row r="624" spans="2:13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 t="shared" si="42"/>
        <v>63.315256254202595</v>
      </c>
      <c r="G624" s="16">
        <f t="shared" si="43"/>
        <v>0</v>
      </c>
      <c r="H624" s="16">
        <f t="shared" si="44"/>
        <v>0</v>
      </c>
      <c r="J624" s="16">
        <f>VLOOKUP($C624,'Growth rate'!$B$3:$T$93,3,FALSE)*VLOOKUP($E624,BY_RES_Demand_Drivers!$A$5:$I$100,7,FALSE)</f>
        <v>105.52542709033766</v>
      </c>
      <c r="K624" s="16">
        <f>VLOOKUP($C624,'Growth rate'!$B$3:$T$93,3,FALSE)*VLOOKUP($E624,BY_RES_Demand_Drivers!$A$5:$I$100,8,FALSE)</f>
        <v>0</v>
      </c>
      <c r="L624" s="16">
        <f>VLOOKUP($C624,'Growth rate'!$B$3:$T$93,3,FALSE)*VLOOKUP($E624,BY_RES_Demand_Drivers!$A$5:$I$100,9,FALSE)</f>
        <v>0</v>
      </c>
      <c r="M624" s="49">
        <f t="shared" si="45"/>
        <v>0.6</v>
      </c>
    </row>
    <row r="625" spans="2:13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 t="shared" si="42"/>
        <v>64.328300354269828</v>
      </c>
      <c r="G625" s="16">
        <f t="shared" si="43"/>
        <v>0</v>
      </c>
      <c r="H625" s="16">
        <f t="shared" si="44"/>
        <v>0</v>
      </c>
      <c r="J625" s="16">
        <f>VLOOKUP($C625,'Growth rate'!$B$3:$T$93,3,FALSE)*VLOOKUP($E625,BY_RES_Demand_Drivers!$A$5:$I$100,7,FALSE)</f>
        <v>107.21383392378306</v>
      </c>
      <c r="K625" s="16">
        <f>VLOOKUP($C625,'Growth rate'!$B$3:$T$93,3,FALSE)*VLOOKUP($E625,BY_RES_Demand_Drivers!$A$5:$I$100,8,FALSE)</f>
        <v>0</v>
      </c>
      <c r="L625" s="16">
        <f>VLOOKUP($C625,'Growth rate'!$B$3:$T$93,3,FALSE)*VLOOKUP($E625,BY_RES_Demand_Drivers!$A$5:$I$100,9,FALSE)</f>
        <v>0</v>
      </c>
      <c r="M625" s="49">
        <f t="shared" si="45"/>
        <v>0.6</v>
      </c>
    </row>
    <row r="626" spans="2:13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 t="shared" si="42"/>
        <v>65.357553159938149</v>
      </c>
      <c r="G626" s="16">
        <f t="shared" si="43"/>
        <v>0</v>
      </c>
      <c r="H626" s="16">
        <f t="shared" si="44"/>
        <v>0</v>
      </c>
      <c r="J626" s="16">
        <f>VLOOKUP($C626,'Growth rate'!$B$3:$T$93,3,FALSE)*VLOOKUP($E626,BY_RES_Demand_Drivers!$A$5:$I$100,7,FALSE)</f>
        <v>108.92925526656359</v>
      </c>
      <c r="K626" s="16">
        <f>VLOOKUP($C626,'Growth rate'!$B$3:$T$93,3,FALSE)*VLOOKUP($E626,BY_RES_Demand_Drivers!$A$5:$I$100,8,FALSE)</f>
        <v>0</v>
      </c>
      <c r="L626" s="16">
        <f>VLOOKUP($C626,'Growth rate'!$B$3:$T$93,3,FALSE)*VLOOKUP($E626,BY_RES_Demand_Drivers!$A$5:$I$100,9,FALSE)</f>
        <v>0</v>
      </c>
      <c r="M626" s="49">
        <f t="shared" si="45"/>
        <v>0.6</v>
      </c>
    </row>
    <row r="627" spans="2:13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 t="shared" si="42"/>
        <v>66.403274010497157</v>
      </c>
      <c r="G627" s="16">
        <f t="shared" si="43"/>
        <v>0</v>
      </c>
      <c r="H627" s="16">
        <f t="shared" si="44"/>
        <v>0</v>
      </c>
      <c r="J627" s="16">
        <f>VLOOKUP($C627,'Growth rate'!$B$3:$T$93,3,FALSE)*VLOOKUP($E627,BY_RES_Demand_Drivers!$A$5:$I$100,7,FALSE)</f>
        <v>110.6721233508286</v>
      </c>
      <c r="K627" s="16">
        <f>VLOOKUP($C627,'Growth rate'!$B$3:$T$93,3,FALSE)*VLOOKUP($E627,BY_RES_Demand_Drivers!$A$5:$I$100,8,FALSE)</f>
        <v>0</v>
      </c>
      <c r="L627" s="16">
        <f>VLOOKUP($C627,'Growth rate'!$B$3:$T$93,3,FALSE)*VLOOKUP($E627,BY_RES_Demand_Drivers!$A$5:$I$100,9,FALSE)</f>
        <v>0</v>
      </c>
      <c r="M627" s="49">
        <f t="shared" si="45"/>
        <v>0.6</v>
      </c>
    </row>
    <row r="628" spans="2:13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 t="shared" si="42"/>
        <v>67.465726394665111</v>
      </c>
      <c r="G628" s="16">
        <f t="shared" si="43"/>
        <v>0</v>
      </c>
      <c r="H628" s="16">
        <f t="shared" si="44"/>
        <v>0</v>
      </c>
      <c r="J628" s="16">
        <f>VLOOKUP($C628,'Growth rate'!$B$3:$T$93,3,FALSE)*VLOOKUP($E628,BY_RES_Demand_Drivers!$A$5:$I$100,7,FALSE)</f>
        <v>112.44287732444185</v>
      </c>
      <c r="K628" s="16">
        <f>VLOOKUP($C628,'Growth rate'!$B$3:$T$93,3,FALSE)*VLOOKUP($E628,BY_RES_Demand_Drivers!$A$5:$I$100,8,FALSE)</f>
        <v>0</v>
      </c>
      <c r="L628" s="16">
        <f>VLOOKUP($C628,'Growth rate'!$B$3:$T$93,3,FALSE)*VLOOKUP($E628,BY_RES_Demand_Drivers!$A$5:$I$100,9,FALSE)</f>
        <v>0</v>
      </c>
      <c r="M628" s="49">
        <f t="shared" si="45"/>
        <v>0.6</v>
      </c>
    </row>
    <row r="629" spans="2:13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 t="shared" si="42"/>
        <v>68.545178016979747</v>
      </c>
      <c r="G629" s="16">
        <f t="shared" si="43"/>
        <v>0</v>
      </c>
      <c r="H629" s="16">
        <f t="shared" si="44"/>
        <v>0</v>
      </c>
      <c r="J629" s="16">
        <f>VLOOKUP($C629,'Growth rate'!$B$3:$T$93,3,FALSE)*VLOOKUP($E629,BY_RES_Demand_Drivers!$A$5:$I$100,7,FALSE)</f>
        <v>114.24196336163293</v>
      </c>
      <c r="K629" s="16">
        <f>VLOOKUP($C629,'Growth rate'!$B$3:$T$93,3,FALSE)*VLOOKUP($E629,BY_RES_Demand_Drivers!$A$5:$I$100,8,FALSE)</f>
        <v>0</v>
      </c>
      <c r="L629" s="16">
        <f>VLOOKUP($C629,'Growth rate'!$B$3:$T$93,3,FALSE)*VLOOKUP($E629,BY_RES_Demand_Drivers!$A$5:$I$100,9,FALSE)</f>
        <v>0</v>
      </c>
      <c r="M629" s="49">
        <f t="shared" si="45"/>
        <v>0.6</v>
      </c>
    </row>
    <row r="630" spans="2:13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 t="shared" si="42"/>
        <v>69.641900865251429</v>
      </c>
      <c r="G630" s="16">
        <f t="shared" si="43"/>
        <v>0</v>
      </c>
      <c r="H630" s="16">
        <f t="shared" si="44"/>
        <v>0</v>
      </c>
      <c r="J630" s="16">
        <f>VLOOKUP($C630,'Growth rate'!$B$3:$T$93,3,FALSE)*VLOOKUP($E630,BY_RES_Demand_Drivers!$A$5:$I$100,7,FALSE)</f>
        <v>116.06983477541905</v>
      </c>
      <c r="K630" s="16">
        <f>VLOOKUP($C630,'Growth rate'!$B$3:$T$93,3,FALSE)*VLOOKUP($E630,BY_RES_Demand_Drivers!$A$5:$I$100,8,FALSE)</f>
        <v>0</v>
      </c>
      <c r="L630" s="16">
        <f>VLOOKUP($C630,'Growth rate'!$B$3:$T$93,3,FALSE)*VLOOKUP($E630,BY_RES_Demand_Drivers!$A$5:$I$100,9,FALSE)</f>
        <v>0</v>
      </c>
      <c r="M630" s="49">
        <f t="shared" si="45"/>
        <v>0.6</v>
      </c>
    </row>
    <row r="631" spans="2:13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 t="shared" si="42"/>
        <v>70.756171279095454</v>
      </c>
      <c r="G631" s="16">
        <f t="shared" si="43"/>
        <v>0</v>
      </c>
      <c r="H631" s="16">
        <f t="shared" si="44"/>
        <v>0</v>
      </c>
      <c r="J631" s="16">
        <f>VLOOKUP($C631,'Growth rate'!$B$3:$T$93,3,FALSE)*VLOOKUP($E631,BY_RES_Demand_Drivers!$A$5:$I$100,7,FALSE)</f>
        <v>117.92695213182576</v>
      </c>
      <c r="K631" s="16">
        <f>VLOOKUP($C631,'Growth rate'!$B$3:$T$93,3,FALSE)*VLOOKUP($E631,BY_RES_Demand_Drivers!$A$5:$I$100,8,FALSE)</f>
        <v>0</v>
      </c>
      <c r="L631" s="16">
        <f>VLOOKUP($C631,'Growth rate'!$B$3:$T$93,3,FALSE)*VLOOKUP($E631,BY_RES_Demand_Drivers!$A$5:$I$100,9,FALSE)</f>
        <v>0</v>
      </c>
      <c r="M631" s="49">
        <f t="shared" si="45"/>
        <v>0.6</v>
      </c>
    </row>
    <row r="632" spans="2:13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 t="shared" si="42"/>
        <v>71.888270019560977</v>
      </c>
      <c r="G632" s="16">
        <f t="shared" si="43"/>
        <v>0</v>
      </c>
      <c r="H632" s="16">
        <f t="shared" si="44"/>
        <v>0</v>
      </c>
      <c r="J632" s="16">
        <f>VLOOKUP($C632,'Growth rate'!$B$3:$T$93,3,FALSE)*VLOOKUP($E632,BY_RES_Demand_Drivers!$A$5:$I$100,7,FALSE)</f>
        <v>119.81378336593497</v>
      </c>
      <c r="K632" s="16">
        <f>VLOOKUP($C632,'Growth rate'!$B$3:$T$93,3,FALSE)*VLOOKUP($E632,BY_RES_Demand_Drivers!$A$5:$I$100,8,FALSE)</f>
        <v>0</v>
      </c>
      <c r="L632" s="16">
        <f>VLOOKUP($C632,'Growth rate'!$B$3:$T$93,3,FALSE)*VLOOKUP($E632,BY_RES_Demand_Drivers!$A$5:$I$100,9,FALSE)</f>
        <v>0</v>
      </c>
      <c r="M632" s="49">
        <f t="shared" si="45"/>
        <v>0.6</v>
      </c>
    </row>
    <row r="633" spans="2:13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 t="shared" si="42"/>
        <v>73.038482339873951</v>
      </c>
      <c r="G633" s="16">
        <f t="shared" si="43"/>
        <v>0</v>
      </c>
      <c r="H633" s="16">
        <f t="shared" si="44"/>
        <v>0</v>
      </c>
      <c r="J633" s="16">
        <f>VLOOKUP($C633,'Growth rate'!$B$3:$T$93,3,FALSE)*VLOOKUP($E633,BY_RES_Demand_Drivers!$A$5:$I$100,7,FALSE)</f>
        <v>121.73080389978992</v>
      </c>
      <c r="K633" s="16">
        <f>VLOOKUP($C633,'Growth rate'!$B$3:$T$93,3,FALSE)*VLOOKUP($E633,BY_RES_Demand_Drivers!$A$5:$I$100,8,FALSE)</f>
        <v>0</v>
      </c>
      <c r="L633" s="16">
        <f>VLOOKUP($C633,'Growth rate'!$B$3:$T$93,3,FALSE)*VLOOKUP($E633,BY_RES_Demand_Drivers!$A$5:$I$100,9,FALSE)</f>
        <v>0</v>
      </c>
      <c r="M633" s="49">
        <f t="shared" si="45"/>
        <v>0.6</v>
      </c>
    </row>
    <row r="634" spans="2:13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 t="shared" si="42"/>
        <v>74.207098057311924</v>
      </c>
      <c r="G634" s="16">
        <f t="shared" si="43"/>
        <v>0</v>
      </c>
      <c r="H634" s="16">
        <f t="shared" si="44"/>
        <v>0</v>
      </c>
      <c r="J634" s="16">
        <f>VLOOKUP($C634,'Growth rate'!$B$3:$T$93,3,FALSE)*VLOOKUP($E634,BY_RES_Demand_Drivers!$A$5:$I$100,7,FALSE)</f>
        <v>123.67849676218655</v>
      </c>
      <c r="K634" s="16">
        <f>VLOOKUP($C634,'Growth rate'!$B$3:$T$93,3,FALSE)*VLOOKUP($E634,BY_RES_Demand_Drivers!$A$5:$I$100,8,FALSE)</f>
        <v>0</v>
      </c>
      <c r="L634" s="16">
        <f>VLOOKUP($C634,'Growth rate'!$B$3:$T$93,3,FALSE)*VLOOKUP($E634,BY_RES_Demand_Drivers!$A$5:$I$100,9,FALSE)</f>
        <v>0</v>
      </c>
      <c r="M634" s="49">
        <f t="shared" si="45"/>
        <v>0.6</v>
      </c>
    </row>
    <row r="635" spans="2:13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 t="shared" si="42"/>
        <v>75.39441162622893</v>
      </c>
      <c r="G635" s="16">
        <f t="shared" si="43"/>
        <v>0</v>
      </c>
      <c r="H635" s="16">
        <f t="shared" si="44"/>
        <v>0</v>
      </c>
      <c r="J635" s="16">
        <f>VLOOKUP($C635,'Growth rate'!$B$3:$T$93,3,FALSE)*VLOOKUP($E635,BY_RES_Demand_Drivers!$A$5:$I$100,7,FALSE)</f>
        <v>125.65735271038155</v>
      </c>
      <c r="K635" s="16">
        <f>VLOOKUP($C635,'Growth rate'!$B$3:$T$93,3,FALSE)*VLOOKUP($E635,BY_RES_Demand_Drivers!$A$5:$I$100,8,FALSE)</f>
        <v>0</v>
      </c>
      <c r="L635" s="16">
        <f>VLOOKUP($C635,'Growth rate'!$B$3:$T$93,3,FALSE)*VLOOKUP($E635,BY_RES_Demand_Drivers!$A$5:$I$100,9,FALSE)</f>
        <v>0</v>
      </c>
      <c r="M635" s="49">
        <f t="shared" si="45"/>
        <v>0.6</v>
      </c>
    </row>
    <row r="636" spans="2:13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 t="shared" si="42"/>
        <v>76.60072221224857</v>
      </c>
      <c r="G636" s="16">
        <f t="shared" si="43"/>
        <v>0</v>
      </c>
      <c r="H636" s="16">
        <f t="shared" si="44"/>
        <v>0</v>
      </c>
      <c r="J636" s="16">
        <f>VLOOKUP($C636,'Growth rate'!$B$3:$T$93,3,FALSE)*VLOOKUP($E636,BY_RES_Demand_Drivers!$A$5:$I$100,7,FALSE)</f>
        <v>127.66787035374763</v>
      </c>
      <c r="K636" s="16">
        <f>VLOOKUP($C636,'Growth rate'!$B$3:$T$93,3,FALSE)*VLOOKUP($E636,BY_RES_Demand_Drivers!$A$5:$I$100,8,FALSE)</f>
        <v>0</v>
      </c>
      <c r="L636" s="16">
        <f>VLOOKUP($C636,'Growth rate'!$B$3:$T$93,3,FALSE)*VLOOKUP($E636,BY_RES_Demand_Drivers!$A$5:$I$100,9,FALSE)</f>
        <v>0</v>
      </c>
      <c r="M636" s="49">
        <f t="shared" si="45"/>
        <v>0.6</v>
      </c>
    </row>
    <row r="637" spans="2:13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 t="shared" si="42"/>
        <v>77.826333767644556</v>
      </c>
      <c r="G637" s="16">
        <f t="shared" si="43"/>
        <v>0</v>
      </c>
      <c r="H637" s="16">
        <f t="shared" si="44"/>
        <v>0</v>
      </c>
      <c r="J637" s="16">
        <f>VLOOKUP($C637,'Growth rate'!$B$3:$T$93,3,FALSE)*VLOOKUP($E637,BY_RES_Demand_Drivers!$A$5:$I$100,7,FALSE)</f>
        <v>129.7105562794076</v>
      </c>
      <c r="K637" s="16">
        <f>VLOOKUP($C637,'Growth rate'!$B$3:$T$93,3,FALSE)*VLOOKUP($E637,BY_RES_Demand_Drivers!$A$5:$I$100,8,FALSE)</f>
        <v>0</v>
      </c>
      <c r="L637" s="16">
        <f>VLOOKUP($C637,'Growth rate'!$B$3:$T$93,3,FALSE)*VLOOKUP($E637,BY_RES_Demand_Drivers!$A$5:$I$100,9,FALSE)</f>
        <v>0</v>
      </c>
      <c r="M637" s="49">
        <f t="shared" si="45"/>
        <v>0.6</v>
      </c>
    </row>
    <row r="638" spans="2:13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 t="shared" si="42"/>
        <v>79.071555107926883</v>
      </c>
      <c r="G638" s="16">
        <f t="shared" si="43"/>
        <v>0</v>
      </c>
      <c r="H638" s="16">
        <f t="shared" si="44"/>
        <v>0</v>
      </c>
      <c r="J638" s="16">
        <f>VLOOKUP($C638,'Growth rate'!$B$3:$T$93,3,FALSE)*VLOOKUP($E638,BY_RES_Demand_Drivers!$A$5:$I$100,7,FALSE)</f>
        <v>131.78592517987815</v>
      </c>
      <c r="K638" s="16">
        <f>VLOOKUP($C638,'Growth rate'!$B$3:$T$93,3,FALSE)*VLOOKUP($E638,BY_RES_Demand_Drivers!$A$5:$I$100,8,FALSE)</f>
        <v>0</v>
      </c>
      <c r="L638" s="16">
        <f>VLOOKUP($C638,'Growth rate'!$B$3:$T$93,3,FALSE)*VLOOKUP($E638,BY_RES_Demand_Drivers!$A$5:$I$100,9,FALSE)</f>
        <v>0</v>
      </c>
      <c r="M638" s="49">
        <f t="shared" si="45"/>
        <v>0.6</v>
      </c>
    </row>
    <row r="639" spans="2:13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 t="shared" si="42"/>
        <v>80.336699989653724</v>
      </c>
      <c r="G639" s="16">
        <f t="shared" si="43"/>
        <v>0</v>
      </c>
      <c r="H639" s="16">
        <f t="shared" si="44"/>
        <v>0</v>
      </c>
      <c r="J639" s="16">
        <f>VLOOKUP($C639,'Growth rate'!$B$3:$T$93,3,FALSE)*VLOOKUP($E639,BY_RES_Demand_Drivers!$A$5:$I$100,7,FALSE)</f>
        <v>133.8944999827562</v>
      </c>
      <c r="K639" s="16">
        <f>VLOOKUP($C639,'Growth rate'!$B$3:$T$93,3,FALSE)*VLOOKUP($E639,BY_RES_Demand_Drivers!$A$5:$I$100,8,FALSE)</f>
        <v>0</v>
      </c>
      <c r="L639" s="16">
        <f>VLOOKUP($C639,'Growth rate'!$B$3:$T$93,3,FALSE)*VLOOKUP($E639,BY_RES_Demand_Drivers!$A$5:$I$100,9,FALSE)</f>
        <v>0</v>
      </c>
      <c r="M639" s="49">
        <f t="shared" si="45"/>
        <v>0.6</v>
      </c>
    </row>
    <row r="640" spans="2:13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 t="shared" si="42"/>
        <v>81.622087189488184</v>
      </c>
      <c r="G640" s="16">
        <f t="shared" si="43"/>
        <v>0</v>
      </c>
      <c r="H640" s="16">
        <f t="shared" si="44"/>
        <v>0</v>
      </c>
      <c r="J640" s="16">
        <f>VLOOKUP($C640,'Growth rate'!$B$3:$T$93,3,FALSE)*VLOOKUP($E640,BY_RES_Demand_Drivers!$A$5:$I$100,7,FALSE)</f>
        <v>136.03681198248032</v>
      </c>
      <c r="K640" s="16">
        <f>VLOOKUP($C640,'Growth rate'!$B$3:$T$93,3,FALSE)*VLOOKUP($E640,BY_RES_Demand_Drivers!$A$5:$I$100,8,FALSE)</f>
        <v>0</v>
      </c>
      <c r="L640" s="16">
        <f>VLOOKUP($C640,'Growth rate'!$B$3:$T$93,3,FALSE)*VLOOKUP($E640,BY_RES_Demand_Drivers!$A$5:$I$100,9,FALSE)</f>
        <v>0</v>
      </c>
      <c r="M640" s="49">
        <f t="shared" si="45"/>
        <v>0.6</v>
      </c>
    </row>
    <row r="641" spans="2:13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 t="shared" si="42"/>
        <v>82.928040584519991</v>
      </c>
      <c r="G641" s="16">
        <f t="shared" si="43"/>
        <v>0</v>
      </c>
      <c r="H641" s="16">
        <f t="shared" si="44"/>
        <v>0</v>
      </c>
      <c r="J641" s="16">
        <f>VLOOKUP($C641,'Growth rate'!$B$3:$T$93,3,FALSE)*VLOOKUP($E641,BY_RES_Demand_Drivers!$A$5:$I$100,7,FALSE)</f>
        <v>138.2134009742</v>
      </c>
      <c r="K641" s="16">
        <f>VLOOKUP($C641,'Growth rate'!$B$3:$T$93,3,FALSE)*VLOOKUP($E641,BY_RES_Demand_Drivers!$A$5:$I$100,8,FALSE)</f>
        <v>0</v>
      </c>
      <c r="L641" s="16">
        <f>VLOOKUP($C641,'Growth rate'!$B$3:$T$93,3,FALSE)*VLOOKUP($E641,BY_RES_Demand_Drivers!$A$5:$I$100,9,FALSE)</f>
        <v>0</v>
      </c>
      <c r="M641" s="49">
        <f t="shared" si="45"/>
        <v>0.6</v>
      </c>
    </row>
    <row r="642" spans="2:13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 t="shared" si="42"/>
        <v>84.254889233872319</v>
      </c>
      <c r="G642" s="16">
        <f t="shared" si="43"/>
        <v>0</v>
      </c>
      <c r="H642" s="16">
        <f t="shared" si="44"/>
        <v>0</v>
      </c>
      <c r="J642" s="16">
        <f>VLOOKUP($C642,'Growth rate'!$B$3:$T$93,3,FALSE)*VLOOKUP($E642,BY_RES_Demand_Drivers!$A$5:$I$100,7,FALSE)</f>
        <v>140.4248153897872</v>
      </c>
      <c r="K642" s="16">
        <f>VLOOKUP($C642,'Growth rate'!$B$3:$T$93,3,FALSE)*VLOOKUP($E642,BY_RES_Demand_Drivers!$A$5:$I$100,8,FALSE)</f>
        <v>0</v>
      </c>
      <c r="L642" s="16">
        <f>VLOOKUP($C642,'Growth rate'!$B$3:$T$93,3,FALSE)*VLOOKUP($E642,BY_RES_Demand_Drivers!$A$5:$I$100,9,FALSE)</f>
        <v>0</v>
      </c>
      <c r="M642" s="49">
        <f t="shared" si="45"/>
        <v>0.6</v>
      </c>
    </row>
    <row r="643" spans="2:13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 t="shared" si="42"/>
        <v>85.60296746161427</v>
      </c>
      <c r="G643" s="16">
        <f t="shared" si="43"/>
        <v>0</v>
      </c>
      <c r="H643" s="16">
        <f t="shared" si="44"/>
        <v>0</v>
      </c>
      <c r="J643" s="16">
        <f>VLOOKUP($C643,'Growth rate'!$B$3:$T$93,3,FALSE)*VLOOKUP($E643,BY_RES_Demand_Drivers!$A$5:$I$100,7,FALSE)</f>
        <v>142.67161243602379</v>
      </c>
      <c r="K643" s="16">
        <f>VLOOKUP($C643,'Growth rate'!$B$3:$T$93,3,FALSE)*VLOOKUP($E643,BY_RES_Demand_Drivers!$A$5:$I$100,8,FALSE)</f>
        <v>0</v>
      </c>
      <c r="L643" s="16">
        <f>VLOOKUP($C643,'Growth rate'!$B$3:$T$93,3,FALSE)*VLOOKUP($E643,BY_RES_Demand_Drivers!$A$5:$I$100,9,FALSE)</f>
        <v>0</v>
      </c>
      <c r="M643" s="49">
        <f t="shared" si="45"/>
        <v>0.6</v>
      </c>
    </row>
    <row r="644" spans="2:13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 t="shared" si="42"/>
        <v>86.972614941000103</v>
      </c>
      <c r="G644" s="16">
        <f t="shared" si="43"/>
        <v>0</v>
      </c>
      <c r="H644" s="16">
        <f t="shared" si="44"/>
        <v>0</v>
      </c>
      <c r="J644" s="16">
        <f>VLOOKUP($C644,'Growth rate'!$B$3:$T$93,3,FALSE)*VLOOKUP($E644,BY_RES_Demand_Drivers!$A$5:$I$100,7,FALSE)</f>
        <v>144.95435823500017</v>
      </c>
      <c r="K644" s="16">
        <f>VLOOKUP($C644,'Growth rate'!$B$3:$T$93,3,FALSE)*VLOOKUP($E644,BY_RES_Demand_Drivers!$A$5:$I$100,8,FALSE)</f>
        <v>0</v>
      </c>
      <c r="L644" s="16">
        <f>VLOOKUP($C644,'Growth rate'!$B$3:$T$93,3,FALSE)*VLOOKUP($E644,BY_RES_Demand_Drivers!$A$5:$I$100,9,FALSE)</f>
        <v>0</v>
      </c>
      <c r="M644" s="49">
        <f t="shared" si="45"/>
        <v>0.6</v>
      </c>
    </row>
    <row r="645" spans="2:13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 t="shared" ref="F645:F708" si="46">J645*$M645</f>
        <v>88.364176780056113</v>
      </c>
      <c r="G645" s="16">
        <f t="shared" ref="G645:G708" si="47">K645*$M645</f>
        <v>0</v>
      </c>
      <c r="H645" s="16">
        <f t="shared" ref="H645:H708" si="48">L645*$M645</f>
        <v>0</v>
      </c>
      <c r="J645" s="16">
        <f>VLOOKUP($C645,'Growth rate'!$B$3:$T$93,3,FALSE)*VLOOKUP($E645,BY_RES_Demand_Drivers!$A$5:$I$100,7,FALSE)</f>
        <v>147.27362796676019</v>
      </c>
      <c r="K645" s="16">
        <f>VLOOKUP($C645,'Growth rate'!$B$3:$T$93,3,FALSE)*VLOOKUP($E645,BY_RES_Demand_Drivers!$A$5:$I$100,8,FALSE)</f>
        <v>0</v>
      </c>
      <c r="L645" s="16">
        <f>VLOOKUP($C645,'Growth rate'!$B$3:$T$93,3,FALSE)*VLOOKUP($E645,BY_RES_Demand_Drivers!$A$5:$I$100,9,FALSE)</f>
        <v>0</v>
      </c>
      <c r="M645" s="49">
        <f t="shared" si="45"/>
        <v>0.6</v>
      </c>
    </row>
    <row r="646" spans="2:13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 t="shared" si="46"/>
        <v>89.77800360853702</v>
      </c>
      <c r="G646" s="16">
        <f t="shared" si="47"/>
        <v>0</v>
      </c>
      <c r="H646" s="16">
        <f t="shared" si="48"/>
        <v>0</v>
      </c>
      <c r="J646" s="16">
        <f>VLOOKUP($C646,'Growth rate'!$B$3:$T$93,3,FALSE)*VLOOKUP($E646,BY_RES_Demand_Drivers!$A$5:$I$100,7,FALSE)</f>
        <v>149.63000601422837</v>
      </c>
      <c r="K646" s="16">
        <f>VLOOKUP($C646,'Growth rate'!$B$3:$T$93,3,FALSE)*VLOOKUP($E646,BY_RES_Demand_Drivers!$A$5:$I$100,8,FALSE)</f>
        <v>0</v>
      </c>
      <c r="L646" s="16">
        <f>VLOOKUP($C646,'Growth rate'!$B$3:$T$93,3,FALSE)*VLOOKUP($E646,BY_RES_Demand_Drivers!$A$5:$I$100,9,FALSE)</f>
        <v>0</v>
      </c>
      <c r="M646" s="49">
        <f t="shared" si="45"/>
        <v>0.6</v>
      </c>
    </row>
    <row r="647" spans="2:13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 t="shared" si="46"/>
        <v>91.214451666273618</v>
      </c>
      <c r="G647" s="16">
        <f t="shared" si="47"/>
        <v>0</v>
      </c>
      <c r="H647" s="16">
        <f t="shared" si="48"/>
        <v>0</v>
      </c>
      <c r="J647" s="16">
        <f>VLOOKUP($C647,'Growth rate'!$B$3:$T$93,3,FALSE)*VLOOKUP($E647,BY_RES_Demand_Drivers!$A$5:$I$100,7,FALSE)</f>
        <v>152.02408611045604</v>
      </c>
      <c r="K647" s="16">
        <f>VLOOKUP($C647,'Growth rate'!$B$3:$T$93,3,FALSE)*VLOOKUP($E647,BY_RES_Demand_Drivers!$A$5:$I$100,8,FALSE)</f>
        <v>0</v>
      </c>
      <c r="L647" s="16">
        <f>VLOOKUP($C647,'Growth rate'!$B$3:$T$93,3,FALSE)*VLOOKUP($E647,BY_RES_Demand_Drivers!$A$5:$I$100,9,FALSE)</f>
        <v>0</v>
      </c>
      <c r="M647" s="49">
        <f t="shared" si="45"/>
        <v>0.6</v>
      </c>
    </row>
    <row r="648" spans="2:13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 t="shared" si="46"/>
        <v>92.673882892933989</v>
      </c>
      <c r="G648" s="16">
        <f t="shared" si="47"/>
        <v>0</v>
      </c>
      <c r="H648" s="16">
        <f t="shared" si="48"/>
        <v>0</v>
      </c>
      <c r="J648" s="16">
        <f>VLOOKUP($C648,'Growth rate'!$B$3:$T$93,3,FALSE)*VLOOKUP($E648,BY_RES_Demand_Drivers!$A$5:$I$100,7,FALSE)</f>
        <v>154.45647148822331</v>
      </c>
      <c r="K648" s="16">
        <f>VLOOKUP($C648,'Growth rate'!$B$3:$T$93,3,FALSE)*VLOOKUP($E648,BY_RES_Demand_Drivers!$A$5:$I$100,8,FALSE)</f>
        <v>0</v>
      </c>
      <c r="L648" s="16">
        <f>VLOOKUP($C648,'Growth rate'!$B$3:$T$93,3,FALSE)*VLOOKUP($E648,BY_RES_Demand_Drivers!$A$5:$I$100,9,FALSE)</f>
        <v>0</v>
      </c>
      <c r="M648" s="49">
        <f t="shared" si="45"/>
        <v>0.6</v>
      </c>
    </row>
    <row r="649" spans="2:13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 t="shared" si="46"/>
        <v>94.156665019220938</v>
      </c>
      <c r="G649" s="16">
        <f t="shared" si="47"/>
        <v>0</v>
      </c>
      <c r="H649" s="16">
        <f t="shared" si="48"/>
        <v>0</v>
      </c>
      <c r="J649" s="16">
        <f>VLOOKUP($C649,'Growth rate'!$B$3:$T$93,3,FALSE)*VLOOKUP($E649,BY_RES_Demand_Drivers!$A$5:$I$100,7,FALSE)</f>
        <v>156.9277750320349</v>
      </c>
      <c r="K649" s="16">
        <f>VLOOKUP($C649,'Growth rate'!$B$3:$T$93,3,FALSE)*VLOOKUP($E649,BY_RES_Demand_Drivers!$A$5:$I$100,8,FALSE)</f>
        <v>0</v>
      </c>
      <c r="L649" s="16">
        <f>VLOOKUP($C649,'Growth rate'!$B$3:$T$93,3,FALSE)*VLOOKUP($E649,BY_RES_Demand_Drivers!$A$5:$I$100,9,FALSE)</f>
        <v>0</v>
      </c>
      <c r="M649" s="49">
        <f t="shared" ref="M649:M665" si="49">M567</f>
        <v>0.6</v>
      </c>
    </row>
    <row r="650" spans="2:13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 t="shared" si="46"/>
        <v>95.663171659528473</v>
      </c>
      <c r="G650" s="16">
        <f t="shared" si="47"/>
        <v>0</v>
      </c>
      <c r="H650" s="16">
        <f t="shared" si="48"/>
        <v>0</v>
      </c>
      <c r="J650" s="16">
        <f>VLOOKUP($C650,'Growth rate'!$B$3:$T$93,3,FALSE)*VLOOKUP($E650,BY_RES_Demand_Drivers!$A$5:$I$100,7,FALSE)</f>
        <v>159.43861943254745</v>
      </c>
      <c r="K650" s="16">
        <f>VLOOKUP($C650,'Growth rate'!$B$3:$T$93,3,FALSE)*VLOOKUP($E650,BY_RES_Demand_Drivers!$A$5:$I$100,8,FALSE)</f>
        <v>0</v>
      </c>
      <c r="L650" s="16">
        <f>VLOOKUP($C650,'Growth rate'!$B$3:$T$93,3,FALSE)*VLOOKUP($E650,BY_RES_Demand_Drivers!$A$5:$I$100,9,FALSE)</f>
        <v>0</v>
      </c>
      <c r="M650" s="49">
        <f t="shared" si="49"/>
        <v>0.6</v>
      </c>
    </row>
    <row r="651" spans="2:13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 t="shared" si="46"/>
        <v>97.193782406080942</v>
      </c>
      <c r="G651" s="16">
        <f t="shared" si="47"/>
        <v>0</v>
      </c>
      <c r="H651" s="16">
        <f t="shared" si="48"/>
        <v>0</v>
      </c>
      <c r="J651" s="16">
        <f>VLOOKUP($C651,'Growth rate'!$B$3:$T$93,3,FALSE)*VLOOKUP($E651,BY_RES_Demand_Drivers!$A$5:$I$100,7,FALSE)</f>
        <v>161.98963734346825</v>
      </c>
      <c r="K651" s="16">
        <f>VLOOKUP($C651,'Growth rate'!$B$3:$T$93,3,FALSE)*VLOOKUP($E651,BY_RES_Demand_Drivers!$A$5:$I$100,8,FALSE)</f>
        <v>0</v>
      </c>
      <c r="L651" s="16">
        <f>VLOOKUP($C651,'Growth rate'!$B$3:$T$93,3,FALSE)*VLOOKUP($E651,BY_RES_Demand_Drivers!$A$5:$I$100,9,FALSE)</f>
        <v>0</v>
      </c>
      <c r="M651" s="49">
        <f t="shared" si="49"/>
        <v>0.6</v>
      </c>
    </row>
    <row r="652" spans="2:13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 t="shared" si="46"/>
        <v>98.74888292457824</v>
      </c>
      <c r="G652" s="16">
        <f t="shared" si="47"/>
        <v>0</v>
      </c>
      <c r="H652" s="16">
        <f t="shared" si="48"/>
        <v>0</v>
      </c>
      <c r="J652" s="16">
        <f>VLOOKUP($C652,'Growth rate'!$B$3:$T$93,3,FALSE)*VLOOKUP($E652,BY_RES_Demand_Drivers!$A$5:$I$100,7,FALSE)</f>
        <v>164.58147154096375</v>
      </c>
      <c r="K652" s="16">
        <f>VLOOKUP($C652,'Growth rate'!$B$3:$T$93,3,FALSE)*VLOOKUP($E652,BY_RES_Demand_Drivers!$A$5:$I$100,8,FALSE)</f>
        <v>0</v>
      </c>
      <c r="L652" s="16">
        <f>VLOOKUP($C652,'Growth rate'!$B$3:$T$93,3,FALSE)*VLOOKUP($E652,BY_RES_Demand_Drivers!$A$5:$I$100,9,FALSE)</f>
        <v>0</v>
      </c>
      <c r="M652" s="49">
        <f t="shared" si="49"/>
        <v>0.6</v>
      </c>
    </row>
    <row r="653" spans="2:13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 t="shared" si="46"/>
        <v>100.32886505137151</v>
      </c>
      <c r="G653" s="16">
        <f t="shared" si="47"/>
        <v>0</v>
      </c>
      <c r="H653" s="16">
        <f t="shared" si="48"/>
        <v>0</v>
      </c>
      <c r="J653" s="16">
        <f>VLOOKUP($C653,'Growth rate'!$B$3:$T$93,3,FALSE)*VLOOKUP($E653,BY_RES_Demand_Drivers!$A$5:$I$100,7,FALSE)</f>
        <v>167.21477508561918</v>
      </c>
      <c r="K653" s="16">
        <f>VLOOKUP($C653,'Growth rate'!$B$3:$T$93,3,FALSE)*VLOOKUP($E653,BY_RES_Demand_Drivers!$A$5:$I$100,8,FALSE)</f>
        <v>0</v>
      </c>
      <c r="L653" s="16">
        <f>VLOOKUP($C653,'Growth rate'!$B$3:$T$93,3,FALSE)*VLOOKUP($E653,BY_RES_Demand_Drivers!$A$5:$I$100,9,FALSE)</f>
        <v>0</v>
      </c>
      <c r="M653" s="49">
        <f t="shared" si="49"/>
        <v>0.6</v>
      </c>
    </row>
    <row r="654" spans="2:13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 t="shared" si="46"/>
        <v>101.93412689219345</v>
      </c>
      <c r="G654" s="16">
        <f t="shared" si="47"/>
        <v>0</v>
      </c>
      <c r="H654" s="16">
        <f t="shared" si="48"/>
        <v>0</v>
      </c>
      <c r="J654" s="16">
        <f>VLOOKUP($C654,'Growth rate'!$B$3:$T$93,3,FALSE)*VLOOKUP($E654,BY_RES_Demand_Drivers!$A$5:$I$100,7,FALSE)</f>
        <v>169.89021148698907</v>
      </c>
      <c r="K654" s="16">
        <f>VLOOKUP($C654,'Growth rate'!$B$3:$T$93,3,FALSE)*VLOOKUP($E654,BY_RES_Demand_Drivers!$A$5:$I$100,8,FALSE)</f>
        <v>0</v>
      </c>
      <c r="L654" s="16">
        <f>VLOOKUP($C654,'Growth rate'!$B$3:$T$93,3,FALSE)*VLOOKUP($E654,BY_RES_Demand_Drivers!$A$5:$I$100,9,FALSE)</f>
        <v>0</v>
      </c>
      <c r="M654" s="49">
        <f t="shared" si="49"/>
        <v>0.6</v>
      </c>
    </row>
    <row r="655" spans="2:13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 t="shared" si="46"/>
        <v>103.56507292246854</v>
      </c>
      <c r="G655" s="16">
        <f t="shared" si="47"/>
        <v>0</v>
      </c>
      <c r="H655" s="16">
        <f t="shared" si="48"/>
        <v>0</v>
      </c>
      <c r="J655" s="16">
        <f>VLOOKUP($C655,'Growth rate'!$B$3:$T$93,3,FALSE)*VLOOKUP($E655,BY_RES_Demand_Drivers!$A$5:$I$100,7,FALSE)</f>
        <v>172.60845487078092</v>
      </c>
      <c r="K655" s="16">
        <f>VLOOKUP($C655,'Growth rate'!$B$3:$T$93,3,FALSE)*VLOOKUP($E655,BY_RES_Demand_Drivers!$A$5:$I$100,8,FALSE)</f>
        <v>0</v>
      </c>
      <c r="L655" s="16">
        <f>VLOOKUP($C655,'Growth rate'!$B$3:$T$93,3,FALSE)*VLOOKUP($E655,BY_RES_Demand_Drivers!$A$5:$I$100,9,FALSE)</f>
        <v>0</v>
      </c>
      <c r="M655" s="49">
        <f t="shared" si="49"/>
        <v>0.6</v>
      </c>
    </row>
    <row r="656" spans="2:13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 t="shared" si="46"/>
        <v>105.22211408922803</v>
      </c>
      <c r="G656" s="16">
        <f t="shared" si="47"/>
        <v>0</v>
      </c>
      <c r="H656" s="16">
        <f t="shared" si="48"/>
        <v>0</v>
      </c>
      <c r="J656" s="16">
        <f>VLOOKUP($C656,'Growth rate'!$B$3:$T$93,3,FALSE)*VLOOKUP($E656,BY_RES_Demand_Drivers!$A$5:$I$100,7,FALSE)</f>
        <v>175.37019014871339</v>
      </c>
      <c r="K656" s="16">
        <f>VLOOKUP($C656,'Growth rate'!$B$3:$T$93,3,FALSE)*VLOOKUP($E656,BY_RES_Demand_Drivers!$A$5:$I$100,8,FALSE)</f>
        <v>0</v>
      </c>
      <c r="L656" s="16">
        <f>VLOOKUP($C656,'Growth rate'!$B$3:$T$93,3,FALSE)*VLOOKUP($E656,BY_RES_Demand_Drivers!$A$5:$I$100,9,FALSE)</f>
        <v>0</v>
      </c>
      <c r="M656" s="49">
        <f t="shared" si="49"/>
        <v>0.6</v>
      </c>
    </row>
    <row r="657" spans="2:13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 t="shared" si="46"/>
        <v>106.90566791465568</v>
      </c>
      <c r="G657" s="16">
        <f t="shared" si="47"/>
        <v>0</v>
      </c>
      <c r="H657" s="16">
        <f t="shared" si="48"/>
        <v>0</v>
      </c>
      <c r="J657" s="16">
        <f>VLOOKUP($C657,'Growth rate'!$B$3:$T$93,3,FALSE)*VLOOKUP($E657,BY_RES_Demand_Drivers!$A$5:$I$100,7,FALSE)</f>
        <v>178.17611319109281</v>
      </c>
      <c r="K657" s="16">
        <f>VLOOKUP($C657,'Growth rate'!$B$3:$T$93,3,FALSE)*VLOOKUP($E657,BY_RES_Demand_Drivers!$A$5:$I$100,8,FALSE)</f>
        <v>0</v>
      </c>
      <c r="L657" s="16">
        <f>VLOOKUP($C657,'Growth rate'!$B$3:$T$93,3,FALSE)*VLOOKUP($E657,BY_RES_Demand_Drivers!$A$5:$I$100,9,FALSE)</f>
        <v>0</v>
      </c>
      <c r="M657" s="49">
        <f t="shared" si="49"/>
        <v>0.6</v>
      </c>
    </row>
    <row r="658" spans="2:13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 t="shared" si="46"/>
        <v>108.61615860129017</v>
      </c>
      <c r="G658" s="16">
        <f t="shared" si="47"/>
        <v>0</v>
      </c>
      <c r="H658" s="16">
        <f t="shared" si="48"/>
        <v>0</v>
      </c>
      <c r="J658" s="16">
        <f>VLOOKUP($C658,'Growth rate'!$B$3:$T$93,3,FALSE)*VLOOKUP($E658,BY_RES_Demand_Drivers!$A$5:$I$100,7,FALSE)</f>
        <v>181.02693100215029</v>
      </c>
      <c r="K658" s="16">
        <f>VLOOKUP($C658,'Growth rate'!$B$3:$T$93,3,FALSE)*VLOOKUP($E658,BY_RES_Demand_Drivers!$A$5:$I$100,8,FALSE)</f>
        <v>0</v>
      </c>
      <c r="L658" s="16">
        <f>VLOOKUP($C658,'Growth rate'!$B$3:$T$93,3,FALSE)*VLOOKUP($E658,BY_RES_Demand_Drivers!$A$5:$I$100,9,FALSE)</f>
        <v>0</v>
      </c>
      <c r="M658" s="49">
        <f t="shared" si="49"/>
        <v>0.6</v>
      </c>
    </row>
    <row r="659" spans="2:13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 t="shared" si="46"/>
        <v>110.35401713891082</v>
      </c>
      <c r="G659" s="16">
        <f t="shared" si="47"/>
        <v>0</v>
      </c>
      <c r="H659" s="16">
        <f t="shared" si="48"/>
        <v>0</v>
      </c>
      <c r="J659" s="16">
        <f>VLOOKUP($C659,'Growth rate'!$B$3:$T$93,3,FALSE)*VLOOKUP($E659,BY_RES_Demand_Drivers!$A$5:$I$100,7,FALSE)</f>
        <v>183.92336189818471</v>
      </c>
      <c r="K659" s="16">
        <f>VLOOKUP($C659,'Growth rate'!$B$3:$T$93,3,FALSE)*VLOOKUP($E659,BY_RES_Demand_Drivers!$A$5:$I$100,8,FALSE)</f>
        <v>0</v>
      </c>
      <c r="L659" s="16">
        <f>VLOOKUP($C659,'Growth rate'!$B$3:$T$93,3,FALSE)*VLOOKUP($E659,BY_RES_Demand_Drivers!$A$5:$I$100,9,FALSE)</f>
        <v>0</v>
      </c>
      <c r="M659" s="49">
        <f t="shared" si="49"/>
        <v>0.6</v>
      </c>
    </row>
    <row r="660" spans="2:13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 t="shared" si="46"/>
        <v>355.92124027</v>
      </c>
      <c r="G660" s="16">
        <f t="shared" si="47"/>
        <v>0</v>
      </c>
      <c r="H660" s="16">
        <f t="shared" si="48"/>
        <v>0</v>
      </c>
      <c r="J660" s="16">
        <f>VLOOKUP($C660,'Growth rate'!$B$3:$T$93,3,FALSE)*VLOOKUP($E660,BY_RES_Demand_Drivers!$A$5:$I$100,7,FALSE)</f>
        <v>355.92124027</v>
      </c>
      <c r="K660" s="16">
        <f>VLOOKUP($C660,'Growth rate'!$B$3:$T$93,3,FALSE)*VLOOKUP($E660,BY_RES_Demand_Drivers!$A$5:$I$100,8,FALSE)</f>
        <v>0</v>
      </c>
      <c r="L660" s="16">
        <f>VLOOKUP($C660,'Growth rate'!$B$3:$T$93,3,FALSE)*VLOOKUP($E660,BY_RES_Demand_Drivers!$A$5:$I$100,9,FALSE)</f>
        <v>0</v>
      </c>
      <c r="M660" s="49">
        <f t="shared" si="49"/>
        <v>1</v>
      </c>
    </row>
    <row r="661" spans="2:13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 t="shared" si="46"/>
        <v>314.79065523778507</v>
      </c>
      <c r="G661" s="16">
        <f t="shared" si="47"/>
        <v>0</v>
      </c>
      <c r="H661" s="16">
        <f t="shared" si="48"/>
        <v>0</v>
      </c>
      <c r="J661" s="16">
        <f>VLOOKUP($C661,'Growth rate'!$B$3:$T$93,3,FALSE)*VLOOKUP($E661,BY_RES_Demand_Drivers!$A$5:$I$100,7,FALSE)</f>
        <v>314.79065523778507</v>
      </c>
      <c r="K661" s="16">
        <f>VLOOKUP($C661,'Growth rate'!$B$3:$T$93,3,FALSE)*VLOOKUP($E661,BY_RES_Demand_Drivers!$A$5:$I$100,8,FALSE)</f>
        <v>0</v>
      </c>
      <c r="L661" s="16">
        <f>VLOOKUP($C661,'Growth rate'!$B$3:$T$93,3,FALSE)*VLOOKUP($E661,BY_RES_Demand_Drivers!$A$5:$I$100,9,FALSE)</f>
        <v>0</v>
      </c>
      <c r="M661" s="49">
        <f t="shared" si="49"/>
        <v>1</v>
      </c>
    </row>
    <row r="662" spans="2:13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 t="shared" si="46"/>
        <v>319.82730572158965</v>
      </c>
      <c r="G662" s="16">
        <f t="shared" si="47"/>
        <v>0</v>
      </c>
      <c r="H662" s="16">
        <f t="shared" si="48"/>
        <v>0</v>
      </c>
      <c r="J662" s="16">
        <f>VLOOKUP($C662,'Growth rate'!$B$3:$T$93,3,FALSE)*VLOOKUP($E662,BY_RES_Demand_Drivers!$A$5:$I$100,7,FALSE)</f>
        <v>319.82730572158965</v>
      </c>
      <c r="K662" s="16">
        <f>VLOOKUP($C662,'Growth rate'!$B$3:$T$93,3,FALSE)*VLOOKUP($E662,BY_RES_Demand_Drivers!$A$5:$I$100,8,FALSE)</f>
        <v>0</v>
      </c>
      <c r="L662" s="16">
        <f>VLOOKUP($C662,'Growth rate'!$B$3:$T$93,3,FALSE)*VLOOKUP($E662,BY_RES_Demand_Drivers!$A$5:$I$100,9,FALSE)</f>
        <v>0</v>
      </c>
      <c r="M662" s="49">
        <f t="shared" si="49"/>
        <v>1</v>
      </c>
    </row>
    <row r="663" spans="2:13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 t="shared" si="46"/>
        <v>324.94454261313507</v>
      </c>
      <c r="G663" s="16">
        <f t="shared" si="47"/>
        <v>0</v>
      </c>
      <c r="H663" s="16">
        <f t="shared" si="48"/>
        <v>0</v>
      </c>
      <c r="J663" s="16">
        <f>VLOOKUP($C663,'Growth rate'!$B$3:$T$93,3,FALSE)*VLOOKUP($E663,BY_RES_Demand_Drivers!$A$5:$I$100,7,FALSE)</f>
        <v>324.94454261313507</v>
      </c>
      <c r="K663" s="16">
        <f>VLOOKUP($C663,'Growth rate'!$B$3:$T$93,3,FALSE)*VLOOKUP($E663,BY_RES_Demand_Drivers!$A$5:$I$100,8,FALSE)</f>
        <v>0</v>
      </c>
      <c r="L663" s="16">
        <f>VLOOKUP($C663,'Growth rate'!$B$3:$T$93,3,FALSE)*VLOOKUP($E663,BY_RES_Demand_Drivers!$A$5:$I$100,9,FALSE)</f>
        <v>0</v>
      </c>
      <c r="M663" s="49">
        <f t="shared" si="49"/>
        <v>1</v>
      </c>
    </row>
    <row r="664" spans="2:13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 t="shared" si="46"/>
        <v>330.14365529494529</v>
      </c>
      <c r="G664" s="16">
        <f t="shared" si="47"/>
        <v>0</v>
      </c>
      <c r="H664" s="16">
        <f t="shared" si="48"/>
        <v>0</v>
      </c>
      <c r="J664" s="16">
        <f>VLOOKUP($C664,'Growth rate'!$B$3:$T$93,3,FALSE)*VLOOKUP($E664,BY_RES_Demand_Drivers!$A$5:$I$100,7,FALSE)</f>
        <v>330.14365529494529</v>
      </c>
      <c r="K664" s="16">
        <f>VLOOKUP($C664,'Growth rate'!$B$3:$T$93,3,FALSE)*VLOOKUP($E664,BY_RES_Demand_Drivers!$A$5:$I$100,8,FALSE)</f>
        <v>0</v>
      </c>
      <c r="L664" s="16">
        <f>VLOOKUP($C664,'Growth rate'!$B$3:$T$93,3,FALSE)*VLOOKUP($E664,BY_RES_Demand_Drivers!$A$5:$I$100,9,FALSE)</f>
        <v>0</v>
      </c>
      <c r="M664" s="49">
        <f t="shared" si="49"/>
        <v>1</v>
      </c>
    </row>
    <row r="665" spans="2:13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 t="shared" si="46"/>
        <v>335.42595377966438</v>
      </c>
      <c r="G665" s="16">
        <f t="shared" si="47"/>
        <v>0</v>
      </c>
      <c r="H665" s="16">
        <f t="shared" si="48"/>
        <v>0</v>
      </c>
      <c r="J665" s="16">
        <f>VLOOKUP($C665,'Growth rate'!$B$3:$T$93,3,FALSE)*VLOOKUP($E665,BY_RES_Demand_Drivers!$A$5:$I$100,7,FALSE)</f>
        <v>335.42595377966438</v>
      </c>
      <c r="K665" s="16">
        <f>VLOOKUP($C665,'Growth rate'!$B$3:$T$93,3,FALSE)*VLOOKUP($E665,BY_RES_Demand_Drivers!$A$5:$I$100,8,FALSE)</f>
        <v>0</v>
      </c>
      <c r="L665" s="16">
        <f>VLOOKUP($C665,'Growth rate'!$B$3:$T$93,3,FALSE)*VLOOKUP($E665,BY_RES_Demand_Drivers!$A$5:$I$100,9,FALSE)</f>
        <v>0</v>
      </c>
      <c r="M665" s="49">
        <f t="shared" si="49"/>
        <v>1</v>
      </c>
    </row>
    <row r="666" spans="2:13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 t="shared" si="46"/>
        <v>306.71349213612513</v>
      </c>
      <c r="G666" s="16">
        <f t="shared" si="47"/>
        <v>0</v>
      </c>
      <c r="H666" s="16">
        <f t="shared" si="48"/>
        <v>0</v>
      </c>
      <c r="J666" s="16">
        <f>VLOOKUP($C666,'Growth rate'!$B$3:$T$93,3,FALSE)*VLOOKUP($E666,BY_RES_Demand_Drivers!$A$5:$I$100,7,FALSE)</f>
        <v>340.79276904013904</v>
      </c>
      <c r="K666" s="16">
        <f>VLOOKUP($C666,'Growth rate'!$B$3:$T$93,3,FALSE)*VLOOKUP($E666,BY_RES_Demand_Drivers!$A$5:$I$100,8,FALSE)</f>
        <v>0</v>
      </c>
      <c r="L666" s="16">
        <f>VLOOKUP($C666,'Growth rate'!$B$3:$T$93,3,FALSE)*VLOOKUP($E666,BY_RES_Demand_Drivers!$A$5:$I$100,9,FALSE)</f>
        <v>0</v>
      </c>
      <c r="M666" s="49">
        <f>M584</f>
        <v>0.9</v>
      </c>
    </row>
    <row r="667" spans="2:13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 t="shared" si="46"/>
        <v>308.1584534768553</v>
      </c>
      <c r="G667" s="16">
        <f t="shared" si="47"/>
        <v>0</v>
      </c>
      <c r="H667" s="16">
        <f t="shared" si="48"/>
        <v>0</v>
      </c>
      <c r="J667" s="16">
        <f>VLOOKUP($C667,'Growth rate'!$B$3:$T$93,3,FALSE)*VLOOKUP($E667,BY_RES_Demand_Drivers!$A$5:$I$100,7,FALSE)</f>
        <v>346.24545334478125</v>
      </c>
      <c r="K667" s="16">
        <f>VLOOKUP($C667,'Growth rate'!$B$3:$T$93,3,FALSE)*VLOOKUP($E667,BY_RES_Demand_Drivers!$A$5:$I$100,8,FALSE)</f>
        <v>0</v>
      </c>
      <c r="L667" s="16">
        <f>VLOOKUP($C667,'Growth rate'!$B$3:$T$93,3,FALSE)*VLOOKUP($E667,BY_RES_Demand_Drivers!$A$5:$I$100,9,FALSE)</f>
        <v>0</v>
      </c>
      <c r="M667" s="49">
        <f t="shared" ref="M667:M730" si="50">M585</f>
        <v>0.89</v>
      </c>
    </row>
    <row r="668" spans="2:13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 t="shared" si="46"/>
        <v>309.57113492650205</v>
      </c>
      <c r="G668" s="16">
        <f t="shared" si="47"/>
        <v>0</v>
      </c>
      <c r="H668" s="16">
        <f t="shared" si="48"/>
        <v>0</v>
      </c>
      <c r="J668" s="16">
        <f>VLOOKUP($C668,'Growth rate'!$B$3:$T$93,3,FALSE)*VLOOKUP($E668,BY_RES_Demand_Drivers!$A$5:$I$100,7,FALSE)</f>
        <v>351.78538059829776</v>
      </c>
      <c r="K668" s="16">
        <f>VLOOKUP($C668,'Growth rate'!$B$3:$T$93,3,FALSE)*VLOOKUP($E668,BY_RES_Demand_Drivers!$A$5:$I$100,8,FALSE)</f>
        <v>0</v>
      </c>
      <c r="L668" s="16">
        <f>VLOOKUP($C668,'Growth rate'!$B$3:$T$93,3,FALSE)*VLOOKUP($E668,BY_RES_Demand_Drivers!$A$5:$I$100,9,FALSE)</f>
        <v>0</v>
      </c>
      <c r="M668" s="49">
        <f t="shared" si="50"/>
        <v>0.88</v>
      </c>
    </row>
    <row r="669" spans="2:13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 t="shared" si="46"/>
        <v>310.95013361844735</v>
      </c>
      <c r="G669" s="16">
        <f t="shared" si="47"/>
        <v>0</v>
      </c>
      <c r="H669" s="16">
        <f t="shared" si="48"/>
        <v>0</v>
      </c>
      <c r="J669" s="16">
        <f>VLOOKUP($C669,'Growth rate'!$B$3:$T$93,3,FALSE)*VLOOKUP($E669,BY_RES_Demand_Drivers!$A$5:$I$100,7,FALSE)</f>
        <v>357.41394668787052</v>
      </c>
      <c r="K669" s="16">
        <f>VLOOKUP($C669,'Growth rate'!$B$3:$T$93,3,FALSE)*VLOOKUP($E669,BY_RES_Demand_Drivers!$A$5:$I$100,8,FALSE)</f>
        <v>0</v>
      </c>
      <c r="L669" s="16">
        <f>VLOOKUP($C669,'Growth rate'!$B$3:$T$93,3,FALSE)*VLOOKUP($E669,BY_RES_Demand_Drivers!$A$5:$I$100,9,FALSE)</f>
        <v>0</v>
      </c>
      <c r="M669" s="49">
        <f t="shared" si="50"/>
        <v>0.87</v>
      </c>
    </row>
    <row r="670" spans="2:13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 t="shared" si="46"/>
        <v>312.29401005799377</v>
      </c>
      <c r="G670" s="16">
        <f t="shared" si="47"/>
        <v>0</v>
      </c>
      <c r="H670" s="16">
        <f t="shared" si="48"/>
        <v>0</v>
      </c>
      <c r="J670" s="16">
        <f>VLOOKUP($C670,'Growth rate'!$B$3:$T$93,3,FALSE)*VLOOKUP($E670,BY_RES_Demand_Drivers!$A$5:$I$100,7,FALSE)</f>
        <v>363.13256983487651</v>
      </c>
      <c r="K670" s="16">
        <f>VLOOKUP($C670,'Growth rate'!$B$3:$T$93,3,FALSE)*VLOOKUP($E670,BY_RES_Demand_Drivers!$A$5:$I$100,8,FALSE)</f>
        <v>0</v>
      </c>
      <c r="L670" s="16">
        <f>VLOOKUP($C670,'Growth rate'!$B$3:$T$93,3,FALSE)*VLOOKUP($E670,BY_RES_Demand_Drivers!$A$5:$I$100,9,FALSE)</f>
        <v>0</v>
      </c>
      <c r="M670" s="49">
        <f t="shared" si="50"/>
        <v>0.86</v>
      </c>
    </row>
    <row r="671" spans="2:13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 t="shared" si="46"/>
        <v>313.60128730939931</v>
      </c>
      <c r="G671" s="16">
        <f t="shared" si="47"/>
        <v>0</v>
      </c>
      <c r="H671" s="16">
        <f t="shared" si="48"/>
        <v>0</v>
      </c>
      <c r="J671" s="16">
        <f>VLOOKUP($C671,'Growth rate'!$B$3:$T$93,3,FALSE)*VLOOKUP($E671,BY_RES_Demand_Drivers!$A$5:$I$100,7,FALSE)</f>
        <v>368.9426909522345</v>
      </c>
      <c r="K671" s="16">
        <f>VLOOKUP($C671,'Growth rate'!$B$3:$T$93,3,FALSE)*VLOOKUP($E671,BY_RES_Demand_Drivers!$A$5:$I$100,8,FALSE)</f>
        <v>0</v>
      </c>
      <c r="L671" s="16">
        <f>VLOOKUP($C671,'Growth rate'!$B$3:$T$93,3,FALSE)*VLOOKUP($E671,BY_RES_Demand_Drivers!$A$5:$I$100,9,FALSE)</f>
        <v>0</v>
      </c>
      <c r="M671" s="49">
        <f t="shared" si="50"/>
        <v>0.85</v>
      </c>
    </row>
    <row r="672" spans="2:13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 t="shared" si="46"/>
        <v>313.93333573125636</v>
      </c>
      <c r="G672" s="16">
        <f t="shared" si="47"/>
        <v>0</v>
      </c>
      <c r="H672" s="16">
        <f t="shared" si="48"/>
        <v>0</v>
      </c>
      <c r="J672" s="16">
        <f>VLOOKUP($C672,'Growth rate'!$B$3:$T$93,3,FALSE)*VLOOKUP($E672,BY_RES_Demand_Drivers!$A$5:$I$100,7,FALSE)</f>
        <v>374.84577400747025</v>
      </c>
      <c r="K672" s="16">
        <f>VLOOKUP($C672,'Growth rate'!$B$3:$T$93,3,FALSE)*VLOOKUP($E672,BY_RES_Demand_Drivers!$A$5:$I$100,8,FALSE)</f>
        <v>0</v>
      </c>
      <c r="L672" s="16">
        <f>VLOOKUP($C672,'Growth rate'!$B$3:$T$93,3,FALSE)*VLOOKUP($E672,BY_RES_Demand_Drivers!$A$5:$I$100,9,FALSE)</f>
        <v>0</v>
      </c>
      <c r="M672" s="49">
        <f t="shared" si="50"/>
        <v>0.83750000000000002</v>
      </c>
    </row>
    <row r="673" spans="2:13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 t="shared" si="46"/>
        <v>314.19572777306155</v>
      </c>
      <c r="G673" s="16">
        <f t="shared" si="47"/>
        <v>0</v>
      </c>
      <c r="H673" s="16">
        <f t="shared" si="48"/>
        <v>0</v>
      </c>
      <c r="J673" s="16">
        <f>VLOOKUP($C673,'Growth rate'!$B$3:$T$93,3,FALSE)*VLOOKUP($E673,BY_RES_Demand_Drivers!$A$5:$I$100,7,FALSE)</f>
        <v>380.84330639158975</v>
      </c>
      <c r="K673" s="16">
        <f>VLOOKUP($C673,'Growth rate'!$B$3:$T$93,3,FALSE)*VLOOKUP($E673,BY_RES_Demand_Drivers!$A$5:$I$100,8,FALSE)</f>
        <v>0</v>
      </c>
      <c r="L673" s="16">
        <f>VLOOKUP($C673,'Growth rate'!$B$3:$T$93,3,FALSE)*VLOOKUP($E673,BY_RES_Demand_Drivers!$A$5:$I$100,9,FALSE)</f>
        <v>0</v>
      </c>
      <c r="M673" s="49">
        <f t="shared" si="50"/>
        <v>0.82499999999999996</v>
      </c>
    </row>
    <row r="674" spans="2:13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 t="shared" si="46"/>
        <v>314.38614942625736</v>
      </c>
      <c r="G674" s="16">
        <f t="shared" si="47"/>
        <v>0</v>
      </c>
      <c r="H674" s="16">
        <f t="shared" si="48"/>
        <v>0</v>
      </c>
      <c r="J674" s="16">
        <f>VLOOKUP($C674,'Growth rate'!$B$3:$T$93,3,FALSE)*VLOOKUP($E674,BY_RES_Demand_Drivers!$A$5:$I$100,7,FALSE)</f>
        <v>386.93679929385519</v>
      </c>
      <c r="K674" s="16">
        <f>VLOOKUP($C674,'Growth rate'!$B$3:$T$93,3,FALSE)*VLOOKUP($E674,BY_RES_Demand_Drivers!$A$5:$I$100,8,FALSE)</f>
        <v>0</v>
      </c>
      <c r="L674" s="16">
        <f>VLOOKUP($C674,'Growth rate'!$B$3:$T$93,3,FALSE)*VLOOKUP($E674,BY_RES_Demand_Drivers!$A$5:$I$100,9,FALSE)</f>
        <v>0</v>
      </c>
      <c r="M674" s="49">
        <f t="shared" si="50"/>
        <v>0.8125</v>
      </c>
    </row>
    <row r="675" spans="2:13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 t="shared" si="46"/>
        <v>314.50223046604549</v>
      </c>
      <c r="G675" s="16">
        <f t="shared" si="47"/>
        <v>0</v>
      </c>
      <c r="H675" s="16">
        <f t="shared" si="48"/>
        <v>0</v>
      </c>
      <c r="J675" s="16">
        <f>VLOOKUP($C675,'Growth rate'!$B$3:$T$93,3,FALSE)*VLOOKUP($E675,BY_RES_Demand_Drivers!$A$5:$I$100,7,FALSE)</f>
        <v>393.12778808255689</v>
      </c>
      <c r="K675" s="16">
        <f>VLOOKUP($C675,'Growth rate'!$B$3:$T$93,3,FALSE)*VLOOKUP($E675,BY_RES_Demand_Drivers!$A$5:$I$100,8,FALSE)</f>
        <v>0</v>
      </c>
      <c r="L675" s="16">
        <f>VLOOKUP($C675,'Growth rate'!$B$3:$T$93,3,FALSE)*VLOOKUP($E675,BY_RES_Demand_Drivers!$A$5:$I$100,9,FALSE)</f>
        <v>0</v>
      </c>
      <c r="M675" s="49">
        <f t="shared" si="50"/>
        <v>0.79999999999999993</v>
      </c>
    </row>
    <row r="676" spans="2:13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 t="shared" si="46"/>
        <v>314.54154324485376</v>
      </c>
      <c r="G676" s="16">
        <f t="shared" si="47"/>
        <v>0</v>
      </c>
      <c r="H676" s="16">
        <f t="shared" si="48"/>
        <v>0</v>
      </c>
      <c r="J676" s="16">
        <f>VLOOKUP($C676,'Growth rate'!$B$3:$T$93,3,FALSE)*VLOOKUP($E676,BY_RES_Demand_Drivers!$A$5:$I$100,7,FALSE)</f>
        <v>399.41783269187778</v>
      </c>
      <c r="K676" s="16">
        <f>VLOOKUP($C676,'Growth rate'!$B$3:$T$93,3,FALSE)*VLOOKUP($E676,BY_RES_Demand_Drivers!$A$5:$I$100,8,FALSE)</f>
        <v>0</v>
      </c>
      <c r="L676" s="16">
        <f>VLOOKUP($C676,'Growth rate'!$B$3:$T$93,3,FALSE)*VLOOKUP($E676,BY_RES_Demand_Drivers!$A$5:$I$100,9,FALSE)</f>
        <v>0</v>
      </c>
      <c r="M676" s="49">
        <f t="shared" si="50"/>
        <v>0.78749999999999998</v>
      </c>
    </row>
    <row r="677" spans="2:13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 t="shared" si="46"/>
        <v>314.50160146158453</v>
      </c>
      <c r="G677" s="16">
        <f t="shared" si="47"/>
        <v>0</v>
      </c>
      <c r="H677" s="16">
        <f t="shared" si="48"/>
        <v>0</v>
      </c>
      <c r="J677" s="16">
        <f>VLOOKUP($C677,'Growth rate'!$B$3:$T$93,3,FALSE)*VLOOKUP($E677,BY_RES_Demand_Drivers!$A$5:$I$100,7,FALSE)</f>
        <v>405.80851801494782</v>
      </c>
      <c r="K677" s="16">
        <f>VLOOKUP($C677,'Growth rate'!$B$3:$T$93,3,FALSE)*VLOOKUP($E677,BY_RES_Demand_Drivers!$A$5:$I$100,8,FALSE)</f>
        <v>0</v>
      </c>
      <c r="L677" s="16">
        <f>VLOOKUP($C677,'Growth rate'!$B$3:$T$93,3,FALSE)*VLOOKUP($E677,BY_RES_Demand_Drivers!$A$5:$I$100,9,FALSE)</f>
        <v>0</v>
      </c>
      <c r="M677" s="49">
        <f t="shared" si="50"/>
        <v>0.77499999999999991</v>
      </c>
    </row>
    <row r="678" spans="2:13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 t="shared" si="46"/>
        <v>314.37985890618012</v>
      </c>
      <c r="G678" s="16">
        <f t="shared" si="47"/>
        <v>0</v>
      </c>
      <c r="H678" s="16">
        <f t="shared" si="48"/>
        <v>0</v>
      </c>
      <c r="J678" s="16">
        <f>VLOOKUP($C678,'Growth rate'!$B$3:$T$93,3,FALSE)*VLOOKUP($E678,BY_RES_Demand_Drivers!$A$5:$I$100,7,FALSE)</f>
        <v>412.30145430318703</v>
      </c>
      <c r="K678" s="16">
        <f>VLOOKUP($C678,'Growth rate'!$B$3:$T$93,3,FALSE)*VLOOKUP($E678,BY_RES_Demand_Drivers!$A$5:$I$100,8,FALSE)</f>
        <v>0</v>
      </c>
      <c r="L678" s="16">
        <f>VLOOKUP($C678,'Growth rate'!$B$3:$T$93,3,FALSE)*VLOOKUP($E678,BY_RES_Demand_Drivers!$A$5:$I$100,9,FALSE)</f>
        <v>0</v>
      </c>
      <c r="M678" s="49">
        <f t="shared" si="50"/>
        <v>0.76249999999999996</v>
      </c>
    </row>
    <row r="679" spans="2:13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 t="shared" si="46"/>
        <v>314.17370817902849</v>
      </c>
      <c r="G679" s="16">
        <f t="shared" si="47"/>
        <v>0</v>
      </c>
      <c r="H679" s="16">
        <f t="shared" si="48"/>
        <v>0</v>
      </c>
      <c r="J679" s="16">
        <f>VLOOKUP($C679,'Growth rate'!$B$3:$T$93,3,FALSE)*VLOOKUP($E679,BY_RES_Demand_Drivers!$A$5:$I$100,7,FALSE)</f>
        <v>418.89827757203801</v>
      </c>
      <c r="K679" s="16">
        <f>VLOOKUP($C679,'Growth rate'!$B$3:$T$93,3,FALSE)*VLOOKUP($E679,BY_RES_Demand_Drivers!$A$5:$I$100,8,FALSE)</f>
        <v>0</v>
      </c>
      <c r="L679" s="16">
        <f>VLOOKUP($C679,'Growth rate'!$B$3:$T$93,3,FALSE)*VLOOKUP($E679,BY_RES_Demand_Drivers!$A$5:$I$100,9,FALSE)</f>
        <v>0</v>
      </c>
      <c r="M679" s="49">
        <f t="shared" si="50"/>
        <v>0.75</v>
      </c>
    </row>
    <row r="680" spans="2:13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 t="shared" si="46"/>
        <v>313.88047938472806</v>
      </c>
      <c r="G680" s="16">
        <f t="shared" si="47"/>
        <v>0</v>
      </c>
      <c r="H680" s="16">
        <f t="shared" si="48"/>
        <v>0</v>
      </c>
      <c r="J680" s="16">
        <f>VLOOKUP($C680,'Growth rate'!$B$3:$T$93,3,FALSE)*VLOOKUP($E680,BY_RES_Demand_Drivers!$A$5:$I$100,7,FALSE)</f>
        <v>425.6006500131906</v>
      </c>
      <c r="K680" s="16">
        <f>VLOOKUP($C680,'Growth rate'!$B$3:$T$93,3,FALSE)*VLOOKUP($E680,BY_RES_Demand_Drivers!$A$5:$I$100,8,FALSE)</f>
        <v>0</v>
      </c>
      <c r="L680" s="16">
        <f>VLOOKUP($C680,'Growth rate'!$B$3:$T$93,3,FALSE)*VLOOKUP($E680,BY_RES_Demand_Drivers!$A$5:$I$100,9,FALSE)</f>
        <v>0</v>
      </c>
      <c r="M680" s="49">
        <f t="shared" si="50"/>
        <v>0.73749999999999993</v>
      </c>
    </row>
    <row r="681" spans="2:13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 t="shared" si="46"/>
        <v>313.49743879971618</v>
      </c>
      <c r="G681" s="16">
        <f t="shared" si="47"/>
        <v>0</v>
      </c>
      <c r="H681" s="16">
        <f t="shared" si="48"/>
        <v>0</v>
      </c>
      <c r="J681" s="16">
        <f>VLOOKUP($C681,'Growth rate'!$B$3:$T$93,3,FALSE)*VLOOKUP($E681,BY_RES_Demand_Drivers!$A$5:$I$100,7,FALSE)</f>
        <v>432.41026041340166</v>
      </c>
      <c r="K681" s="16">
        <f>VLOOKUP($C681,'Growth rate'!$B$3:$T$93,3,FALSE)*VLOOKUP($E681,BY_RES_Demand_Drivers!$A$5:$I$100,8,FALSE)</f>
        <v>0</v>
      </c>
      <c r="L681" s="16">
        <f>VLOOKUP($C681,'Growth rate'!$B$3:$T$93,3,FALSE)*VLOOKUP($E681,BY_RES_Demand_Drivers!$A$5:$I$100,9,FALSE)</f>
        <v>0</v>
      </c>
      <c r="M681" s="49">
        <f t="shared" si="50"/>
        <v>0.72499999999999998</v>
      </c>
    </row>
    <row r="682" spans="2:13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 t="shared" si="46"/>
        <v>313.02178751326142</v>
      </c>
      <c r="G682" s="16">
        <f t="shared" si="47"/>
        <v>0</v>
      </c>
      <c r="H682" s="16">
        <f t="shared" si="48"/>
        <v>0</v>
      </c>
      <c r="J682" s="16">
        <f>VLOOKUP($C682,'Growth rate'!$B$3:$T$93,3,FALSE)*VLOOKUP($E682,BY_RES_Demand_Drivers!$A$5:$I$100,7,FALSE)</f>
        <v>439.32882458001609</v>
      </c>
      <c r="K682" s="16">
        <f>VLOOKUP($C682,'Growth rate'!$B$3:$T$93,3,FALSE)*VLOOKUP($E682,BY_RES_Demand_Drivers!$A$5:$I$100,8,FALSE)</f>
        <v>0</v>
      </c>
      <c r="L682" s="16">
        <f>VLOOKUP($C682,'Growth rate'!$B$3:$T$93,3,FALSE)*VLOOKUP($E682,BY_RES_Demand_Drivers!$A$5:$I$100,9,FALSE)</f>
        <v>0</v>
      </c>
      <c r="M682" s="49">
        <f t="shared" si="50"/>
        <v>0.71249999999999991</v>
      </c>
    </row>
    <row r="683" spans="2:13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 t="shared" si="46"/>
        <v>312.45066004130746</v>
      </c>
      <c r="G683" s="16">
        <f t="shared" si="47"/>
        <v>0</v>
      </c>
      <c r="H683" s="16">
        <f t="shared" si="48"/>
        <v>0</v>
      </c>
      <c r="J683" s="16">
        <f>VLOOKUP($C683,'Growth rate'!$B$3:$T$93,3,FALSE)*VLOOKUP($E683,BY_RES_Demand_Drivers!$A$5:$I$100,7,FALSE)</f>
        <v>446.35808577329641</v>
      </c>
      <c r="K683" s="16">
        <f>VLOOKUP($C683,'Growth rate'!$B$3:$T$93,3,FALSE)*VLOOKUP($E683,BY_RES_Demand_Drivers!$A$5:$I$100,8,FALSE)</f>
        <v>0</v>
      </c>
      <c r="L683" s="16">
        <f>VLOOKUP($C683,'Growth rate'!$B$3:$T$93,3,FALSE)*VLOOKUP($E683,BY_RES_Demand_Drivers!$A$5:$I$100,9,FALSE)</f>
        <v>0</v>
      </c>
      <c r="M683" s="49">
        <f t="shared" si="50"/>
        <v>0.7</v>
      </c>
    </row>
    <row r="684" spans="2:13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 t="shared" si="46"/>
        <v>311.78112291264756</v>
      </c>
      <c r="G684" s="16">
        <f t="shared" si="47"/>
        <v>0</v>
      </c>
      <c r="H684" s="16">
        <f t="shared" si="48"/>
        <v>0</v>
      </c>
      <c r="J684" s="16">
        <f>VLOOKUP($C684,'Growth rate'!$B$3:$T$93,3,FALSE)*VLOOKUP($E684,BY_RES_Demand_Drivers!$A$5:$I$100,7,FALSE)</f>
        <v>453.49981514566917</v>
      </c>
      <c r="K684" s="16">
        <f>VLOOKUP($C684,'Growth rate'!$B$3:$T$93,3,FALSE)*VLOOKUP($E684,BY_RES_Demand_Drivers!$A$5:$I$100,8,FALSE)</f>
        <v>0</v>
      </c>
      <c r="L684" s="16">
        <f>VLOOKUP($C684,'Growth rate'!$B$3:$T$93,3,FALSE)*VLOOKUP($E684,BY_RES_Demand_Drivers!$A$5:$I$100,9,FALSE)</f>
        <v>0</v>
      </c>
      <c r="M684" s="49">
        <f t="shared" si="50"/>
        <v>0.6875</v>
      </c>
    </row>
    <row r="685" spans="2:13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 t="shared" si="46"/>
        <v>311.01017322689989</v>
      </c>
      <c r="G685" s="16">
        <f t="shared" si="47"/>
        <v>0</v>
      </c>
      <c r="H685" s="16">
        <f t="shared" si="48"/>
        <v>0</v>
      </c>
      <c r="J685" s="16">
        <f>VLOOKUP($C685,'Growth rate'!$B$3:$T$93,3,FALSE)*VLOOKUP($E685,BY_RES_Demand_Drivers!$A$5:$I$100,7,FALSE)</f>
        <v>460.75581218799988</v>
      </c>
      <c r="K685" s="16">
        <f>VLOOKUP($C685,'Growth rate'!$B$3:$T$93,3,FALSE)*VLOOKUP($E685,BY_RES_Demand_Drivers!$A$5:$I$100,8,FALSE)</f>
        <v>0</v>
      </c>
      <c r="L685" s="16">
        <f>VLOOKUP($C685,'Growth rate'!$B$3:$T$93,3,FALSE)*VLOOKUP($E685,BY_RES_Demand_Drivers!$A$5:$I$100,9,FALSE)</f>
        <v>0</v>
      </c>
      <c r="M685" s="49">
        <f t="shared" si="50"/>
        <v>0.67499999999999993</v>
      </c>
    </row>
    <row r="686" spans="2:13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 t="shared" si="46"/>
        <v>310.13473718374274</v>
      </c>
      <c r="G686" s="16">
        <f t="shared" si="47"/>
        <v>0</v>
      </c>
      <c r="H686" s="16">
        <f t="shared" si="48"/>
        <v>0</v>
      </c>
      <c r="J686" s="16">
        <f>VLOOKUP($C686,'Growth rate'!$B$3:$T$93,3,FALSE)*VLOOKUP($E686,BY_RES_Demand_Drivers!$A$5:$I$100,7,FALSE)</f>
        <v>468.1279051830079</v>
      </c>
      <c r="K686" s="16">
        <f>VLOOKUP($C686,'Growth rate'!$B$3:$T$93,3,FALSE)*VLOOKUP($E686,BY_RES_Demand_Drivers!$A$5:$I$100,8,FALSE)</f>
        <v>0</v>
      </c>
      <c r="L686" s="16">
        <f>VLOOKUP($C686,'Growth rate'!$B$3:$T$93,3,FALSE)*VLOOKUP($E686,BY_RES_Demand_Drivers!$A$5:$I$100,9,FALSE)</f>
        <v>0</v>
      </c>
      <c r="M686" s="49">
        <f t="shared" si="50"/>
        <v>0.66249999999999998</v>
      </c>
    </row>
    <row r="687" spans="2:13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 t="shared" si="46"/>
        <v>309.15166858285841</v>
      </c>
      <c r="G687" s="16">
        <f t="shared" si="47"/>
        <v>0</v>
      </c>
      <c r="H687" s="16">
        <f t="shared" si="48"/>
        <v>0</v>
      </c>
      <c r="J687" s="16">
        <f>VLOOKUP($C687,'Growth rate'!$B$3:$T$93,3,FALSE)*VLOOKUP($E687,BY_RES_Demand_Drivers!$A$5:$I$100,7,FALSE)</f>
        <v>475.61795166593606</v>
      </c>
      <c r="K687" s="16">
        <f>VLOOKUP($C687,'Growth rate'!$B$3:$T$93,3,FALSE)*VLOOKUP($E687,BY_RES_Demand_Drivers!$A$5:$I$100,8,FALSE)</f>
        <v>0</v>
      </c>
      <c r="L687" s="16">
        <f>VLOOKUP($C687,'Growth rate'!$B$3:$T$93,3,FALSE)*VLOOKUP($E687,BY_RES_Demand_Drivers!$A$5:$I$100,9,FALSE)</f>
        <v>0</v>
      </c>
      <c r="M687" s="49">
        <f t="shared" si="50"/>
        <v>0.64999999999999991</v>
      </c>
    </row>
    <row r="688" spans="2:13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 t="shared" si="46"/>
        <v>308.0577472940268</v>
      </c>
      <c r="G688" s="16">
        <f t="shared" si="47"/>
        <v>0</v>
      </c>
      <c r="H688" s="16">
        <f t="shared" si="48"/>
        <v>0</v>
      </c>
      <c r="J688" s="16">
        <f>VLOOKUP($C688,'Growth rate'!$B$3:$T$93,3,FALSE)*VLOOKUP($E688,BY_RES_Demand_Drivers!$A$5:$I$100,7,FALSE)</f>
        <v>483.22783889259108</v>
      </c>
      <c r="K688" s="16">
        <f>VLOOKUP($C688,'Growth rate'!$B$3:$T$93,3,FALSE)*VLOOKUP($E688,BY_RES_Demand_Drivers!$A$5:$I$100,8,FALSE)</f>
        <v>0</v>
      </c>
      <c r="L688" s="16">
        <f>VLOOKUP($C688,'Growth rate'!$B$3:$T$93,3,FALSE)*VLOOKUP($E688,BY_RES_Demand_Drivers!$A$5:$I$100,9,FALSE)</f>
        <v>0</v>
      </c>
      <c r="M688" s="49">
        <f t="shared" si="50"/>
        <v>0.63749999999999996</v>
      </c>
    </row>
    <row r="689" spans="2:13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 t="shared" si="46"/>
        <v>306.84967769679537</v>
      </c>
      <c r="G689" s="16">
        <f t="shared" si="47"/>
        <v>0</v>
      </c>
      <c r="H689" s="16">
        <f t="shared" si="48"/>
        <v>0</v>
      </c>
      <c r="J689" s="16">
        <f>VLOOKUP($C689,'Growth rate'!$B$3:$T$93,3,FALSE)*VLOOKUP($E689,BY_RES_Demand_Drivers!$A$5:$I$100,7,FALSE)</f>
        <v>490.95948431487255</v>
      </c>
      <c r="K689" s="16">
        <f>VLOOKUP($C689,'Growth rate'!$B$3:$T$93,3,FALSE)*VLOOKUP($E689,BY_RES_Demand_Drivers!$A$5:$I$100,8,FALSE)</f>
        <v>0</v>
      </c>
      <c r="L689" s="16">
        <f>VLOOKUP($C689,'Growth rate'!$B$3:$T$93,3,FALSE)*VLOOKUP($E689,BY_RES_Demand_Drivers!$A$5:$I$100,9,FALSE)</f>
        <v>0</v>
      </c>
      <c r="M689" s="49">
        <f t="shared" si="50"/>
        <v>0.625</v>
      </c>
    </row>
    <row r="690" spans="2:13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 t="shared" si="46"/>
        <v>305.52408708914516</v>
      </c>
      <c r="G690" s="16">
        <f t="shared" si="47"/>
        <v>0</v>
      </c>
      <c r="H690" s="16">
        <f t="shared" si="48"/>
        <v>0</v>
      </c>
      <c r="J690" s="16">
        <f>VLOOKUP($C690,'Growth rate'!$B$3:$T$93,3,FALSE)*VLOOKUP($E690,BY_RES_Demand_Drivers!$A$5:$I$100,7,FALSE)</f>
        <v>498.81483606391055</v>
      </c>
      <c r="K690" s="16">
        <f>VLOOKUP($C690,'Growth rate'!$B$3:$T$93,3,FALSE)*VLOOKUP($E690,BY_RES_Demand_Drivers!$A$5:$I$100,8,FALSE)</f>
        <v>0</v>
      </c>
      <c r="L690" s="16">
        <f>VLOOKUP($C690,'Growth rate'!$B$3:$T$93,3,FALSE)*VLOOKUP($E690,BY_RES_Demand_Drivers!$A$5:$I$100,9,FALSE)</f>
        <v>0</v>
      </c>
      <c r="M690" s="49">
        <f t="shared" si="50"/>
        <v>0.61249999999999993</v>
      </c>
    </row>
    <row r="691" spans="2:13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 t="shared" si="46"/>
        <v>304.07752406455984</v>
      </c>
      <c r="G691" s="16">
        <f t="shared" si="47"/>
        <v>0</v>
      </c>
      <c r="H691" s="16">
        <f t="shared" si="48"/>
        <v>0</v>
      </c>
      <c r="J691" s="16">
        <f>VLOOKUP($C691,'Growth rate'!$B$3:$T$93,3,FALSE)*VLOOKUP($E691,BY_RES_Demand_Drivers!$A$5:$I$100,7,FALSE)</f>
        <v>506.79587344093312</v>
      </c>
      <c r="K691" s="16">
        <f>VLOOKUP($C691,'Growth rate'!$B$3:$T$93,3,FALSE)*VLOOKUP($E691,BY_RES_Demand_Drivers!$A$5:$I$100,8,FALSE)</f>
        <v>0</v>
      </c>
      <c r="L691" s="16">
        <f>VLOOKUP($C691,'Growth rate'!$B$3:$T$93,3,FALSE)*VLOOKUP($E691,BY_RES_Demand_Drivers!$A$5:$I$100,9,FALSE)</f>
        <v>0</v>
      </c>
      <c r="M691" s="49">
        <f t="shared" si="50"/>
        <v>0.6</v>
      </c>
    </row>
    <row r="692" spans="2:13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 t="shared" si="46"/>
        <v>308.9427644495928</v>
      </c>
      <c r="G692" s="16">
        <f t="shared" si="47"/>
        <v>0</v>
      </c>
      <c r="H692" s="16">
        <f t="shared" si="48"/>
        <v>0</v>
      </c>
      <c r="J692" s="16">
        <f>VLOOKUP($C692,'Growth rate'!$B$3:$T$93,3,FALSE)*VLOOKUP($E692,BY_RES_Demand_Drivers!$A$5:$I$100,7,FALSE)</f>
        <v>514.90460741598804</v>
      </c>
      <c r="K692" s="16">
        <f>VLOOKUP($C692,'Growth rate'!$B$3:$T$93,3,FALSE)*VLOOKUP($E692,BY_RES_Demand_Drivers!$A$5:$I$100,8,FALSE)</f>
        <v>0</v>
      </c>
      <c r="L692" s="16">
        <f>VLOOKUP($C692,'Growth rate'!$B$3:$T$93,3,FALSE)*VLOOKUP($E692,BY_RES_Demand_Drivers!$A$5:$I$100,9,FALSE)</f>
        <v>0</v>
      </c>
      <c r="M692" s="49">
        <f t="shared" si="50"/>
        <v>0.6</v>
      </c>
    </row>
    <row r="693" spans="2:13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 t="shared" si="46"/>
        <v>313.88584868078635</v>
      </c>
      <c r="G693" s="16">
        <f t="shared" si="47"/>
        <v>0</v>
      </c>
      <c r="H693" s="16">
        <f t="shared" si="48"/>
        <v>0</v>
      </c>
      <c r="J693" s="16">
        <f>VLOOKUP($C693,'Growth rate'!$B$3:$T$93,3,FALSE)*VLOOKUP($E693,BY_RES_Demand_Drivers!$A$5:$I$100,7,FALSE)</f>
        <v>523.14308113464392</v>
      </c>
      <c r="K693" s="16">
        <f>VLOOKUP($C693,'Growth rate'!$B$3:$T$93,3,FALSE)*VLOOKUP($E693,BY_RES_Demand_Drivers!$A$5:$I$100,8,FALSE)</f>
        <v>0</v>
      </c>
      <c r="L693" s="16">
        <f>VLOOKUP($C693,'Growth rate'!$B$3:$T$93,3,FALSE)*VLOOKUP($E693,BY_RES_Demand_Drivers!$A$5:$I$100,9,FALSE)</f>
        <v>0</v>
      </c>
      <c r="M693" s="49">
        <f t="shared" si="50"/>
        <v>0.6</v>
      </c>
    </row>
    <row r="694" spans="2:13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 t="shared" si="46"/>
        <v>318.90802225967889</v>
      </c>
      <c r="G694" s="16">
        <f t="shared" si="47"/>
        <v>0</v>
      </c>
      <c r="H694" s="16">
        <f t="shared" si="48"/>
        <v>0</v>
      </c>
      <c r="J694" s="16">
        <f>VLOOKUP($C694,'Growth rate'!$B$3:$T$93,3,FALSE)*VLOOKUP($E694,BY_RES_Demand_Drivers!$A$5:$I$100,7,FALSE)</f>
        <v>531.51337043279818</v>
      </c>
      <c r="K694" s="16">
        <f>VLOOKUP($C694,'Growth rate'!$B$3:$T$93,3,FALSE)*VLOOKUP($E694,BY_RES_Demand_Drivers!$A$5:$I$100,8,FALSE)</f>
        <v>0</v>
      </c>
      <c r="L694" s="16">
        <f>VLOOKUP($C694,'Growth rate'!$B$3:$T$93,3,FALSE)*VLOOKUP($E694,BY_RES_Demand_Drivers!$A$5:$I$100,9,FALSE)</f>
        <v>0</v>
      </c>
      <c r="M694" s="49">
        <f t="shared" si="50"/>
        <v>0.6</v>
      </c>
    </row>
    <row r="695" spans="2:13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 t="shared" si="46"/>
        <v>324.01055061583378</v>
      </c>
      <c r="G695" s="16">
        <f t="shared" si="47"/>
        <v>0</v>
      </c>
      <c r="H695" s="16">
        <f t="shared" si="48"/>
        <v>0</v>
      </c>
      <c r="J695" s="16">
        <f>VLOOKUP($C695,'Growth rate'!$B$3:$T$93,3,FALSE)*VLOOKUP($E695,BY_RES_Demand_Drivers!$A$5:$I$100,7,FALSE)</f>
        <v>540.01758435972295</v>
      </c>
      <c r="K695" s="16">
        <f>VLOOKUP($C695,'Growth rate'!$B$3:$T$93,3,FALSE)*VLOOKUP($E695,BY_RES_Demand_Drivers!$A$5:$I$100,8,FALSE)</f>
        <v>0</v>
      </c>
      <c r="L695" s="16">
        <f>VLOOKUP($C695,'Growth rate'!$B$3:$T$93,3,FALSE)*VLOOKUP($E695,BY_RES_Demand_Drivers!$A$5:$I$100,9,FALSE)</f>
        <v>0</v>
      </c>
      <c r="M695" s="49">
        <f t="shared" si="50"/>
        <v>0.6</v>
      </c>
    </row>
    <row r="696" spans="2:13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 t="shared" si="46"/>
        <v>329.19471942568708</v>
      </c>
      <c r="G696" s="16">
        <f t="shared" si="47"/>
        <v>0</v>
      </c>
      <c r="H696" s="16">
        <f t="shared" si="48"/>
        <v>0</v>
      </c>
      <c r="J696" s="16">
        <f>VLOOKUP($C696,'Growth rate'!$B$3:$T$93,3,FALSE)*VLOOKUP($E696,BY_RES_Demand_Drivers!$A$5:$I$100,7,FALSE)</f>
        <v>548.65786570947853</v>
      </c>
      <c r="K696" s="16">
        <f>VLOOKUP($C696,'Growth rate'!$B$3:$T$93,3,FALSE)*VLOOKUP($E696,BY_RES_Demand_Drivers!$A$5:$I$100,8,FALSE)</f>
        <v>0</v>
      </c>
      <c r="L696" s="16">
        <f>VLOOKUP($C696,'Growth rate'!$B$3:$T$93,3,FALSE)*VLOOKUP($E696,BY_RES_Demand_Drivers!$A$5:$I$100,9,FALSE)</f>
        <v>0</v>
      </c>
      <c r="M696" s="49">
        <f t="shared" si="50"/>
        <v>0.6</v>
      </c>
    </row>
    <row r="697" spans="2:13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 t="shared" si="46"/>
        <v>334.46183493649812</v>
      </c>
      <c r="G697" s="16">
        <f t="shared" si="47"/>
        <v>0</v>
      </c>
      <c r="H697" s="16">
        <f t="shared" si="48"/>
        <v>0</v>
      </c>
      <c r="J697" s="16">
        <f>VLOOKUP($C697,'Growth rate'!$B$3:$T$93,3,FALSE)*VLOOKUP($E697,BY_RES_Demand_Drivers!$A$5:$I$100,7,FALSE)</f>
        <v>557.4363915608302</v>
      </c>
      <c r="K697" s="16">
        <f>VLOOKUP($C697,'Growth rate'!$B$3:$T$93,3,FALSE)*VLOOKUP($E697,BY_RES_Demand_Drivers!$A$5:$I$100,8,FALSE)</f>
        <v>0</v>
      </c>
      <c r="L697" s="16">
        <f>VLOOKUP($C697,'Growth rate'!$B$3:$T$93,3,FALSE)*VLOOKUP($E697,BY_RES_Demand_Drivers!$A$5:$I$100,9,FALSE)</f>
        <v>0</v>
      </c>
      <c r="M697" s="49">
        <f t="shared" si="50"/>
        <v>0.6</v>
      </c>
    </row>
    <row r="698" spans="2:13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 t="shared" si="46"/>
        <v>339.81322429548203</v>
      </c>
      <c r="G698" s="16">
        <f t="shared" si="47"/>
        <v>0</v>
      </c>
      <c r="H698" s="16">
        <f t="shared" si="48"/>
        <v>0</v>
      </c>
      <c r="J698" s="16">
        <f>VLOOKUP($C698,'Growth rate'!$B$3:$T$93,3,FALSE)*VLOOKUP($E698,BY_RES_Demand_Drivers!$A$5:$I$100,7,FALSE)</f>
        <v>566.35537382580344</v>
      </c>
      <c r="K698" s="16">
        <f>VLOOKUP($C698,'Growth rate'!$B$3:$T$93,3,FALSE)*VLOOKUP($E698,BY_RES_Demand_Drivers!$A$5:$I$100,8,FALSE)</f>
        <v>0</v>
      </c>
      <c r="L698" s="16">
        <f>VLOOKUP($C698,'Growth rate'!$B$3:$T$93,3,FALSE)*VLOOKUP($E698,BY_RES_Demand_Drivers!$A$5:$I$100,9,FALSE)</f>
        <v>0</v>
      </c>
      <c r="M698" s="49">
        <f t="shared" si="50"/>
        <v>0.6</v>
      </c>
    </row>
    <row r="699" spans="2:13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 t="shared" si="46"/>
        <v>345.25023588420981</v>
      </c>
      <c r="G699" s="16">
        <f t="shared" si="47"/>
        <v>0</v>
      </c>
      <c r="H699" s="16">
        <f t="shared" si="48"/>
        <v>0</v>
      </c>
      <c r="J699" s="16">
        <f>VLOOKUP($C699,'Growth rate'!$B$3:$T$93,3,FALSE)*VLOOKUP($E699,BY_RES_Demand_Drivers!$A$5:$I$100,7,FALSE)</f>
        <v>575.41705980701636</v>
      </c>
      <c r="K699" s="16">
        <f>VLOOKUP($C699,'Growth rate'!$B$3:$T$93,3,FALSE)*VLOOKUP($E699,BY_RES_Demand_Drivers!$A$5:$I$100,8,FALSE)</f>
        <v>0</v>
      </c>
      <c r="L699" s="16">
        <f>VLOOKUP($C699,'Growth rate'!$B$3:$T$93,3,FALSE)*VLOOKUP($E699,BY_RES_Demand_Drivers!$A$5:$I$100,9,FALSE)</f>
        <v>0</v>
      </c>
      <c r="M699" s="49">
        <f t="shared" si="50"/>
        <v>0.6</v>
      </c>
    </row>
    <row r="700" spans="2:13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 t="shared" si="46"/>
        <v>350.77423965835715</v>
      </c>
      <c r="G700" s="16">
        <f t="shared" si="47"/>
        <v>0</v>
      </c>
      <c r="H700" s="16">
        <f t="shared" si="48"/>
        <v>0</v>
      </c>
      <c r="J700" s="16">
        <f>VLOOKUP($C700,'Growth rate'!$B$3:$T$93,3,FALSE)*VLOOKUP($E700,BY_RES_Demand_Drivers!$A$5:$I$100,7,FALSE)</f>
        <v>584.62373276392861</v>
      </c>
      <c r="K700" s="16">
        <f>VLOOKUP($C700,'Growth rate'!$B$3:$T$93,3,FALSE)*VLOOKUP($E700,BY_RES_Demand_Drivers!$A$5:$I$100,8,FALSE)</f>
        <v>0</v>
      </c>
      <c r="L700" s="16">
        <f>VLOOKUP($C700,'Growth rate'!$B$3:$T$93,3,FALSE)*VLOOKUP($E700,BY_RES_Demand_Drivers!$A$5:$I$100,9,FALSE)</f>
        <v>0</v>
      </c>
      <c r="M700" s="49">
        <f t="shared" si="50"/>
        <v>0.6</v>
      </c>
    </row>
    <row r="701" spans="2:13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 t="shared" si="46"/>
        <v>356.38662749289091</v>
      </c>
      <c r="G701" s="16">
        <f t="shared" si="47"/>
        <v>0</v>
      </c>
      <c r="H701" s="16">
        <f t="shared" si="48"/>
        <v>0</v>
      </c>
      <c r="J701" s="16">
        <f>VLOOKUP($C701,'Growth rate'!$B$3:$T$93,3,FALSE)*VLOOKUP($E701,BY_RES_Demand_Drivers!$A$5:$I$100,7,FALSE)</f>
        <v>593.9777124881515</v>
      </c>
      <c r="K701" s="16">
        <f>VLOOKUP($C701,'Growth rate'!$B$3:$T$93,3,FALSE)*VLOOKUP($E701,BY_RES_Demand_Drivers!$A$5:$I$100,8,FALSE)</f>
        <v>0</v>
      </c>
      <c r="L701" s="16">
        <f>VLOOKUP($C701,'Growth rate'!$B$3:$T$93,3,FALSE)*VLOOKUP($E701,BY_RES_Demand_Drivers!$A$5:$I$100,9,FALSE)</f>
        <v>0</v>
      </c>
      <c r="M701" s="49">
        <f t="shared" si="50"/>
        <v>0.6</v>
      </c>
    </row>
    <row r="702" spans="2:13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 t="shared" si="46"/>
        <v>362.08881353277712</v>
      </c>
      <c r="G702" s="16">
        <f t="shared" si="47"/>
        <v>0</v>
      </c>
      <c r="H702" s="16">
        <f t="shared" si="48"/>
        <v>0</v>
      </c>
      <c r="J702" s="16">
        <f>VLOOKUP($C702,'Growth rate'!$B$3:$T$93,3,FALSE)*VLOOKUP($E702,BY_RES_Demand_Drivers!$A$5:$I$100,7,FALSE)</f>
        <v>603.48135588796185</v>
      </c>
      <c r="K702" s="16">
        <f>VLOOKUP($C702,'Growth rate'!$B$3:$T$93,3,FALSE)*VLOOKUP($E702,BY_RES_Demand_Drivers!$A$5:$I$100,8,FALSE)</f>
        <v>0</v>
      </c>
      <c r="L702" s="16">
        <f>VLOOKUP($C702,'Growth rate'!$B$3:$T$93,3,FALSE)*VLOOKUP($E702,BY_RES_Demand_Drivers!$A$5:$I$100,9,FALSE)</f>
        <v>0</v>
      </c>
      <c r="M702" s="49">
        <f t="shared" si="50"/>
        <v>0.6</v>
      </c>
    </row>
    <row r="703" spans="2:13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 t="shared" si="46"/>
        <v>367.88223454930159</v>
      </c>
      <c r="G703" s="16">
        <f t="shared" si="47"/>
        <v>0</v>
      </c>
      <c r="H703" s="16">
        <f t="shared" si="48"/>
        <v>0</v>
      </c>
      <c r="J703" s="16">
        <f>VLOOKUP($C703,'Growth rate'!$B$3:$T$93,3,FALSE)*VLOOKUP($E703,BY_RES_Demand_Drivers!$A$5:$I$100,7,FALSE)</f>
        <v>613.13705758216929</v>
      </c>
      <c r="K703" s="16">
        <f>VLOOKUP($C703,'Growth rate'!$B$3:$T$93,3,FALSE)*VLOOKUP($E703,BY_RES_Demand_Drivers!$A$5:$I$100,8,FALSE)</f>
        <v>0</v>
      </c>
      <c r="L703" s="16">
        <f>VLOOKUP($C703,'Growth rate'!$B$3:$T$93,3,FALSE)*VLOOKUP($E703,BY_RES_Demand_Drivers!$A$5:$I$100,9,FALSE)</f>
        <v>0</v>
      </c>
      <c r="M703" s="49">
        <f t="shared" si="50"/>
        <v>0.6</v>
      </c>
    </row>
    <row r="704" spans="2:13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 t="shared" si="46"/>
        <v>373.76835030209043</v>
      </c>
      <c r="G704" s="16">
        <f t="shared" si="47"/>
        <v>0</v>
      </c>
      <c r="H704" s="16">
        <f t="shared" si="48"/>
        <v>0</v>
      </c>
      <c r="J704" s="16">
        <f>VLOOKUP($C704,'Growth rate'!$B$3:$T$93,3,FALSE)*VLOOKUP($E704,BY_RES_Demand_Drivers!$A$5:$I$100,7,FALSE)</f>
        <v>622.94725050348404</v>
      </c>
      <c r="K704" s="16">
        <f>VLOOKUP($C704,'Growth rate'!$B$3:$T$93,3,FALSE)*VLOOKUP($E704,BY_RES_Demand_Drivers!$A$5:$I$100,8,FALSE)</f>
        <v>0</v>
      </c>
      <c r="L704" s="16">
        <f>VLOOKUP($C704,'Growth rate'!$B$3:$T$93,3,FALSE)*VLOOKUP($E704,BY_RES_Demand_Drivers!$A$5:$I$100,9,FALSE)</f>
        <v>0</v>
      </c>
      <c r="M704" s="49">
        <f t="shared" si="50"/>
        <v>0.6</v>
      </c>
    </row>
    <row r="705" spans="2:13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 t="shared" si="46"/>
        <v>379.74864390692386</v>
      </c>
      <c r="G705" s="16">
        <f t="shared" si="47"/>
        <v>0</v>
      </c>
      <c r="H705" s="16">
        <f t="shared" si="48"/>
        <v>0</v>
      </c>
      <c r="J705" s="16">
        <f>VLOOKUP($C705,'Growth rate'!$B$3:$T$93,3,FALSE)*VLOOKUP($E705,BY_RES_Demand_Drivers!$A$5:$I$100,7,FALSE)</f>
        <v>632.91440651153982</v>
      </c>
      <c r="K705" s="16">
        <f>VLOOKUP($C705,'Growth rate'!$B$3:$T$93,3,FALSE)*VLOOKUP($E705,BY_RES_Demand_Drivers!$A$5:$I$100,8,FALSE)</f>
        <v>0</v>
      </c>
      <c r="L705" s="16">
        <f>VLOOKUP($C705,'Growth rate'!$B$3:$T$93,3,FALSE)*VLOOKUP($E705,BY_RES_Demand_Drivers!$A$5:$I$100,9,FALSE)</f>
        <v>0</v>
      </c>
      <c r="M705" s="49">
        <f t="shared" si="50"/>
        <v>0.6</v>
      </c>
    </row>
    <row r="706" spans="2:13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 t="shared" si="46"/>
        <v>385.82462220943466</v>
      </c>
      <c r="G706" s="16">
        <f t="shared" si="47"/>
        <v>0</v>
      </c>
      <c r="H706" s="16">
        <f t="shared" si="48"/>
        <v>0</v>
      </c>
      <c r="J706" s="16">
        <f>VLOOKUP($C706,'Growth rate'!$B$3:$T$93,3,FALSE)*VLOOKUP($E706,BY_RES_Demand_Drivers!$A$5:$I$100,7,FALSE)</f>
        <v>643.04103701572444</v>
      </c>
      <c r="K706" s="16">
        <f>VLOOKUP($C706,'Growth rate'!$B$3:$T$93,3,FALSE)*VLOOKUP($E706,BY_RES_Demand_Drivers!$A$5:$I$100,8,FALSE)</f>
        <v>0</v>
      </c>
      <c r="L706" s="16">
        <f>VLOOKUP($C706,'Growth rate'!$B$3:$T$93,3,FALSE)*VLOOKUP($E706,BY_RES_Demand_Drivers!$A$5:$I$100,9,FALSE)</f>
        <v>0</v>
      </c>
      <c r="M706" s="49">
        <f t="shared" si="50"/>
        <v>0.6</v>
      </c>
    </row>
    <row r="707" spans="2:13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 t="shared" si="46"/>
        <v>391.99781616478566</v>
      </c>
      <c r="G707" s="16">
        <f t="shared" si="47"/>
        <v>0</v>
      </c>
      <c r="H707" s="16">
        <f t="shared" si="48"/>
        <v>0</v>
      </c>
      <c r="J707" s="16">
        <f>VLOOKUP($C707,'Growth rate'!$B$3:$T$93,3,FALSE)*VLOOKUP($E707,BY_RES_Demand_Drivers!$A$5:$I$100,7,FALSE)</f>
        <v>653.32969360797608</v>
      </c>
      <c r="K707" s="16">
        <f>VLOOKUP($C707,'Growth rate'!$B$3:$T$93,3,FALSE)*VLOOKUP($E707,BY_RES_Demand_Drivers!$A$5:$I$100,8,FALSE)</f>
        <v>0</v>
      </c>
      <c r="L707" s="16">
        <f>VLOOKUP($C707,'Growth rate'!$B$3:$T$93,3,FALSE)*VLOOKUP($E707,BY_RES_Demand_Drivers!$A$5:$I$100,9,FALSE)</f>
        <v>0</v>
      </c>
      <c r="M707" s="49">
        <f t="shared" si="50"/>
        <v>0.6</v>
      </c>
    </row>
    <row r="708" spans="2:13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 t="shared" si="46"/>
        <v>398.26978122342217</v>
      </c>
      <c r="G708" s="16">
        <f t="shared" si="47"/>
        <v>0</v>
      </c>
      <c r="H708" s="16">
        <f t="shared" si="48"/>
        <v>0</v>
      </c>
      <c r="J708" s="16">
        <f>VLOOKUP($C708,'Growth rate'!$B$3:$T$93,3,FALSE)*VLOOKUP($E708,BY_RES_Demand_Drivers!$A$5:$I$100,7,FALSE)</f>
        <v>663.78296870570364</v>
      </c>
      <c r="K708" s="16">
        <f>VLOOKUP($C708,'Growth rate'!$B$3:$T$93,3,FALSE)*VLOOKUP($E708,BY_RES_Demand_Drivers!$A$5:$I$100,8,FALSE)</f>
        <v>0</v>
      </c>
      <c r="L708" s="16">
        <f>VLOOKUP($C708,'Growth rate'!$B$3:$T$93,3,FALSE)*VLOOKUP($E708,BY_RES_Demand_Drivers!$A$5:$I$100,9,FALSE)</f>
        <v>0</v>
      </c>
      <c r="M708" s="49">
        <f t="shared" si="50"/>
        <v>0.6</v>
      </c>
    </row>
    <row r="709" spans="2:13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 t="shared" ref="F709:F772" si="51">J709*$M709</f>
        <v>404.64209772299694</v>
      </c>
      <c r="G709" s="16">
        <f t="shared" ref="G709:G772" si="52">K709*$M709</f>
        <v>0</v>
      </c>
      <c r="H709" s="16">
        <f t="shared" ref="H709:H772" si="53">L709*$M709</f>
        <v>0</v>
      </c>
      <c r="J709" s="16">
        <f>VLOOKUP($C709,'Growth rate'!$B$3:$T$93,3,FALSE)*VLOOKUP($E709,BY_RES_Demand_Drivers!$A$5:$I$100,7,FALSE)</f>
        <v>674.40349620499489</v>
      </c>
      <c r="K709" s="16">
        <f>VLOOKUP($C709,'Growth rate'!$B$3:$T$93,3,FALSE)*VLOOKUP($E709,BY_RES_Demand_Drivers!$A$5:$I$100,8,FALSE)</f>
        <v>0</v>
      </c>
      <c r="L709" s="16">
        <f>VLOOKUP($C709,'Growth rate'!$B$3:$T$93,3,FALSE)*VLOOKUP($E709,BY_RES_Demand_Drivers!$A$5:$I$100,9,FALSE)</f>
        <v>0</v>
      </c>
      <c r="M709" s="49">
        <f t="shared" si="50"/>
        <v>0.6</v>
      </c>
    </row>
    <row r="710" spans="2:13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 t="shared" si="51"/>
        <v>411.11637128656486</v>
      </c>
      <c r="G710" s="16">
        <f t="shared" si="52"/>
        <v>0</v>
      </c>
      <c r="H710" s="16">
        <f t="shared" si="53"/>
        <v>0</v>
      </c>
      <c r="J710" s="16">
        <f>VLOOKUP($C710,'Growth rate'!$B$3:$T$93,3,FALSE)*VLOOKUP($E710,BY_RES_Demand_Drivers!$A$5:$I$100,7,FALSE)</f>
        <v>685.19395214427482</v>
      </c>
      <c r="K710" s="16">
        <f>VLOOKUP($C710,'Growth rate'!$B$3:$T$93,3,FALSE)*VLOOKUP($E710,BY_RES_Demand_Drivers!$A$5:$I$100,8,FALSE)</f>
        <v>0</v>
      </c>
      <c r="L710" s="16">
        <f>VLOOKUP($C710,'Growth rate'!$B$3:$T$93,3,FALSE)*VLOOKUP($E710,BY_RES_Demand_Drivers!$A$5:$I$100,9,FALSE)</f>
        <v>0</v>
      </c>
      <c r="M710" s="49">
        <f t="shared" si="50"/>
        <v>0.6</v>
      </c>
    </row>
    <row r="711" spans="2:13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 t="shared" si="51"/>
        <v>417.69423322714994</v>
      </c>
      <c r="G711" s="16">
        <f t="shared" si="52"/>
        <v>0</v>
      </c>
      <c r="H711" s="16">
        <f t="shared" si="53"/>
        <v>0</v>
      </c>
      <c r="J711" s="16">
        <f>VLOOKUP($C711,'Growth rate'!$B$3:$T$93,3,FALSE)*VLOOKUP($E711,BY_RES_Demand_Drivers!$A$5:$I$100,7,FALSE)</f>
        <v>696.15705537858321</v>
      </c>
      <c r="K711" s="16">
        <f>VLOOKUP($C711,'Growth rate'!$B$3:$T$93,3,FALSE)*VLOOKUP($E711,BY_RES_Demand_Drivers!$A$5:$I$100,8,FALSE)</f>
        <v>0</v>
      </c>
      <c r="L711" s="16">
        <f>VLOOKUP($C711,'Growth rate'!$B$3:$T$93,3,FALSE)*VLOOKUP($E711,BY_RES_Demand_Drivers!$A$5:$I$100,9,FALSE)</f>
        <v>0</v>
      </c>
      <c r="M711" s="49">
        <f t="shared" si="50"/>
        <v>0.6</v>
      </c>
    </row>
    <row r="712" spans="2:13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 t="shared" si="51"/>
        <v>424.37734095878432</v>
      </c>
      <c r="G712" s="16">
        <f t="shared" si="52"/>
        <v>0</v>
      </c>
      <c r="H712" s="16">
        <f t="shared" si="53"/>
        <v>0</v>
      </c>
      <c r="J712" s="16">
        <f>VLOOKUP($C712,'Growth rate'!$B$3:$T$93,3,FALSE)*VLOOKUP($E712,BY_RES_Demand_Drivers!$A$5:$I$100,7,FALSE)</f>
        <v>707.29556826464056</v>
      </c>
      <c r="K712" s="16">
        <f>VLOOKUP($C712,'Growth rate'!$B$3:$T$93,3,FALSE)*VLOOKUP($E712,BY_RES_Demand_Drivers!$A$5:$I$100,8,FALSE)</f>
        <v>0</v>
      </c>
      <c r="L712" s="16">
        <f>VLOOKUP($C712,'Growth rate'!$B$3:$T$93,3,FALSE)*VLOOKUP($E712,BY_RES_Demand_Drivers!$A$5:$I$100,9,FALSE)</f>
        <v>0</v>
      </c>
      <c r="M712" s="49">
        <f t="shared" si="50"/>
        <v>0.6</v>
      </c>
    </row>
    <row r="713" spans="2:13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 t="shared" si="51"/>
        <v>431.16737841412487</v>
      </c>
      <c r="G713" s="16">
        <f t="shared" si="52"/>
        <v>0</v>
      </c>
      <c r="H713" s="16">
        <f t="shared" si="53"/>
        <v>0</v>
      </c>
      <c r="J713" s="16">
        <f>VLOOKUP($C713,'Growth rate'!$B$3:$T$93,3,FALSE)*VLOOKUP($E713,BY_RES_Demand_Drivers!$A$5:$I$100,7,FALSE)</f>
        <v>718.61229735687482</v>
      </c>
      <c r="K713" s="16">
        <f>VLOOKUP($C713,'Growth rate'!$B$3:$T$93,3,FALSE)*VLOOKUP($E713,BY_RES_Demand_Drivers!$A$5:$I$100,8,FALSE)</f>
        <v>0</v>
      </c>
      <c r="L713" s="16">
        <f>VLOOKUP($C713,'Growth rate'!$B$3:$T$93,3,FALSE)*VLOOKUP($E713,BY_RES_Demand_Drivers!$A$5:$I$100,9,FALSE)</f>
        <v>0</v>
      </c>
      <c r="M713" s="49">
        <f t="shared" si="50"/>
        <v>0.6</v>
      </c>
    </row>
    <row r="714" spans="2:13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 t="shared" si="51"/>
        <v>438.06605646875084</v>
      </c>
      <c r="G714" s="16">
        <f t="shared" si="52"/>
        <v>0</v>
      </c>
      <c r="H714" s="16">
        <f t="shared" si="53"/>
        <v>0</v>
      </c>
      <c r="J714" s="16">
        <f>VLOOKUP($C714,'Growth rate'!$B$3:$T$93,3,FALSE)*VLOOKUP($E714,BY_RES_Demand_Drivers!$A$5:$I$100,7,FALSE)</f>
        <v>730.11009411458474</v>
      </c>
      <c r="K714" s="16">
        <f>VLOOKUP($C714,'Growth rate'!$B$3:$T$93,3,FALSE)*VLOOKUP($E714,BY_RES_Demand_Drivers!$A$5:$I$100,8,FALSE)</f>
        <v>0</v>
      </c>
      <c r="L714" s="16">
        <f>VLOOKUP($C714,'Growth rate'!$B$3:$T$93,3,FALSE)*VLOOKUP($E714,BY_RES_Demand_Drivers!$A$5:$I$100,9,FALSE)</f>
        <v>0</v>
      </c>
      <c r="M714" s="49">
        <f t="shared" si="50"/>
        <v>0.6</v>
      </c>
    </row>
    <row r="715" spans="2:13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 t="shared" si="51"/>
        <v>445.07511337225088</v>
      </c>
      <c r="G715" s="16">
        <f t="shared" si="52"/>
        <v>0</v>
      </c>
      <c r="H715" s="16">
        <f t="shared" si="53"/>
        <v>0</v>
      </c>
      <c r="J715" s="16">
        <f>VLOOKUP($C715,'Growth rate'!$B$3:$T$93,3,FALSE)*VLOOKUP($E715,BY_RES_Demand_Drivers!$A$5:$I$100,7,FALSE)</f>
        <v>741.79185562041812</v>
      </c>
      <c r="K715" s="16">
        <f>VLOOKUP($C715,'Growth rate'!$B$3:$T$93,3,FALSE)*VLOOKUP($E715,BY_RES_Demand_Drivers!$A$5:$I$100,8,FALSE)</f>
        <v>0</v>
      </c>
      <c r="L715" s="16">
        <f>VLOOKUP($C715,'Growth rate'!$B$3:$T$93,3,FALSE)*VLOOKUP($E715,BY_RES_Demand_Drivers!$A$5:$I$100,9,FALSE)</f>
        <v>0</v>
      </c>
      <c r="M715" s="49">
        <f t="shared" si="50"/>
        <v>0.6</v>
      </c>
    </row>
    <row r="716" spans="2:13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 t="shared" si="51"/>
        <v>452.19631518620685</v>
      </c>
      <c r="G716" s="16">
        <f t="shared" si="52"/>
        <v>0</v>
      </c>
      <c r="H716" s="16">
        <f t="shared" si="53"/>
        <v>0</v>
      </c>
      <c r="J716" s="16">
        <f>VLOOKUP($C716,'Growth rate'!$B$3:$T$93,3,FALSE)*VLOOKUP($E716,BY_RES_Demand_Drivers!$A$5:$I$100,7,FALSE)</f>
        <v>753.66052531034472</v>
      </c>
      <c r="K716" s="16">
        <f>VLOOKUP($C716,'Growth rate'!$B$3:$T$93,3,FALSE)*VLOOKUP($E716,BY_RES_Demand_Drivers!$A$5:$I$100,8,FALSE)</f>
        <v>0</v>
      </c>
      <c r="L716" s="16">
        <f>VLOOKUP($C716,'Growth rate'!$B$3:$T$93,3,FALSE)*VLOOKUP($E716,BY_RES_Demand_Drivers!$A$5:$I$100,9,FALSE)</f>
        <v>0</v>
      </c>
      <c r="M716" s="49">
        <f t="shared" si="50"/>
        <v>0.6</v>
      </c>
    </row>
    <row r="717" spans="2:13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 t="shared" si="51"/>
        <v>459.43145622918615</v>
      </c>
      <c r="G717" s="16">
        <f t="shared" si="52"/>
        <v>0</v>
      </c>
      <c r="H717" s="16">
        <f t="shared" si="53"/>
        <v>0</v>
      </c>
      <c r="J717" s="16">
        <f>VLOOKUP($C717,'Growth rate'!$B$3:$T$93,3,FALSE)*VLOOKUP($E717,BY_RES_Demand_Drivers!$A$5:$I$100,7,FALSE)</f>
        <v>765.71909371531024</v>
      </c>
      <c r="K717" s="16">
        <f>VLOOKUP($C717,'Growth rate'!$B$3:$T$93,3,FALSE)*VLOOKUP($E717,BY_RES_Demand_Drivers!$A$5:$I$100,8,FALSE)</f>
        <v>0</v>
      </c>
      <c r="L717" s="16">
        <f>VLOOKUP($C717,'Growth rate'!$B$3:$T$93,3,FALSE)*VLOOKUP($E717,BY_RES_Demand_Drivers!$A$5:$I$100,9,FALSE)</f>
        <v>0</v>
      </c>
      <c r="M717" s="49">
        <f t="shared" si="50"/>
        <v>0.6</v>
      </c>
    </row>
    <row r="718" spans="2:13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 t="shared" si="51"/>
        <v>466.78235952885314</v>
      </c>
      <c r="G718" s="16">
        <f t="shared" si="52"/>
        <v>0</v>
      </c>
      <c r="H718" s="16">
        <f t="shared" si="53"/>
        <v>0</v>
      </c>
      <c r="J718" s="16">
        <f>VLOOKUP($C718,'Growth rate'!$B$3:$T$93,3,FALSE)*VLOOKUP($E718,BY_RES_Demand_Drivers!$A$5:$I$100,7,FALSE)</f>
        <v>777.97059921475523</v>
      </c>
      <c r="K718" s="16">
        <f>VLOOKUP($C718,'Growth rate'!$B$3:$T$93,3,FALSE)*VLOOKUP($E718,BY_RES_Demand_Drivers!$A$5:$I$100,8,FALSE)</f>
        <v>0</v>
      </c>
      <c r="L718" s="16">
        <f>VLOOKUP($C718,'Growth rate'!$B$3:$T$93,3,FALSE)*VLOOKUP($E718,BY_RES_Demand_Drivers!$A$5:$I$100,9,FALSE)</f>
        <v>0</v>
      </c>
      <c r="M718" s="49">
        <f t="shared" si="50"/>
        <v>0.6</v>
      </c>
    </row>
    <row r="719" spans="2:13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 t="shared" si="51"/>
        <v>474.25087728131484</v>
      </c>
      <c r="G719" s="16">
        <f t="shared" si="52"/>
        <v>0</v>
      </c>
      <c r="H719" s="16">
        <f t="shared" si="53"/>
        <v>0</v>
      </c>
      <c r="J719" s="16">
        <f>VLOOKUP($C719,'Growth rate'!$B$3:$T$93,3,FALSE)*VLOOKUP($E719,BY_RES_Demand_Drivers!$A$5:$I$100,7,FALSE)</f>
        <v>790.4181288021914</v>
      </c>
      <c r="K719" s="16">
        <f>VLOOKUP($C719,'Growth rate'!$B$3:$T$93,3,FALSE)*VLOOKUP($E719,BY_RES_Demand_Drivers!$A$5:$I$100,8,FALSE)</f>
        <v>0</v>
      </c>
      <c r="L719" s="16">
        <f>VLOOKUP($C719,'Growth rate'!$B$3:$T$93,3,FALSE)*VLOOKUP($E719,BY_RES_Demand_Drivers!$A$5:$I$100,9,FALSE)</f>
        <v>0</v>
      </c>
      <c r="M719" s="49">
        <f t="shared" si="50"/>
        <v>0.6</v>
      </c>
    </row>
    <row r="720" spans="2:13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 t="shared" si="51"/>
        <v>481.83889131781586</v>
      </c>
      <c r="G720" s="16">
        <f t="shared" si="52"/>
        <v>0</v>
      </c>
      <c r="H720" s="16">
        <f t="shared" si="53"/>
        <v>0</v>
      </c>
      <c r="J720" s="16">
        <f>VLOOKUP($C720,'Growth rate'!$B$3:$T$93,3,FALSE)*VLOOKUP($E720,BY_RES_Demand_Drivers!$A$5:$I$100,7,FALSE)</f>
        <v>803.06481886302652</v>
      </c>
      <c r="K720" s="16">
        <f>VLOOKUP($C720,'Growth rate'!$B$3:$T$93,3,FALSE)*VLOOKUP($E720,BY_RES_Demand_Drivers!$A$5:$I$100,8,FALSE)</f>
        <v>0</v>
      </c>
      <c r="L720" s="16">
        <f>VLOOKUP($C720,'Growth rate'!$B$3:$T$93,3,FALSE)*VLOOKUP($E720,BY_RES_Demand_Drivers!$A$5:$I$100,9,FALSE)</f>
        <v>0</v>
      </c>
      <c r="M720" s="49">
        <f t="shared" si="50"/>
        <v>0.6</v>
      </c>
    </row>
    <row r="721" spans="2:13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 t="shared" si="51"/>
        <v>489.54831357890095</v>
      </c>
      <c r="G721" s="16">
        <f t="shared" si="52"/>
        <v>0</v>
      </c>
      <c r="H721" s="16">
        <f t="shared" si="53"/>
        <v>0</v>
      </c>
      <c r="J721" s="16">
        <f>VLOOKUP($C721,'Growth rate'!$B$3:$T$93,3,FALSE)*VLOOKUP($E721,BY_RES_Demand_Drivers!$A$5:$I$100,7,FALSE)</f>
        <v>815.91385596483497</v>
      </c>
      <c r="K721" s="16">
        <f>VLOOKUP($C721,'Growth rate'!$B$3:$T$93,3,FALSE)*VLOOKUP($E721,BY_RES_Demand_Drivers!$A$5:$I$100,8,FALSE)</f>
        <v>0</v>
      </c>
      <c r="L721" s="16">
        <f>VLOOKUP($C721,'Growth rate'!$B$3:$T$93,3,FALSE)*VLOOKUP($E721,BY_RES_Demand_Drivers!$A$5:$I$100,9,FALSE)</f>
        <v>0</v>
      </c>
      <c r="M721" s="49">
        <f t="shared" si="50"/>
        <v>0.6</v>
      </c>
    </row>
    <row r="722" spans="2:13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 t="shared" si="51"/>
        <v>497.38108659616341</v>
      </c>
      <c r="G722" s="16">
        <f t="shared" si="52"/>
        <v>0</v>
      </c>
      <c r="H722" s="16">
        <f t="shared" si="53"/>
        <v>0</v>
      </c>
      <c r="J722" s="16">
        <f>VLOOKUP($C722,'Growth rate'!$B$3:$T$93,3,FALSE)*VLOOKUP($E722,BY_RES_Demand_Drivers!$A$5:$I$100,7,FALSE)</f>
        <v>828.96847766027236</v>
      </c>
      <c r="K722" s="16">
        <f>VLOOKUP($C722,'Growth rate'!$B$3:$T$93,3,FALSE)*VLOOKUP($E722,BY_RES_Demand_Drivers!$A$5:$I$100,8,FALSE)</f>
        <v>0</v>
      </c>
      <c r="L722" s="16">
        <f>VLOOKUP($C722,'Growth rate'!$B$3:$T$93,3,FALSE)*VLOOKUP($E722,BY_RES_Demand_Drivers!$A$5:$I$100,9,FALSE)</f>
        <v>0</v>
      </c>
      <c r="M722" s="49">
        <f t="shared" si="50"/>
        <v>0.6</v>
      </c>
    </row>
    <row r="723" spans="2:13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 t="shared" si="51"/>
        <v>505.33918398170204</v>
      </c>
      <c r="G723" s="16">
        <f t="shared" si="52"/>
        <v>0</v>
      </c>
      <c r="H723" s="16">
        <f t="shared" si="53"/>
        <v>0</v>
      </c>
      <c r="J723" s="16">
        <f>VLOOKUP($C723,'Growth rate'!$B$3:$T$93,3,FALSE)*VLOOKUP($E723,BY_RES_Demand_Drivers!$A$5:$I$100,7,FALSE)</f>
        <v>842.23197330283676</v>
      </c>
      <c r="K723" s="16">
        <f>VLOOKUP($C723,'Growth rate'!$B$3:$T$93,3,FALSE)*VLOOKUP($E723,BY_RES_Demand_Drivers!$A$5:$I$100,8,FALSE)</f>
        <v>0</v>
      </c>
      <c r="L723" s="16">
        <f>VLOOKUP($C723,'Growth rate'!$B$3:$T$93,3,FALSE)*VLOOKUP($E723,BY_RES_Demand_Drivers!$A$5:$I$100,9,FALSE)</f>
        <v>0</v>
      </c>
      <c r="M723" s="49">
        <f t="shared" si="50"/>
        <v>0.6</v>
      </c>
    </row>
    <row r="724" spans="2:13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 t="shared" si="51"/>
        <v>513.42461092540918</v>
      </c>
      <c r="G724" s="16">
        <f t="shared" si="52"/>
        <v>0</v>
      </c>
      <c r="H724" s="16">
        <f t="shared" si="53"/>
        <v>0</v>
      </c>
      <c r="J724" s="16">
        <f>VLOOKUP($C724,'Growth rate'!$B$3:$T$93,3,FALSE)*VLOOKUP($E724,BY_RES_Demand_Drivers!$A$5:$I$100,7,FALSE)</f>
        <v>855.70768487568205</v>
      </c>
      <c r="K724" s="16">
        <f>VLOOKUP($C724,'Growth rate'!$B$3:$T$93,3,FALSE)*VLOOKUP($E724,BY_RES_Demand_Drivers!$A$5:$I$100,8,FALSE)</f>
        <v>0</v>
      </c>
      <c r="L724" s="16">
        <f>VLOOKUP($C724,'Growth rate'!$B$3:$T$93,3,FALSE)*VLOOKUP($E724,BY_RES_Demand_Drivers!$A$5:$I$100,9,FALSE)</f>
        <v>0</v>
      </c>
      <c r="M724" s="49">
        <f t="shared" si="50"/>
        <v>0.6</v>
      </c>
    </row>
    <row r="725" spans="2:13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 t="shared" si="51"/>
        <v>521.63940470021578</v>
      </c>
      <c r="G725" s="16">
        <f t="shared" si="52"/>
        <v>0</v>
      </c>
      <c r="H725" s="16">
        <f t="shared" si="53"/>
        <v>0</v>
      </c>
      <c r="J725" s="16">
        <f>VLOOKUP($C725,'Growth rate'!$B$3:$T$93,3,FALSE)*VLOOKUP($E725,BY_RES_Demand_Drivers!$A$5:$I$100,7,FALSE)</f>
        <v>869.39900783369296</v>
      </c>
      <c r="K725" s="16">
        <f>VLOOKUP($C725,'Growth rate'!$B$3:$T$93,3,FALSE)*VLOOKUP($E725,BY_RES_Demand_Drivers!$A$5:$I$100,8,FALSE)</f>
        <v>0</v>
      </c>
      <c r="L725" s="16">
        <f>VLOOKUP($C725,'Growth rate'!$B$3:$T$93,3,FALSE)*VLOOKUP($E725,BY_RES_Demand_Drivers!$A$5:$I$100,9,FALSE)</f>
        <v>0</v>
      </c>
      <c r="M725" s="49">
        <f t="shared" si="50"/>
        <v>0.6</v>
      </c>
    </row>
    <row r="726" spans="2:13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 t="shared" si="51"/>
        <v>529.98563517541925</v>
      </c>
      <c r="G726" s="16">
        <f t="shared" si="52"/>
        <v>0</v>
      </c>
      <c r="H726" s="16">
        <f t="shared" si="53"/>
        <v>0</v>
      </c>
      <c r="J726" s="16">
        <f>VLOOKUP($C726,'Growth rate'!$B$3:$T$93,3,FALSE)*VLOOKUP($E726,BY_RES_Demand_Drivers!$A$5:$I$100,7,FALSE)</f>
        <v>883.30939195903215</v>
      </c>
      <c r="K726" s="16">
        <f>VLOOKUP($C726,'Growth rate'!$B$3:$T$93,3,FALSE)*VLOOKUP($E726,BY_RES_Demand_Drivers!$A$5:$I$100,8,FALSE)</f>
        <v>0</v>
      </c>
      <c r="L726" s="16">
        <f>VLOOKUP($C726,'Growth rate'!$B$3:$T$93,3,FALSE)*VLOOKUP($E726,BY_RES_Demand_Drivers!$A$5:$I$100,9,FALSE)</f>
        <v>0</v>
      </c>
      <c r="M726" s="49">
        <f t="shared" si="50"/>
        <v>0.6</v>
      </c>
    </row>
    <row r="727" spans="2:13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 t="shared" si="51"/>
        <v>538.46540533822599</v>
      </c>
      <c r="G727" s="16">
        <f t="shared" si="52"/>
        <v>0</v>
      </c>
      <c r="H727" s="16">
        <f t="shared" si="53"/>
        <v>0</v>
      </c>
      <c r="J727" s="16">
        <f>VLOOKUP($C727,'Growth rate'!$B$3:$T$93,3,FALSE)*VLOOKUP($E727,BY_RES_Demand_Drivers!$A$5:$I$100,7,FALSE)</f>
        <v>897.44234223037677</v>
      </c>
      <c r="K727" s="16">
        <f>VLOOKUP($C727,'Growth rate'!$B$3:$T$93,3,FALSE)*VLOOKUP($E727,BY_RES_Demand_Drivers!$A$5:$I$100,8,FALSE)</f>
        <v>0</v>
      </c>
      <c r="L727" s="16">
        <f>VLOOKUP($C727,'Growth rate'!$B$3:$T$93,3,FALSE)*VLOOKUP($E727,BY_RES_Demand_Drivers!$A$5:$I$100,9,FALSE)</f>
        <v>0</v>
      </c>
      <c r="M727" s="49">
        <f t="shared" si="50"/>
        <v>0.6</v>
      </c>
    </row>
    <row r="728" spans="2:13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 t="shared" si="51"/>
        <v>547.08085182363766</v>
      </c>
      <c r="G728" s="16">
        <f t="shared" si="52"/>
        <v>0</v>
      </c>
      <c r="H728" s="16">
        <f t="shared" si="53"/>
        <v>0</v>
      </c>
      <c r="J728" s="16">
        <f>VLOOKUP($C728,'Growth rate'!$B$3:$T$93,3,FALSE)*VLOOKUP($E728,BY_RES_Demand_Drivers!$A$5:$I$100,7,FALSE)</f>
        <v>911.8014197060628</v>
      </c>
      <c r="K728" s="16">
        <f>VLOOKUP($C728,'Growth rate'!$B$3:$T$93,3,FALSE)*VLOOKUP($E728,BY_RES_Demand_Drivers!$A$5:$I$100,8,FALSE)</f>
        <v>0</v>
      </c>
      <c r="L728" s="16">
        <f>VLOOKUP($C728,'Growth rate'!$B$3:$T$93,3,FALSE)*VLOOKUP($E728,BY_RES_Demand_Drivers!$A$5:$I$100,9,FALSE)</f>
        <v>0</v>
      </c>
      <c r="M728" s="49">
        <f t="shared" si="50"/>
        <v>0.6</v>
      </c>
    </row>
    <row r="729" spans="2:13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 t="shared" si="51"/>
        <v>555.83414545281585</v>
      </c>
      <c r="G729" s="16">
        <f t="shared" si="52"/>
        <v>0</v>
      </c>
      <c r="H729" s="16">
        <f t="shared" si="53"/>
        <v>0</v>
      </c>
      <c r="J729" s="16">
        <f>VLOOKUP($C729,'Growth rate'!$B$3:$T$93,3,FALSE)*VLOOKUP($E729,BY_RES_Demand_Drivers!$A$5:$I$100,7,FALSE)</f>
        <v>926.39024242135986</v>
      </c>
      <c r="K729" s="16">
        <f>VLOOKUP($C729,'Growth rate'!$B$3:$T$93,3,FALSE)*VLOOKUP($E729,BY_RES_Demand_Drivers!$A$5:$I$100,8,FALSE)</f>
        <v>0</v>
      </c>
      <c r="L729" s="16">
        <f>VLOOKUP($C729,'Growth rate'!$B$3:$T$93,3,FALSE)*VLOOKUP($E729,BY_RES_Demand_Drivers!$A$5:$I$100,9,FALSE)</f>
        <v>0</v>
      </c>
      <c r="M729" s="49">
        <f t="shared" si="50"/>
        <v>0.6</v>
      </c>
    </row>
    <row r="730" spans="2:13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 t="shared" si="51"/>
        <v>564.72749178006097</v>
      </c>
      <c r="G730" s="16">
        <f t="shared" si="52"/>
        <v>0</v>
      </c>
      <c r="H730" s="16">
        <f t="shared" si="53"/>
        <v>0</v>
      </c>
      <c r="J730" s="16">
        <f>VLOOKUP($C730,'Growth rate'!$B$3:$T$93,3,FALSE)*VLOOKUP($E730,BY_RES_Demand_Drivers!$A$5:$I$100,7,FALSE)</f>
        <v>941.21248630010166</v>
      </c>
      <c r="K730" s="16">
        <f>VLOOKUP($C730,'Growth rate'!$B$3:$T$93,3,FALSE)*VLOOKUP($E730,BY_RES_Demand_Drivers!$A$5:$I$100,8,FALSE)</f>
        <v>0</v>
      </c>
      <c r="L730" s="16">
        <f>VLOOKUP($C730,'Growth rate'!$B$3:$T$93,3,FALSE)*VLOOKUP($E730,BY_RES_Demand_Drivers!$A$5:$I$100,9,FALSE)</f>
        <v>0</v>
      </c>
      <c r="M730" s="49">
        <f t="shared" si="50"/>
        <v>0.6</v>
      </c>
    </row>
    <row r="731" spans="2:13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 t="shared" si="51"/>
        <v>573.76313164854196</v>
      </c>
      <c r="G731" s="16">
        <f t="shared" si="52"/>
        <v>0</v>
      </c>
      <c r="H731" s="16">
        <f t="shared" si="53"/>
        <v>0</v>
      </c>
      <c r="J731" s="16">
        <f>VLOOKUP($C731,'Growth rate'!$B$3:$T$93,3,FALSE)*VLOOKUP($E731,BY_RES_Demand_Drivers!$A$5:$I$100,7,FALSE)</f>
        <v>956.2718860809033</v>
      </c>
      <c r="K731" s="16">
        <f>VLOOKUP($C731,'Growth rate'!$B$3:$T$93,3,FALSE)*VLOOKUP($E731,BY_RES_Demand_Drivers!$A$5:$I$100,8,FALSE)</f>
        <v>0</v>
      </c>
      <c r="L731" s="16">
        <f>VLOOKUP($C731,'Growth rate'!$B$3:$T$93,3,FALSE)*VLOOKUP($E731,BY_RES_Demand_Drivers!$A$5:$I$100,9,FALSE)</f>
        <v>0</v>
      </c>
      <c r="M731" s="49">
        <f t="shared" ref="M731:M747" si="54">M649</f>
        <v>0.6</v>
      </c>
    </row>
    <row r="732" spans="2:13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 t="shared" si="51"/>
        <v>582.94334175491861</v>
      </c>
      <c r="G732" s="16">
        <f t="shared" si="52"/>
        <v>0</v>
      </c>
      <c r="H732" s="16">
        <f t="shared" si="53"/>
        <v>0</v>
      </c>
      <c r="J732" s="16">
        <f>VLOOKUP($C732,'Growth rate'!$B$3:$T$93,3,FALSE)*VLOOKUP($E732,BY_RES_Demand_Drivers!$A$5:$I$100,7,FALSE)</f>
        <v>971.57223625819779</v>
      </c>
      <c r="K732" s="16">
        <f>VLOOKUP($C732,'Growth rate'!$B$3:$T$93,3,FALSE)*VLOOKUP($E732,BY_RES_Demand_Drivers!$A$5:$I$100,8,FALSE)</f>
        <v>0</v>
      </c>
      <c r="L732" s="16">
        <f>VLOOKUP($C732,'Growth rate'!$B$3:$T$93,3,FALSE)*VLOOKUP($E732,BY_RES_Demand_Drivers!$A$5:$I$100,9,FALSE)</f>
        <v>0</v>
      </c>
      <c r="M732" s="49">
        <f t="shared" si="54"/>
        <v>0.6</v>
      </c>
    </row>
    <row r="733" spans="2:13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 t="shared" si="51"/>
        <v>592.27043522299743</v>
      </c>
      <c r="G733" s="16">
        <f t="shared" si="52"/>
        <v>0</v>
      </c>
      <c r="H733" s="16">
        <f t="shared" si="53"/>
        <v>0</v>
      </c>
      <c r="J733" s="16">
        <f>VLOOKUP($C733,'Growth rate'!$B$3:$T$93,3,FALSE)*VLOOKUP($E733,BY_RES_Demand_Drivers!$A$5:$I$100,7,FALSE)</f>
        <v>987.11739203832906</v>
      </c>
      <c r="K733" s="16">
        <f>VLOOKUP($C733,'Growth rate'!$B$3:$T$93,3,FALSE)*VLOOKUP($E733,BY_RES_Demand_Drivers!$A$5:$I$100,8,FALSE)</f>
        <v>0</v>
      </c>
      <c r="L733" s="16">
        <f>VLOOKUP($C733,'Growth rate'!$B$3:$T$93,3,FALSE)*VLOOKUP($E733,BY_RES_Demand_Drivers!$A$5:$I$100,9,FALSE)</f>
        <v>0</v>
      </c>
      <c r="M733" s="49">
        <f t="shared" si="54"/>
        <v>0.6</v>
      </c>
    </row>
    <row r="734" spans="2:13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 t="shared" si="51"/>
        <v>601.74676218656532</v>
      </c>
      <c r="G734" s="16">
        <f t="shared" si="52"/>
        <v>0</v>
      </c>
      <c r="H734" s="16">
        <f t="shared" si="53"/>
        <v>0</v>
      </c>
      <c r="J734" s="16">
        <f>VLOOKUP($C734,'Growth rate'!$B$3:$T$93,3,FALSE)*VLOOKUP($E734,BY_RES_Demand_Drivers!$A$5:$I$100,7,FALSE)</f>
        <v>1002.9112703109423</v>
      </c>
      <c r="K734" s="16">
        <f>VLOOKUP($C734,'Growth rate'!$B$3:$T$93,3,FALSE)*VLOOKUP($E734,BY_RES_Demand_Drivers!$A$5:$I$100,8,FALSE)</f>
        <v>0</v>
      </c>
      <c r="L734" s="16">
        <f>VLOOKUP($C734,'Growth rate'!$B$3:$T$93,3,FALSE)*VLOOKUP($E734,BY_RES_Demand_Drivers!$A$5:$I$100,9,FALSE)</f>
        <v>0</v>
      </c>
      <c r="M734" s="49">
        <f t="shared" si="54"/>
        <v>0.6</v>
      </c>
    </row>
    <row r="735" spans="2:13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 t="shared" si="51"/>
        <v>611.37471038155047</v>
      </c>
      <c r="G735" s="16">
        <f t="shared" si="52"/>
        <v>0</v>
      </c>
      <c r="H735" s="16">
        <f t="shared" si="53"/>
        <v>0</v>
      </c>
      <c r="J735" s="16">
        <f>VLOOKUP($C735,'Growth rate'!$B$3:$T$93,3,FALSE)*VLOOKUP($E735,BY_RES_Demand_Drivers!$A$5:$I$100,7,FALSE)</f>
        <v>1018.9578506359175</v>
      </c>
      <c r="K735" s="16">
        <f>VLOOKUP($C735,'Growth rate'!$B$3:$T$93,3,FALSE)*VLOOKUP($E735,BY_RES_Demand_Drivers!$A$5:$I$100,8,FALSE)</f>
        <v>0</v>
      </c>
      <c r="L735" s="16">
        <f>VLOOKUP($C735,'Growth rate'!$B$3:$T$93,3,FALSE)*VLOOKUP($E735,BY_RES_Demand_Drivers!$A$5:$I$100,9,FALSE)</f>
        <v>0</v>
      </c>
      <c r="M735" s="49">
        <f t="shared" si="54"/>
        <v>0.6</v>
      </c>
    </row>
    <row r="736" spans="2:13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 t="shared" si="51"/>
        <v>621.15670574765534</v>
      </c>
      <c r="G736" s="16">
        <f t="shared" si="52"/>
        <v>0</v>
      </c>
      <c r="H736" s="16">
        <f t="shared" si="53"/>
        <v>0</v>
      </c>
      <c r="J736" s="16">
        <f>VLOOKUP($C736,'Growth rate'!$B$3:$T$93,3,FALSE)*VLOOKUP($E736,BY_RES_Demand_Drivers!$A$5:$I$100,7,FALSE)</f>
        <v>1035.2611762460922</v>
      </c>
      <c r="K736" s="16">
        <f>VLOOKUP($C736,'Growth rate'!$B$3:$T$93,3,FALSE)*VLOOKUP($E736,BY_RES_Demand_Drivers!$A$5:$I$100,8,FALSE)</f>
        <v>0</v>
      </c>
      <c r="L736" s="16">
        <f>VLOOKUP($C736,'Growth rate'!$B$3:$T$93,3,FALSE)*VLOOKUP($E736,BY_RES_Demand_Drivers!$A$5:$I$100,9,FALSE)</f>
        <v>0</v>
      </c>
      <c r="M736" s="49">
        <f t="shared" si="54"/>
        <v>0.6</v>
      </c>
    </row>
    <row r="737" spans="2:13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 t="shared" si="51"/>
        <v>631.09521303961776</v>
      </c>
      <c r="G737" s="16">
        <f t="shared" si="52"/>
        <v>0</v>
      </c>
      <c r="H737" s="16">
        <f t="shared" si="53"/>
        <v>0</v>
      </c>
      <c r="J737" s="16">
        <f>VLOOKUP($C737,'Growth rate'!$B$3:$T$93,3,FALSE)*VLOOKUP($E737,BY_RES_Demand_Drivers!$A$5:$I$100,7,FALSE)</f>
        <v>1051.8253550660297</v>
      </c>
      <c r="K737" s="16">
        <f>VLOOKUP($C737,'Growth rate'!$B$3:$T$93,3,FALSE)*VLOOKUP($E737,BY_RES_Demand_Drivers!$A$5:$I$100,8,FALSE)</f>
        <v>0</v>
      </c>
      <c r="L737" s="16">
        <f>VLOOKUP($C737,'Growth rate'!$B$3:$T$93,3,FALSE)*VLOOKUP($E737,BY_RES_Demand_Drivers!$A$5:$I$100,9,FALSE)</f>
        <v>0</v>
      </c>
      <c r="M737" s="49">
        <f t="shared" si="54"/>
        <v>0.6</v>
      </c>
    </row>
    <row r="738" spans="2:13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 t="shared" si="51"/>
        <v>641.19273644825171</v>
      </c>
      <c r="G738" s="16">
        <f t="shared" si="52"/>
        <v>0</v>
      </c>
      <c r="H738" s="16">
        <f t="shared" si="53"/>
        <v>0</v>
      </c>
      <c r="J738" s="16">
        <f>VLOOKUP($C738,'Growth rate'!$B$3:$T$93,3,FALSE)*VLOOKUP($E738,BY_RES_Demand_Drivers!$A$5:$I$100,7,FALSE)</f>
        <v>1068.6545607470862</v>
      </c>
      <c r="K738" s="16">
        <f>VLOOKUP($C738,'Growth rate'!$B$3:$T$93,3,FALSE)*VLOOKUP($E738,BY_RES_Demand_Drivers!$A$5:$I$100,8,FALSE)</f>
        <v>0</v>
      </c>
      <c r="L738" s="16">
        <f>VLOOKUP($C738,'Growth rate'!$B$3:$T$93,3,FALSE)*VLOOKUP($E738,BY_RES_Demand_Drivers!$A$5:$I$100,9,FALSE)</f>
        <v>0</v>
      </c>
      <c r="M738" s="49">
        <f t="shared" si="54"/>
        <v>0.6</v>
      </c>
    </row>
    <row r="739" spans="2:13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 t="shared" si="51"/>
        <v>651.45182023142365</v>
      </c>
      <c r="G739" s="16">
        <f t="shared" si="52"/>
        <v>0</v>
      </c>
      <c r="H739" s="16">
        <f t="shared" si="53"/>
        <v>0</v>
      </c>
      <c r="J739" s="16">
        <f>VLOOKUP($C739,'Growth rate'!$B$3:$T$93,3,FALSE)*VLOOKUP($E739,BY_RES_Demand_Drivers!$A$5:$I$100,7,FALSE)</f>
        <v>1085.7530337190394</v>
      </c>
      <c r="K739" s="16">
        <f>VLOOKUP($C739,'Growth rate'!$B$3:$T$93,3,FALSE)*VLOOKUP($E739,BY_RES_Demand_Drivers!$A$5:$I$100,8,FALSE)</f>
        <v>0</v>
      </c>
      <c r="L739" s="16">
        <f>VLOOKUP($C739,'Growth rate'!$B$3:$T$93,3,FALSE)*VLOOKUP($E739,BY_RES_Demand_Drivers!$A$5:$I$100,9,FALSE)</f>
        <v>0</v>
      </c>
      <c r="M739" s="49">
        <f t="shared" si="54"/>
        <v>0.6</v>
      </c>
    </row>
    <row r="740" spans="2:13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 t="shared" si="51"/>
        <v>661.87504935512641</v>
      </c>
      <c r="G740" s="16">
        <f t="shared" si="52"/>
        <v>0</v>
      </c>
      <c r="H740" s="16">
        <f t="shared" si="53"/>
        <v>0</v>
      </c>
      <c r="J740" s="16">
        <f>VLOOKUP($C740,'Growth rate'!$B$3:$T$93,3,FALSE)*VLOOKUP($E740,BY_RES_Demand_Drivers!$A$5:$I$100,7,FALSE)</f>
        <v>1103.1250822585441</v>
      </c>
      <c r="K740" s="16">
        <f>VLOOKUP($C740,'Growth rate'!$B$3:$T$93,3,FALSE)*VLOOKUP($E740,BY_RES_Demand_Drivers!$A$5:$I$100,8,FALSE)</f>
        <v>0</v>
      </c>
      <c r="L740" s="16">
        <f>VLOOKUP($C740,'Growth rate'!$B$3:$T$93,3,FALSE)*VLOOKUP($E740,BY_RES_Demand_Drivers!$A$5:$I$100,9,FALSE)</f>
        <v>0</v>
      </c>
      <c r="M740" s="49">
        <f t="shared" si="54"/>
        <v>0.6</v>
      </c>
    </row>
    <row r="741" spans="2:13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 t="shared" si="51"/>
        <v>672.46505014480863</v>
      </c>
      <c r="G741" s="16">
        <f t="shared" si="52"/>
        <v>0</v>
      </c>
      <c r="H741" s="16">
        <f t="shared" si="53"/>
        <v>0</v>
      </c>
      <c r="J741" s="16">
        <f>VLOOKUP($C741,'Growth rate'!$B$3:$T$93,3,FALSE)*VLOOKUP($E741,BY_RES_Demand_Drivers!$A$5:$I$100,7,FALSE)</f>
        <v>1120.775083574681</v>
      </c>
      <c r="K741" s="16">
        <f>VLOOKUP($C741,'Growth rate'!$B$3:$T$93,3,FALSE)*VLOOKUP($E741,BY_RES_Demand_Drivers!$A$5:$I$100,8,FALSE)</f>
        <v>0</v>
      </c>
      <c r="L741" s="16">
        <f>VLOOKUP($C741,'Growth rate'!$B$3:$T$93,3,FALSE)*VLOOKUP($E741,BY_RES_Demand_Drivers!$A$5:$I$100,9,FALSE)</f>
        <v>0</v>
      </c>
      <c r="M741" s="49">
        <f t="shared" si="54"/>
        <v>0.6</v>
      </c>
    </row>
    <row r="742" spans="2:13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 t="shared" si="51"/>
        <v>235.55123954999999</v>
      </c>
      <c r="G742" s="16">
        <f t="shared" si="52"/>
        <v>0</v>
      </c>
      <c r="H742" s="16">
        <f t="shared" si="53"/>
        <v>0</v>
      </c>
      <c r="J742" s="16">
        <f>VLOOKUP($C742,'Growth rate'!$B$3:$T$93,3,FALSE)*VLOOKUP($E742,BY_RES_Demand_Drivers!$A$5:$I$100,7,FALSE)</f>
        <v>235.55123954999999</v>
      </c>
      <c r="K742" s="16">
        <f>VLOOKUP($C742,'Growth rate'!$B$3:$T$93,3,FALSE)*VLOOKUP($E742,BY_RES_Demand_Drivers!$A$5:$I$100,8,FALSE)</f>
        <v>0</v>
      </c>
      <c r="L742" s="16">
        <f>VLOOKUP($C742,'Growth rate'!$B$3:$T$93,3,FALSE)*VLOOKUP($E742,BY_RES_Demand_Drivers!$A$5:$I$100,9,FALSE)</f>
        <v>0</v>
      </c>
      <c r="M742" s="49">
        <f t="shared" si="54"/>
        <v>1</v>
      </c>
    </row>
    <row r="743" spans="2:13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 t="shared" si="51"/>
        <v>208.33072222317409</v>
      </c>
      <c r="G743" s="16">
        <f t="shared" si="52"/>
        <v>0</v>
      </c>
      <c r="H743" s="16">
        <f t="shared" si="53"/>
        <v>0</v>
      </c>
      <c r="J743" s="16">
        <f>VLOOKUP($C743,'Growth rate'!$B$3:$T$93,3,FALSE)*VLOOKUP($E743,BY_RES_Demand_Drivers!$A$5:$I$100,7,FALSE)</f>
        <v>208.33072222317409</v>
      </c>
      <c r="K743" s="16">
        <f>VLOOKUP($C743,'Growth rate'!$B$3:$T$93,3,FALSE)*VLOOKUP($E743,BY_RES_Demand_Drivers!$A$5:$I$100,8,FALSE)</f>
        <v>0</v>
      </c>
      <c r="L743" s="16">
        <f>VLOOKUP($C743,'Growth rate'!$B$3:$T$93,3,FALSE)*VLOOKUP($E743,BY_RES_Demand_Drivers!$A$5:$I$100,9,FALSE)</f>
        <v>0</v>
      </c>
      <c r="M743" s="49">
        <f t="shared" si="54"/>
        <v>1</v>
      </c>
    </row>
    <row r="744" spans="2:13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 t="shared" si="51"/>
        <v>211.66401377874487</v>
      </c>
      <c r="G744" s="16">
        <f t="shared" si="52"/>
        <v>0</v>
      </c>
      <c r="H744" s="16">
        <f t="shared" si="53"/>
        <v>0</v>
      </c>
      <c r="J744" s="16">
        <f>VLOOKUP($C744,'Growth rate'!$B$3:$T$93,3,FALSE)*VLOOKUP($E744,BY_RES_Demand_Drivers!$A$5:$I$100,7,FALSE)</f>
        <v>211.66401377874487</v>
      </c>
      <c r="K744" s="16">
        <f>VLOOKUP($C744,'Growth rate'!$B$3:$T$93,3,FALSE)*VLOOKUP($E744,BY_RES_Demand_Drivers!$A$5:$I$100,8,FALSE)</f>
        <v>0</v>
      </c>
      <c r="L744" s="16">
        <f>VLOOKUP($C744,'Growth rate'!$B$3:$T$93,3,FALSE)*VLOOKUP($E744,BY_RES_Demand_Drivers!$A$5:$I$100,9,FALSE)</f>
        <v>0</v>
      </c>
      <c r="M744" s="49">
        <f t="shared" si="54"/>
        <v>1</v>
      </c>
    </row>
    <row r="745" spans="2:13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 t="shared" si="51"/>
        <v>215.05063799920481</v>
      </c>
      <c r="G745" s="16">
        <f t="shared" si="52"/>
        <v>0</v>
      </c>
      <c r="H745" s="16">
        <f t="shared" si="53"/>
        <v>0</v>
      </c>
      <c r="J745" s="16">
        <f>VLOOKUP($C745,'Growth rate'!$B$3:$T$93,3,FALSE)*VLOOKUP($E745,BY_RES_Demand_Drivers!$A$5:$I$100,7,FALSE)</f>
        <v>215.05063799920481</v>
      </c>
      <c r="K745" s="16">
        <f>VLOOKUP($C745,'Growth rate'!$B$3:$T$93,3,FALSE)*VLOOKUP($E745,BY_RES_Demand_Drivers!$A$5:$I$100,8,FALSE)</f>
        <v>0</v>
      </c>
      <c r="L745" s="16">
        <f>VLOOKUP($C745,'Growth rate'!$B$3:$T$93,3,FALSE)*VLOOKUP($E745,BY_RES_Demand_Drivers!$A$5:$I$100,9,FALSE)</f>
        <v>0</v>
      </c>
      <c r="M745" s="49">
        <f t="shared" si="54"/>
        <v>1</v>
      </c>
    </row>
    <row r="746" spans="2:13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 t="shared" si="51"/>
        <v>218.49144820719209</v>
      </c>
      <c r="G746" s="16">
        <f t="shared" si="52"/>
        <v>0</v>
      </c>
      <c r="H746" s="16">
        <f t="shared" si="53"/>
        <v>0</v>
      </c>
      <c r="J746" s="16">
        <f>VLOOKUP($C746,'Growth rate'!$B$3:$T$93,3,FALSE)*VLOOKUP($E746,BY_RES_Demand_Drivers!$A$5:$I$100,7,FALSE)</f>
        <v>218.49144820719209</v>
      </c>
      <c r="K746" s="16">
        <f>VLOOKUP($C746,'Growth rate'!$B$3:$T$93,3,FALSE)*VLOOKUP($E746,BY_RES_Demand_Drivers!$A$5:$I$100,8,FALSE)</f>
        <v>0</v>
      </c>
      <c r="L746" s="16">
        <f>VLOOKUP($C746,'Growth rate'!$B$3:$T$93,3,FALSE)*VLOOKUP($E746,BY_RES_Demand_Drivers!$A$5:$I$100,9,FALSE)</f>
        <v>0</v>
      </c>
      <c r="M746" s="49">
        <f t="shared" si="54"/>
        <v>1</v>
      </c>
    </row>
    <row r="747" spans="2:13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 t="shared" si="51"/>
        <v>221.98731137850717</v>
      </c>
      <c r="G747" s="16">
        <f t="shared" si="52"/>
        <v>0</v>
      </c>
      <c r="H747" s="16">
        <f t="shared" si="53"/>
        <v>0</v>
      </c>
      <c r="J747" s="16">
        <f>VLOOKUP($C747,'Growth rate'!$B$3:$T$93,3,FALSE)*VLOOKUP($E747,BY_RES_Demand_Drivers!$A$5:$I$100,7,FALSE)</f>
        <v>221.98731137850717</v>
      </c>
      <c r="K747" s="16">
        <f>VLOOKUP($C747,'Growth rate'!$B$3:$T$93,3,FALSE)*VLOOKUP($E747,BY_RES_Demand_Drivers!$A$5:$I$100,8,FALSE)</f>
        <v>0</v>
      </c>
      <c r="L747" s="16">
        <f>VLOOKUP($C747,'Growth rate'!$B$3:$T$93,3,FALSE)*VLOOKUP($E747,BY_RES_Demand_Drivers!$A$5:$I$100,9,FALSE)</f>
        <v>0</v>
      </c>
      <c r="M747" s="49">
        <f t="shared" si="54"/>
        <v>1</v>
      </c>
    </row>
    <row r="748" spans="2:13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 t="shared" si="51"/>
        <v>202.98519752450696</v>
      </c>
      <c r="G748" s="16">
        <f t="shared" si="52"/>
        <v>0</v>
      </c>
      <c r="H748" s="16">
        <f t="shared" si="53"/>
        <v>0</v>
      </c>
      <c r="J748" s="16">
        <f>VLOOKUP($C748,'Growth rate'!$B$3:$T$93,3,FALSE)*VLOOKUP($E748,BY_RES_Demand_Drivers!$A$5:$I$100,7,FALSE)</f>
        <v>225.53910836056329</v>
      </c>
      <c r="K748" s="16">
        <f>VLOOKUP($C748,'Growth rate'!$B$3:$T$93,3,FALSE)*VLOOKUP($E748,BY_RES_Demand_Drivers!$A$5:$I$100,8,FALSE)</f>
        <v>0</v>
      </c>
      <c r="L748" s="16">
        <f>VLOOKUP($C748,'Growth rate'!$B$3:$T$93,3,FALSE)*VLOOKUP($E748,BY_RES_Demand_Drivers!$A$5:$I$100,9,FALSE)</f>
        <v>0</v>
      </c>
      <c r="M748" s="49">
        <f>M666</f>
        <v>0.9</v>
      </c>
    </row>
    <row r="749" spans="2:13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 t="shared" si="51"/>
        <v>203.94148334395575</v>
      </c>
      <c r="G749" s="16">
        <f t="shared" si="52"/>
        <v>0</v>
      </c>
      <c r="H749" s="16">
        <f t="shared" si="53"/>
        <v>0</v>
      </c>
      <c r="J749" s="16">
        <f>VLOOKUP($C749,'Growth rate'!$B$3:$T$93,3,FALSE)*VLOOKUP($E749,BY_RES_Demand_Drivers!$A$5:$I$100,7,FALSE)</f>
        <v>229.14773409433229</v>
      </c>
      <c r="K749" s="16">
        <f>VLOOKUP($C749,'Growth rate'!$B$3:$T$93,3,FALSE)*VLOOKUP($E749,BY_RES_Demand_Drivers!$A$5:$I$100,8,FALSE)</f>
        <v>0</v>
      </c>
      <c r="L749" s="16">
        <f>VLOOKUP($C749,'Growth rate'!$B$3:$T$93,3,FALSE)*VLOOKUP($E749,BY_RES_Demand_Drivers!$A$5:$I$100,9,FALSE)</f>
        <v>0</v>
      </c>
      <c r="M749" s="49">
        <f t="shared" ref="M749:M812" si="55">M667</f>
        <v>0.89</v>
      </c>
    </row>
    <row r="750" spans="2:13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 t="shared" si="51"/>
        <v>204.8764060990606</v>
      </c>
      <c r="G750" s="16">
        <f t="shared" si="52"/>
        <v>0</v>
      </c>
      <c r="H750" s="16">
        <f t="shared" si="53"/>
        <v>0</v>
      </c>
      <c r="J750" s="16">
        <f>VLOOKUP($C750,'Growth rate'!$B$3:$T$93,3,FALSE)*VLOOKUP($E750,BY_RES_Demand_Drivers!$A$5:$I$100,7,FALSE)</f>
        <v>232.81409783984159</v>
      </c>
      <c r="K750" s="16">
        <f>VLOOKUP($C750,'Growth rate'!$B$3:$T$93,3,FALSE)*VLOOKUP($E750,BY_RES_Demand_Drivers!$A$5:$I$100,8,FALSE)</f>
        <v>0</v>
      </c>
      <c r="L750" s="16">
        <f>VLOOKUP($C750,'Growth rate'!$B$3:$T$93,3,FALSE)*VLOOKUP($E750,BY_RES_Demand_Drivers!$A$5:$I$100,9,FALSE)</f>
        <v>0</v>
      </c>
      <c r="M750" s="49">
        <f t="shared" si="55"/>
        <v>0.88</v>
      </c>
    </row>
    <row r="751" spans="2:13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 t="shared" si="51"/>
        <v>205.78903736259281</v>
      </c>
      <c r="G751" s="16">
        <f t="shared" si="52"/>
        <v>0</v>
      </c>
      <c r="H751" s="16">
        <f t="shared" si="53"/>
        <v>0</v>
      </c>
      <c r="J751" s="16">
        <f>VLOOKUP($C751,'Growth rate'!$B$3:$T$93,3,FALSE)*VLOOKUP($E751,BY_RES_Demand_Drivers!$A$5:$I$100,7,FALSE)</f>
        <v>236.5391234052791</v>
      </c>
      <c r="K751" s="16">
        <f>VLOOKUP($C751,'Growth rate'!$B$3:$T$93,3,FALSE)*VLOOKUP($E751,BY_RES_Demand_Drivers!$A$5:$I$100,8,FALSE)</f>
        <v>0</v>
      </c>
      <c r="L751" s="16">
        <f>VLOOKUP($C751,'Growth rate'!$B$3:$T$93,3,FALSE)*VLOOKUP($E751,BY_RES_Demand_Drivers!$A$5:$I$100,9,FALSE)</f>
        <v>0</v>
      </c>
      <c r="M751" s="49">
        <f t="shared" si="55"/>
        <v>0.87</v>
      </c>
    </row>
    <row r="752" spans="2:13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 t="shared" si="51"/>
        <v>206.67842446659665</v>
      </c>
      <c r="G752" s="16">
        <f t="shared" si="52"/>
        <v>0</v>
      </c>
      <c r="H752" s="16">
        <f t="shared" si="53"/>
        <v>0</v>
      </c>
      <c r="J752" s="16">
        <f>VLOOKUP($C752,'Growth rate'!$B$3:$T$93,3,FALSE)*VLOOKUP($E752,BY_RES_Demand_Drivers!$A$5:$I$100,7,FALSE)</f>
        <v>240.32374937976357</v>
      </c>
      <c r="K752" s="16">
        <f>VLOOKUP($C752,'Growth rate'!$B$3:$T$93,3,FALSE)*VLOOKUP($E752,BY_RES_Demand_Drivers!$A$5:$I$100,8,FALSE)</f>
        <v>0</v>
      </c>
      <c r="L752" s="16">
        <f>VLOOKUP($C752,'Growth rate'!$B$3:$T$93,3,FALSE)*VLOOKUP($E752,BY_RES_Demand_Drivers!$A$5:$I$100,9,FALSE)</f>
        <v>0</v>
      </c>
      <c r="M752" s="49">
        <f t="shared" si="55"/>
        <v>0.86</v>
      </c>
    </row>
    <row r="753" spans="2:13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 t="shared" si="51"/>
        <v>207.5435899643638</v>
      </c>
      <c r="G753" s="16">
        <f t="shared" si="52"/>
        <v>0</v>
      </c>
      <c r="H753" s="16">
        <f t="shared" si="53"/>
        <v>0</v>
      </c>
      <c r="J753" s="16">
        <f>VLOOKUP($C753,'Growth rate'!$B$3:$T$93,3,FALSE)*VLOOKUP($E753,BY_RES_Demand_Drivers!$A$5:$I$100,7,FALSE)</f>
        <v>244.16892936983979</v>
      </c>
      <c r="K753" s="16">
        <f>VLOOKUP($C753,'Growth rate'!$B$3:$T$93,3,FALSE)*VLOOKUP($E753,BY_RES_Demand_Drivers!$A$5:$I$100,8,FALSE)</f>
        <v>0</v>
      </c>
      <c r="L753" s="16">
        <f>VLOOKUP($C753,'Growth rate'!$B$3:$T$93,3,FALSE)*VLOOKUP($E753,BY_RES_Demand_Drivers!$A$5:$I$100,9,FALSE)</f>
        <v>0</v>
      </c>
      <c r="M753" s="49">
        <f t="shared" si="55"/>
        <v>0.85</v>
      </c>
    </row>
    <row r="754" spans="2:13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 t="shared" si="51"/>
        <v>207.76334200079665</v>
      </c>
      <c r="G754" s="16">
        <f t="shared" si="52"/>
        <v>0</v>
      </c>
      <c r="H754" s="16">
        <f t="shared" si="53"/>
        <v>0</v>
      </c>
      <c r="J754" s="16">
        <f>VLOOKUP($C754,'Growth rate'!$B$3:$T$93,3,FALSE)*VLOOKUP($E754,BY_RES_Demand_Drivers!$A$5:$I$100,7,FALSE)</f>
        <v>248.0756322397572</v>
      </c>
      <c r="K754" s="16">
        <f>VLOOKUP($C754,'Growth rate'!$B$3:$T$93,3,FALSE)*VLOOKUP($E754,BY_RES_Demand_Drivers!$A$5:$I$100,8,FALSE)</f>
        <v>0</v>
      </c>
      <c r="L754" s="16">
        <f>VLOOKUP($C754,'Growth rate'!$B$3:$T$93,3,FALSE)*VLOOKUP($E754,BY_RES_Demand_Drivers!$A$5:$I$100,9,FALSE)</f>
        <v>0</v>
      </c>
      <c r="M754" s="49">
        <f t="shared" si="55"/>
        <v>0.83750000000000002</v>
      </c>
    </row>
    <row r="755" spans="2:13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 t="shared" si="51"/>
        <v>207.93699494336448</v>
      </c>
      <c r="G755" s="16">
        <f t="shared" si="52"/>
        <v>0</v>
      </c>
      <c r="H755" s="16">
        <f t="shared" si="53"/>
        <v>0</v>
      </c>
      <c r="J755" s="16">
        <f>VLOOKUP($C755,'Growth rate'!$B$3:$T$93,3,FALSE)*VLOOKUP($E755,BY_RES_Demand_Drivers!$A$5:$I$100,7,FALSE)</f>
        <v>252.04484235559332</v>
      </c>
      <c r="K755" s="16">
        <f>VLOOKUP($C755,'Growth rate'!$B$3:$T$93,3,FALSE)*VLOOKUP($E755,BY_RES_Demand_Drivers!$A$5:$I$100,8,FALSE)</f>
        <v>0</v>
      </c>
      <c r="L755" s="16">
        <f>VLOOKUP($C755,'Growth rate'!$B$3:$T$93,3,FALSE)*VLOOKUP($E755,BY_RES_Demand_Drivers!$A$5:$I$100,9,FALSE)</f>
        <v>0</v>
      </c>
      <c r="M755" s="49">
        <f t="shared" si="55"/>
        <v>0.82499999999999996</v>
      </c>
    </row>
    <row r="756" spans="2:13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 t="shared" si="51"/>
        <v>208.06301736454228</v>
      </c>
      <c r="G756" s="16">
        <f t="shared" si="52"/>
        <v>0</v>
      </c>
      <c r="H756" s="16">
        <f t="shared" si="53"/>
        <v>0</v>
      </c>
      <c r="J756" s="16">
        <f>VLOOKUP($C756,'Growth rate'!$B$3:$T$93,3,FALSE)*VLOOKUP($E756,BY_RES_Demand_Drivers!$A$5:$I$100,7,FALSE)</f>
        <v>256.07755983328281</v>
      </c>
      <c r="K756" s="16">
        <f>VLOOKUP($C756,'Growth rate'!$B$3:$T$93,3,FALSE)*VLOOKUP($E756,BY_RES_Demand_Drivers!$A$5:$I$100,8,FALSE)</f>
        <v>0</v>
      </c>
      <c r="L756" s="16">
        <f>VLOOKUP($C756,'Growth rate'!$B$3:$T$93,3,FALSE)*VLOOKUP($E756,BY_RES_Demand_Drivers!$A$5:$I$100,9,FALSE)</f>
        <v>0</v>
      </c>
      <c r="M756" s="49">
        <f t="shared" si="55"/>
        <v>0.8125</v>
      </c>
    </row>
    <row r="757" spans="2:13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 t="shared" si="51"/>
        <v>208.13984063249225</v>
      </c>
      <c r="G757" s="16">
        <f t="shared" si="52"/>
        <v>0</v>
      </c>
      <c r="H757" s="16">
        <f t="shared" si="53"/>
        <v>0</v>
      </c>
      <c r="J757" s="16">
        <f>VLOOKUP($C757,'Growth rate'!$B$3:$T$93,3,FALSE)*VLOOKUP($E757,BY_RES_Demand_Drivers!$A$5:$I$100,7,FALSE)</f>
        <v>260.17480079061534</v>
      </c>
      <c r="K757" s="16">
        <f>VLOOKUP($C757,'Growth rate'!$B$3:$T$93,3,FALSE)*VLOOKUP($E757,BY_RES_Demand_Drivers!$A$5:$I$100,8,FALSE)</f>
        <v>0</v>
      </c>
      <c r="L757" s="16">
        <f>VLOOKUP($C757,'Growth rate'!$B$3:$T$93,3,FALSE)*VLOOKUP($E757,BY_RES_Demand_Drivers!$A$5:$I$100,9,FALSE)</f>
        <v>0</v>
      </c>
      <c r="M757" s="49">
        <f t="shared" si="55"/>
        <v>0.79999999999999993</v>
      </c>
    </row>
    <row r="758" spans="2:13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 t="shared" si="51"/>
        <v>208.16585811257133</v>
      </c>
      <c r="G758" s="16">
        <f t="shared" si="52"/>
        <v>0</v>
      </c>
      <c r="H758" s="16">
        <f t="shared" si="53"/>
        <v>0</v>
      </c>
      <c r="J758" s="16">
        <f>VLOOKUP($C758,'Growth rate'!$B$3:$T$93,3,FALSE)*VLOOKUP($E758,BY_RES_Demand_Drivers!$A$5:$I$100,7,FALSE)</f>
        <v>264.33759760326518</v>
      </c>
      <c r="K758" s="16">
        <f>VLOOKUP($C758,'Growth rate'!$B$3:$T$93,3,FALSE)*VLOOKUP($E758,BY_RES_Demand_Drivers!$A$5:$I$100,8,FALSE)</f>
        <v>0</v>
      </c>
      <c r="L758" s="16">
        <f>VLOOKUP($C758,'Growth rate'!$B$3:$T$93,3,FALSE)*VLOOKUP($E758,BY_RES_Demand_Drivers!$A$5:$I$100,9,FALSE)</f>
        <v>0</v>
      </c>
      <c r="M758" s="49">
        <f t="shared" si="55"/>
        <v>0.78749999999999998</v>
      </c>
    </row>
    <row r="759" spans="2:13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 t="shared" si="51"/>
        <v>208.13942435281098</v>
      </c>
      <c r="G759" s="16">
        <f t="shared" si="52"/>
        <v>0</v>
      </c>
      <c r="H759" s="16">
        <f t="shared" si="53"/>
        <v>0</v>
      </c>
      <c r="J759" s="16">
        <f>VLOOKUP($C759,'Growth rate'!$B$3:$T$93,3,FALSE)*VLOOKUP($E759,BY_RES_Demand_Drivers!$A$5:$I$100,7,FALSE)</f>
        <v>268.56699916491743</v>
      </c>
      <c r="K759" s="16">
        <f>VLOOKUP($C759,'Growth rate'!$B$3:$T$93,3,FALSE)*VLOOKUP($E759,BY_RES_Demand_Drivers!$A$5:$I$100,8,FALSE)</f>
        <v>0</v>
      </c>
      <c r="L759" s="16">
        <f>VLOOKUP($C759,'Growth rate'!$B$3:$T$93,3,FALSE)*VLOOKUP($E759,BY_RES_Demand_Drivers!$A$5:$I$100,9,FALSE)</f>
        <v>0</v>
      </c>
      <c r="M759" s="49">
        <f t="shared" si="55"/>
        <v>0.77499999999999991</v>
      </c>
    </row>
    <row r="760" spans="2:13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 t="shared" si="51"/>
        <v>208.05885425306153</v>
      </c>
      <c r="G760" s="16">
        <f t="shared" si="52"/>
        <v>0</v>
      </c>
      <c r="H760" s="16">
        <f t="shared" si="53"/>
        <v>0</v>
      </c>
      <c r="J760" s="16">
        <f>VLOOKUP($C760,'Growth rate'!$B$3:$T$93,3,FALSE)*VLOOKUP($E760,BY_RES_Demand_Drivers!$A$5:$I$100,7,FALSE)</f>
        <v>272.86407115155612</v>
      </c>
      <c r="K760" s="16">
        <f>VLOOKUP($C760,'Growth rate'!$B$3:$T$93,3,FALSE)*VLOOKUP($E760,BY_RES_Demand_Drivers!$A$5:$I$100,8,FALSE)</f>
        <v>0</v>
      </c>
      <c r="L760" s="16">
        <f>VLOOKUP($C760,'Growth rate'!$B$3:$T$93,3,FALSE)*VLOOKUP($E760,BY_RES_Demand_Drivers!$A$5:$I$100,9,FALSE)</f>
        <v>0</v>
      </c>
      <c r="M760" s="49">
        <f t="shared" si="55"/>
        <v>0.76249999999999996</v>
      </c>
    </row>
    <row r="761" spans="2:13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 t="shared" si="51"/>
        <v>207.92242221748575</v>
      </c>
      <c r="G761" s="16">
        <f t="shared" si="52"/>
        <v>0</v>
      </c>
      <c r="H761" s="16">
        <f t="shared" si="53"/>
        <v>0</v>
      </c>
      <c r="J761" s="16">
        <f>VLOOKUP($C761,'Growth rate'!$B$3:$T$93,3,FALSE)*VLOOKUP($E761,BY_RES_Demand_Drivers!$A$5:$I$100,7,FALSE)</f>
        <v>277.22989628998101</v>
      </c>
      <c r="K761" s="16">
        <f>VLOOKUP($C761,'Growth rate'!$B$3:$T$93,3,FALSE)*VLOOKUP($E761,BY_RES_Demand_Drivers!$A$5:$I$100,8,FALSE)</f>
        <v>0</v>
      </c>
      <c r="L761" s="16">
        <f>VLOOKUP($C761,'Growth rate'!$B$3:$T$93,3,FALSE)*VLOOKUP($E761,BY_RES_Demand_Drivers!$A$5:$I$100,9,FALSE)</f>
        <v>0</v>
      </c>
      <c r="M761" s="49">
        <f t="shared" si="55"/>
        <v>0.75</v>
      </c>
    </row>
    <row r="762" spans="2:13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 t="shared" si="51"/>
        <v>207.72836129008274</v>
      </c>
      <c r="G762" s="16">
        <f t="shared" si="52"/>
        <v>0</v>
      </c>
      <c r="H762" s="16">
        <f t="shared" si="53"/>
        <v>0</v>
      </c>
      <c r="J762" s="16">
        <f>VLOOKUP($C762,'Growth rate'!$B$3:$T$93,3,FALSE)*VLOOKUP($E762,BY_RES_Demand_Drivers!$A$5:$I$100,7,FALSE)</f>
        <v>281.66557463062071</v>
      </c>
      <c r="K762" s="16">
        <f>VLOOKUP($C762,'Growth rate'!$B$3:$T$93,3,FALSE)*VLOOKUP($E762,BY_RES_Demand_Drivers!$A$5:$I$100,8,FALSE)</f>
        <v>0</v>
      </c>
      <c r="L762" s="16">
        <f>VLOOKUP($C762,'Growth rate'!$B$3:$T$93,3,FALSE)*VLOOKUP($E762,BY_RES_Demand_Drivers!$A$5:$I$100,9,FALSE)</f>
        <v>0</v>
      </c>
      <c r="M762" s="49">
        <f t="shared" si="55"/>
        <v>0.73749999999999993</v>
      </c>
    </row>
    <row r="763" spans="2:13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 t="shared" si="51"/>
        <v>207.47486227291517</v>
      </c>
      <c r="G763" s="16">
        <f t="shared" si="52"/>
        <v>0</v>
      </c>
      <c r="H763" s="16">
        <f t="shared" si="53"/>
        <v>0</v>
      </c>
      <c r="J763" s="16">
        <f>VLOOKUP($C763,'Growth rate'!$B$3:$T$93,3,FALSE)*VLOOKUP($E763,BY_RES_Demand_Drivers!$A$5:$I$100,7,FALSE)</f>
        <v>286.17222382471061</v>
      </c>
      <c r="K763" s="16">
        <f>VLOOKUP($C763,'Growth rate'!$B$3:$T$93,3,FALSE)*VLOOKUP($E763,BY_RES_Demand_Drivers!$A$5:$I$100,8,FALSE)</f>
        <v>0</v>
      </c>
      <c r="L763" s="16">
        <f>VLOOKUP($C763,'Growth rate'!$B$3:$T$93,3,FALSE)*VLOOKUP($E763,BY_RES_Demand_Drivers!$A$5:$I$100,9,FALSE)</f>
        <v>0</v>
      </c>
      <c r="M763" s="49">
        <f t="shared" si="55"/>
        <v>0.72499999999999998</v>
      </c>
    </row>
    <row r="764" spans="2:13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 t="shared" si="51"/>
        <v>207.16007282670802</v>
      </c>
      <c r="G764" s="16">
        <f t="shared" si="52"/>
        <v>0</v>
      </c>
      <c r="H764" s="16">
        <f t="shared" si="53"/>
        <v>0</v>
      </c>
      <c r="J764" s="16">
        <f>VLOOKUP($C764,'Growth rate'!$B$3:$T$93,3,FALSE)*VLOOKUP($E764,BY_RES_Demand_Drivers!$A$5:$I$100,7,FALSE)</f>
        <v>290.75097940590604</v>
      </c>
      <c r="K764" s="16">
        <f>VLOOKUP($C764,'Growth rate'!$B$3:$T$93,3,FALSE)*VLOOKUP($E764,BY_RES_Demand_Drivers!$A$5:$I$100,8,FALSE)</f>
        <v>0</v>
      </c>
      <c r="L764" s="16">
        <f>VLOOKUP($C764,'Growth rate'!$B$3:$T$93,3,FALSE)*VLOOKUP($E764,BY_RES_Demand_Drivers!$A$5:$I$100,9,FALSE)</f>
        <v>0</v>
      </c>
      <c r="M764" s="49">
        <f t="shared" si="55"/>
        <v>0.71249999999999991</v>
      </c>
    </row>
    <row r="765" spans="2:13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 t="shared" si="51"/>
        <v>206.78209655348036</v>
      </c>
      <c r="G765" s="16">
        <f t="shared" si="52"/>
        <v>0</v>
      </c>
      <c r="H765" s="16">
        <f t="shared" si="53"/>
        <v>0</v>
      </c>
      <c r="J765" s="16">
        <f>VLOOKUP($C765,'Growth rate'!$B$3:$T$93,3,FALSE)*VLOOKUP($E765,BY_RES_Demand_Drivers!$A$5:$I$100,7,FALSE)</f>
        <v>295.40299507640054</v>
      </c>
      <c r="K765" s="16">
        <f>VLOOKUP($C765,'Growth rate'!$B$3:$T$93,3,FALSE)*VLOOKUP($E765,BY_RES_Demand_Drivers!$A$5:$I$100,8,FALSE)</f>
        <v>0</v>
      </c>
      <c r="L765" s="16">
        <f>VLOOKUP($C765,'Growth rate'!$B$3:$T$93,3,FALSE)*VLOOKUP($E765,BY_RES_Demand_Drivers!$A$5:$I$100,9,FALSE)</f>
        <v>0</v>
      </c>
      <c r="M765" s="49">
        <f t="shared" si="55"/>
        <v>0.7</v>
      </c>
    </row>
    <row r="766" spans="2:13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 t="shared" si="51"/>
        <v>206.33899206086579</v>
      </c>
      <c r="G766" s="16">
        <f t="shared" si="52"/>
        <v>0</v>
      </c>
      <c r="H766" s="16">
        <f t="shared" si="53"/>
        <v>0</v>
      </c>
      <c r="J766" s="16">
        <f>VLOOKUP($C766,'Growth rate'!$B$3:$T$93,3,FALSE)*VLOOKUP($E766,BY_RES_Demand_Drivers!$A$5:$I$100,7,FALSE)</f>
        <v>300.12944299762296</v>
      </c>
      <c r="K766" s="16">
        <f>VLOOKUP($C766,'Growth rate'!$B$3:$T$93,3,FALSE)*VLOOKUP($E766,BY_RES_Demand_Drivers!$A$5:$I$100,8,FALSE)</f>
        <v>0</v>
      </c>
      <c r="L766" s="16">
        <f>VLOOKUP($C766,'Growth rate'!$B$3:$T$93,3,FALSE)*VLOOKUP($E766,BY_RES_Demand_Drivers!$A$5:$I$100,9,FALSE)</f>
        <v>0</v>
      </c>
      <c r="M766" s="49">
        <f t="shared" si="55"/>
        <v>0.6875</v>
      </c>
    </row>
    <row r="767" spans="2:13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 t="shared" si="51"/>
        <v>205.8287720077698</v>
      </c>
      <c r="G767" s="16">
        <f t="shared" si="52"/>
        <v>0</v>
      </c>
      <c r="H767" s="16">
        <f t="shared" si="53"/>
        <v>0</v>
      </c>
      <c r="J767" s="16">
        <f>VLOOKUP($C767,'Growth rate'!$B$3:$T$93,3,FALSE)*VLOOKUP($E767,BY_RES_Demand_Drivers!$A$5:$I$100,7,FALSE)</f>
        <v>304.93151408558492</v>
      </c>
      <c r="K767" s="16">
        <f>VLOOKUP($C767,'Growth rate'!$B$3:$T$93,3,FALSE)*VLOOKUP($E767,BY_RES_Demand_Drivers!$A$5:$I$100,8,FALSE)</f>
        <v>0</v>
      </c>
      <c r="L767" s="16">
        <f>VLOOKUP($C767,'Growth rate'!$B$3:$T$93,3,FALSE)*VLOOKUP($E767,BY_RES_Demand_Drivers!$A$5:$I$100,9,FALSE)</f>
        <v>0</v>
      </c>
      <c r="M767" s="49">
        <f t="shared" si="55"/>
        <v>0.67499999999999993</v>
      </c>
    </row>
    <row r="768" spans="2:13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 t="shared" si="51"/>
        <v>205.24940213100723</v>
      </c>
      <c r="G768" s="16">
        <f t="shared" si="52"/>
        <v>0</v>
      </c>
      <c r="H768" s="16">
        <f t="shared" si="53"/>
        <v>0</v>
      </c>
      <c r="J768" s="16">
        <f>VLOOKUP($C768,'Growth rate'!$B$3:$T$93,3,FALSE)*VLOOKUP($E768,BY_RES_Demand_Drivers!$A$5:$I$100,7,FALSE)</f>
        <v>309.81041831095433</v>
      </c>
      <c r="K768" s="16">
        <f>VLOOKUP($C768,'Growth rate'!$B$3:$T$93,3,FALSE)*VLOOKUP($E768,BY_RES_Demand_Drivers!$A$5:$I$100,8,FALSE)</f>
        <v>0</v>
      </c>
      <c r="L768" s="16">
        <f>VLOOKUP($C768,'Growth rate'!$B$3:$T$93,3,FALSE)*VLOOKUP($E768,BY_RES_Demand_Drivers!$A$5:$I$100,9,FALSE)</f>
        <v>0</v>
      </c>
      <c r="M768" s="49">
        <f t="shared" si="55"/>
        <v>0.66249999999999998</v>
      </c>
    </row>
    <row r="769" spans="2:13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 t="shared" si="51"/>
        <v>204.59880025255424</v>
      </c>
      <c r="G769" s="16">
        <f t="shared" si="52"/>
        <v>0</v>
      </c>
      <c r="H769" s="16">
        <f t="shared" si="53"/>
        <v>0</v>
      </c>
      <c r="J769" s="16">
        <f>VLOOKUP($C769,'Growth rate'!$B$3:$T$93,3,FALSE)*VLOOKUP($E769,BY_RES_Demand_Drivers!$A$5:$I$100,7,FALSE)</f>
        <v>314.76738500392963</v>
      </c>
      <c r="K769" s="16">
        <f>VLOOKUP($C769,'Growth rate'!$B$3:$T$93,3,FALSE)*VLOOKUP($E769,BY_RES_Demand_Drivers!$A$5:$I$100,8,FALSE)</f>
        <v>0</v>
      </c>
      <c r="L769" s="16">
        <f>VLOOKUP($C769,'Growth rate'!$B$3:$T$93,3,FALSE)*VLOOKUP($E769,BY_RES_Demand_Drivers!$A$5:$I$100,9,FALSE)</f>
        <v>0</v>
      </c>
      <c r="M769" s="49">
        <f t="shared" si="55"/>
        <v>0.64999999999999991</v>
      </c>
    </row>
    <row r="770" spans="2:13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 t="shared" si="51"/>
        <v>203.8748352670452</v>
      </c>
      <c r="G770" s="16">
        <f t="shared" si="52"/>
        <v>0</v>
      </c>
      <c r="H770" s="16">
        <f t="shared" si="53"/>
        <v>0</v>
      </c>
      <c r="J770" s="16">
        <f>VLOOKUP($C770,'Growth rate'!$B$3:$T$93,3,FALSE)*VLOOKUP($E770,BY_RES_Demand_Drivers!$A$5:$I$100,7,FALSE)</f>
        <v>319.8036631639925</v>
      </c>
      <c r="K770" s="16">
        <f>VLOOKUP($C770,'Growth rate'!$B$3:$T$93,3,FALSE)*VLOOKUP($E770,BY_RES_Demand_Drivers!$A$5:$I$100,8,FALSE)</f>
        <v>0</v>
      </c>
      <c r="L770" s="16">
        <f>VLOOKUP($C770,'Growth rate'!$B$3:$T$93,3,FALSE)*VLOOKUP($E770,BY_RES_Demand_Drivers!$A$5:$I$100,9,FALSE)</f>
        <v>0</v>
      </c>
      <c r="M770" s="49">
        <f t="shared" si="55"/>
        <v>0.63749999999999996</v>
      </c>
    </row>
    <row r="771" spans="2:13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 t="shared" si="51"/>
        <v>203.07532610913523</v>
      </c>
      <c r="G771" s="16">
        <f t="shared" si="52"/>
        <v>0</v>
      </c>
      <c r="H771" s="16">
        <f t="shared" si="53"/>
        <v>0</v>
      </c>
      <c r="J771" s="16">
        <f>VLOOKUP($C771,'Growth rate'!$B$3:$T$93,3,FALSE)*VLOOKUP($E771,BY_RES_Demand_Drivers!$A$5:$I$100,7,FALSE)</f>
        <v>324.92052177461636</v>
      </c>
      <c r="K771" s="16">
        <f>VLOOKUP($C771,'Growth rate'!$B$3:$T$93,3,FALSE)*VLOOKUP($E771,BY_RES_Demand_Drivers!$A$5:$I$100,8,FALSE)</f>
        <v>0</v>
      </c>
      <c r="L771" s="16">
        <f>VLOOKUP($C771,'Growth rate'!$B$3:$T$93,3,FALSE)*VLOOKUP($E771,BY_RES_Demand_Drivers!$A$5:$I$100,9,FALSE)</f>
        <v>0</v>
      </c>
      <c r="M771" s="49">
        <f t="shared" si="55"/>
        <v>0.625</v>
      </c>
    </row>
    <row r="772" spans="2:13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 t="shared" si="51"/>
        <v>202.19804070034377</v>
      </c>
      <c r="G772" s="16">
        <f t="shared" si="52"/>
        <v>0</v>
      </c>
      <c r="H772" s="16">
        <f t="shared" si="53"/>
        <v>0</v>
      </c>
      <c r="J772" s="16">
        <f>VLOOKUP($C772,'Growth rate'!$B$3:$T$93,3,FALSE)*VLOOKUP($E772,BY_RES_Demand_Drivers!$A$5:$I$100,7,FALSE)</f>
        <v>330.11925012301026</v>
      </c>
      <c r="K772" s="16">
        <f>VLOOKUP($C772,'Growth rate'!$B$3:$T$93,3,FALSE)*VLOOKUP($E772,BY_RES_Demand_Drivers!$A$5:$I$100,8,FALSE)</f>
        <v>0</v>
      </c>
      <c r="L772" s="16">
        <f>VLOOKUP($C772,'Growth rate'!$B$3:$T$93,3,FALSE)*VLOOKUP($E772,BY_RES_Demand_Drivers!$A$5:$I$100,9,FALSE)</f>
        <v>0</v>
      </c>
      <c r="M772" s="49">
        <f t="shared" si="55"/>
        <v>0.61249999999999993</v>
      </c>
    </row>
    <row r="773" spans="2:13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 t="shared" ref="F773:F836" si="56">J773*$M773</f>
        <v>201.24069487498707</v>
      </c>
      <c r="G773" s="16">
        <f t="shared" ref="G773:G836" si="57">K773*$M773</f>
        <v>0</v>
      </c>
      <c r="H773" s="16">
        <f t="shared" ref="H773:H836" si="58">L773*$M773</f>
        <v>0</v>
      </c>
      <c r="J773" s="16">
        <f>VLOOKUP($C773,'Growth rate'!$B$3:$T$93,3,FALSE)*VLOOKUP($E773,BY_RES_Demand_Drivers!$A$5:$I$100,7,FALSE)</f>
        <v>335.40115812497845</v>
      </c>
      <c r="K773" s="16">
        <f>VLOOKUP($C773,'Growth rate'!$B$3:$T$93,3,FALSE)*VLOOKUP($E773,BY_RES_Demand_Drivers!$A$5:$I$100,8,FALSE)</f>
        <v>0</v>
      </c>
      <c r="L773" s="16">
        <f>VLOOKUP($C773,'Growth rate'!$B$3:$T$93,3,FALSE)*VLOOKUP($E773,BY_RES_Demand_Drivers!$A$5:$I$100,9,FALSE)</f>
        <v>0</v>
      </c>
      <c r="M773" s="49">
        <f t="shared" si="55"/>
        <v>0.6</v>
      </c>
    </row>
    <row r="774" spans="2:13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 t="shared" si="56"/>
        <v>204.46054599298685</v>
      </c>
      <c r="G774" s="16">
        <f t="shared" si="57"/>
        <v>0</v>
      </c>
      <c r="H774" s="16">
        <f t="shared" si="58"/>
        <v>0</v>
      </c>
      <c r="J774" s="16">
        <f>VLOOKUP($C774,'Growth rate'!$B$3:$T$93,3,FALSE)*VLOOKUP($E774,BY_RES_Demand_Drivers!$A$5:$I$100,7,FALSE)</f>
        <v>340.76757665497809</v>
      </c>
      <c r="K774" s="16">
        <f>VLOOKUP($C774,'Growth rate'!$B$3:$T$93,3,FALSE)*VLOOKUP($E774,BY_RES_Demand_Drivers!$A$5:$I$100,8,FALSE)</f>
        <v>0</v>
      </c>
      <c r="L774" s="16">
        <f>VLOOKUP($C774,'Growth rate'!$B$3:$T$93,3,FALSE)*VLOOKUP($E774,BY_RES_Demand_Drivers!$A$5:$I$100,9,FALSE)</f>
        <v>0</v>
      </c>
      <c r="M774" s="49">
        <f t="shared" si="55"/>
        <v>0.6</v>
      </c>
    </row>
    <row r="775" spans="2:13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 t="shared" si="56"/>
        <v>207.73191472887464</v>
      </c>
      <c r="G775" s="16">
        <f t="shared" si="57"/>
        <v>0</v>
      </c>
      <c r="H775" s="16">
        <f t="shared" si="58"/>
        <v>0</v>
      </c>
      <c r="J775" s="16">
        <f>VLOOKUP($C775,'Growth rate'!$B$3:$T$93,3,FALSE)*VLOOKUP($E775,BY_RES_Demand_Drivers!$A$5:$I$100,7,FALSE)</f>
        <v>346.21985788145776</v>
      </c>
      <c r="K775" s="16">
        <f>VLOOKUP($C775,'Growth rate'!$B$3:$T$93,3,FALSE)*VLOOKUP($E775,BY_RES_Demand_Drivers!$A$5:$I$100,8,FALSE)</f>
        <v>0</v>
      </c>
      <c r="L775" s="16">
        <f>VLOOKUP($C775,'Growth rate'!$B$3:$T$93,3,FALSE)*VLOOKUP($E775,BY_RES_Demand_Drivers!$A$5:$I$100,9,FALSE)</f>
        <v>0</v>
      </c>
      <c r="M775" s="49">
        <f t="shared" si="55"/>
        <v>0.6</v>
      </c>
    </row>
    <row r="776" spans="2:13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 t="shared" si="56"/>
        <v>211.05562536453664</v>
      </c>
      <c r="G776" s="16">
        <f t="shared" si="57"/>
        <v>0</v>
      </c>
      <c r="H776" s="16">
        <f t="shared" si="58"/>
        <v>0</v>
      </c>
      <c r="J776" s="16">
        <f>VLOOKUP($C776,'Growth rate'!$B$3:$T$93,3,FALSE)*VLOOKUP($E776,BY_RES_Demand_Drivers!$A$5:$I$100,7,FALSE)</f>
        <v>351.75937560756108</v>
      </c>
      <c r="K776" s="16">
        <f>VLOOKUP($C776,'Growth rate'!$B$3:$T$93,3,FALSE)*VLOOKUP($E776,BY_RES_Demand_Drivers!$A$5:$I$100,8,FALSE)</f>
        <v>0</v>
      </c>
      <c r="L776" s="16">
        <f>VLOOKUP($C776,'Growth rate'!$B$3:$T$93,3,FALSE)*VLOOKUP($E776,BY_RES_Demand_Drivers!$A$5:$I$100,9,FALSE)</f>
        <v>0</v>
      </c>
      <c r="M776" s="49">
        <f t="shared" si="55"/>
        <v>0.6</v>
      </c>
    </row>
    <row r="777" spans="2:13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 t="shared" si="56"/>
        <v>214.43251537036923</v>
      </c>
      <c r="G777" s="16">
        <f t="shared" si="57"/>
        <v>0</v>
      </c>
      <c r="H777" s="16">
        <f t="shared" si="58"/>
        <v>0</v>
      </c>
      <c r="J777" s="16">
        <f>VLOOKUP($C777,'Growth rate'!$B$3:$T$93,3,FALSE)*VLOOKUP($E777,BY_RES_Demand_Drivers!$A$5:$I$100,7,FALSE)</f>
        <v>357.38752561728205</v>
      </c>
      <c r="K777" s="16">
        <f>VLOOKUP($C777,'Growth rate'!$B$3:$T$93,3,FALSE)*VLOOKUP($E777,BY_RES_Demand_Drivers!$A$5:$I$100,8,FALSE)</f>
        <v>0</v>
      </c>
      <c r="L777" s="16">
        <f>VLOOKUP($C777,'Growth rate'!$B$3:$T$93,3,FALSE)*VLOOKUP($E777,BY_RES_Demand_Drivers!$A$5:$I$100,9,FALSE)</f>
        <v>0</v>
      </c>
      <c r="M777" s="49">
        <f t="shared" si="55"/>
        <v>0.6</v>
      </c>
    </row>
    <row r="778" spans="2:13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 t="shared" si="56"/>
        <v>217.86343561629511</v>
      </c>
      <c r="G778" s="16">
        <f t="shared" si="57"/>
        <v>0</v>
      </c>
      <c r="H778" s="16">
        <f t="shared" si="58"/>
        <v>0</v>
      </c>
      <c r="J778" s="16">
        <f>VLOOKUP($C778,'Growth rate'!$B$3:$T$93,3,FALSE)*VLOOKUP($E778,BY_RES_Demand_Drivers!$A$5:$I$100,7,FALSE)</f>
        <v>363.10572602715854</v>
      </c>
      <c r="K778" s="16">
        <f>VLOOKUP($C778,'Growth rate'!$B$3:$T$93,3,FALSE)*VLOOKUP($E778,BY_RES_Demand_Drivers!$A$5:$I$100,8,FALSE)</f>
        <v>0</v>
      </c>
      <c r="L778" s="16">
        <f>VLOOKUP($C778,'Growth rate'!$B$3:$T$93,3,FALSE)*VLOOKUP($E778,BY_RES_Demand_Drivers!$A$5:$I$100,9,FALSE)</f>
        <v>0</v>
      </c>
      <c r="M778" s="49">
        <f t="shared" si="55"/>
        <v>0.6</v>
      </c>
    </row>
    <row r="779" spans="2:13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 t="shared" si="56"/>
        <v>221.34925058615588</v>
      </c>
      <c r="G779" s="16">
        <f t="shared" si="57"/>
        <v>0</v>
      </c>
      <c r="H779" s="16">
        <f t="shared" si="58"/>
        <v>0</v>
      </c>
      <c r="J779" s="16">
        <f>VLOOKUP($C779,'Growth rate'!$B$3:$T$93,3,FALSE)*VLOOKUP($E779,BY_RES_Demand_Drivers!$A$5:$I$100,7,FALSE)</f>
        <v>368.91541764359312</v>
      </c>
      <c r="K779" s="16">
        <f>VLOOKUP($C779,'Growth rate'!$B$3:$T$93,3,FALSE)*VLOOKUP($E779,BY_RES_Demand_Drivers!$A$5:$I$100,8,FALSE)</f>
        <v>0</v>
      </c>
      <c r="L779" s="16">
        <f>VLOOKUP($C779,'Growth rate'!$B$3:$T$93,3,FALSE)*VLOOKUP($E779,BY_RES_Demand_Drivers!$A$5:$I$100,9,FALSE)</f>
        <v>0</v>
      </c>
      <c r="M779" s="49">
        <f t="shared" si="55"/>
        <v>0.6</v>
      </c>
    </row>
    <row r="780" spans="2:13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 t="shared" si="56"/>
        <v>224.89083859553435</v>
      </c>
      <c r="G780" s="16">
        <f t="shared" si="57"/>
        <v>0</v>
      </c>
      <c r="H780" s="16">
        <f t="shared" si="58"/>
        <v>0</v>
      </c>
      <c r="J780" s="16">
        <f>VLOOKUP($C780,'Growth rate'!$B$3:$T$93,3,FALSE)*VLOOKUP($E780,BY_RES_Demand_Drivers!$A$5:$I$100,7,FALSE)</f>
        <v>374.81806432589059</v>
      </c>
      <c r="K780" s="16">
        <f>VLOOKUP($C780,'Growth rate'!$B$3:$T$93,3,FALSE)*VLOOKUP($E780,BY_RES_Demand_Drivers!$A$5:$I$100,8,FALSE)</f>
        <v>0</v>
      </c>
      <c r="L780" s="16">
        <f>VLOOKUP($C780,'Growth rate'!$B$3:$T$93,3,FALSE)*VLOOKUP($E780,BY_RES_Demand_Drivers!$A$5:$I$100,9,FALSE)</f>
        <v>0</v>
      </c>
      <c r="M780" s="49">
        <f t="shared" si="55"/>
        <v>0.6</v>
      </c>
    </row>
    <row r="781" spans="2:13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 t="shared" si="56"/>
        <v>228.48909201306293</v>
      </c>
      <c r="G781" s="16">
        <f t="shared" si="57"/>
        <v>0</v>
      </c>
      <c r="H781" s="16">
        <f t="shared" si="58"/>
        <v>0</v>
      </c>
      <c r="J781" s="16">
        <f>VLOOKUP($C781,'Growth rate'!$B$3:$T$93,3,FALSE)*VLOOKUP($E781,BY_RES_Demand_Drivers!$A$5:$I$100,7,FALSE)</f>
        <v>380.81515335510488</v>
      </c>
      <c r="K781" s="16">
        <f>VLOOKUP($C781,'Growth rate'!$B$3:$T$93,3,FALSE)*VLOOKUP($E781,BY_RES_Demand_Drivers!$A$5:$I$100,8,FALSE)</f>
        <v>0</v>
      </c>
      <c r="L781" s="16">
        <f>VLOOKUP($C781,'Growth rate'!$B$3:$T$93,3,FALSE)*VLOOKUP($E781,BY_RES_Demand_Drivers!$A$5:$I$100,9,FALSE)</f>
        <v>0</v>
      </c>
      <c r="M781" s="49">
        <f t="shared" si="55"/>
        <v>0.6</v>
      </c>
    </row>
    <row r="782" spans="2:13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 t="shared" si="56"/>
        <v>232.14491748527192</v>
      </c>
      <c r="G782" s="16">
        <f t="shared" si="57"/>
        <v>0</v>
      </c>
      <c r="H782" s="16">
        <f t="shared" si="58"/>
        <v>0</v>
      </c>
      <c r="J782" s="16">
        <f>VLOOKUP($C782,'Growth rate'!$B$3:$T$93,3,FALSE)*VLOOKUP($E782,BY_RES_Demand_Drivers!$A$5:$I$100,7,FALSE)</f>
        <v>386.90819580878656</v>
      </c>
      <c r="K782" s="16">
        <f>VLOOKUP($C782,'Growth rate'!$B$3:$T$93,3,FALSE)*VLOOKUP($E782,BY_RES_Demand_Drivers!$A$5:$I$100,8,FALSE)</f>
        <v>0</v>
      </c>
      <c r="L782" s="16">
        <f>VLOOKUP($C782,'Growth rate'!$B$3:$T$93,3,FALSE)*VLOOKUP($E782,BY_RES_Demand_Drivers!$A$5:$I$100,9,FALSE)</f>
        <v>0</v>
      </c>
      <c r="M782" s="49">
        <f t="shared" si="55"/>
        <v>0.6</v>
      </c>
    </row>
    <row r="783" spans="2:13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 t="shared" si="56"/>
        <v>235.85923616503626</v>
      </c>
      <c r="G783" s="16">
        <f t="shared" si="57"/>
        <v>0</v>
      </c>
      <c r="H783" s="16">
        <f t="shared" si="58"/>
        <v>0</v>
      </c>
      <c r="J783" s="16">
        <f>VLOOKUP($C783,'Growth rate'!$B$3:$T$93,3,FALSE)*VLOOKUP($E783,BY_RES_Demand_Drivers!$A$5:$I$100,7,FALSE)</f>
        <v>393.09872694172714</v>
      </c>
      <c r="K783" s="16">
        <f>VLOOKUP($C783,'Growth rate'!$B$3:$T$93,3,FALSE)*VLOOKUP($E783,BY_RES_Demand_Drivers!$A$5:$I$100,8,FALSE)</f>
        <v>0</v>
      </c>
      <c r="L783" s="16">
        <f>VLOOKUP($C783,'Growth rate'!$B$3:$T$93,3,FALSE)*VLOOKUP($E783,BY_RES_Demand_Drivers!$A$5:$I$100,9,FALSE)</f>
        <v>0</v>
      </c>
      <c r="M783" s="49">
        <f t="shared" si="55"/>
        <v>0.6</v>
      </c>
    </row>
    <row r="784" spans="2:13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 t="shared" si="56"/>
        <v>239.63298394367683</v>
      </c>
      <c r="G784" s="16">
        <f t="shared" si="57"/>
        <v>0</v>
      </c>
      <c r="H784" s="16">
        <f t="shared" si="58"/>
        <v>0</v>
      </c>
      <c r="J784" s="16">
        <f>VLOOKUP($C784,'Growth rate'!$B$3:$T$93,3,FALSE)*VLOOKUP($E784,BY_RES_Demand_Drivers!$A$5:$I$100,7,FALSE)</f>
        <v>399.38830657279476</v>
      </c>
      <c r="K784" s="16">
        <f>VLOOKUP($C784,'Growth rate'!$B$3:$T$93,3,FALSE)*VLOOKUP($E784,BY_RES_Demand_Drivers!$A$5:$I$100,8,FALSE)</f>
        <v>0</v>
      </c>
      <c r="L784" s="16">
        <f>VLOOKUP($C784,'Growth rate'!$B$3:$T$93,3,FALSE)*VLOOKUP($E784,BY_RES_Demand_Drivers!$A$5:$I$100,9,FALSE)</f>
        <v>0</v>
      </c>
      <c r="M784" s="49">
        <f t="shared" si="55"/>
        <v>0.6</v>
      </c>
    </row>
    <row r="785" spans="2:13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 t="shared" si="56"/>
        <v>243.4671116867757</v>
      </c>
      <c r="G785" s="16">
        <f t="shared" si="57"/>
        <v>0</v>
      </c>
      <c r="H785" s="16">
        <f t="shared" si="58"/>
        <v>0</v>
      </c>
      <c r="J785" s="16">
        <f>VLOOKUP($C785,'Growth rate'!$B$3:$T$93,3,FALSE)*VLOOKUP($E785,BY_RES_Demand_Drivers!$A$5:$I$100,7,FALSE)</f>
        <v>405.77851947795949</v>
      </c>
      <c r="K785" s="16">
        <f>VLOOKUP($C785,'Growth rate'!$B$3:$T$93,3,FALSE)*VLOOKUP($E785,BY_RES_Demand_Drivers!$A$5:$I$100,8,FALSE)</f>
        <v>0</v>
      </c>
      <c r="L785" s="16">
        <f>VLOOKUP($C785,'Growth rate'!$B$3:$T$93,3,FALSE)*VLOOKUP($E785,BY_RES_Demand_Drivers!$A$5:$I$100,9,FALSE)</f>
        <v>0</v>
      </c>
      <c r="M785" s="49">
        <f t="shared" si="55"/>
        <v>0.6</v>
      </c>
    </row>
    <row r="786" spans="2:13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 t="shared" si="56"/>
        <v>247.36258547376409</v>
      </c>
      <c r="G786" s="16">
        <f t="shared" si="57"/>
        <v>0</v>
      </c>
      <c r="H786" s="16">
        <f t="shared" si="58"/>
        <v>0</v>
      </c>
      <c r="J786" s="16">
        <f>VLOOKUP($C786,'Growth rate'!$B$3:$T$93,3,FALSE)*VLOOKUP($E786,BY_RES_Demand_Drivers!$A$5:$I$100,7,FALSE)</f>
        <v>412.27097578960684</v>
      </c>
      <c r="K786" s="16">
        <f>VLOOKUP($C786,'Growth rate'!$B$3:$T$93,3,FALSE)*VLOOKUP($E786,BY_RES_Demand_Drivers!$A$5:$I$100,8,FALSE)</f>
        <v>0</v>
      </c>
      <c r="L786" s="16">
        <f>VLOOKUP($C786,'Growth rate'!$B$3:$T$93,3,FALSE)*VLOOKUP($E786,BY_RES_Demand_Drivers!$A$5:$I$100,9,FALSE)</f>
        <v>0</v>
      </c>
      <c r="M786" s="49">
        <f t="shared" si="55"/>
        <v>0.6</v>
      </c>
    </row>
    <row r="787" spans="2:13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 t="shared" si="56"/>
        <v>251.32038684134434</v>
      </c>
      <c r="G787" s="16">
        <f t="shared" si="57"/>
        <v>0</v>
      </c>
      <c r="H787" s="16">
        <f t="shared" si="58"/>
        <v>0</v>
      </c>
      <c r="J787" s="16">
        <f>VLOOKUP($C787,'Growth rate'!$B$3:$T$93,3,FALSE)*VLOOKUP($E787,BY_RES_Demand_Drivers!$A$5:$I$100,7,FALSE)</f>
        <v>418.8673114022406</v>
      </c>
      <c r="K787" s="16">
        <f>VLOOKUP($C787,'Growth rate'!$B$3:$T$93,3,FALSE)*VLOOKUP($E787,BY_RES_Demand_Drivers!$A$5:$I$100,8,FALSE)</f>
        <v>0</v>
      </c>
      <c r="L787" s="16">
        <f>VLOOKUP($C787,'Growth rate'!$B$3:$T$93,3,FALSE)*VLOOKUP($E787,BY_RES_Demand_Drivers!$A$5:$I$100,9,FALSE)</f>
        <v>0</v>
      </c>
      <c r="M787" s="49">
        <f t="shared" si="55"/>
        <v>0.6</v>
      </c>
    </row>
    <row r="788" spans="2:13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 t="shared" si="56"/>
        <v>255.34151303080586</v>
      </c>
      <c r="G788" s="16">
        <f t="shared" si="57"/>
        <v>0</v>
      </c>
      <c r="H788" s="16">
        <f t="shared" si="58"/>
        <v>0</v>
      </c>
      <c r="J788" s="16">
        <f>VLOOKUP($C788,'Growth rate'!$B$3:$T$93,3,FALSE)*VLOOKUP($E788,BY_RES_Demand_Drivers!$A$5:$I$100,7,FALSE)</f>
        <v>425.56918838467647</v>
      </c>
      <c r="K788" s="16">
        <f>VLOOKUP($C788,'Growth rate'!$B$3:$T$93,3,FALSE)*VLOOKUP($E788,BY_RES_Demand_Drivers!$A$5:$I$100,8,FALSE)</f>
        <v>0</v>
      </c>
      <c r="L788" s="16">
        <f>VLOOKUP($C788,'Growth rate'!$B$3:$T$93,3,FALSE)*VLOOKUP($E788,BY_RES_Demand_Drivers!$A$5:$I$100,9,FALSE)</f>
        <v>0</v>
      </c>
      <c r="M788" s="49">
        <f t="shared" si="55"/>
        <v>0.6</v>
      </c>
    </row>
    <row r="789" spans="2:13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 t="shared" si="56"/>
        <v>259.42697723929876</v>
      </c>
      <c r="G789" s="16">
        <f t="shared" si="57"/>
        <v>0</v>
      </c>
      <c r="H789" s="16">
        <f t="shared" si="58"/>
        <v>0</v>
      </c>
      <c r="J789" s="16">
        <f>VLOOKUP($C789,'Growth rate'!$B$3:$T$93,3,FALSE)*VLOOKUP($E789,BY_RES_Demand_Drivers!$A$5:$I$100,7,FALSE)</f>
        <v>432.37829539883131</v>
      </c>
      <c r="K789" s="16">
        <f>VLOOKUP($C789,'Growth rate'!$B$3:$T$93,3,FALSE)*VLOOKUP($E789,BY_RES_Demand_Drivers!$A$5:$I$100,8,FALSE)</f>
        <v>0</v>
      </c>
      <c r="L789" s="16">
        <f>VLOOKUP($C789,'Growth rate'!$B$3:$T$93,3,FALSE)*VLOOKUP($E789,BY_RES_Demand_Drivers!$A$5:$I$100,9,FALSE)</f>
        <v>0</v>
      </c>
      <c r="M789" s="49">
        <f t="shared" si="55"/>
        <v>0.6</v>
      </c>
    </row>
    <row r="790" spans="2:13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 t="shared" si="56"/>
        <v>263.57780887512752</v>
      </c>
      <c r="G790" s="16">
        <f t="shared" si="57"/>
        <v>0</v>
      </c>
      <c r="H790" s="16">
        <f t="shared" si="58"/>
        <v>0</v>
      </c>
      <c r="J790" s="16">
        <f>VLOOKUP($C790,'Growth rate'!$B$3:$T$93,3,FALSE)*VLOOKUP($E790,BY_RES_Demand_Drivers!$A$5:$I$100,7,FALSE)</f>
        <v>439.29634812521255</v>
      </c>
      <c r="K790" s="16">
        <f>VLOOKUP($C790,'Growth rate'!$B$3:$T$93,3,FALSE)*VLOOKUP($E790,BY_RES_Demand_Drivers!$A$5:$I$100,8,FALSE)</f>
        <v>0</v>
      </c>
      <c r="L790" s="16">
        <f>VLOOKUP($C790,'Growth rate'!$B$3:$T$93,3,FALSE)*VLOOKUP($E790,BY_RES_Demand_Drivers!$A$5:$I$100,9,FALSE)</f>
        <v>0</v>
      </c>
      <c r="M790" s="49">
        <f t="shared" si="55"/>
        <v>0.6</v>
      </c>
    </row>
    <row r="791" spans="2:13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 t="shared" si="56"/>
        <v>267.7950538171296</v>
      </c>
      <c r="G791" s="16">
        <f t="shared" si="57"/>
        <v>0</v>
      </c>
      <c r="H791" s="16">
        <f t="shared" si="58"/>
        <v>0</v>
      </c>
      <c r="J791" s="16">
        <f>VLOOKUP($C791,'Growth rate'!$B$3:$T$93,3,FALSE)*VLOOKUP($E791,BY_RES_Demand_Drivers!$A$5:$I$100,7,FALSE)</f>
        <v>446.32508969521598</v>
      </c>
      <c r="K791" s="16">
        <f>VLOOKUP($C791,'Growth rate'!$B$3:$T$93,3,FALSE)*VLOOKUP($E791,BY_RES_Demand_Drivers!$A$5:$I$100,8,FALSE)</f>
        <v>0</v>
      </c>
      <c r="L791" s="16">
        <f>VLOOKUP($C791,'Growth rate'!$B$3:$T$93,3,FALSE)*VLOOKUP($E791,BY_RES_Demand_Drivers!$A$5:$I$100,9,FALSE)</f>
        <v>0</v>
      </c>
      <c r="M791" s="49">
        <f t="shared" si="55"/>
        <v>0.6</v>
      </c>
    </row>
    <row r="792" spans="2:13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 t="shared" si="56"/>
        <v>272.07977467820365</v>
      </c>
      <c r="G792" s="16">
        <f t="shared" si="57"/>
        <v>0</v>
      </c>
      <c r="H792" s="16">
        <f t="shared" si="58"/>
        <v>0</v>
      </c>
      <c r="J792" s="16">
        <f>VLOOKUP($C792,'Growth rate'!$B$3:$T$93,3,FALSE)*VLOOKUP($E792,BY_RES_Demand_Drivers!$A$5:$I$100,7,FALSE)</f>
        <v>453.46629113033941</v>
      </c>
      <c r="K792" s="16">
        <f>VLOOKUP($C792,'Growth rate'!$B$3:$T$93,3,FALSE)*VLOOKUP($E792,BY_RES_Demand_Drivers!$A$5:$I$100,8,FALSE)</f>
        <v>0</v>
      </c>
      <c r="L792" s="16">
        <f>VLOOKUP($C792,'Growth rate'!$B$3:$T$93,3,FALSE)*VLOOKUP($E792,BY_RES_Demand_Drivers!$A$5:$I$100,9,FALSE)</f>
        <v>0</v>
      </c>
      <c r="M792" s="49">
        <f t="shared" si="55"/>
        <v>0.6</v>
      </c>
    </row>
    <row r="793" spans="2:13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 t="shared" si="56"/>
        <v>276.43305107305491</v>
      </c>
      <c r="G793" s="16">
        <f t="shared" si="57"/>
        <v>0</v>
      </c>
      <c r="H793" s="16">
        <f t="shared" si="58"/>
        <v>0</v>
      </c>
      <c r="J793" s="16">
        <f>VLOOKUP($C793,'Growth rate'!$B$3:$T$93,3,FALSE)*VLOOKUP($E793,BY_RES_Demand_Drivers!$A$5:$I$100,7,FALSE)</f>
        <v>460.72175178842485</v>
      </c>
      <c r="K793" s="16">
        <f>VLOOKUP($C793,'Growth rate'!$B$3:$T$93,3,FALSE)*VLOOKUP($E793,BY_RES_Demand_Drivers!$A$5:$I$100,8,FALSE)</f>
        <v>0</v>
      </c>
      <c r="L793" s="16">
        <f>VLOOKUP($C793,'Growth rate'!$B$3:$T$93,3,FALSE)*VLOOKUP($E793,BY_RES_Demand_Drivers!$A$5:$I$100,9,FALSE)</f>
        <v>0</v>
      </c>
      <c r="M793" s="49">
        <f t="shared" si="55"/>
        <v>0.6</v>
      </c>
    </row>
    <row r="794" spans="2:13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 t="shared" si="56"/>
        <v>280.85597989022381</v>
      </c>
      <c r="G794" s="16">
        <f t="shared" si="57"/>
        <v>0</v>
      </c>
      <c r="H794" s="16">
        <f t="shared" si="58"/>
        <v>0</v>
      </c>
      <c r="J794" s="16">
        <f>VLOOKUP($C794,'Growth rate'!$B$3:$T$93,3,FALSE)*VLOOKUP($E794,BY_RES_Demand_Drivers!$A$5:$I$100,7,FALSE)</f>
        <v>468.09329981703968</v>
      </c>
      <c r="K794" s="16">
        <f>VLOOKUP($C794,'Growth rate'!$B$3:$T$93,3,FALSE)*VLOOKUP($E794,BY_RES_Demand_Drivers!$A$5:$I$100,8,FALSE)</f>
        <v>0</v>
      </c>
      <c r="L794" s="16">
        <f>VLOOKUP($C794,'Growth rate'!$B$3:$T$93,3,FALSE)*VLOOKUP($E794,BY_RES_Demand_Drivers!$A$5:$I$100,9,FALSE)</f>
        <v>0</v>
      </c>
      <c r="M794" s="49">
        <f t="shared" si="55"/>
        <v>0.6</v>
      </c>
    </row>
    <row r="795" spans="2:13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 t="shared" si="56"/>
        <v>285.34967556846738</v>
      </c>
      <c r="G795" s="16">
        <f t="shared" si="57"/>
        <v>0</v>
      </c>
      <c r="H795" s="16">
        <f t="shared" si="58"/>
        <v>0</v>
      </c>
      <c r="J795" s="16">
        <f>VLOOKUP($C795,'Growth rate'!$B$3:$T$93,3,FALSE)*VLOOKUP($E795,BY_RES_Demand_Drivers!$A$5:$I$100,7,FALSE)</f>
        <v>475.58279261411229</v>
      </c>
      <c r="K795" s="16">
        <f>VLOOKUP($C795,'Growth rate'!$B$3:$T$93,3,FALSE)*VLOOKUP($E795,BY_RES_Demand_Drivers!$A$5:$I$100,8,FALSE)</f>
        <v>0</v>
      </c>
      <c r="L795" s="16">
        <f>VLOOKUP($C795,'Growth rate'!$B$3:$T$93,3,FALSE)*VLOOKUP($E795,BY_RES_Demand_Drivers!$A$5:$I$100,9,FALSE)</f>
        <v>0</v>
      </c>
      <c r="M795" s="49">
        <f t="shared" si="55"/>
        <v>0.6</v>
      </c>
    </row>
    <row r="796" spans="2:13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 t="shared" si="56"/>
        <v>289.91527037756282</v>
      </c>
      <c r="G796" s="16">
        <f t="shared" si="57"/>
        <v>0</v>
      </c>
      <c r="H796" s="16">
        <f t="shared" si="58"/>
        <v>0</v>
      </c>
      <c r="J796" s="16">
        <f>VLOOKUP($C796,'Growth rate'!$B$3:$T$93,3,FALSE)*VLOOKUP($E796,BY_RES_Demand_Drivers!$A$5:$I$100,7,FALSE)</f>
        <v>483.19211729593809</v>
      </c>
      <c r="K796" s="16">
        <f>VLOOKUP($C796,'Growth rate'!$B$3:$T$93,3,FALSE)*VLOOKUP($E796,BY_RES_Demand_Drivers!$A$5:$I$100,8,FALSE)</f>
        <v>0</v>
      </c>
      <c r="L796" s="16">
        <f>VLOOKUP($C796,'Growth rate'!$B$3:$T$93,3,FALSE)*VLOOKUP($E796,BY_RES_Demand_Drivers!$A$5:$I$100,9,FALSE)</f>
        <v>0</v>
      </c>
      <c r="M796" s="49">
        <f t="shared" si="55"/>
        <v>0.6</v>
      </c>
    </row>
    <row r="797" spans="2:13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 t="shared" si="56"/>
        <v>294.55391470360382</v>
      </c>
      <c r="G797" s="16">
        <f t="shared" si="57"/>
        <v>0</v>
      </c>
      <c r="H797" s="16">
        <f t="shared" si="58"/>
        <v>0</v>
      </c>
      <c r="J797" s="16">
        <f>VLOOKUP($C797,'Growth rate'!$B$3:$T$93,3,FALSE)*VLOOKUP($E797,BY_RES_Demand_Drivers!$A$5:$I$100,7,FALSE)</f>
        <v>490.92319117267306</v>
      </c>
      <c r="K797" s="16">
        <f>VLOOKUP($C797,'Growth rate'!$B$3:$T$93,3,FALSE)*VLOOKUP($E797,BY_RES_Demand_Drivers!$A$5:$I$100,8,FALSE)</f>
        <v>0</v>
      </c>
      <c r="L797" s="16">
        <f>VLOOKUP($C797,'Growth rate'!$B$3:$T$93,3,FALSE)*VLOOKUP($E797,BY_RES_Demand_Drivers!$A$5:$I$100,9,FALSE)</f>
        <v>0</v>
      </c>
      <c r="M797" s="49">
        <f t="shared" si="55"/>
        <v>0.6</v>
      </c>
    </row>
    <row r="798" spans="2:13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 t="shared" si="56"/>
        <v>299.26677733886146</v>
      </c>
      <c r="G798" s="16">
        <f t="shared" si="57"/>
        <v>0</v>
      </c>
      <c r="H798" s="16">
        <f t="shared" si="58"/>
        <v>0</v>
      </c>
      <c r="J798" s="16">
        <f>VLOOKUP($C798,'Growth rate'!$B$3:$T$93,3,FALSE)*VLOOKUP($E798,BY_RES_Demand_Drivers!$A$5:$I$100,7,FALSE)</f>
        <v>498.77796223143582</v>
      </c>
      <c r="K798" s="16">
        <f>VLOOKUP($C798,'Growth rate'!$B$3:$T$93,3,FALSE)*VLOOKUP($E798,BY_RES_Demand_Drivers!$A$5:$I$100,8,FALSE)</f>
        <v>0</v>
      </c>
      <c r="L798" s="16">
        <f>VLOOKUP($C798,'Growth rate'!$B$3:$T$93,3,FALSE)*VLOOKUP($E798,BY_RES_Demand_Drivers!$A$5:$I$100,9,FALSE)</f>
        <v>0</v>
      </c>
      <c r="M798" s="49">
        <f t="shared" si="55"/>
        <v>0.6</v>
      </c>
    </row>
    <row r="799" spans="2:13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 t="shared" si="56"/>
        <v>304.05504577628329</v>
      </c>
      <c r="G799" s="16">
        <f t="shared" si="57"/>
        <v>0</v>
      </c>
      <c r="H799" s="16">
        <f t="shared" si="58"/>
        <v>0</v>
      </c>
      <c r="J799" s="16">
        <f>VLOOKUP($C799,'Growth rate'!$B$3:$T$93,3,FALSE)*VLOOKUP($E799,BY_RES_Demand_Drivers!$A$5:$I$100,7,FALSE)</f>
        <v>506.7584096271388</v>
      </c>
      <c r="K799" s="16">
        <f>VLOOKUP($C799,'Growth rate'!$B$3:$T$93,3,FALSE)*VLOOKUP($E799,BY_RES_Demand_Drivers!$A$5:$I$100,8,FALSE)</f>
        <v>0</v>
      </c>
      <c r="L799" s="16">
        <f>VLOOKUP($C799,'Growth rate'!$B$3:$T$93,3,FALSE)*VLOOKUP($E799,BY_RES_Demand_Drivers!$A$5:$I$100,9,FALSE)</f>
        <v>0</v>
      </c>
      <c r="M799" s="49">
        <f t="shared" si="55"/>
        <v>0.6</v>
      </c>
    </row>
    <row r="800" spans="2:13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 t="shared" si="56"/>
        <v>308.91992650870378</v>
      </c>
      <c r="G800" s="16">
        <f t="shared" si="57"/>
        <v>0</v>
      </c>
      <c r="H800" s="16">
        <f t="shared" si="58"/>
        <v>0</v>
      </c>
      <c r="J800" s="16">
        <f>VLOOKUP($C800,'Growth rate'!$B$3:$T$93,3,FALSE)*VLOOKUP($E800,BY_RES_Demand_Drivers!$A$5:$I$100,7,FALSE)</f>
        <v>514.86654418117303</v>
      </c>
      <c r="K800" s="16">
        <f>VLOOKUP($C800,'Growth rate'!$B$3:$T$93,3,FALSE)*VLOOKUP($E800,BY_RES_Demand_Drivers!$A$5:$I$100,8,FALSE)</f>
        <v>0</v>
      </c>
      <c r="L800" s="16">
        <f>VLOOKUP($C800,'Growth rate'!$B$3:$T$93,3,FALSE)*VLOOKUP($E800,BY_RES_Demand_Drivers!$A$5:$I$100,9,FALSE)</f>
        <v>0</v>
      </c>
      <c r="M800" s="49">
        <f t="shared" si="55"/>
        <v>0.6</v>
      </c>
    </row>
    <row r="801" spans="2:13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 t="shared" si="56"/>
        <v>313.8626453328431</v>
      </c>
      <c r="G801" s="16">
        <f t="shared" si="57"/>
        <v>0</v>
      </c>
      <c r="H801" s="16">
        <f t="shared" si="58"/>
        <v>0</v>
      </c>
      <c r="J801" s="16">
        <f>VLOOKUP($C801,'Growth rate'!$B$3:$T$93,3,FALSE)*VLOOKUP($E801,BY_RES_Demand_Drivers!$A$5:$I$100,7,FALSE)</f>
        <v>523.10440888807182</v>
      </c>
      <c r="K801" s="16">
        <f>VLOOKUP($C801,'Growth rate'!$B$3:$T$93,3,FALSE)*VLOOKUP($E801,BY_RES_Demand_Drivers!$A$5:$I$100,8,FALSE)</f>
        <v>0</v>
      </c>
      <c r="L801" s="16">
        <f>VLOOKUP($C801,'Growth rate'!$B$3:$T$93,3,FALSE)*VLOOKUP($E801,BY_RES_Demand_Drivers!$A$5:$I$100,9,FALSE)</f>
        <v>0</v>
      </c>
      <c r="M801" s="49">
        <f t="shared" si="55"/>
        <v>0.6</v>
      </c>
    </row>
    <row r="802" spans="2:13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 t="shared" si="56"/>
        <v>318.8844476581686</v>
      </c>
      <c r="G802" s="16">
        <f t="shared" si="57"/>
        <v>0</v>
      </c>
      <c r="H802" s="16">
        <f t="shared" si="58"/>
        <v>0</v>
      </c>
      <c r="J802" s="16">
        <f>VLOOKUP($C802,'Growth rate'!$B$3:$T$93,3,FALSE)*VLOOKUP($E802,BY_RES_Demand_Drivers!$A$5:$I$100,7,FALSE)</f>
        <v>531.47407943028099</v>
      </c>
      <c r="K802" s="16">
        <f>VLOOKUP($C802,'Growth rate'!$B$3:$T$93,3,FALSE)*VLOOKUP($E802,BY_RES_Demand_Drivers!$A$5:$I$100,8,FALSE)</f>
        <v>0</v>
      </c>
      <c r="L802" s="16">
        <f>VLOOKUP($C802,'Growth rate'!$B$3:$T$93,3,FALSE)*VLOOKUP($E802,BY_RES_Demand_Drivers!$A$5:$I$100,9,FALSE)</f>
        <v>0</v>
      </c>
      <c r="M802" s="49">
        <f t="shared" si="55"/>
        <v>0.6</v>
      </c>
    </row>
    <row r="803" spans="2:13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 t="shared" si="56"/>
        <v>323.98659882069927</v>
      </c>
      <c r="G803" s="16">
        <f t="shared" si="57"/>
        <v>0</v>
      </c>
      <c r="H803" s="16">
        <f t="shared" si="58"/>
        <v>0</v>
      </c>
      <c r="J803" s="16">
        <f>VLOOKUP($C803,'Growth rate'!$B$3:$T$93,3,FALSE)*VLOOKUP($E803,BY_RES_Demand_Drivers!$A$5:$I$100,7,FALSE)</f>
        <v>539.97766470116551</v>
      </c>
      <c r="K803" s="16">
        <f>VLOOKUP($C803,'Growth rate'!$B$3:$T$93,3,FALSE)*VLOOKUP($E803,BY_RES_Demand_Drivers!$A$5:$I$100,8,FALSE)</f>
        <v>0</v>
      </c>
      <c r="L803" s="16">
        <f>VLOOKUP($C803,'Growth rate'!$B$3:$T$93,3,FALSE)*VLOOKUP($E803,BY_RES_Demand_Drivers!$A$5:$I$100,9,FALSE)</f>
        <v>0</v>
      </c>
      <c r="M803" s="49">
        <f t="shared" si="55"/>
        <v>0.6</v>
      </c>
    </row>
    <row r="804" spans="2:13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 t="shared" si="56"/>
        <v>329.17038440183052</v>
      </c>
      <c r="G804" s="16">
        <f t="shared" si="57"/>
        <v>0</v>
      </c>
      <c r="H804" s="16">
        <f t="shared" si="58"/>
        <v>0</v>
      </c>
      <c r="J804" s="16">
        <f>VLOOKUP($C804,'Growth rate'!$B$3:$T$93,3,FALSE)*VLOOKUP($E804,BY_RES_Demand_Drivers!$A$5:$I$100,7,FALSE)</f>
        <v>548.61730733638421</v>
      </c>
      <c r="K804" s="16">
        <f>VLOOKUP($C804,'Growth rate'!$B$3:$T$93,3,FALSE)*VLOOKUP($E804,BY_RES_Demand_Drivers!$A$5:$I$100,8,FALSE)</f>
        <v>0</v>
      </c>
      <c r="L804" s="16">
        <f>VLOOKUP($C804,'Growth rate'!$B$3:$T$93,3,FALSE)*VLOOKUP($E804,BY_RES_Demand_Drivers!$A$5:$I$100,9,FALSE)</f>
        <v>0</v>
      </c>
      <c r="M804" s="49">
        <f t="shared" si="55"/>
        <v>0.6</v>
      </c>
    </row>
    <row r="805" spans="2:13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 t="shared" si="56"/>
        <v>334.43711055225981</v>
      </c>
      <c r="G805" s="16">
        <f t="shared" si="57"/>
        <v>0</v>
      </c>
      <c r="H805" s="16">
        <f t="shared" si="58"/>
        <v>0</v>
      </c>
      <c r="J805" s="16">
        <f>VLOOKUP($C805,'Growth rate'!$B$3:$T$93,3,FALSE)*VLOOKUP($E805,BY_RES_Demand_Drivers!$A$5:$I$100,7,FALSE)</f>
        <v>557.39518425376639</v>
      </c>
      <c r="K805" s="16">
        <f>VLOOKUP($C805,'Growth rate'!$B$3:$T$93,3,FALSE)*VLOOKUP($E805,BY_RES_Demand_Drivers!$A$5:$I$100,8,FALSE)</f>
        <v>0</v>
      </c>
      <c r="L805" s="16">
        <f>VLOOKUP($C805,'Growth rate'!$B$3:$T$93,3,FALSE)*VLOOKUP($E805,BY_RES_Demand_Drivers!$A$5:$I$100,9,FALSE)</f>
        <v>0</v>
      </c>
      <c r="M805" s="49">
        <f t="shared" si="55"/>
        <v>0.6</v>
      </c>
    </row>
    <row r="806" spans="2:13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 t="shared" si="56"/>
        <v>339.78810432109594</v>
      </c>
      <c r="G806" s="16">
        <f t="shared" si="57"/>
        <v>0</v>
      </c>
      <c r="H806" s="16">
        <f t="shared" si="58"/>
        <v>0</v>
      </c>
      <c r="J806" s="16">
        <f>VLOOKUP($C806,'Growth rate'!$B$3:$T$93,3,FALSE)*VLOOKUP($E806,BY_RES_Demand_Drivers!$A$5:$I$100,7,FALSE)</f>
        <v>566.31350720182661</v>
      </c>
      <c r="K806" s="16">
        <f>VLOOKUP($C806,'Growth rate'!$B$3:$T$93,3,FALSE)*VLOOKUP($E806,BY_RES_Demand_Drivers!$A$5:$I$100,8,FALSE)</f>
        <v>0</v>
      </c>
      <c r="L806" s="16">
        <f>VLOOKUP($C806,'Growth rate'!$B$3:$T$93,3,FALSE)*VLOOKUP($E806,BY_RES_Demand_Drivers!$A$5:$I$100,9,FALSE)</f>
        <v>0</v>
      </c>
      <c r="M806" s="49">
        <f t="shared" si="55"/>
        <v>0.6</v>
      </c>
    </row>
    <row r="807" spans="2:13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 t="shared" si="56"/>
        <v>345.22471399023351</v>
      </c>
      <c r="G807" s="16">
        <f t="shared" si="57"/>
        <v>0</v>
      </c>
      <c r="H807" s="16">
        <f t="shared" si="58"/>
        <v>0</v>
      </c>
      <c r="J807" s="16">
        <f>VLOOKUP($C807,'Growth rate'!$B$3:$T$93,3,FALSE)*VLOOKUP($E807,BY_RES_Demand_Drivers!$A$5:$I$100,7,FALSE)</f>
        <v>575.37452331705583</v>
      </c>
      <c r="K807" s="16">
        <f>VLOOKUP($C807,'Growth rate'!$B$3:$T$93,3,FALSE)*VLOOKUP($E807,BY_RES_Demand_Drivers!$A$5:$I$100,8,FALSE)</f>
        <v>0</v>
      </c>
      <c r="L807" s="16">
        <f>VLOOKUP($C807,'Growth rate'!$B$3:$T$93,3,FALSE)*VLOOKUP($E807,BY_RES_Demand_Drivers!$A$5:$I$100,9,FALSE)</f>
        <v>0</v>
      </c>
      <c r="M807" s="49">
        <f t="shared" si="55"/>
        <v>0.6</v>
      </c>
    </row>
    <row r="808" spans="2:13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 t="shared" si="56"/>
        <v>350.74830941407726</v>
      </c>
      <c r="G808" s="16">
        <f t="shared" si="57"/>
        <v>0</v>
      </c>
      <c r="H808" s="16">
        <f t="shared" si="58"/>
        <v>0</v>
      </c>
      <c r="J808" s="16">
        <f>VLOOKUP($C808,'Growth rate'!$B$3:$T$93,3,FALSE)*VLOOKUP($E808,BY_RES_Demand_Drivers!$A$5:$I$100,7,FALSE)</f>
        <v>584.58051569012878</v>
      </c>
      <c r="K808" s="16">
        <f>VLOOKUP($C808,'Growth rate'!$B$3:$T$93,3,FALSE)*VLOOKUP($E808,BY_RES_Demand_Drivers!$A$5:$I$100,8,FALSE)</f>
        <v>0</v>
      </c>
      <c r="L808" s="16">
        <f>VLOOKUP($C808,'Growth rate'!$B$3:$T$93,3,FALSE)*VLOOKUP($E808,BY_RES_Demand_Drivers!$A$5:$I$100,9,FALSE)</f>
        <v>0</v>
      </c>
      <c r="M808" s="49">
        <f t="shared" si="55"/>
        <v>0.6</v>
      </c>
    </row>
    <row r="809" spans="2:13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 t="shared" si="56"/>
        <v>356.36028236470247</v>
      </c>
      <c r="G809" s="16">
        <f t="shared" si="57"/>
        <v>0</v>
      </c>
      <c r="H809" s="16">
        <f t="shared" si="58"/>
        <v>0</v>
      </c>
      <c r="J809" s="16">
        <f>VLOOKUP($C809,'Growth rate'!$B$3:$T$93,3,FALSE)*VLOOKUP($E809,BY_RES_Demand_Drivers!$A$5:$I$100,7,FALSE)</f>
        <v>593.93380394117082</v>
      </c>
      <c r="K809" s="16">
        <f>VLOOKUP($C809,'Growth rate'!$B$3:$T$93,3,FALSE)*VLOOKUP($E809,BY_RES_Demand_Drivers!$A$5:$I$100,8,FALSE)</f>
        <v>0</v>
      </c>
      <c r="L809" s="16">
        <f>VLOOKUP($C809,'Growth rate'!$B$3:$T$93,3,FALSE)*VLOOKUP($E809,BY_RES_Demand_Drivers!$A$5:$I$100,9,FALSE)</f>
        <v>0</v>
      </c>
      <c r="M809" s="49">
        <f t="shared" si="55"/>
        <v>0.6</v>
      </c>
    </row>
    <row r="810" spans="2:13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 t="shared" si="56"/>
        <v>362.0620468825378</v>
      </c>
      <c r="G810" s="16">
        <f t="shared" si="57"/>
        <v>0</v>
      </c>
      <c r="H810" s="16">
        <f t="shared" si="58"/>
        <v>0</v>
      </c>
      <c r="J810" s="16">
        <f>VLOOKUP($C810,'Growth rate'!$B$3:$T$93,3,FALSE)*VLOOKUP($E810,BY_RES_Demand_Drivers!$A$5:$I$100,7,FALSE)</f>
        <v>603.43674480422965</v>
      </c>
      <c r="K810" s="16">
        <f>VLOOKUP($C810,'Growth rate'!$B$3:$T$93,3,FALSE)*VLOOKUP($E810,BY_RES_Demand_Drivers!$A$5:$I$100,8,FALSE)</f>
        <v>0</v>
      </c>
      <c r="L810" s="16">
        <f>VLOOKUP($C810,'Growth rate'!$B$3:$T$93,3,FALSE)*VLOOKUP($E810,BY_RES_Demand_Drivers!$A$5:$I$100,9,FALSE)</f>
        <v>0</v>
      </c>
      <c r="M810" s="49">
        <f t="shared" si="55"/>
        <v>0.6</v>
      </c>
    </row>
    <row r="811" spans="2:13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 t="shared" si="56"/>
        <v>367.85503963265842</v>
      </c>
      <c r="G811" s="16">
        <f t="shared" si="57"/>
        <v>0</v>
      </c>
      <c r="H811" s="16">
        <f t="shared" si="58"/>
        <v>0</v>
      </c>
      <c r="J811" s="16">
        <f>VLOOKUP($C811,'Growth rate'!$B$3:$T$93,3,FALSE)*VLOOKUP($E811,BY_RES_Demand_Drivers!$A$5:$I$100,7,FALSE)</f>
        <v>613.0917327210974</v>
      </c>
      <c r="K811" s="16">
        <f>VLOOKUP($C811,'Growth rate'!$B$3:$T$93,3,FALSE)*VLOOKUP($E811,BY_RES_Demand_Drivers!$A$5:$I$100,8,FALSE)</f>
        <v>0</v>
      </c>
      <c r="L811" s="16">
        <f>VLOOKUP($C811,'Growth rate'!$B$3:$T$93,3,FALSE)*VLOOKUP($E811,BY_RES_Demand_Drivers!$A$5:$I$100,9,FALSE)</f>
        <v>0</v>
      </c>
      <c r="M811" s="49">
        <f t="shared" si="55"/>
        <v>0.6</v>
      </c>
    </row>
    <row r="812" spans="2:13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 t="shared" si="56"/>
        <v>373.74072026678095</v>
      </c>
      <c r="G812" s="16">
        <f t="shared" si="57"/>
        <v>0</v>
      </c>
      <c r="H812" s="16">
        <f t="shared" si="58"/>
        <v>0</v>
      </c>
      <c r="J812" s="16">
        <f>VLOOKUP($C812,'Growth rate'!$B$3:$T$93,3,FALSE)*VLOOKUP($E812,BY_RES_Demand_Drivers!$A$5:$I$100,7,FALSE)</f>
        <v>622.90120044463492</v>
      </c>
      <c r="K812" s="16">
        <f>VLOOKUP($C812,'Growth rate'!$B$3:$T$93,3,FALSE)*VLOOKUP($E812,BY_RES_Demand_Drivers!$A$5:$I$100,8,FALSE)</f>
        <v>0</v>
      </c>
      <c r="L812" s="16">
        <f>VLOOKUP($C812,'Growth rate'!$B$3:$T$93,3,FALSE)*VLOOKUP($E812,BY_RES_Demand_Drivers!$A$5:$I$100,9,FALSE)</f>
        <v>0</v>
      </c>
      <c r="M812" s="49">
        <f t="shared" si="55"/>
        <v>0.6</v>
      </c>
    </row>
    <row r="813" spans="2:13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 t="shared" si="56"/>
        <v>379.72057179104939</v>
      </c>
      <c r="G813" s="16">
        <f t="shared" si="57"/>
        <v>0</v>
      </c>
      <c r="H813" s="16">
        <f t="shared" si="58"/>
        <v>0</v>
      </c>
      <c r="J813" s="16">
        <f>VLOOKUP($C813,'Growth rate'!$B$3:$T$93,3,FALSE)*VLOOKUP($E813,BY_RES_Demand_Drivers!$A$5:$I$100,7,FALSE)</f>
        <v>632.86761965174901</v>
      </c>
      <c r="K813" s="16">
        <f>VLOOKUP($C813,'Growth rate'!$B$3:$T$93,3,FALSE)*VLOOKUP($E813,BY_RES_Demand_Drivers!$A$5:$I$100,8,FALSE)</f>
        <v>0</v>
      </c>
      <c r="L813" s="16">
        <f>VLOOKUP($C813,'Growth rate'!$B$3:$T$93,3,FALSE)*VLOOKUP($E813,BY_RES_Demand_Drivers!$A$5:$I$100,9,FALSE)</f>
        <v>0</v>
      </c>
      <c r="M813" s="49">
        <f t="shared" ref="M813:M829" si="59">M731</f>
        <v>0.6</v>
      </c>
    </row>
    <row r="814" spans="2:13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 t="shared" si="56"/>
        <v>385.79610093970626</v>
      </c>
      <c r="G814" s="16">
        <f t="shared" si="57"/>
        <v>0</v>
      </c>
      <c r="H814" s="16">
        <f t="shared" si="58"/>
        <v>0</v>
      </c>
      <c r="J814" s="16">
        <f>VLOOKUP($C814,'Growth rate'!$B$3:$T$93,3,FALSE)*VLOOKUP($E814,BY_RES_Demand_Drivers!$A$5:$I$100,7,FALSE)</f>
        <v>642.99350156617709</v>
      </c>
      <c r="K814" s="16">
        <f>VLOOKUP($C814,'Growth rate'!$B$3:$T$93,3,FALSE)*VLOOKUP($E814,BY_RES_Demand_Drivers!$A$5:$I$100,8,FALSE)</f>
        <v>0</v>
      </c>
      <c r="L814" s="16">
        <f>VLOOKUP($C814,'Growth rate'!$B$3:$T$93,3,FALSE)*VLOOKUP($E814,BY_RES_Demand_Drivers!$A$5:$I$100,9,FALSE)</f>
        <v>0</v>
      </c>
      <c r="M814" s="49">
        <f t="shared" si="59"/>
        <v>0.6</v>
      </c>
    </row>
    <row r="815" spans="2:13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 t="shared" si="56"/>
        <v>391.96883855474158</v>
      </c>
      <c r="G815" s="16">
        <f t="shared" si="57"/>
        <v>0</v>
      </c>
      <c r="H815" s="16">
        <f t="shared" si="58"/>
        <v>0</v>
      </c>
      <c r="J815" s="16">
        <f>VLOOKUP($C815,'Growth rate'!$B$3:$T$93,3,FALSE)*VLOOKUP($E815,BY_RES_Demand_Drivers!$A$5:$I$100,7,FALSE)</f>
        <v>653.28139759123599</v>
      </c>
      <c r="K815" s="16">
        <f>VLOOKUP($C815,'Growth rate'!$B$3:$T$93,3,FALSE)*VLOOKUP($E815,BY_RES_Demand_Drivers!$A$5:$I$100,8,FALSE)</f>
        <v>0</v>
      </c>
      <c r="L815" s="16">
        <f>VLOOKUP($C815,'Growth rate'!$B$3:$T$93,3,FALSE)*VLOOKUP($E815,BY_RES_Demand_Drivers!$A$5:$I$100,9,FALSE)</f>
        <v>0</v>
      </c>
      <c r="M815" s="49">
        <f t="shared" si="59"/>
        <v>0.6</v>
      </c>
    </row>
    <row r="816" spans="2:13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 t="shared" si="56"/>
        <v>398.24033997161746</v>
      </c>
      <c r="G816" s="16">
        <f t="shared" si="57"/>
        <v>0</v>
      </c>
      <c r="H816" s="16">
        <f t="shared" si="58"/>
        <v>0</v>
      </c>
      <c r="J816" s="16">
        <f>VLOOKUP($C816,'Growth rate'!$B$3:$T$93,3,FALSE)*VLOOKUP($E816,BY_RES_Demand_Drivers!$A$5:$I$100,7,FALSE)</f>
        <v>663.73389995269577</v>
      </c>
      <c r="K816" s="16">
        <f>VLOOKUP($C816,'Growth rate'!$B$3:$T$93,3,FALSE)*VLOOKUP($E816,BY_RES_Demand_Drivers!$A$5:$I$100,8,FALSE)</f>
        <v>0</v>
      </c>
      <c r="L816" s="16">
        <f>VLOOKUP($C816,'Growth rate'!$B$3:$T$93,3,FALSE)*VLOOKUP($E816,BY_RES_Demand_Drivers!$A$5:$I$100,9,FALSE)</f>
        <v>0</v>
      </c>
      <c r="M816" s="49">
        <f t="shared" si="59"/>
        <v>0.6</v>
      </c>
    </row>
    <row r="817" spans="2:13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 t="shared" si="56"/>
        <v>404.61218541116335</v>
      </c>
      <c r="G817" s="16">
        <f t="shared" si="57"/>
        <v>0</v>
      </c>
      <c r="H817" s="16">
        <f t="shared" si="58"/>
        <v>0</v>
      </c>
      <c r="J817" s="16">
        <f>VLOOKUP($C817,'Growth rate'!$B$3:$T$93,3,FALSE)*VLOOKUP($E817,BY_RES_Demand_Drivers!$A$5:$I$100,7,FALSE)</f>
        <v>674.3536423519389</v>
      </c>
      <c r="K817" s="16">
        <f>VLOOKUP($C817,'Growth rate'!$B$3:$T$93,3,FALSE)*VLOOKUP($E817,BY_RES_Demand_Drivers!$A$5:$I$100,8,FALSE)</f>
        <v>0</v>
      </c>
      <c r="L817" s="16">
        <f>VLOOKUP($C817,'Growth rate'!$B$3:$T$93,3,FALSE)*VLOOKUP($E817,BY_RES_Demand_Drivers!$A$5:$I$100,9,FALSE)</f>
        <v>0</v>
      </c>
      <c r="M817" s="49">
        <f t="shared" si="59"/>
        <v>0.6</v>
      </c>
    </row>
    <row r="818" spans="2:13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 t="shared" si="56"/>
        <v>411.08598037774203</v>
      </c>
      <c r="G818" s="16">
        <f t="shared" si="57"/>
        <v>0</v>
      </c>
      <c r="H818" s="16">
        <f t="shared" si="58"/>
        <v>0</v>
      </c>
      <c r="J818" s="16">
        <f>VLOOKUP($C818,'Growth rate'!$B$3:$T$93,3,FALSE)*VLOOKUP($E818,BY_RES_Demand_Drivers!$A$5:$I$100,7,FALSE)</f>
        <v>685.14330062957004</v>
      </c>
      <c r="K818" s="16">
        <f>VLOOKUP($C818,'Growth rate'!$B$3:$T$93,3,FALSE)*VLOOKUP($E818,BY_RES_Demand_Drivers!$A$5:$I$100,8,FALSE)</f>
        <v>0</v>
      </c>
      <c r="L818" s="16">
        <f>VLOOKUP($C818,'Growth rate'!$B$3:$T$93,3,FALSE)*VLOOKUP($E818,BY_RES_Demand_Drivers!$A$5:$I$100,9,FALSE)</f>
        <v>0</v>
      </c>
      <c r="M818" s="49">
        <f t="shared" si="59"/>
        <v>0.6</v>
      </c>
    </row>
    <row r="819" spans="2:13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 t="shared" si="56"/>
        <v>417.6633560637859</v>
      </c>
      <c r="G819" s="16">
        <f t="shared" si="57"/>
        <v>0</v>
      </c>
      <c r="H819" s="16">
        <f t="shared" si="58"/>
        <v>0</v>
      </c>
      <c r="J819" s="16">
        <f>VLOOKUP($C819,'Growth rate'!$B$3:$T$93,3,FALSE)*VLOOKUP($E819,BY_RES_Demand_Drivers!$A$5:$I$100,7,FALSE)</f>
        <v>696.10559343964314</v>
      </c>
      <c r="K819" s="16">
        <f>VLOOKUP($C819,'Growth rate'!$B$3:$T$93,3,FALSE)*VLOOKUP($E819,BY_RES_Demand_Drivers!$A$5:$I$100,8,FALSE)</f>
        <v>0</v>
      </c>
      <c r="L819" s="16">
        <f>VLOOKUP($C819,'Growth rate'!$B$3:$T$93,3,FALSE)*VLOOKUP($E819,BY_RES_Demand_Drivers!$A$5:$I$100,9,FALSE)</f>
        <v>0</v>
      </c>
      <c r="M819" s="49">
        <f t="shared" si="59"/>
        <v>0.6</v>
      </c>
    </row>
    <row r="820" spans="2:13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 t="shared" si="56"/>
        <v>424.34596976080644</v>
      </c>
      <c r="G820" s="16">
        <f t="shared" si="57"/>
        <v>0</v>
      </c>
      <c r="H820" s="16">
        <f t="shared" si="58"/>
        <v>0</v>
      </c>
      <c r="J820" s="16">
        <f>VLOOKUP($C820,'Growth rate'!$B$3:$T$93,3,FALSE)*VLOOKUP($E820,BY_RES_Demand_Drivers!$A$5:$I$100,7,FALSE)</f>
        <v>707.24328293467738</v>
      </c>
      <c r="K820" s="16">
        <f>VLOOKUP($C820,'Growth rate'!$B$3:$T$93,3,FALSE)*VLOOKUP($E820,BY_RES_Demand_Drivers!$A$5:$I$100,8,FALSE)</f>
        <v>0</v>
      </c>
      <c r="L820" s="16">
        <f>VLOOKUP($C820,'Growth rate'!$B$3:$T$93,3,FALSE)*VLOOKUP($E820,BY_RES_Demand_Drivers!$A$5:$I$100,9,FALSE)</f>
        <v>0</v>
      </c>
      <c r="M820" s="49">
        <f t="shared" si="59"/>
        <v>0.6</v>
      </c>
    </row>
    <row r="821" spans="2:13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 t="shared" si="56"/>
        <v>431.1355052769793</v>
      </c>
      <c r="G821" s="16">
        <f t="shared" si="57"/>
        <v>0</v>
      </c>
      <c r="H821" s="16">
        <f t="shared" si="58"/>
        <v>0</v>
      </c>
      <c r="J821" s="16">
        <f>VLOOKUP($C821,'Growth rate'!$B$3:$T$93,3,FALSE)*VLOOKUP($E821,BY_RES_Demand_Drivers!$A$5:$I$100,7,FALSE)</f>
        <v>718.55917546163221</v>
      </c>
      <c r="K821" s="16">
        <f>VLOOKUP($C821,'Growth rate'!$B$3:$T$93,3,FALSE)*VLOOKUP($E821,BY_RES_Demand_Drivers!$A$5:$I$100,8,FALSE)</f>
        <v>0</v>
      </c>
      <c r="L821" s="16">
        <f>VLOOKUP($C821,'Growth rate'!$B$3:$T$93,3,FALSE)*VLOOKUP($E821,BY_RES_Demand_Drivers!$A$5:$I$100,9,FALSE)</f>
        <v>0</v>
      </c>
      <c r="M821" s="49">
        <f t="shared" si="59"/>
        <v>0.6</v>
      </c>
    </row>
    <row r="822" spans="2:13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 t="shared" si="56"/>
        <v>438.03367336141099</v>
      </c>
      <c r="G822" s="16">
        <f t="shared" si="57"/>
        <v>0</v>
      </c>
      <c r="H822" s="16">
        <f t="shared" si="58"/>
        <v>0</v>
      </c>
      <c r="J822" s="16">
        <f>VLOOKUP($C822,'Growth rate'!$B$3:$T$93,3,FALSE)*VLOOKUP($E822,BY_RES_Demand_Drivers!$A$5:$I$100,7,FALSE)</f>
        <v>730.05612226901837</v>
      </c>
      <c r="K822" s="16">
        <f>VLOOKUP($C822,'Growth rate'!$B$3:$T$93,3,FALSE)*VLOOKUP($E822,BY_RES_Demand_Drivers!$A$5:$I$100,8,FALSE)</f>
        <v>0</v>
      </c>
      <c r="L822" s="16">
        <f>VLOOKUP($C822,'Growth rate'!$B$3:$T$93,3,FALSE)*VLOOKUP($E822,BY_RES_Demand_Drivers!$A$5:$I$100,9,FALSE)</f>
        <v>0</v>
      </c>
      <c r="M822" s="49">
        <f t="shared" si="59"/>
        <v>0.6</v>
      </c>
    </row>
    <row r="823" spans="2:13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 t="shared" si="56"/>
        <v>445.04221213519361</v>
      </c>
      <c r="G823" s="16">
        <f t="shared" si="57"/>
        <v>0</v>
      </c>
      <c r="H823" s="16">
        <f t="shared" si="58"/>
        <v>0</v>
      </c>
      <c r="J823" s="16">
        <f>VLOOKUP($C823,'Growth rate'!$B$3:$T$93,3,FALSE)*VLOOKUP($E823,BY_RES_Demand_Drivers!$A$5:$I$100,7,FALSE)</f>
        <v>741.73702022532268</v>
      </c>
      <c r="K823" s="16">
        <f>VLOOKUP($C823,'Growth rate'!$B$3:$T$93,3,FALSE)*VLOOKUP($E823,BY_RES_Demand_Drivers!$A$5:$I$100,8,FALSE)</f>
        <v>0</v>
      </c>
      <c r="L823" s="16">
        <f>VLOOKUP($C823,'Growth rate'!$B$3:$T$93,3,FALSE)*VLOOKUP($E823,BY_RES_Demand_Drivers!$A$5:$I$100,9,FALSE)</f>
        <v>0</v>
      </c>
      <c r="M823" s="49">
        <f t="shared" si="59"/>
        <v>0.6</v>
      </c>
    </row>
    <row r="824" spans="2:13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 t="shared" si="56"/>
        <v>136.2387713</v>
      </c>
      <c r="G824" s="16">
        <f t="shared" si="57"/>
        <v>0</v>
      </c>
      <c r="H824" s="16">
        <f t="shared" si="58"/>
        <v>0</v>
      </c>
      <c r="J824" s="16">
        <f>VLOOKUP($C824,'Growth rate'!$B$3:$T$93,3,FALSE)*VLOOKUP($E824,BY_RES_Demand_Drivers!$A$5:$I$100,7,FALSE)</f>
        <v>136.2387713</v>
      </c>
      <c r="K824" s="16">
        <f>VLOOKUP($C824,'Growth rate'!$B$3:$T$93,3,FALSE)*VLOOKUP($E824,BY_RES_Demand_Drivers!$A$5:$I$100,8,FALSE)</f>
        <v>0</v>
      </c>
      <c r="L824" s="16">
        <f>VLOOKUP($C824,'Growth rate'!$B$3:$T$93,3,FALSE)*VLOOKUP($E824,BY_RES_Demand_Drivers!$A$5:$I$100,9,FALSE)</f>
        <v>0</v>
      </c>
      <c r="M824" s="49">
        <f t="shared" si="59"/>
        <v>1</v>
      </c>
    </row>
    <row r="825" spans="2:13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 t="shared" si="56"/>
        <v>120.49489390906855</v>
      </c>
      <c r="G825" s="16">
        <f t="shared" si="57"/>
        <v>0</v>
      </c>
      <c r="H825" s="16">
        <f t="shared" si="58"/>
        <v>0</v>
      </c>
      <c r="J825" s="16">
        <f>VLOOKUP($C825,'Growth rate'!$B$3:$T$93,3,FALSE)*VLOOKUP($E825,BY_RES_Demand_Drivers!$A$5:$I$100,7,FALSE)</f>
        <v>120.49489390906855</v>
      </c>
      <c r="K825" s="16">
        <f>VLOOKUP($C825,'Growth rate'!$B$3:$T$93,3,FALSE)*VLOOKUP($E825,BY_RES_Demand_Drivers!$A$5:$I$100,8,FALSE)</f>
        <v>0</v>
      </c>
      <c r="L825" s="16">
        <f>VLOOKUP($C825,'Growth rate'!$B$3:$T$93,3,FALSE)*VLOOKUP($E825,BY_RES_Demand_Drivers!$A$5:$I$100,9,FALSE)</f>
        <v>0</v>
      </c>
      <c r="M825" s="49">
        <f t="shared" si="59"/>
        <v>1</v>
      </c>
    </row>
    <row r="826" spans="2:13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 t="shared" si="56"/>
        <v>122.42281221161365</v>
      </c>
      <c r="G826" s="16">
        <f t="shared" si="57"/>
        <v>0</v>
      </c>
      <c r="H826" s="16">
        <f t="shared" si="58"/>
        <v>0</v>
      </c>
      <c r="J826" s="16">
        <f>VLOOKUP($C826,'Growth rate'!$B$3:$T$93,3,FALSE)*VLOOKUP($E826,BY_RES_Demand_Drivers!$A$5:$I$100,7,FALSE)</f>
        <v>122.42281221161365</v>
      </c>
      <c r="K826" s="16">
        <f>VLOOKUP($C826,'Growth rate'!$B$3:$T$93,3,FALSE)*VLOOKUP($E826,BY_RES_Demand_Drivers!$A$5:$I$100,8,FALSE)</f>
        <v>0</v>
      </c>
      <c r="L826" s="16">
        <f>VLOOKUP($C826,'Growth rate'!$B$3:$T$93,3,FALSE)*VLOOKUP($E826,BY_RES_Demand_Drivers!$A$5:$I$100,9,FALSE)</f>
        <v>0</v>
      </c>
      <c r="M826" s="49">
        <f t="shared" si="59"/>
        <v>1</v>
      </c>
    </row>
    <row r="827" spans="2:13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 t="shared" si="56"/>
        <v>124.38157720699948</v>
      </c>
      <c r="G827" s="16">
        <f t="shared" si="57"/>
        <v>0</v>
      </c>
      <c r="H827" s="16">
        <f t="shared" si="58"/>
        <v>0</v>
      </c>
      <c r="J827" s="16">
        <f>VLOOKUP($C827,'Growth rate'!$B$3:$T$93,3,FALSE)*VLOOKUP($E827,BY_RES_Demand_Drivers!$A$5:$I$100,7,FALSE)</f>
        <v>124.38157720699948</v>
      </c>
      <c r="K827" s="16">
        <f>VLOOKUP($C827,'Growth rate'!$B$3:$T$93,3,FALSE)*VLOOKUP($E827,BY_RES_Demand_Drivers!$A$5:$I$100,8,FALSE)</f>
        <v>0</v>
      </c>
      <c r="L827" s="16">
        <f>VLOOKUP($C827,'Growth rate'!$B$3:$T$93,3,FALSE)*VLOOKUP($E827,BY_RES_Demand_Drivers!$A$5:$I$100,9,FALSE)</f>
        <v>0</v>
      </c>
      <c r="M827" s="49">
        <f t="shared" si="59"/>
        <v>1</v>
      </c>
    </row>
    <row r="828" spans="2:13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 t="shared" si="56"/>
        <v>126.37168244231147</v>
      </c>
      <c r="G828" s="16">
        <f t="shared" si="57"/>
        <v>0</v>
      </c>
      <c r="H828" s="16">
        <f t="shared" si="58"/>
        <v>0</v>
      </c>
      <c r="J828" s="16">
        <f>VLOOKUP($C828,'Growth rate'!$B$3:$T$93,3,FALSE)*VLOOKUP($E828,BY_RES_Demand_Drivers!$A$5:$I$100,7,FALSE)</f>
        <v>126.37168244231147</v>
      </c>
      <c r="K828" s="16">
        <f>VLOOKUP($C828,'Growth rate'!$B$3:$T$93,3,FALSE)*VLOOKUP($E828,BY_RES_Demand_Drivers!$A$5:$I$100,8,FALSE)</f>
        <v>0</v>
      </c>
      <c r="L828" s="16">
        <f>VLOOKUP($C828,'Growth rate'!$B$3:$T$93,3,FALSE)*VLOOKUP($E828,BY_RES_Demand_Drivers!$A$5:$I$100,9,FALSE)</f>
        <v>0</v>
      </c>
      <c r="M828" s="49">
        <f t="shared" si="59"/>
        <v>1</v>
      </c>
    </row>
    <row r="829" spans="2:13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 t="shared" si="56"/>
        <v>128.39362936138846</v>
      </c>
      <c r="G829" s="16">
        <f t="shared" si="57"/>
        <v>0</v>
      </c>
      <c r="H829" s="16">
        <f t="shared" si="58"/>
        <v>0</v>
      </c>
      <c r="J829" s="16">
        <f>VLOOKUP($C829,'Growth rate'!$B$3:$T$93,3,FALSE)*VLOOKUP($E829,BY_RES_Demand_Drivers!$A$5:$I$100,7,FALSE)</f>
        <v>128.39362936138846</v>
      </c>
      <c r="K829" s="16">
        <f>VLOOKUP($C829,'Growth rate'!$B$3:$T$93,3,FALSE)*VLOOKUP($E829,BY_RES_Demand_Drivers!$A$5:$I$100,8,FALSE)</f>
        <v>0</v>
      </c>
      <c r="L829" s="16">
        <f>VLOOKUP($C829,'Growth rate'!$B$3:$T$93,3,FALSE)*VLOOKUP($E829,BY_RES_Demand_Drivers!$A$5:$I$100,9,FALSE)</f>
        <v>0</v>
      </c>
      <c r="M829" s="49">
        <f t="shared" si="59"/>
        <v>1</v>
      </c>
    </row>
    <row r="830" spans="2:13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 t="shared" si="56"/>
        <v>117.40313468805361</v>
      </c>
      <c r="G830" s="16">
        <f t="shared" si="57"/>
        <v>0</v>
      </c>
      <c r="H830" s="16">
        <f t="shared" si="58"/>
        <v>0</v>
      </c>
      <c r="J830" s="16">
        <f>VLOOKUP($C830,'Growth rate'!$B$3:$T$93,3,FALSE)*VLOOKUP($E830,BY_RES_Demand_Drivers!$A$5:$I$100,7,FALSE)</f>
        <v>130.44792743117068</v>
      </c>
      <c r="K830" s="16">
        <f>VLOOKUP($C830,'Growth rate'!$B$3:$T$93,3,FALSE)*VLOOKUP($E830,BY_RES_Demand_Drivers!$A$5:$I$100,8,FALSE)</f>
        <v>0</v>
      </c>
      <c r="L830" s="16">
        <f>VLOOKUP($C830,'Growth rate'!$B$3:$T$93,3,FALSE)*VLOOKUP($E830,BY_RES_Demand_Drivers!$A$5:$I$100,9,FALSE)</f>
        <v>0</v>
      </c>
      <c r="M830" s="49">
        <f>M748</f>
        <v>0.9</v>
      </c>
    </row>
    <row r="831" spans="2:13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 t="shared" si="56"/>
        <v>117.95623390036178</v>
      </c>
      <c r="G831" s="16">
        <f t="shared" si="57"/>
        <v>0</v>
      </c>
      <c r="H831" s="16">
        <f t="shared" si="58"/>
        <v>0</v>
      </c>
      <c r="J831" s="16">
        <f>VLOOKUP($C831,'Growth rate'!$B$3:$T$93,3,FALSE)*VLOOKUP($E831,BY_RES_Demand_Drivers!$A$5:$I$100,7,FALSE)</f>
        <v>132.53509427006941</v>
      </c>
      <c r="K831" s="16">
        <f>VLOOKUP($C831,'Growth rate'!$B$3:$T$93,3,FALSE)*VLOOKUP($E831,BY_RES_Demand_Drivers!$A$5:$I$100,8,FALSE)</f>
        <v>0</v>
      </c>
      <c r="L831" s="16">
        <f>VLOOKUP($C831,'Growth rate'!$B$3:$T$93,3,FALSE)*VLOOKUP($E831,BY_RES_Demand_Drivers!$A$5:$I$100,9,FALSE)</f>
        <v>0</v>
      </c>
      <c r="M831" s="49">
        <f t="shared" ref="M831:M894" si="60">M749</f>
        <v>0.89</v>
      </c>
    </row>
    <row r="832" spans="2:13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 t="shared" si="56"/>
        <v>118.49697708498364</v>
      </c>
      <c r="G832" s="16">
        <f t="shared" si="57"/>
        <v>0</v>
      </c>
      <c r="H832" s="16">
        <f t="shared" si="58"/>
        <v>0</v>
      </c>
      <c r="J832" s="16">
        <f>VLOOKUP($C832,'Growth rate'!$B$3:$T$93,3,FALSE)*VLOOKUP($E832,BY_RES_Demand_Drivers!$A$5:$I$100,7,FALSE)</f>
        <v>134.6556557783905</v>
      </c>
      <c r="K832" s="16">
        <f>VLOOKUP($C832,'Growth rate'!$B$3:$T$93,3,FALSE)*VLOOKUP($E832,BY_RES_Demand_Drivers!$A$5:$I$100,8,FALSE)</f>
        <v>0</v>
      </c>
      <c r="L832" s="16">
        <f>VLOOKUP($C832,'Growth rate'!$B$3:$T$93,3,FALSE)*VLOOKUP($E832,BY_RES_Demand_Drivers!$A$5:$I$100,9,FALSE)</f>
        <v>0</v>
      </c>
      <c r="M832" s="49">
        <f t="shared" si="60"/>
        <v>0.88</v>
      </c>
    </row>
    <row r="833" spans="2:13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 t="shared" si="56"/>
        <v>119.02482725563495</v>
      </c>
      <c r="G833" s="16">
        <f t="shared" si="57"/>
        <v>0</v>
      </c>
      <c r="H833" s="16">
        <f t="shared" si="58"/>
        <v>0</v>
      </c>
      <c r="J833" s="16">
        <f>VLOOKUP($C833,'Growth rate'!$B$3:$T$93,3,FALSE)*VLOOKUP($E833,BY_RES_Demand_Drivers!$A$5:$I$100,7,FALSE)</f>
        <v>136.81014627084477</v>
      </c>
      <c r="K833" s="16">
        <f>VLOOKUP($C833,'Growth rate'!$B$3:$T$93,3,FALSE)*VLOOKUP($E833,BY_RES_Demand_Drivers!$A$5:$I$100,8,FALSE)</f>
        <v>0</v>
      </c>
      <c r="L833" s="16">
        <f>VLOOKUP($C833,'Growth rate'!$B$3:$T$93,3,FALSE)*VLOOKUP($E833,BY_RES_Demand_Drivers!$A$5:$I$100,9,FALSE)</f>
        <v>0</v>
      </c>
      <c r="M833" s="49">
        <f t="shared" si="60"/>
        <v>0.87</v>
      </c>
    </row>
    <row r="834" spans="2:13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 t="shared" si="56"/>
        <v>119.53923340561333</v>
      </c>
      <c r="G834" s="16">
        <f t="shared" si="57"/>
        <v>0</v>
      </c>
      <c r="H834" s="16">
        <f t="shared" si="58"/>
        <v>0</v>
      </c>
      <c r="J834" s="16">
        <f>VLOOKUP($C834,'Growth rate'!$B$3:$T$93,3,FALSE)*VLOOKUP($E834,BY_RES_Demand_Drivers!$A$5:$I$100,7,FALSE)</f>
        <v>138.99910861117829</v>
      </c>
      <c r="K834" s="16">
        <f>VLOOKUP($C834,'Growth rate'!$B$3:$T$93,3,FALSE)*VLOOKUP($E834,BY_RES_Demand_Drivers!$A$5:$I$100,8,FALSE)</f>
        <v>0</v>
      </c>
      <c r="L834" s="16">
        <f>VLOOKUP($C834,'Growth rate'!$B$3:$T$93,3,FALSE)*VLOOKUP($E834,BY_RES_Demand_Drivers!$A$5:$I$100,9,FALSE)</f>
        <v>0</v>
      </c>
      <c r="M834" s="49">
        <f t="shared" si="60"/>
        <v>0.86</v>
      </c>
    </row>
    <row r="835" spans="2:13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 t="shared" si="56"/>
        <v>120.03963019661357</v>
      </c>
      <c r="G835" s="16">
        <f t="shared" si="57"/>
        <v>0</v>
      </c>
      <c r="H835" s="16">
        <f t="shared" si="58"/>
        <v>0</v>
      </c>
      <c r="J835" s="16">
        <f>VLOOKUP($C835,'Growth rate'!$B$3:$T$93,3,FALSE)*VLOOKUP($E835,BY_RES_Demand_Drivers!$A$5:$I$100,7,FALSE)</f>
        <v>141.22309434895715</v>
      </c>
      <c r="K835" s="16">
        <f>VLOOKUP($C835,'Growth rate'!$B$3:$T$93,3,FALSE)*VLOOKUP($E835,BY_RES_Demand_Drivers!$A$5:$I$100,8,FALSE)</f>
        <v>0</v>
      </c>
      <c r="L835" s="16">
        <f>VLOOKUP($C835,'Growth rate'!$B$3:$T$93,3,FALSE)*VLOOKUP($E835,BY_RES_Demand_Drivers!$A$5:$I$100,9,FALSE)</f>
        <v>0</v>
      </c>
      <c r="M835" s="49">
        <f t="shared" si="60"/>
        <v>0.85</v>
      </c>
    </row>
    <row r="836" spans="2:13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 t="shared" si="56"/>
        <v>120.16673098152764</v>
      </c>
      <c r="G836" s="16">
        <f t="shared" si="57"/>
        <v>0</v>
      </c>
      <c r="H836" s="16">
        <f t="shared" si="58"/>
        <v>0</v>
      </c>
      <c r="J836" s="16">
        <f>VLOOKUP($C836,'Growth rate'!$B$3:$T$93,3,FALSE)*VLOOKUP($E836,BY_RES_Demand_Drivers!$A$5:$I$100,7,FALSE)</f>
        <v>143.48266385854046</v>
      </c>
      <c r="K836" s="16">
        <f>VLOOKUP($C836,'Growth rate'!$B$3:$T$93,3,FALSE)*VLOOKUP($E836,BY_RES_Demand_Drivers!$A$5:$I$100,8,FALSE)</f>
        <v>0</v>
      </c>
      <c r="L836" s="16">
        <f>VLOOKUP($C836,'Growth rate'!$B$3:$T$93,3,FALSE)*VLOOKUP($E836,BY_RES_Demand_Drivers!$A$5:$I$100,9,FALSE)</f>
        <v>0</v>
      </c>
      <c r="M836" s="49">
        <f t="shared" si="60"/>
        <v>0.83750000000000002</v>
      </c>
    </row>
    <row r="837" spans="2:13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 t="shared" ref="F837:F900" si="61">J837*$M837</f>
        <v>120.2671688462286</v>
      </c>
      <c r="G837" s="16">
        <f t="shared" ref="G837:G900" si="62">K837*$M837</f>
        <v>0</v>
      </c>
      <c r="H837" s="16">
        <f t="shared" ref="H837:H900" si="63">L837*$M837</f>
        <v>0</v>
      </c>
      <c r="J837" s="16">
        <f>VLOOKUP($C837,'Growth rate'!$B$3:$T$93,3,FALSE)*VLOOKUP($E837,BY_RES_Demand_Drivers!$A$5:$I$100,7,FALSE)</f>
        <v>145.77838648027711</v>
      </c>
      <c r="K837" s="16">
        <f>VLOOKUP($C837,'Growth rate'!$B$3:$T$93,3,FALSE)*VLOOKUP($E837,BY_RES_Demand_Drivers!$A$5:$I$100,8,FALSE)</f>
        <v>0</v>
      </c>
      <c r="L837" s="16">
        <f>VLOOKUP($C837,'Growth rate'!$B$3:$T$93,3,FALSE)*VLOOKUP($E837,BY_RES_Demand_Drivers!$A$5:$I$100,9,FALSE)</f>
        <v>0</v>
      </c>
      <c r="M837" s="49">
        <f t="shared" si="60"/>
        <v>0.82499999999999996</v>
      </c>
    </row>
    <row r="838" spans="2:13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 t="shared" si="61"/>
        <v>120.34005803946873</v>
      </c>
      <c r="G838" s="16">
        <f t="shared" si="62"/>
        <v>0</v>
      </c>
      <c r="H838" s="16">
        <f t="shared" si="63"/>
        <v>0</v>
      </c>
      <c r="J838" s="16">
        <f>VLOOKUP($C838,'Growth rate'!$B$3:$T$93,3,FALSE)*VLOOKUP($E838,BY_RES_Demand_Drivers!$A$5:$I$100,7,FALSE)</f>
        <v>148.11084066396151</v>
      </c>
      <c r="K838" s="16">
        <f>VLOOKUP($C838,'Growth rate'!$B$3:$T$93,3,FALSE)*VLOOKUP($E838,BY_RES_Demand_Drivers!$A$5:$I$100,8,FALSE)</f>
        <v>0</v>
      </c>
      <c r="L838" s="16">
        <f>VLOOKUP($C838,'Growth rate'!$B$3:$T$93,3,FALSE)*VLOOKUP($E838,BY_RES_Demand_Drivers!$A$5:$I$100,9,FALSE)</f>
        <v>0</v>
      </c>
      <c r="M838" s="49">
        <f t="shared" si="60"/>
        <v>0.8125</v>
      </c>
    </row>
    <row r="839" spans="2:13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 t="shared" si="61"/>
        <v>120.38449129166791</v>
      </c>
      <c r="G839" s="16">
        <f t="shared" si="62"/>
        <v>0</v>
      </c>
      <c r="H839" s="16">
        <f t="shared" si="63"/>
        <v>0</v>
      </c>
      <c r="J839" s="16">
        <f>VLOOKUP($C839,'Growth rate'!$B$3:$T$93,3,FALSE)*VLOOKUP($E839,BY_RES_Demand_Drivers!$A$5:$I$100,7,FALSE)</f>
        <v>150.48061411458491</v>
      </c>
      <c r="K839" s="16">
        <f>VLOOKUP($C839,'Growth rate'!$B$3:$T$93,3,FALSE)*VLOOKUP($E839,BY_RES_Demand_Drivers!$A$5:$I$100,8,FALSE)</f>
        <v>0</v>
      </c>
      <c r="L839" s="16">
        <f>VLOOKUP($C839,'Growth rate'!$B$3:$T$93,3,FALSE)*VLOOKUP($E839,BY_RES_Demand_Drivers!$A$5:$I$100,9,FALSE)</f>
        <v>0</v>
      </c>
      <c r="M839" s="49">
        <f t="shared" si="60"/>
        <v>0.79999999999999993</v>
      </c>
    </row>
    <row r="840" spans="2:13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 t="shared" si="61"/>
        <v>120.39953935307938</v>
      </c>
      <c r="G840" s="16">
        <f t="shared" si="62"/>
        <v>0</v>
      </c>
      <c r="H840" s="16">
        <f t="shared" si="63"/>
        <v>0</v>
      </c>
      <c r="J840" s="16">
        <f>VLOOKUP($C840,'Growth rate'!$B$3:$T$93,3,FALSE)*VLOOKUP($E840,BY_RES_Demand_Drivers!$A$5:$I$100,7,FALSE)</f>
        <v>152.88830394041827</v>
      </c>
      <c r="K840" s="16">
        <f>VLOOKUP($C840,'Growth rate'!$B$3:$T$93,3,FALSE)*VLOOKUP($E840,BY_RES_Demand_Drivers!$A$5:$I$100,8,FALSE)</f>
        <v>0</v>
      </c>
      <c r="L840" s="16">
        <f>VLOOKUP($C840,'Growth rate'!$B$3:$T$93,3,FALSE)*VLOOKUP($E840,BY_RES_Demand_Drivers!$A$5:$I$100,9,FALSE)</f>
        <v>0</v>
      </c>
      <c r="M840" s="49">
        <f t="shared" si="60"/>
        <v>0.78749999999999998</v>
      </c>
    </row>
    <row r="841" spans="2:13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 t="shared" si="61"/>
        <v>120.38425052268533</v>
      </c>
      <c r="G841" s="16">
        <f t="shared" si="62"/>
        <v>0</v>
      </c>
      <c r="H841" s="16">
        <f t="shared" si="63"/>
        <v>0</v>
      </c>
      <c r="J841" s="16">
        <f>VLOOKUP($C841,'Growth rate'!$B$3:$T$93,3,FALSE)*VLOOKUP($E841,BY_RES_Demand_Drivers!$A$5:$I$100,7,FALSE)</f>
        <v>155.33451680346496</v>
      </c>
      <c r="K841" s="16">
        <f>VLOOKUP($C841,'Growth rate'!$B$3:$T$93,3,FALSE)*VLOOKUP($E841,BY_RES_Demand_Drivers!$A$5:$I$100,8,FALSE)</f>
        <v>0</v>
      </c>
      <c r="L841" s="16">
        <f>VLOOKUP($C841,'Growth rate'!$B$3:$T$93,3,FALSE)*VLOOKUP($E841,BY_RES_Demand_Drivers!$A$5:$I$100,9,FALSE)</f>
        <v>0</v>
      </c>
      <c r="M841" s="49">
        <f t="shared" si="60"/>
        <v>0.77499999999999991</v>
      </c>
    </row>
    <row r="842" spans="2:13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 t="shared" si="61"/>
        <v>120.33765016764431</v>
      </c>
      <c r="G842" s="16">
        <f t="shared" si="62"/>
        <v>0</v>
      </c>
      <c r="H842" s="16">
        <f t="shared" si="63"/>
        <v>0</v>
      </c>
      <c r="J842" s="16">
        <f>VLOOKUP($C842,'Growth rate'!$B$3:$T$93,3,FALSE)*VLOOKUP($E842,BY_RES_Demand_Drivers!$A$5:$I$100,7,FALSE)</f>
        <v>157.81986907232042</v>
      </c>
      <c r="K842" s="16">
        <f>VLOOKUP($C842,'Growth rate'!$B$3:$T$93,3,FALSE)*VLOOKUP($E842,BY_RES_Demand_Drivers!$A$5:$I$100,8,FALSE)</f>
        <v>0</v>
      </c>
      <c r="L842" s="16">
        <f>VLOOKUP($C842,'Growth rate'!$B$3:$T$93,3,FALSE)*VLOOKUP($E842,BY_RES_Demand_Drivers!$A$5:$I$100,9,FALSE)</f>
        <v>0</v>
      </c>
      <c r="M842" s="49">
        <f t="shared" si="60"/>
        <v>0.76249999999999996</v>
      </c>
    </row>
    <row r="843" spans="2:13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 t="shared" si="61"/>
        <v>120.25874023310814</v>
      </c>
      <c r="G843" s="16">
        <f t="shared" si="62"/>
        <v>0</v>
      </c>
      <c r="H843" s="16">
        <f t="shared" si="63"/>
        <v>0</v>
      </c>
      <c r="J843" s="16">
        <f>VLOOKUP($C843,'Growth rate'!$B$3:$T$93,3,FALSE)*VLOOKUP($E843,BY_RES_Demand_Drivers!$A$5:$I$100,7,FALSE)</f>
        <v>160.34498697747753</v>
      </c>
      <c r="K843" s="16">
        <f>VLOOKUP($C843,'Growth rate'!$B$3:$T$93,3,FALSE)*VLOOKUP($E843,BY_RES_Demand_Drivers!$A$5:$I$100,8,FALSE)</f>
        <v>0</v>
      </c>
      <c r="L843" s="16">
        <f>VLOOKUP($C843,'Growth rate'!$B$3:$T$93,3,FALSE)*VLOOKUP($E843,BY_RES_Demand_Drivers!$A$5:$I$100,9,FALSE)</f>
        <v>0</v>
      </c>
      <c r="M843" s="49">
        <f t="shared" si="60"/>
        <v>0.75</v>
      </c>
    </row>
    <row r="844" spans="2:13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 t="shared" si="61"/>
        <v>120.14649874222391</v>
      </c>
      <c r="G844" s="16">
        <f t="shared" si="62"/>
        <v>0</v>
      </c>
      <c r="H844" s="16">
        <f t="shared" si="63"/>
        <v>0</v>
      </c>
      <c r="J844" s="16">
        <f>VLOOKUP($C844,'Growth rate'!$B$3:$T$93,3,FALSE)*VLOOKUP($E844,BY_RES_Demand_Drivers!$A$5:$I$100,7,FALSE)</f>
        <v>162.91050676911718</v>
      </c>
      <c r="K844" s="16">
        <f>VLOOKUP($C844,'Growth rate'!$B$3:$T$93,3,FALSE)*VLOOKUP($E844,BY_RES_Demand_Drivers!$A$5:$I$100,8,FALSE)</f>
        <v>0</v>
      </c>
      <c r="L844" s="16">
        <f>VLOOKUP($C844,'Growth rate'!$B$3:$T$93,3,FALSE)*VLOOKUP($E844,BY_RES_Demand_Drivers!$A$5:$I$100,9,FALSE)</f>
        <v>0</v>
      </c>
      <c r="M844" s="49">
        <f t="shared" si="60"/>
        <v>0.73749999999999993</v>
      </c>
    </row>
    <row r="845" spans="2:13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 t="shared" si="61"/>
        <v>119.99987928613172</v>
      </c>
      <c r="G845" s="16">
        <f t="shared" si="62"/>
        <v>0</v>
      </c>
      <c r="H845" s="16">
        <f t="shared" si="63"/>
        <v>0</v>
      </c>
      <c r="J845" s="16">
        <f>VLOOKUP($C845,'Growth rate'!$B$3:$T$93,3,FALSE)*VLOOKUP($E845,BY_RES_Demand_Drivers!$A$5:$I$100,7,FALSE)</f>
        <v>165.51707487742306</v>
      </c>
      <c r="K845" s="16">
        <f>VLOOKUP($C845,'Growth rate'!$B$3:$T$93,3,FALSE)*VLOOKUP($E845,BY_RES_Demand_Drivers!$A$5:$I$100,8,FALSE)</f>
        <v>0</v>
      </c>
      <c r="L845" s="16">
        <f>VLOOKUP($C845,'Growth rate'!$B$3:$T$93,3,FALSE)*VLOOKUP($E845,BY_RES_Demand_Drivers!$A$5:$I$100,9,FALSE)</f>
        <v>0</v>
      </c>
      <c r="M845" s="49">
        <f t="shared" si="60"/>
        <v>0.72499999999999998</v>
      </c>
    </row>
    <row r="846" spans="2:13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 t="shared" si="61"/>
        <v>119.81781050376654</v>
      </c>
      <c r="G846" s="16">
        <f t="shared" si="62"/>
        <v>0</v>
      </c>
      <c r="H846" s="16">
        <f t="shared" si="63"/>
        <v>0</v>
      </c>
      <c r="J846" s="16">
        <f>VLOOKUP($C846,'Growth rate'!$B$3:$T$93,3,FALSE)*VLOOKUP($E846,BY_RES_Demand_Drivers!$A$5:$I$100,7,FALSE)</f>
        <v>168.16534807546182</v>
      </c>
      <c r="K846" s="16">
        <f>VLOOKUP($C846,'Growth rate'!$B$3:$T$93,3,FALSE)*VLOOKUP($E846,BY_RES_Demand_Drivers!$A$5:$I$100,8,FALSE)</f>
        <v>0</v>
      </c>
      <c r="L846" s="16">
        <f>VLOOKUP($C846,'Growth rate'!$B$3:$T$93,3,FALSE)*VLOOKUP($E846,BY_RES_Demand_Drivers!$A$5:$I$100,9,FALSE)</f>
        <v>0</v>
      </c>
      <c r="M846" s="49">
        <f t="shared" si="60"/>
        <v>0.71249999999999991</v>
      </c>
    </row>
    <row r="847" spans="2:13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 t="shared" si="61"/>
        <v>119.59919555126844</v>
      </c>
      <c r="G847" s="16">
        <f t="shared" si="62"/>
        <v>0</v>
      </c>
      <c r="H847" s="16">
        <f t="shared" si="63"/>
        <v>0</v>
      </c>
      <c r="J847" s="16">
        <f>VLOOKUP($C847,'Growth rate'!$B$3:$T$93,3,FALSE)*VLOOKUP($E847,BY_RES_Demand_Drivers!$A$5:$I$100,7,FALSE)</f>
        <v>170.85599364466921</v>
      </c>
      <c r="K847" s="16">
        <f>VLOOKUP($C847,'Growth rate'!$B$3:$T$93,3,FALSE)*VLOOKUP($E847,BY_RES_Demand_Drivers!$A$5:$I$100,8,FALSE)</f>
        <v>0</v>
      </c>
      <c r="L847" s="16">
        <f>VLOOKUP($C847,'Growth rate'!$B$3:$T$93,3,FALSE)*VLOOKUP($E847,BY_RES_Demand_Drivers!$A$5:$I$100,9,FALSE)</f>
        <v>0</v>
      </c>
      <c r="M847" s="49">
        <f t="shared" si="60"/>
        <v>0.7</v>
      </c>
    </row>
    <row r="848" spans="2:13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 t="shared" si="61"/>
        <v>119.34291156080145</v>
      </c>
      <c r="G848" s="16">
        <f t="shared" si="62"/>
        <v>0</v>
      </c>
      <c r="H848" s="16">
        <f t="shared" si="63"/>
        <v>0</v>
      </c>
      <c r="J848" s="16">
        <f>VLOOKUP($C848,'Growth rate'!$B$3:$T$93,3,FALSE)*VLOOKUP($E848,BY_RES_Demand_Drivers!$A$5:$I$100,7,FALSE)</f>
        <v>173.58968954298393</v>
      </c>
      <c r="K848" s="16">
        <f>VLOOKUP($C848,'Growth rate'!$B$3:$T$93,3,FALSE)*VLOOKUP($E848,BY_RES_Demand_Drivers!$A$5:$I$100,8,FALSE)</f>
        <v>0</v>
      </c>
      <c r="L848" s="16">
        <f>VLOOKUP($C848,'Growth rate'!$B$3:$T$93,3,FALSE)*VLOOKUP($E848,BY_RES_Demand_Drivers!$A$5:$I$100,9,FALSE)</f>
        <v>0</v>
      </c>
      <c r="M848" s="49">
        <f t="shared" si="60"/>
        <v>0.6875</v>
      </c>
    </row>
    <row r="849" spans="2:13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 t="shared" si="61"/>
        <v>119.04780908857839</v>
      </c>
      <c r="G849" s="16">
        <f t="shared" si="62"/>
        <v>0</v>
      </c>
      <c r="H849" s="16">
        <f t="shared" si="63"/>
        <v>0</v>
      </c>
      <c r="J849" s="16">
        <f>VLOOKUP($C849,'Growth rate'!$B$3:$T$93,3,FALSE)*VLOOKUP($E849,BY_RES_Demand_Drivers!$A$5:$I$100,7,FALSE)</f>
        <v>176.36712457567171</v>
      </c>
      <c r="K849" s="16">
        <f>VLOOKUP($C849,'Growth rate'!$B$3:$T$93,3,FALSE)*VLOOKUP($E849,BY_RES_Demand_Drivers!$A$5:$I$100,8,FALSE)</f>
        <v>0</v>
      </c>
      <c r="L849" s="16">
        <f>VLOOKUP($C849,'Growth rate'!$B$3:$T$93,3,FALSE)*VLOOKUP($E849,BY_RES_Demand_Drivers!$A$5:$I$100,9,FALSE)</f>
        <v>0</v>
      </c>
      <c r="M849" s="49">
        <f t="shared" si="60"/>
        <v>0.67499999999999993</v>
      </c>
    </row>
    <row r="850" spans="2:13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 t="shared" si="61"/>
        <v>118.71271155188462</v>
      </c>
      <c r="G850" s="16">
        <f t="shared" si="62"/>
        <v>0</v>
      </c>
      <c r="H850" s="16">
        <f t="shared" si="63"/>
        <v>0</v>
      </c>
      <c r="J850" s="16">
        <f>VLOOKUP($C850,'Growth rate'!$B$3:$T$93,3,FALSE)*VLOOKUP($E850,BY_RES_Demand_Drivers!$A$5:$I$100,7,FALSE)</f>
        <v>179.18899856888245</v>
      </c>
      <c r="K850" s="16">
        <f>VLOOKUP($C850,'Growth rate'!$B$3:$T$93,3,FALSE)*VLOOKUP($E850,BY_RES_Demand_Drivers!$A$5:$I$100,8,FALSE)</f>
        <v>0</v>
      </c>
      <c r="L850" s="16">
        <f>VLOOKUP($C850,'Growth rate'!$B$3:$T$93,3,FALSE)*VLOOKUP($E850,BY_RES_Demand_Drivers!$A$5:$I$100,9,FALSE)</f>
        <v>0</v>
      </c>
      <c r="M850" s="49">
        <f t="shared" si="60"/>
        <v>0.66249999999999998</v>
      </c>
    </row>
    <row r="851" spans="2:13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 t="shared" si="61"/>
        <v>118.33641465488996</v>
      </c>
      <c r="G851" s="16">
        <f t="shared" si="62"/>
        <v>0</v>
      </c>
      <c r="H851" s="16">
        <f t="shared" si="63"/>
        <v>0</v>
      </c>
      <c r="J851" s="16">
        <f>VLOOKUP($C851,'Growth rate'!$B$3:$T$93,3,FALSE)*VLOOKUP($E851,BY_RES_Demand_Drivers!$A$5:$I$100,7,FALSE)</f>
        <v>182.05602254598458</v>
      </c>
      <c r="K851" s="16">
        <f>VLOOKUP($C851,'Growth rate'!$B$3:$T$93,3,FALSE)*VLOOKUP($E851,BY_RES_Demand_Drivers!$A$5:$I$100,8,FALSE)</f>
        <v>0</v>
      </c>
      <c r="L851" s="16">
        <f>VLOOKUP($C851,'Growth rate'!$B$3:$T$93,3,FALSE)*VLOOKUP($E851,BY_RES_Demand_Drivers!$A$5:$I$100,9,FALSE)</f>
        <v>0</v>
      </c>
      <c r="M851" s="49">
        <f t="shared" si="60"/>
        <v>0.64999999999999991</v>
      </c>
    </row>
    <row r="852" spans="2:13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 t="shared" si="61"/>
        <v>117.91768580303422</v>
      </c>
      <c r="G852" s="16">
        <f t="shared" si="62"/>
        <v>0</v>
      </c>
      <c r="H852" s="16">
        <f t="shared" si="63"/>
        <v>0</v>
      </c>
      <c r="J852" s="16">
        <f>VLOOKUP($C852,'Growth rate'!$B$3:$T$93,3,FALSE)*VLOOKUP($E852,BY_RES_Demand_Drivers!$A$5:$I$100,7,FALSE)</f>
        <v>184.96891890672035</v>
      </c>
      <c r="K852" s="16">
        <f>VLOOKUP($C852,'Growth rate'!$B$3:$T$93,3,FALSE)*VLOOKUP($E852,BY_RES_Demand_Drivers!$A$5:$I$100,8,FALSE)</f>
        <v>0</v>
      </c>
      <c r="L852" s="16">
        <f>VLOOKUP($C852,'Growth rate'!$B$3:$T$93,3,FALSE)*VLOOKUP($E852,BY_RES_Demand_Drivers!$A$5:$I$100,9,FALSE)</f>
        <v>0</v>
      </c>
      <c r="M852" s="49">
        <f t="shared" si="60"/>
        <v>0.63749999999999996</v>
      </c>
    </row>
    <row r="853" spans="2:13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 t="shared" si="61"/>
        <v>117.45526350576742</v>
      </c>
      <c r="G853" s="16">
        <f t="shared" si="62"/>
        <v>0</v>
      </c>
      <c r="H853" s="16">
        <f t="shared" si="63"/>
        <v>0</v>
      </c>
      <c r="J853" s="16">
        <f>VLOOKUP($C853,'Growth rate'!$B$3:$T$93,3,FALSE)*VLOOKUP($E853,BY_RES_Demand_Drivers!$A$5:$I$100,7,FALSE)</f>
        <v>187.92842160922788</v>
      </c>
      <c r="K853" s="16">
        <f>VLOOKUP($C853,'Growth rate'!$B$3:$T$93,3,FALSE)*VLOOKUP($E853,BY_RES_Demand_Drivers!$A$5:$I$100,8,FALSE)</f>
        <v>0</v>
      </c>
      <c r="L853" s="16">
        <f>VLOOKUP($C853,'Growth rate'!$B$3:$T$93,3,FALSE)*VLOOKUP($E853,BY_RES_Demand_Drivers!$A$5:$I$100,9,FALSE)</f>
        <v>0</v>
      </c>
      <c r="M853" s="49">
        <f t="shared" si="60"/>
        <v>0.625</v>
      </c>
    </row>
    <row r="854" spans="2:13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 t="shared" si="61"/>
        <v>116.94785676742251</v>
      </c>
      <c r="G854" s="16">
        <f t="shared" si="62"/>
        <v>0</v>
      </c>
      <c r="H854" s="16">
        <f t="shared" si="63"/>
        <v>0</v>
      </c>
      <c r="J854" s="16">
        <f>VLOOKUP($C854,'Growth rate'!$B$3:$T$93,3,FALSE)*VLOOKUP($E854,BY_RES_Demand_Drivers!$A$5:$I$100,7,FALSE)</f>
        <v>190.93527635497554</v>
      </c>
      <c r="K854" s="16">
        <f>VLOOKUP($C854,'Growth rate'!$B$3:$T$93,3,FALSE)*VLOOKUP($E854,BY_RES_Demand_Drivers!$A$5:$I$100,8,FALSE)</f>
        <v>0</v>
      </c>
      <c r="L854" s="16">
        <f>VLOOKUP($C854,'Growth rate'!$B$3:$T$93,3,FALSE)*VLOOKUP($E854,BY_RES_Demand_Drivers!$A$5:$I$100,9,FALSE)</f>
        <v>0</v>
      </c>
      <c r="M854" s="49">
        <f t="shared" si="60"/>
        <v>0.61249999999999993</v>
      </c>
    </row>
    <row r="855" spans="2:13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 t="shared" si="61"/>
        <v>116.39414446599309</v>
      </c>
      <c r="G855" s="16">
        <f t="shared" si="62"/>
        <v>0</v>
      </c>
      <c r="H855" s="16">
        <f t="shared" si="63"/>
        <v>0</v>
      </c>
      <c r="J855" s="16">
        <f>VLOOKUP($C855,'Growth rate'!$B$3:$T$93,3,FALSE)*VLOOKUP($E855,BY_RES_Demand_Drivers!$A$5:$I$100,7,FALSE)</f>
        <v>193.99024077665516</v>
      </c>
      <c r="K855" s="16">
        <f>VLOOKUP($C855,'Growth rate'!$B$3:$T$93,3,FALSE)*VLOOKUP($E855,BY_RES_Demand_Drivers!$A$5:$I$100,8,FALSE)</f>
        <v>0</v>
      </c>
      <c r="L855" s="16">
        <f>VLOOKUP($C855,'Growth rate'!$B$3:$T$93,3,FALSE)*VLOOKUP($E855,BY_RES_Demand_Drivers!$A$5:$I$100,9,FALSE)</f>
        <v>0</v>
      </c>
      <c r="M855" s="49">
        <f t="shared" si="60"/>
        <v>0.6</v>
      </c>
    </row>
    <row r="856" spans="2:13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 t="shared" si="61"/>
        <v>118.25645077744898</v>
      </c>
      <c r="G856" s="16">
        <f t="shared" si="62"/>
        <v>0</v>
      </c>
      <c r="H856" s="16">
        <f t="shared" si="63"/>
        <v>0</v>
      </c>
      <c r="J856" s="16">
        <f>VLOOKUP($C856,'Growth rate'!$B$3:$T$93,3,FALSE)*VLOOKUP($E856,BY_RES_Demand_Drivers!$A$5:$I$100,7,FALSE)</f>
        <v>197.09408462908164</v>
      </c>
      <c r="K856" s="16">
        <f>VLOOKUP($C856,'Growth rate'!$B$3:$T$93,3,FALSE)*VLOOKUP($E856,BY_RES_Demand_Drivers!$A$5:$I$100,8,FALSE)</f>
        <v>0</v>
      </c>
      <c r="L856" s="16">
        <f>VLOOKUP($C856,'Growth rate'!$B$3:$T$93,3,FALSE)*VLOOKUP($E856,BY_RES_Demand_Drivers!$A$5:$I$100,9,FALSE)</f>
        <v>0</v>
      </c>
      <c r="M856" s="49">
        <f t="shared" si="60"/>
        <v>0.6</v>
      </c>
    </row>
    <row r="857" spans="2:13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 t="shared" si="61"/>
        <v>120.14855398988817</v>
      </c>
      <c r="G857" s="16">
        <f t="shared" si="62"/>
        <v>0</v>
      </c>
      <c r="H857" s="16">
        <f t="shared" si="63"/>
        <v>0</v>
      </c>
      <c r="J857" s="16">
        <f>VLOOKUP($C857,'Growth rate'!$B$3:$T$93,3,FALSE)*VLOOKUP($E857,BY_RES_Demand_Drivers!$A$5:$I$100,7,FALSE)</f>
        <v>200.24758998314695</v>
      </c>
      <c r="K857" s="16">
        <f>VLOOKUP($C857,'Growth rate'!$B$3:$T$93,3,FALSE)*VLOOKUP($E857,BY_RES_Demand_Drivers!$A$5:$I$100,8,FALSE)</f>
        <v>0</v>
      </c>
      <c r="L857" s="16">
        <f>VLOOKUP($C857,'Growth rate'!$B$3:$T$93,3,FALSE)*VLOOKUP($E857,BY_RES_Demand_Drivers!$A$5:$I$100,9,FALSE)</f>
        <v>0</v>
      </c>
      <c r="M857" s="49">
        <f t="shared" si="60"/>
        <v>0.6</v>
      </c>
    </row>
    <row r="858" spans="2:13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 t="shared" si="61"/>
        <v>122.07093085372637</v>
      </c>
      <c r="G858" s="16">
        <f t="shared" si="62"/>
        <v>0</v>
      </c>
      <c r="H858" s="16">
        <f t="shared" si="63"/>
        <v>0</v>
      </c>
      <c r="J858" s="16">
        <f>VLOOKUP($C858,'Growth rate'!$B$3:$T$93,3,FALSE)*VLOOKUP($E858,BY_RES_Demand_Drivers!$A$5:$I$100,7,FALSE)</f>
        <v>203.45155142287729</v>
      </c>
      <c r="K858" s="16">
        <f>VLOOKUP($C858,'Growth rate'!$B$3:$T$93,3,FALSE)*VLOOKUP($E858,BY_RES_Demand_Drivers!$A$5:$I$100,8,FALSE)</f>
        <v>0</v>
      </c>
      <c r="L858" s="16">
        <f>VLOOKUP($C858,'Growth rate'!$B$3:$T$93,3,FALSE)*VLOOKUP($E858,BY_RES_Demand_Drivers!$A$5:$I$100,9,FALSE)</f>
        <v>0</v>
      </c>
      <c r="M858" s="49">
        <f t="shared" si="60"/>
        <v>0.6</v>
      </c>
    </row>
    <row r="859" spans="2:13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 t="shared" si="61"/>
        <v>124.024065747386</v>
      </c>
      <c r="G859" s="16">
        <f t="shared" si="62"/>
        <v>0</v>
      </c>
      <c r="H859" s="16">
        <f t="shared" si="63"/>
        <v>0</v>
      </c>
      <c r="J859" s="16">
        <f>VLOOKUP($C859,'Growth rate'!$B$3:$T$93,3,FALSE)*VLOOKUP($E859,BY_RES_Demand_Drivers!$A$5:$I$100,7,FALSE)</f>
        <v>206.70677624564334</v>
      </c>
      <c r="K859" s="16">
        <f>VLOOKUP($C859,'Growth rate'!$B$3:$T$93,3,FALSE)*VLOOKUP($E859,BY_RES_Demand_Drivers!$A$5:$I$100,8,FALSE)</f>
        <v>0</v>
      </c>
      <c r="L859" s="16">
        <f>VLOOKUP($C859,'Growth rate'!$B$3:$T$93,3,FALSE)*VLOOKUP($E859,BY_RES_Demand_Drivers!$A$5:$I$100,9,FALSE)</f>
        <v>0</v>
      </c>
      <c r="M859" s="49">
        <f t="shared" si="60"/>
        <v>0.6</v>
      </c>
    </row>
    <row r="860" spans="2:13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 t="shared" si="61"/>
        <v>126.00845079934416</v>
      </c>
      <c r="G860" s="16">
        <f t="shared" si="62"/>
        <v>0</v>
      </c>
      <c r="H860" s="16">
        <f t="shared" si="63"/>
        <v>0</v>
      </c>
      <c r="J860" s="16">
        <f>VLOOKUP($C860,'Growth rate'!$B$3:$T$93,3,FALSE)*VLOOKUP($E860,BY_RES_Demand_Drivers!$A$5:$I$100,7,FALSE)</f>
        <v>210.01408466557362</v>
      </c>
      <c r="K860" s="16">
        <f>VLOOKUP($C860,'Growth rate'!$B$3:$T$93,3,FALSE)*VLOOKUP($E860,BY_RES_Demand_Drivers!$A$5:$I$100,8,FALSE)</f>
        <v>0</v>
      </c>
      <c r="L860" s="16">
        <f>VLOOKUP($C860,'Growth rate'!$B$3:$T$93,3,FALSE)*VLOOKUP($E860,BY_RES_Demand_Drivers!$A$5:$I$100,9,FALSE)</f>
        <v>0</v>
      </c>
      <c r="M860" s="49">
        <f t="shared" si="60"/>
        <v>0.6</v>
      </c>
    </row>
    <row r="861" spans="2:13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 t="shared" si="61"/>
        <v>128.02458601213368</v>
      </c>
      <c r="G861" s="16">
        <f t="shared" si="62"/>
        <v>0</v>
      </c>
      <c r="H861" s="16">
        <f t="shared" si="63"/>
        <v>0</v>
      </c>
      <c r="J861" s="16">
        <f>VLOOKUP($C861,'Growth rate'!$B$3:$T$93,3,FALSE)*VLOOKUP($E861,BY_RES_Demand_Drivers!$A$5:$I$100,7,FALSE)</f>
        <v>213.37431002022279</v>
      </c>
      <c r="K861" s="16">
        <f>VLOOKUP($C861,'Growth rate'!$B$3:$T$93,3,FALSE)*VLOOKUP($E861,BY_RES_Demand_Drivers!$A$5:$I$100,8,FALSE)</f>
        <v>0</v>
      </c>
      <c r="L861" s="16">
        <f>VLOOKUP($C861,'Growth rate'!$B$3:$T$93,3,FALSE)*VLOOKUP($E861,BY_RES_Demand_Drivers!$A$5:$I$100,9,FALSE)</f>
        <v>0</v>
      </c>
      <c r="M861" s="49">
        <f t="shared" si="60"/>
        <v>0.6</v>
      </c>
    </row>
    <row r="862" spans="2:13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 t="shared" si="61"/>
        <v>130.07297938832784</v>
      </c>
      <c r="G862" s="16">
        <f t="shared" si="62"/>
        <v>0</v>
      </c>
      <c r="H862" s="16">
        <f t="shared" si="63"/>
        <v>0</v>
      </c>
      <c r="J862" s="16">
        <f>VLOOKUP($C862,'Growth rate'!$B$3:$T$93,3,FALSE)*VLOOKUP($E862,BY_RES_Demand_Drivers!$A$5:$I$100,7,FALSE)</f>
        <v>216.78829898054639</v>
      </c>
      <c r="K862" s="16">
        <f>VLOOKUP($C862,'Growth rate'!$B$3:$T$93,3,FALSE)*VLOOKUP($E862,BY_RES_Demand_Drivers!$A$5:$I$100,8,FALSE)</f>
        <v>0</v>
      </c>
      <c r="L862" s="16">
        <f>VLOOKUP($C862,'Growth rate'!$B$3:$T$93,3,FALSE)*VLOOKUP($E862,BY_RES_Demand_Drivers!$A$5:$I$100,9,FALSE)</f>
        <v>0</v>
      </c>
      <c r="M862" s="49">
        <f t="shared" si="60"/>
        <v>0.6</v>
      </c>
    </row>
    <row r="863" spans="2:13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 t="shared" si="61"/>
        <v>132.15414705854107</v>
      </c>
      <c r="G863" s="16">
        <f t="shared" si="62"/>
        <v>0</v>
      </c>
      <c r="H863" s="16">
        <f t="shared" si="63"/>
        <v>0</v>
      </c>
      <c r="J863" s="16">
        <f>VLOOKUP($C863,'Growth rate'!$B$3:$T$93,3,FALSE)*VLOOKUP($E863,BY_RES_Demand_Drivers!$A$5:$I$100,7,FALSE)</f>
        <v>220.25691176423513</v>
      </c>
      <c r="K863" s="16">
        <f>VLOOKUP($C863,'Growth rate'!$B$3:$T$93,3,FALSE)*VLOOKUP($E863,BY_RES_Demand_Drivers!$A$5:$I$100,8,FALSE)</f>
        <v>0</v>
      </c>
      <c r="L863" s="16">
        <f>VLOOKUP($C863,'Growth rate'!$B$3:$T$93,3,FALSE)*VLOOKUP($E863,BY_RES_Demand_Drivers!$A$5:$I$100,9,FALSE)</f>
        <v>0</v>
      </c>
      <c r="M863" s="49">
        <f t="shared" si="60"/>
        <v>0.6</v>
      </c>
    </row>
    <row r="864" spans="2:13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 t="shared" si="61"/>
        <v>134.26861341147773</v>
      </c>
      <c r="G864" s="16">
        <f t="shared" si="62"/>
        <v>0</v>
      </c>
      <c r="H864" s="16">
        <f t="shared" si="63"/>
        <v>0</v>
      </c>
      <c r="J864" s="16">
        <f>VLOOKUP($C864,'Growth rate'!$B$3:$T$93,3,FALSE)*VLOOKUP($E864,BY_RES_Demand_Drivers!$A$5:$I$100,7,FALSE)</f>
        <v>223.78102235246288</v>
      </c>
      <c r="K864" s="16">
        <f>VLOOKUP($C864,'Growth rate'!$B$3:$T$93,3,FALSE)*VLOOKUP($E864,BY_RES_Demand_Drivers!$A$5:$I$100,8,FALSE)</f>
        <v>0</v>
      </c>
      <c r="L864" s="16">
        <f>VLOOKUP($C864,'Growth rate'!$B$3:$T$93,3,FALSE)*VLOOKUP($E864,BY_RES_Demand_Drivers!$A$5:$I$100,9,FALSE)</f>
        <v>0</v>
      </c>
      <c r="M864" s="49">
        <f t="shared" si="60"/>
        <v>0.6</v>
      </c>
    </row>
    <row r="865" spans="2:13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 t="shared" si="61"/>
        <v>136.41691122606136</v>
      </c>
      <c r="G865" s="16">
        <f t="shared" si="62"/>
        <v>0</v>
      </c>
      <c r="H865" s="16">
        <f t="shared" si="63"/>
        <v>0</v>
      </c>
      <c r="J865" s="16">
        <f>VLOOKUP($C865,'Growth rate'!$B$3:$T$93,3,FALSE)*VLOOKUP($E865,BY_RES_Demand_Drivers!$A$5:$I$100,7,FALSE)</f>
        <v>227.36151871010227</v>
      </c>
      <c r="K865" s="16">
        <f>VLOOKUP($C865,'Growth rate'!$B$3:$T$93,3,FALSE)*VLOOKUP($E865,BY_RES_Demand_Drivers!$A$5:$I$100,8,FALSE)</f>
        <v>0</v>
      </c>
      <c r="L865" s="16">
        <f>VLOOKUP($C865,'Growth rate'!$B$3:$T$93,3,FALSE)*VLOOKUP($E865,BY_RES_Demand_Drivers!$A$5:$I$100,9,FALSE)</f>
        <v>0</v>
      </c>
      <c r="M865" s="49">
        <f t="shared" si="60"/>
        <v>0.6</v>
      </c>
    </row>
    <row r="866" spans="2:13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 t="shared" si="61"/>
        <v>138.59958180567835</v>
      </c>
      <c r="G866" s="16">
        <f t="shared" si="62"/>
        <v>0</v>
      </c>
      <c r="H866" s="16">
        <f t="shared" si="63"/>
        <v>0</v>
      </c>
      <c r="J866" s="16">
        <f>VLOOKUP($C866,'Growth rate'!$B$3:$T$93,3,FALSE)*VLOOKUP($E866,BY_RES_Demand_Drivers!$A$5:$I$100,7,FALSE)</f>
        <v>230.99930300946392</v>
      </c>
      <c r="K866" s="16">
        <f>VLOOKUP($C866,'Growth rate'!$B$3:$T$93,3,FALSE)*VLOOKUP($E866,BY_RES_Demand_Drivers!$A$5:$I$100,8,FALSE)</f>
        <v>0</v>
      </c>
      <c r="L866" s="16">
        <f>VLOOKUP($C866,'Growth rate'!$B$3:$T$93,3,FALSE)*VLOOKUP($E866,BY_RES_Demand_Drivers!$A$5:$I$100,9,FALSE)</f>
        <v>0</v>
      </c>
      <c r="M866" s="49">
        <f t="shared" si="60"/>
        <v>0.6</v>
      </c>
    </row>
    <row r="867" spans="2:13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 t="shared" si="61"/>
        <v>140.81717511456918</v>
      </c>
      <c r="G867" s="16">
        <f t="shared" si="62"/>
        <v>0</v>
      </c>
      <c r="H867" s="16">
        <f t="shared" si="63"/>
        <v>0</v>
      </c>
      <c r="J867" s="16">
        <f>VLOOKUP($C867,'Growth rate'!$B$3:$T$93,3,FALSE)*VLOOKUP($E867,BY_RES_Demand_Drivers!$A$5:$I$100,7,FALSE)</f>
        <v>234.69529185761533</v>
      </c>
      <c r="K867" s="16">
        <f>VLOOKUP($C867,'Growth rate'!$B$3:$T$93,3,FALSE)*VLOOKUP($E867,BY_RES_Demand_Drivers!$A$5:$I$100,8,FALSE)</f>
        <v>0</v>
      </c>
      <c r="L867" s="16">
        <f>VLOOKUP($C867,'Growth rate'!$B$3:$T$93,3,FALSE)*VLOOKUP($E867,BY_RES_Demand_Drivers!$A$5:$I$100,9,FALSE)</f>
        <v>0</v>
      </c>
      <c r="M867" s="49">
        <f t="shared" si="60"/>
        <v>0.6</v>
      </c>
    </row>
    <row r="868" spans="2:13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 t="shared" si="61"/>
        <v>143.07024991640233</v>
      </c>
      <c r="G868" s="16">
        <f t="shared" si="62"/>
        <v>0</v>
      </c>
      <c r="H868" s="16">
        <f t="shared" si="63"/>
        <v>0</v>
      </c>
      <c r="J868" s="16">
        <f>VLOOKUP($C868,'Growth rate'!$B$3:$T$93,3,FALSE)*VLOOKUP($E868,BY_RES_Demand_Drivers!$A$5:$I$100,7,FALSE)</f>
        <v>238.45041652733721</v>
      </c>
      <c r="K868" s="16">
        <f>VLOOKUP($C868,'Growth rate'!$B$3:$T$93,3,FALSE)*VLOOKUP($E868,BY_RES_Demand_Drivers!$A$5:$I$100,8,FALSE)</f>
        <v>0</v>
      </c>
      <c r="L868" s="16">
        <f>VLOOKUP($C868,'Growth rate'!$B$3:$T$93,3,FALSE)*VLOOKUP($E868,BY_RES_Demand_Drivers!$A$5:$I$100,9,FALSE)</f>
        <v>0</v>
      </c>
      <c r="M868" s="49">
        <f t="shared" si="60"/>
        <v>0.6</v>
      </c>
    </row>
    <row r="869" spans="2:13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 t="shared" si="61"/>
        <v>145.35937391506477</v>
      </c>
      <c r="G869" s="16">
        <f t="shared" si="62"/>
        <v>0</v>
      </c>
      <c r="H869" s="16">
        <f t="shared" si="63"/>
        <v>0</v>
      </c>
      <c r="J869" s="16">
        <f>VLOOKUP($C869,'Growth rate'!$B$3:$T$93,3,FALSE)*VLOOKUP($E869,BY_RES_Demand_Drivers!$A$5:$I$100,7,FALSE)</f>
        <v>242.26562319177461</v>
      </c>
      <c r="K869" s="16">
        <f>VLOOKUP($C869,'Growth rate'!$B$3:$T$93,3,FALSE)*VLOOKUP($E869,BY_RES_Demand_Drivers!$A$5:$I$100,8,FALSE)</f>
        <v>0</v>
      </c>
      <c r="L869" s="16">
        <f>VLOOKUP($C869,'Growth rate'!$B$3:$T$93,3,FALSE)*VLOOKUP($E869,BY_RES_Demand_Drivers!$A$5:$I$100,9,FALSE)</f>
        <v>0</v>
      </c>
      <c r="M869" s="49">
        <f t="shared" si="60"/>
        <v>0.6</v>
      </c>
    </row>
    <row r="870" spans="2:13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 t="shared" si="61"/>
        <v>147.68512389770581</v>
      </c>
      <c r="G870" s="16">
        <f t="shared" si="62"/>
        <v>0</v>
      </c>
      <c r="H870" s="16">
        <f t="shared" si="63"/>
        <v>0</v>
      </c>
      <c r="J870" s="16">
        <f>VLOOKUP($C870,'Growth rate'!$B$3:$T$93,3,FALSE)*VLOOKUP($E870,BY_RES_Demand_Drivers!$A$5:$I$100,7,FALSE)</f>
        <v>246.14187316284301</v>
      </c>
      <c r="K870" s="16">
        <f>VLOOKUP($C870,'Growth rate'!$B$3:$T$93,3,FALSE)*VLOOKUP($E870,BY_RES_Demand_Drivers!$A$5:$I$100,8,FALSE)</f>
        <v>0</v>
      </c>
      <c r="L870" s="16">
        <f>VLOOKUP($C870,'Growth rate'!$B$3:$T$93,3,FALSE)*VLOOKUP($E870,BY_RES_Demand_Drivers!$A$5:$I$100,9,FALSE)</f>
        <v>0</v>
      </c>
      <c r="M870" s="49">
        <f t="shared" si="60"/>
        <v>0.6</v>
      </c>
    </row>
    <row r="871" spans="2:13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 t="shared" si="61"/>
        <v>150.0480858800691</v>
      </c>
      <c r="G871" s="16">
        <f t="shared" si="62"/>
        <v>0</v>
      </c>
      <c r="H871" s="16">
        <f t="shared" si="63"/>
        <v>0</v>
      </c>
      <c r="J871" s="16">
        <f>VLOOKUP($C871,'Growth rate'!$B$3:$T$93,3,FALSE)*VLOOKUP($E871,BY_RES_Demand_Drivers!$A$5:$I$100,7,FALSE)</f>
        <v>250.0801431334485</v>
      </c>
      <c r="K871" s="16">
        <f>VLOOKUP($C871,'Growth rate'!$B$3:$T$93,3,FALSE)*VLOOKUP($E871,BY_RES_Demand_Drivers!$A$5:$I$100,8,FALSE)</f>
        <v>0</v>
      </c>
      <c r="L871" s="16">
        <f>VLOOKUP($C871,'Growth rate'!$B$3:$T$93,3,FALSE)*VLOOKUP($E871,BY_RES_Demand_Drivers!$A$5:$I$100,9,FALSE)</f>
        <v>0</v>
      </c>
      <c r="M871" s="49">
        <f t="shared" si="60"/>
        <v>0.6</v>
      </c>
    </row>
    <row r="872" spans="2:13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 t="shared" si="61"/>
        <v>152.4488552541502</v>
      </c>
      <c r="G872" s="16">
        <f t="shared" si="62"/>
        <v>0</v>
      </c>
      <c r="H872" s="16">
        <f t="shared" si="63"/>
        <v>0</v>
      </c>
      <c r="J872" s="16">
        <f>VLOOKUP($C872,'Growth rate'!$B$3:$T$93,3,FALSE)*VLOOKUP($E872,BY_RES_Demand_Drivers!$A$5:$I$100,7,FALSE)</f>
        <v>254.08142542358368</v>
      </c>
      <c r="K872" s="16">
        <f>VLOOKUP($C872,'Growth rate'!$B$3:$T$93,3,FALSE)*VLOOKUP($E872,BY_RES_Demand_Drivers!$A$5:$I$100,8,FALSE)</f>
        <v>0</v>
      </c>
      <c r="L872" s="16">
        <f>VLOOKUP($C872,'Growth rate'!$B$3:$T$93,3,FALSE)*VLOOKUP($E872,BY_RES_Demand_Drivers!$A$5:$I$100,9,FALSE)</f>
        <v>0</v>
      </c>
      <c r="M872" s="49">
        <f t="shared" si="60"/>
        <v>0.6</v>
      </c>
    </row>
    <row r="873" spans="2:13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 t="shared" si="61"/>
        <v>154.8880369382166</v>
      </c>
      <c r="G873" s="16">
        <f t="shared" si="62"/>
        <v>0</v>
      </c>
      <c r="H873" s="16">
        <f t="shared" si="63"/>
        <v>0</v>
      </c>
      <c r="J873" s="16">
        <f>VLOOKUP($C873,'Growth rate'!$B$3:$T$93,3,FALSE)*VLOOKUP($E873,BY_RES_Demand_Drivers!$A$5:$I$100,7,FALSE)</f>
        <v>258.14672823036102</v>
      </c>
      <c r="K873" s="16">
        <f>VLOOKUP($C873,'Growth rate'!$B$3:$T$93,3,FALSE)*VLOOKUP($E873,BY_RES_Demand_Drivers!$A$5:$I$100,8,FALSE)</f>
        <v>0</v>
      </c>
      <c r="L873" s="16">
        <f>VLOOKUP($C873,'Growth rate'!$B$3:$T$93,3,FALSE)*VLOOKUP($E873,BY_RES_Demand_Drivers!$A$5:$I$100,9,FALSE)</f>
        <v>0</v>
      </c>
      <c r="M873" s="49">
        <f t="shared" si="60"/>
        <v>0.6</v>
      </c>
    </row>
    <row r="874" spans="2:13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 t="shared" si="61"/>
        <v>157.36624552922808</v>
      </c>
      <c r="G874" s="16">
        <f t="shared" si="62"/>
        <v>0</v>
      </c>
      <c r="H874" s="16">
        <f t="shared" si="63"/>
        <v>0</v>
      </c>
      <c r="J874" s="16">
        <f>VLOOKUP($C874,'Growth rate'!$B$3:$T$93,3,FALSE)*VLOOKUP($E874,BY_RES_Demand_Drivers!$A$5:$I$100,7,FALSE)</f>
        <v>262.2770758820468</v>
      </c>
      <c r="K874" s="16">
        <f>VLOOKUP($C874,'Growth rate'!$B$3:$T$93,3,FALSE)*VLOOKUP($E874,BY_RES_Demand_Drivers!$A$5:$I$100,8,FALSE)</f>
        <v>0</v>
      </c>
      <c r="L874" s="16">
        <f>VLOOKUP($C874,'Growth rate'!$B$3:$T$93,3,FALSE)*VLOOKUP($E874,BY_RES_Demand_Drivers!$A$5:$I$100,9,FALSE)</f>
        <v>0</v>
      </c>
      <c r="M874" s="49">
        <f t="shared" si="60"/>
        <v>0.6</v>
      </c>
    </row>
    <row r="875" spans="2:13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 t="shared" si="61"/>
        <v>159.88410545769571</v>
      </c>
      <c r="G875" s="16">
        <f t="shared" si="62"/>
        <v>0</v>
      </c>
      <c r="H875" s="16">
        <f t="shared" si="63"/>
        <v>0</v>
      </c>
      <c r="J875" s="16">
        <f>VLOOKUP($C875,'Growth rate'!$B$3:$T$93,3,FALSE)*VLOOKUP($E875,BY_RES_Demand_Drivers!$A$5:$I$100,7,FALSE)</f>
        <v>266.47350909615955</v>
      </c>
      <c r="K875" s="16">
        <f>VLOOKUP($C875,'Growth rate'!$B$3:$T$93,3,FALSE)*VLOOKUP($E875,BY_RES_Demand_Drivers!$A$5:$I$100,8,FALSE)</f>
        <v>0</v>
      </c>
      <c r="L875" s="16">
        <f>VLOOKUP($C875,'Growth rate'!$B$3:$T$93,3,FALSE)*VLOOKUP($E875,BY_RES_Demand_Drivers!$A$5:$I$100,9,FALSE)</f>
        <v>0</v>
      </c>
      <c r="M875" s="49">
        <f t="shared" si="60"/>
        <v>0.6</v>
      </c>
    </row>
    <row r="876" spans="2:13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 t="shared" si="61"/>
        <v>162.44225114501884</v>
      </c>
      <c r="G876" s="16">
        <f t="shared" si="62"/>
        <v>0</v>
      </c>
      <c r="H876" s="16">
        <f t="shared" si="63"/>
        <v>0</v>
      </c>
      <c r="J876" s="16">
        <f>VLOOKUP($C876,'Growth rate'!$B$3:$T$93,3,FALSE)*VLOOKUP($E876,BY_RES_Demand_Drivers!$A$5:$I$100,7,FALSE)</f>
        <v>270.73708524169808</v>
      </c>
      <c r="K876" s="16">
        <f>VLOOKUP($C876,'Growth rate'!$B$3:$T$93,3,FALSE)*VLOOKUP($E876,BY_RES_Demand_Drivers!$A$5:$I$100,8,FALSE)</f>
        <v>0</v>
      </c>
      <c r="L876" s="16">
        <f>VLOOKUP($C876,'Growth rate'!$B$3:$T$93,3,FALSE)*VLOOKUP($E876,BY_RES_Demand_Drivers!$A$5:$I$100,9,FALSE)</f>
        <v>0</v>
      </c>
      <c r="M876" s="49">
        <f t="shared" si="60"/>
        <v>0.6</v>
      </c>
    </row>
    <row r="877" spans="2:13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 t="shared" si="61"/>
        <v>165.04132716333916</v>
      </c>
      <c r="G877" s="16">
        <f t="shared" si="62"/>
        <v>0</v>
      </c>
      <c r="H877" s="16">
        <f t="shared" si="63"/>
        <v>0</v>
      </c>
      <c r="J877" s="16">
        <f>VLOOKUP($C877,'Growth rate'!$B$3:$T$93,3,FALSE)*VLOOKUP($E877,BY_RES_Demand_Drivers!$A$5:$I$100,7,FALSE)</f>
        <v>275.06887860556526</v>
      </c>
      <c r="K877" s="16">
        <f>VLOOKUP($C877,'Growth rate'!$B$3:$T$93,3,FALSE)*VLOOKUP($E877,BY_RES_Demand_Drivers!$A$5:$I$100,8,FALSE)</f>
        <v>0</v>
      </c>
      <c r="L877" s="16">
        <f>VLOOKUP($C877,'Growth rate'!$B$3:$T$93,3,FALSE)*VLOOKUP($E877,BY_RES_Demand_Drivers!$A$5:$I$100,9,FALSE)</f>
        <v>0</v>
      </c>
      <c r="M877" s="49">
        <f t="shared" si="60"/>
        <v>0.6</v>
      </c>
    </row>
    <row r="878" spans="2:13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 t="shared" si="61"/>
        <v>167.68198839795258</v>
      </c>
      <c r="G878" s="16">
        <f t="shared" si="62"/>
        <v>0</v>
      </c>
      <c r="H878" s="16">
        <f t="shared" si="63"/>
        <v>0</v>
      </c>
      <c r="J878" s="16">
        <f>VLOOKUP($C878,'Growth rate'!$B$3:$T$93,3,FALSE)*VLOOKUP($E878,BY_RES_Demand_Drivers!$A$5:$I$100,7,FALSE)</f>
        <v>279.46998066325432</v>
      </c>
      <c r="K878" s="16">
        <f>VLOOKUP($C878,'Growth rate'!$B$3:$T$93,3,FALSE)*VLOOKUP($E878,BY_RES_Demand_Drivers!$A$5:$I$100,8,FALSE)</f>
        <v>0</v>
      </c>
      <c r="L878" s="16">
        <f>VLOOKUP($C878,'Growth rate'!$B$3:$T$93,3,FALSE)*VLOOKUP($E878,BY_RES_Demand_Drivers!$A$5:$I$100,9,FALSE)</f>
        <v>0</v>
      </c>
      <c r="M878" s="49">
        <f t="shared" si="60"/>
        <v>0.6</v>
      </c>
    </row>
    <row r="879" spans="2:13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 t="shared" si="61"/>
        <v>170.36490021231978</v>
      </c>
      <c r="G879" s="16">
        <f t="shared" si="62"/>
        <v>0</v>
      </c>
      <c r="H879" s="16">
        <f t="shared" si="63"/>
        <v>0</v>
      </c>
      <c r="J879" s="16">
        <f>VLOOKUP($C879,'Growth rate'!$B$3:$T$93,3,FALSE)*VLOOKUP($E879,BY_RES_Demand_Drivers!$A$5:$I$100,7,FALSE)</f>
        <v>283.94150035386633</v>
      </c>
      <c r="K879" s="16">
        <f>VLOOKUP($C879,'Growth rate'!$B$3:$T$93,3,FALSE)*VLOOKUP($E879,BY_RES_Demand_Drivers!$A$5:$I$100,8,FALSE)</f>
        <v>0</v>
      </c>
      <c r="L879" s="16">
        <f>VLOOKUP($C879,'Growth rate'!$B$3:$T$93,3,FALSE)*VLOOKUP($E879,BY_RES_Demand_Drivers!$A$5:$I$100,9,FALSE)</f>
        <v>0</v>
      </c>
      <c r="M879" s="49">
        <f t="shared" si="60"/>
        <v>0.6</v>
      </c>
    </row>
    <row r="880" spans="2:13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 t="shared" si="61"/>
        <v>173.09073861571693</v>
      </c>
      <c r="G880" s="16">
        <f t="shared" si="62"/>
        <v>0</v>
      </c>
      <c r="H880" s="16">
        <f t="shared" si="63"/>
        <v>0</v>
      </c>
      <c r="J880" s="16">
        <f>VLOOKUP($C880,'Growth rate'!$B$3:$T$93,3,FALSE)*VLOOKUP($E880,BY_RES_Demand_Drivers!$A$5:$I$100,7,FALSE)</f>
        <v>288.48456435952824</v>
      </c>
      <c r="K880" s="16">
        <f>VLOOKUP($C880,'Growth rate'!$B$3:$T$93,3,FALSE)*VLOOKUP($E880,BY_RES_Demand_Drivers!$A$5:$I$100,8,FALSE)</f>
        <v>0</v>
      </c>
      <c r="L880" s="16">
        <f>VLOOKUP($C880,'Growth rate'!$B$3:$T$93,3,FALSE)*VLOOKUP($E880,BY_RES_Demand_Drivers!$A$5:$I$100,9,FALSE)</f>
        <v>0</v>
      </c>
      <c r="M880" s="49">
        <f t="shared" si="60"/>
        <v>0.6</v>
      </c>
    </row>
    <row r="881" spans="2:13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 t="shared" si="61"/>
        <v>175.86019043356836</v>
      </c>
      <c r="G881" s="16">
        <f t="shared" si="62"/>
        <v>0</v>
      </c>
      <c r="H881" s="16">
        <f t="shared" si="63"/>
        <v>0</v>
      </c>
      <c r="J881" s="16">
        <f>VLOOKUP($C881,'Growth rate'!$B$3:$T$93,3,FALSE)*VLOOKUP($E881,BY_RES_Demand_Drivers!$A$5:$I$100,7,FALSE)</f>
        <v>293.10031738928063</v>
      </c>
      <c r="K881" s="16">
        <f>VLOOKUP($C881,'Growth rate'!$B$3:$T$93,3,FALSE)*VLOOKUP($E881,BY_RES_Demand_Drivers!$A$5:$I$100,8,FALSE)</f>
        <v>0</v>
      </c>
      <c r="L881" s="16">
        <f>VLOOKUP($C881,'Growth rate'!$B$3:$T$93,3,FALSE)*VLOOKUP($E881,BY_RES_Demand_Drivers!$A$5:$I$100,9,FALSE)</f>
        <v>0</v>
      </c>
      <c r="M881" s="49">
        <f t="shared" si="60"/>
        <v>0.6</v>
      </c>
    </row>
    <row r="882" spans="2:13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 t="shared" si="61"/>
        <v>178.67395348050547</v>
      </c>
      <c r="G882" s="16">
        <f t="shared" si="62"/>
        <v>0</v>
      </c>
      <c r="H882" s="16">
        <f t="shared" si="63"/>
        <v>0</v>
      </c>
      <c r="J882" s="16">
        <f>VLOOKUP($C882,'Growth rate'!$B$3:$T$93,3,FALSE)*VLOOKUP($E882,BY_RES_Demand_Drivers!$A$5:$I$100,7,FALSE)</f>
        <v>297.78992246750914</v>
      </c>
      <c r="K882" s="16">
        <f>VLOOKUP($C882,'Growth rate'!$B$3:$T$93,3,FALSE)*VLOOKUP($E882,BY_RES_Demand_Drivers!$A$5:$I$100,8,FALSE)</f>
        <v>0</v>
      </c>
      <c r="L882" s="16">
        <f>VLOOKUP($C882,'Growth rate'!$B$3:$T$93,3,FALSE)*VLOOKUP($E882,BY_RES_Demand_Drivers!$A$5:$I$100,9,FALSE)</f>
        <v>0</v>
      </c>
      <c r="M882" s="49">
        <f t="shared" si="60"/>
        <v>0.6</v>
      </c>
    </row>
    <row r="883" spans="2:13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 t="shared" si="61"/>
        <v>181.53273673619358</v>
      </c>
      <c r="G883" s="16">
        <f t="shared" si="62"/>
        <v>0</v>
      </c>
      <c r="H883" s="16">
        <f t="shared" si="63"/>
        <v>0</v>
      </c>
      <c r="J883" s="16">
        <f>VLOOKUP($C883,'Growth rate'!$B$3:$T$93,3,FALSE)*VLOOKUP($E883,BY_RES_Demand_Drivers!$A$5:$I$100,7,FALSE)</f>
        <v>302.55456122698934</v>
      </c>
      <c r="K883" s="16">
        <f>VLOOKUP($C883,'Growth rate'!$B$3:$T$93,3,FALSE)*VLOOKUP($E883,BY_RES_Demand_Drivers!$A$5:$I$100,8,FALSE)</f>
        <v>0</v>
      </c>
      <c r="L883" s="16">
        <f>VLOOKUP($C883,'Growth rate'!$B$3:$T$93,3,FALSE)*VLOOKUP($E883,BY_RES_Demand_Drivers!$A$5:$I$100,9,FALSE)</f>
        <v>0</v>
      </c>
      <c r="M883" s="49">
        <f t="shared" si="60"/>
        <v>0.6</v>
      </c>
    </row>
    <row r="884" spans="2:13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 t="shared" si="61"/>
        <v>184.4372605239727</v>
      </c>
      <c r="G884" s="16">
        <f t="shared" si="62"/>
        <v>0</v>
      </c>
      <c r="H884" s="16">
        <f t="shared" si="63"/>
        <v>0</v>
      </c>
      <c r="J884" s="16">
        <f>VLOOKUP($C884,'Growth rate'!$B$3:$T$93,3,FALSE)*VLOOKUP($E884,BY_RES_Demand_Drivers!$A$5:$I$100,7,FALSE)</f>
        <v>307.39543420662119</v>
      </c>
      <c r="K884" s="16">
        <f>VLOOKUP($C884,'Growth rate'!$B$3:$T$93,3,FALSE)*VLOOKUP($E884,BY_RES_Demand_Drivers!$A$5:$I$100,8,FALSE)</f>
        <v>0</v>
      </c>
      <c r="L884" s="16">
        <f>VLOOKUP($C884,'Growth rate'!$B$3:$T$93,3,FALSE)*VLOOKUP($E884,BY_RES_Demand_Drivers!$A$5:$I$100,9,FALSE)</f>
        <v>0</v>
      </c>
      <c r="M884" s="49">
        <f t="shared" si="60"/>
        <v>0.6</v>
      </c>
    </row>
    <row r="885" spans="2:13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 t="shared" si="61"/>
        <v>187.38825669235624</v>
      </c>
      <c r="G885" s="16">
        <f t="shared" si="62"/>
        <v>0</v>
      </c>
      <c r="H885" s="16">
        <f t="shared" si="63"/>
        <v>0</v>
      </c>
      <c r="J885" s="16">
        <f>VLOOKUP($C885,'Growth rate'!$B$3:$T$93,3,FALSE)*VLOOKUP($E885,BY_RES_Demand_Drivers!$A$5:$I$100,7,FALSE)</f>
        <v>312.31376115392709</v>
      </c>
      <c r="K885" s="16">
        <f>VLOOKUP($C885,'Growth rate'!$B$3:$T$93,3,FALSE)*VLOOKUP($E885,BY_RES_Demand_Drivers!$A$5:$I$100,8,FALSE)</f>
        <v>0</v>
      </c>
      <c r="L885" s="16">
        <f>VLOOKUP($C885,'Growth rate'!$B$3:$T$93,3,FALSE)*VLOOKUP($E885,BY_RES_Demand_Drivers!$A$5:$I$100,9,FALSE)</f>
        <v>0</v>
      </c>
      <c r="M885" s="49">
        <f t="shared" si="60"/>
        <v>0.6</v>
      </c>
    </row>
    <row r="886" spans="2:13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 t="shared" si="61"/>
        <v>190.38646879943397</v>
      </c>
      <c r="G886" s="16">
        <f t="shared" si="62"/>
        <v>0</v>
      </c>
      <c r="H886" s="16">
        <f t="shared" si="63"/>
        <v>0</v>
      </c>
      <c r="J886" s="16">
        <f>VLOOKUP($C886,'Growth rate'!$B$3:$T$93,3,FALSE)*VLOOKUP($E886,BY_RES_Demand_Drivers!$A$5:$I$100,7,FALSE)</f>
        <v>317.31078133238998</v>
      </c>
      <c r="K886" s="16">
        <f>VLOOKUP($C886,'Growth rate'!$B$3:$T$93,3,FALSE)*VLOOKUP($E886,BY_RES_Demand_Drivers!$A$5:$I$100,8,FALSE)</f>
        <v>0</v>
      </c>
      <c r="L886" s="16">
        <f>VLOOKUP($C886,'Growth rate'!$B$3:$T$93,3,FALSE)*VLOOKUP($E886,BY_RES_Demand_Drivers!$A$5:$I$100,9,FALSE)</f>
        <v>0</v>
      </c>
      <c r="M886" s="49">
        <f t="shared" si="60"/>
        <v>0.6</v>
      </c>
    </row>
    <row r="887" spans="2:13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 t="shared" si="61"/>
        <v>193.43265230022493</v>
      </c>
      <c r="G887" s="16">
        <f t="shared" si="62"/>
        <v>0</v>
      </c>
      <c r="H887" s="16">
        <f t="shared" si="63"/>
        <v>0</v>
      </c>
      <c r="J887" s="16">
        <f>VLOOKUP($C887,'Growth rate'!$B$3:$T$93,3,FALSE)*VLOOKUP($E887,BY_RES_Demand_Drivers!$A$5:$I$100,7,FALSE)</f>
        <v>322.38775383370825</v>
      </c>
      <c r="K887" s="16">
        <f>VLOOKUP($C887,'Growth rate'!$B$3:$T$93,3,FALSE)*VLOOKUP($E887,BY_RES_Demand_Drivers!$A$5:$I$100,8,FALSE)</f>
        <v>0</v>
      </c>
      <c r="L887" s="16">
        <f>VLOOKUP($C887,'Growth rate'!$B$3:$T$93,3,FALSE)*VLOOKUP($E887,BY_RES_Demand_Drivers!$A$5:$I$100,9,FALSE)</f>
        <v>0</v>
      </c>
      <c r="M887" s="49">
        <f t="shared" si="60"/>
        <v>0.6</v>
      </c>
    </row>
    <row r="888" spans="2:13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 t="shared" si="61"/>
        <v>196.52757473702852</v>
      </c>
      <c r="G888" s="16">
        <f t="shared" si="62"/>
        <v>0</v>
      </c>
      <c r="H888" s="16">
        <f t="shared" si="63"/>
        <v>0</v>
      </c>
      <c r="J888" s="16">
        <f>VLOOKUP($C888,'Growth rate'!$B$3:$T$93,3,FALSE)*VLOOKUP($E888,BY_RES_Demand_Drivers!$A$5:$I$100,7,FALSE)</f>
        <v>327.54595789504754</v>
      </c>
      <c r="K888" s="16">
        <f>VLOOKUP($C888,'Growth rate'!$B$3:$T$93,3,FALSE)*VLOOKUP($E888,BY_RES_Demand_Drivers!$A$5:$I$100,8,FALSE)</f>
        <v>0</v>
      </c>
      <c r="L888" s="16">
        <f>VLOOKUP($C888,'Growth rate'!$B$3:$T$93,3,FALSE)*VLOOKUP($E888,BY_RES_Demand_Drivers!$A$5:$I$100,9,FALSE)</f>
        <v>0</v>
      </c>
      <c r="M888" s="49">
        <f t="shared" si="60"/>
        <v>0.6</v>
      </c>
    </row>
    <row r="889" spans="2:13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 t="shared" si="61"/>
        <v>199.67201593282098</v>
      </c>
      <c r="G889" s="16">
        <f t="shared" si="62"/>
        <v>0</v>
      </c>
      <c r="H889" s="16">
        <f t="shared" si="63"/>
        <v>0</v>
      </c>
      <c r="J889" s="16">
        <f>VLOOKUP($C889,'Growth rate'!$B$3:$T$93,3,FALSE)*VLOOKUP($E889,BY_RES_Demand_Drivers!$A$5:$I$100,7,FALSE)</f>
        <v>332.7866932213683</v>
      </c>
      <c r="K889" s="16">
        <f>VLOOKUP($C889,'Growth rate'!$B$3:$T$93,3,FALSE)*VLOOKUP($E889,BY_RES_Demand_Drivers!$A$5:$I$100,8,FALSE)</f>
        <v>0</v>
      </c>
      <c r="L889" s="16">
        <f>VLOOKUP($C889,'Growth rate'!$B$3:$T$93,3,FALSE)*VLOOKUP($E889,BY_RES_Demand_Drivers!$A$5:$I$100,9,FALSE)</f>
        <v>0</v>
      </c>
      <c r="M889" s="49">
        <f t="shared" si="60"/>
        <v>0.6</v>
      </c>
    </row>
    <row r="890" spans="2:13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 t="shared" si="61"/>
        <v>202.86676818774615</v>
      </c>
      <c r="G890" s="16">
        <f t="shared" si="62"/>
        <v>0</v>
      </c>
      <c r="H890" s="16">
        <f t="shared" si="63"/>
        <v>0</v>
      </c>
      <c r="J890" s="16">
        <f>VLOOKUP($C890,'Growth rate'!$B$3:$T$93,3,FALSE)*VLOOKUP($E890,BY_RES_Demand_Drivers!$A$5:$I$100,7,FALSE)</f>
        <v>338.11128031291025</v>
      </c>
      <c r="K890" s="16">
        <f>VLOOKUP($C890,'Growth rate'!$B$3:$T$93,3,FALSE)*VLOOKUP($E890,BY_RES_Demand_Drivers!$A$5:$I$100,8,FALSE)</f>
        <v>0</v>
      </c>
      <c r="L890" s="16">
        <f>VLOOKUP($C890,'Growth rate'!$B$3:$T$93,3,FALSE)*VLOOKUP($E890,BY_RES_Demand_Drivers!$A$5:$I$100,9,FALSE)</f>
        <v>0</v>
      </c>
      <c r="M890" s="49">
        <f t="shared" si="60"/>
        <v>0.6</v>
      </c>
    </row>
    <row r="891" spans="2:13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 t="shared" si="61"/>
        <v>206.11263647875006</v>
      </c>
      <c r="G891" s="16">
        <f t="shared" si="62"/>
        <v>0</v>
      </c>
      <c r="H891" s="16">
        <f t="shared" si="63"/>
        <v>0</v>
      </c>
      <c r="J891" s="16">
        <f>VLOOKUP($C891,'Growth rate'!$B$3:$T$93,3,FALSE)*VLOOKUP($E891,BY_RES_Demand_Drivers!$A$5:$I$100,7,FALSE)</f>
        <v>343.52106079791679</v>
      </c>
      <c r="K891" s="16">
        <f>VLOOKUP($C891,'Growth rate'!$B$3:$T$93,3,FALSE)*VLOOKUP($E891,BY_RES_Demand_Drivers!$A$5:$I$100,8,FALSE)</f>
        <v>0</v>
      </c>
      <c r="L891" s="16">
        <f>VLOOKUP($C891,'Growth rate'!$B$3:$T$93,3,FALSE)*VLOOKUP($E891,BY_RES_Demand_Drivers!$A$5:$I$100,9,FALSE)</f>
        <v>0</v>
      </c>
      <c r="M891" s="49">
        <f t="shared" si="60"/>
        <v>0.6</v>
      </c>
    </row>
    <row r="892" spans="2:13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 t="shared" si="61"/>
        <v>209.41043866241009</v>
      </c>
      <c r="G892" s="16">
        <f t="shared" si="62"/>
        <v>0</v>
      </c>
      <c r="H892" s="16">
        <f t="shared" si="63"/>
        <v>0</v>
      </c>
      <c r="J892" s="16">
        <f>VLOOKUP($C892,'Growth rate'!$B$3:$T$93,3,FALSE)*VLOOKUP($E892,BY_RES_Demand_Drivers!$A$5:$I$100,7,FALSE)</f>
        <v>349.01739777068349</v>
      </c>
      <c r="K892" s="16">
        <f>VLOOKUP($C892,'Growth rate'!$B$3:$T$93,3,FALSE)*VLOOKUP($E892,BY_RES_Demand_Drivers!$A$5:$I$100,8,FALSE)</f>
        <v>0</v>
      </c>
      <c r="L892" s="16">
        <f>VLOOKUP($C892,'Growth rate'!$B$3:$T$93,3,FALSE)*VLOOKUP($E892,BY_RES_Demand_Drivers!$A$5:$I$100,9,FALSE)</f>
        <v>0</v>
      </c>
      <c r="M892" s="49">
        <f t="shared" si="60"/>
        <v>0.6</v>
      </c>
    </row>
    <row r="893" spans="2:13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 t="shared" si="61"/>
        <v>212.76100568100864</v>
      </c>
      <c r="G893" s="16">
        <f t="shared" si="62"/>
        <v>0</v>
      </c>
      <c r="H893" s="16">
        <f t="shared" si="63"/>
        <v>0</v>
      </c>
      <c r="J893" s="16">
        <f>VLOOKUP($C893,'Growth rate'!$B$3:$T$93,3,FALSE)*VLOOKUP($E893,BY_RES_Demand_Drivers!$A$5:$I$100,7,FALSE)</f>
        <v>354.60167613501443</v>
      </c>
      <c r="K893" s="16">
        <f>VLOOKUP($C893,'Growth rate'!$B$3:$T$93,3,FALSE)*VLOOKUP($E893,BY_RES_Demand_Drivers!$A$5:$I$100,8,FALSE)</f>
        <v>0</v>
      </c>
      <c r="L893" s="16">
        <f>VLOOKUP($C893,'Growth rate'!$B$3:$T$93,3,FALSE)*VLOOKUP($E893,BY_RES_Demand_Drivers!$A$5:$I$100,9,FALSE)</f>
        <v>0</v>
      </c>
      <c r="M893" s="49">
        <f t="shared" si="60"/>
        <v>0.6</v>
      </c>
    </row>
    <row r="894" spans="2:13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 t="shared" si="61"/>
        <v>216.1651817719048</v>
      </c>
      <c r="G894" s="16">
        <f t="shared" si="62"/>
        <v>0</v>
      </c>
      <c r="H894" s="16">
        <f t="shared" si="63"/>
        <v>0</v>
      </c>
      <c r="J894" s="16">
        <f>VLOOKUP($C894,'Growth rate'!$B$3:$T$93,3,FALSE)*VLOOKUP($E894,BY_RES_Demand_Drivers!$A$5:$I$100,7,FALSE)</f>
        <v>360.27530295317467</v>
      </c>
      <c r="K894" s="16">
        <f>VLOOKUP($C894,'Growth rate'!$B$3:$T$93,3,FALSE)*VLOOKUP($E894,BY_RES_Demand_Drivers!$A$5:$I$100,8,FALSE)</f>
        <v>0</v>
      </c>
      <c r="L894" s="16">
        <f>VLOOKUP($C894,'Growth rate'!$B$3:$T$93,3,FALSE)*VLOOKUP($E894,BY_RES_Demand_Drivers!$A$5:$I$100,9,FALSE)</f>
        <v>0</v>
      </c>
      <c r="M894" s="49">
        <f t="shared" si="60"/>
        <v>0.6</v>
      </c>
    </row>
    <row r="895" spans="2:13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 t="shared" si="61"/>
        <v>219.62382468025527</v>
      </c>
      <c r="G895" s="16">
        <f t="shared" si="62"/>
        <v>0</v>
      </c>
      <c r="H895" s="16">
        <f t="shared" si="63"/>
        <v>0</v>
      </c>
      <c r="J895" s="16">
        <f>VLOOKUP($C895,'Growth rate'!$B$3:$T$93,3,FALSE)*VLOOKUP($E895,BY_RES_Demand_Drivers!$A$5:$I$100,7,FALSE)</f>
        <v>366.03970780042545</v>
      </c>
      <c r="K895" s="16">
        <f>VLOOKUP($C895,'Growth rate'!$B$3:$T$93,3,FALSE)*VLOOKUP($E895,BY_RES_Demand_Drivers!$A$5:$I$100,8,FALSE)</f>
        <v>0</v>
      </c>
      <c r="L895" s="16">
        <f>VLOOKUP($C895,'Growth rate'!$B$3:$T$93,3,FALSE)*VLOOKUP($E895,BY_RES_Demand_Drivers!$A$5:$I$100,9,FALSE)</f>
        <v>0</v>
      </c>
      <c r="M895" s="49">
        <f t="shared" ref="M895:M905" si="64">M813</f>
        <v>0.6</v>
      </c>
    </row>
    <row r="896" spans="2:13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 t="shared" si="61"/>
        <v>223.13780587513938</v>
      </c>
      <c r="G896" s="16">
        <f t="shared" si="62"/>
        <v>0</v>
      </c>
      <c r="H896" s="16">
        <f t="shared" si="63"/>
        <v>0</v>
      </c>
      <c r="J896" s="16">
        <f>VLOOKUP($C896,'Growth rate'!$B$3:$T$93,3,FALSE)*VLOOKUP($E896,BY_RES_Demand_Drivers!$A$5:$I$100,7,FALSE)</f>
        <v>371.89634312523231</v>
      </c>
      <c r="K896" s="16">
        <f>VLOOKUP($C896,'Growth rate'!$B$3:$T$93,3,FALSE)*VLOOKUP($E896,BY_RES_Demand_Drivers!$A$5:$I$100,8,FALSE)</f>
        <v>0</v>
      </c>
      <c r="L896" s="16">
        <f>VLOOKUP($C896,'Growth rate'!$B$3:$T$93,3,FALSE)*VLOOKUP($E896,BY_RES_Demand_Drivers!$A$5:$I$100,9,FALSE)</f>
        <v>0</v>
      </c>
      <c r="M896" s="49">
        <f t="shared" si="64"/>
        <v>0.6</v>
      </c>
    </row>
    <row r="897" spans="2:13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 t="shared" si="61"/>
        <v>226.70801076914162</v>
      </c>
      <c r="G897" s="16">
        <f t="shared" si="62"/>
        <v>0</v>
      </c>
      <c r="H897" s="16">
        <f t="shared" si="63"/>
        <v>0</v>
      </c>
      <c r="J897" s="16">
        <f>VLOOKUP($C897,'Growth rate'!$B$3:$T$93,3,FALSE)*VLOOKUP($E897,BY_RES_Demand_Drivers!$A$5:$I$100,7,FALSE)</f>
        <v>377.84668461523603</v>
      </c>
      <c r="K897" s="16">
        <f>VLOOKUP($C897,'Growth rate'!$B$3:$T$93,3,FALSE)*VLOOKUP($E897,BY_RES_Demand_Drivers!$A$5:$I$100,8,FALSE)</f>
        <v>0</v>
      </c>
      <c r="L897" s="16">
        <f>VLOOKUP($C897,'Growth rate'!$B$3:$T$93,3,FALSE)*VLOOKUP($E897,BY_RES_Demand_Drivers!$A$5:$I$100,9,FALSE)</f>
        <v>0</v>
      </c>
      <c r="M897" s="49">
        <f t="shared" si="64"/>
        <v>0.6</v>
      </c>
    </row>
    <row r="898" spans="2:13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 t="shared" si="61"/>
        <v>230.3353389414479</v>
      </c>
      <c r="G898" s="16">
        <f t="shared" si="62"/>
        <v>0</v>
      </c>
      <c r="H898" s="16">
        <f t="shared" si="63"/>
        <v>0</v>
      </c>
      <c r="J898" s="16">
        <f>VLOOKUP($C898,'Growth rate'!$B$3:$T$93,3,FALSE)*VLOOKUP($E898,BY_RES_Demand_Drivers!$A$5:$I$100,7,FALSE)</f>
        <v>383.89223156907985</v>
      </c>
      <c r="K898" s="16">
        <f>VLOOKUP($C898,'Growth rate'!$B$3:$T$93,3,FALSE)*VLOOKUP($E898,BY_RES_Demand_Drivers!$A$5:$I$100,8,FALSE)</f>
        <v>0</v>
      </c>
      <c r="L898" s="16">
        <f>VLOOKUP($C898,'Growth rate'!$B$3:$T$93,3,FALSE)*VLOOKUP($E898,BY_RES_Demand_Drivers!$A$5:$I$100,9,FALSE)</f>
        <v>0</v>
      </c>
      <c r="M898" s="49">
        <f t="shared" si="64"/>
        <v>0.6</v>
      </c>
    </row>
    <row r="899" spans="2:13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 t="shared" si="61"/>
        <v>234.02070436451109</v>
      </c>
      <c r="G899" s="16">
        <f t="shared" si="62"/>
        <v>0</v>
      </c>
      <c r="H899" s="16">
        <f t="shared" si="63"/>
        <v>0</v>
      </c>
      <c r="J899" s="16">
        <f>VLOOKUP($C899,'Growth rate'!$B$3:$T$93,3,FALSE)*VLOOKUP($E899,BY_RES_Demand_Drivers!$A$5:$I$100,7,FALSE)</f>
        <v>390.03450727418516</v>
      </c>
      <c r="K899" s="16">
        <f>VLOOKUP($C899,'Growth rate'!$B$3:$T$93,3,FALSE)*VLOOKUP($E899,BY_RES_Demand_Drivers!$A$5:$I$100,8,FALSE)</f>
        <v>0</v>
      </c>
      <c r="L899" s="16">
        <f>VLOOKUP($C899,'Growth rate'!$B$3:$T$93,3,FALSE)*VLOOKUP($E899,BY_RES_Demand_Drivers!$A$5:$I$100,9,FALSE)</f>
        <v>0</v>
      </c>
      <c r="M899" s="49">
        <f t="shared" si="64"/>
        <v>0.6</v>
      </c>
    </row>
    <row r="900" spans="2:13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 t="shared" si="61"/>
        <v>237.76503563434329</v>
      </c>
      <c r="G900" s="16">
        <f t="shared" si="62"/>
        <v>0</v>
      </c>
      <c r="H900" s="16">
        <f t="shared" si="63"/>
        <v>0</v>
      </c>
      <c r="J900" s="16">
        <f>VLOOKUP($C900,'Growth rate'!$B$3:$T$93,3,FALSE)*VLOOKUP($E900,BY_RES_Demand_Drivers!$A$5:$I$100,7,FALSE)</f>
        <v>396.27505939057215</v>
      </c>
      <c r="K900" s="16">
        <f>VLOOKUP($C900,'Growth rate'!$B$3:$T$93,3,FALSE)*VLOOKUP($E900,BY_RES_Demand_Drivers!$A$5:$I$100,8,FALSE)</f>
        <v>0</v>
      </c>
      <c r="L900" s="16">
        <f>VLOOKUP($C900,'Growth rate'!$B$3:$T$93,3,FALSE)*VLOOKUP($E900,BY_RES_Demand_Drivers!$A$5:$I$100,9,FALSE)</f>
        <v>0</v>
      </c>
      <c r="M900" s="49">
        <f t="shared" si="64"/>
        <v>0.6</v>
      </c>
    </row>
    <row r="901" spans="2:13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 t="shared" ref="F901:F905" si="65">J901*$M901</f>
        <v>241.56927620449278</v>
      </c>
      <c r="G901" s="16">
        <f t="shared" ref="G901:G905" si="66">K901*$M901</f>
        <v>0</v>
      </c>
      <c r="H901" s="16">
        <f t="shared" ref="H901:H905" si="67">L901*$M901</f>
        <v>0</v>
      </c>
      <c r="J901" s="16">
        <f>VLOOKUP($C901,'Growth rate'!$B$3:$T$93,3,FALSE)*VLOOKUP($E901,BY_RES_Demand_Drivers!$A$5:$I$100,7,FALSE)</f>
        <v>402.6154603408213</v>
      </c>
      <c r="K901" s="16">
        <f>VLOOKUP($C901,'Growth rate'!$B$3:$T$93,3,FALSE)*VLOOKUP($E901,BY_RES_Demand_Drivers!$A$5:$I$100,8,FALSE)</f>
        <v>0</v>
      </c>
      <c r="L901" s="16">
        <f>VLOOKUP($C901,'Growth rate'!$B$3:$T$93,3,FALSE)*VLOOKUP($E901,BY_RES_Demand_Drivers!$A$5:$I$100,9,FALSE)</f>
        <v>0</v>
      </c>
      <c r="M901" s="49">
        <f t="shared" si="64"/>
        <v>0.6</v>
      </c>
    </row>
    <row r="902" spans="2:13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 t="shared" si="65"/>
        <v>245.43438462376466</v>
      </c>
      <c r="G902" s="16">
        <f t="shared" si="66"/>
        <v>0</v>
      </c>
      <c r="H902" s="16">
        <f t="shared" si="67"/>
        <v>0</v>
      </c>
      <c r="J902" s="16">
        <f>VLOOKUP($C902,'Growth rate'!$B$3:$T$93,3,FALSE)*VLOOKUP($E902,BY_RES_Demand_Drivers!$A$5:$I$100,7,FALSE)</f>
        <v>409.05730770627446</v>
      </c>
      <c r="K902" s="16">
        <f>VLOOKUP($C902,'Growth rate'!$B$3:$T$93,3,FALSE)*VLOOKUP($E902,BY_RES_Demand_Drivers!$A$5:$I$100,8,FALSE)</f>
        <v>0</v>
      </c>
      <c r="L902" s="16">
        <f>VLOOKUP($C902,'Growth rate'!$B$3:$T$93,3,FALSE)*VLOOKUP($E902,BY_RES_Demand_Drivers!$A$5:$I$100,9,FALSE)</f>
        <v>0</v>
      </c>
      <c r="M902" s="49">
        <f t="shared" si="64"/>
        <v>0.6</v>
      </c>
    </row>
    <row r="903" spans="2:13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 t="shared" si="65"/>
        <v>249.3613347777449</v>
      </c>
      <c r="G903" s="16">
        <f t="shared" si="66"/>
        <v>0</v>
      </c>
      <c r="H903" s="16">
        <f t="shared" si="67"/>
        <v>0</v>
      </c>
      <c r="J903" s="16">
        <f>VLOOKUP($C903,'Growth rate'!$B$3:$T$93,3,FALSE)*VLOOKUP($E903,BY_RES_Demand_Drivers!$A$5:$I$100,7,FALSE)</f>
        <v>415.60222462957483</v>
      </c>
      <c r="K903" s="16">
        <f>VLOOKUP($C903,'Growth rate'!$B$3:$T$93,3,FALSE)*VLOOKUP($E903,BY_RES_Demand_Drivers!$A$5:$I$100,8,FALSE)</f>
        <v>0</v>
      </c>
      <c r="L903" s="16">
        <f>VLOOKUP($C903,'Growth rate'!$B$3:$T$93,3,FALSE)*VLOOKUP($E903,BY_RES_Demand_Drivers!$A$5:$I$100,9,FALSE)</f>
        <v>0</v>
      </c>
      <c r="M903" s="49">
        <f t="shared" si="64"/>
        <v>0.6</v>
      </c>
    </row>
    <row r="904" spans="2:13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 t="shared" si="65"/>
        <v>253.3511161341888</v>
      </c>
      <c r="G904" s="16">
        <f t="shared" si="66"/>
        <v>0</v>
      </c>
      <c r="H904" s="16">
        <f t="shared" si="67"/>
        <v>0</v>
      </c>
      <c r="J904" s="16">
        <f>VLOOKUP($C904,'Growth rate'!$B$3:$T$93,3,FALSE)*VLOOKUP($E904,BY_RES_Demand_Drivers!$A$5:$I$100,7,FALSE)</f>
        <v>422.25186022364801</v>
      </c>
      <c r="K904" s="16">
        <f>VLOOKUP($C904,'Growth rate'!$B$3:$T$93,3,FALSE)*VLOOKUP($E904,BY_RES_Demand_Drivers!$A$5:$I$100,8,FALSE)</f>
        <v>0</v>
      </c>
      <c r="L904" s="16">
        <f>VLOOKUP($C904,'Growth rate'!$B$3:$T$93,3,FALSE)*VLOOKUP($E904,BY_RES_Demand_Drivers!$A$5:$I$100,9,FALSE)</f>
        <v>0</v>
      </c>
      <c r="M904" s="49">
        <f t="shared" si="64"/>
        <v>0.6</v>
      </c>
    </row>
    <row r="905" spans="2:13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 t="shared" si="65"/>
        <v>257.40473399233582</v>
      </c>
      <c r="G905" s="16">
        <f t="shared" si="66"/>
        <v>0</v>
      </c>
      <c r="H905" s="16">
        <f t="shared" si="67"/>
        <v>0</v>
      </c>
      <c r="J905" s="16">
        <f>VLOOKUP($C905,'Growth rate'!$B$3:$T$93,3,FALSE)*VLOOKUP($E905,BY_RES_Demand_Drivers!$A$5:$I$100,7,FALSE)</f>
        <v>429.00788998722641</v>
      </c>
      <c r="K905" s="16">
        <f>VLOOKUP($C905,'Growth rate'!$B$3:$T$93,3,FALSE)*VLOOKUP($E905,BY_RES_Demand_Drivers!$A$5:$I$100,8,FALSE)</f>
        <v>0</v>
      </c>
      <c r="L905" s="16">
        <f>VLOOKUP($C905,'Growth rate'!$B$3:$T$93,3,FALSE)*VLOOKUP($E905,BY_RES_Demand_Drivers!$A$5:$I$100,9,FALSE)</f>
        <v>0</v>
      </c>
      <c r="M905" s="49">
        <f t="shared" si="64"/>
        <v>0.6</v>
      </c>
    </row>
  </sheetData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M905"/>
  <sheetViews>
    <sheetView topLeftCell="A888" workbookViewId="0">
      <selection activeCell="M4" sqref="M4:M905"/>
    </sheetView>
  </sheetViews>
  <sheetFormatPr defaultColWidth="8.88671875" defaultRowHeight="14.4"/>
  <cols>
    <col min="1" max="16384" width="8.88671875" style="16"/>
  </cols>
  <sheetData>
    <row r="2" spans="2:13">
      <c r="B2" s="1" t="s">
        <v>12</v>
      </c>
      <c r="D2" s="2"/>
    </row>
    <row r="3" spans="2:13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21</v>
      </c>
      <c r="G3" s="4" t="s">
        <v>22</v>
      </c>
      <c r="H3" s="4" t="s">
        <v>23</v>
      </c>
    </row>
    <row r="4" spans="2:13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J4*$M4</f>
        <v>539.60708248989897</v>
      </c>
      <c r="G4" s="16">
        <f>K4*$M4</f>
        <v>0</v>
      </c>
      <c r="H4" s="16">
        <f>L4*$M4</f>
        <v>0</v>
      </c>
      <c r="J4" s="16">
        <f>VLOOKUP($C4,'Growth rate'!$B$3:$T$93,7,FALSE)*VLOOKUP($E4,BY_COM_Demand_Drivers!$A$5:$I$100,7,FALSE)</f>
        <v>539.60708248989897</v>
      </c>
      <c r="K4" s="16">
        <f>VLOOKUP($C4,'Growth rate'!$B$3:$T$93,7,FALSE)*VLOOKUP($E4,BY_COM_Demand_Drivers!$A$5:$I$100,8,FALSE)</f>
        <v>0</v>
      </c>
      <c r="L4" s="16">
        <f>VLOOKUP($C4,'Growth rate'!$B$3:$T$93,7,FALSE)*VLOOKUP($E4,BY_COM_Demand_Drivers!$A$5:$I$100,9,FALSE)</f>
        <v>0</v>
      </c>
      <c r="M4" s="49">
        <v>1</v>
      </c>
    </row>
    <row r="5" spans="2:13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 t="shared" ref="F5:F68" si="0">J5*$M5</f>
        <v>548.51503527431601</v>
      </c>
      <c r="G5" s="16">
        <f t="shared" ref="G5:G68" si="1">K5*$M5</f>
        <v>0</v>
      </c>
      <c r="H5" s="16">
        <f t="shared" ref="H5:H68" si="2">L5*$M5</f>
        <v>0</v>
      </c>
      <c r="J5" s="16">
        <f>VLOOKUP($C5,'Growth rate'!$B$3:$T$93,7,FALSE)*VLOOKUP($E5,BY_COM_Demand_Drivers!$A$5:$I$100,7,FALSE)</f>
        <v>548.51503527431601</v>
      </c>
      <c r="K5" s="16">
        <f>VLOOKUP($C5,'Growth rate'!$B$3:$T$93,7,FALSE)*VLOOKUP($E5,BY_COM_Demand_Drivers!$A$5:$I$100,8,FALSE)</f>
        <v>0</v>
      </c>
      <c r="L5" s="16">
        <f>VLOOKUP($C5,'Growth rate'!$B$3:$T$93,7,FALSE)*VLOOKUP($E5,BY_COM_Demand_Drivers!$A$5:$I$100,9,FALSE)</f>
        <v>0</v>
      </c>
      <c r="M5" s="49">
        <v>1</v>
      </c>
    </row>
    <row r="6" spans="2:13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 t="shared" si="0"/>
        <v>557.42298805873304</v>
      </c>
      <c r="G6" s="16">
        <f t="shared" si="1"/>
        <v>0</v>
      </c>
      <c r="H6" s="16">
        <f t="shared" si="2"/>
        <v>0</v>
      </c>
      <c r="J6" s="16">
        <f>VLOOKUP($C6,'Growth rate'!$B$3:$T$93,7,FALSE)*VLOOKUP($E6,BY_COM_Demand_Drivers!$A$5:$I$100,7,FALSE)</f>
        <v>557.42298805873304</v>
      </c>
      <c r="K6" s="16">
        <f>VLOOKUP($C6,'Growth rate'!$B$3:$T$93,7,FALSE)*VLOOKUP($E6,BY_COM_Demand_Drivers!$A$5:$I$100,8,FALSE)</f>
        <v>0</v>
      </c>
      <c r="L6" s="16">
        <f>VLOOKUP($C6,'Growth rate'!$B$3:$T$93,7,FALSE)*VLOOKUP($E6,BY_COM_Demand_Drivers!$A$5:$I$100,9,FALSE)</f>
        <v>0</v>
      </c>
      <c r="M6" s="49">
        <v>1</v>
      </c>
    </row>
    <row r="7" spans="2:13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 t="shared" si="0"/>
        <v>566.33094084315007</v>
      </c>
      <c r="G7" s="16">
        <f t="shared" si="1"/>
        <v>0</v>
      </c>
      <c r="H7" s="16">
        <f t="shared" si="2"/>
        <v>0</v>
      </c>
      <c r="J7" s="16">
        <f>VLOOKUP($C7,'Growth rate'!$B$3:$T$93,7,FALSE)*VLOOKUP($E7,BY_COM_Demand_Drivers!$A$5:$I$100,7,FALSE)</f>
        <v>566.33094084315007</v>
      </c>
      <c r="K7" s="16">
        <f>VLOOKUP($C7,'Growth rate'!$B$3:$T$93,7,FALSE)*VLOOKUP($E7,BY_COM_Demand_Drivers!$A$5:$I$100,8,FALSE)</f>
        <v>0</v>
      </c>
      <c r="L7" s="16">
        <f>VLOOKUP($C7,'Growth rate'!$B$3:$T$93,7,FALSE)*VLOOKUP($E7,BY_COM_Demand_Drivers!$A$5:$I$100,9,FALSE)</f>
        <v>0</v>
      </c>
      <c r="M7" s="49">
        <v>1</v>
      </c>
    </row>
    <row r="8" spans="2:13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 t="shared" si="0"/>
        <v>575.23889362756711</v>
      </c>
      <c r="G8" s="16">
        <f t="shared" si="1"/>
        <v>0</v>
      </c>
      <c r="H8" s="16">
        <f t="shared" si="2"/>
        <v>0</v>
      </c>
      <c r="J8" s="16">
        <f>VLOOKUP($C8,'Growth rate'!$B$3:$T$93,7,FALSE)*VLOOKUP($E8,BY_COM_Demand_Drivers!$A$5:$I$100,7,FALSE)</f>
        <v>575.23889362756711</v>
      </c>
      <c r="K8" s="16">
        <f>VLOOKUP($C8,'Growth rate'!$B$3:$T$93,7,FALSE)*VLOOKUP($E8,BY_COM_Demand_Drivers!$A$5:$I$100,8,FALSE)</f>
        <v>0</v>
      </c>
      <c r="L8" s="16">
        <f>VLOOKUP($C8,'Growth rate'!$B$3:$T$93,7,FALSE)*VLOOKUP($E8,BY_COM_Demand_Drivers!$A$5:$I$100,9,FALSE)</f>
        <v>0</v>
      </c>
      <c r="M8" s="49">
        <v>1</v>
      </c>
    </row>
    <row r="9" spans="2:13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 t="shared" si="0"/>
        <v>584.14684641198414</v>
      </c>
      <c r="G9" s="16">
        <f t="shared" si="1"/>
        <v>0</v>
      </c>
      <c r="H9" s="16">
        <f t="shared" si="2"/>
        <v>0</v>
      </c>
      <c r="J9" s="16">
        <f>VLOOKUP($C9,'Growth rate'!$B$3:$T$93,7,FALSE)*VLOOKUP($E9,BY_COM_Demand_Drivers!$A$5:$I$100,7,FALSE)</f>
        <v>584.14684641198414</v>
      </c>
      <c r="K9" s="16">
        <f>VLOOKUP($C9,'Growth rate'!$B$3:$T$93,7,FALSE)*VLOOKUP($E9,BY_COM_Demand_Drivers!$A$5:$I$100,8,FALSE)</f>
        <v>0</v>
      </c>
      <c r="L9" s="16">
        <f>VLOOKUP($C9,'Growth rate'!$B$3:$T$93,7,FALSE)*VLOOKUP($E9,BY_COM_Demand_Drivers!$A$5:$I$100,9,FALSE)</f>
        <v>0</v>
      </c>
      <c r="M9" s="49">
        <v>1</v>
      </c>
    </row>
    <row r="10" spans="2:13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 t="shared" si="0"/>
        <v>533.74931927676107</v>
      </c>
      <c r="G10" s="16">
        <f t="shared" si="1"/>
        <v>0</v>
      </c>
      <c r="H10" s="16">
        <f t="shared" si="2"/>
        <v>0</v>
      </c>
      <c r="J10" s="16">
        <f>VLOOKUP($C10,'Growth rate'!$B$3:$T$93,7,FALSE)*VLOOKUP($E10,BY_COM_Demand_Drivers!$A$5:$I$100,7,FALSE)</f>
        <v>593.05479919640118</v>
      </c>
      <c r="K10" s="16">
        <f>VLOOKUP($C10,'Growth rate'!$B$3:$T$93,7,FALSE)*VLOOKUP($E10,BY_COM_Demand_Drivers!$A$5:$I$100,8,FALSE)</f>
        <v>0</v>
      </c>
      <c r="L10" s="16">
        <f>VLOOKUP($C10,'Growth rate'!$B$3:$T$93,7,FALSE)*VLOOKUP($E10,BY_COM_Demand_Drivers!$A$5:$I$100,9,FALSE)</f>
        <v>0</v>
      </c>
      <c r="M10" s="49">
        <v>0.9</v>
      </c>
    </row>
    <row r="11" spans="2:13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 t="shared" si="0"/>
        <v>535.74684926292821</v>
      </c>
      <c r="G11" s="16">
        <f t="shared" si="1"/>
        <v>0</v>
      </c>
      <c r="H11" s="16">
        <f t="shared" si="2"/>
        <v>0</v>
      </c>
      <c r="J11" s="16">
        <f>VLOOKUP($C11,'Growth rate'!$B$3:$T$93,7,FALSE)*VLOOKUP($E11,BY_COM_Demand_Drivers!$A$5:$I$100,7,FALSE)</f>
        <v>601.96275198081821</v>
      </c>
      <c r="K11" s="16">
        <f>VLOOKUP($C11,'Growth rate'!$B$3:$T$93,7,FALSE)*VLOOKUP($E11,BY_COM_Demand_Drivers!$A$5:$I$100,8,FALSE)</f>
        <v>0</v>
      </c>
      <c r="L11" s="16">
        <f>VLOOKUP($C11,'Growth rate'!$B$3:$T$93,7,FALSE)*VLOOKUP($E11,BY_COM_Demand_Drivers!$A$5:$I$100,9,FALSE)</f>
        <v>0</v>
      </c>
      <c r="M11" s="49">
        <v>0.89</v>
      </c>
    </row>
    <row r="12" spans="2:13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 t="shared" si="0"/>
        <v>537.56622019340705</v>
      </c>
      <c r="G12" s="16">
        <f t="shared" si="1"/>
        <v>0</v>
      </c>
      <c r="H12" s="16">
        <f t="shared" si="2"/>
        <v>0</v>
      </c>
      <c r="J12" s="16">
        <f>VLOOKUP($C12,'Growth rate'!$B$3:$T$93,7,FALSE)*VLOOKUP($E12,BY_COM_Demand_Drivers!$A$5:$I$100,7,FALSE)</f>
        <v>610.87070476523525</v>
      </c>
      <c r="K12" s="16">
        <f>VLOOKUP($C12,'Growth rate'!$B$3:$T$93,7,FALSE)*VLOOKUP($E12,BY_COM_Demand_Drivers!$A$5:$I$100,8,FALSE)</f>
        <v>0</v>
      </c>
      <c r="L12" s="16">
        <f>VLOOKUP($C12,'Growth rate'!$B$3:$T$93,7,FALSE)*VLOOKUP($E12,BY_COM_Demand_Drivers!$A$5:$I$100,9,FALSE)</f>
        <v>0</v>
      </c>
      <c r="M12" s="49">
        <v>0.88</v>
      </c>
    </row>
    <row r="13" spans="2:13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 t="shared" si="0"/>
        <v>539.20743206819759</v>
      </c>
      <c r="G13" s="16">
        <f t="shared" si="1"/>
        <v>0</v>
      </c>
      <c r="H13" s="16">
        <f t="shared" si="2"/>
        <v>0</v>
      </c>
      <c r="J13" s="16">
        <f>VLOOKUP($C13,'Growth rate'!$B$3:$T$93,7,FALSE)*VLOOKUP($E13,BY_COM_Demand_Drivers!$A$5:$I$100,7,FALSE)</f>
        <v>619.77865754965239</v>
      </c>
      <c r="K13" s="16">
        <f>VLOOKUP($C13,'Growth rate'!$B$3:$T$93,7,FALSE)*VLOOKUP($E13,BY_COM_Demand_Drivers!$A$5:$I$100,8,FALSE)</f>
        <v>0</v>
      </c>
      <c r="L13" s="16">
        <f>VLOOKUP($C13,'Growth rate'!$B$3:$T$93,7,FALSE)*VLOOKUP($E13,BY_COM_Demand_Drivers!$A$5:$I$100,9,FALSE)</f>
        <v>0</v>
      </c>
      <c r="M13" s="49">
        <v>0.87</v>
      </c>
    </row>
    <row r="14" spans="2:13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 t="shared" si="0"/>
        <v>540.67048488729961</v>
      </c>
      <c r="G14" s="16">
        <f t="shared" si="1"/>
        <v>0</v>
      </c>
      <c r="H14" s="16">
        <f t="shared" si="2"/>
        <v>0</v>
      </c>
      <c r="J14" s="16">
        <f>VLOOKUP($C14,'Growth rate'!$B$3:$T$93,7,FALSE)*VLOOKUP($E14,BY_COM_Demand_Drivers!$A$5:$I$100,7,FALSE)</f>
        <v>628.68661033406931</v>
      </c>
      <c r="K14" s="16">
        <f>VLOOKUP($C14,'Growth rate'!$B$3:$T$93,7,FALSE)*VLOOKUP($E14,BY_COM_Demand_Drivers!$A$5:$I$100,8,FALSE)</f>
        <v>0</v>
      </c>
      <c r="L14" s="16">
        <f>VLOOKUP($C14,'Growth rate'!$B$3:$T$93,7,FALSE)*VLOOKUP($E14,BY_COM_Demand_Drivers!$A$5:$I$100,9,FALSE)</f>
        <v>0</v>
      </c>
      <c r="M14" s="49">
        <v>0.86</v>
      </c>
    </row>
    <row r="15" spans="2:13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 t="shared" si="0"/>
        <v>541.95537865071333</v>
      </c>
      <c r="G15" s="16">
        <f t="shared" si="1"/>
        <v>0</v>
      </c>
      <c r="H15" s="16">
        <f t="shared" si="2"/>
        <v>0</v>
      </c>
      <c r="J15" s="16">
        <f>VLOOKUP($C15,'Growth rate'!$B$3:$T$93,7,FALSE)*VLOOKUP($E15,BY_COM_Demand_Drivers!$A$5:$I$100,7,FALSE)</f>
        <v>637.59456311848635</v>
      </c>
      <c r="K15" s="16">
        <f>VLOOKUP($C15,'Growth rate'!$B$3:$T$93,7,FALSE)*VLOOKUP($E15,BY_COM_Demand_Drivers!$A$5:$I$100,8,FALSE)</f>
        <v>0</v>
      </c>
      <c r="L15" s="16">
        <f>VLOOKUP($C15,'Growth rate'!$B$3:$T$93,7,FALSE)*VLOOKUP($E15,BY_COM_Demand_Drivers!$A$5:$I$100,9,FALSE)</f>
        <v>0</v>
      </c>
      <c r="M15" s="49">
        <v>0.85</v>
      </c>
    </row>
    <row r="16" spans="2:13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 t="shared" si="0"/>
        <v>541.44585706868156</v>
      </c>
      <c r="G16" s="16">
        <f t="shared" si="1"/>
        <v>0</v>
      </c>
      <c r="H16" s="16">
        <f t="shared" si="2"/>
        <v>0</v>
      </c>
      <c r="J16" s="16">
        <f>VLOOKUP($C16,'Growth rate'!$B$3:$T$93,7,FALSE)*VLOOKUP($E16,BY_COM_Demand_Drivers!$A$5:$I$100,7,FALSE)</f>
        <v>646.50251590290338</v>
      </c>
      <c r="K16" s="16">
        <f>VLOOKUP($C16,'Growth rate'!$B$3:$T$93,7,FALSE)*VLOOKUP($E16,BY_COM_Demand_Drivers!$A$5:$I$100,8,FALSE)</f>
        <v>0</v>
      </c>
      <c r="L16" s="16">
        <f>VLOOKUP($C16,'Growth rate'!$B$3:$T$93,7,FALSE)*VLOOKUP($E16,BY_COM_Demand_Drivers!$A$5:$I$100,9,FALSE)</f>
        <v>0</v>
      </c>
      <c r="M16" s="49">
        <f t="shared" ref="M16:M33" si="3">($M$35-$M$15)/($C$35-$C$15)*(C16-$C$15)+$M$15</f>
        <v>0.83750000000000002</v>
      </c>
    </row>
    <row r="17" spans="2:13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 t="shared" si="0"/>
        <v>540.7136366670394</v>
      </c>
      <c r="G17" s="16">
        <f t="shared" si="1"/>
        <v>0</v>
      </c>
      <c r="H17" s="16">
        <f t="shared" si="2"/>
        <v>0</v>
      </c>
      <c r="J17" s="16">
        <f>VLOOKUP($C17,'Growth rate'!$B$3:$T$93,7,FALSE)*VLOOKUP($E17,BY_COM_Demand_Drivers!$A$5:$I$100,7,FALSE)</f>
        <v>655.41046868732053</v>
      </c>
      <c r="K17" s="16">
        <f>VLOOKUP($C17,'Growth rate'!$B$3:$T$93,7,FALSE)*VLOOKUP($E17,BY_COM_Demand_Drivers!$A$5:$I$100,8,FALSE)</f>
        <v>0</v>
      </c>
      <c r="L17" s="16">
        <f>VLOOKUP($C17,'Growth rate'!$B$3:$T$93,7,FALSE)*VLOOKUP($E17,BY_COM_Demand_Drivers!$A$5:$I$100,9,FALSE)</f>
        <v>0</v>
      </c>
      <c r="M17" s="49">
        <f t="shared" si="3"/>
        <v>0.82499999999999996</v>
      </c>
    </row>
    <row r="18" spans="2:13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 t="shared" si="0"/>
        <v>539.75871744578671</v>
      </c>
      <c r="G18" s="16">
        <f t="shared" si="1"/>
        <v>0</v>
      </c>
      <c r="H18" s="16">
        <f t="shared" si="2"/>
        <v>0</v>
      </c>
      <c r="J18" s="16">
        <f>VLOOKUP($C18,'Growth rate'!$B$3:$T$93,7,FALSE)*VLOOKUP($E18,BY_COM_Demand_Drivers!$A$5:$I$100,7,FALSE)</f>
        <v>664.31842147173745</v>
      </c>
      <c r="K18" s="16">
        <f>VLOOKUP($C18,'Growth rate'!$B$3:$T$93,7,FALSE)*VLOOKUP($E18,BY_COM_Demand_Drivers!$A$5:$I$100,8,FALSE)</f>
        <v>0</v>
      </c>
      <c r="L18" s="16">
        <f>VLOOKUP($C18,'Growth rate'!$B$3:$T$93,7,FALSE)*VLOOKUP($E18,BY_COM_Demand_Drivers!$A$5:$I$100,9,FALSE)</f>
        <v>0</v>
      </c>
      <c r="M18" s="49">
        <f t="shared" si="3"/>
        <v>0.8125</v>
      </c>
    </row>
    <row r="19" spans="2:13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 t="shared" si="0"/>
        <v>538.58109940492352</v>
      </c>
      <c r="G19" s="16">
        <f t="shared" si="1"/>
        <v>0</v>
      </c>
      <c r="H19" s="16">
        <f t="shared" si="2"/>
        <v>0</v>
      </c>
      <c r="J19" s="16">
        <f>VLOOKUP($C19,'Growth rate'!$B$3:$T$93,7,FALSE)*VLOOKUP($E19,BY_COM_Demand_Drivers!$A$5:$I$100,7,FALSE)</f>
        <v>673.22637425615449</v>
      </c>
      <c r="K19" s="16">
        <f>VLOOKUP($C19,'Growth rate'!$B$3:$T$93,7,FALSE)*VLOOKUP($E19,BY_COM_Demand_Drivers!$A$5:$I$100,8,FALSE)</f>
        <v>0</v>
      </c>
      <c r="L19" s="16">
        <f>VLOOKUP($C19,'Growth rate'!$B$3:$T$93,7,FALSE)*VLOOKUP($E19,BY_COM_Demand_Drivers!$A$5:$I$100,9,FALSE)</f>
        <v>0</v>
      </c>
      <c r="M19" s="49">
        <f t="shared" si="3"/>
        <v>0.79999999999999993</v>
      </c>
    </row>
    <row r="20" spans="2:13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 t="shared" si="0"/>
        <v>537.18078254445004</v>
      </c>
      <c r="G20" s="16">
        <f t="shared" si="1"/>
        <v>0</v>
      </c>
      <c r="H20" s="16">
        <f t="shared" si="2"/>
        <v>0</v>
      </c>
      <c r="J20" s="16">
        <f>VLOOKUP($C20,'Growth rate'!$B$3:$T$93,7,FALSE)*VLOOKUP($E20,BY_COM_Demand_Drivers!$A$5:$I$100,7,FALSE)</f>
        <v>682.13432704057152</v>
      </c>
      <c r="K20" s="16">
        <f>VLOOKUP($C20,'Growth rate'!$B$3:$T$93,7,FALSE)*VLOOKUP($E20,BY_COM_Demand_Drivers!$A$5:$I$100,8,FALSE)</f>
        <v>0</v>
      </c>
      <c r="L20" s="16">
        <f>VLOOKUP($C20,'Growth rate'!$B$3:$T$93,7,FALSE)*VLOOKUP($E20,BY_COM_Demand_Drivers!$A$5:$I$100,9,FALSE)</f>
        <v>0</v>
      </c>
      <c r="M20" s="49">
        <f t="shared" si="3"/>
        <v>0.78749999999999998</v>
      </c>
    </row>
    <row r="21" spans="2:13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 t="shared" si="0"/>
        <v>535.55776686436604</v>
      </c>
      <c r="G21" s="16">
        <f t="shared" si="1"/>
        <v>0</v>
      </c>
      <c r="H21" s="16">
        <f t="shared" si="2"/>
        <v>0</v>
      </c>
      <c r="J21" s="16">
        <f>VLOOKUP($C21,'Growth rate'!$B$3:$T$93,7,FALSE)*VLOOKUP($E21,BY_COM_Demand_Drivers!$A$5:$I$100,7,FALSE)</f>
        <v>691.04227982498855</v>
      </c>
      <c r="K21" s="16">
        <f>VLOOKUP($C21,'Growth rate'!$B$3:$T$93,7,FALSE)*VLOOKUP($E21,BY_COM_Demand_Drivers!$A$5:$I$100,8,FALSE)</f>
        <v>0</v>
      </c>
      <c r="L21" s="16">
        <f>VLOOKUP($C21,'Growth rate'!$B$3:$T$93,7,FALSE)*VLOOKUP($E21,BY_COM_Demand_Drivers!$A$5:$I$100,9,FALSE)</f>
        <v>0</v>
      </c>
      <c r="M21" s="49">
        <f t="shared" si="3"/>
        <v>0.77499999999999991</v>
      </c>
    </row>
    <row r="22" spans="2:13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 t="shared" si="0"/>
        <v>533.71205236467176</v>
      </c>
      <c r="G22" s="16">
        <f t="shared" si="1"/>
        <v>0</v>
      </c>
      <c r="H22" s="16">
        <f t="shared" si="2"/>
        <v>0</v>
      </c>
      <c r="J22" s="16">
        <f>VLOOKUP($C22,'Growth rate'!$B$3:$T$93,7,FALSE)*VLOOKUP($E22,BY_COM_Demand_Drivers!$A$5:$I$100,7,FALSE)</f>
        <v>699.95023260940559</v>
      </c>
      <c r="K22" s="16">
        <f>VLOOKUP($C22,'Growth rate'!$B$3:$T$93,7,FALSE)*VLOOKUP($E22,BY_COM_Demand_Drivers!$A$5:$I$100,8,FALSE)</f>
        <v>0</v>
      </c>
      <c r="L22" s="16">
        <f>VLOOKUP($C22,'Growth rate'!$B$3:$T$93,7,FALSE)*VLOOKUP($E22,BY_COM_Demand_Drivers!$A$5:$I$100,9,FALSE)</f>
        <v>0</v>
      </c>
      <c r="M22" s="49">
        <f t="shared" si="3"/>
        <v>0.76249999999999996</v>
      </c>
    </row>
    <row r="23" spans="2:13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 t="shared" si="0"/>
        <v>531.64363904536697</v>
      </c>
      <c r="G23" s="16">
        <f t="shared" si="1"/>
        <v>0</v>
      </c>
      <c r="H23" s="16">
        <f t="shared" si="2"/>
        <v>0</v>
      </c>
      <c r="J23" s="16">
        <f>VLOOKUP($C23,'Growth rate'!$B$3:$T$93,7,FALSE)*VLOOKUP($E23,BY_COM_Demand_Drivers!$A$5:$I$100,7,FALSE)</f>
        <v>708.85818539382262</v>
      </c>
      <c r="K23" s="16">
        <f>VLOOKUP($C23,'Growth rate'!$B$3:$T$93,7,FALSE)*VLOOKUP($E23,BY_COM_Demand_Drivers!$A$5:$I$100,8,FALSE)</f>
        <v>0</v>
      </c>
      <c r="L23" s="16">
        <f>VLOOKUP($C23,'Growth rate'!$B$3:$T$93,7,FALSE)*VLOOKUP($E23,BY_COM_Demand_Drivers!$A$5:$I$100,9,FALSE)</f>
        <v>0</v>
      </c>
      <c r="M23" s="49">
        <f t="shared" si="3"/>
        <v>0.75</v>
      </c>
    </row>
    <row r="24" spans="2:13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 t="shared" si="0"/>
        <v>529.35252690645177</v>
      </c>
      <c r="G24" s="16">
        <f t="shared" si="1"/>
        <v>0</v>
      </c>
      <c r="H24" s="16">
        <f t="shared" si="2"/>
        <v>0</v>
      </c>
      <c r="J24" s="16">
        <f>VLOOKUP($C24,'Growth rate'!$B$3:$T$93,7,FALSE)*VLOOKUP($E24,BY_COM_Demand_Drivers!$A$5:$I$100,7,FALSE)</f>
        <v>717.76613817823977</v>
      </c>
      <c r="K24" s="16">
        <f>VLOOKUP($C24,'Growth rate'!$B$3:$T$93,7,FALSE)*VLOOKUP($E24,BY_COM_Demand_Drivers!$A$5:$I$100,8,FALSE)</f>
        <v>0</v>
      </c>
      <c r="L24" s="16">
        <f>VLOOKUP($C24,'Growth rate'!$B$3:$T$93,7,FALSE)*VLOOKUP($E24,BY_COM_Demand_Drivers!$A$5:$I$100,9,FALSE)</f>
        <v>0</v>
      </c>
      <c r="M24" s="49">
        <f t="shared" si="3"/>
        <v>0.73749999999999993</v>
      </c>
    </row>
    <row r="25" spans="2:13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 t="shared" si="0"/>
        <v>526.83871594792618</v>
      </c>
      <c r="G25" s="16">
        <f t="shared" si="1"/>
        <v>0</v>
      </c>
      <c r="H25" s="16">
        <f t="shared" si="2"/>
        <v>0</v>
      </c>
      <c r="J25" s="16">
        <f>VLOOKUP($C25,'Growth rate'!$B$3:$T$93,7,FALSE)*VLOOKUP($E25,BY_COM_Demand_Drivers!$A$5:$I$100,7,FALSE)</f>
        <v>726.67409096265681</v>
      </c>
      <c r="K25" s="16">
        <f>VLOOKUP($C25,'Growth rate'!$B$3:$T$93,7,FALSE)*VLOOKUP($E25,BY_COM_Demand_Drivers!$A$5:$I$100,8,FALSE)</f>
        <v>0</v>
      </c>
      <c r="L25" s="16">
        <f>VLOOKUP($C25,'Growth rate'!$B$3:$T$93,7,FALSE)*VLOOKUP($E25,BY_COM_Demand_Drivers!$A$5:$I$100,9,FALSE)</f>
        <v>0</v>
      </c>
      <c r="M25" s="49">
        <f t="shared" si="3"/>
        <v>0.72499999999999998</v>
      </c>
    </row>
    <row r="26" spans="2:13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 t="shared" si="0"/>
        <v>524.10220616978995</v>
      </c>
      <c r="G26" s="16">
        <f t="shared" si="1"/>
        <v>0</v>
      </c>
      <c r="H26" s="16">
        <f t="shared" si="2"/>
        <v>0</v>
      </c>
      <c r="J26" s="16">
        <f>VLOOKUP($C26,'Growth rate'!$B$3:$T$93,7,FALSE)*VLOOKUP($E26,BY_COM_Demand_Drivers!$A$5:$I$100,7,FALSE)</f>
        <v>735.58204374707373</v>
      </c>
      <c r="K26" s="16">
        <f>VLOOKUP($C26,'Growth rate'!$B$3:$T$93,7,FALSE)*VLOOKUP($E26,BY_COM_Demand_Drivers!$A$5:$I$100,8,FALSE)</f>
        <v>0</v>
      </c>
      <c r="L26" s="16">
        <f>VLOOKUP($C26,'Growth rate'!$B$3:$T$93,7,FALSE)*VLOOKUP($E26,BY_COM_Demand_Drivers!$A$5:$I$100,9,FALSE)</f>
        <v>0</v>
      </c>
      <c r="M26" s="49">
        <f t="shared" si="3"/>
        <v>0.71249999999999991</v>
      </c>
    </row>
    <row r="27" spans="2:13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 t="shared" si="0"/>
        <v>521.14299757204356</v>
      </c>
      <c r="G27" s="16">
        <f t="shared" si="1"/>
        <v>0</v>
      </c>
      <c r="H27" s="16">
        <f t="shared" si="2"/>
        <v>0</v>
      </c>
      <c r="J27" s="16">
        <f>VLOOKUP($C27,'Growth rate'!$B$3:$T$93,7,FALSE)*VLOOKUP($E27,BY_COM_Demand_Drivers!$A$5:$I$100,7,FALSE)</f>
        <v>744.48999653149076</v>
      </c>
      <c r="K27" s="16">
        <f>VLOOKUP($C27,'Growth rate'!$B$3:$T$93,7,FALSE)*VLOOKUP($E27,BY_COM_Demand_Drivers!$A$5:$I$100,8,FALSE)</f>
        <v>0</v>
      </c>
      <c r="L27" s="16">
        <f>VLOOKUP($C27,'Growth rate'!$B$3:$T$93,7,FALSE)*VLOOKUP($E27,BY_COM_Demand_Drivers!$A$5:$I$100,9,FALSE)</f>
        <v>0</v>
      </c>
      <c r="M27" s="49">
        <f t="shared" si="3"/>
        <v>0.7</v>
      </c>
    </row>
    <row r="28" spans="2:13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 t="shared" si="0"/>
        <v>517.96109015468664</v>
      </c>
      <c r="G28" s="16">
        <f t="shared" si="1"/>
        <v>0</v>
      </c>
      <c r="H28" s="16">
        <f t="shared" si="2"/>
        <v>0</v>
      </c>
      <c r="J28" s="16">
        <f>VLOOKUP($C28,'Growth rate'!$B$3:$T$93,7,FALSE)*VLOOKUP($E28,BY_COM_Demand_Drivers!$A$5:$I$100,7,FALSE)</f>
        <v>753.39794931590791</v>
      </c>
      <c r="K28" s="16">
        <f>VLOOKUP($C28,'Growth rate'!$B$3:$T$93,7,FALSE)*VLOOKUP($E28,BY_COM_Demand_Drivers!$A$5:$I$100,8,FALSE)</f>
        <v>0</v>
      </c>
      <c r="L28" s="16">
        <f>VLOOKUP($C28,'Growth rate'!$B$3:$T$93,7,FALSE)*VLOOKUP($E28,BY_COM_Demand_Drivers!$A$5:$I$100,9,FALSE)</f>
        <v>0</v>
      </c>
      <c r="M28" s="49">
        <f t="shared" si="3"/>
        <v>0.6875</v>
      </c>
    </row>
    <row r="29" spans="2:13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 t="shared" si="0"/>
        <v>514.55648391771922</v>
      </c>
      <c r="G29" s="16">
        <f t="shared" si="1"/>
        <v>0</v>
      </c>
      <c r="H29" s="16">
        <f t="shared" si="2"/>
        <v>0</v>
      </c>
      <c r="J29" s="16">
        <f>VLOOKUP($C29,'Growth rate'!$B$3:$T$93,7,FALSE)*VLOOKUP($E29,BY_COM_Demand_Drivers!$A$5:$I$100,7,FALSE)</f>
        <v>762.30590210032483</v>
      </c>
      <c r="K29" s="16">
        <f>VLOOKUP($C29,'Growth rate'!$B$3:$T$93,7,FALSE)*VLOOKUP($E29,BY_COM_Demand_Drivers!$A$5:$I$100,8,FALSE)</f>
        <v>0</v>
      </c>
      <c r="L29" s="16">
        <f>VLOOKUP($C29,'Growth rate'!$B$3:$T$93,7,FALSE)*VLOOKUP($E29,BY_COM_Demand_Drivers!$A$5:$I$100,9,FALSE)</f>
        <v>0</v>
      </c>
      <c r="M29" s="49">
        <f t="shared" si="3"/>
        <v>0.67499999999999993</v>
      </c>
    </row>
    <row r="30" spans="2:13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 t="shared" si="0"/>
        <v>510.92917886114145</v>
      </c>
      <c r="G30" s="16">
        <f t="shared" si="1"/>
        <v>0</v>
      </c>
      <c r="H30" s="16">
        <f t="shared" si="2"/>
        <v>0</v>
      </c>
      <c r="J30" s="16">
        <f>VLOOKUP($C30,'Growth rate'!$B$3:$T$93,7,FALSE)*VLOOKUP($E30,BY_COM_Demand_Drivers!$A$5:$I$100,7,FALSE)</f>
        <v>771.21385488474186</v>
      </c>
      <c r="K30" s="16">
        <f>VLOOKUP($C30,'Growth rate'!$B$3:$T$93,7,FALSE)*VLOOKUP($E30,BY_COM_Demand_Drivers!$A$5:$I$100,8,FALSE)</f>
        <v>0</v>
      </c>
      <c r="L30" s="16">
        <f>VLOOKUP($C30,'Growth rate'!$B$3:$T$93,7,FALSE)*VLOOKUP($E30,BY_COM_Demand_Drivers!$A$5:$I$100,9,FALSE)</f>
        <v>0</v>
      </c>
      <c r="M30" s="49">
        <f t="shared" si="3"/>
        <v>0.66249999999999998</v>
      </c>
    </row>
    <row r="31" spans="2:13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 t="shared" si="0"/>
        <v>507.07917498495328</v>
      </c>
      <c r="G31" s="16">
        <f t="shared" si="1"/>
        <v>0</v>
      </c>
      <c r="H31" s="16">
        <f t="shared" si="2"/>
        <v>0</v>
      </c>
      <c r="J31" s="16">
        <f>VLOOKUP($C31,'Growth rate'!$B$3:$T$93,7,FALSE)*VLOOKUP($E31,BY_COM_Demand_Drivers!$A$5:$I$100,7,FALSE)</f>
        <v>780.12180766915901</v>
      </c>
      <c r="K31" s="16">
        <f>VLOOKUP($C31,'Growth rate'!$B$3:$T$93,7,FALSE)*VLOOKUP($E31,BY_COM_Demand_Drivers!$A$5:$I$100,8,FALSE)</f>
        <v>0</v>
      </c>
      <c r="L31" s="16">
        <f>VLOOKUP($C31,'Growth rate'!$B$3:$T$93,7,FALSE)*VLOOKUP($E31,BY_COM_Demand_Drivers!$A$5:$I$100,9,FALSE)</f>
        <v>0</v>
      </c>
      <c r="M31" s="49">
        <f t="shared" si="3"/>
        <v>0.64999999999999991</v>
      </c>
    </row>
    <row r="32" spans="2:13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 t="shared" si="0"/>
        <v>503.0064722891546</v>
      </c>
      <c r="G32" s="16">
        <f t="shared" si="1"/>
        <v>0</v>
      </c>
      <c r="H32" s="16">
        <f t="shared" si="2"/>
        <v>0</v>
      </c>
      <c r="J32" s="16">
        <f>VLOOKUP($C32,'Growth rate'!$B$3:$T$93,7,FALSE)*VLOOKUP($E32,BY_COM_Demand_Drivers!$A$5:$I$100,7,FALSE)</f>
        <v>789.02976045357593</v>
      </c>
      <c r="K32" s="16">
        <f>VLOOKUP($C32,'Growth rate'!$B$3:$T$93,7,FALSE)*VLOOKUP($E32,BY_COM_Demand_Drivers!$A$5:$I$100,8,FALSE)</f>
        <v>0</v>
      </c>
      <c r="L32" s="16">
        <f>VLOOKUP($C32,'Growth rate'!$B$3:$T$93,7,FALSE)*VLOOKUP($E32,BY_COM_Demand_Drivers!$A$5:$I$100,9,FALSE)</f>
        <v>0</v>
      </c>
      <c r="M32" s="49">
        <f t="shared" si="3"/>
        <v>0.63749999999999996</v>
      </c>
    </row>
    <row r="33" spans="2:13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 t="shared" si="0"/>
        <v>498.71107077374563</v>
      </c>
      <c r="G33" s="16">
        <f t="shared" si="1"/>
        <v>0</v>
      </c>
      <c r="H33" s="16">
        <f t="shared" si="2"/>
        <v>0</v>
      </c>
      <c r="J33" s="16">
        <f>VLOOKUP($C33,'Growth rate'!$B$3:$T$93,7,FALSE)*VLOOKUP($E33,BY_COM_Demand_Drivers!$A$5:$I$100,7,FALSE)</f>
        <v>797.93771323799297</v>
      </c>
      <c r="K33" s="16">
        <f>VLOOKUP($C33,'Growth rate'!$B$3:$T$93,7,FALSE)*VLOOKUP($E33,BY_COM_Demand_Drivers!$A$5:$I$100,8,FALSE)</f>
        <v>0</v>
      </c>
      <c r="L33" s="16">
        <f>VLOOKUP($C33,'Growth rate'!$B$3:$T$93,7,FALSE)*VLOOKUP($E33,BY_COM_Demand_Drivers!$A$5:$I$100,9,FALSE)</f>
        <v>0</v>
      </c>
      <c r="M33" s="49">
        <f t="shared" si="3"/>
        <v>0.625</v>
      </c>
    </row>
    <row r="34" spans="2:13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 t="shared" si="0"/>
        <v>494.19297043872609</v>
      </c>
      <c r="G34" s="16">
        <f t="shared" si="1"/>
        <v>0</v>
      </c>
      <c r="H34" s="16">
        <f t="shared" si="2"/>
        <v>0</v>
      </c>
      <c r="J34" s="16">
        <f>VLOOKUP($C34,'Growth rate'!$B$3:$T$93,7,FALSE)*VLOOKUP($E34,BY_COM_Demand_Drivers!$A$5:$I$100,7,FALSE)</f>
        <v>806.84566602241</v>
      </c>
      <c r="K34" s="16">
        <f>VLOOKUP($C34,'Growth rate'!$B$3:$T$93,7,FALSE)*VLOOKUP($E34,BY_COM_Demand_Drivers!$A$5:$I$100,8,FALSE)</f>
        <v>0</v>
      </c>
      <c r="L34" s="16">
        <f>VLOOKUP($C34,'Growth rate'!$B$3:$T$93,7,FALSE)*VLOOKUP($E34,BY_COM_Demand_Drivers!$A$5:$I$100,9,FALSE)</f>
        <v>0</v>
      </c>
      <c r="M34" s="49">
        <f>($M$35-$M$15)/($C$35-$C$15)*(C34-$C$15)+$M$15</f>
        <v>0.61249999999999993</v>
      </c>
    </row>
    <row r="35" spans="2:13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 t="shared" si="0"/>
        <v>489.45217128409627</v>
      </c>
      <c r="G35" s="16">
        <f t="shared" si="1"/>
        <v>0</v>
      </c>
      <c r="H35" s="16">
        <f t="shared" si="2"/>
        <v>0</v>
      </c>
      <c r="J35" s="16">
        <f>VLOOKUP($C35,'Growth rate'!$B$3:$T$93,7,FALSE)*VLOOKUP($E35,BY_COM_Demand_Drivers!$A$5:$I$100,7,FALSE)</f>
        <v>815.75361880682715</v>
      </c>
      <c r="K35" s="16">
        <f>VLOOKUP($C35,'Growth rate'!$B$3:$T$93,7,FALSE)*VLOOKUP($E35,BY_COM_Demand_Drivers!$A$5:$I$100,8,FALSE)</f>
        <v>0</v>
      </c>
      <c r="L35" s="16">
        <f>VLOOKUP($C35,'Growth rate'!$B$3:$T$93,7,FALSE)*VLOOKUP($E35,BY_COM_Demand_Drivers!$A$5:$I$100,9,FALSE)</f>
        <v>0</v>
      </c>
      <c r="M35" s="49">
        <v>0.6</v>
      </c>
    </row>
    <row r="36" spans="2:13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 t="shared" si="0"/>
        <v>497.28340602464186</v>
      </c>
      <c r="G36" s="16">
        <f t="shared" si="1"/>
        <v>0</v>
      </c>
      <c r="H36" s="16">
        <f t="shared" si="2"/>
        <v>0</v>
      </c>
      <c r="J36" s="16">
        <f>VLOOKUP($C36,'Growth rate'!$B$3:$T$93,7,FALSE)*VLOOKUP($E36,BY_COM_Demand_Drivers!$A$5:$I$100,7,FALSE)</f>
        <v>828.80567670773644</v>
      </c>
      <c r="K36" s="16">
        <f>VLOOKUP($C36,'Growth rate'!$B$3:$T$93,7,FALSE)*VLOOKUP($E36,BY_COM_Demand_Drivers!$A$5:$I$100,8,FALSE)</f>
        <v>0</v>
      </c>
      <c r="L36" s="16">
        <f>VLOOKUP($C36,'Growth rate'!$B$3:$T$93,7,FALSE)*VLOOKUP($E36,BY_COM_Demand_Drivers!$A$5:$I$100,9,FALSE)</f>
        <v>0</v>
      </c>
      <c r="M36" s="49">
        <f>M35</f>
        <v>0.6</v>
      </c>
    </row>
    <row r="37" spans="2:13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 t="shared" si="0"/>
        <v>505.23994052103603</v>
      </c>
      <c r="G37" s="16">
        <f t="shared" si="1"/>
        <v>0</v>
      </c>
      <c r="H37" s="16">
        <f t="shared" si="2"/>
        <v>0</v>
      </c>
      <c r="J37" s="16">
        <f>VLOOKUP($C37,'Growth rate'!$B$3:$T$93,7,FALSE)*VLOOKUP($E37,BY_COM_Demand_Drivers!$A$5:$I$100,7,FALSE)</f>
        <v>842.06656753506013</v>
      </c>
      <c r="K37" s="16">
        <f>VLOOKUP($C37,'Growth rate'!$B$3:$T$93,7,FALSE)*VLOOKUP($E37,BY_COM_Demand_Drivers!$A$5:$I$100,8,FALSE)</f>
        <v>0</v>
      </c>
      <c r="L37" s="16">
        <f>VLOOKUP($C37,'Growth rate'!$B$3:$T$93,7,FALSE)*VLOOKUP($E37,BY_COM_Demand_Drivers!$A$5:$I$100,9,FALSE)</f>
        <v>0</v>
      </c>
      <c r="M37" s="49">
        <f t="shared" ref="M37:M85" si="4">M36</f>
        <v>0.6</v>
      </c>
    </row>
    <row r="38" spans="2:13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 t="shared" si="0"/>
        <v>513.32377956937262</v>
      </c>
      <c r="G38" s="16">
        <f t="shared" si="1"/>
        <v>0</v>
      </c>
      <c r="H38" s="16">
        <f t="shared" si="2"/>
        <v>0</v>
      </c>
      <c r="J38" s="16">
        <f>VLOOKUP($C38,'Growth rate'!$B$3:$T$93,7,FALSE)*VLOOKUP($E38,BY_COM_Demand_Drivers!$A$5:$I$100,7,FALSE)</f>
        <v>855.53963261562103</v>
      </c>
      <c r="K38" s="16">
        <f>VLOOKUP($C38,'Growth rate'!$B$3:$T$93,7,FALSE)*VLOOKUP($E38,BY_COM_Demand_Drivers!$A$5:$I$100,8,FALSE)</f>
        <v>0</v>
      </c>
      <c r="L38" s="16">
        <f>VLOOKUP($C38,'Growth rate'!$B$3:$T$93,7,FALSE)*VLOOKUP($E38,BY_COM_Demand_Drivers!$A$5:$I$100,9,FALSE)</f>
        <v>0</v>
      </c>
      <c r="M38" s="49">
        <f t="shared" si="4"/>
        <v>0.6</v>
      </c>
    </row>
    <row r="39" spans="2:13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 t="shared" si="0"/>
        <v>521.53696004248263</v>
      </c>
      <c r="G39" s="16">
        <f t="shared" si="1"/>
        <v>0</v>
      </c>
      <c r="H39" s="16">
        <f t="shared" si="2"/>
        <v>0</v>
      </c>
      <c r="J39" s="16">
        <f>VLOOKUP($C39,'Growth rate'!$B$3:$T$93,7,FALSE)*VLOOKUP($E39,BY_COM_Demand_Drivers!$A$5:$I$100,7,FALSE)</f>
        <v>869.22826673747113</v>
      </c>
      <c r="K39" s="16">
        <f>VLOOKUP($C39,'Growth rate'!$B$3:$T$93,7,FALSE)*VLOOKUP($E39,BY_COM_Demand_Drivers!$A$5:$I$100,8,FALSE)</f>
        <v>0</v>
      </c>
      <c r="L39" s="16">
        <f>VLOOKUP($C39,'Growth rate'!$B$3:$T$93,7,FALSE)*VLOOKUP($E39,BY_COM_Demand_Drivers!$A$5:$I$100,9,FALSE)</f>
        <v>0</v>
      </c>
      <c r="M39" s="49">
        <f t="shared" si="4"/>
        <v>0.6</v>
      </c>
    </row>
    <row r="40" spans="2:13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 t="shared" si="0"/>
        <v>529.88155140316223</v>
      </c>
      <c r="G40" s="16">
        <f t="shared" si="1"/>
        <v>0</v>
      </c>
      <c r="H40" s="16">
        <f t="shared" si="2"/>
        <v>0</v>
      </c>
      <c r="J40" s="16">
        <f>VLOOKUP($C40,'Growth rate'!$B$3:$T$93,7,FALSE)*VLOOKUP($E40,BY_COM_Demand_Drivers!$A$5:$I$100,7,FALSE)</f>
        <v>883.13591900527047</v>
      </c>
      <c r="K40" s="16">
        <f>VLOOKUP($C40,'Growth rate'!$B$3:$T$93,7,FALSE)*VLOOKUP($E40,BY_COM_Demand_Drivers!$A$5:$I$100,8,FALSE)</f>
        <v>0</v>
      </c>
      <c r="L40" s="16">
        <f>VLOOKUP($C40,'Growth rate'!$B$3:$T$93,7,FALSE)*VLOOKUP($E40,BY_COM_Demand_Drivers!$A$5:$I$100,9,FALSE)</f>
        <v>0</v>
      </c>
      <c r="M40" s="49">
        <f t="shared" si="4"/>
        <v>0.6</v>
      </c>
    </row>
    <row r="41" spans="2:13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 t="shared" si="0"/>
        <v>538.35965622561287</v>
      </c>
      <c r="G41" s="16">
        <f t="shared" si="1"/>
        <v>0</v>
      </c>
      <c r="H41" s="16">
        <f t="shared" si="2"/>
        <v>0</v>
      </c>
      <c r="J41" s="16">
        <f>VLOOKUP($C41,'Growth rate'!$B$3:$T$93,7,FALSE)*VLOOKUP($E41,BY_COM_Demand_Drivers!$A$5:$I$100,7,FALSE)</f>
        <v>897.26609370935478</v>
      </c>
      <c r="K41" s="16">
        <f>VLOOKUP($C41,'Growth rate'!$B$3:$T$93,7,FALSE)*VLOOKUP($E41,BY_COM_Demand_Drivers!$A$5:$I$100,8,FALSE)</f>
        <v>0</v>
      </c>
      <c r="L41" s="16">
        <f>VLOOKUP($C41,'Growth rate'!$B$3:$T$93,7,FALSE)*VLOOKUP($E41,BY_COM_Demand_Drivers!$A$5:$I$100,9,FALSE)</f>
        <v>0</v>
      </c>
      <c r="M41" s="49">
        <f t="shared" si="4"/>
        <v>0.6</v>
      </c>
    </row>
    <row r="42" spans="2:13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 t="shared" si="0"/>
        <v>546.97341072522272</v>
      </c>
      <c r="G42" s="16">
        <f t="shared" si="1"/>
        <v>0</v>
      </c>
      <c r="H42" s="16">
        <f t="shared" si="2"/>
        <v>0</v>
      </c>
      <c r="J42" s="16">
        <f>VLOOKUP($C42,'Growth rate'!$B$3:$T$93,7,FALSE)*VLOOKUP($E42,BY_COM_Demand_Drivers!$A$5:$I$100,7,FALSE)</f>
        <v>911.62235120870457</v>
      </c>
      <c r="K42" s="16">
        <f>VLOOKUP($C42,'Growth rate'!$B$3:$T$93,7,FALSE)*VLOOKUP($E42,BY_COM_Demand_Drivers!$A$5:$I$100,8,FALSE)</f>
        <v>0</v>
      </c>
      <c r="L42" s="16">
        <f>VLOOKUP($C42,'Growth rate'!$B$3:$T$93,7,FALSE)*VLOOKUP($E42,BY_COM_Demand_Drivers!$A$5:$I$100,9,FALSE)</f>
        <v>0</v>
      </c>
      <c r="M42" s="49">
        <f t="shared" si="4"/>
        <v>0.6</v>
      </c>
    </row>
    <row r="43" spans="2:13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 t="shared" si="0"/>
        <v>555.72498529682639</v>
      </c>
      <c r="G43" s="16">
        <f t="shared" si="1"/>
        <v>0</v>
      </c>
      <c r="H43" s="16">
        <f t="shared" si="2"/>
        <v>0</v>
      </c>
      <c r="J43" s="16">
        <f>VLOOKUP($C43,'Growth rate'!$B$3:$T$93,7,FALSE)*VLOOKUP($E43,BY_COM_Demand_Drivers!$A$5:$I$100,7,FALSE)</f>
        <v>926.20830882804398</v>
      </c>
      <c r="K43" s="16">
        <f>VLOOKUP($C43,'Growth rate'!$B$3:$T$93,7,FALSE)*VLOOKUP($E43,BY_COM_Demand_Drivers!$A$5:$I$100,8,FALSE)</f>
        <v>0</v>
      </c>
      <c r="L43" s="16">
        <f>VLOOKUP($C43,'Growth rate'!$B$3:$T$93,7,FALSE)*VLOOKUP($E43,BY_COM_Demand_Drivers!$A$5:$I$100,9,FALSE)</f>
        <v>0</v>
      </c>
      <c r="M43" s="49">
        <f t="shared" si="4"/>
        <v>0.6</v>
      </c>
    </row>
    <row r="44" spans="2:13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 t="shared" si="0"/>
        <v>564.61658506157551</v>
      </c>
      <c r="G44" s="16">
        <f t="shared" si="1"/>
        <v>0</v>
      </c>
      <c r="H44" s="16">
        <f t="shared" si="2"/>
        <v>0</v>
      </c>
      <c r="J44" s="16">
        <f>VLOOKUP($C44,'Growth rate'!$B$3:$T$93,7,FALSE)*VLOOKUP($E44,BY_COM_Demand_Drivers!$A$5:$I$100,7,FALSE)</f>
        <v>941.02764176929259</v>
      </c>
      <c r="K44" s="16">
        <f>VLOOKUP($C44,'Growth rate'!$B$3:$T$93,7,FALSE)*VLOOKUP($E44,BY_COM_Demand_Drivers!$A$5:$I$100,8,FALSE)</f>
        <v>0</v>
      </c>
      <c r="L44" s="16">
        <f>VLOOKUP($C44,'Growth rate'!$B$3:$T$93,7,FALSE)*VLOOKUP($E44,BY_COM_Demand_Drivers!$A$5:$I$100,9,FALSE)</f>
        <v>0</v>
      </c>
      <c r="M44" s="49">
        <f t="shared" si="4"/>
        <v>0.6</v>
      </c>
    </row>
    <row r="45" spans="2:13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 t="shared" si="0"/>
        <v>573.65045042256065</v>
      </c>
      <c r="G45" s="16">
        <f t="shared" si="1"/>
        <v>0</v>
      </c>
      <c r="H45" s="16">
        <f t="shared" si="2"/>
        <v>0</v>
      </c>
      <c r="J45" s="16">
        <f>VLOOKUP($C45,'Growth rate'!$B$3:$T$93,7,FALSE)*VLOOKUP($E45,BY_COM_Demand_Drivers!$A$5:$I$100,7,FALSE)</f>
        <v>956.0840840376012</v>
      </c>
      <c r="K45" s="16">
        <f>VLOOKUP($C45,'Growth rate'!$B$3:$T$93,7,FALSE)*VLOOKUP($E45,BY_COM_Demand_Drivers!$A$5:$I$100,8,FALSE)</f>
        <v>0</v>
      </c>
      <c r="L45" s="16">
        <f>VLOOKUP($C45,'Growth rate'!$B$3:$T$93,7,FALSE)*VLOOKUP($E45,BY_COM_Demand_Drivers!$A$5:$I$100,9,FALSE)</f>
        <v>0</v>
      </c>
      <c r="M45" s="49">
        <f t="shared" si="4"/>
        <v>0.6</v>
      </c>
    </row>
    <row r="46" spans="2:13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 t="shared" si="0"/>
        <v>582.82885762932176</v>
      </c>
      <c r="G46" s="16">
        <f t="shared" si="1"/>
        <v>0</v>
      </c>
      <c r="H46" s="16">
        <f t="shared" si="2"/>
        <v>0</v>
      </c>
      <c r="J46" s="16">
        <f>VLOOKUP($C46,'Growth rate'!$B$3:$T$93,7,FALSE)*VLOOKUP($E46,BY_COM_Demand_Drivers!$A$5:$I$100,7,FALSE)</f>
        <v>971.3814293822029</v>
      </c>
      <c r="K46" s="16">
        <f>VLOOKUP($C46,'Growth rate'!$B$3:$T$93,7,FALSE)*VLOOKUP($E46,BY_COM_Demand_Drivers!$A$5:$I$100,8,FALSE)</f>
        <v>0</v>
      </c>
      <c r="L46" s="16">
        <f>VLOOKUP($C46,'Growth rate'!$B$3:$T$93,7,FALSE)*VLOOKUP($E46,BY_COM_Demand_Drivers!$A$5:$I$100,9,FALSE)</f>
        <v>0</v>
      </c>
      <c r="M46" s="49">
        <f t="shared" si="4"/>
        <v>0.6</v>
      </c>
    </row>
    <row r="47" spans="2:13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 t="shared" si="0"/>
        <v>592.15411935139093</v>
      </c>
      <c r="G47" s="16">
        <f t="shared" si="1"/>
        <v>0</v>
      </c>
      <c r="H47" s="16">
        <f t="shared" si="2"/>
        <v>0</v>
      </c>
      <c r="J47" s="16">
        <f>VLOOKUP($C47,'Growth rate'!$B$3:$T$93,7,FALSE)*VLOOKUP($E47,BY_COM_Demand_Drivers!$A$5:$I$100,7,FALSE)</f>
        <v>986.92353225231818</v>
      </c>
      <c r="K47" s="16">
        <f>VLOOKUP($C47,'Growth rate'!$B$3:$T$93,7,FALSE)*VLOOKUP($E47,BY_COM_Demand_Drivers!$A$5:$I$100,8,FALSE)</f>
        <v>0</v>
      </c>
      <c r="L47" s="16">
        <f>VLOOKUP($C47,'Growth rate'!$B$3:$T$93,7,FALSE)*VLOOKUP($E47,BY_COM_Demand_Drivers!$A$5:$I$100,9,FALSE)</f>
        <v>0</v>
      </c>
      <c r="M47" s="49">
        <f t="shared" si="4"/>
        <v>0.6</v>
      </c>
    </row>
    <row r="48" spans="2:13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 t="shared" si="0"/>
        <v>601.6285852610132</v>
      </c>
      <c r="G48" s="16">
        <f t="shared" si="1"/>
        <v>0</v>
      </c>
      <c r="H48" s="16">
        <f t="shared" si="2"/>
        <v>0</v>
      </c>
      <c r="J48" s="16">
        <f>VLOOKUP($C48,'Growth rate'!$B$3:$T$93,7,FALSE)*VLOOKUP($E48,BY_COM_Demand_Drivers!$A$5:$I$100,7,FALSE)</f>
        <v>1002.7143087683554</v>
      </c>
      <c r="K48" s="16">
        <f>VLOOKUP($C48,'Growth rate'!$B$3:$T$93,7,FALSE)*VLOOKUP($E48,BY_COM_Demand_Drivers!$A$5:$I$100,8,FALSE)</f>
        <v>0</v>
      </c>
      <c r="L48" s="16">
        <f>VLOOKUP($C48,'Growth rate'!$B$3:$T$93,7,FALSE)*VLOOKUP($E48,BY_COM_Demand_Drivers!$A$5:$I$100,9,FALSE)</f>
        <v>0</v>
      </c>
      <c r="M48" s="49">
        <f t="shared" si="4"/>
        <v>0.6</v>
      </c>
    </row>
    <row r="49" spans="2:13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 t="shared" si="0"/>
        <v>611.25464262518938</v>
      </c>
      <c r="G49" s="16">
        <f t="shared" si="1"/>
        <v>0</v>
      </c>
      <c r="H49" s="16">
        <f t="shared" si="2"/>
        <v>0</v>
      </c>
      <c r="J49" s="16">
        <f>VLOOKUP($C49,'Growth rate'!$B$3:$T$93,7,FALSE)*VLOOKUP($E49,BY_COM_Demand_Drivers!$A$5:$I$100,7,FALSE)</f>
        <v>1018.7577377086491</v>
      </c>
      <c r="K49" s="16">
        <f>VLOOKUP($C49,'Growth rate'!$B$3:$T$93,7,FALSE)*VLOOKUP($E49,BY_COM_Demand_Drivers!$A$5:$I$100,8,FALSE)</f>
        <v>0</v>
      </c>
      <c r="L49" s="16">
        <f>VLOOKUP($C49,'Growth rate'!$B$3:$T$93,7,FALSE)*VLOOKUP($E49,BY_COM_Demand_Drivers!$A$5:$I$100,9,FALSE)</f>
        <v>0</v>
      </c>
      <c r="M49" s="49">
        <f t="shared" si="4"/>
        <v>0.6</v>
      </c>
    </row>
    <row r="50" spans="2:13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 t="shared" si="0"/>
        <v>621.03471690719255</v>
      </c>
      <c r="G50" s="16">
        <f t="shared" si="1"/>
        <v>0</v>
      </c>
      <c r="H50" s="16">
        <f t="shared" si="2"/>
        <v>0</v>
      </c>
      <c r="J50" s="16">
        <f>VLOOKUP($C50,'Growth rate'!$B$3:$T$93,7,FALSE)*VLOOKUP($E50,BY_COM_Demand_Drivers!$A$5:$I$100,7,FALSE)</f>
        <v>1035.0578615119875</v>
      </c>
      <c r="K50" s="16">
        <f>VLOOKUP($C50,'Growth rate'!$B$3:$T$93,7,FALSE)*VLOOKUP($E50,BY_COM_Demand_Drivers!$A$5:$I$100,8,FALSE)</f>
        <v>0</v>
      </c>
      <c r="L50" s="16">
        <f>VLOOKUP($C50,'Growth rate'!$B$3:$T$93,7,FALSE)*VLOOKUP($E50,BY_COM_Demand_Drivers!$A$5:$I$100,9,FALSE)</f>
        <v>0</v>
      </c>
      <c r="M50" s="49">
        <f t="shared" si="4"/>
        <v>0.6</v>
      </c>
    </row>
    <row r="51" spans="2:13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 t="shared" si="0"/>
        <v>630.97127237770758</v>
      </c>
      <c r="G51" s="16">
        <f t="shared" si="1"/>
        <v>0</v>
      </c>
      <c r="H51" s="16">
        <f t="shared" si="2"/>
        <v>0</v>
      </c>
      <c r="J51" s="16">
        <f>VLOOKUP($C51,'Growth rate'!$B$3:$T$93,7,FALSE)*VLOOKUP($E51,BY_COM_Demand_Drivers!$A$5:$I$100,7,FALSE)</f>
        <v>1051.6187872961793</v>
      </c>
      <c r="K51" s="16">
        <f>VLOOKUP($C51,'Growth rate'!$B$3:$T$93,7,FALSE)*VLOOKUP($E51,BY_COM_Demand_Drivers!$A$5:$I$100,8,FALSE)</f>
        <v>0</v>
      </c>
      <c r="L51" s="16">
        <f>VLOOKUP($C51,'Growth rate'!$B$3:$T$93,7,FALSE)*VLOOKUP($E51,BY_COM_Demand_Drivers!$A$5:$I$100,9,FALSE)</f>
        <v>0</v>
      </c>
      <c r="M51" s="49">
        <f t="shared" si="4"/>
        <v>0.6</v>
      </c>
    </row>
    <row r="52" spans="2:13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 t="shared" si="0"/>
        <v>641.06681273575089</v>
      </c>
      <c r="G52" s="16">
        <f t="shared" si="1"/>
        <v>0</v>
      </c>
      <c r="H52" s="16">
        <f t="shared" si="2"/>
        <v>0</v>
      </c>
      <c r="J52" s="16">
        <f>VLOOKUP($C52,'Growth rate'!$B$3:$T$93,7,FALSE)*VLOOKUP($E52,BY_COM_Demand_Drivers!$A$5:$I$100,7,FALSE)</f>
        <v>1068.4446878929182</v>
      </c>
      <c r="K52" s="16">
        <f>VLOOKUP($C52,'Growth rate'!$B$3:$T$93,7,FALSE)*VLOOKUP($E52,BY_COM_Demand_Drivers!$A$5:$I$100,8,FALSE)</f>
        <v>0</v>
      </c>
      <c r="L52" s="16">
        <f>VLOOKUP($C52,'Growth rate'!$B$3:$T$93,7,FALSE)*VLOOKUP($E52,BY_COM_Demand_Drivers!$A$5:$I$100,9,FALSE)</f>
        <v>0</v>
      </c>
      <c r="M52" s="49">
        <f t="shared" si="4"/>
        <v>0.6</v>
      </c>
    </row>
    <row r="53" spans="2:13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 t="shared" si="0"/>
        <v>651.3238817395229</v>
      </c>
      <c r="G53" s="16">
        <f t="shared" si="1"/>
        <v>0</v>
      </c>
      <c r="H53" s="16">
        <f t="shared" si="2"/>
        <v>0</v>
      </c>
      <c r="J53" s="16">
        <f>VLOOKUP($C53,'Growth rate'!$B$3:$T$93,7,FALSE)*VLOOKUP($E53,BY_COM_Demand_Drivers!$A$5:$I$100,7,FALSE)</f>
        <v>1085.5398028992049</v>
      </c>
      <c r="K53" s="16">
        <f>VLOOKUP($C53,'Growth rate'!$B$3:$T$93,7,FALSE)*VLOOKUP($E53,BY_COM_Demand_Drivers!$A$5:$I$100,8,FALSE)</f>
        <v>0</v>
      </c>
      <c r="L53" s="16">
        <f>VLOOKUP($C53,'Growth rate'!$B$3:$T$93,7,FALSE)*VLOOKUP($E53,BY_COM_Demand_Drivers!$A$5:$I$100,9,FALSE)</f>
        <v>0</v>
      </c>
      <c r="M53" s="49">
        <f t="shared" si="4"/>
        <v>0.6</v>
      </c>
    </row>
    <row r="54" spans="2:13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 t="shared" si="0"/>
        <v>661.74506384735514</v>
      </c>
      <c r="G54" s="16">
        <f t="shared" si="1"/>
        <v>0</v>
      </c>
      <c r="H54" s="16">
        <f t="shared" si="2"/>
        <v>0</v>
      </c>
      <c r="J54" s="16">
        <f>VLOOKUP($C54,'Growth rate'!$B$3:$T$93,7,FALSE)*VLOOKUP($E54,BY_COM_Demand_Drivers!$A$5:$I$100,7,FALSE)</f>
        <v>1102.908439745592</v>
      </c>
      <c r="K54" s="16">
        <f>VLOOKUP($C54,'Growth rate'!$B$3:$T$93,7,FALSE)*VLOOKUP($E54,BY_COM_Demand_Drivers!$A$5:$I$100,8,FALSE)</f>
        <v>0</v>
      </c>
      <c r="L54" s="16">
        <f>VLOOKUP($C54,'Growth rate'!$B$3:$T$93,7,FALSE)*VLOOKUP($E54,BY_COM_Demand_Drivers!$A$5:$I$100,9,FALSE)</f>
        <v>0</v>
      </c>
      <c r="M54" s="49">
        <f t="shared" si="4"/>
        <v>0.6</v>
      </c>
    </row>
    <row r="55" spans="2:13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 t="shared" si="0"/>
        <v>672.33298486891294</v>
      </c>
      <c r="G55" s="16">
        <f t="shared" si="1"/>
        <v>0</v>
      </c>
      <c r="H55" s="16">
        <f t="shared" si="2"/>
        <v>0</v>
      </c>
      <c r="J55" s="16">
        <f>VLOOKUP($C55,'Growth rate'!$B$3:$T$93,7,FALSE)*VLOOKUP($E55,BY_COM_Demand_Drivers!$A$5:$I$100,7,FALSE)</f>
        <v>1120.5549747815217</v>
      </c>
      <c r="K55" s="16">
        <f>VLOOKUP($C55,'Growth rate'!$B$3:$T$93,7,FALSE)*VLOOKUP($E55,BY_COM_Demand_Drivers!$A$5:$I$100,8,FALSE)</f>
        <v>0</v>
      </c>
      <c r="L55" s="16">
        <f>VLOOKUP($C55,'Growth rate'!$B$3:$T$93,7,FALSE)*VLOOKUP($E55,BY_COM_Demand_Drivers!$A$5:$I$100,9,FALSE)</f>
        <v>0</v>
      </c>
      <c r="M55" s="49">
        <f t="shared" si="4"/>
        <v>0.6</v>
      </c>
    </row>
    <row r="56" spans="2:13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 t="shared" si="0"/>
        <v>683.0903126268156</v>
      </c>
      <c r="G56" s="16">
        <f t="shared" si="1"/>
        <v>0</v>
      </c>
      <c r="H56" s="16">
        <f t="shared" si="2"/>
        <v>0</v>
      </c>
      <c r="J56" s="16">
        <f>VLOOKUP($C56,'Growth rate'!$B$3:$T$93,7,FALSE)*VLOOKUP($E56,BY_COM_Demand_Drivers!$A$5:$I$100,7,FALSE)</f>
        <v>1138.4838543780261</v>
      </c>
      <c r="K56" s="16">
        <f>VLOOKUP($C56,'Growth rate'!$B$3:$T$93,7,FALSE)*VLOOKUP($E56,BY_COM_Demand_Drivers!$A$5:$I$100,8,FALSE)</f>
        <v>0</v>
      </c>
      <c r="L56" s="16">
        <f>VLOOKUP($C56,'Growth rate'!$B$3:$T$93,7,FALSE)*VLOOKUP($E56,BY_COM_Demand_Drivers!$A$5:$I$100,9,FALSE)</f>
        <v>0</v>
      </c>
      <c r="M56" s="49">
        <f t="shared" si="4"/>
        <v>0.6</v>
      </c>
    </row>
    <row r="57" spans="2:13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 t="shared" si="0"/>
        <v>694.01975762884456</v>
      </c>
      <c r="G57" s="16">
        <f t="shared" si="1"/>
        <v>0</v>
      </c>
      <c r="H57" s="16">
        <f t="shared" si="2"/>
        <v>0</v>
      </c>
      <c r="J57" s="16">
        <f>VLOOKUP($C57,'Growth rate'!$B$3:$T$93,7,FALSE)*VLOOKUP($E57,BY_COM_Demand_Drivers!$A$5:$I$100,7,FALSE)</f>
        <v>1156.6995960480742</v>
      </c>
      <c r="K57" s="16">
        <f>VLOOKUP($C57,'Growth rate'!$B$3:$T$93,7,FALSE)*VLOOKUP($E57,BY_COM_Demand_Drivers!$A$5:$I$100,8,FALSE)</f>
        <v>0</v>
      </c>
      <c r="L57" s="16">
        <f>VLOOKUP($C57,'Growth rate'!$B$3:$T$93,7,FALSE)*VLOOKUP($E57,BY_COM_Demand_Drivers!$A$5:$I$100,9,FALSE)</f>
        <v>0</v>
      </c>
      <c r="M57" s="49">
        <f t="shared" si="4"/>
        <v>0.6</v>
      </c>
    </row>
    <row r="58" spans="2:13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 t="shared" si="0"/>
        <v>705.12407375090618</v>
      </c>
      <c r="G58" s="16">
        <f t="shared" si="1"/>
        <v>0</v>
      </c>
      <c r="H58" s="16">
        <f t="shared" si="2"/>
        <v>0</v>
      </c>
      <c r="J58" s="16">
        <f>VLOOKUP($C58,'Growth rate'!$B$3:$T$93,7,FALSE)*VLOOKUP($E58,BY_COM_Demand_Drivers!$A$5:$I$100,7,FALSE)</f>
        <v>1175.2067895848436</v>
      </c>
      <c r="K58" s="16">
        <f>VLOOKUP($C58,'Growth rate'!$B$3:$T$93,7,FALSE)*VLOOKUP($E58,BY_COM_Demand_Drivers!$A$5:$I$100,8,FALSE)</f>
        <v>0</v>
      </c>
      <c r="L58" s="16">
        <f>VLOOKUP($C58,'Growth rate'!$B$3:$T$93,7,FALSE)*VLOOKUP($E58,BY_COM_Demand_Drivers!$A$5:$I$100,9,FALSE)</f>
        <v>0</v>
      </c>
      <c r="M58" s="49">
        <f t="shared" si="4"/>
        <v>0.6</v>
      </c>
    </row>
    <row r="59" spans="2:13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 t="shared" si="0"/>
        <v>716.40605893092049</v>
      </c>
      <c r="G59" s="16">
        <f t="shared" si="1"/>
        <v>0</v>
      </c>
      <c r="H59" s="16">
        <f t="shared" si="2"/>
        <v>0</v>
      </c>
      <c r="J59" s="16">
        <f>VLOOKUP($C59,'Growth rate'!$B$3:$T$93,7,FALSE)*VLOOKUP($E59,BY_COM_Demand_Drivers!$A$5:$I$100,7,FALSE)</f>
        <v>1194.0100982182009</v>
      </c>
      <c r="K59" s="16">
        <f>VLOOKUP($C59,'Growth rate'!$B$3:$T$93,7,FALSE)*VLOOKUP($E59,BY_COM_Demand_Drivers!$A$5:$I$100,8,FALSE)</f>
        <v>0</v>
      </c>
      <c r="L59" s="16">
        <f>VLOOKUP($C59,'Growth rate'!$B$3:$T$93,7,FALSE)*VLOOKUP($E59,BY_COM_Demand_Drivers!$A$5:$I$100,9,FALSE)</f>
        <v>0</v>
      </c>
      <c r="M59" s="49">
        <f t="shared" si="4"/>
        <v>0.6</v>
      </c>
    </row>
    <row r="60" spans="2:13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 t="shared" si="0"/>
        <v>727.86855587381513</v>
      </c>
      <c r="G60" s="16">
        <f t="shared" si="1"/>
        <v>0</v>
      </c>
      <c r="H60" s="16">
        <f t="shared" si="2"/>
        <v>0</v>
      </c>
      <c r="J60" s="16">
        <f>VLOOKUP($C60,'Growth rate'!$B$3:$T$93,7,FALSE)*VLOOKUP($E60,BY_COM_Demand_Drivers!$A$5:$I$100,7,FALSE)</f>
        <v>1213.1142597896919</v>
      </c>
      <c r="K60" s="16">
        <f>VLOOKUP($C60,'Growth rate'!$B$3:$T$93,7,FALSE)*VLOOKUP($E60,BY_COM_Demand_Drivers!$A$5:$I$100,8,FALSE)</f>
        <v>0</v>
      </c>
      <c r="L60" s="16">
        <f>VLOOKUP($C60,'Growth rate'!$B$3:$T$93,7,FALSE)*VLOOKUP($E60,BY_COM_Demand_Drivers!$A$5:$I$100,9,FALSE)</f>
        <v>0</v>
      </c>
      <c r="M60" s="49">
        <f t="shared" si="4"/>
        <v>0.6</v>
      </c>
    </row>
    <row r="61" spans="2:13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 t="shared" si="0"/>
        <v>739.51445276779634</v>
      </c>
      <c r="G61" s="16">
        <f t="shared" si="1"/>
        <v>0</v>
      </c>
      <c r="H61" s="16">
        <f t="shared" si="2"/>
        <v>0</v>
      </c>
      <c r="J61" s="16">
        <f>VLOOKUP($C61,'Growth rate'!$B$3:$T$93,7,FALSE)*VLOOKUP($E61,BY_COM_Demand_Drivers!$A$5:$I$100,7,FALSE)</f>
        <v>1232.5240879463272</v>
      </c>
      <c r="K61" s="16">
        <f>VLOOKUP($C61,'Growth rate'!$B$3:$T$93,7,FALSE)*VLOOKUP($E61,BY_COM_Demand_Drivers!$A$5:$I$100,8,FALSE)</f>
        <v>0</v>
      </c>
      <c r="L61" s="16">
        <f>VLOOKUP($C61,'Growth rate'!$B$3:$T$93,7,FALSE)*VLOOKUP($E61,BY_COM_Demand_Drivers!$A$5:$I$100,9,FALSE)</f>
        <v>0</v>
      </c>
      <c r="M61" s="49">
        <f t="shared" si="4"/>
        <v>0.6</v>
      </c>
    </row>
    <row r="62" spans="2:13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 t="shared" si="0"/>
        <v>751.34668401208091</v>
      </c>
      <c r="G62" s="16">
        <f t="shared" si="1"/>
        <v>0</v>
      </c>
      <c r="H62" s="16">
        <f t="shared" si="2"/>
        <v>0</v>
      </c>
      <c r="J62" s="16">
        <f>VLOOKUP($C62,'Growth rate'!$B$3:$T$93,7,FALSE)*VLOOKUP($E62,BY_COM_Demand_Drivers!$A$5:$I$100,7,FALSE)</f>
        <v>1252.2444733534683</v>
      </c>
      <c r="K62" s="16">
        <f>VLOOKUP($C62,'Growth rate'!$B$3:$T$93,7,FALSE)*VLOOKUP($E62,BY_COM_Demand_Drivers!$A$5:$I$100,8,FALSE)</f>
        <v>0</v>
      </c>
      <c r="L62" s="16">
        <f>VLOOKUP($C62,'Growth rate'!$B$3:$T$93,7,FALSE)*VLOOKUP($E62,BY_COM_Demand_Drivers!$A$5:$I$100,9,FALSE)</f>
        <v>0</v>
      </c>
      <c r="M62" s="49">
        <f t="shared" si="4"/>
        <v>0.6</v>
      </c>
    </row>
    <row r="63" spans="2:13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 t="shared" si="0"/>
        <v>763.36823095627437</v>
      </c>
      <c r="G63" s="16">
        <f t="shared" si="1"/>
        <v>0</v>
      </c>
      <c r="H63" s="16">
        <f t="shared" si="2"/>
        <v>0</v>
      </c>
      <c r="J63" s="16">
        <f>VLOOKUP($C63,'Growth rate'!$B$3:$T$93,7,FALSE)*VLOOKUP($E63,BY_COM_Demand_Drivers!$A$5:$I$100,7,FALSE)</f>
        <v>1272.280384927124</v>
      </c>
      <c r="K63" s="16">
        <f>VLOOKUP($C63,'Growth rate'!$B$3:$T$93,7,FALSE)*VLOOKUP($E63,BY_COM_Demand_Drivers!$A$5:$I$100,8,FALSE)</f>
        <v>0</v>
      </c>
      <c r="L63" s="16">
        <f>VLOOKUP($C63,'Growth rate'!$B$3:$T$93,7,FALSE)*VLOOKUP($E63,BY_COM_Demand_Drivers!$A$5:$I$100,9,FALSE)</f>
        <v>0</v>
      </c>
      <c r="M63" s="49">
        <f t="shared" si="4"/>
        <v>0.6</v>
      </c>
    </row>
    <row r="64" spans="2:13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 t="shared" si="0"/>
        <v>775.58212265157488</v>
      </c>
      <c r="G64" s="16">
        <f t="shared" si="1"/>
        <v>0</v>
      </c>
      <c r="H64" s="16">
        <f t="shared" si="2"/>
        <v>0</v>
      </c>
      <c r="J64" s="16">
        <f>VLOOKUP($C64,'Growth rate'!$B$3:$T$93,7,FALSE)*VLOOKUP($E64,BY_COM_Demand_Drivers!$A$5:$I$100,7,FALSE)</f>
        <v>1292.6368710859581</v>
      </c>
      <c r="K64" s="16">
        <f>VLOOKUP($C64,'Growth rate'!$B$3:$T$93,7,FALSE)*VLOOKUP($E64,BY_COM_Demand_Drivers!$A$5:$I$100,8,FALSE)</f>
        <v>0</v>
      </c>
      <c r="L64" s="16">
        <f>VLOOKUP($C64,'Growth rate'!$B$3:$T$93,7,FALSE)*VLOOKUP($E64,BY_COM_Demand_Drivers!$A$5:$I$100,9,FALSE)</f>
        <v>0</v>
      </c>
      <c r="M64" s="49">
        <f t="shared" si="4"/>
        <v>0.6</v>
      </c>
    </row>
    <row r="65" spans="2:13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 t="shared" si="0"/>
        <v>787.99143661400001</v>
      </c>
      <c r="G65" s="16">
        <f t="shared" si="1"/>
        <v>0</v>
      </c>
      <c r="H65" s="16">
        <f t="shared" si="2"/>
        <v>0</v>
      </c>
      <c r="J65" s="16">
        <f>VLOOKUP($C65,'Growth rate'!$B$3:$T$93,7,FALSE)*VLOOKUP($E65,BY_COM_Demand_Drivers!$A$5:$I$100,7,FALSE)</f>
        <v>1313.3190610233335</v>
      </c>
      <c r="K65" s="16">
        <f>VLOOKUP($C65,'Growth rate'!$B$3:$T$93,7,FALSE)*VLOOKUP($E65,BY_COM_Demand_Drivers!$A$5:$I$100,8,FALSE)</f>
        <v>0</v>
      </c>
      <c r="L65" s="16">
        <f>VLOOKUP($C65,'Growth rate'!$B$3:$T$93,7,FALSE)*VLOOKUP($E65,BY_COM_Demand_Drivers!$A$5:$I$100,9,FALSE)</f>
        <v>0</v>
      </c>
      <c r="M65" s="49">
        <f t="shared" si="4"/>
        <v>0.6</v>
      </c>
    </row>
    <row r="66" spans="2:13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 t="shared" si="0"/>
        <v>800.59929959982412</v>
      </c>
      <c r="G66" s="16">
        <f t="shared" si="1"/>
        <v>0</v>
      </c>
      <c r="H66" s="16">
        <f t="shared" si="2"/>
        <v>0</v>
      </c>
      <c r="J66" s="16">
        <f>VLOOKUP($C66,'Growth rate'!$B$3:$T$93,7,FALSE)*VLOOKUP($E66,BY_COM_Demand_Drivers!$A$5:$I$100,7,FALSE)</f>
        <v>1334.3321659997068</v>
      </c>
      <c r="K66" s="16">
        <f>VLOOKUP($C66,'Growth rate'!$B$3:$T$93,7,FALSE)*VLOOKUP($E66,BY_COM_Demand_Drivers!$A$5:$I$100,8,FALSE)</f>
        <v>0</v>
      </c>
      <c r="L66" s="16">
        <f>VLOOKUP($C66,'Growth rate'!$B$3:$T$93,7,FALSE)*VLOOKUP($E66,BY_COM_Demand_Drivers!$A$5:$I$100,9,FALSE)</f>
        <v>0</v>
      </c>
      <c r="M66" s="49">
        <f t="shared" si="4"/>
        <v>0.6</v>
      </c>
    </row>
    <row r="67" spans="2:13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 t="shared" si="0"/>
        <v>813.40888839342142</v>
      </c>
      <c r="G67" s="16">
        <f t="shared" si="1"/>
        <v>0</v>
      </c>
      <c r="H67" s="16">
        <f t="shared" si="2"/>
        <v>0</v>
      </c>
      <c r="J67" s="16">
        <f>VLOOKUP($C67,'Growth rate'!$B$3:$T$93,7,FALSE)*VLOOKUP($E67,BY_COM_Demand_Drivers!$A$5:$I$100,7,FALSE)</f>
        <v>1355.6814806557024</v>
      </c>
      <c r="K67" s="16">
        <f>VLOOKUP($C67,'Growth rate'!$B$3:$T$93,7,FALSE)*VLOOKUP($E67,BY_COM_Demand_Drivers!$A$5:$I$100,8,FALSE)</f>
        <v>0</v>
      </c>
      <c r="L67" s="16">
        <f>VLOOKUP($C67,'Growth rate'!$B$3:$T$93,7,FALSE)*VLOOKUP($E67,BY_COM_Demand_Drivers!$A$5:$I$100,9,FALSE)</f>
        <v>0</v>
      </c>
      <c r="M67" s="49">
        <f t="shared" si="4"/>
        <v>0.6</v>
      </c>
    </row>
    <row r="68" spans="2:13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 t="shared" si="0"/>
        <v>826.42343060771589</v>
      </c>
      <c r="G68" s="16">
        <f t="shared" si="1"/>
        <v>0</v>
      </c>
      <c r="H68" s="16">
        <f t="shared" si="2"/>
        <v>0</v>
      </c>
      <c r="J68" s="16">
        <f>VLOOKUP($C68,'Growth rate'!$B$3:$T$93,7,FALSE)*VLOOKUP($E68,BY_COM_Demand_Drivers!$A$5:$I$100,7,FALSE)</f>
        <v>1377.3723843461933</v>
      </c>
      <c r="K68" s="16">
        <f>VLOOKUP($C68,'Growth rate'!$B$3:$T$93,7,FALSE)*VLOOKUP($E68,BY_COM_Demand_Drivers!$A$5:$I$100,8,FALSE)</f>
        <v>0</v>
      </c>
      <c r="L68" s="16">
        <f>VLOOKUP($C68,'Growth rate'!$B$3:$T$93,7,FALSE)*VLOOKUP($E68,BY_COM_Demand_Drivers!$A$5:$I$100,9,FALSE)</f>
        <v>0</v>
      </c>
      <c r="M68" s="49">
        <f t="shared" si="4"/>
        <v>0.6</v>
      </c>
    </row>
    <row r="69" spans="2:13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 t="shared" ref="F69:F132" si="5">J69*$M69</f>
        <v>839.64620549743961</v>
      </c>
      <c r="G69" s="16">
        <f t="shared" ref="G69:G132" si="6">K69*$M69</f>
        <v>0</v>
      </c>
      <c r="H69" s="16">
        <f t="shared" ref="H69:H132" si="7">L69*$M69</f>
        <v>0</v>
      </c>
      <c r="J69" s="16">
        <f>VLOOKUP($C69,'Growth rate'!$B$3:$T$93,7,FALSE)*VLOOKUP($E69,BY_COM_Demand_Drivers!$A$5:$I$100,7,FALSE)</f>
        <v>1399.4103424957327</v>
      </c>
      <c r="K69" s="16">
        <f>VLOOKUP($C69,'Growth rate'!$B$3:$T$93,7,FALSE)*VLOOKUP($E69,BY_COM_Demand_Drivers!$A$5:$I$100,8,FALSE)</f>
        <v>0</v>
      </c>
      <c r="L69" s="16">
        <f>VLOOKUP($C69,'Growth rate'!$B$3:$T$93,7,FALSE)*VLOOKUP($E69,BY_COM_Demand_Drivers!$A$5:$I$100,9,FALSE)</f>
        <v>0</v>
      </c>
      <c r="M69" s="49">
        <f t="shared" si="4"/>
        <v>0.6</v>
      </c>
    </row>
    <row r="70" spans="2:13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 t="shared" si="5"/>
        <v>853.08054478539862</v>
      </c>
      <c r="G70" s="16">
        <f t="shared" si="6"/>
        <v>0</v>
      </c>
      <c r="H70" s="16">
        <f t="shared" si="7"/>
        <v>0</v>
      </c>
      <c r="J70" s="16">
        <f>VLOOKUP($C70,'Growth rate'!$B$3:$T$93,7,FALSE)*VLOOKUP($E70,BY_COM_Demand_Drivers!$A$5:$I$100,7,FALSE)</f>
        <v>1421.8009079756644</v>
      </c>
      <c r="K70" s="16">
        <f>VLOOKUP($C70,'Growth rate'!$B$3:$T$93,7,FALSE)*VLOOKUP($E70,BY_COM_Demand_Drivers!$A$5:$I$100,8,FALSE)</f>
        <v>0</v>
      </c>
      <c r="L70" s="16">
        <f>VLOOKUP($C70,'Growth rate'!$B$3:$T$93,7,FALSE)*VLOOKUP($E70,BY_COM_Demand_Drivers!$A$5:$I$100,9,FALSE)</f>
        <v>0</v>
      </c>
      <c r="M70" s="49">
        <f t="shared" si="4"/>
        <v>0.6</v>
      </c>
    </row>
    <row r="71" spans="2:13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 t="shared" si="5"/>
        <v>866.729833501965</v>
      </c>
      <c r="G71" s="16">
        <f t="shared" si="6"/>
        <v>0</v>
      </c>
      <c r="H71" s="16">
        <f t="shared" si="7"/>
        <v>0</v>
      </c>
      <c r="J71" s="16">
        <f>VLOOKUP($C71,'Growth rate'!$B$3:$T$93,7,FALSE)*VLOOKUP($E71,BY_COM_Demand_Drivers!$A$5:$I$100,7,FALSE)</f>
        <v>1444.549722503275</v>
      </c>
      <c r="K71" s="16">
        <f>VLOOKUP($C71,'Growth rate'!$B$3:$T$93,7,FALSE)*VLOOKUP($E71,BY_COM_Demand_Drivers!$A$5:$I$100,8,FALSE)</f>
        <v>0</v>
      </c>
      <c r="L71" s="16">
        <f>VLOOKUP($C71,'Growth rate'!$B$3:$T$93,7,FALSE)*VLOOKUP($E71,BY_COM_Demand_Drivers!$A$5:$I$100,9,FALSE)</f>
        <v>0</v>
      </c>
      <c r="M71" s="49">
        <f t="shared" si="4"/>
        <v>0.6</v>
      </c>
    </row>
    <row r="72" spans="2:13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 t="shared" si="5"/>
        <v>880.59751083799654</v>
      </c>
      <c r="G72" s="16">
        <f t="shared" si="6"/>
        <v>0</v>
      </c>
      <c r="H72" s="16">
        <f t="shared" si="7"/>
        <v>0</v>
      </c>
      <c r="J72" s="16">
        <f>VLOOKUP($C72,'Growth rate'!$B$3:$T$93,7,FALSE)*VLOOKUP($E72,BY_COM_Demand_Drivers!$A$5:$I$100,7,FALSE)</f>
        <v>1467.6625180633275</v>
      </c>
      <c r="K72" s="16">
        <f>VLOOKUP($C72,'Growth rate'!$B$3:$T$93,7,FALSE)*VLOOKUP($E72,BY_COM_Demand_Drivers!$A$5:$I$100,8,FALSE)</f>
        <v>0</v>
      </c>
      <c r="L72" s="16">
        <f>VLOOKUP($C72,'Growth rate'!$B$3:$T$93,7,FALSE)*VLOOKUP($E72,BY_COM_Demand_Drivers!$A$5:$I$100,9,FALSE)</f>
        <v>0</v>
      </c>
      <c r="M72" s="49">
        <f t="shared" si="4"/>
        <v>0.6</v>
      </c>
    </row>
    <row r="73" spans="2:13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 t="shared" si="5"/>
        <v>894.68707101140456</v>
      </c>
      <c r="G73" s="16">
        <f t="shared" si="6"/>
        <v>0</v>
      </c>
      <c r="H73" s="16">
        <f t="shared" si="7"/>
        <v>0</v>
      </c>
      <c r="J73" s="16">
        <f>VLOOKUP($C73,'Growth rate'!$B$3:$T$93,7,FALSE)*VLOOKUP($E73,BY_COM_Demand_Drivers!$A$5:$I$100,7,FALSE)</f>
        <v>1491.1451183523409</v>
      </c>
      <c r="K73" s="16">
        <f>VLOOKUP($C73,'Growth rate'!$B$3:$T$93,7,FALSE)*VLOOKUP($E73,BY_COM_Demand_Drivers!$A$5:$I$100,8,FALSE)</f>
        <v>0</v>
      </c>
      <c r="L73" s="16">
        <f>VLOOKUP($C73,'Growth rate'!$B$3:$T$93,7,FALSE)*VLOOKUP($E73,BY_COM_Demand_Drivers!$A$5:$I$100,9,FALSE)</f>
        <v>0</v>
      </c>
      <c r="M73" s="49">
        <f t="shared" si="4"/>
        <v>0.6</v>
      </c>
    </row>
    <row r="74" spans="2:13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 t="shared" si="5"/>
        <v>909.00206414758691</v>
      </c>
      <c r="G74" s="16">
        <f t="shared" si="6"/>
        <v>0</v>
      </c>
      <c r="H74" s="16">
        <f t="shared" si="7"/>
        <v>0</v>
      </c>
      <c r="J74" s="16">
        <f>VLOOKUP($C74,'Growth rate'!$B$3:$T$93,7,FALSE)*VLOOKUP($E74,BY_COM_Demand_Drivers!$A$5:$I$100,7,FALSE)</f>
        <v>1515.0034402459783</v>
      </c>
      <c r="K74" s="16">
        <f>VLOOKUP($C74,'Growth rate'!$B$3:$T$93,7,FALSE)*VLOOKUP($E74,BY_COM_Demand_Drivers!$A$5:$I$100,8,FALSE)</f>
        <v>0</v>
      </c>
      <c r="L74" s="16">
        <f>VLOOKUP($C74,'Growth rate'!$B$3:$T$93,7,FALSE)*VLOOKUP($E74,BY_COM_Demand_Drivers!$A$5:$I$100,9,FALSE)</f>
        <v>0</v>
      </c>
      <c r="M74" s="49">
        <f t="shared" si="4"/>
        <v>0.6</v>
      </c>
    </row>
    <row r="75" spans="2:13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 t="shared" si="5"/>
        <v>923.5460971739484</v>
      </c>
      <c r="G75" s="16">
        <f t="shared" si="6"/>
        <v>0</v>
      </c>
      <c r="H75" s="16">
        <f t="shared" si="7"/>
        <v>0</v>
      </c>
      <c r="J75" s="16">
        <f>VLOOKUP($C75,'Growth rate'!$B$3:$T$93,7,FALSE)*VLOOKUP($E75,BY_COM_Demand_Drivers!$A$5:$I$100,7,FALSE)</f>
        <v>1539.2434952899141</v>
      </c>
      <c r="K75" s="16">
        <f>VLOOKUP($C75,'Growth rate'!$B$3:$T$93,7,FALSE)*VLOOKUP($E75,BY_COM_Demand_Drivers!$A$5:$I$100,8,FALSE)</f>
        <v>0</v>
      </c>
      <c r="L75" s="16">
        <f>VLOOKUP($C75,'Growth rate'!$B$3:$T$93,7,FALSE)*VLOOKUP($E75,BY_COM_Demand_Drivers!$A$5:$I$100,9,FALSE)</f>
        <v>0</v>
      </c>
      <c r="M75" s="49">
        <f t="shared" si="4"/>
        <v>0.6</v>
      </c>
    </row>
    <row r="76" spans="2:13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 t="shared" si="5"/>
        <v>938.32283472873155</v>
      </c>
      <c r="G76" s="16">
        <f t="shared" si="6"/>
        <v>0</v>
      </c>
      <c r="H76" s="16">
        <f t="shared" si="7"/>
        <v>0</v>
      </c>
      <c r="J76" s="16">
        <f>VLOOKUP($C76,'Growth rate'!$B$3:$T$93,7,FALSE)*VLOOKUP($E76,BY_COM_Demand_Drivers!$A$5:$I$100,7,FALSE)</f>
        <v>1563.8713912145527</v>
      </c>
      <c r="K76" s="16">
        <f>VLOOKUP($C76,'Growth rate'!$B$3:$T$93,7,FALSE)*VLOOKUP($E76,BY_COM_Demand_Drivers!$A$5:$I$100,8,FALSE)</f>
        <v>0</v>
      </c>
      <c r="L76" s="16">
        <f>VLOOKUP($C76,'Growth rate'!$B$3:$T$93,7,FALSE)*VLOOKUP($E76,BY_COM_Demand_Drivers!$A$5:$I$100,9,FALSE)</f>
        <v>0</v>
      </c>
      <c r="M76" s="49">
        <f t="shared" si="4"/>
        <v>0.6</v>
      </c>
    </row>
    <row r="77" spans="2:13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 t="shared" si="5"/>
        <v>953.33600008439134</v>
      </c>
      <c r="G77" s="16">
        <f t="shared" si="6"/>
        <v>0</v>
      </c>
      <c r="H77" s="16">
        <f t="shared" si="7"/>
        <v>0</v>
      </c>
      <c r="J77" s="16">
        <f>VLOOKUP($C77,'Growth rate'!$B$3:$T$93,7,FALSE)*VLOOKUP($E77,BY_COM_Demand_Drivers!$A$5:$I$100,7,FALSE)</f>
        <v>1588.8933334739856</v>
      </c>
      <c r="K77" s="16">
        <f>VLOOKUP($C77,'Growth rate'!$B$3:$T$93,7,FALSE)*VLOOKUP($E77,BY_COM_Demand_Drivers!$A$5:$I$100,8,FALSE)</f>
        <v>0</v>
      </c>
      <c r="L77" s="16">
        <f>VLOOKUP($C77,'Growth rate'!$B$3:$T$93,7,FALSE)*VLOOKUP($E77,BY_COM_Demand_Drivers!$A$5:$I$100,9,FALSE)</f>
        <v>0</v>
      </c>
      <c r="M77" s="49">
        <f t="shared" si="4"/>
        <v>0.6</v>
      </c>
    </row>
    <row r="78" spans="2:13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 t="shared" si="5"/>
        <v>968.58937608574161</v>
      </c>
      <c r="G78" s="16">
        <f t="shared" si="6"/>
        <v>0</v>
      </c>
      <c r="H78" s="16">
        <f t="shared" si="7"/>
        <v>0</v>
      </c>
      <c r="J78" s="16">
        <f>VLOOKUP($C78,'Growth rate'!$B$3:$T$93,7,FALSE)*VLOOKUP($E78,BY_COM_Demand_Drivers!$A$5:$I$100,7,FALSE)</f>
        <v>1614.3156268095695</v>
      </c>
      <c r="K78" s="16">
        <f>VLOOKUP($C78,'Growth rate'!$B$3:$T$93,7,FALSE)*VLOOKUP($E78,BY_COM_Demand_Drivers!$A$5:$I$100,8,FALSE)</f>
        <v>0</v>
      </c>
      <c r="L78" s="16">
        <f>VLOOKUP($C78,'Growth rate'!$B$3:$T$93,7,FALSE)*VLOOKUP($E78,BY_COM_Demand_Drivers!$A$5:$I$100,9,FALSE)</f>
        <v>0</v>
      </c>
      <c r="M78" s="49">
        <f t="shared" si="4"/>
        <v>0.6</v>
      </c>
    </row>
    <row r="79" spans="2:13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 t="shared" si="5"/>
        <v>984.08680610311353</v>
      </c>
      <c r="G79" s="16">
        <f t="shared" si="6"/>
        <v>0</v>
      </c>
      <c r="H79" s="16">
        <f t="shared" si="7"/>
        <v>0</v>
      </c>
      <c r="J79" s="16">
        <f>VLOOKUP($C79,'Growth rate'!$B$3:$T$93,7,FALSE)*VLOOKUP($E79,BY_COM_Demand_Drivers!$A$5:$I$100,7,FALSE)</f>
        <v>1640.1446768385226</v>
      </c>
      <c r="K79" s="16">
        <f>VLOOKUP($C79,'Growth rate'!$B$3:$T$93,7,FALSE)*VLOOKUP($E79,BY_COM_Demand_Drivers!$A$5:$I$100,8,FALSE)</f>
        <v>0</v>
      </c>
      <c r="L79" s="16">
        <f>VLOOKUP($C79,'Growth rate'!$B$3:$T$93,7,FALSE)*VLOOKUP($E79,BY_COM_Demand_Drivers!$A$5:$I$100,9,FALSE)</f>
        <v>0</v>
      </c>
      <c r="M79" s="49">
        <f t="shared" si="4"/>
        <v>0.6</v>
      </c>
    </row>
    <row r="80" spans="2:13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 t="shared" si="5"/>
        <v>999.83219500076348</v>
      </c>
      <c r="G80" s="16">
        <f t="shared" si="6"/>
        <v>0</v>
      </c>
      <c r="H80" s="16">
        <f t="shared" si="7"/>
        <v>0</v>
      </c>
      <c r="J80" s="16">
        <f>VLOOKUP($C80,'Growth rate'!$B$3:$T$93,7,FALSE)*VLOOKUP($E80,BY_COM_Demand_Drivers!$A$5:$I$100,7,FALSE)</f>
        <v>1666.3869916679391</v>
      </c>
      <c r="K80" s="16">
        <f>VLOOKUP($C80,'Growth rate'!$B$3:$T$93,7,FALSE)*VLOOKUP($E80,BY_COM_Demand_Drivers!$A$5:$I$100,8,FALSE)</f>
        <v>0</v>
      </c>
      <c r="L80" s="16">
        <f>VLOOKUP($C80,'Growth rate'!$B$3:$T$93,7,FALSE)*VLOOKUP($E80,BY_COM_Demand_Drivers!$A$5:$I$100,9,FALSE)</f>
        <v>0</v>
      </c>
      <c r="M80" s="49">
        <f t="shared" si="4"/>
        <v>0.6</v>
      </c>
    </row>
    <row r="81" spans="2:13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 t="shared" si="5"/>
        <v>1015.8295101207757</v>
      </c>
      <c r="G81" s="16">
        <f t="shared" si="6"/>
        <v>0</v>
      </c>
      <c r="H81" s="16">
        <f t="shared" si="7"/>
        <v>0</v>
      </c>
      <c r="J81" s="16">
        <f>VLOOKUP($C81,'Growth rate'!$B$3:$T$93,7,FALSE)*VLOOKUP($E81,BY_COM_Demand_Drivers!$A$5:$I$100,7,FALSE)</f>
        <v>1693.0491835346263</v>
      </c>
      <c r="K81" s="16">
        <f>VLOOKUP($C81,'Growth rate'!$B$3:$T$93,7,FALSE)*VLOOKUP($E81,BY_COM_Demand_Drivers!$A$5:$I$100,8,FALSE)</f>
        <v>0</v>
      </c>
      <c r="L81" s="16">
        <f>VLOOKUP($C81,'Growth rate'!$B$3:$T$93,7,FALSE)*VLOOKUP($E81,BY_COM_Demand_Drivers!$A$5:$I$100,9,FALSE)</f>
        <v>0</v>
      </c>
      <c r="M81" s="49">
        <f t="shared" si="4"/>
        <v>0.6</v>
      </c>
    </row>
    <row r="82" spans="2:13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 t="shared" si="5"/>
        <v>1032.0827822827082</v>
      </c>
      <c r="G82" s="16">
        <f t="shared" si="6"/>
        <v>0</v>
      </c>
      <c r="H82" s="16">
        <f t="shared" si="7"/>
        <v>0</v>
      </c>
      <c r="J82" s="16">
        <f>VLOOKUP($C82,'Growth rate'!$B$3:$T$93,7,FALSE)*VLOOKUP($E82,BY_COM_Demand_Drivers!$A$5:$I$100,7,FALSE)</f>
        <v>1720.1379704711803</v>
      </c>
      <c r="K82" s="16">
        <f>VLOOKUP($C82,'Growth rate'!$B$3:$T$93,7,FALSE)*VLOOKUP($E82,BY_COM_Demand_Drivers!$A$5:$I$100,8,FALSE)</f>
        <v>0</v>
      </c>
      <c r="L82" s="16">
        <f>VLOOKUP($C82,'Growth rate'!$B$3:$T$93,7,FALSE)*VLOOKUP($E82,BY_COM_Demand_Drivers!$A$5:$I$100,9,FALSE)</f>
        <v>0</v>
      </c>
      <c r="M82" s="49">
        <f t="shared" si="4"/>
        <v>0.6</v>
      </c>
    </row>
    <row r="83" spans="2:13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 t="shared" si="5"/>
        <v>1048.5961067992314</v>
      </c>
      <c r="G83" s="16">
        <f t="shared" si="6"/>
        <v>0</v>
      </c>
      <c r="H83" s="16">
        <f t="shared" si="7"/>
        <v>0</v>
      </c>
      <c r="J83" s="16">
        <f>VLOOKUP($C83,'Growth rate'!$B$3:$T$93,7,FALSE)*VLOOKUP($E83,BY_COM_Demand_Drivers!$A$5:$I$100,7,FALSE)</f>
        <v>1747.6601779987191</v>
      </c>
      <c r="K83" s="16">
        <f>VLOOKUP($C83,'Growth rate'!$B$3:$T$93,7,FALSE)*VLOOKUP($E83,BY_COM_Demand_Drivers!$A$5:$I$100,8,FALSE)</f>
        <v>0</v>
      </c>
      <c r="L83" s="16">
        <f>VLOOKUP($C83,'Growth rate'!$B$3:$T$93,7,FALSE)*VLOOKUP($E83,BY_COM_Demand_Drivers!$A$5:$I$100,9,FALSE)</f>
        <v>0</v>
      </c>
      <c r="M83" s="49">
        <f t="shared" si="4"/>
        <v>0.6</v>
      </c>
    </row>
    <row r="84" spans="2:13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 t="shared" si="5"/>
        <v>1065.3736445080192</v>
      </c>
      <c r="G84" s="16">
        <f t="shared" si="6"/>
        <v>0</v>
      </c>
      <c r="H84" s="16">
        <f t="shared" si="7"/>
        <v>0</v>
      </c>
      <c r="J84" s="16">
        <f>VLOOKUP($C84,'Growth rate'!$B$3:$T$93,7,FALSE)*VLOOKUP($E84,BY_COM_Demand_Drivers!$A$5:$I$100,7,FALSE)</f>
        <v>1775.6227408466987</v>
      </c>
      <c r="K84" s="16">
        <f>VLOOKUP($C84,'Growth rate'!$B$3:$T$93,7,FALSE)*VLOOKUP($E84,BY_COM_Demand_Drivers!$A$5:$I$100,8,FALSE)</f>
        <v>0</v>
      </c>
      <c r="L84" s="16">
        <f>VLOOKUP($C84,'Growth rate'!$B$3:$T$93,7,FALSE)*VLOOKUP($E84,BY_COM_Demand_Drivers!$A$5:$I$100,9,FALSE)</f>
        <v>0</v>
      </c>
      <c r="M84" s="49">
        <f t="shared" si="4"/>
        <v>0.6</v>
      </c>
    </row>
    <row r="85" spans="2:13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 t="shared" si="5"/>
        <v>1082.4196228201477</v>
      </c>
      <c r="G85" s="16">
        <f t="shared" si="6"/>
        <v>0</v>
      </c>
      <c r="H85" s="16">
        <f t="shared" si="7"/>
        <v>0</v>
      </c>
      <c r="J85" s="16">
        <f>VLOOKUP($C85,'Growth rate'!$B$3:$T$93,7,FALSE)*VLOOKUP($E85,BY_COM_Demand_Drivers!$A$5:$I$100,7,FALSE)</f>
        <v>1804.0327047002461</v>
      </c>
      <c r="K85" s="16">
        <f>VLOOKUP($C85,'Growth rate'!$B$3:$T$93,7,FALSE)*VLOOKUP($E85,BY_COM_Demand_Drivers!$A$5:$I$100,8,FALSE)</f>
        <v>0</v>
      </c>
      <c r="L85" s="16">
        <f>VLOOKUP($C85,'Growth rate'!$B$3:$T$93,7,FALSE)*VLOOKUP($E85,BY_COM_Demand_Drivers!$A$5:$I$100,9,FALSE)</f>
        <v>0</v>
      </c>
      <c r="M85" s="49">
        <f t="shared" si="4"/>
        <v>0.6</v>
      </c>
    </row>
    <row r="86" spans="2:13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 t="shared" si="5"/>
        <v>410.83199999999999</v>
      </c>
      <c r="G86" s="16">
        <f t="shared" si="6"/>
        <v>0</v>
      </c>
      <c r="H86" s="16">
        <f t="shared" si="7"/>
        <v>0</v>
      </c>
      <c r="J86" s="16">
        <f>VLOOKUP($C86,'Growth rate'!$B$3:$T$93,7,FALSE)*VLOOKUP($E86,BY_COM_Demand_Drivers!$A$5:$I$100,7,FALSE)</f>
        <v>410.83199999999999</v>
      </c>
      <c r="K86" s="16">
        <f>VLOOKUP($C86,'Growth rate'!$B$3:$T$93,7,FALSE)*VLOOKUP($E86,BY_COM_Demand_Drivers!$A$5:$I$100,8,FALSE)</f>
        <v>0</v>
      </c>
      <c r="L86" s="16">
        <f>VLOOKUP($C86,'Growth rate'!$B$3:$T$93,7,FALSE)*VLOOKUP($E86,BY_COM_Demand_Drivers!$A$5:$I$100,9,FALSE)</f>
        <v>0</v>
      </c>
      <c r="M86" s="49">
        <f t="shared" ref="M86:M91" si="8">M4</f>
        <v>1</v>
      </c>
    </row>
    <row r="87" spans="2:13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 t="shared" si="5"/>
        <v>417.61410530788601</v>
      </c>
      <c r="G87" s="16">
        <f t="shared" si="6"/>
        <v>0</v>
      </c>
      <c r="H87" s="16">
        <f t="shared" si="7"/>
        <v>0</v>
      </c>
      <c r="J87" s="16">
        <f>VLOOKUP($C87,'Growth rate'!$B$3:$T$93,7,FALSE)*VLOOKUP($E87,BY_COM_Demand_Drivers!$A$5:$I$100,7,FALSE)</f>
        <v>417.61410530788601</v>
      </c>
      <c r="K87" s="16">
        <f>VLOOKUP($C87,'Growth rate'!$B$3:$T$93,7,FALSE)*VLOOKUP($E87,BY_COM_Demand_Drivers!$A$5:$I$100,8,FALSE)</f>
        <v>0</v>
      </c>
      <c r="L87" s="16">
        <f>VLOOKUP($C87,'Growth rate'!$B$3:$T$93,7,FALSE)*VLOOKUP($E87,BY_COM_Demand_Drivers!$A$5:$I$100,9,FALSE)</f>
        <v>0</v>
      </c>
      <c r="M87" s="49">
        <f t="shared" si="8"/>
        <v>1</v>
      </c>
    </row>
    <row r="88" spans="2:13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 t="shared" si="5"/>
        <v>424.39621061577196</v>
      </c>
      <c r="G88" s="16">
        <f t="shared" si="6"/>
        <v>0</v>
      </c>
      <c r="H88" s="16">
        <f t="shared" si="7"/>
        <v>0</v>
      </c>
      <c r="J88" s="16">
        <f>VLOOKUP($C88,'Growth rate'!$B$3:$T$93,7,FALSE)*VLOOKUP($E88,BY_COM_Demand_Drivers!$A$5:$I$100,7,FALSE)</f>
        <v>424.39621061577196</v>
      </c>
      <c r="K88" s="16">
        <f>VLOOKUP($C88,'Growth rate'!$B$3:$T$93,7,FALSE)*VLOOKUP($E88,BY_COM_Demand_Drivers!$A$5:$I$100,8,FALSE)</f>
        <v>0</v>
      </c>
      <c r="L88" s="16">
        <f>VLOOKUP($C88,'Growth rate'!$B$3:$T$93,7,FALSE)*VLOOKUP($E88,BY_COM_Demand_Drivers!$A$5:$I$100,9,FALSE)</f>
        <v>0</v>
      </c>
      <c r="M88" s="49">
        <f t="shared" si="8"/>
        <v>1</v>
      </c>
    </row>
    <row r="89" spans="2:13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 t="shared" si="5"/>
        <v>431.17831592365798</v>
      </c>
      <c r="G89" s="16">
        <f t="shared" si="6"/>
        <v>0</v>
      </c>
      <c r="H89" s="16">
        <f t="shared" si="7"/>
        <v>0</v>
      </c>
      <c r="J89" s="16">
        <f>VLOOKUP($C89,'Growth rate'!$B$3:$T$93,7,FALSE)*VLOOKUP($E89,BY_COM_Demand_Drivers!$A$5:$I$100,7,FALSE)</f>
        <v>431.17831592365798</v>
      </c>
      <c r="K89" s="16">
        <f>VLOOKUP($C89,'Growth rate'!$B$3:$T$93,7,FALSE)*VLOOKUP($E89,BY_COM_Demand_Drivers!$A$5:$I$100,8,FALSE)</f>
        <v>0</v>
      </c>
      <c r="L89" s="16">
        <f>VLOOKUP($C89,'Growth rate'!$B$3:$T$93,7,FALSE)*VLOOKUP($E89,BY_COM_Demand_Drivers!$A$5:$I$100,9,FALSE)</f>
        <v>0</v>
      </c>
      <c r="M89" s="49">
        <f t="shared" si="8"/>
        <v>1</v>
      </c>
    </row>
    <row r="90" spans="2:13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 t="shared" si="5"/>
        <v>437.96042123154399</v>
      </c>
      <c r="G90" s="16">
        <f t="shared" si="6"/>
        <v>0</v>
      </c>
      <c r="H90" s="16">
        <f t="shared" si="7"/>
        <v>0</v>
      </c>
      <c r="J90" s="16">
        <f>VLOOKUP($C90,'Growth rate'!$B$3:$T$93,7,FALSE)*VLOOKUP($E90,BY_COM_Demand_Drivers!$A$5:$I$100,7,FALSE)</f>
        <v>437.96042123154399</v>
      </c>
      <c r="K90" s="16">
        <f>VLOOKUP($C90,'Growth rate'!$B$3:$T$93,7,FALSE)*VLOOKUP($E90,BY_COM_Demand_Drivers!$A$5:$I$100,8,FALSE)</f>
        <v>0</v>
      </c>
      <c r="L90" s="16">
        <f>VLOOKUP($C90,'Growth rate'!$B$3:$T$93,7,FALSE)*VLOOKUP($E90,BY_COM_Demand_Drivers!$A$5:$I$100,9,FALSE)</f>
        <v>0</v>
      </c>
      <c r="M90" s="49">
        <f t="shared" si="8"/>
        <v>1</v>
      </c>
    </row>
    <row r="91" spans="2:13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 t="shared" si="5"/>
        <v>444.74252653943</v>
      </c>
      <c r="G91" s="16">
        <f t="shared" si="6"/>
        <v>0</v>
      </c>
      <c r="H91" s="16">
        <f t="shared" si="7"/>
        <v>0</v>
      </c>
      <c r="J91" s="16">
        <f>VLOOKUP($C91,'Growth rate'!$B$3:$T$93,7,FALSE)*VLOOKUP($E91,BY_COM_Demand_Drivers!$A$5:$I$100,7,FALSE)</f>
        <v>444.74252653943</v>
      </c>
      <c r="K91" s="16">
        <f>VLOOKUP($C91,'Growth rate'!$B$3:$T$93,7,FALSE)*VLOOKUP($E91,BY_COM_Demand_Drivers!$A$5:$I$100,8,FALSE)</f>
        <v>0</v>
      </c>
      <c r="L91" s="16">
        <f>VLOOKUP($C91,'Growth rate'!$B$3:$T$93,7,FALSE)*VLOOKUP($E91,BY_COM_Demand_Drivers!$A$5:$I$100,9,FALSE)</f>
        <v>0</v>
      </c>
      <c r="M91" s="49">
        <f t="shared" si="8"/>
        <v>1</v>
      </c>
    </row>
    <row r="92" spans="2:13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 t="shared" si="5"/>
        <v>406.37216866258433</v>
      </c>
      <c r="G92" s="16">
        <f t="shared" si="6"/>
        <v>0</v>
      </c>
      <c r="H92" s="16">
        <f t="shared" si="7"/>
        <v>0</v>
      </c>
      <c r="J92" s="16">
        <f>VLOOKUP($C92,'Growth rate'!$B$3:$T$93,7,FALSE)*VLOOKUP($E92,BY_COM_Demand_Drivers!$A$5:$I$100,7,FALSE)</f>
        <v>451.5246318473159</v>
      </c>
      <c r="K92" s="16">
        <f>VLOOKUP($C92,'Growth rate'!$B$3:$T$93,7,FALSE)*VLOOKUP($E92,BY_COM_Demand_Drivers!$A$5:$I$100,8,FALSE)</f>
        <v>0</v>
      </c>
      <c r="L92" s="16">
        <f>VLOOKUP($C92,'Growth rate'!$B$3:$T$93,7,FALSE)*VLOOKUP($E92,BY_COM_Demand_Drivers!$A$5:$I$100,9,FALSE)</f>
        <v>0</v>
      </c>
      <c r="M92" s="49">
        <f>M10</f>
        <v>0.9</v>
      </c>
    </row>
    <row r="93" spans="2:13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 t="shared" si="5"/>
        <v>407.89299606812978</v>
      </c>
      <c r="G93" s="16">
        <f t="shared" si="6"/>
        <v>0</v>
      </c>
      <c r="H93" s="16">
        <f t="shared" si="7"/>
        <v>0</v>
      </c>
      <c r="J93" s="16">
        <f>VLOOKUP($C93,'Growth rate'!$B$3:$T$93,7,FALSE)*VLOOKUP($E93,BY_COM_Demand_Drivers!$A$5:$I$100,7,FALSE)</f>
        <v>458.30673715520197</v>
      </c>
      <c r="K93" s="16">
        <f>VLOOKUP($C93,'Growth rate'!$B$3:$T$93,7,FALSE)*VLOOKUP($E93,BY_COM_Demand_Drivers!$A$5:$I$100,8,FALSE)</f>
        <v>0</v>
      </c>
      <c r="L93" s="16">
        <f>VLOOKUP($C93,'Growth rate'!$B$3:$T$93,7,FALSE)*VLOOKUP($E93,BY_COM_Demand_Drivers!$A$5:$I$100,9,FALSE)</f>
        <v>0</v>
      </c>
      <c r="M93" s="49">
        <f t="shared" ref="M93:M156" si="9">M11</f>
        <v>0.89</v>
      </c>
    </row>
    <row r="94" spans="2:13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 t="shared" si="5"/>
        <v>409.27818136751745</v>
      </c>
      <c r="G94" s="16">
        <f t="shared" si="6"/>
        <v>0</v>
      </c>
      <c r="H94" s="16">
        <f t="shared" si="7"/>
        <v>0</v>
      </c>
      <c r="J94" s="16">
        <f>VLOOKUP($C94,'Growth rate'!$B$3:$T$93,7,FALSE)*VLOOKUP($E94,BY_COM_Demand_Drivers!$A$5:$I$100,7,FALSE)</f>
        <v>465.08884246308799</v>
      </c>
      <c r="K94" s="16">
        <f>VLOOKUP($C94,'Growth rate'!$B$3:$T$93,7,FALSE)*VLOOKUP($E94,BY_COM_Demand_Drivers!$A$5:$I$100,8,FALSE)</f>
        <v>0</v>
      </c>
      <c r="L94" s="16">
        <f>VLOOKUP($C94,'Growth rate'!$B$3:$T$93,7,FALSE)*VLOOKUP($E94,BY_COM_Demand_Drivers!$A$5:$I$100,9,FALSE)</f>
        <v>0</v>
      </c>
      <c r="M94" s="49">
        <f t="shared" si="9"/>
        <v>0.88</v>
      </c>
    </row>
    <row r="95" spans="2:13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 t="shared" si="5"/>
        <v>410.5277245607474</v>
      </c>
      <c r="G95" s="16">
        <f t="shared" si="6"/>
        <v>0</v>
      </c>
      <c r="H95" s="16">
        <f t="shared" si="7"/>
        <v>0</v>
      </c>
      <c r="J95" s="16">
        <f>VLOOKUP($C95,'Growth rate'!$B$3:$T$93,7,FALSE)*VLOOKUP($E95,BY_COM_Demand_Drivers!$A$5:$I$100,7,FALSE)</f>
        <v>471.870947770974</v>
      </c>
      <c r="K95" s="16">
        <f>VLOOKUP($C95,'Growth rate'!$B$3:$T$93,7,FALSE)*VLOOKUP($E95,BY_COM_Demand_Drivers!$A$5:$I$100,8,FALSE)</f>
        <v>0</v>
      </c>
      <c r="L95" s="16">
        <f>VLOOKUP($C95,'Growth rate'!$B$3:$T$93,7,FALSE)*VLOOKUP($E95,BY_COM_Demand_Drivers!$A$5:$I$100,9,FALSE)</f>
        <v>0</v>
      </c>
      <c r="M95" s="49">
        <f t="shared" si="9"/>
        <v>0.87</v>
      </c>
    </row>
    <row r="96" spans="2:13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 t="shared" si="5"/>
        <v>411.64162564781952</v>
      </c>
      <c r="G96" s="16">
        <f t="shared" si="6"/>
        <v>0</v>
      </c>
      <c r="H96" s="16">
        <f t="shared" si="7"/>
        <v>0</v>
      </c>
      <c r="J96" s="16">
        <f>VLOOKUP($C96,'Growth rate'!$B$3:$T$93,7,FALSE)*VLOOKUP($E96,BY_COM_Demand_Drivers!$A$5:$I$100,7,FALSE)</f>
        <v>478.6530530788599</v>
      </c>
      <c r="K96" s="16">
        <f>VLOOKUP($C96,'Growth rate'!$B$3:$T$93,7,FALSE)*VLOOKUP($E96,BY_COM_Demand_Drivers!$A$5:$I$100,8,FALSE)</f>
        <v>0</v>
      </c>
      <c r="L96" s="16">
        <f>VLOOKUP($C96,'Growth rate'!$B$3:$T$93,7,FALSE)*VLOOKUP($E96,BY_COM_Demand_Drivers!$A$5:$I$100,9,FALSE)</f>
        <v>0</v>
      </c>
      <c r="M96" s="49">
        <f t="shared" si="9"/>
        <v>0.86</v>
      </c>
    </row>
    <row r="97" spans="2:13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 t="shared" si="5"/>
        <v>412.61988462873404</v>
      </c>
      <c r="G97" s="16">
        <f t="shared" si="6"/>
        <v>0</v>
      </c>
      <c r="H97" s="16">
        <f t="shared" si="7"/>
        <v>0</v>
      </c>
      <c r="J97" s="16">
        <f>VLOOKUP($C97,'Growth rate'!$B$3:$T$93,7,FALSE)*VLOOKUP($E97,BY_COM_Demand_Drivers!$A$5:$I$100,7,FALSE)</f>
        <v>485.43515838674591</v>
      </c>
      <c r="K97" s="16">
        <f>VLOOKUP($C97,'Growth rate'!$B$3:$T$93,7,FALSE)*VLOOKUP($E97,BY_COM_Demand_Drivers!$A$5:$I$100,8,FALSE)</f>
        <v>0</v>
      </c>
      <c r="L97" s="16">
        <f>VLOOKUP($C97,'Growth rate'!$B$3:$T$93,7,FALSE)*VLOOKUP($E97,BY_COM_Demand_Drivers!$A$5:$I$100,9,FALSE)</f>
        <v>0</v>
      </c>
      <c r="M97" s="49">
        <f t="shared" si="9"/>
        <v>0.85</v>
      </c>
    </row>
    <row r="98" spans="2:13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 t="shared" si="5"/>
        <v>412.23195834425422</v>
      </c>
      <c r="G98" s="16">
        <f t="shared" si="6"/>
        <v>0</v>
      </c>
      <c r="H98" s="16">
        <f t="shared" si="7"/>
        <v>0</v>
      </c>
      <c r="J98" s="16">
        <f>VLOOKUP($C98,'Growth rate'!$B$3:$T$93,7,FALSE)*VLOOKUP($E98,BY_COM_Demand_Drivers!$A$5:$I$100,7,FALSE)</f>
        <v>492.21726369463192</v>
      </c>
      <c r="K98" s="16">
        <f>VLOOKUP($C98,'Growth rate'!$B$3:$T$93,7,FALSE)*VLOOKUP($E98,BY_COM_Demand_Drivers!$A$5:$I$100,8,FALSE)</f>
        <v>0</v>
      </c>
      <c r="L98" s="16">
        <f>VLOOKUP($C98,'Growth rate'!$B$3:$T$93,7,FALSE)*VLOOKUP($E98,BY_COM_Demand_Drivers!$A$5:$I$100,9,FALSE)</f>
        <v>0</v>
      </c>
      <c r="M98" s="49">
        <f t="shared" si="9"/>
        <v>0.83750000000000002</v>
      </c>
    </row>
    <row r="99" spans="2:13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 t="shared" si="5"/>
        <v>411.6744794270773</v>
      </c>
      <c r="G99" s="16">
        <f t="shared" si="6"/>
        <v>0</v>
      </c>
      <c r="H99" s="16">
        <f t="shared" si="7"/>
        <v>0</v>
      </c>
      <c r="J99" s="16">
        <f>VLOOKUP($C99,'Growth rate'!$B$3:$T$93,7,FALSE)*VLOOKUP($E99,BY_COM_Demand_Drivers!$A$5:$I$100,7,FALSE)</f>
        <v>498.99936900251799</v>
      </c>
      <c r="K99" s="16">
        <f>VLOOKUP($C99,'Growth rate'!$B$3:$T$93,7,FALSE)*VLOOKUP($E99,BY_COM_Demand_Drivers!$A$5:$I$100,8,FALSE)</f>
        <v>0</v>
      </c>
      <c r="L99" s="16">
        <f>VLOOKUP($C99,'Growth rate'!$B$3:$T$93,7,FALSE)*VLOOKUP($E99,BY_COM_Demand_Drivers!$A$5:$I$100,9,FALSE)</f>
        <v>0</v>
      </c>
      <c r="M99" s="49">
        <f t="shared" si="9"/>
        <v>0.82499999999999996</v>
      </c>
    </row>
    <row r="100" spans="2:13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 t="shared" si="5"/>
        <v>410.94744787720316</v>
      </c>
      <c r="G100" s="16">
        <f t="shared" si="6"/>
        <v>0</v>
      </c>
      <c r="H100" s="16">
        <f t="shared" si="7"/>
        <v>0</v>
      </c>
      <c r="J100" s="16">
        <f>VLOOKUP($C100,'Growth rate'!$B$3:$T$93,7,FALSE)*VLOOKUP($E100,BY_COM_Demand_Drivers!$A$5:$I$100,7,FALSE)</f>
        <v>505.78147431040389</v>
      </c>
      <c r="K100" s="16">
        <f>VLOOKUP($C100,'Growth rate'!$B$3:$T$93,7,FALSE)*VLOOKUP($E100,BY_COM_Demand_Drivers!$A$5:$I$100,8,FALSE)</f>
        <v>0</v>
      </c>
      <c r="L100" s="16">
        <f>VLOOKUP($C100,'Growth rate'!$B$3:$T$93,7,FALSE)*VLOOKUP($E100,BY_COM_Demand_Drivers!$A$5:$I$100,9,FALSE)</f>
        <v>0</v>
      </c>
      <c r="M100" s="49">
        <f t="shared" si="9"/>
        <v>0.8125</v>
      </c>
    </row>
    <row r="101" spans="2:13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 t="shared" si="5"/>
        <v>410.05086369463191</v>
      </c>
      <c r="G101" s="16">
        <f t="shared" si="6"/>
        <v>0</v>
      </c>
      <c r="H101" s="16">
        <f t="shared" si="7"/>
        <v>0</v>
      </c>
      <c r="J101" s="16">
        <f>VLOOKUP($C101,'Growth rate'!$B$3:$T$93,7,FALSE)*VLOOKUP($E101,BY_COM_Demand_Drivers!$A$5:$I$100,7,FALSE)</f>
        <v>512.56357961828996</v>
      </c>
      <c r="K101" s="16">
        <f>VLOOKUP($C101,'Growth rate'!$B$3:$T$93,7,FALSE)*VLOOKUP($E101,BY_COM_Demand_Drivers!$A$5:$I$100,8,FALSE)</f>
        <v>0</v>
      </c>
      <c r="L101" s="16">
        <f>VLOOKUP($C101,'Growth rate'!$B$3:$T$93,7,FALSE)*VLOOKUP($E101,BY_COM_Demand_Drivers!$A$5:$I$100,9,FALSE)</f>
        <v>0</v>
      </c>
      <c r="M101" s="49">
        <f t="shared" si="9"/>
        <v>0.79999999999999993</v>
      </c>
    </row>
    <row r="102" spans="2:13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 t="shared" si="5"/>
        <v>408.98472687936356</v>
      </c>
      <c r="G102" s="16">
        <f t="shared" si="6"/>
        <v>0</v>
      </c>
      <c r="H102" s="16">
        <f t="shared" si="7"/>
        <v>0</v>
      </c>
      <c r="J102" s="16">
        <f>VLOOKUP($C102,'Growth rate'!$B$3:$T$93,7,FALSE)*VLOOKUP($E102,BY_COM_Demand_Drivers!$A$5:$I$100,7,FALSE)</f>
        <v>519.34568492617598</v>
      </c>
      <c r="K102" s="16">
        <f>VLOOKUP($C102,'Growth rate'!$B$3:$T$93,7,FALSE)*VLOOKUP($E102,BY_COM_Demand_Drivers!$A$5:$I$100,8,FALSE)</f>
        <v>0</v>
      </c>
      <c r="L102" s="16">
        <f>VLOOKUP($C102,'Growth rate'!$B$3:$T$93,7,FALSE)*VLOOKUP($E102,BY_COM_Demand_Drivers!$A$5:$I$100,9,FALSE)</f>
        <v>0</v>
      </c>
      <c r="M102" s="49">
        <f t="shared" si="9"/>
        <v>0.78749999999999998</v>
      </c>
    </row>
    <row r="103" spans="2:13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 t="shared" si="5"/>
        <v>407.74903743139788</v>
      </c>
      <c r="G103" s="16">
        <f t="shared" si="6"/>
        <v>0</v>
      </c>
      <c r="H103" s="16">
        <f t="shared" si="7"/>
        <v>0</v>
      </c>
      <c r="J103" s="16">
        <f>VLOOKUP($C103,'Growth rate'!$B$3:$T$93,7,FALSE)*VLOOKUP($E103,BY_COM_Demand_Drivers!$A$5:$I$100,7,FALSE)</f>
        <v>526.12779023406188</v>
      </c>
      <c r="K103" s="16">
        <f>VLOOKUP($C103,'Growth rate'!$B$3:$T$93,7,FALSE)*VLOOKUP($E103,BY_COM_Demand_Drivers!$A$5:$I$100,8,FALSE)</f>
        <v>0</v>
      </c>
      <c r="L103" s="16">
        <f>VLOOKUP($C103,'Growth rate'!$B$3:$T$93,7,FALSE)*VLOOKUP($E103,BY_COM_Demand_Drivers!$A$5:$I$100,9,FALSE)</f>
        <v>0</v>
      </c>
      <c r="M103" s="49">
        <f t="shared" si="9"/>
        <v>0.77499999999999991</v>
      </c>
    </row>
    <row r="104" spans="2:13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 t="shared" si="5"/>
        <v>406.34379535073526</v>
      </c>
      <c r="G104" s="16">
        <f t="shared" si="6"/>
        <v>0</v>
      </c>
      <c r="H104" s="16">
        <f t="shared" si="7"/>
        <v>0</v>
      </c>
      <c r="J104" s="16">
        <f>VLOOKUP($C104,'Growth rate'!$B$3:$T$93,7,FALSE)*VLOOKUP($E104,BY_COM_Demand_Drivers!$A$5:$I$100,7,FALSE)</f>
        <v>532.90989554194789</v>
      </c>
      <c r="K104" s="16">
        <f>VLOOKUP($C104,'Growth rate'!$B$3:$T$93,7,FALSE)*VLOOKUP($E104,BY_COM_Demand_Drivers!$A$5:$I$100,8,FALSE)</f>
        <v>0</v>
      </c>
      <c r="L104" s="16">
        <f>VLOOKUP($C104,'Growth rate'!$B$3:$T$93,7,FALSE)*VLOOKUP($E104,BY_COM_Demand_Drivers!$A$5:$I$100,9,FALSE)</f>
        <v>0</v>
      </c>
      <c r="M104" s="49">
        <f t="shared" si="9"/>
        <v>0.76249999999999996</v>
      </c>
    </row>
    <row r="105" spans="2:13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 t="shared" si="5"/>
        <v>404.76900063737543</v>
      </c>
      <c r="G105" s="16">
        <f t="shared" si="6"/>
        <v>0</v>
      </c>
      <c r="H105" s="16">
        <f t="shared" si="7"/>
        <v>0</v>
      </c>
      <c r="J105" s="16">
        <f>VLOOKUP($C105,'Growth rate'!$B$3:$T$93,7,FALSE)*VLOOKUP($E105,BY_COM_Demand_Drivers!$A$5:$I$100,7,FALSE)</f>
        <v>539.6920008498339</v>
      </c>
      <c r="K105" s="16">
        <f>VLOOKUP($C105,'Growth rate'!$B$3:$T$93,7,FALSE)*VLOOKUP($E105,BY_COM_Demand_Drivers!$A$5:$I$100,8,FALSE)</f>
        <v>0</v>
      </c>
      <c r="L105" s="16">
        <f>VLOOKUP($C105,'Growth rate'!$B$3:$T$93,7,FALSE)*VLOOKUP($E105,BY_COM_Demand_Drivers!$A$5:$I$100,9,FALSE)</f>
        <v>0</v>
      </c>
      <c r="M105" s="49">
        <f t="shared" si="9"/>
        <v>0.75</v>
      </c>
    </row>
    <row r="106" spans="2:13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 t="shared" si="5"/>
        <v>403.02465329131843</v>
      </c>
      <c r="G106" s="16">
        <f t="shared" si="6"/>
        <v>0</v>
      </c>
      <c r="H106" s="16">
        <f t="shared" si="7"/>
        <v>0</v>
      </c>
      <c r="J106" s="16">
        <f>VLOOKUP($C106,'Growth rate'!$B$3:$T$93,7,FALSE)*VLOOKUP($E106,BY_COM_Demand_Drivers!$A$5:$I$100,7,FALSE)</f>
        <v>546.47410615771992</v>
      </c>
      <c r="K106" s="16">
        <f>VLOOKUP($C106,'Growth rate'!$B$3:$T$93,7,FALSE)*VLOOKUP($E106,BY_COM_Demand_Drivers!$A$5:$I$100,8,FALSE)</f>
        <v>0</v>
      </c>
      <c r="L106" s="16">
        <f>VLOOKUP($C106,'Growth rate'!$B$3:$T$93,7,FALSE)*VLOOKUP($E106,BY_COM_Demand_Drivers!$A$5:$I$100,9,FALSE)</f>
        <v>0</v>
      </c>
      <c r="M106" s="49">
        <f t="shared" si="9"/>
        <v>0.73749999999999993</v>
      </c>
    </row>
    <row r="107" spans="2:13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 t="shared" si="5"/>
        <v>401.11075331256427</v>
      </c>
      <c r="G107" s="16">
        <f t="shared" si="6"/>
        <v>0</v>
      </c>
      <c r="H107" s="16">
        <f t="shared" si="7"/>
        <v>0</v>
      </c>
      <c r="J107" s="16">
        <f>VLOOKUP($C107,'Growth rate'!$B$3:$T$93,7,FALSE)*VLOOKUP($E107,BY_COM_Demand_Drivers!$A$5:$I$100,7,FALSE)</f>
        <v>553.25621146560593</v>
      </c>
      <c r="K107" s="16">
        <f>VLOOKUP($C107,'Growth rate'!$B$3:$T$93,7,FALSE)*VLOOKUP($E107,BY_COM_Demand_Drivers!$A$5:$I$100,8,FALSE)</f>
        <v>0</v>
      </c>
      <c r="L107" s="16">
        <f>VLOOKUP($C107,'Growth rate'!$B$3:$T$93,7,FALSE)*VLOOKUP($E107,BY_COM_Demand_Drivers!$A$5:$I$100,9,FALSE)</f>
        <v>0</v>
      </c>
      <c r="M107" s="49">
        <f t="shared" si="9"/>
        <v>0.72499999999999998</v>
      </c>
    </row>
    <row r="108" spans="2:13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 t="shared" si="5"/>
        <v>399.02730070111289</v>
      </c>
      <c r="G108" s="16">
        <f t="shared" si="6"/>
        <v>0</v>
      </c>
      <c r="H108" s="16">
        <f t="shared" si="7"/>
        <v>0</v>
      </c>
      <c r="J108" s="16">
        <f>VLOOKUP($C108,'Growth rate'!$B$3:$T$93,7,FALSE)*VLOOKUP($E108,BY_COM_Demand_Drivers!$A$5:$I$100,7,FALSE)</f>
        <v>560.03831677349183</v>
      </c>
      <c r="K108" s="16">
        <f>VLOOKUP($C108,'Growth rate'!$B$3:$T$93,7,FALSE)*VLOOKUP($E108,BY_COM_Demand_Drivers!$A$5:$I$100,8,FALSE)</f>
        <v>0</v>
      </c>
      <c r="L108" s="16">
        <f>VLOOKUP($C108,'Growth rate'!$B$3:$T$93,7,FALSE)*VLOOKUP($E108,BY_COM_Demand_Drivers!$A$5:$I$100,9,FALSE)</f>
        <v>0</v>
      </c>
      <c r="M108" s="49">
        <f t="shared" si="9"/>
        <v>0.71249999999999991</v>
      </c>
    </row>
    <row r="109" spans="2:13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 t="shared" si="5"/>
        <v>396.77429545696447</v>
      </c>
      <c r="G109" s="16">
        <f t="shared" si="6"/>
        <v>0</v>
      </c>
      <c r="H109" s="16">
        <f t="shared" si="7"/>
        <v>0</v>
      </c>
      <c r="J109" s="16">
        <f>VLOOKUP($C109,'Growth rate'!$B$3:$T$93,7,FALSE)*VLOOKUP($E109,BY_COM_Demand_Drivers!$A$5:$I$100,7,FALSE)</f>
        <v>566.82042208137784</v>
      </c>
      <c r="K109" s="16">
        <f>VLOOKUP($C109,'Growth rate'!$B$3:$T$93,7,FALSE)*VLOOKUP($E109,BY_COM_Demand_Drivers!$A$5:$I$100,8,FALSE)</f>
        <v>0</v>
      </c>
      <c r="L109" s="16">
        <f>VLOOKUP($C109,'Growth rate'!$B$3:$T$93,7,FALSE)*VLOOKUP($E109,BY_COM_Demand_Drivers!$A$5:$I$100,9,FALSE)</f>
        <v>0</v>
      </c>
      <c r="M109" s="49">
        <f t="shared" si="9"/>
        <v>0.7</v>
      </c>
    </row>
    <row r="110" spans="2:13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 t="shared" si="5"/>
        <v>394.35173758011888</v>
      </c>
      <c r="G110" s="16">
        <f t="shared" si="6"/>
        <v>0</v>
      </c>
      <c r="H110" s="16">
        <f t="shared" si="7"/>
        <v>0</v>
      </c>
      <c r="J110" s="16">
        <f>VLOOKUP($C110,'Growth rate'!$B$3:$T$93,7,FALSE)*VLOOKUP($E110,BY_COM_Demand_Drivers!$A$5:$I$100,7,FALSE)</f>
        <v>573.60252738926386</v>
      </c>
      <c r="K110" s="16">
        <f>VLOOKUP($C110,'Growth rate'!$B$3:$T$93,7,FALSE)*VLOOKUP($E110,BY_COM_Demand_Drivers!$A$5:$I$100,8,FALSE)</f>
        <v>0</v>
      </c>
      <c r="L110" s="16">
        <f>VLOOKUP($C110,'Growth rate'!$B$3:$T$93,7,FALSE)*VLOOKUP($E110,BY_COM_Demand_Drivers!$A$5:$I$100,9,FALSE)</f>
        <v>0</v>
      </c>
      <c r="M110" s="49">
        <f t="shared" si="9"/>
        <v>0.6875</v>
      </c>
    </row>
    <row r="111" spans="2:13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 t="shared" si="5"/>
        <v>391.75962707057613</v>
      </c>
      <c r="G111" s="16">
        <f t="shared" si="6"/>
        <v>0</v>
      </c>
      <c r="H111" s="16">
        <f t="shared" si="7"/>
        <v>0</v>
      </c>
      <c r="J111" s="16">
        <f>VLOOKUP($C111,'Growth rate'!$B$3:$T$93,7,FALSE)*VLOOKUP($E111,BY_COM_Demand_Drivers!$A$5:$I$100,7,FALSE)</f>
        <v>580.38463269714987</v>
      </c>
      <c r="K111" s="16">
        <f>VLOOKUP($C111,'Growth rate'!$B$3:$T$93,7,FALSE)*VLOOKUP($E111,BY_COM_Demand_Drivers!$A$5:$I$100,8,FALSE)</f>
        <v>0</v>
      </c>
      <c r="L111" s="16">
        <f>VLOOKUP($C111,'Growth rate'!$B$3:$T$93,7,FALSE)*VLOOKUP($E111,BY_COM_Demand_Drivers!$A$5:$I$100,9,FALSE)</f>
        <v>0</v>
      </c>
      <c r="M111" s="49">
        <f t="shared" si="9"/>
        <v>0.67499999999999993</v>
      </c>
    </row>
    <row r="112" spans="2:13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 t="shared" si="5"/>
        <v>388.99796392833628</v>
      </c>
      <c r="G112" s="16">
        <f t="shared" si="6"/>
        <v>0</v>
      </c>
      <c r="H112" s="16">
        <f t="shared" si="7"/>
        <v>0</v>
      </c>
      <c r="J112" s="16">
        <f>VLOOKUP($C112,'Growth rate'!$B$3:$T$93,7,FALSE)*VLOOKUP($E112,BY_COM_Demand_Drivers!$A$5:$I$100,7,FALSE)</f>
        <v>587.16673800503588</v>
      </c>
      <c r="K112" s="16">
        <f>VLOOKUP($C112,'Growth rate'!$B$3:$T$93,7,FALSE)*VLOOKUP($E112,BY_COM_Demand_Drivers!$A$5:$I$100,8,FALSE)</f>
        <v>0</v>
      </c>
      <c r="L112" s="16">
        <f>VLOOKUP($C112,'Growth rate'!$B$3:$T$93,7,FALSE)*VLOOKUP($E112,BY_COM_Demand_Drivers!$A$5:$I$100,9,FALSE)</f>
        <v>0</v>
      </c>
      <c r="M112" s="49">
        <f t="shared" si="9"/>
        <v>0.66249999999999998</v>
      </c>
    </row>
    <row r="113" spans="2:13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 t="shared" si="5"/>
        <v>386.0667481533992</v>
      </c>
      <c r="G113" s="16">
        <f t="shared" si="6"/>
        <v>0</v>
      </c>
      <c r="H113" s="16">
        <f t="shared" si="7"/>
        <v>0</v>
      </c>
      <c r="J113" s="16">
        <f>VLOOKUP($C113,'Growth rate'!$B$3:$T$93,7,FALSE)*VLOOKUP($E113,BY_COM_Demand_Drivers!$A$5:$I$100,7,FALSE)</f>
        <v>593.94884331292189</v>
      </c>
      <c r="K113" s="16">
        <f>VLOOKUP($C113,'Growth rate'!$B$3:$T$93,7,FALSE)*VLOOKUP($E113,BY_COM_Demand_Drivers!$A$5:$I$100,8,FALSE)</f>
        <v>0</v>
      </c>
      <c r="L113" s="16">
        <f>VLOOKUP($C113,'Growth rate'!$B$3:$T$93,7,FALSE)*VLOOKUP($E113,BY_COM_Demand_Drivers!$A$5:$I$100,9,FALSE)</f>
        <v>0</v>
      </c>
      <c r="M113" s="49">
        <f t="shared" si="9"/>
        <v>0.64999999999999991</v>
      </c>
    </row>
    <row r="114" spans="2:13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 t="shared" si="5"/>
        <v>382.96597974576497</v>
      </c>
      <c r="G114" s="16">
        <f t="shared" si="6"/>
        <v>0</v>
      </c>
      <c r="H114" s="16">
        <f t="shared" si="7"/>
        <v>0</v>
      </c>
      <c r="J114" s="16">
        <f>VLOOKUP($C114,'Growth rate'!$B$3:$T$93,7,FALSE)*VLOOKUP($E114,BY_COM_Demand_Drivers!$A$5:$I$100,7,FALSE)</f>
        <v>600.73094862080779</v>
      </c>
      <c r="K114" s="16">
        <f>VLOOKUP($C114,'Growth rate'!$B$3:$T$93,7,FALSE)*VLOOKUP($E114,BY_COM_Demand_Drivers!$A$5:$I$100,8,FALSE)</f>
        <v>0</v>
      </c>
      <c r="L114" s="16">
        <f>VLOOKUP($C114,'Growth rate'!$B$3:$T$93,7,FALSE)*VLOOKUP($E114,BY_COM_Demand_Drivers!$A$5:$I$100,9,FALSE)</f>
        <v>0</v>
      </c>
      <c r="M114" s="49">
        <f t="shared" si="9"/>
        <v>0.63749999999999996</v>
      </c>
    </row>
    <row r="115" spans="2:13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 t="shared" si="5"/>
        <v>379.69565870543363</v>
      </c>
      <c r="G115" s="16">
        <f t="shared" si="6"/>
        <v>0</v>
      </c>
      <c r="H115" s="16">
        <f t="shared" si="7"/>
        <v>0</v>
      </c>
      <c r="J115" s="16">
        <f>VLOOKUP($C115,'Growth rate'!$B$3:$T$93,7,FALSE)*VLOOKUP($E115,BY_COM_Demand_Drivers!$A$5:$I$100,7,FALSE)</f>
        <v>607.51305392869381</v>
      </c>
      <c r="K115" s="16">
        <f>VLOOKUP($C115,'Growth rate'!$B$3:$T$93,7,FALSE)*VLOOKUP($E115,BY_COM_Demand_Drivers!$A$5:$I$100,8,FALSE)</f>
        <v>0</v>
      </c>
      <c r="L115" s="16">
        <f>VLOOKUP($C115,'Growth rate'!$B$3:$T$93,7,FALSE)*VLOOKUP($E115,BY_COM_Demand_Drivers!$A$5:$I$100,9,FALSE)</f>
        <v>0</v>
      </c>
      <c r="M115" s="49">
        <f t="shared" si="9"/>
        <v>0.625</v>
      </c>
    </row>
    <row r="116" spans="2:13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 t="shared" si="5"/>
        <v>376.25578503240507</v>
      </c>
      <c r="G116" s="16">
        <f t="shared" si="6"/>
        <v>0</v>
      </c>
      <c r="H116" s="16">
        <f t="shared" si="7"/>
        <v>0</v>
      </c>
      <c r="J116" s="16">
        <f>VLOOKUP($C116,'Growth rate'!$B$3:$T$93,7,FALSE)*VLOOKUP($E116,BY_COM_Demand_Drivers!$A$5:$I$100,7,FALSE)</f>
        <v>614.29515923657982</v>
      </c>
      <c r="K116" s="16">
        <f>VLOOKUP($C116,'Growth rate'!$B$3:$T$93,7,FALSE)*VLOOKUP($E116,BY_COM_Demand_Drivers!$A$5:$I$100,8,FALSE)</f>
        <v>0</v>
      </c>
      <c r="L116" s="16">
        <f>VLOOKUP($C116,'Growth rate'!$B$3:$T$93,7,FALSE)*VLOOKUP($E116,BY_COM_Demand_Drivers!$A$5:$I$100,9,FALSE)</f>
        <v>0</v>
      </c>
      <c r="M116" s="49">
        <f t="shared" si="9"/>
        <v>0.61249999999999993</v>
      </c>
    </row>
    <row r="117" spans="2:13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 t="shared" si="5"/>
        <v>372.64635872667947</v>
      </c>
      <c r="G117" s="16">
        <f t="shared" si="6"/>
        <v>0</v>
      </c>
      <c r="H117" s="16">
        <f t="shared" si="7"/>
        <v>0</v>
      </c>
      <c r="J117" s="16">
        <f>VLOOKUP($C117,'Growth rate'!$B$3:$T$93,7,FALSE)*VLOOKUP($E117,BY_COM_Demand_Drivers!$A$5:$I$100,7,FALSE)</f>
        <v>621.07726454446583</v>
      </c>
      <c r="K117" s="16">
        <f>VLOOKUP($C117,'Growth rate'!$B$3:$T$93,7,FALSE)*VLOOKUP($E117,BY_COM_Demand_Drivers!$A$5:$I$100,8,FALSE)</f>
        <v>0</v>
      </c>
      <c r="L117" s="16">
        <f>VLOOKUP($C117,'Growth rate'!$B$3:$T$93,7,FALSE)*VLOOKUP($E117,BY_COM_Demand_Drivers!$A$5:$I$100,9,FALSE)</f>
        <v>0</v>
      </c>
      <c r="M117" s="49">
        <f t="shared" si="9"/>
        <v>0.6</v>
      </c>
    </row>
    <row r="118" spans="2:13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 t="shared" si="5"/>
        <v>378.6087004663064</v>
      </c>
      <c r="G118" s="16">
        <f t="shared" si="6"/>
        <v>0</v>
      </c>
      <c r="H118" s="16">
        <f t="shared" si="7"/>
        <v>0</v>
      </c>
      <c r="J118" s="16">
        <f>VLOOKUP($C118,'Growth rate'!$B$3:$T$93,7,FALSE)*VLOOKUP($E118,BY_COM_Demand_Drivers!$A$5:$I$100,7,FALSE)</f>
        <v>631.01450077717732</v>
      </c>
      <c r="K118" s="16">
        <f>VLOOKUP($C118,'Growth rate'!$B$3:$T$93,7,FALSE)*VLOOKUP($E118,BY_COM_Demand_Drivers!$A$5:$I$100,8,FALSE)</f>
        <v>0</v>
      </c>
      <c r="L118" s="16">
        <f>VLOOKUP($C118,'Growth rate'!$B$3:$T$93,7,FALSE)*VLOOKUP($E118,BY_COM_Demand_Drivers!$A$5:$I$100,9,FALSE)</f>
        <v>0</v>
      </c>
      <c r="M118" s="49">
        <f t="shared" si="9"/>
        <v>0.6</v>
      </c>
    </row>
    <row r="119" spans="2:13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 t="shared" si="5"/>
        <v>384.66643967376729</v>
      </c>
      <c r="G119" s="16">
        <f t="shared" si="6"/>
        <v>0</v>
      </c>
      <c r="H119" s="16">
        <f t="shared" si="7"/>
        <v>0</v>
      </c>
      <c r="J119" s="16">
        <f>VLOOKUP($C119,'Growth rate'!$B$3:$T$93,7,FALSE)*VLOOKUP($E119,BY_COM_Demand_Drivers!$A$5:$I$100,7,FALSE)</f>
        <v>641.11073278961214</v>
      </c>
      <c r="K119" s="16">
        <f>VLOOKUP($C119,'Growth rate'!$B$3:$T$93,7,FALSE)*VLOOKUP($E119,BY_COM_Demand_Drivers!$A$5:$I$100,8,FALSE)</f>
        <v>0</v>
      </c>
      <c r="L119" s="16">
        <f>VLOOKUP($C119,'Growth rate'!$B$3:$T$93,7,FALSE)*VLOOKUP($E119,BY_COM_Demand_Drivers!$A$5:$I$100,9,FALSE)</f>
        <v>0</v>
      </c>
      <c r="M119" s="49">
        <f t="shared" si="9"/>
        <v>0.6</v>
      </c>
    </row>
    <row r="120" spans="2:13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 t="shared" si="5"/>
        <v>390.82110270854758</v>
      </c>
      <c r="G120" s="16">
        <f t="shared" si="6"/>
        <v>0</v>
      </c>
      <c r="H120" s="16">
        <f t="shared" si="7"/>
        <v>0</v>
      </c>
      <c r="J120" s="16">
        <f>VLOOKUP($C120,'Growth rate'!$B$3:$T$93,7,FALSE)*VLOOKUP($E120,BY_COM_Demand_Drivers!$A$5:$I$100,7,FALSE)</f>
        <v>651.36850451424596</v>
      </c>
      <c r="K120" s="16">
        <f>VLOOKUP($C120,'Growth rate'!$B$3:$T$93,7,FALSE)*VLOOKUP($E120,BY_COM_Demand_Drivers!$A$5:$I$100,8,FALSE)</f>
        <v>0</v>
      </c>
      <c r="L120" s="16">
        <f>VLOOKUP($C120,'Growth rate'!$B$3:$T$93,7,FALSE)*VLOOKUP($E120,BY_COM_Demand_Drivers!$A$5:$I$100,9,FALSE)</f>
        <v>0</v>
      </c>
      <c r="M120" s="49">
        <f t="shared" si="9"/>
        <v>0.6</v>
      </c>
    </row>
    <row r="121" spans="2:13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 t="shared" si="5"/>
        <v>397.07424035188438</v>
      </c>
      <c r="G121" s="16">
        <f t="shared" si="6"/>
        <v>0</v>
      </c>
      <c r="H121" s="16">
        <f t="shared" si="7"/>
        <v>0</v>
      </c>
      <c r="J121" s="16">
        <f>VLOOKUP($C121,'Growth rate'!$B$3:$T$93,7,FALSE)*VLOOKUP($E121,BY_COM_Demand_Drivers!$A$5:$I$100,7,FALSE)</f>
        <v>661.79040058647399</v>
      </c>
      <c r="K121" s="16">
        <f>VLOOKUP($C121,'Growth rate'!$B$3:$T$93,7,FALSE)*VLOOKUP($E121,BY_COM_Demand_Drivers!$A$5:$I$100,8,FALSE)</f>
        <v>0</v>
      </c>
      <c r="L121" s="16">
        <f>VLOOKUP($C121,'Growth rate'!$B$3:$T$93,7,FALSE)*VLOOKUP($E121,BY_COM_Demand_Drivers!$A$5:$I$100,9,FALSE)</f>
        <v>0</v>
      </c>
      <c r="M121" s="49">
        <f t="shared" si="9"/>
        <v>0.6</v>
      </c>
    </row>
    <row r="122" spans="2:13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 t="shared" si="5"/>
        <v>403.42742819751442</v>
      </c>
      <c r="G122" s="16">
        <f t="shared" si="6"/>
        <v>0</v>
      </c>
      <c r="H122" s="16">
        <f t="shared" si="7"/>
        <v>0</v>
      </c>
      <c r="J122" s="16">
        <f>VLOOKUP($C122,'Growth rate'!$B$3:$T$93,7,FALSE)*VLOOKUP($E122,BY_COM_Demand_Drivers!$A$5:$I$100,7,FALSE)</f>
        <v>672.37904699585738</v>
      </c>
      <c r="K122" s="16">
        <f>VLOOKUP($C122,'Growth rate'!$B$3:$T$93,7,FALSE)*VLOOKUP($E122,BY_COM_Demand_Drivers!$A$5:$I$100,8,FALSE)</f>
        <v>0</v>
      </c>
      <c r="L122" s="16">
        <f>VLOOKUP($C122,'Growth rate'!$B$3:$T$93,7,FALSE)*VLOOKUP($E122,BY_COM_Demand_Drivers!$A$5:$I$100,9,FALSE)</f>
        <v>0</v>
      </c>
      <c r="M122" s="49">
        <f t="shared" si="9"/>
        <v>0.6</v>
      </c>
    </row>
    <row r="123" spans="2:13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 t="shared" si="5"/>
        <v>409.88226704867463</v>
      </c>
      <c r="G123" s="16">
        <f t="shared" si="6"/>
        <v>0</v>
      </c>
      <c r="H123" s="16">
        <f t="shared" si="7"/>
        <v>0</v>
      </c>
      <c r="J123" s="16">
        <f>VLOOKUP($C123,'Growth rate'!$B$3:$T$93,7,FALSE)*VLOOKUP($E123,BY_COM_Demand_Drivers!$A$5:$I$100,7,FALSE)</f>
        <v>683.1371117477911</v>
      </c>
      <c r="K123" s="16">
        <f>VLOOKUP($C123,'Growth rate'!$B$3:$T$93,7,FALSE)*VLOOKUP($E123,BY_COM_Demand_Drivers!$A$5:$I$100,8,FALSE)</f>
        <v>0</v>
      </c>
      <c r="L123" s="16">
        <f>VLOOKUP($C123,'Growth rate'!$B$3:$T$93,7,FALSE)*VLOOKUP($E123,BY_COM_Demand_Drivers!$A$5:$I$100,9,FALSE)</f>
        <v>0</v>
      </c>
      <c r="M123" s="49">
        <f t="shared" si="9"/>
        <v>0.6</v>
      </c>
    </row>
    <row r="124" spans="2:13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 t="shared" si="5"/>
        <v>416.44038332145351</v>
      </c>
      <c r="G124" s="16">
        <f t="shared" si="6"/>
        <v>0</v>
      </c>
      <c r="H124" s="16">
        <f t="shared" si="7"/>
        <v>0</v>
      </c>
      <c r="J124" s="16">
        <f>VLOOKUP($C124,'Growth rate'!$B$3:$T$93,7,FALSE)*VLOOKUP($E124,BY_COM_Demand_Drivers!$A$5:$I$100,7,FALSE)</f>
        <v>694.06730553575585</v>
      </c>
      <c r="K124" s="16">
        <f>VLOOKUP($C124,'Growth rate'!$B$3:$T$93,7,FALSE)*VLOOKUP($E124,BY_COM_Demand_Drivers!$A$5:$I$100,8,FALSE)</f>
        <v>0</v>
      </c>
      <c r="L124" s="16">
        <f>VLOOKUP($C124,'Growth rate'!$B$3:$T$93,7,FALSE)*VLOOKUP($E124,BY_COM_Demand_Drivers!$A$5:$I$100,9,FALSE)</f>
        <v>0</v>
      </c>
      <c r="M124" s="49">
        <f t="shared" si="9"/>
        <v>0.6</v>
      </c>
    </row>
    <row r="125" spans="2:13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 t="shared" si="5"/>
        <v>423.10342945459678</v>
      </c>
      <c r="G125" s="16">
        <f t="shared" si="6"/>
        <v>0</v>
      </c>
      <c r="H125" s="16">
        <f t="shared" si="7"/>
        <v>0</v>
      </c>
      <c r="J125" s="16">
        <f>VLOOKUP($C125,'Growth rate'!$B$3:$T$93,7,FALSE)*VLOOKUP($E125,BY_COM_Demand_Drivers!$A$5:$I$100,7,FALSE)</f>
        <v>705.17238242432802</v>
      </c>
      <c r="K125" s="16">
        <f>VLOOKUP($C125,'Growth rate'!$B$3:$T$93,7,FALSE)*VLOOKUP($E125,BY_COM_Demand_Drivers!$A$5:$I$100,8,FALSE)</f>
        <v>0</v>
      </c>
      <c r="L125" s="16">
        <f>VLOOKUP($C125,'Growth rate'!$B$3:$T$93,7,FALSE)*VLOOKUP($E125,BY_COM_Demand_Drivers!$A$5:$I$100,9,FALSE)</f>
        <v>0</v>
      </c>
      <c r="M125" s="49">
        <f t="shared" si="9"/>
        <v>0.6</v>
      </c>
    </row>
    <row r="126" spans="2:13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 t="shared" si="5"/>
        <v>429.87308432587031</v>
      </c>
      <c r="G126" s="16">
        <f t="shared" si="6"/>
        <v>0</v>
      </c>
      <c r="H126" s="16">
        <f t="shared" si="7"/>
        <v>0</v>
      </c>
      <c r="J126" s="16">
        <f>VLOOKUP($C126,'Growth rate'!$B$3:$T$93,7,FALSE)*VLOOKUP($E126,BY_COM_Demand_Drivers!$A$5:$I$100,7,FALSE)</f>
        <v>716.45514054311718</v>
      </c>
      <c r="K126" s="16">
        <f>VLOOKUP($C126,'Growth rate'!$B$3:$T$93,7,FALSE)*VLOOKUP($E126,BY_COM_Demand_Drivers!$A$5:$I$100,8,FALSE)</f>
        <v>0</v>
      </c>
      <c r="L126" s="16">
        <f>VLOOKUP($C126,'Growth rate'!$B$3:$T$93,7,FALSE)*VLOOKUP($E126,BY_COM_Demand_Drivers!$A$5:$I$100,9,FALSE)</f>
        <v>0</v>
      </c>
      <c r="M126" s="49">
        <f t="shared" si="9"/>
        <v>0.6</v>
      </c>
    </row>
    <row r="127" spans="2:13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 t="shared" si="5"/>
        <v>436.75105367508422</v>
      </c>
      <c r="G127" s="16">
        <f t="shared" si="6"/>
        <v>0</v>
      </c>
      <c r="H127" s="16">
        <f t="shared" si="7"/>
        <v>0</v>
      </c>
      <c r="J127" s="16">
        <f>VLOOKUP($C127,'Growth rate'!$B$3:$T$93,7,FALSE)*VLOOKUP($E127,BY_COM_Demand_Drivers!$A$5:$I$100,7,FALSE)</f>
        <v>727.91842279180707</v>
      </c>
      <c r="K127" s="16">
        <f>VLOOKUP($C127,'Growth rate'!$B$3:$T$93,7,FALSE)*VLOOKUP($E127,BY_COM_Demand_Drivers!$A$5:$I$100,8,FALSE)</f>
        <v>0</v>
      </c>
      <c r="L127" s="16">
        <f>VLOOKUP($C127,'Growth rate'!$B$3:$T$93,7,FALSE)*VLOOKUP($E127,BY_COM_Demand_Drivers!$A$5:$I$100,9,FALSE)</f>
        <v>0</v>
      </c>
      <c r="M127" s="49">
        <f t="shared" si="9"/>
        <v>0.6</v>
      </c>
    </row>
    <row r="128" spans="2:13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 t="shared" si="5"/>
        <v>443.73907053388558</v>
      </c>
      <c r="G128" s="16">
        <f t="shared" si="6"/>
        <v>0</v>
      </c>
      <c r="H128" s="16">
        <f t="shared" si="7"/>
        <v>0</v>
      </c>
      <c r="J128" s="16">
        <f>VLOOKUP($C128,'Growth rate'!$B$3:$T$93,7,FALSE)*VLOOKUP($E128,BY_COM_Demand_Drivers!$A$5:$I$100,7,FALSE)</f>
        <v>739.56511755647603</v>
      </c>
      <c r="K128" s="16">
        <f>VLOOKUP($C128,'Growth rate'!$B$3:$T$93,7,FALSE)*VLOOKUP($E128,BY_COM_Demand_Drivers!$A$5:$I$100,8,FALSE)</f>
        <v>0</v>
      </c>
      <c r="L128" s="16">
        <f>VLOOKUP($C128,'Growth rate'!$B$3:$T$93,7,FALSE)*VLOOKUP($E128,BY_COM_Demand_Drivers!$A$5:$I$100,9,FALSE)</f>
        <v>0</v>
      </c>
      <c r="M128" s="49">
        <f t="shared" si="9"/>
        <v>0.6</v>
      </c>
    </row>
    <row r="129" spans="2:13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 t="shared" si="5"/>
        <v>450.83889566242777</v>
      </c>
      <c r="G129" s="16">
        <f t="shared" si="6"/>
        <v>0</v>
      </c>
      <c r="H129" s="16">
        <f t="shared" si="7"/>
        <v>0</v>
      </c>
      <c r="J129" s="16">
        <f>VLOOKUP($C129,'Growth rate'!$B$3:$T$93,7,FALSE)*VLOOKUP($E129,BY_COM_Demand_Drivers!$A$5:$I$100,7,FALSE)</f>
        <v>751.3981594373796</v>
      </c>
      <c r="K129" s="16">
        <f>VLOOKUP($C129,'Growth rate'!$B$3:$T$93,7,FALSE)*VLOOKUP($E129,BY_COM_Demand_Drivers!$A$5:$I$100,8,FALSE)</f>
        <v>0</v>
      </c>
      <c r="L129" s="16">
        <f>VLOOKUP($C129,'Growth rate'!$B$3:$T$93,7,FALSE)*VLOOKUP($E129,BY_COM_Demand_Drivers!$A$5:$I$100,9,FALSE)</f>
        <v>0</v>
      </c>
      <c r="M129" s="49">
        <f t="shared" si="9"/>
        <v>0.6</v>
      </c>
    </row>
    <row r="130" spans="2:13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 t="shared" si="5"/>
        <v>458.05231799302663</v>
      </c>
      <c r="G130" s="16">
        <f t="shared" si="6"/>
        <v>0</v>
      </c>
      <c r="H130" s="16">
        <f t="shared" si="7"/>
        <v>0</v>
      </c>
      <c r="J130" s="16">
        <f>VLOOKUP($C130,'Growth rate'!$B$3:$T$93,7,FALSE)*VLOOKUP($E130,BY_COM_Demand_Drivers!$A$5:$I$100,7,FALSE)</f>
        <v>763.42052998837778</v>
      </c>
      <c r="K130" s="16">
        <f>VLOOKUP($C130,'Growth rate'!$B$3:$T$93,7,FALSE)*VLOOKUP($E130,BY_COM_Demand_Drivers!$A$5:$I$100,8,FALSE)</f>
        <v>0</v>
      </c>
      <c r="L130" s="16">
        <f>VLOOKUP($C130,'Growth rate'!$B$3:$T$93,7,FALSE)*VLOOKUP($E130,BY_COM_Demand_Drivers!$A$5:$I$100,9,FALSE)</f>
        <v>0</v>
      </c>
      <c r="M130" s="49">
        <f t="shared" si="9"/>
        <v>0.6</v>
      </c>
    </row>
    <row r="131" spans="2:13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 t="shared" si="5"/>
        <v>465.38115508091511</v>
      </c>
      <c r="G131" s="16">
        <f t="shared" si="6"/>
        <v>0</v>
      </c>
      <c r="H131" s="16">
        <f t="shared" si="7"/>
        <v>0</v>
      </c>
      <c r="J131" s="16">
        <f>VLOOKUP($C131,'Growth rate'!$B$3:$T$93,7,FALSE)*VLOOKUP($E131,BY_COM_Demand_Drivers!$A$5:$I$100,7,FALSE)</f>
        <v>775.63525846819186</v>
      </c>
      <c r="K131" s="16">
        <f>VLOOKUP($C131,'Growth rate'!$B$3:$T$93,7,FALSE)*VLOOKUP($E131,BY_COM_Demand_Drivers!$A$5:$I$100,8,FALSE)</f>
        <v>0</v>
      </c>
      <c r="L131" s="16">
        <f>VLOOKUP($C131,'Growth rate'!$B$3:$T$93,7,FALSE)*VLOOKUP($E131,BY_COM_Demand_Drivers!$A$5:$I$100,9,FALSE)</f>
        <v>0</v>
      </c>
      <c r="M131" s="49">
        <f t="shared" si="9"/>
        <v>0.6</v>
      </c>
    </row>
    <row r="132" spans="2:13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 t="shared" si="5"/>
        <v>472.82725356220976</v>
      </c>
      <c r="G132" s="16">
        <f t="shared" si="6"/>
        <v>0</v>
      </c>
      <c r="H132" s="16">
        <f t="shared" si="7"/>
        <v>0</v>
      </c>
      <c r="J132" s="16">
        <f>VLOOKUP($C132,'Growth rate'!$B$3:$T$93,7,FALSE)*VLOOKUP($E132,BY_COM_Demand_Drivers!$A$5:$I$100,7,FALSE)</f>
        <v>788.04542260368294</v>
      </c>
      <c r="K132" s="16">
        <f>VLOOKUP($C132,'Growth rate'!$B$3:$T$93,7,FALSE)*VLOOKUP($E132,BY_COM_Demand_Drivers!$A$5:$I$100,8,FALSE)</f>
        <v>0</v>
      </c>
      <c r="L132" s="16">
        <f>VLOOKUP($C132,'Growth rate'!$B$3:$T$93,7,FALSE)*VLOOKUP($E132,BY_COM_Demand_Drivers!$A$5:$I$100,9,FALSE)</f>
        <v>0</v>
      </c>
      <c r="M132" s="49">
        <f t="shared" si="9"/>
        <v>0.6</v>
      </c>
    </row>
    <row r="133" spans="2:13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 t="shared" ref="F133:F196" si="10">J133*$M133</f>
        <v>480.39248961920509</v>
      </c>
      <c r="G133" s="16">
        <f t="shared" ref="G133:G196" si="11">K133*$M133</f>
        <v>0</v>
      </c>
      <c r="H133" s="16">
        <f t="shared" ref="H133:H196" si="12">L133*$M133</f>
        <v>0</v>
      </c>
      <c r="J133" s="16">
        <f>VLOOKUP($C133,'Growth rate'!$B$3:$T$93,7,FALSE)*VLOOKUP($E133,BY_COM_Demand_Drivers!$A$5:$I$100,7,FALSE)</f>
        <v>800.65414936534182</v>
      </c>
      <c r="K133" s="16">
        <f>VLOOKUP($C133,'Growth rate'!$B$3:$T$93,7,FALSE)*VLOOKUP($E133,BY_COM_Demand_Drivers!$A$5:$I$100,8,FALSE)</f>
        <v>0</v>
      </c>
      <c r="L133" s="16">
        <f>VLOOKUP($C133,'Growth rate'!$B$3:$T$93,7,FALSE)*VLOOKUP($E133,BY_COM_Demand_Drivers!$A$5:$I$100,9,FALSE)</f>
        <v>0</v>
      </c>
      <c r="M133" s="49">
        <f t="shared" si="9"/>
        <v>0.6</v>
      </c>
    </row>
    <row r="134" spans="2:13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 t="shared" si="10"/>
        <v>488.07876945311244</v>
      </c>
      <c r="G134" s="16">
        <f t="shared" si="11"/>
        <v>0</v>
      </c>
      <c r="H134" s="16">
        <f t="shared" si="12"/>
        <v>0</v>
      </c>
      <c r="J134" s="16">
        <f>VLOOKUP($C134,'Growth rate'!$B$3:$T$93,7,FALSE)*VLOOKUP($E134,BY_COM_Demand_Drivers!$A$5:$I$100,7,FALSE)</f>
        <v>813.46461575518742</v>
      </c>
      <c r="K134" s="16">
        <f>VLOOKUP($C134,'Growth rate'!$B$3:$T$93,7,FALSE)*VLOOKUP($E134,BY_COM_Demand_Drivers!$A$5:$I$100,8,FALSE)</f>
        <v>0</v>
      </c>
      <c r="L134" s="16">
        <f>VLOOKUP($C134,'Growth rate'!$B$3:$T$93,7,FALSE)*VLOOKUP($E134,BY_COM_Demand_Drivers!$A$5:$I$100,9,FALSE)</f>
        <v>0</v>
      </c>
      <c r="M134" s="49">
        <f t="shared" si="9"/>
        <v>0.6</v>
      </c>
    </row>
    <row r="135" spans="2:13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 t="shared" si="10"/>
        <v>495.88802976436222</v>
      </c>
      <c r="G135" s="16">
        <f t="shared" si="11"/>
        <v>0</v>
      </c>
      <c r="H135" s="16">
        <f t="shared" si="12"/>
        <v>0</v>
      </c>
      <c r="J135" s="16">
        <f>VLOOKUP($C135,'Growth rate'!$B$3:$T$93,7,FALSE)*VLOOKUP($E135,BY_COM_Demand_Drivers!$A$5:$I$100,7,FALSE)</f>
        <v>826.48004960727042</v>
      </c>
      <c r="K135" s="16">
        <f>VLOOKUP($C135,'Growth rate'!$B$3:$T$93,7,FALSE)*VLOOKUP($E135,BY_COM_Demand_Drivers!$A$5:$I$100,8,FALSE)</f>
        <v>0</v>
      </c>
      <c r="L135" s="16">
        <f>VLOOKUP($C135,'Growth rate'!$B$3:$T$93,7,FALSE)*VLOOKUP($E135,BY_COM_Demand_Drivers!$A$5:$I$100,9,FALSE)</f>
        <v>0</v>
      </c>
      <c r="M135" s="49">
        <f t="shared" si="9"/>
        <v>0.6</v>
      </c>
    </row>
    <row r="136" spans="2:13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 t="shared" si="10"/>
        <v>503.82223824059196</v>
      </c>
      <c r="G136" s="16">
        <f t="shared" si="11"/>
        <v>0</v>
      </c>
      <c r="H136" s="16">
        <f t="shared" si="12"/>
        <v>0</v>
      </c>
      <c r="J136" s="16">
        <f>VLOOKUP($C136,'Growth rate'!$B$3:$T$93,7,FALSE)*VLOOKUP($E136,BY_COM_Demand_Drivers!$A$5:$I$100,7,FALSE)</f>
        <v>839.70373040098661</v>
      </c>
      <c r="K136" s="16">
        <f>VLOOKUP($C136,'Growth rate'!$B$3:$T$93,7,FALSE)*VLOOKUP($E136,BY_COM_Demand_Drivers!$A$5:$I$100,8,FALSE)</f>
        <v>0</v>
      </c>
      <c r="L136" s="16">
        <f>VLOOKUP($C136,'Growth rate'!$B$3:$T$93,7,FALSE)*VLOOKUP($E136,BY_COM_Demand_Drivers!$A$5:$I$100,9,FALSE)</f>
        <v>0</v>
      </c>
      <c r="M136" s="49">
        <f t="shared" si="9"/>
        <v>0.6</v>
      </c>
    </row>
    <row r="137" spans="2:13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 t="shared" si="10"/>
        <v>511.88339405244147</v>
      </c>
      <c r="G137" s="16">
        <f t="shared" si="11"/>
        <v>0</v>
      </c>
      <c r="H137" s="16">
        <f t="shared" si="12"/>
        <v>0</v>
      </c>
      <c r="J137" s="16">
        <f>VLOOKUP($C137,'Growth rate'!$B$3:$T$93,7,FALSE)*VLOOKUP($E137,BY_COM_Demand_Drivers!$A$5:$I$100,7,FALSE)</f>
        <v>853.13899008740248</v>
      </c>
      <c r="K137" s="16">
        <f>VLOOKUP($C137,'Growth rate'!$B$3:$T$93,7,FALSE)*VLOOKUP($E137,BY_COM_Demand_Drivers!$A$5:$I$100,8,FALSE)</f>
        <v>0</v>
      </c>
      <c r="L137" s="16">
        <f>VLOOKUP($C137,'Growth rate'!$B$3:$T$93,7,FALSE)*VLOOKUP($E137,BY_COM_Demand_Drivers!$A$5:$I$100,9,FALSE)</f>
        <v>0</v>
      </c>
      <c r="M137" s="49">
        <f t="shared" si="9"/>
        <v>0.6</v>
      </c>
    </row>
    <row r="138" spans="2:13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 t="shared" si="10"/>
        <v>520.07352835728057</v>
      </c>
      <c r="G138" s="16">
        <f t="shared" si="11"/>
        <v>0</v>
      </c>
      <c r="H138" s="16">
        <f t="shared" si="12"/>
        <v>0</v>
      </c>
      <c r="J138" s="16">
        <f>VLOOKUP($C138,'Growth rate'!$B$3:$T$93,7,FALSE)*VLOOKUP($E138,BY_COM_Demand_Drivers!$A$5:$I$100,7,FALSE)</f>
        <v>866.7892139288009</v>
      </c>
      <c r="K138" s="16">
        <f>VLOOKUP($C138,'Growth rate'!$B$3:$T$93,7,FALSE)*VLOOKUP($E138,BY_COM_Demand_Drivers!$A$5:$I$100,8,FALSE)</f>
        <v>0</v>
      </c>
      <c r="L138" s="16">
        <f>VLOOKUP($C138,'Growth rate'!$B$3:$T$93,7,FALSE)*VLOOKUP($E138,BY_COM_Demand_Drivers!$A$5:$I$100,9,FALSE)</f>
        <v>0</v>
      </c>
      <c r="M138" s="49">
        <f t="shared" si="9"/>
        <v>0.6</v>
      </c>
    </row>
    <row r="139" spans="2:13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 t="shared" si="10"/>
        <v>528.39470481099693</v>
      </c>
      <c r="G139" s="16">
        <f t="shared" si="11"/>
        <v>0</v>
      </c>
      <c r="H139" s="16">
        <f t="shared" si="12"/>
        <v>0</v>
      </c>
      <c r="J139" s="16">
        <f>VLOOKUP($C139,'Growth rate'!$B$3:$T$93,7,FALSE)*VLOOKUP($E139,BY_COM_Demand_Drivers!$A$5:$I$100,7,FALSE)</f>
        <v>880.65784135166166</v>
      </c>
      <c r="K139" s="16">
        <f>VLOOKUP($C139,'Growth rate'!$B$3:$T$93,7,FALSE)*VLOOKUP($E139,BY_COM_Demand_Drivers!$A$5:$I$100,8,FALSE)</f>
        <v>0</v>
      </c>
      <c r="L139" s="16">
        <f>VLOOKUP($C139,'Growth rate'!$B$3:$T$93,7,FALSE)*VLOOKUP($E139,BY_COM_Demand_Drivers!$A$5:$I$100,9,FALSE)</f>
        <v>0</v>
      </c>
      <c r="M139" s="49">
        <f t="shared" si="9"/>
        <v>0.6</v>
      </c>
    </row>
    <row r="140" spans="2:13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 t="shared" si="10"/>
        <v>536.84902008797303</v>
      </c>
      <c r="G140" s="16">
        <f t="shared" si="11"/>
        <v>0</v>
      </c>
      <c r="H140" s="16">
        <f t="shared" si="12"/>
        <v>0</v>
      </c>
      <c r="J140" s="16">
        <f>VLOOKUP($C140,'Growth rate'!$B$3:$T$93,7,FALSE)*VLOOKUP($E140,BY_COM_Demand_Drivers!$A$5:$I$100,7,FALSE)</f>
        <v>894.74836681328838</v>
      </c>
      <c r="K140" s="16">
        <f>VLOOKUP($C140,'Growth rate'!$B$3:$T$93,7,FALSE)*VLOOKUP($E140,BY_COM_Demand_Drivers!$A$5:$I$100,8,FALSE)</f>
        <v>0</v>
      </c>
      <c r="L140" s="16">
        <f>VLOOKUP($C140,'Growth rate'!$B$3:$T$93,7,FALSE)*VLOOKUP($E140,BY_COM_Demand_Drivers!$A$5:$I$100,9,FALSE)</f>
        <v>0</v>
      </c>
      <c r="M140" s="49">
        <f t="shared" si="9"/>
        <v>0.6</v>
      </c>
    </row>
    <row r="141" spans="2:13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 t="shared" si="10"/>
        <v>545.43860440938056</v>
      </c>
      <c r="G141" s="16">
        <f t="shared" si="11"/>
        <v>0</v>
      </c>
      <c r="H141" s="16">
        <f t="shared" si="12"/>
        <v>0</v>
      </c>
      <c r="J141" s="16">
        <f>VLOOKUP($C141,'Growth rate'!$B$3:$T$93,7,FALSE)*VLOOKUP($E141,BY_COM_Demand_Drivers!$A$5:$I$100,7,FALSE)</f>
        <v>909.06434068230089</v>
      </c>
      <c r="K141" s="16">
        <f>VLOOKUP($C141,'Growth rate'!$B$3:$T$93,7,FALSE)*VLOOKUP($E141,BY_COM_Demand_Drivers!$A$5:$I$100,8,FALSE)</f>
        <v>0</v>
      </c>
      <c r="L141" s="16">
        <f>VLOOKUP($C141,'Growth rate'!$B$3:$T$93,7,FALSE)*VLOOKUP($E141,BY_COM_Demand_Drivers!$A$5:$I$100,9,FALSE)</f>
        <v>0</v>
      </c>
      <c r="M141" s="49">
        <f t="shared" si="9"/>
        <v>0.6</v>
      </c>
    </row>
    <row r="142" spans="2:13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 t="shared" si="10"/>
        <v>554.16562207993047</v>
      </c>
      <c r="G142" s="16">
        <f t="shared" si="11"/>
        <v>0</v>
      </c>
      <c r="H142" s="16">
        <f t="shared" si="12"/>
        <v>0</v>
      </c>
      <c r="J142" s="16">
        <f>VLOOKUP($C142,'Growth rate'!$B$3:$T$93,7,FALSE)*VLOOKUP($E142,BY_COM_Demand_Drivers!$A$5:$I$100,7,FALSE)</f>
        <v>923.60937013321745</v>
      </c>
      <c r="K142" s="16">
        <f>VLOOKUP($C142,'Growth rate'!$B$3:$T$93,7,FALSE)*VLOOKUP($E142,BY_COM_Demand_Drivers!$A$5:$I$100,8,FALSE)</f>
        <v>0</v>
      </c>
      <c r="L142" s="16">
        <f>VLOOKUP($C142,'Growth rate'!$B$3:$T$93,7,FALSE)*VLOOKUP($E142,BY_COM_Demand_Drivers!$A$5:$I$100,9,FALSE)</f>
        <v>0</v>
      </c>
      <c r="M142" s="49">
        <f t="shared" si="9"/>
        <v>0.6</v>
      </c>
    </row>
    <row r="143" spans="2:13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 t="shared" si="10"/>
        <v>563.03227203320944</v>
      </c>
      <c r="G143" s="16">
        <f t="shared" si="11"/>
        <v>0</v>
      </c>
      <c r="H143" s="16">
        <f t="shared" si="12"/>
        <v>0</v>
      </c>
      <c r="J143" s="16">
        <f>VLOOKUP($C143,'Growth rate'!$B$3:$T$93,7,FALSE)*VLOOKUP($E143,BY_COM_Demand_Drivers!$A$5:$I$100,7,FALSE)</f>
        <v>938.3871200553491</v>
      </c>
      <c r="K143" s="16">
        <f>VLOOKUP($C143,'Growth rate'!$B$3:$T$93,7,FALSE)*VLOOKUP($E143,BY_COM_Demand_Drivers!$A$5:$I$100,8,FALSE)</f>
        <v>0</v>
      </c>
      <c r="L143" s="16">
        <f>VLOOKUP($C143,'Growth rate'!$B$3:$T$93,7,FALSE)*VLOOKUP($E143,BY_COM_Demand_Drivers!$A$5:$I$100,9,FALSE)</f>
        <v>0</v>
      </c>
      <c r="M143" s="49">
        <f t="shared" si="9"/>
        <v>0.6</v>
      </c>
    </row>
    <row r="144" spans="2:13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 t="shared" si="10"/>
        <v>572.04078838574071</v>
      </c>
      <c r="G144" s="16">
        <f t="shared" si="11"/>
        <v>0</v>
      </c>
      <c r="H144" s="16">
        <f t="shared" si="12"/>
        <v>0</v>
      </c>
      <c r="J144" s="16">
        <f>VLOOKUP($C144,'Growth rate'!$B$3:$T$93,7,FALSE)*VLOOKUP($E144,BY_COM_Demand_Drivers!$A$5:$I$100,7,FALSE)</f>
        <v>953.40131397623452</v>
      </c>
      <c r="K144" s="16">
        <f>VLOOKUP($C144,'Growth rate'!$B$3:$T$93,7,FALSE)*VLOOKUP($E144,BY_COM_Demand_Drivers!$A$5:$I$100,8,FALSE)</f>
        <v>0</v>
      </c>
      <c r="L144" s="16">
        <f>VLOOKUP($C144,'Growth rate'!$B$3:$T$93,7,FALSE)*VLOOKUP($E144,BY_COM_Demand_Drivers!$A$5:$I$100,9,FALSE)</f>
        <v>0</v>
      </c>
      <c r="M144" s="49">
        <f t="shared" si="9"/>
        <v>0.6</v>
      </c>
    </row>
    <row r="145" spans="2:13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 t="shared" si="10"/>
        <v>581.1934409999127</v>
      </c>
      <c r="G145" s="16">
        <f t="shared" si="11"/>
        <v>0</v>
      </c>
      <c r="H145" s="16">
        <f t="shared" si="12"/>
        <v>0</v>
      </c>
      <c r="J145" s="16">
        <f>VLOOKUP($C145,'Growth rate'!$B$3:$T$93,7,FALSE)*VLOOKUP($E145,BY_COM_Demand_Drivers!$A$5:$I$100,7,FALSE)</f>
        <v>968.65573499985453</v>
      </c>
      <c r="K145" s="16">
        <f>VLOOKUP($C145,'Growth rate'!$B$3:$T$93,7,FALSE)*VLOOKUP($E145,BY_COM_Demand_Drivers!$A$5:$I$100,8,FALSE)</f>
        <v>0</v>
      </c>
      <c r="L145" s="16">
        <f>VLOOKUP($C145,'Growth rate'!$B$3:$T$93,7,FALSE)*VLOOKUP($E145,BY_COM_Demand_Drivers!$A$5:$I$100,9,FALSE)</f>
        <v>0</v>
      </c>
      <c r="M145" s="49">
        <f t="shared" si="9"/>
        <v>0.6</v>
      </c>
    </row>
    <row r="146" spans="2:13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 t="shared" si="10"/>
        <v>590.49253605591127</v>
      </c>
      <c r="G146" s="16">
        <f t="shared" si="11"/>
        <v>0</v>
      </c>
      <c r="H146" s="16">
        <f t="shared" si="12"/>
        <v>0</v>
      </c>
      <c r="J146" s="16">
        <f>VLOOKUP($C146,'Growth rate'!$B$3:$T$93,7,FALSE)*VLOOKUP($E146,BY_COM_Demand_Drivers!$A$5:$I$100,7,FALSE)</f>
        <v>984.15422675985224</v>
      </c>
      <c r="K146" s="16">
        <f>VLOOKUP($C146,'Growth rate'!$B$3:$T$93,7,FALSE)*VLOOKUP($E146,BY_COM_Demand_Drivers!$A$5:$I$100,8,FALSE)</f>
        <v>0</v>
      </c>
      <c r="L146" s="16">
        <f>VLOOKUP($C146,'Growth rate'!$B$3:$T$93,7,FALSE)*VLOOKUP($E146,BY_COM_Demand_Drivers!$A$5:$I$100,9,FALSE)</f>
        <v>0</v>
      </c>
      <c r="M146" s="49">
        <f t="shared" si="9"/>
        <v>0.6</v>
      </c>
    </row>
    <row r="147" spans="2:13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 t="shared" si="10"/>
        <v>599.94041663280598</v>
      </c>
      <c r="G147" s="16">
        <f t="shared" si="11"/>
        <v>0</v>
      </c>
      <c r="H147" s="16">
        <f t="shared" si="12"/>
        <v>0</v>
      </c>
      <c r="J147" s="16">
        <f>VLOOKUP($C147,'Growth rate'!$B$3:$T$93,7,FALSE)*VLOOKUP($E147,BY_COM_Demand_Drivers!$A$5:$I$100,7,FALSE)</f>
        <v>999.90069438800992</v>
      </c>
      <c r="K147" s="16">
        <f>VLOOKUP($C147,'Growth rate'!$B$3:$T$93,7,FALSE)*VLOOKUP($E147,BY_COM_Demand_Drivers!$A$5:$I$100,8,FALSE)</f>
        <v>0</v>
      </c>
      <c r="L147" s="16">
        <f>VLOOKUP($C147,'Growth rate'!$B$3:$T$93,7,FALSE)*VLOOKUP($E147,BY_COM_Demand_Drivers!$A$5:$I$100,9,FALSE)</f>
        <v>0</v>
      </c>
      <c r="M147" s="49">
        <f t="shared" si="9"/>
        <v>0.6</v>
      </c>
    </row>
    <row r="148" spans="2:13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 t="shared" si="10"/>
        <v>609.53946329893074</v>
      </c>
      <c r="G148" s="16">
        <f t="shared" si="11"/>
        <v>0</v>
      </c>
      <c r="H148" s="16">
        <f t="shared" si="12"/>
        <v>0</v>
      </c>
      <c r="J148" s="16">
        <f>VLOOKUP($C148,'Growth rate'!$B$3:$T$93,7,FALSE)*VLOOKUP($E148,BY_COM_Demand_Drivers!$A$5:$I$100,7,FALSE)</f>
        <v>1015.899105498218</v>
      </c>
      <c r="K148" s="16">
        <f>VLOOKUP($C148,'Growth rate'!$B$3:$T$93,7,FALSE)*VLOOKUP($E148,BY_COM_Demand_Drivers!$A$5:$I$100,8,FALSE)</f>
        <v>0</v>
      </c>
      <c r="L148" s="16">
        <f>VLOOKUP($C148,'Growth rate'!$B$3:$T$93,7,FALSE)*VLOOKUP($E148,BY_COM_Demand_Drivers!$A$5:$I$100,9,FALSE)</f>
        <v>0</v>
      </c>
      <c r="M148" s="49">
        <f t="shared" si="9"/>
        <v>0.6</v>
      </c>
    </row>
    <row r="149" spans="2:13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 t="shared" si="10"/>
        <v>619.29209471171384</v>
      </c>
      <c r="G149" s="16">
        <f t="shared" si="11"/>
        <v>0</v>
      </c>
      <c r="H149" s="16">
        <f t="shared" si="12"/>
        <v>0</v>
      </c>
      <c r="J149" s="16">
        <f>VLOOKUP($C149,'Growth rate'!$B$3:$T$93,7,FALSE)*VLOOKUP($E149,BY_COM_Demand_Drivers!$A$5:$I$100,7,FALSE)</f>
        <v>1032.1534911861897</v>
      </c>
      <c r="K149" s="16">
        <f>VLOOKUP($C149,'Growth rate'!$B$3:$T$93,7,FALSE)*VLOOKUP($E149,BY_COM_Demand_Drivers!$A$5:$I$100,8,FALSE)</f>
        <v>0</v>
      </c>
      <c r="L149" s="16">
        <f>VLOOKUP($C149,'Growth rate'!$B$3:$T$93,7,FALSE)*VLOOKUP($E149,BY_COM_Demand_Drivers!$A$5:$I$100,9,FALSE)</f>
        <v>0</v>
      </c>
      <c r="M149" s="49">
        <f t="shared" si="9"/>
        <v>0.6</v>
      </c>
    </row>
    <row r="150" spans="2:13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 t="shared" si="10"/>
        <v>629.20076822710109</v>
      </c>
      <c r="G150" s="16">
        <f t="shared" si="11"/>
        <v>0</v>
      </c>
      <c r="H150" s="16">
        <f t="shared" si="12"/>
        <v>0</v>
      </c>
      <c r="J150" s="16">
        <f>VLOOKUP($C150,'Growth rate'!$B$3:$T$93,7,FALSE)*VLOOKUP($E150,BY_COM_Demand_Drivers!$A$5:$I$100,7,FALSE)</f>
        <v>1048.6679470451686</v>
      </c>
      <c r="K150" s="16">
        <f>VLOOKUP($C150,'Growth rate'!$B$3:$T$93,7,FALSE)*VLOOKUP($E150,BY_COM_Demand_Drivers!$A$5:$I$100,8,FALSE)</f>
        <v>0</v>
      </c>
      <c r="L150" s="16">
        <f>VLOOKUP($C150,'Growth rate'!$B$3:$T$93,7,FALSE)*VLOOKUP($E150,BY_COM_Demand_Drivers!$A$5:$I$100,9,FALSE)</f>
        <v>0</v>
      </c>
      <c r="M150" s="49">
        <f t="shared" si="9"/>
        <v>0.6</v>
      </c>
    </row>
    <row r="151" spans="2:13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 t="shared" si="10"/>
        <v>639.26798051873482</v>
      </c>
      <c r="G151" s="16">
        <f t="shared" si="11"/>
        <v>0</v>
      </c>
      <c r="H151" s="16">
        <f t="shared" si="12"/>
        <v>0</v>
      </c>
      <c r="J151" s="16">
        <f>VLOOKUP($C151,'Growth rate'!$B$3:$T$93,7,FALSE)*VLOOKUP($E151,BY_COM_Demand_Drivers!$A$5:$I$100,7,FALSE)</f>
        <v>1065.4466341978914</v>
      </c>
      <c r="K151" s="16">
        <f>VLOOKUP($C151,'Growth rate'!$B$3:$T$93,7,FALSE)*VLOOKUP($E151,BY_COM_Demand_Drivers!$A$5:$I$100,8,FALSE)</f>
        <v>0</v>
      </c>
      <c r="L151" s="16">
        <f>VLOOKUP($C151,'Growth rate'!$B$3:$T$93,7,FALSE)*VLOOKUP($E151,BY_COM_Demand_Drivers!$A$5:$I$100,9,FALSE)</f>
        <v>0</v>
      </c>
      <c r="M151" s="49">
        <f t="shared" si="9"/>
        <v>0.6</v>
      </c>
    </row>
    <row r="152" spans="2:13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 t="shared" si="10"/>
        <v>649.49626820703463</v>
      </c>
      <c r="G152" s="16">
        <f t="shared" si="11"/>
        <v>0</v>
      </c>
      <c r="H152" s="16">
        <f t="shared" si="12"/>
        <v>0</v>
      </c>
      <c r="J152" s="16">
        <f>VLOOKUP($C152,'Growth rate'!$B$3:$T$93,7,FALSE)*VLOOKUP($E152,BY_COM_Demand_Drivers!$A$5:$I$100,7,FALSE)</f>
        <v>1082.4937803450578</v>
      </c>
      <c r="K152" s="16">
        <f>VLOOKUP($C152,'Growth rate'!$B$3:$T$93,7,FALSE)*VLOOKUP($E152,BY_COM_Demand_Drivers!$A$5:$I$100,8,FALSE)</f>
        <v>0</v>
      </c>
      <c r="L152" s="16">
        <f>VLOOKUP($C152,'Growth rate'!$B$3:$T$93,7,FALSE)*VLOOKUP($E152,BY_COM_Demand_Drivers!$A$5:$I$100,9,FALSE)</f>
        <v>0</v>
      </c>
      <c r="M152" s="49">
        <f t="shared" si="9"/>
        <v>0.6</v>
      </c>
    </row>
    <row r="153" spans="2:13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 t="shared" si="10"/>
        <v>659.88820849834724</v>
      </c>
      <c r="G153" s="16">
        <f t="shared" si="11"/>
        <v>0</v>
      </c>
      <c r="H153" s="16">
        <f t="shared" si="12"/>
        <v>0</v>
      </c>
      <c r="J153" s="16">
        <f>VLOOKUP($C153,'Growth rate'!$B$3:$T$93,7,FALSE)*VLOOKUP($E153,BY_COM_Demand_Drivers!$A$5:$I$100,7,FALSE)</f>
        <v>1099.8136808305787</v>
      </c>
      <c r="K153" s="16">
        <f>VLOOKUP($C153,'Growth rate'!$B$3:$T$93,7,FALSE)*VLOOKUP($E153,BY_COM_Demand_Drivers!$A$5:$I$100,8,FALSE)</f>
        <v>0</v>
      </c>
      <c r="L153" s="16">
        <f>VLOOKUP($C153,'Growth rate'!$B$3:$T$93,7,FALSE)*VLOOKUP($E153,BY_COM_Demand_Drivers!$A$5:$I$100,9,FALSE)</f>
        <v>0</v>
      </c>
      <c r="M153" s="49">
        <f t="shared" si="9"/>
        <v>0.6</v>
      </c>
    </row>
    <row r="154" spans="2:13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 t="shared" si="10"/>
        <v>670.44641983432075</v>
      </c>
      <c r="G154" s="16">
        <f t="shared" si="11"/>
        <v>0</v>
      </c>
      <c r="H154" s="16">
        <f t="shared" si="12"/>
        <v>0</v>
      </c>
      <c r="J154" s="16">
        <f>VLOOKUP($C154,'Growth rate'!$B$3:$T$93,7,FALSE)*VLOOKUP($E154,BY_COM_Demand_Drivers!$A$5:$I$100,7,FALSE)</f>
        <v>1117.410699723868</v>
      </c>
      <c r="K154" s="16">
        <f>VLOOKUP($C154,'Growth rate'!$B$3:$T$93,7,FALSE)*VLOOKUP($E154,BY_COM_Demand_Drivers!$A$5:$I$100,8,FALSE)</f>
        <v>0</v>
      </c>
      <c r="L154" s="16">
        <f>VLOOKUP($C154,'Growth rate'!$B$3:$T$93,7,FALSE)*VLOOKUP($E154,BY_COM_Demand_Drivers!$A$5:$I$100,9,FALSE)</f>
        <v>0</v>
      </c>
      <c r="M154" s="49">
        <f t="shared" si="9"/>
        <v>0.6</v>
      </c>
    </row>
    <row r="155" spans="2:13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 t="shared" si="10"/>
        <v>681.17356255166999</v>
      </c>
      <c r="G155" s="16">
        <f t="shared" si="11"/>
        <v>0</v>
      </c>
      <c r="H155" s="16">
        <f t="shared" si="12"/>
        <v>0</v>
      </c>
      <c r="J155" s="16">
        <f>VLOOKUP($C155,'Growth rate'!$B$3:$T$93,7,FALSE)*VLOOKUP($E155,BY_COM_Demand_Drivers!$A$5:$I$100,7,FALSE)</f>
        <v>1135.28927091945</v>
      </c>
      <c r="K155" s="16">
        <f>VLOOKUP($C155,'Growth rate'!$B$3:$T$93,7,FALSE)*VLOOKUP($E155,BY_COM_Demand_Drivers!$A$5:$I$100,8,FALSE)</f>
        <v>0</v>
      </c>
      <c r="L155" s="16">
        <f>VLOOKUP($C155,'Growth rate'!$B$3:$T$93,7,FALSE)*VLOOKUP($E155,BY_COM_Demand_Drivers!$A$5:$I$100,9,FALSE)</f>
        <v>0</v>
      </c>
      <c r="M155" s="49">
        <f t="shared" si="9"/>
        <v>0.6</v>
      </c>
    </row>
    <row r="156" spans="2:13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 t="shared" si="10"/>
        <v>692.0723395524966</v>
      </c>
      <c r="G156" s="16">
        <f t="shared" si="11"/>
        <v>0</v>
      </c>
      <c r="H156" s="16">
        <f t="shared" si="12"/>
        <v>0</v>
      </c>
      <c r="J156" s="16">
        <f>VLOOKUP($C156,'Growth rate'!$B$3:$T$93,7,FALSE)*VLOOKUP($E156,BY_COM_Demand_Drivers!$A$5:$I$100,7,FALSE)</f>
        <v>1153.4538992541611</v>
      </c>
      <c r="K156" s="16">
        <f>VLOOKUP($C156,'Growth rate'!$B$3:$T$93,7,FALSE)*VLOOKUP($E156,BY_COM_Demand_Drivers!$A$5:$I$100,8,FALSE)</f>
        <v>0</v>
      </c>
      <c r="L156" s="16">
        <f>VLOOKUP($C156,'Growth rate'!$B$3:$T$93,7,FALSE)*VLOOKUP($E156,BY_COM_Demand_Drivers!$A$5:$I$100,9,FALSE)</f>
        <v>0</v>
      </c>
      <c r="M156" s="49">
        <f t="shared" si="9"/>
        <v>0.6</v>
      </c>
    </row>
    <row r="157" spans="2:13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 t="shared" si="10"/>
        <v>703.14549698533676</v>
      </c>
      <c r="G157" s="16">
        <f t="shared" si="11"/>
        <v>0</v>
      </c>
      <c r="H157" s="16">
        <f t="shared" si="12"/>
        <v>0</v>
      </c>
      <c r="J157" s="16">
        <f>VLOOKUP($C157,'Growth rate'!$B$3:$T$93,7,FALSE)*VLOOKUP($E157,BY_COM_Demand_Drivers!$A$5:$I$100,7,FALSE)</f>
        <v>1171.9091616422279</v>
      </c>
      <c r="K157" s="16">
        <f>VLOOKUP($C157,'Growth rate'!$B$3:$T$93,7,FALSE)*VLOOKUP($E157,BY_COM_Demand_Drivers!$A$5:$I$100,8,FALSE)</f>
        <v>0</v>
      </c>
      <c r="L157" s="16">
        <f>VLOOKUP($C157,'Growth rate'!$B$3:$T$93,7,FALSE)*VLOOKUP($E157,BY_COM_Demand_Drivers!$A$5:$I$100,9,FALSE)</f>
        <v>0</v>
      </c>
      <c r="M157" s="49">
        <f t="shared" ref="M157:M173" si="13">M75</f>
        <v>0.6</v>
      </c>
    </row>
    <row r="158" spans="2:13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 t="shared" si="10"/>
        <v>714.39582493710202</v>
      </c>
      <c r="G158" s="16">
        <f t="shared" si="11"/>
        <v>0</v>
      </c>
      <c r="H158" s="16">
        <f t="shared" si="12"/>
        <v>0</v>
      </c>
      <c r="J158" s="16">
        <f>VLOOKUP($C158,'Growth rate'!$B$3:$T$93,7,FALSE)*VLOOKUP($E158,BY_COM_Demand_Drivers!$A$5:$I$100,7,FALSE)</f>
        <v>1190.6597082285034</v>
      </c>
      <c r="K158" s="16">
        <f>VLOOKUP($C158,'Growth rate'!$B$3:$T$93,7,FALSE)*VLOOKUP($E158,BY_COM_Demand_Drivers!$A$5:$I$100,8,FALSE)</f>
        <v>0</v>
      </c>
      <c r="L158" s="16">
        <f>VLOOKUP($C158,'Growth rate'!$B$3:$T$93,7,FALSE)*VLOOKUP($E158,BY_COM_Demand_Drivers!$A$5:$I$100,9,FALSE)</f>
        <v>0</v>
      </c>
      <c r="M158" s="49">
        <f t="shared" si="13"/>
        <v>0.6</v>
      </c>
    </row>
    <row r="159" spans="2:13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 t="shared" si="10"/>
        <v>725.82615813609573</v>
      </c>
      <c r="G159" s="16">
        <f t="shared" si="11"/>
        <v>0</v>
      </c>
      <c r="H159" s="16">
        <f t="shared" si="12"/>
        <v>0</v>
      </c>
      <c r="J159" s="16">
        <f>VLOOKUP($C159,'Growth rate'!$B$3:$T$93,7,FALSE)*VLOOKUP($E159,BY_COM_Demand_Drivers!$A$5:$I$100,7,FALSE)</f>
        <v>1209.7102635601595</v>
      </c>
      <c r="K159" s="16">
        <f>VLOOKUP($C159,'Growth rate'!$B$3:$T$93,7,FALSE)*VLOOKUP($E159,BY_COM_Demand_Drivers!$A$5:$I$100,8,FALSE)</f>
        <v>0</v>
      </c>
      <c r="L159" s="16">
        <f>VLOOKUP($C159,'Growth rate'!$B$3:$T$93,7,FALSE)*VLOOKUP($E159,BY_COM_Demand_Drivers!$A$5:$I$100,9,FALSE)</f>
        <v>0</v>
      </c>
      <c r="M159" s="49">
        <f t="shared" si="13"/>
        <v>0.6</v>
      </c>
    </row>
    <row r="160" spans="2:13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 t="shared" si="10"/>
        <v>737.43937666627335</v>
      </c>
      <c r="G160" s="16">
        <f t="shared" si="11"/>
        <v>0</v>
      </c>
      <c r="H160" s="16">
        <f t="shared" si="12"/>
        <v>0</v>
      </c>
      <c r="J160" s="16">
        <f>VLOOKUP($C160,'Growth rate'!$B$3:$T$93,7,FALSE)*VLOOKUP($E160,BY_COM_Demand_Drivers!$A$5:$I$100,7,FALSE)</f>
        <v>1229.0656277771222</v>
      </c>
      <c r="K160" s="16">
        <f>VLOOKUP($C160,'Growth rate'!$B$3:$T$93,7,FALSE)*VLOOKUP($E160,BY_COM_Demand_Drivers!$A$5:$I$100,8,FALSE)</f>
        <v>0</v>
      </c>
      <c r="L160" s="16">
        <f>VLOOKUP($C160,'Growth rate'!$B$3:$T$93,7,FALSE)*VLOOKUP($E160,BY_COM_Demand_Drivers!$A$5:$I$100,9,FALSE)</f>
        <v>0</v>
      </c>
      <c r="M160" s="49">
        <f t="shared" si="13"/>
        <v>0.6</v>
      </c>
    </row>
    <row r="161" spans="2:13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 t="shared" si="10"/>
        <v>749.23840669293361</v>
      </c>
      <c r="G161" s="16">
        <f t="shared" si="11"/>
        <v>0</v>
      </c>
      <c r="H161" s="16">
        <f t="shared" si="12"/>
        <v>0</v>
      </c>
      <c r="J161" s="16">
        <f>VLOOKUP($C161,'Growth rate'!$B$3:$T$93,7,FALSE)*VLOOKUP($E161,BY_COM_Demand_Drivers!$A$5:$I$100,7,FALSE)</f>
        <v>1248.7306778215561</v>
      </c>
      <c r="K161" s="16">
        <f>VLOOKUP($C161,'Growth rate'!$B$3:$T$93,7,FALSE)*VLOOKUP($E161,BY_COM_Demand_Drivers!$A$5:$I$100,8,FALSE)</f>
        <v>0</v>
      </c>
      <c r="L161" s="16">
        <f>VLOOKUP($C161,'Growth rate'!$B$3:$T$93,7,FALSE)*VLOOKUP($E161,BY_COM_Demand_Drivers!$A$5:$I$100,9,FALSE)</f>
        <v>0</v>
      </c>
      <c r="M161" s="49">
        <f t="shared" si="13"/>
        <v>0.6</v>
      </c>
    </row>
    <row r="162" spans="2:13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 t="shared" si="10"/>
        <v>761.22622120002075</v>
      </c>
      <c r="G162" s="16">
        <f t="shared" si="11"/>
        <v>0</v>
      </c>
      <c r="H162" s="16">
        <f t="shared" si="12"/>
        <v>0</v>
      </c>
      <c r="J162" s="16">
        <f>VLOOKUP($C162,'Growth rate'!$B$3:$T$93,7,FALSE)*VLOOKUP($E162,BY_COM_Demand_Drivers!$A$5:$I$100,7,FALSE)</f>
        <v>1268.7103686667012</v>
      </c>
      <c r="K162" s="16">
        <f>VLOOKUP($C162,'Growth rate'!$B$3:$T$93,7,FALSE)*VLOOKUP($E162,BY_COM_Demand_Drivers!$A$5:$I$100,8,FALSE)</f>
        <v>0</v>
      </c>
      <c r="L162" s="16">
        <f>VLOOKUP($C162,'Growth rate'!$B$3:$T$93,7,FALSE)*VLOOKUP($E162,BY_COM_Demand_Drivers!$A$5:$I$100,9,FALSE)</f>
        <v>0</v>
      </c>
      <c r="M162" s="49">
        <f t="shared" si="13"/>
        <v>0.6</v>
      </c>
    </row>
    <row r="163" spans="2:13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 t="shared" si="10"/>
        <v>773.40584073922105</v>
      </c>
      <c r="G163" s="16">
        <f t="shared" si="11"/>
        <v>0</v>
      </c>
      <c r="H163" s="16">
        <f t="shared" si="12"/>
        <v>0</v>
      </c>
      <c r="J163" s="16">
        <f>VLOOKUP($C163,'Growth rate'!$B$3:$T$93,7,FALSE)*VLOOKUP($E163,BY_COM_Demand_Drivers!$A$5:$I$100,7,FALSE)</f>
        <v>1289.0097345653685</v>
      </c>
      <c r="K163" s="16">
        <f>VLOOKUP($C163,'Growth rate'!$B$3:$T$93,7,FALSE)*VLOOKUP($E163,BY_COM_Demand_Drivers!$A$5:$I$100,8,FALSE)</f>
        <v>0</v>
      </c>
      <c r="L163" s="16">
        <f>VLOOKUP($C163,'Growth rate'!$B$3:$T$93,7,FALSE)*VLOOKUP($E163,BY_COM_Demand_Drivers!$A$5:$I$100,9,FALSE)</f>
        <v>0</v>
      </c>
      <c r="M163" s="49">
        <f t="shared" si="13"/>
        <v>0.6</v>
      </c>
    </row>
    <row r="164" spans="2:13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 t="shared" si="10"/>
        <v>785.78033419104861</v>
      </c>
      <c r="G164" s="16">
        <f t="shared" si="11"/>
        <v>0</v>
      </c>
      <c r="H164" s="16">
        <f t="shared" si="12"/>
        <v>0</v>
      </c>
      <c r="J164" s="16">
        <f>VLOOKUP($C164,'Growth rate'!$B$3:$T$93,7,FALSE)*VLOOKUP($E164,BY_COM_Demand_Drivers!$A$5:$I$100,7,FALSE)</f>
        <v>1309.6338903184144</v>
      </c>
      <c r="K164" s="16">
        <f>VLOOKUP($C164,'Growth rate'!$B$3:$T$93,7,FALSE)*VLOOKUP($E164,BY_COM_Demand_Drivers!$A$5:$I$100,8,FALSE)</f>
        <v>0</v>
      </c>
      <c r="L164" s="16">
        <f>VLOOKUP($C164,'Growth rate'!$B$3:$T$93,7,FALSE)*VLOOKUP($E164,BY_COM_Demand_Drivers!$A$5:$I$100,9,FALSE)</f>
        <v>0</v>
      </c>
      <c r="M164" s="49">
        <f t="shared" si="13"/>
        <v>0.6</v>
      </c>
    </row>
    <row r="165" spans="2:13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 t="shared" si="10"/>
        <v>798.35281953810534</v>
      </c>
      <c r="G165" s="16">
        <f t="shared" si="11"/>
        <v>0</v>
      </c>
      <c r="H165" s="16">
        <f t="shared" si="12"/>
        <v>0</v>
      </c>
      <c r="J165" s="16">
        <f>VLOOKUP($C165,'Growth rate'!$B$3:$T$93,7,FALSE)*VLOOKUP($E165,BY_COM_Demand_Drivers!$A$5:$I$100,7,FALSE)</f>
        <v>1330.5880325635089</v>
      </c>
      <c r="K165" s="16">
        <f>VLOOKUP($C165,'Growth rate'!$B$3:$T$93,7,FALSE)*VLOOKUP($E165,BY_COM_Demand_Drivers!$A$5:$I$100,8,FALSE)</f>
        <v>0</v>
      </c>
      <c r="L165" s="16">
        <f>VLOOKUP($C165,'Growth rate'!$B$3:$T$93,7,FALSE)*VLOOKUP($E165,BY_COM_Demand_Drivers!$A$5:$I$100,9,FALSE)</f>
        <v>0</v>
      </c>
      <c r="M165" s="49">
        <f t="shared" si="13"/>
        <v>0.6</v>
      </c>
    </row>
    <row r="166" spans="2:13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 t="shared" si="10"/>
        <v>811.12646465071509</v>
      </c>
      <c r="G166" s="16">
        <f t="shared" si="11"/>
        <v>0</v>
      </c>
      <c r="H166" s="16">
        <f t="shared" si="12"/>
        <v>0</v>
      </c>
      <c r="J166" s="16">
        <f>VLOOKUP($C166,'Growth rate'!$B$3:$T$93,7,FALSE)*VLOOKUP($E166,BY_COM_Demand_Drivers!$A$5:$I$100,7,FALSE)</f>
        <v>1351.8774410845251</v>
      </c>
      <c r="K166" s="16">
        <f>VLOOKUP($C166,'Growth rate'!$B$3:$T$93,7,FALSE)*VLOOKUP($E166,BY_COM_Demand_Drivers!$A$5:$I$100,8,FALSE)</f>
        <v>0</v>
      </c>
      <c r="L166" s="16">
        <f>VLOOKUP($C166,'Growth rate'!$B$3:$T$93,7,FALSE)*VLOOKUP($E166,BY_COM_Demand_Drivers!$A$5:$I$100,9,FALSE)</f>
        <v>0</v>
      </c>
      <c r="M166" s="49">
        <f t="shared" si="13"/>
        <v>0.6</v>
      </c>
    </row>
    <row r="167" spans="2:13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 t="shared" si="10"/>
        <v>824.1044880851266</v>
      </c>
      <c r="G167" s="16">
        <f t="shared" si="11"/>
        <v>0</v>
      </c>
      <c r="H167" s="16">
        <f t="shared" si="12"/>
        <v>0</v>
      </c>
      <c r="J167" s="16">
        <f>VLOOKUP($C167,'Growth rate'!$B$3:$T$93,7,FALSE)*VLOOKUP($E167,BY_COM_Demand_Drivers!$A$5:$I$100,7,FALSE)</f>
        <v>1373.5074801418777</v>
      </c>
      <c r="K167" s="16">
        <f>VLOOKUP($C167,'Growth rate'!$B$3:$T$93,7,FALSE)*VLOOKUP($E167,BY_COM_Demand_Drivers!$A$5:$I$100,8,FALSE)</f>
        <v>0</v>
      </c>
      <c r="L167" s="16">
        <f>VLOOKUP($C167,'Growth rate'!$B$3:$T$93,7,FALSE)*VLOOKUP($E167,BY_COM_Demand_Drivers!$A$5:$I$100,9,FALSE)</f>
        <v>0</v>
      </c>
      <c r="M167" s="49">
        <f t="shared" si="13"/>
        <v>0.6</v>
      </c>
    </row>
    <row r="168" spans="2:13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 t="shared" si="10"/>
        <v>378.392917510102</v>
      </c>
      <c r="G168" s="16">
        <f t="shared" si="11"/>
        <v>0</v>
      </c>
      <c r="H168" s="16">
        <f t="shared" si="12"/>
        <v>0</v>
      </c>
      <c r="J168" s="16">
        <f>VLOOKUP($C168,'Growth rate'!$B$3:$T$93,7,FALSE)*VLOOKUP($E168,BY_COM_Demand_Drivers!$A$5:$I$100,7,FALSE)</f>
        <v>378.392917510102</v>
      </c>
      <c r="K168" s="16">
        <f>VLOOKUP($C168,'Growth rate'!$B$3:$T$93,7,FALSE)*VLOOKUP($E168,BY_COM_Demand_Drivers!$A$5:$I$100,8,FALSE)</f>
        <v>0</v>
      </c>
      <c r="L168" s="16">
        <f>VLOOKUP($C168,'Growth rate'!$B$3:$T$93,7,FALSE)*VLOOKUP($E168,BY_COM_Demand_Drivers!$A$5:$I$100,9,FALSE)</f>
        <v>0</v>
      </c>
      <c r="M168" s="49">
        <f t="shared" si="13"/>
        <v>1</v>
      </c>
    </row>
    <row r="169" spans="2:13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 t="shared" si="10"/>
        <v>384.63951128641867</v>
      </c>
      <c r="G169" s="16">
        <f t="shared" si="11"/>
        <v>0</v>
      </c>
      <c r="H169" s="16">
        <f t="shared" si="12"/>
        <v>0</v>
      </c>
      <c r="J169" s="16">
        <f>VLOOKUP($C169,'Growth rate'!$B$3:$T$93,7,FALSE)*VLOOKUP($E169,BY_COM_Demand_Drivers!$A$5:$I$100,7,FALSE)</f>
        <v>384.63951128641867</v>
      </c>
      <c r="K169" s="16">
        <f>VLOOKUP($C169,'Growth rate'!$B$3:$T$93,7,FALSE)*VLOOKUP($E169,BY_COM_Demand_Drivers!$A$5:$I$100,8,FALSE)</f>
        <v>0</v>
      </c>
      <c r="L169" s="16">
        <f>VLOOKUP($C169,'Growth rate'!$B$3:$T$93,7,FALSE)*VLOOKUP($E169,BY_COM_Demand_Drivers!$A$5:$I$100,9,FALSE)</f>
        <v>0</v>
      </c>
      <c r="M169" s="49">
        <f t="shared" si="13"/>
        <v>1</v>
      </c>
    </row>
    <row r="170" spans="2:13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 t="shared" si="10"/>
        <v>390.88610506273528</v>
      </c>
      <c r="G170" s="16">
        <f t="shared" si="11"/>
        <v>0</v>
      </c>
      <c r="H170" s="16">
        <f t="shared" si="12"/>
        <v>0</v>
      </c>
      <c r="J170" s="16">
        <f>VLOOKUP($C170,'Growth rate'!$B$3:$T$93,7,FALSE)*VLOOKUP($E170,BY_COM_Demand_Drivers!$A$5:$I$100,7,FALSE)</f>
        <v>390.88610506273528</v>
      </c>
      <c r="K170" s="16">
        <f>VLOOKUP($C170,'Growth rate'!$B$3:$T$93,7,FALSE)*VLOOKUP($E170,BY_COM_Demand_Drivers!$A$5:$I$100,8,FALSE)</f>
        <v>0</v>
      </c>
      <c r="L170" s="16">
        <f>VLOOKUP($C170,'Growth rate'!$B$3:$T$93,7,FALSE)*VLOOKUP($E170,BY_COM_Demand_Drivers!$A$5:$I$100,9,FALSE)</f>
        <v>0</v>
      </c>
      <c r="M170" s="49">
        <f t="shared" si="13"/>
        <v>1</v>
      </c>
    </row>
    <row r="171" spans="2:13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 t="shared" si="10"/>
        <v>397.13269883905201</v>
      </c>
      <c r="G171" s="16">
        <f t="shared" si="11"/>
        <v>0</v>
      </c>
      <c r="H171" s="16">
        <f t="shared" si="12"/>
        <v>0</v>
      </c>
      <c r="J171" s="16">
        <f>VLOOKUP($C171,'Growth rate'!$B$3:$T$93,7,FALSE)*VLOOKUP($E171,BY_COM_Demand_Drivers!$A$5:$I$100,7,FALSE)</f>
        <v>397.13269883905201</v>
      </c>
      <c r="K171" s="16">
        <f>VLOOKUP($C171,'Growth rate'!$B$3:$T$93,7,FALSE)*VLOOKUP($E171,BY_COM_Demand_Drivers!$A$5:$I$100,8,FALSE)</f>
        <v>0</v>
      </c>
      <c r="L171" s="16">
        <f>VLOOKUP($C171,'Growth rate'!$B$3:$T$93,7,FALSE)*VLOOKUP($E171,BY_COM_Demand_Drivers!$A$5:$I$100,9,FALSE)</f>
        <v>0</v>
      </c>
      <c r="M171" s="49">
        <f t="shared" si="13"/>
        <v>1</v>
      </c>
    </row>
    <row r="172" spans="2:13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 t="shared" si="10"/>
        <v>403.37929261536868</v>
      </c>
      <c r="G172" s="16">
        <f t="shared" si="11"/>
        <v>0</v>
      </c>
      <c r="H172" s="16">
        <f t="shared" si="12"/>
        <v>0</v>
      </c>
      <c r="J172" s="16">
        <f>VLOOKUP($C172,'Growth rate'!$B$3:$T$93,7,FALSE)*VLOOKUP($E172,BY_COM_Demand_Drivers!$A$5:$I$100,7,FALSE)</f>
        <v>403.37929261536868</v>
      </c>
      <c r="K172" s="16">
        <f>VLOOKUP($C172,'Growth rate'!$B$3:$T$93,7,FALSE)*VLOOKUP($E172,BY_COM_Demand_Drivers!$A$5:$I$100,8,FALSE)</f>
        <v>0</v>
      </c>
      <c r="L172" s="16">
        <f>VLOOKUP($C172,'Growth rate'!$B$3:$T$93,7,FALSE)*VLOOKUP($E172,BY_COM_Demand_Drivers!$A$5:$I$100,9,FALSE)</f>
        <v>0</v>
      </c>
      <c r="M172" s="49">
        <f t="shared" si="13"/>
        <v>1</v>
      </c>
    </row>
    <row r="173" spans="2:13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 t="shared" si="10"/>
        <v>409.62588639168536</v>
      </c>
      <c r="G173" s="16">
        <f t="shared" si="11"/>
        <v>0</v>
      </c>
      <c r="H173" s="16">
        <f t="shared" si="12"/>
        <v>0</v>
      </c>
      <c r="J173" s="16">
        <f>VLOOKUP($C173,'Growth rate'!$B$3:$T$93,7,FALSE)*VLOOKUP($E173,BY_COM_Demand_Drivers!$A$5:$I$100,7,FALSE)</f>
        <v>409.62588639168536</v>
      </c>
      <c r="K173" s="16">
        <f>VLOOKUP($C173,'Growth rate'!$B$3:$T$93,7,FALSE)*VLOOKUP($E173,BY_COM_Demand_Drivers!$A$5:$I$100,8,FALSE)</f>
        <v>0</v>
      </c>
      <c r="L173" s="16">
        <f>VLOOKUP($C173,'Growth rate'!$B$3:$T$93,7,FALSE)*VLOOKUP($E173,BY_COM_Demand_Drivers!$A$5:$I$100,9,FALSE)</f>
        <v>0</v>
      </c>
      <c r="M173" s="49">
        <f t="shared" si="13"/>
        <v>1</v>
      </c>
    </row>
    <row r="174" spans="2:13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 t="shared" si="10"/>
        <v>374.2852321512018</v>
      </c>
      <c r="G174" s="16">
        <f t="shared" si="11"/>
        <v>0</v>
      </c>
      <c r="H174" s="16">
        <f t="shared" si="12"/>
        <v>0</v>
      </c>
      <c r="J174" s="16">
        <f>VLOOKUP($C174,'Growth rate'!$B$3:$T$93,7,FALSE)*VLOOKUP($E174,BY_COM_Demand_Drivers!$A$5:$I$100,7,FALSE)</f>
        <v>415.87248016800197</v>
      </c>
      <c r="K174" s="16">
        <f>VLOOKUP($C174,'Growth rate'!$B$3:$T$93,7,FALSE)*VLOOKUP($E174,BY_COM_Demand_Drivers!$A$5:$I$100,8,FALSE)</f>
        <v>0</v>
      </c>
      <c r="L174" s="16">
        <f>VLOOKUP($C174,'Growth rate'!$B$3:$T$93,7,FALSE)*VLOOKUP($E174,BY_COM_Demand_Drivers!$A$5:$I$100,9,FALSE)</f>
        <v>0</v>
      </c>
      <c r="M174" s="49">
        <f>M92</f>
        <v>0.9</v>
      </c>
    </row>
    <row r="175" spans="2:13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 t="shared" si="10"/>
        <v>375.68597581044367</v>
      </c>
      <c r="G175" s="16">
        <f t="shared" si="11"/>
        <v>0</v>
      </c>
      <c r="H175" s="16">
        <f t="shared" si="12"/>
        <v>0</v>
      </c>
      <c r="J175" s="16">
        <f>VLOOKUP($C175,'Growth rate'!$B$3:$T$93,7,FALSE)*VLOOKUP($E175,BY_COM_Demand_Drivers!$A$5:$I$100,7,FALSE)</f>
        <v>422.1190739443187</v>
      </c>
      <c r="K175" s="16">
        <f>VLOOKUP($C175,'Growth rate'!$B$3:$T$93,7,FALSE)*VLOOKUP($E175,BY_COM_Demand_Drivers!$A$5:$I$100,8,FALSE)</f>
        <v>0</v>
      </c>
      <c r="L175" s="16">
        <f>VLOOKUP($C175,'Growth rate'!$B$3:$T$93,7,FALSE)*VLOOKUP($E175,BY_COM_Demand_Drivers!$A$5:$I$100,9,FALSE)</f>
        <v>0</v>
      </c>
      <c r="M175" s="49">
        <f t="shared" ref="M175:M238" si="14">M93</f>
        <v>0.89</v>
      </c>
    </row>
    <row r="176" spans="2:13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 t="shared" si="10"/>
        <v>376.96178759415915</v>
      </c>
      <c r="G176" s="16">
        <f t="shared" si="11"/>
        <v>0</v>
      </c>
      <c r="H176" s="16">
        <f t="shared" si="12"/>
        <v>0</v>
      </c>
      <c r="J176" s="16">
        <f>VLOOKUP($C176,'Growth rate'!$B$3:$T$93,7,FALSE)*VLOOKUP($E176,BY_COM_Demand_Drivers!$A$5:$I$100,7,FALSE)</f>
        <v>428.36566772063537</v>
      </c>
      <c r="K176" s="16">
        <f>VLOOKUP($C176,'Growth rate'!$B$3:$T$93,7,FALSE)*VLOOKUP($E176,BY_COM_Demand_Drivers!$A$5:$I$100,8,FALSE)</f>
        <v>0</v>
      </c>
      <c r="L176" s="16">
        <f>VLOOKUP($C176,'Growth rate'!$B$3:$T$93,7,FALSE)*VLOOKUP($E176,BY_COM_Demand_Drivers!$A$5:$I$100,9,FALSE)</f>
        <v>0</v>
      </c>
      <c r="M176" s="49">
        <f t="shared" si="14"/>
        <v>0.88</v>
      </c>
    </row>
    <row r="177" spans="2:13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 t="shared" si="10"/>
        <v>378.1126675023483</v>
      </c>
      <c r="G177" s="16">
        <f t="shared" si="11"/>
        <v>0</v>
      </c>
      <c r="H177" s="16">
        <f t="shared" si="12"/>
        <v>0</v>
      </c>
      <c r="J177" s="16">
        <f>VLOOKUP($C177,'Growth rate'!$B$3:$T$93,7,FALSE)*VLOOKUP($E177,BY_COM_Demand_Drivers!$A$5:$I$100,7,FALSE)</f>
        <v>434.61226149695204</v>
      </c>
      <c r="K177" s="16">
        <f>VLOOKUP($C177,'Growth rate'!$B$3:$T$93,7,FALSE)*VLOOKUP($E177,BY_COM_Demand_Drivers!$A$5:$I$100,8,FALSE)</f>
        <v>0</v>
      </c>
      <c r="L177" s="16">
        <f>VLOOKUP($C177,'Growth rate'!$B$3:$T$93,7,FALSE)*VLOOKUP($E177,BY_COM_Demand_Drivers!$A$5:$I$100,9,FALSE)</f>
        <v>0</v>
      </c>
      <c r="M177" s="49">
        <f t="shared" si="14"/>
        <v>0.87</v>
      </c>
    </row>
    <row r="178" spans="2:13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 t="shared" si="10"/>
        <v>379.13861553501101</v>
      </c>
      <c r="G178" s="16">
        <f t="shared" si="11"/>
        <v>0</v>
      </c>
      <c r="H178" s="16">
        <f t="shared" si="12"/>
        <v>0</v>
      </c>
      <c r="J178" s="16">
        <f>VLOOKUP($C178,'Growth rate'!$B$3:$T$93,7,FALSE)*VLOOKUP($E178,BY_COM_Demand_Drivers!$A$5:$I$100,7,FALSE)</f>
        <v>440.85885527326866</v>
      </c>
      <c r="K178" s="16">
        <f>VLOOKUP($C178,'Growth rate'!$B$3:$T$93,7,FALSE)*VLOOKUP($E178,BY_COM_Demand_Drivers!$A$5:$I$100,8,FALSE)</f>
        <v>0</v>
      </c>
      <c r="L178" s="16">
        <f>VLOOKUP($C178,'Growth rate'!$B$3:$T$93,7,FALSE)*VLOOKUP($E178,BY_COM_Demand_Drivers!$A$5:$I$100,9,FALSE)</f>
        <v>0</v>
      </c>
      <c r="M178" s="49">
        <f t="shared" si="14"/>
        <v>0.86</v>
      </c>
    </row>
    <row r="179" spans="2:13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 t="shared" si="10"/>
        <v>380.03963169214751</v>
      </c>
      <c r="G179" s="16">
        <f t="shared" si="11"/>
        <v>0</v>
      </c>
      <c r="H179" s="16">
        <f t="shared" si="12"/>
        <v>0</v>
      </c>
      <c r="J179" s="16">
        <f>VLOOKUP($C179,'Growth rate'!$B$3:$T$93,7,FALSE)*VLOOKUP($E179,BY_COM_Demand_Drivers!$A$5:$I$100,7,FALSE)</f>
        <v>447.10544904958533</v>
      </c>
      <c r="K179" s="16">
        <f>VLOOKUP($C179,'Growth rate'!$B$3:$T$93,7,FALSE)*VLOOKUP($E179,BY_COM_Demand_Drivers!$A$5:$I$100,8,FALSE)</f>
        <v>0</v>
      </c>
      <c r="L179" s="16">
        <f>VLOOKUP($C179,'Growth rate'!$B$3:$T$93,7,FALSE)*VLOOKUP($E179,BY_COM_Demand_Drivers!$A$5:$I$100,9,FALSE)</f>
        <v>0</v>
      </c>
      <c r="M179" s="49">
        <f t="shared" si="14"/>
        <v>0.85</v>
      </c>
    </row>
    <row r="180" spans="2:13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 t="shared" si="10"/>
        <v>379.68233586669299</v>
      </c>
      <c r="G180" s="16">
        <f t="shared" si="11"/>
        <v>0</v>
      </c>
      <c r="H180" s="16">
        <f t="shared" si="12"/>
        <v>0</v>
      </c>
      <c r="J180" s="16">
        <f>VLOOKUP($C180,'Growth rate'!$B$3:$T$93,7,FALSE)*VLOOKUP($E180,BY_COM_Demand_Drivers!$A$5:$I$100,7,FALSE)</f>
        <v>453.35204282590206</v>
      </c>
      <c r="K180" s="16">
        <f>VLOOKUP($C180,'Growth rate'!$B$3:$T$93,7,FALSE)*VLOOKUP($E180,BY_COM_Demand_Drivers!$A$5:$I$100,8,FALSE)</f>
        <v>0</v>
      </c>
      <c r="L180" s="16">
        <f>VLOOKUP($C180,'Growth rate'!$B$3:$T$93,7,FALSE)*VLOOKUP($E180,BY_COM_Demand_Drivers!$A$5:$I$100,9,FALSE)</f>
        <v>0</v>
      </c>
      <c r="M180" s="49">
        <f t="shared" si="14"/>
        <v>0.83750000000000002</v>
      </c>
    </row>
    <row r="181" spans="2:13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 t="shared" si="10"/>
        <v>379.16887519683041</v>
      </c>
      <c r="G181" s="16">
        <f t="shared" si="11"/>
        <v>0</v>
      </c>
      <c r="H181" s="16">
        <f t="shared" si="12"/>
        <v>0</v>
      </c>
      <c r="J181" s="16">
        <f>VLOOKUP($C181,'Growth rate'!$B$3:$T$93,7,FALSE)*VLOOKUP($E181,BY_COM_Demand_Drivers!$A$5:$I$100,7,FALSE)</f>
        <v>459.59863660221873</v>
      </c>
      <c r="K181" s="16">
        <f>VLOOKUP($C181,'Growth rate'!$B$3:$T$93,7,FALSE)*VLOOKUP($E181,BY_COM_Demand_Drivers!$A$5:$I$100,8,FALSE)</f>
        <v>0</v>
      </c>
      <c r="L181" s="16">
        <f>VLOOKUP($C181,'Growth rate'!$B$3:$T$93,7,FALSE)*VLOOKUP($E181,BY_COM_Demand_Drivers!$A$5:$I$100,9,FALSE)</f>
        <v>0</v>
      </c>
      <c r="M181" s="49">
        <f t="shared" si="14"/>
        <v>0.82499999999999996</v>
      </c>
    </row>
    <row r="182" spans="2:13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 t="shared" si="10"/>
        <v>378.49924968255999</v>
      </c>
      <c r="G182" s="16">
        <f t="shared" si="11"/>
        <v>0</v>
      </c>
      <c r="H182" s="16">
        <f t="shared" si="12"/>
        <v>0</v>
      </c>
      <c r="J182" s="16">
        <f>VLOOKUP($C182,'Growth rate'!$B$3:$T$93,7,FALSE)*VLOOKUP($E182,BY_COM_Demand_Drivers!$A$5:$I$100,7,FALSE)</f>
        <v>465.84523037853535</v>
      </c>
      <c r="K182" s="16">
        <f>VLOOKUP($C182,'Growth rate'!$B$3:$T$93,7,FALSE)*VLOOKUP($E182,BY_COM_Demand_Drivers!$A$5:$I$100,8,FALSE)</f>
        <v>0</v>
      </c>
      <c r="L182" s="16">
        <f>VLOOKUP($C182,'Growth rate'!$B$3:$T$93,7,FALSE)*VLOOKUP($E182,BY_COM_Demand_Drivers!$A$5:$I$100,9,FALSE)</f>
        <v>0</v>
      </c>
      <c r="M182" s="49">
        <f t="shared" si="14"/>
        <v>0.8125</v>
      </c>
    </row>
    <row r="183" spans="2:13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 t="shared" si="10"/>
        <v>377.67345932388156</v>
      </c>
      <c r="G183" s="16">
        <f t="shared" si="11"/>
        <v>0</v>
      </c>
      <c r="H183" s="16">
        <f t="shared" si="12"/>
        <v>0</v>
      </c>
      <c r="J183" s="16">
        <f>VLOOKUP($C183,'Growth rate'!$B$3:$T$93,7,FALSE)*VLOOKUP($E183,BY_COM_Demand_Drivers!$A$5:$I$100,7,FALSE)</f>
        <v>472.09182415485202</v>
      </c>
      <c r="K183" s="16">
        <f>VLOOKUP($C183,'Growth rate'!$B$3:$T$93,7,FALSE)*VLOOKUP($E183,BY_COM_Demand_Drivers!$A$5:$I$100,8,FALSE)</f>
        <v>0</v>
      </c>
      <c r="L183" s="16">
        <f>VLOOKUP($C183,'Growth rate'!$B$3:$T$93,7,FALSE)*VLOOKUP($E183,BY_COM_Demand_Drivers!$A$5:$I$100,9,FALSE)</f>
        <v>0</v>
      </c>
      <c r="M183" s="49">
        <f t="shared" si="14"/>
        <v>0.79999999999999993</v>
      </c>
    </row>
    <row r="184" spans="2:13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 t="shared" si="10"/>
        <v>376.6915041207954</v>
      </c>
      <c r="G184" s="16">
        <f t="shared" si="11"/>
        <v>0</v>
      </c>
      <c r="H184" s="16">
        <f t="shared" si="12"/>
        <v>0</v>
      </c>
      <c r="J184" s="16">
        <f>VLOOKUP($C184,'Growth rate'!$B$3:$T$93,7,FALSE)*VLOOKUP($E184,BY_COM_Demand_Drivers!$A$5:$I$100,7,FALSE)</f>
        <v>478.33841793116875</v>
      </c>
      <c r="K184" s="16">
        <f>VLOOKUP($C184,'Growth rate'!$B$3:$T$93,7,FALSE)*VLOOKUP($E184,BY_COM_Demand_Drivers!$A$5:$I$100,8,FALSE)</f>
        <v>0</v>
      </c>
      <c r="L184" s="16">
        <f>VLOOKUP($C184,'Growth rate'!$B$3:$T$93,7,FALSE)*VLOOKUP($E184,BY_COM_Demand_Drivers!$A$5:$I$100,9,FALSE)</f>
        <v>0</v>
      </c>
      <c r="M184" s="49">
        <f t="shared" si="14"/>
        <v>0.78749999999999998</v>
      </c>
    </row>
    <row r="185" spans="2:13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 t="shared" si="10"/>
        <v>375.55338407330112</v>
      </c>
      <c r="G185" s="16">
        <f t="shared" si="11"/>
        <v>0</v>
      </c>
      <c r="H185" s="16">
        <f t="shared" si="12"/>
        <v>0</v>
      </c>
      <c r="J185" s="16">
        <f>VLOOKUP($C185,'Growth rate'!$B$3:$T$93,7,FALSE)*VLOOKUP($E185,BY_COM_Demand_Drivers!$A$5:$I$100,7,FALSE)</f>
        <v>484.58501170748536</v>
      </c>
      <c r="K185" s="16">
        <f>VLOOKUP($C185,'Growth rate'!$B$3:$T$93,7,FALSE)*VLOOKUP($E185,BY_COM_Demand_Drivers!$A$5:$I$100,8,FALSE)</f>
        <v>0</v>
      </c>
      <c r="L185" s="16">
        <f>VLOOKUP($C185,'Growth rate'!$B$3:$T$93,7,FALSE)*VLOOKUP($E185,BY_COM_Demand_Drivers!$A$5:$I$100,9,FALSE)</f>
        <v>0</v>
      </c>
      <c r="M185" s="49">
        <f t="shared" si="14"/>
        <v>0.77499999999999991</v>
      </c>
    </row>
    <row r="186" spans="2:13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 t="shared" si="10"/>
        <v>374.25909918139905</v>
      </c>
      <c r="G186" s="16">
        <f t="shared" si="11"/>
        <v>0</v>
      </c>
      <c r="H186" s="16">
        <f t="shared" si="12"/>
        <v>0</v>
      </c>
      <c r="J186" s="16">
        <f>VLOOKUP($C186,'Growth rate'!$B$3:$T$93,7,FALSE)*VLOOKUP($E186,BY_COM_Demand_Drivers!$A$5:$I$100,7,FALSE)</f>
        <v>490.83160548380204</v>
      </c>
      <c r="K186" s="16">
        <f>VLOOKUP($C186,'Growth rate'!$B$3:$T$93,7,FALSE)*VLOOKUP($E186,BY_COM_Demand_Drivers!$A$5:$I$100,8,FALSE)</f>
        <v>0</v>
      </c>
      <c r="L186" s="16">
        <f>VLOOKUP($C186,'Growth rate'!$B$3:$T$93,7,FALSE)*VLOOKUP($E186,BY_COM_Demand_Drivers!$A$5:$I$100,9,FALSE)</f>
        <v>0</v>
      </c>
      <c r="M186" s="49">
        <f t="shared" si="14"/>
        <v>0.76249999999999996</v>
      </c>
    </row>
    <row r="187" spans="2:13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 t="shared" si="10"/>
        <v>372.80864944508903</v>
      </c>
      <c r="G187" s="16">
        <f t="shared" si="11"/>
        <v>0</v>
      </c>
      <c r="H187" s="16">
        <f t="shared" si="12"/>
        <v>0</v>
      </c>
      <c r="J187" s="16">
        <f>VLOOKUP($C187,'Growth rate'!$B$3:$T$93,7,FALSE)*VLOOKUP($E187,BY_COM_Demand_Drivers!$A$5:$I$100,7,FALSE)</f>
        <v>497.07819926011871</v>
      </c>
      <c r="K187" s="16">
        <f>VLOOKUP($C187,'Growth rate'!$B$3:$T$93,7,FALSE)*VLOOKUP($E187,BY_COM_Demand_Drivers!$A$5:$I$100,8,FALSE)</f>
        <v>0</v>
      </c>
      <c r="L187" s="16">
        <f>VLOOKUP($C187,'Growth rate'!$B$3:$T$93,7,FALSE)*VLOOKUP($E187,BY_COM_Demand_Drivers!$A$5:$I$100,9,FALSE)</f>
        <v>0</v>
      </c>
      <c r="M187" s="49">
        <f t="shared" si="14"/>
        <v>0.75</v>
      </c>
    </row>
    <row r="188" spans="2:13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 t="shared" si="10"/>
        <v>371.20203486437111</v>
      </c>
      <c r="G188" s="16">
        <f t="shared" si="11"/>
        <v>0</v>
      </c>
      <c r="H188" s="16">
        <f t="shared" si="12"/>
        <v>0</v>
      </c>
      <c r="J188" s="16">
        <f>VLOOKUP($C188,'Growth rate'!$B$3:$T$93,7,FALSE)*VLOOKUP($E188,BY_COM_Demand_Drivers!$A$5:$I$100,7,FALSE)</f>
        <v>503.32479303643544</v>
      </c>
      <c r="K188" s="16">
        <f>VLOOKUP($C188,'Growth rate'!$B$3:$T$93,7,FALSE)*VLOOKUP($E188,BY_COM_Demand_Drivers!$A$5:$I$100,8,FALSE)</f>
        <v>0</v>
      </c>
      <c r="L188" s="16">
        <f>VLOOKUP($C188,'Growth rate'!$B$3:$T$93,7,FALSE)*VLOOKUP($E188,BY_COM_Demand_Drivers!$A$5:$I$100,9,FALSE)</f>
        <v>0</v>
      </c>
      <c r="M188" s="49">
        <f t="shared" si="14"/>
        <v>0.73749999999999993</v>
      </c>
    </row>
    <row r="189" spans="2:13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 t="shared" si="10"/>
        <v>369.43925543924524</v>
      </c>
      <c r="G189" s="16">
        <f t="shared" si="11"/>
        <v>0</v>
      </c>
      <c r="H189" s="16">
        <f t="shared" si="12"/>
        <v>0</v>
      </c>
      <c r="J189" s="16">
        <f>VLOOKUP($C189,'Growth rate'!$B$3:$T$93,7,FALSE)*VLOOKUP($E189,BY_COM_Demand_Drivers!$A$5:$I$100,7,FALSE)</f>
        <v>509.57138681275211</v>
      </c>
      <c r="K189" s="16">
        <f>VLOOKUP($C189,'Growth rate'!$B$3:$T$93,7,FALSE)*VLOOKUP($E189,BY_COM_Demand_Drivers!$A$5:$I$100,8,FALSE)</f>
        <v>0</v>
      </c>
      <c r="L189" s="16">
        <f>VLOOKUP($C189,'Growth rate'!$B$3:$T$93,7,FALSE)*VLOOKUP($E189,BY_COM_Demand_Drivers!$A$5:$I$100,9,FALSE)</f>
        <v>0</v>
      </c>
      <c r="M189" s="49">
        <f t="shared" si="14"/>
        <v>0.72499999999999998</v>
      </c>
    </row>
    <row r="190" spans="2:13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 t="shared" si="10"/>
        <v>367.52031116971142</v>
      </c>
      <c r="G190" s="16">
        <f t="shared" si="11"/>
        <v>0</v>
      </c>
      <c r="H190" s="16">
        <f t="shared" si="12"/>
        <v>0</v>
      </c>
      <c r="J190" s="16">
        <f>VLOOKUP($C190,'Growth rate'!$B$3:$T$93,7,FALSE)*VLOOKUP($E190,BY_COM_Demand_Drivers!$A$5:$I$100,7,FALSE)</f>
        <v>515.81798058906872</v>
      </c>
      <c r="K190" s="16">
        <f>VLOOKUP($C190,'Growth rate'!$B$3:$T$93,7,FALSE)*VLOOKUP($E190,BY_COM_Demand_Drivers!$A$5:$I$100,8,FALSE)</f>
        <v>0</v>
      </c>
      <c r="L190" s="16">
        <f>VLOOKUP($C190,'Growth rate'!$B$3:$T$93,7,FALSE)*VLOOKUP($E190,BY_COM_Demand_Drivers!$A$5:$I$100,9,FALSE)</f>
        <v>0</v>
      </c>
      <c r="M190" s="49">
        <f t="shared" si="14"/>
        <v>0.71249999999999991</v>
      </c>
    </row>
    <row r="191" spans="2:13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 t="shared" si="10"/>
        <v>365.44520205576976</v>
      </c>
      <c r="G191" s="16">
        <f t="shared" si="11"/>
        <v>0</v>
      </c>
      <c r="H191" s="16">
        <f t="shared" si="12"/>
        <v>0</v>
      </c>
      <c r="J191" s="16">
        <f>VLOOKUP($C191,'Growth rate'!$B$3:$T$93,7,FALSE)*VLOOKUP($E191,BY_COM_Demand_Drivers!$A$5:$I$100,7,FALSE)</f>
        <v>522.0645743653854</v>
      </c>
      <c r="K191" s="16">
        <f>VLOOKUP($C191,'Growth rate'!$B$3:$T$93,7,FALSE)*VLOOKUP($E191,BY_COM_Demand_Drivers!$A$5:$I$100,8,FALSE)</f>
        <v>0</v>
      </c>
      <c r="L191" s="16">
        <f>VLOOKUP($C191,'Growth rate'!$B$3:$T$93,7,FALSE)*VLOOKUP($E191,BY_COM_Demand_Drivers!$A$5:$I$100,9,FALSE)</f>
        <v>0</v>
      </c>
      <c r="M191" s="49">
        <f t="shared" si="14"/>
        <v>0.7</v>
      </c>
    </row>
    <row r="192" spans="2:13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 t="shared" si="10"/>
        <v>363.21392809742019</v>
      </c>
      <c r="G192" s="16">
        <f t="shared" si="11"/>
        <v>0</v>
      </c>
      <c r="H192" s="16">
        <f t="shared" si="12"/>
        <v>0</v>
      </c>
      <c r="J192" s="16">
        <f>VLOOKUP($C192,'Growth rate'!$B$3:$T$93,7,FALSE)*VLOOKUP($E192,BY_COM_Demand_Drivers!$A$5:$I$100,7,FALSE)</f>
        <v>528.31116814170207</v>
      </c>
      <c r="K192" s="16">
        <f>VLOOKUP($C192,'Growth rate'!$B$3:$T$93,7,FALSE)*VLOOKUP($E192,BY_COM_Demand_Drivers!$A$5:$I$100,8,FALSE)</f>
        <v>0</v>
      </c>
      <c r="L192" s="16">
        <f>VLOOKUP($C192,'Growth rate'!$B$3:$T$93,7,FALSE)*VLOOKUP($E192,BY_COM_Demand_Drivers!$A$5:$I$100,9,FALSE)</f>
        <v>0</v>
      </c>
      <c r="M192" s="49">
        <f t="shared" si="14"/>
        <v>0.6875</v>
      </c>
    </row>
    <row r="193" spans="2:13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 t="shared" si="10"/>
        <v>360.82648929466262</v>
      </c>
      <c r="G193" s="16">
        <f t="shared" si="11"/>
        <v>0</v>
      </c>
      <c r="H193" s="16">
        <f t="shared" si="12"/>
        <v>0</v>
      </c>
      <c r="J193" s="16">
        <f>VLOOKUP($C193,'Growth rate'!$B$3:$T$93,7,FALSE)*VLOOKUP($E193,BY_COM_Demand_Drivers!$A$5:$I$100,7,FALSE)</f>
        <v>534.55776191801874</v>
      </c>
      <c r="K193" s="16">
        <f>VLOOKUP($C193,'Growth rate'!$B$3:$T$93,7,FALSE)*VLOOKUP($E193,BY_COM_Demand_Drivers!$A$5:$I$100,8,FALSE)</f>
        <v>0</v>
      </c>
      <c r="L193" s="16">
        <f>VLOOKUP($C193,'Growth rate'!$B$3:$T$93,7,FALSE)*VLOOKUP($E193,BY_COM_Demand_Drivers!$A$5:$I$100,9,FALSE)</f>
        <v>0</v>
      </c>
      <c r="M193" s="49">
        <f t="shared" si="14"/>
        <v>0.67499999999999993</v>
      </c>
    </row>
    <row r="194" spans="2:13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 t="shared" si="10"/>
        <v>358.28288564749721</v>
      </c>
      <c r="G194" s="16">
        <f t="shared" si="11"/>
        <v>0</v>
      </c>
      <c r="H194" s="16">
        <f t="shared" si="12"/>
        <v>0</v>
      </c>
      <c r="J194" s="16">
        <f>VLOOKUP($C194,'Growth rate'!$B$3:$T$93,7,FALSE)*VLOOKUP($E194,BY_COM_Demand_Drivers!$A$5:$I$100,7,FALSE)</f>
        <v>540.80435569433541</v>
      </c>
      <c r="K194" s="16">
        <f>VLOOKUP($C194,'Growth rate'!$B$3:$T$93,7,FALSE)*VLOOKUP($E194,BY_COM_Demand_Drivers!$A$5:$I$100,8,FALSE)</f>
        <v>0</v>
      </c>
      <c r="L194" s="16">
        <f>VLOOKUP($C194,'Growth rate'!$B$3:$T$93,7,FALSE)*VLOOKUP($E194,BY_COM_Demand_Drivers!$A$5:$I$100,9,FALSE)</f>
        <v>0</v>
      </c>
      <c r="M194" s="49">
        <f t="shared" si="14"/>
        <v>0.66249999999999998</v>
      </c>
    </row>
    <row r="195" spans="2:13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 t="shared" si="10"/>
        <v>355.58311715592379</v>
      </c>
      <c r="G195" s="16">
        <f t="shared" si="11"/>
        <v>0</v>
      </c>
      <c r="H195" s="16">
        <f t="shared" si="12"/>
        <v>0</v>
      </c>
      <c r="J195" s="16">
        <f>VLOOKUP($C195,'Growth rate'!$B$3:$T$93,7,FALSE)*VLOOKUP($E195,BY_COM_Demand_Drivers!$A$5:$I$100,7,FALSE)</f>
        <v>547.05094947065209</v>
      </c>
      <c r="K195" s="16">
        <f>VLOOKUP($C195,'Growth rate'!$B$3:$T$93,7,FALSE)*VLOOKUP($E195,BY_COM_Demand_Drivers!$A$5:$I$100,8,FALSE)</f>
        <v>0</v>
      </c>
      <c r="L195" s="16">
        <f>VLOOKUP($C195,'Growth rate'!$B$3:$T$93,7,FALSE)*VLOOKUP($E195,BY_COM_Demand_Drivers!$A$5:$I$100,9,FALSE)</f>
        <v>0</v>
      </c>
      <c r="M195" s="49">
        <f t="shared" si="14"/>
        <v>0.64999999999999991</v>
      </c>
    </row>
    <row r="196" spans="2:13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 t="shared" si="10"/>
        <v>352.72718381994258</v>
      </c>
      <c r="G196" s="16">
        <f t="shared" si="11"/>
        <v>0</v>
      </c>
      <c r="H196" s="16">
        <f t="shared" si="12"/>
        <v>0</v>
      </c>
      <c r="J196" s="16">
        <f>VLOOKUP($C196,'Growth rate'!$B$3:$T$93,7,FALSE)*VLOOKUP($E196,BY_COM_Demand_Drivers!$A$5:$I$100,7,FALSE)</f>
        <v>553.29754324696876</v>
      </c>
      <c r="K196" s="16">
        <f>VLOOKUP($C196,'Growth rate'!$B$3:$T$93,7,FALSE)*VLOOKUP($E196,BY_COM_Demand_Drivers!$A$5:$I$100,8,FALSE)</f>
        <v>0</v>
      </c>
      <c r="L196" s="16">
        <f>VLOOKUP($C196,'Growth rate'!$B$3:$T$93,7,FALSE)*VLOOKUP($E196,BY_COM_Demand_Drivers!$A$5:$I$100,9,FALSE)</f>
        <v>0</v>
      </c>
      <c r="M196" s="49">
        <f t="shared" si="14"/>
        <v>0.63749999999999996</v>
      </c>
    </row>
    <row r="197" spans="2:13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 t="shared" ref="F197:F260" si="15">J197*$M197</f>
        <v>349.71508563955342</v>
      </c>
      <c r="G197" s="16">
        <f t="shared" ref="G197:G260" si="16">K197*$M197</f>
        <v>0</v>
      </c>
      <c r="H197" s="16">
        <f t="shared" ref="H197:H260" si="17">L197*$M197</f>
        <v>0</v>
      </c>
      <c r="J197" s="16">
        <f>VLOOKUP($C197,'Growth rate'!$B$3:$T$93,7,FALSE)*VLOOKUP($E197,BY_COM_Demand_Drivers!$A$5:$I$100,7,FALSE)</f>
        <v>559.54413702328543</v>
      </c>
      <c r="K197" s="16">
        <f>VLOOKUP($C197,'Growth rate'!$B$3:$T$93,7,FALSE)*VLOOKUP($E197,BY_COM_Demand_Drivers!$A$5:$I$100,8,FALSE)</f>
        <v>0</v>
      </c>
      <c r="L197" s="16">
        <f>VLOOKUP($C197,'Growth rate'!$B$3:$T$93,7,FALSE)*VLOOKUP($E197,BY_COM_Demand_Drivers!$A$5:$I$100,9,FALSE)</f>
        <v>0</v>
      </c>
      <c r="M197" s="49">
        <f t="shared" si="14"/>
        <v>0.625</v>
      </c>
    </row>
    <row r="198" spans="2:13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 t="shared" si="15"/>
        <v>346.54682261475625</v>
      </c>
      <c r="G198" s="16">
        <f t="shared" si="16"/>
        <v>0</v>
      </c>
      <c r="H198" s="16">
        <f t="shared" si="17"/>
        <v>0</v>
      </c>
      <c r="J198" s="16">
        <f>VLOOKUP($C198,'Growth rate'!$B$3:$T$93,7,FALSE)*VLOOKUP($E198,BY_COM_Demand_Drivers!$A$5:$I$100,7,FALSE)</f>
        <v>565.7907307996021</v>
      </c>
      <c r="K198" s="16">
        <f>VLOOKUP($C198,'Growth rate'!$B$3:$T$93,7,FALSE)*VLOOKUP($E198,BY_COM_Demand_Drivers!$A$5:$I$100,8,FALSE)</f>
        <v>0</v>
      </c>
      <c r="L198" s="16">
        <f>VLOOKUP($C198,'Growth rate'!$B$3:$T$93,7,FALSE)*VLOOKUP($E198,BY_COM_Demand_Drivers!$A$5:$I$100,9,FALSE)</f>
        <v>0</v>
      </c>
      <c r="M198" s="49">
        <f t="shared" si="14"/>
        <v>0.61249999999999993</v>
      </c>
    </row>
    <row r="199" spans="2:13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 t="shared" si="15"/>
        <v>343.22239474555124</v>
      </c>
      <c r="G199" s="16">
        <f t="shared" si="16"/>
        <v>0</v>
      </c>
      <c r="H199" s="16">
        <f t="shared" si="17"/>
        <v>0</v>
      </c>
      <c r="J199" s="16">
        <f>VLOOKUP($C199,'Growth rate'!$B$3:$T$93,7,FALSE)*VLOOKUP($E199,BY_COM_Demand_Drivers!$A$5:$I$100,7,FALSE)</f>
        <v>572.03732457591877</v>
      </c>
      <c r="K199" s="16">
        <f>VLOOKUP($C199,'Growth rate'!$B$3:$T$93,7,FALSE)*VLOOKUP($E199,BY_COM_Demand_Drivers!$A$5:$I$100,8,FALSE)</f>
        <v>0</v>
      </c>
      <c r="L199" s="16">
        <f>VLOOKUP($C199,'Growth rate'!$B$3:$T$93,7,FALSE)*VLOOKUP($E199,BY_COM_Demand_Drivers!$A$5:$I$100,9,FALSE)</f>
        <v>0</v>
      </c>
      <c r="M199" s="49">
        <f t="shared" si="14"/>
        <v>0.6</v>
      </c>
    </row>
    <row r="200" spans="2:13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 t="shared" si="15"/>
        <v>348.71395306148014</v>
      </c>
      <c r="G200" s="16">
        <f t="shared" si="16"/>
        <v>0</v>
      </c>
      <c r="H200" s="16">
        <f t="shared" si="17"/>
        <v>0</v>
      </c>
      <c r="J200" s="16">
        <f>VLOOKUP($C200,'Growth rate'!$B$3:$T$93,7,FALSE)*VLOOKUP($E200,BY_COM_Demand_Drivers!$A$5:$I$100,7,FALSE)</f>
        <v>581.18992176913355</v>
      </c>
      <c r="K200" s="16">
        <f>VLOOKUP($C200,'Growth rate'!$B$3:$T$93,7,FALSE)*VLOOKUP($E200,BY_COM_Demand_Drivers!$A$5:$I$100,8,FALSE)</f>
        <v>0</v>
      </c>
      <c r="L200" s="16">
        <f>VLOOKUP($C200,'Growth rate'!$B$3:$T$93,7,FALSE)*VLOOKUP($E200,BY_COM_Demand_Drivers!$A$5:$I$100,9,FALSE)</f>
        <v>0</v>
      </c>
      <c r="M200" s="49">
        <f t="shared" si="14"/>
        <v>0.6</v>
      </c>
    </row>
    <row r="201" spans="2:13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 t="shared" si="15"/>
        <v>354.29337631046377</v>
      </c>
      <c r="G201" s="16">
        <f t="shared" si="16"/>
        <v>0</v>
      </c>
      <c r="H201" s="16">
        <f t="shared" si="17"/>
        <v>0</v>
      </c>
      <c r="J201" s="16">
        <f>VLOOKUP($C201,'Growth rate'!$B$3:$T$93,7,FALSE)*VLOOKUP($E201,BY_COM_Demand_Drivers!$A$5:$I$100,7,FALSE)</f>
        <v>590.48896051743964</v>
      </c>
      <c r="K201" s="16">
        <f>VLOOKUP($C201,'Growth rate'!$B$3:$T$93,7,FALSE)*VLOOKUP($E201,BY_COM_Demand_Drivers!$A$5:$I$100,8,FALSE)</f>
        <v>0</v>
      </c>
      <c r="L201" s="16">
        <f>VLOOKUP($C201,'Growth rate'!$B$3:$T$93,7,FALSE)*VLOOKUP($E201,BY_COM_Demand_Drivers!$A$5:$I$100,9,FALSE)</f>
        <v>0</v>
      </c>
      <c r="M201" s="49">
        <f t="shared" si="14"/>
        <v>0.6</v>
      </c>
    </row>
    <row r="202" spans="2:13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 t="shared" si="15"/>
        <v>359.96207033143122</v>
      </c>
      <c r="G202" s="16">
        <f t="shared" si="16"/>
        <v>0</v>
      </c>
      <c r="H202" s="16">
        <f t="shared" si="17"/>
        <v>0</v>
      </c>
      <c r="J202" s="16">
        <f>VLOOKUP($C202,'Growth rate'!$B$3:$T$93,7,FALSE)*VLOOKUP($E202,BY_COM_Demand_Drivers!$A$5:$I$100,7,FALSE)</f>
        <v>599.93678388571868</v>
      </c>
      <c r="K202" s="16">
        <f>VLOOKUP($C202,'Growth rate'!$B$3:$T$93,7,FALSE)*VLOOKUP($E202,BY_COM_Demand_Drivers!$A$5:$I$100,8,FALSE)</f>
        <v>0</v>
      </c>
      <c r="L202" s="16">
        <f>VLOOKUP($C202,'Growth rate'!$B$3:$T$93,7,FALSE)*VLOOKUP($E202,BY_COM_Demand_Drivers!$A$5:$I$100,9,FALSE)</f>
        <v>0</v>
      </c>
      <c r="M202" s="49">
        <f t="shared" si="14"/>
        <v>0.6</v>
      </c>
    </row>
    <row r="203" spans="2:13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 t="shared" si="15"/>
        <v>365.72146345673417</v>
      </c>
      <c r="G203" s="16">
        <f t="shared" si="16"/>
        <v>0</v>
      </c>
      <c r="H203" s="16">
        <f t="shared" si="17"/>
        <v>0</v>
      </c>
      <c r="J203" s="16">
        <f>VLOOKUP($C203,'Growth rate'!$B$3:$T$93,7,FALSE)*VLOOKUP($E203,BY_COM_Demand_Drivers!$A$5:$I$100,7,FALSE)</f>
        <v>609.53577242789027</v>
      </c>
      <c r="K203" s="16">
        <f>VLOOKUP($C203,'Growth rate'!$B$3:$T$93,7,FALSE)*VLOOKUP($E203,BY_COM_Demand_Drivers!$A$5:$I$100,8,FALSE)</f>
        <v>0</v>
      </c>
      <c r="L203" s="16">
        <f>VLOOKUP($C203,'Growth rate'!$B$3:$T$93,7,FALSE)*VLOOKUP($E203,BY_COM_Demand_Drivers!$A$5:$I$100,9,FALSE)</f>
        <v>0</v>
      </c>
      <c r="M203" s="49">
        <f t="shared" si="14"/>
        <v>0.6</v>
      </c>
    </row>
    <row r="204" spans="2:13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 t="shared" si="15"/>
        <v>371.57300687204173</v>
      </c>
      <c r="G204" s="16">
        <f t="shared" si="16"/>
        <v>0</v>
      </c>
      <c r="H204" s="16">
        <f t="shared" si="17"/>
        <v>0</v>
      </c>
      <c r="J204" s="16">
        <f>VLOOKUP($C204,'Growth rate'!$B$3:$T$93,7,FALSE)*VLOOKUP($E204,BY_COM_Demand_Drivers!$A$5:$I$100,7,FALSE)</f>
        <v>619.28834478673627</v>
      </c>
      <c r="K204" s="16">
        <f>VLOOKUP($C204,'Growth rate'!$B$3:$T$93,7,FALSE)*VLOOKUP($E204,BY_COM_Demand_Drivers!$A$5:$I$100,8,FALSE)</f>
        <v>0</v>
      </c>
      <c r="L204" s="16">
        <f>VLOOKUP($C204,'Growth rate'!$B$3:$T$93,7,FALSE)*VLOOKUP($E204,BY_COM_Demand_Drivers!$A$5:$I$100,9,FALSE)</f>
        <v>0</v>
      </c>
      <c r="M204" s="49">
        <f t="shared" si="14"/>
        <v>0.6</v>
      </c>
    </row>
    <row r="205" spans="2:13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 t="shared" si="15"/>
        <v>377.51817498199443</v>
      </c>
      <c r="G205" s="16">
        <f t="shared" si="16"/>
        <v>0</v>
      </c>
      <c r="H205" s="16">
        <f t="shared" si="17"/>
        <v>0</v>
      </c>
      <c r="J205" s="16">
        <f>VLOOKUP($C205,'Growth rate'!$B$3:$T$93,7,FALSE)*VLOOKUP($E205,BY_COM_Demand_Drivers!$A$5:$I$100,7,FALSE)</f>
        <v>629.1969583033241</v>
      </c>
      <c r="K205" s="16">
        <f>VLOOKUP($C205,'Growth rate'!$B$3:$T$93,7,FALSE)*VLOOKUP($E205,BY_COM_Demand_Drivers!$A$5:$I$100,8,FALSE)</f>
        <v>0</v>
      </c>
      <c r="L205" s="16">
        <f>VLOOKUP($C205,'Growth rate'!$B$3:$T$93,7,FALSE)*VLOOKUP($E205,BY_COM_Demand_Drivers!$A$5:$I$100,9,FALSE)</f>
        <v>0</v>
      </c>
      <c r="M205" s="49">
        <f t="shared" si="14"/>
        <v>0.6</v>
      </c>
    </row>
    <row r="206" spans="2:13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 t="shared" si="15"/>
        <v>383.55846578170645</v>
      </c>
      <c r="G206" s="16">
        <f t="shared" si="16"/>
        <v>0</v>
      </c>
      <c r="H206" s="16">
        <f t="shared" si="17"/>
        <v>0</v>
      </c>
      <c r="J206" s="16">
        <f>VLOOKUP($C206,'Growth rate'!$B$3:$T$93,7,FALSE)*VLOOKUP($E206,BY_COM_Demand_Drivers!$A$5:$I$100,7,FALSE)</f>
        <v>639.26410963617741</v>
      </c>
      <c r="K206" s="16">
        <f>VLOOKUP($C206,'Growth rate'!$B$3:$T$93,7,FALSE)*VLOOKUP($E206,BY_COM_Demand_Drivers!$A$5:$I$100,8,FALSE)</f>
        <v>0</v>
      </c>
      <c r="L206" s="16">
        <f>VLOOKUP($C206,'Growth rate'!$B$3:$T$93,7,FALSE)*VLOOKUP($E206,BY_COM_Demand_Drivers!$A$5:$I$100,9,FALSE)</f>
        <v>0</v>
      </c>
      <c r="M206" s="49">
        <f t="shared" si="14"/>
        <v>0.6</v>
      </c>
    </row>
    <row r="207" spans="2:13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 t="shared" si="15"/>
        <v>389.69540123421376</v>
      </c>
      <c r="G207" s="16">
        <f t="shared" si="16"/>
        <v>0</v>
      </c>
      <c r="H207" s="16">
        <f t="shared" si="17"/>
        <v>0</v>
      </c>
      <c r="J207" s="16">
        <f>VLOOKUP($C207,'Growth rate'!$B$3:$T$93,7,FALSE)*VLOOKUP($E207,BY_COM_Demand_Drivers!$A$5:$I$100,7,FALSE)</f>
        <v>649.49233539035629</v>
      </c>
      <c r="K207" s="16">
        <f>VLOOKUP($C207,'Growth rate'!$B$3:$T$93,7,FALSE)*VLOOKUP($E207,BY_COM_Demand_Drivers!$A$5:$I$100,8,FALSE)</f>
        <v>0</v>
      </c>
      <c r="L207" s="16">
        <f>VLOOKUP($C207,'Growth rate'!$B$3:$T$93,7,FALSE)*VLOOKUP($E207,BY_COM_Demand_Drivers!$A$5:$I$100,9,FALSE)</f>
        <v>0</v>
      </c>
      <c r="M207" s="49">
        <f t="shared" si="14"/>
        <v>0.6</v>
      </c>
    </row>
    <row r="208" spans="2:13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 t="shared" si="15"/>
        <v>395.93052765396118</v>
      </c>
      <c r="G208" s="16">
        <f t="shared" si="16"/>
        <v>0</v>
      </c>
      <c r="H208" s="16">
        <f t="shared" si="17"/>
        <v>0</v>
      </c>
      <c r="J208" s="16">
        <f>VLOOKUP($C208,'Growth rate'!$B$3:$T$93,7,FALSE)*VLOOKUP($E208,BY_COM_Demand_Drivers!$A$5:$I$100,7,FALSE)</f>
        <v>659.88421275660198</v>
      </c>
      <c r="K208" s="16">
        <f>VLOOKUP($C208,'Growth rate'!$B$3:$T$93,7,FALSE)*VLOOKUP($E208,BY_COM_Demand_Drivers!$A$5:$I$100,8,FALSE)</f>
        <v>0</v>
      </c>
      <c r="L208" s="16">
        <f>VLOOKUP($C208,'Growth rate'!$B$3:$T$93,7,FALSE)*VLOOKUP($E208,BY_COM_Demand_Drivers!$A$5:$I$100,9,FALSE)</f>
        <v>0</v>
      </c>
      <c r="M208" s="49">
        <f t="shared" si="14"/>
        <v>0.6</v>
      </c>
    </row>
    <row r="209" spans="2:13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 t="shared" si="15"/>
        <v>402.26541609642447</v>
      </c>
      <c r="G209" s="16">
        <f t="shared" si="16"/>
        <v>0</v>
      </c>
      <c r="H209" s="16">
        <f t="shared" si="17"/>
        <v>0</v>
      </c>
      <c r="J209" s="16">
        <f>VLOOKUP($C209,'Growth rate'!$B$3:$T$93,7,FALSE)*VLOOKUP($E209,BY_COM_Demand_Drivers!$A$5:$I$100,7,FALSE)</f>
        <v>670.44236016070749</v>
      </c>
      <c r="K209" s="16">
        <f>VLOOKUP($C209,'Growth rate'!$B$3:$T$93,7,FALSE)*VLOOKUP($E209,BY_COM_Demand_Drivers!$A$5:$I$100,8,FALSE)</f>
        <v>0</v>
      </c>
      <c r="L209" s="16">
        <f>VLOOKUP($C209,'Growth rate'!$B$3:$T$93,7,FALSE)*VLOOKUP($E209,BY_COM_Demand_Drivers!$A$5:$I$100,9,FALSE)</f>
        <v>0</v>
      </c>
      <c r="M209" s="49">
        <f t="shared" si="14"/>
        <v>0.6</v>
      </c>
    </row>
    <row r="210" spans="2:13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 t="shared" si="15"/>
        <v>408.70166275396736</v>
      </c>
      <c r="G210" s="16">
        <f t="shared" si="16"/>
        <v>0</v>
      </c>
      <c r="H210" s="16">
        <f t="shared" si="17"/>
        <v>0</v>
      </c>
      <c r="J210" s="16">
        <f>VLOOKUP($C210,'Growth rate'!$B$3:$T$93,7,FALSE)*VLOOKUP($E210,BY_COM_Demand_Drivers!$A$5:$I$100,7,FALSE)</f>
        <v>681.16943792327891</v>
      </c>
      <c r="K210" s="16">
        <f>VLOOKUP($C210,'Growth rate'!$B$3:$T$93,7,FALSE)*VLOOKUP($E210,BY_COM_Demand_Drivers!$A$5:$I$100,8,FALSE)</f>
        <v>0</v>
      </c>
      <c r="L210" s="16">
        <f>VLOOKUP($C210,'Growth rate'!$B$3:$T$93,7,FALSE)*VLOOKUP($E210,BY_COM_Demand_Drivers!$A$5:$I$100,9,FALSE)</f>
        <v>0</v>
      </c>
      <c r="M210" s="49">
        <f t="shared" si="14"/>
        <v>0.6</v>
      </c>
    </row>
    <row r="211" spans="2:13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 t="shared" si="15"/>
        <v>415.24088935803081</v>
      </c>
      <c r="G211" s="16">
        <f t="shared" si="16"/>
        <v>0</v>
      </c>
      <c r="H211" s="16">
        <f t="shared" si="17"/>
        <v>0</v>
      </c>
      <c r="J211" s="16">
        <f>VLOOKUP($C211,'Growth rate'!$B$3:$T$93,7,FALSE)*VLOOKUP($E211,BY_COM_Demand_Drivers!$A$5:$I$100,7,FALSE)</f>
        <v>692.06814893005139</v>
      </c>
      <c r="K211" s="16">
        <f>VLOOKUP($C211,'Growth rate'!$B$3:$T$93,7,FALSE)*VLOOKUP($E211,BY_COM_Demand_Drivers!$A$5:$I$100,8,FALSE)</f>
        <v>0</v>
      </c>
      <c r="L211" s="16">
        <f>VLOOKUP($C211,'Growth rate'!$B$3:$T$93,7,FALSE)*VLOOKUP($E211,BY_COM_Demand_Drivers!$A$5:$I$100,9,FALSE)</f>
        <v>0</v>
      </c>
      <c r="M211" s="49">
        <f t="shared" si="14"/>
        <v>0.6</v>
      </c>
    </row>
    <row r="212" spans="2:13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 t="shared" si="15"/>
        <v>421.88474358775937</v>
      </c>
      <c r="G212" s="16">
        <f t="shared" si="16"/>
        <v>0</v>
      </c>
      <c r="H212" s="16">
        <f t="shared" si="17"/>
        <v>0</v>
      </c>
      <c r="J212" s="16">
        <f>VLOOKUP($C212,'Growth rate'!$B$3:$T$93,7,FALSE)*VLOOKUP($E212,BY_COM_Demand_Drivers!$A$5:$I$100,7,FALSE)</f>
        <v>703.14123931293227</v>
      </c>
      <c r="K212" s="16">
        <f>VLOOKUP($C212,'Growth rate'!$B$3:$T$93,7,FALSE)*VLOOKUP($E212,BY_COM_Demand_Drivers!$A$5:$I$100,8,FALSE)</f>
        <v>0</v>
      </c>
      <c r="L212" s="16">
        <f>VLOOKUP($C212,'Growth rate'!$B$3:$T$93,7,FALSE)*VLOOKUP($E212,BY_COM_Demand_Drivers!$A$5:$I$100,9,FALSE)</f>
        <v>0</v>
      </c>
      <c r="M212" s="49">
        <f t="shared" si="14"/>
        <v>0.6</v>
      </c>
    </row>
    <row r="213" spans="2:13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 t="shared" si="15"/>
        <v>428.63489948516354</v>
      </c>
      <c r="G213" s="16">
        <f t="shared" si="16"/>
        <v>0</v>
      </c>
      <c r="H213" s="16">
        <f t="shared" si="17"/>
        <v>0</v>
      </c>
      <c r="J213" s="16">
        <f>VLOOKUP($C213,'Growth rate'!$B$3:$T$93,7,FALSE)*VLOOKUP($E213,BY_COM_Demand_Drivers!$A$5:$I$100,7,FALSE)</f>
        <v>714.39149914193922</v>
      </c>
      <c r="K213" s="16">
        <f>VLOOKUP($C213,'Growth rate'!$B$3:$T$93,7,FALSE)*VLOOKUP($E213,BY_COM_Demand_Drivers!$A$5:$I$100,8,FALSE)</f>
        <v>0</v>
      </c>
      <c r="L213" s="16">
        <f>VLOOKUP($C213,'Growth rate'!$B$3:$T$93,7,FALSE)*VLOOKUP($E213,BY_COM_Demand_Drivers!$A$5:$I$100,9,FALSE)</f>
        <v>0</v>
      </c>
      <c r="M213" s="49">
        <f t="shared" si="14"/>
        <v>0.6</v>
      </c>
    </row>
    <row r="214" spans="2:13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 t="shared" si="15"/>
        <v>435.49305787692612</v>
      </c>
      <c r="G214" s="16">
        <f t="shared" si="16"/>
        <v>0</v>
      </c>
      <c r="H214" s="16">
        <f t="shared" si="17"/>
        <v>0</v>
      </c>
      <c r="J214" s="16">
        <f>VLOOKUP($C214,'Growth rate'!$B$3:$T$93,7,FALSE)*VLOOKUP($E214,BY_COM_Demand_Drivers!$A$5:$I$100,7,FALSE)</f>
        <v>725.82176312821025</v>
      </c>
      <c r="K214" s="16">
        <f>VLOOKUP($C214,'Growth rate'!$B$3:$T$93,7,FALSE)*VLOOKUP($E214,BY_COM_Demand_Drivers!$A$5:$I$100,8,FALSE)</f>
        <v>0</v>
      </c>
      <c r="L214" s="16">
        <f>VLOOKUP($C214,'Growth rate'!$B$3:$T$93,7,FALSE)*VLOOKUP($E214,BY_COM_Demand_Drivers!$A$5:$I$100,9,FALSE)</f>
        <v>0</v>
      </c>
      <c r="M214" s="49">
        <f t="shared" si="14"/>
        <v>0.6</v>
      </c>
    </row>
    <row r="215" spans="2:13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 t="shared" si="15"/>
        <v>442.46094680295693</v>
      </c>
      <c r="G215" s="16">
        <f t="shared" si="16"/>
        <v>0</v>
      </c>
      <c r="H215" s="16">
        <f t="shared" si="17"/>
        <v>0</v>
      </c>
      <c r="J215" s="16">
        <f>VLOOKUP($C215,'Growth rate'!$B$3:$T$93,7,FALSE)*VLOOKUP($E215,BY_COM_Demand_Drivers!$A$5:$I$100,7,FALSE)</f>
        <v>737.4349113382616</v>
      </c>
      <c r="K215" s="16">
        <f>VLOOKUP($C215,'Growth rate'!$B$3:$T$93,7,FALSE)*VLOOKUP($E215,BY_COM_Demand_Drivers!$A$5:$I$100,8,FALSE)</f>
        <v>0</v>
      </c>
      <c r="L215" s="16">
        <f>VLOOKUP($C215,'Growth rate'!$B$3:$T$93,7,FALSE)*VLOOKUP($E215,BY_COM_Demand_Drivers!$A$5:$I$100,9,FALSE)</f>
        <v>0</v>
      </c>
      <c r="M215" s="49">
        <f t="shared" si="14"/>
        <v>0.6</v>
      </c>
    </row>
    <row r="216" spans="2:13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 t="shared" si="15"/>
        <v>449.54032195180429</v>
      </c>
      <c r="G216" s="16">
        <f t="shared" si="16"/>
        <v>0</v>
      </c>
      <c r="H216" s="16">
        <f t="shared" si="17"/>
        <v>0</v>
      </c>
      <c r="J216" s="16">
        <f>VLOOKUP($C216,'Growth rate'!$B$3:$T$93,7,FALSE)*VLOOKUP($E216,BY_COM_Demand_Drivers!$A$5:$I$100,7,FALSE)</f>
        <v>749.23386991967379</v>
      </c>
      <c r="K216" s="16">
        <f>VLOOKUP($C216,'Growth rate'!$B$3:$T$93,7,FALSE)*VLOOKUP($E216,BY_COM_Demand_Drivers!$A$5:$I$100,8,FALSE)</f>
        <v>0</v>
      </c>
      <c r="L216" s="16">
        <f>VLOOKUP($C216,'Growth rate'!$B$3:$T$93,7,FALSE)*VLOOKUP($E216,BY_COM_Demand_Drivers!$A$5:$I$100,9,FALSE)</f>
        <v>0</v>
      </c>
      <c r="M216" s="49">
        <f t="shared" si="14"/>
        <v>0.6</v>
      </c>
    </row>
    <row r="217" spans="2:13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 t="shared" si="15"/>
        <v>456.73296710303316</v>
      </c>
      <c r="G217" s="16">
        <f t="shared" si="16"/>
        <v>0</v>
      </c>
      <c r="H217" s="16">
        <f t="shared" si="17"/>
        <v>0</v>
      </c>
      <c r="J217" s="16">
        <f>VLOOKUP($C217,'Growth rate'!$B$3:$T$93,7,FALSE)*VLOOKUP($E217,BY_COM_Demand_Drivers!$A$5:$I$100,7,FALSE)</f>
        <v>761.22161183838864</v>
      </c>
      <c r="K217" s="16">
        <f>VLOOKUP($C217,'Growth rate'!$B$3:$T$93,7,FALSE)*VLOOKUP($E217,BY_COM_Demand_Drivers!$A$5:$I$100,8,FALSE)</f>
        <v>0</v>
      </c>
      <c r="L217" s="16">
        <f>VLOOKUP($C217,'Growth rate'!$B$3:$T$93,7,FALSE)*VLOOKUP($E217,BY_COM_Demand_Drivers!$A$5:$I$100,9,FALSE)</f>
        <v>0</v>
      </c>
      <c r="M217" s="49">
        <f t="shared" si="14"/>
        <v>0.6</v>
      </c>
    </row>
    <row r="218" spans="2:13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 t="shared" si="15"/>
        <v>464.04069457668163</v>
      </c>
      <c r="G218" s="16">
        <f t="shared" si="16"/>
        <v>0</v>
      </c>
      <c r="H218" s="16">
        <f t="shared" si="17"/>
        <v>0</v>
      </c>
      <c r="J218" s="16">
        <f>VLOOKUP($C218,'Growth rate'!$B$3:$T$93,7,FALSE)*VLOOKUP($E218,BY_COM_Demand_Drivers!$A$5:$I$100,7,FALSE)</f>
        <v>773.40115762780272</v>
      </c>
      <c r="K218" s="16">
        <f>VLOOKUP($C218,'Growth rate'!$B$3:$T$93,7,FALSE)*VLOOKUP($E218,BY_COM_Demand_Drivers!$A$5:$I$100,8,FALSE)</f>
        <v>0</v>
      </c>
      <c r="L218" s="16">
        <f>VLOOKUP($C218,'Growth rate'!$B$3:$T$93,7,FALSE)*VLOOKUP($E218,BY_COM_Demand_Drivers!$A$5:$I$100,9,FALSE)</f>
        <v>0</v>
      </c>
      <c r="M218" s="49">
        <f t="shared" si="14"/>
        <v>0.6</v>
      </c>
    </row>
    <row r="219" spans="2:13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 t="shared" si="15"/>
        <v>471.46534568990859</v>
      </c>
      <c r="G219" s="16">
        <f t="shared" si="16"/>
        <v>0</v>
      </c>
      <c r="H219" s="16">
        <f t="shared" si="17"/>
        <v>0</v>
      </c>
      <c r="J219" s="16">
        <f>VLOOKUP($C219,'Growth rate'!$B$3:$T$93,7,FALSE)*VLOOKUP($E219,BY_COM_Demand_Drivers!$A$5:$I$100,7,FALSE)</f>
        <v>785.77557614984767</v>
      </c>
      <c r="K219" s="16">
        <f>VLOOKUP($C219,'Growth rate'!$B$3:$T$93,7,FALSE)*VLOOKUP($E219,BY_COM_Demand_Drivers!$A$5:$I$100,8,FALSE)</f>
        <v>0</v>
      </c>
      <c r="L219" s="16">
        <f>VLOOKUP($C219,'Growth rate'!$B$3:$T$93,7,FALSE)*VLOOKUP($E219,BY_COM_Demand_Drivers!$A$5:$I$100,9,FALSE)</f>
        <v>0</v>
      </c>
      <c r="M219" s="49">
        <f t="shared" si="14"/>
        <v>0.6</v>
      </c>
    </row>
    <row r="220" spans="2:13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 t="shared" si="15"/>
        <v>479.00879122094716</v>
      </c>
      <c r="G220" s="16">
        <f t="shared" si="16"/>
        <v>0</v>
      </c>
      <c r="H220" s="16">
        <f t="shared" si="17"/>
        <v>0</v>
      </c>
      <c r="J220" s="16">
        <f>VLOOKUP($C220,'Growth rate'!$B$3:$T$93,7,FALSE)*VLOOKUP($E220,BY_COM_Demand_Drivers!$A$5:$I$100,7,FALSE)</f>
        <v>798.3479853682453</v>
      </c>
      <c r="K220" s="16">
        <f>VLOOKUP($C220,'Growth rate'!$B$3:$T$93,7,FALSE)*VLOOKUP($E220,BY_COM_Demand_Drivers!$A$5:$I$100,8,FALSE)</f>
        <v>0</v>
      </c>
      <c r="L220" s="16">
        <f>VLOOKUP($C220,'Growth rate'!$B$3:$T$93,7,FALSE)*VLOOKUP($E220,BY_COM_Demand_Drivers!$A$5:$I$100,9,FALSE)</f>
        <v>0</v>
      </c>
      <c r="M220" s="49">
        <f t="shared" si="14"/>
        <v>0.6</v>
      </c>
    </row>
    <row r="221" spans="2:13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 t="shared" si="15"/>
        <v>486.67293188048222</v>
      </c>
      <c r="G221" s="16">
        <f t="shared" si="16"/>
        <v>0</v>
      </c>
      <c r="H221" s="16">
        <f t="shared" si="17"/>
        <v>0</v>
      </c>
      <c r="J221" s="16">
        <f>VLOOKUP($C221,'Growth rate'!$B$3:$T$93,7,FALSE)*VLOOKUP($E221,BY_COM_Demand_Drivers!$A$5:$I$100,7,FALSE)</f>
        <v>811.12155313413712</v>
      </c>
      <c r="K221" s="16">
        <f>VLOOKUP($C221,'Growth rate'!$B$3:$T$93,7,FALSE)*VLOOKUP($E221,BY_COM_Demand_Drivers!$A$5:$I$100,8,FALSE)</f>
        <v>0</v>
      </c>
      <c r="L221" s="16">
        <f>VLOOKUP($C221,'Growth rate'!$B$3:$T$93,7,FALSE)*VLOOKUP($E221,BY_COM_Demand_Drivers!$A$5:$I$100,9,FALSE)</f>
        <v>0</v>
      </c>
      <c r="M221" s="49">
        <f t="shared" si="14"/>
        <v>0.6</v>
      </c>
    </row>
    <row r="222" spans="2:13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 t="shared" si="15"/>
        <v>494.45969879057003</v>
      </c>
      <c r="G222" s="16">
        <f t="shared" si="16"/>
        <v>0</v>
      </c>
      <c r="H222" s="16">
        <f t="shared" si="17"/>
        <v>0</v>
      </c>
      <c r="J222" s="16">
        <f>VLOOKUP($C222,'Growth rate'!$B$3:$T$93,7,FALSE)*VLOOKUP($E222,BY_COM_Demand_Drivers!$A$5:$I$100,7,FALSE)</f>
        <v>824.0994979842834</v>
      </c>
      <c r="K222" s="16">
        <f>VLOOKUP($C222,'Growth rate'!$B$3:$T$93,7,FALSE)*VLOOKUP($E222,BY_COM_Demand_Drivers!$A$5:$I$100,8,FALSE)</f>
        <v>0</v>
      </c>
      <c r="L222" s="16">
        <f>VLOOKUP($C222,'Growth rate'!$B$3:$T$93,7,FALSE)*VLOOKUP($E222,BY_COM_Demand_Drivers!$A$5:$I$100,9,FALSE)</f>
        <v>0</v>
      </c>
      <c r="M222" s="49">
        <f t="shared" si="14"/>
        <v>0.6</v>
      </c>
    </row>
    <row r="223" spans="2:13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 t="shared" si="15"/>
        <v>502.37105397121911</v>
      </c>
      <c r="G223" s="16">
        <f t="shared" si="16"/>
        <v>0</v>
      </c>
      <c r="H223" s="16">
        <f t="shared" si="17"/>
        <v>0</v>
      </c>
      <c r="J223" s="16">
        <f>VLOOKUP($C223,'Growth rate'!$B$3:$T$93,7,FALSE)*VLOOKUP($E223,BY_COM_Demand_Drivers!$A$5:$I$100,7,FALSE)</f>
        <v>837.28508995203185</v>
      </c>
      <c r="K223" s="16">
        <f>VLOOKUP($C223,'Growth rate'!$B$3:$T$93,7,FALSE)*VLOOKUP($E223,BY_COM_Demand_Drivers!$A$5:$I$100,8,FALSE)</f>
        <v>0</v>
      </c>
      <c r="L223" s="16">
        <f>VLOOKUP($C223,'Growth rate'!$B$3:$T$93,7,FALSE)*VLOOKUP($E223,BY_COM_Demand_Drivers!$A$5:$I$100,9,FALSE)</f>
        <v>0</v>
      </c>
      <c r="M223" s="49">
        <f t="shared" si="14"/>
        <v>0.6</v>
      </c>
    </row>
    <row r="224" spans="2:13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 t="shared" si="15"/>
        <v>510.40899083475847</v>
      </c>
      <c r="G224" s="16">
        <f t="shared" si="16"/>
        <v>0</v>
      </c>
      <c r="H224" s="16">
        <f t="shared" si="17"/>
        <v>0</v>
      </c>
      <c r="J224" s="16">
        <f>VLOOKUP($C224,'Growth rate'!$B$3:$T$93,7,FALSE)*VLOOKUP($E224,BY_COM_Demand_Drivers!$A$5:$I$100,7,FALSE)</f>
        <v>850.68165139126415</v>
      </c>
      <c r="K224" s="16">
        <f>VLOOKUP($C224,'Growth rate'!$B$3:$T$93,7,FALSE)*VLOOKUP($E224,BY_COM_Demand_Drivers!$A$5:$I$100,8,FALSE)</f>
        <v>0</v>
      </c>
      <c r="L224" s="16">
        <f>VLOOKUP($C224,'Growth rate'!$B$3:$T$93,7,FALSE)*VLOOKUP($E224,BY_COM_Demand_Drivers!$A$5:$I$100,9,FALSE)</f>
        <v>0</v>
      </c>
      <c r="M224" s="49">
        <f t="shared" si="14"/>
        <v>0.6</v>
      </c>
    </row>
    <row r="225" spans="2:13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 t="shared" si="15"/>
        <v>518.57553468811477</v>
      </c>
      <c r="G225" s="16">
        <f t="shared" si="16"/>
        <v>0</v>
      </c>
      <c r="H225" s="16">
        <f t="shared" si="17"/>
        <v>0</v>
      </c>
      <c r="J225" s="16">
        <f>VLOOKUP($C225,'Growth rate'!$B$3:$T$93,7,FALSE)*VLOOKUP($E225,BY_COM_Demand_Drivers!$A$5:$I$100,7,FALSE)</f>
        <v>864.29255781352458</v>
      </c>
      <c r="K225" s="16">
        <f>VLOOKUP($C225,'Growth rate'!$B$3:$T$93,7,FALSE)*VLOOKUP($E225,BY_COM_Demand_Drivers!$A$5:$I$100,8,FALSE)</f>
        <v>0</v>
      </c>
      <c r="L225" s="16">
        <f>VLOOKUP($C225,'Growth rate'!$B$3:$T$93,7,FALSE)*VLOOKUP($E225,BY_COM_Demand_Drivers!$A$5:$I$100,9,FALSE)</f>
        <v>0</v>
      </c>
      <c r="M225" s="49">
        <f t="shared" si="14"/>
        <v>0.6</v>
      </c>
    </row>
    <row r="226" spans="2:13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 t="shared" si="15"/>
        <v>526.87274324312443</v>
      </c>
      <c r="G226" s="16">
        <f t="shared" si="16"/>
        <v>0</v>
      </c>
      <c r="H226" s="16">
        <f t="shared" si="17"/>
        <v>0</v>
      </c>
      <c r="J226" s="16">
        <f>VLOOKUP($C226,'Growth rate'!$B$3:$T$93,7,FALSE)*VLOOKUP($E226,BY_COM_Demand_Drivers!$A$5:$I$100,7,FALSE)</f>
        <v>878.12123873854068</v>
      </c>
      <c r="K226" s="16">
        <f>VLOOKUP($C226,'Growth rate'!$B$3:$T$93,7,FALSE)*VLOOKUP($E226,BY_COM_Demand_Drivers!$A$5:$I$100,8,FALSE)</f>
        <v>0</v>
      </c>
      <c r="L226" s="16">
        <f>VLOOKUP($C226,'Growth rate'!$B$3:$T$93,7,FALSE)*VLOOKUP($E226,BY_COM_Demand_Drivers!$A$5:$I$100,9,FALSE)</f>
        <v>0</v>
      </c>
      <c r="M226" s="49">
        <f t="shared" si="14"/>
        <v>0.6</v>
      </c>
    </row>
    <row r="227" spans="2:13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 t="shared" si="15"/>
        <v>535.30270713501454</v>
      </c>
      <c r="G227" s="16">
        <f t="shared" si="16"/>
        <v>0</v>
      </c>
      <c r="H227" s="16">
        <f t="shared" si="17"/>
        <v>0</v>
      </c>
      <c r="J227" s="16">
        <f>VLOOKUP($C227,'Growth rate'!$B$3:$T$93,7,FALSE)*VLOOKUP($E227,BY_COM_Demand_Drivers!$A$5:$I$100,7,FALSE)</f>
        <v>892.17117855835761</v>
      </c>
      <c r="K227" s="16">
        <f>VLOOKUP($C227,'Growth rate'!$B$3:$T$93,7,FALSE)*VLOOKUP($E227,BY_COM_Demand_Drivers!$A$5:$I$100,8,FALSE)</f>
        <v>0</v>
      </c>
      <c r="L227" s="16">
        <f>VLOOKUP($C227,'Growth rate'!$B$3:$T$93,7,FALSE)*VLOOKUP($E227,BY_COM_Demand_Drivers!$A$5:$I$100,9,FALSE)</f>
        <v>0</v>
      </c>
      <c r="M227" s="49">
        <f t="shared" si="14"/>
        <v>0.6</v>
      </c>
    </row>
    <row r="228" spans="2:13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 t="shared" si="15"/>
        <v>543.86755044917481</v>
      </c>
      <c r="G228" s="16">
        <f t="shared" si="16"/>
        <v>0</v>
      </c>
      <c r="H228" s="16">
        <f t="shared" si="17"/>
        <v>0</v>
      </c>
      <c r="J228" s="16">
        <f>VLOOKUP($C228,'Growth rate'!$B$3:$T$93,7,FALSE)*VLOOKUP($E228,BY_COM_Demand_Drivers!$A$5:$I$100,7,FALSE)</f>
        <v>906.44591741529132</v>
      </c>
      <c r="K228" s="16">
        <f>VLOOKUP($C228,'Growth rate'!$B$3:$T$93,7,FALSE)*VLOOKUP($E228,BY_COM_Demand_Drivers!$A$5:$I$100,8,FALSE)</f>
        <v>0</v>
      </c>
      <c r="L228" s="16">
        <f>VLOOKUP($C228,'Growth rate'!$B$3:$T$93,7,FALSE)*VLOOKUP($E228,BY_COM_Demand_Drivers!$A$5:$I$100,9,FALSE)</f>
        <v>0</v>
      </c>
      <c r="M228" s="49">
        <f t="shared" si="14"/>
        <v>0.6</v>
      </c>
    </row>
    <row r="229" spans="2:13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 t="shared" si="15"/>
        <v>552.56943125636167</v>
      </c>
      <c r="G229" s="16">
        <f t="shared" si="16"/>
        <v>0</v>
      </c>
      <c r="H229" s="16">
        <f t="shared" si="17"/>
        <v>0</v>
      </c>
      <c r="J229" s="16">
        <f>VLOOKUP($C229,'Growth rate'!$B$3:$T$93,7,FALSE)*VLOOKUP($E229,BY_COM_Demand_Drivers!$A$5:$I$100,7,FALSE)</f>
        <v>920.94905209393607</v>
      </c>
      <c r="K229" s="16">
        <f>VLOOKUP($C229,'Growth rate'!$B$3:$T$93,7,FALSE)*VLOOKUP($E229,BY_COM_Demand_Drivers!$A$5:$I$100,8,FALSE)</f>
        <v>0</v>
      </c>
      <c r="L229" s="16">
        <f>VLOOKUP($C229,'Growth rate'!$B$3:$T$93,7,FALSE)*VLOOKUP($E229,BY_COM_Demand_Drivers!$A$5:$I$100,9,FALSE)</f>
        <v>0</v>
      </c>
      <c r="M229" s="49">
        <f t="shared" si="14"/>
        <v>0.6</v>
      </c>
    </row>
    <row r="230" spans="2:13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 t="shared" si="15"/>
        <v>561.41054215646341</v>
      </c>
      <c r="G230" s="16">
        <f t="shared" si="16"/>
        <v>0</v>
      </c>
      <c r="H230" s="16">
        <f t="shared" si="17"/>
        <v>0</v>
      </c>
      <c r="J230" s="16">
        <f>VLOOKUP($C230,'Growth rate'!$B$3:$T$93,7,FALSE)*VLOOKUP($E230,BY_COM_Demand_Drivers!$A$5:$I$100,7,FALSE)</f>
        <v>935.68423692743897</v>
      </c>
      <c r="K230" s="16">
        <f>VLOOKUP($C230,'Growth rate'!$B$3:$T$93,7,FALSE)*VLOOKUP($E230,BY_COM_Demand_Drivers!$A$5:$I$100,8,FALSE)</f>
        <v>0</v>
      </c>
      <c r="L230" s="16">
        <f>VLOOKUP($C230,'Growth rate'!$B$3:$T$93,7,FALSE)*VLOOKUP($E230,BY_COM_Demand_Drivers!$A$5:$I$100,9,FALSE)</f>
        <v>0</v>
      </c>
      <c r="M230" s="49">
        <f t="shared" si="14"/>
        <v>0.6</v>
      </c>
    </row>
    <row r="231" spans="2:13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 t="shared" si="15"/>
        <v>570.39311083096698</v>
      </c>
      <c r="G231" s="16">
        <f t="shared" si="16"/>
        <v>0</v>
      </c>
      <c r="H231" s="16">
        <f t="shared" si="17"/>
        <v>0</v>
      </c>
      <c r="J231" s="16">
        <f>VLOOKUP($C231,'Growth rate'!$B$3:$T$93,7,FALSE)*VLOOKUP($E231,BY_COM_Demand_Drivers!$A$5:$I$100,7,FALSE)</f>
        <v>950.65518471827829</v>
      </c>
      <c r="K231" s="16">
        <f>VLOOKUP($C231,'Growth rate'!$B$3:$T$93,7,FALSE)*VLOOKUP($E231,BY_COM_Demand_Drivers!$A$5:$I$100,8,FALSE)</f>
        <v>0</v>
      </c>
      <c r="L231" s="16">
        <f>VLOOKUP($C231,'Growth rate'!$B$3:$T$93,7,FALSE)*VLOOKUP($E231,BY_COM_Demand_Drivers!$A$5:$I$100,9,FALSE)</f>
        <v>0</v>
      </c>
      <c r="M231" s="49">
        <f t="shared" si="14"/>
        <v>0.6</v>
      </c>
    </row>
    <row r="232" spans="2:13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 t="shared" si="15"/>
        <v>579.51940060426227</v>
      </c>
      <c r="G232" s="16">
        <f t="shared" si="16"/>
        <v>0</v>
      </c>
      <c r="H232" s="16">
        <f t="shared" si="17"/>
        <v>0</v>
      </c>
      <c r="J232" s="16">
        <f>VLOOKUP($C232,'Growth rate'!$B$3:$T$93,7,FALSE)*VLOOKUP($E232,BY_COM_Demand_Drivers!$A$5:$I$100,7,FALSE)</f>
        <v>965.86566767377042</v>
      </c>
      <c r="K232" s="16">
        <f>VLOOKUP($C232,'Growth rate'!$B$3:$T$93,7,FALSE)*VLOOKUP($E232,BY_COM_Demand_Drivers!$A$5:$I$100,8,FALSE)</f>
        <v>0</v>
      </c>
      <c r="L232" s="16">
        <f>VLOOKUP($C232,'Growth rate'!$B$3:$T$93,7,FALSE)*VLOOKUP($E232,BY_COM_Demand_Drivers!$A$5:$I$100,9,FALSE)</f>
        <v>0</v>
      </c>
      <c r="M232" s="49">
        <f t="shared" si="14"/>
        <v>0.6</v>
      </c>
    </row>
    <row r="233" spans="2:13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 t="shared" si="15"/>
        <v>588.79171101393058</v>
      </c>
      <c r="G233" s="16">
        <f t="shared" si="16"/>
        <v>0</v>
      </c>
      <c r="H233" s="16">
        <f t="shared" si="17"/>
        <v>0</v>
      </c>
      <c r="J233" s="16">
        <f>VLOOKUP($C233,'Growth rate'!$B$3:$T$93,7,FALSE)*VLOOKUP($E233,BY_COM_Demand_Drivers!$A$5:$I$100,7,FALSE)</f>
        <v>981.31951835655104</v>
      </c>
      <c r="K233" s="16">
        <f>VLOOKUP($C233,'Growth rate'!$B$3:$T$93,7,FALSE)*VLOOKUP($E233,BY_COM_Demand_Drivers!$A$5:$I$100,8,FALSE)</f>
        <v>0</v>
      </c>
      <c r="L233" s="16">
        <f>VLOOKUP($C233,'Growth rate'!$B$3:$T$93,7,FALSE)*VLOOKUP($E233,BY_COM_Demand_Drivers!$A$5:$I$100,9,FALSE)</f>
        <v>0</v>
      </c>
      <c r="M233" s="49">
        <f t="shared" si="14"/>
        <v>0.6</v>
      </c>
    </row>
    <row r="234" spans="2:13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 t="shared" si="15"/>
        <v>598.21237839015339</v>
      </c>
      <c r="G234" s="16">
        <f t="shared" si="16"/>
        <v>0</v>
      </c>
      <c r="H234" s="16">
        <f t="shared" si="17"/>
        <v>0</v>
      </c>
      <c r="J234" s="16">
        <f>VLOOKUP($C234,'Growth rate'!$B$3:$T$93,7,FALSE)*VLOOKUP($E234,BY_COM_Demand_Drivers!$A$5:$I$100,7,FALSE)</f>
        <v>997.02063065025573</v>
      </c>
      <c r="K234" s="16">
        <f>VLOOKUP($C234,'Growth rate'!$B$3:$T$93,7,FALSE)*VLOOKUP($E234,BY_COM_Demand_Drivers!$A$5:$I$100,8,FALSE)</f>
        <v>0</v>
      </c>
      <c r="L234" s="16">
        <f>VLOOKUP($C234,'Growth rate'!$B$3:$T$93,7,FALSE)*VLOOKUP($E234,BY_COM_Demand_Drivers!$A$5:$I$100,9,FALSE)</f>
        <v>0</v>
      </c>
      <c r="M234" s="49">
        <f t="shared" si="14"/>
        <v>0.6</v>
      </c>
    </row>
    <row r="235" spans="2:13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 t="shared" si="15"/>
        <v>607.78377644439593</v>
      </c>
      <c r="G235" s="16">
        <f t="shared" si="16"/>
        <v>0</v>
      </c>
      <c r="H235" s="16">
        <f t="shared" si="17"/>
        <v>0</v>
      </c>
      <c r="J235" s="16">
        <f>VLOOKUP($C235,'Growth rate'!$B$3:$T$93,7,FALSE)*VLOOKUP($E235,BY_COM_Demand_Drivers!$A$5:$I$100,7,FALSE)</f>
        <v>1012.9729607406599</v>
      </c>
      <c r="K235" s="16">
        <f>VLOOKUP($C235,'Growth rate'!$B$3:$T$93,7,FALSE)*VLOOKUP($E235,BY_COM_Demand_Drivers!$A$5:$I$100,8,FALSE)</f>
        <v>0</v>
      </c>
      <c r="L235" s="16">
        <f>VLOOKUP($C235,'Growth rate'!$B$3:$T$93,7,FALSE)*VLOOKUP($E235,BY_COM_Demand_Drivers!$A$5:$I$100,9,FALSE)</f>
        <v>0</v>
      </c>
      <c r="M235" s="49">
        <f t="shared" si="14"/>
        <v>0.6</v>
      </c>
    </row>
    <row r="236" spans="2:13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 t="shared" si="15"/>
        <v>617.50831686750632</v>
      </c>
      <c r="G236" s="16">
        <f t="shared" si="16"/>
        <v>0</v>
      </c>
      <c r="H236" s="16">
        <f t="shared" si="17"/>
        <v>0</v>
      </c>
      <c r="J236" s="16">
        <f>VLOOKUP($C236,'Growth rate'!$B$3:$T$93,7,FALSE)*VLOOKUP($E236,BY_COM_Demand_Drivers!$A$5:$I$100,7,FALSE)</f>
        <v>1029.1805281125105</v>
      </c>
      <c r="K236" s="16">
        <f>VLOOKUP($C236,'Growth rate'!$B$3:$T$93,7,FALSE)*VLOOKUP($E236,BY_COM_Demand_Drivers!$A$5:$I$100,8,FALSE)</f>
        <v>0</v>
      </c>
      <c r="L236" s="16">
        <f>VLOOKUP($C236,'Growth rate'!$B$3:$T$93,7,FALSE)*VLOOKUP($E236,BY_COM_Demand_Drivers!$A$5:$I$100,9,FALSE)</f>
        <v>0</v>
      </c>
      <c r="M236" s="49">
        <f t="shared" si="14"/>
        <v>0.6</v>
      </c>
    </row>
    <row r="237" spans="2:13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 t="shared" si="15"/>
        <v>627.38844993738644</v>
      </c>
      <c r="G237" s="16">
        <f t="shared" si="16"/>
        <v>0</v>
      </c>
      <c r="H237" s="16">
        <f t="shared" si="17"/>
        <v>0</v>
      </c>
      <c r="J237" s="16">
        <f>VLOOKUP($C237,'Growth rate'!$B$3:$T$93,7,FALSE)*VLOOKUP($E237,BY_COM_Demand_Drivers!$A$5:$I$100,7,FALSE)</f>
        <v>1045.6474165623108</v>
      </c>
      <c r="K237" s="16">
        <f>VLOOKUP($C237,'Growth rate'!$B$3:$T$93,7,FALSE)*VLOOKUP($E237,BY_COM_Demand_Drivers!$A$5:$I$100,8,FALSE)</f>
        <v>0</v>
      </c>
      <c r="L237" s="16">
        <f>VLOOKUP($C237,'Growth rate'!$B$3:$T$93,7,FALSE)*VLOOKUP($E237,BY_COM_Demand_Drivers!$A$5:$I$100,9,FALSE)</f>
        <v>0</v>
      </c>
      <c r="M237" s="49">
        <f t="shared" si="14"/>
        <v>0.6</v>
      </c>
    </row>
    <row r="238" spans="2:13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 t="shared" si="15"/>
        <v>637.4266651363846</v>
      </c>
      <c r="G238" s="16">
        <f t="shared" si="16"/>
        <v>0</v>
      </c>
      <c r="H238" s="16">
        <f t="shared" si="17"/>
        <v>0</v>
      </c>
      <c r="J238" s="16">
        <f>VLOOKUP($C238,'Growth rate'!$B$3:$T$93,7,FALSE)*VLOOKUP($E238,BY_COM_Demand_Drivers!$A$5:$I$100,7,FALSE)</f>
        <v>1062.3777752273077</v>
      </c>
      <c r="K238" s="16">
        <f>VLOOKUP($C238,'Growth rate'!$B$3:$T$93,7,FALSE)*VLOOKUP($E238,BY_COM_Demand_Drivers!$A$5:$I$100,8,FALSE)</f>
        <v>0</v>
      </c>
      <c r="L238" s="16">
        <f>VLOOKUP($C238,'Growth rate'!$B$3:$T$93,7,FALSE)*VLOOKUP($E238,BY_COM_Demand_Drivers!$A$5:$I$100,9,FALSE)</f>
        <v>0</v>
      </c>
      <c r="M238" s="49">
        <f t="shared" si="14"/>
        <v>0.6</v>
      </c>
    </row>
    <row r="239" spans="2:13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 t="shared" si="15"/>
        <v>647.62549177856681</v>
      </c>
      <c r="G239" s="16">
        <f t="shared" si="16"/>
        <v>0</v>
      </c>
      <c r="H239" s="16">
        <f t="shared" si="17"/>
        <v>0</v>
      </c>
      <c r="J239" s="16">
        <f>VLOOKUP($C239,'Growth rate'!$B$3:$T$93,7,FALSE)*VLOOKUP($E239,BY_COM_Demand_Drivers!$A$5:$I$100,7,FALSE)</f>
        <v>1079.3758196309448</v>
      </c>
      <c r="K239" s="16">
        <f>VLOOKUP($C239,'Growth rate'!$B$3:$T$93,7,FALSE)*VLOOKUP($E239,BY_COM_Demand_Drivers!$A$5:$I$100,8,FALSE)</f>
        <v>0</v>
      </c>
      <c r="L239" s="16">
        <f>VLOOKUP($C239,'Growth rate'!$B$3:$T$93,7,FALSE)*VLOOKUP($E239,BY_COM_Demand_Drivers!$A$5:$I$100,9,FALSE)</f>
        <v>0</v>
      </c>
      <c r="M239" s="49">
        <f t="shared" ref="M239:M255" si="18">M157</f>
        <v>0.6</v>
      </c>
    </row>
    <row r="240" spans="2:13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 t="shared" si="15"/>
        <v>657.98749964702381</v>
      </c>
      <c r="G240" s="16">
        <f t="shared" si="16"/>
        <v>0</v>
      </c>
      <c r="H240" s="16">
        <f t="shared" si="17"/>
        <v>0</v>
      </c>
      <c r="J240" s="16">
        <f>VLOOKUP($C240,'Growth rate'!$B$3:$T$93,7,FALSE)*VLOOKUP($E240,BY_COM_Demand_Drivers!$A$5:$I$100,7,FALSE)</f>
        <v>1096.6458327450398</v>
      </c>
      <c r="K240" s="16">
        <f>VLOOKUP($C240,'Growth rate'!$B$3:$T$93,7,FALSE)*VLOOKUP($E240,BY_COM_Demand_Drivers!$A$5:$I$100,8,FALSE)</f>
        <v>0</v>
      </c>
      <c r="L240" s="16">
        <f>VLOOKUP($C240,'Growth rate'!$B$3:$T$93,7,FALSE)*VLOOKUP($E240,BY_COM_Demand_Drivers!$A$5:$I$100,9,FALSE)</f>
        <v>0</v>
      </c>
      <c r="M240" s="49">
        <f t="shared" si="18"/>
        <v>0.6</v>
      </c>
    </row>
    <row r="241" spans="2:13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 t="shared" si="15"/>
        <v>668.51529964137637</v>
      </c>
      <c r="G241" s="16">
        <f t="shared" si="16"/>
        <v>0</v>
      </c>
      <c r="H241" s="16">
        <f t="shared" si="17"/>
        <v>0</v>
      </c>
      <c r="J241" s="16">
        <f>VLOOKUP($C241,'Growth rate'!$B$3:$T$93,7,FALSE)*VLOOKUP($E241,BY_COM_Demand_Drivers!$A$5:$I$100,7,FALSE)</f>
        <v>1114.1921660689607</v>
      </c>
      <c r="K241" s="16">
        <f>VLOOKUP($C241,'Growth rate'!$B$3:$T$93,7,FALSE)*VLOOKUP($E241,BY_COM_Demand_Drivers!$A$5:$I$100,8,FALSE)</f>
        <v>0</v>
      </c>
      <c r="L241" s="16">
        <f>VLOOKUP($C241,'Growth rate'!$B$3:$T$93,7,FALSE)*VLOOKUP($E241,BY_COM_Demand_Drivers!$A$5:$I$100,9,FALSE)</f>
        <v>0</v>
      </c>
      <c r="M241" s="49">
        <f t="shared" si="18"/>
        <v>0.6</v>
      </c>
    </row>
    <row r="242" spans="2:13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 t="shared" si="15"/>
        <v>679.21154443563842</v>
      </c>
      <c r="G242" s="16">
        <f t="shared" si="16"/>
        <v>0</v>
      </c>
      <c r="H242" s="16">
        <f t="shared" si="17"/>
        <v>0</v>
      </c>
      <c r="J242" s="16">
        <f>VLOOKUP($C242,'Growth rate'!$B$3:$T$93,7,FALSE)*VLOOKUP($E242,BY_COM_Demand_Drivers!$A$5:$I$100,7,FALSE)</f>
        <v>1132.019240726064</v>
      </c>
      <c r="K242" s="16">
        <f>VLOOKUP($C242,'Growth rate'!$B$3:$T$93,7,FALSE)*VLOOKUP($E242,BY_COM_Demand_Drivers!$A$5:$I$100,8,FALSE)</f>
        <v>0</v>
      </c>
      <c r="L242" s="16">
        <f>VLOOKUP($C242,'Growth rate'!$B$3:$T$93,7,FALSE)*VLOOKUP($E242,BY_COM_Demand_Drivers!$A$5:$I$100,9,FALSE)</f>
        <v>0</v>
      </c>
      <c r="M242" s="49">
        <f t="shared" si="18"/>
        <v>0.6</v>
      </c>
    </row>
    <row r="243" spans="2:13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 t="shared" si="15"/>
        <v>690.07892914660863</v>
      </c>
      <c r="G243" s="16">
        <f t="shared" si="16"/>
        <v>0</v>
      </c>
      <c r="H243" s="16">
        <f t="shared" si="17"/>
        <v>0</v>
      </c>
      <c r="J243" s="16">
        <f>VLOOKUP($C243,'Growth rate'!$B$3:$T$93,7,FALSE)*VLOOKUP($E243,BY_COM_Demand_Drivers!$A$5:$I$100,7,FALSE)</f>
        <v>1150.1315485776811</v>
      </c>
      <c r="K243" s="16">
        <f>VLOOKUP($C243,'Growth rate'!$B$3:$T$93,7,FALSE)*VLOOKUP($E243,BY_COM_Demand_Drivers!$A$5:$I$100,8,FALSE)</f>
        <v>0</v>
      </c>
      <c r="L243" s="16">
        <f>VLOOKUP($C243,'Growth rate'!$B$3:$T$93,7,FALSE)*VLOOKUP($E243,BY_COM_Demand_Drivers!$A$5:$I$100,9,FALSE)</f>
        <v>0</v>
      </c>
      <c r="M243" s="49">
        <f t="shared" si="18"/>
        <v>0.6</v>
      </c>
    </row>
    <row r="244" spans="2:13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 t="shared" si="15"/>
        <v>701.12019201295436</v>
      </c>
      <c r="G244" s="16">
        <f t="shared" si="16"/>
        <v>0</v>
      </c>
      <c r="H244" s="16">
        <f t="shared" si="17"/>
        <v>0</v>
      </c>
      <c r="J244" s="16">
        <f>VLOOKUP($C244,'Growth rate'!$B$3:$T$93,7,FALSE)*VLOOKUP($E244,BY_COM_Demand_Drivers!$A$5:$I$100,7,FALSE)</f>
        <v>1168.5336533549239</v>
      </c>
      <c r="K244" s="16">
        <f>VLOOKUP($C244,'Growth rate'!$B$3:$T$93,7,FALSE)*VLOOKUP($E244,BY_COM_Demand_Drivers!$A$5:$I$100,8,FALSE)</f>
        <v>0</v>
      </c>
      <c r="L244" s="16">
        <f>VLOOKUP($C244,'Growth rate'!$B$3:$T$93,7,FALSE)*VLOOKUP($E244,BY_COM_Demand_Drivers!$A$5:$I$100,9,FALSE)</f>
        <v>0</v>
      </c>
      <c r="M244" s="49">
        <f t="shared" si="18"/>
        <v>0.6</v>
      </c>
    </row>
    <row r="245" spans="2:13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 t="shared" si="15"/>
        <v>712.3381150851618</v>
      </c>
      <c r="G245" s="16">
        <f t="shared" si="16"/>
        <v>0</v>
      </c>
      <c r="H245" s="16">
        <f t="shared" si="17"/>
        <v>0</v>
      </c>
      <c r="J245" s="16">
        <f>VLOOKUP($C245,'Growth rate'!$B$3:$T$93,7,FALSE)*VLOOKUP($E245,BY_COM_Demand_Drivers!$A$5:$I$100,7,FALSE)</f>
        <v>1187.230191808603</v>
      </c>
      <c r="K245" s="16">
        <f>VLOOKUP($C245,'Growth rate'!$B$3:$T$93,7,FALSE)*VLOOKUP($E245,BY_COM_Demand_Drivers!$A$5:$I$100,8,FALSE)</f>
        <v>0</v>
      </c>
      <c r="L245" s="16">
        <f>VLOOKUP($C245,'Growth rate'!$B$3:$T$93,7,FALSE)*VLOOKUP($E245,BY_COM_Demand_Drivers!$A$5:$I$100,9,FALSE)</f>
        <v>0</v>
      </c>
      <c r="M245" s="49">
        <f t="shared" si="18"/>
        <v>0.6</v>
      </c>
    </row>
    <row r="246" spans="2:13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 t="shared" si="15"/>
        <v>723.73552492652425</v>
      </c>
      <c r="G246" s="16">
        <f t="shared" si="16"/>
        <v>0</v>
      </c>
      <c r="H246" s="16">
        <f t="shared" si="17"/>
        <v>0</v>
      </c>
      <c r="J246" s="16">
        <f>VLOOKUP($C246,'Growth rate'!$B$3:$T$93,7,FALSE)*VLOOKUP($E246,BY_COM_Demand_Drivers!$A$5:$I$100,7,FALSE)</f>
        <v>1206.2258748775405</v>
      </c>
      <c r="K246" s="16">
        <f>VLOOKUP($C246,'Growth rate'!$B$3:$T$93,7,FALSE)*VLOOKUP($E246,BY_COM_Demand_Drivers!$A$5:$I$100,8,FALSE)</f>
        <v>0</v>
      </c>
      <c r="L246" s="16">
        <f>VLOOKUP($C246,'Growth rate'!$B$3:$T$93,7,FALSE)*VLOOKUP($E246,BY_COM_Demand_Drivers!$A$5:$I$100,9,FALSE)</f>
        <v>0</v>
      </c>
      <c r="M246" s="49">
        <f t="shared" si="18"/>
        <v>0.6</v>
      </c>
    </row>
    <row r="247" spans="2:13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 t="shared" si="15"/>
        <v>735.31529332534853</v>
      </c>
      <c r="G247" s="16">
        <f t="shared" si="16"/>
        <v>0</v>
      </c>
      <c r="H247" s="16">
        <f t="shared" si="17"/>
        <v>0</v>
      </c>
      <c r="J247" s="16">
        <f>VLOOKUP($C247,'Growth rate'!$B$3:$T$93,7,FALSE)*VLOOKUP($E247,BY_COM_Demand_Drivers!$A$5:$I$100,7,FALSE)</f>
        <v>1225.525488875581</v>
      </c>
      <c r="K247" s="16">
        <f>VLOOKUP($C247,'Growth rate'!$B$3:$T$93,7,FALSE)*VLOOKUP($E247,BY_COM_Demand_Drivers!$A$5:$I$100,8,FALSE)</f>
        <v>0</v>
      </c>
      <c r="L247" s="16">
        <f>VLOOKUP($C247,'Growth rate'!$B$3:$T$93,7,FALSE)*VLOOKUP($E247,BY_COM_Demand_Drivers!$A$5:$I$100,9,FALSE)</f>
        <v>0</v>
      </c>
      <c r="M247" s="49">
        <f t="shared" si="18"/>
        <v>0.6</v>
      </c>
    </row>
    <row r="248" spans="2:13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 t="shared" si="15"/>
        <v>747.08033801855436</v>
      </c>
      <c r="G248" s="16">
        <f t="shared" si="16"/>
        <v>0</v>
      </c>
      <c r="H248" s="16">
        <f t="shared" si="17"/>
        <v>0</v>
      </c>
      <c r="J248" s="16">
        <f>VLOOKUP($C248,'Growth rate'!$B$3:$T$93,7,FALSE)*VLOOKUP($E248,BY_COM_Demand_Drivers!$A$5:$I$100,7,FALSE)</f>
        <v>1245.1338966975907</v>
      </c>
      <c r="K248" s="16">
        <f>VLOOKUP($C248,'Growth rate'!$B$3:$T$93,7,FALSE)*VLOOKUP($E248,BY_COM_Demand_Drivers!$A$5:$I$100,8,FALSE)</f>
        <v>0</v>
      </c>
      <c r="L248" s="16">
        <f>VLOOKUP($C248,'Growth rate'!$B$3:$T$93,7,FALSE)*VLOOKUP($E248,BY_COM_Demand_Drivers!$A$5:$I$100,9,FALSE)</f>
        <v>0</v>
      </c>
      <c r="M248" s="49">
        <f t="shared" si="18"/>
        <v>0.6</v>
      </c>
    </row>
    <row r="249" spans="2:13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 t="shared" si="15"/>
        <v>759.03362342685125</v>
      </c>
      <c r="G249" s="16">
        <f t="shared" si="16"/>
        <v>0</v>
      </c>
      <c r="H249" s="16">
        <f t="shared" si="17"/>
        <v>0</v>
      </c>
      <c r="J249" s="16">
        <f>VLOOKUP($C249,'Growth rate'!$B$3:$T$93,7,FALSE)*VLOOKUP($E249,BY_COM_Demand_Drivers!$A$5:$I$100,7,FALSE)</f>
        <v>1265.0560390447522</v>
      </c>
      <c r="K249" s="16">
        <f>VLOOKUP($C249,'Growth rate'!$B$3:$T$93,7,FALSE)*VLOOKUP($E249,BY_COM_Demand_Drivers!$A$5:$I$100,8,FALSE)</f>
        <v>0</v>
      </c>
      <c r="L249" s="16">
        <f>VLOOKUP($C249,'Growth rate'!$B$3:$T$93,7,FALSE)*VLOOKUP($E249,BY_COM_Demand_Drivers!$A$5:$I$100,9,FALSE)</f>
        <v>0</v>
      </c>
      <c r="M249" s="49">
        <f t="shared" si="18"/>
        <v>0.6</v>
      </c>
    </row>
    <row r="250" spans="2:13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 t="shared" si="15"/>
        <v>21.167999999999999</v>
      </c>
      <c r="G250" s="16">
        <f t="shared" si="16"/>
        <v>0</v>
      </c>
      <c r="H250" s="16">
        <f t="shared" si="17"/>
        <v>0</v>
      </c>
      <c r="J250" s="16">
        <f>VLOOKUP($C250,'Growth rate'!$B$3:$T$93,7,FALSE)*VLOOKUP($E250,BY_COM_Demand_Drivers!$A$5:$I$100,7,FALSE)</f>
        <v>21.167999999999999</v>
      </c>
      <c r="K250" s="16">
        <f>VLOOKUP($C250,'Growth rate'!$B$3:$T$93,7,FALSE)*VLOOKUP($E250,BY_COM_Demand_Drivers!$A$5:$I$100,8,FALSE)</f>
        <v>0</v>
      </c>
      <c r="L250" s="16">
        <f>VLOOKUP($C250,'Growth rate'!$B$3:$T$93,7,FALSE)*VLOOKUP($E250,BY_COM_Demand_Drivers!$A$5:$I$100,9,FALSE)</f>
        <v>0</v>
      </c>
      <c r="M250" s="49">
        <f t="shared" si="18"/>
        <v>1</v>
      </c>
    </row>
    <row r="251" spans="2:13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 t="shared" si="15"/>
        <v>21.517446014812212</v>
      </c>
      <c r="G251" s="16">
        <f t="shared" si="16"/>
        <v>0</v>
      </c>
      <c r="H251" s="16">
        <f t="shared" si="17"/>
        <v>0</v>
      </c>
      <c r="J251" s="16">
        <f>VLOOKUP($C251,'Growth rate'!$B$3:$T$93,7,FALSE)*VLOOKUP($E251,BY_COM_Demand_Drivers!$A$5:$I$100,7,FALSE)</f>
        <v>21.517446014812212</v>
      </c>
      <c r="K251" s="16">
        <f>VLOOKUP($C251,'Growth rate'!$B$3:$T$93,7,FALSE)*VLOOKUP($E251,BY_COM_Demand_Drivers!$A$5:$I$100,8,FALSE)</f>
        <v>0</v>
      </c>
      <c r="L251" s="16">
        <f>VLOOKUP($C251,'Growth rate'!$B$3:$T$93,7,FALSE)*VLOOKUP($E251,BY_COM_Demand_Drivers!$A$5:$I$100,9,FALSE)</f>
        <v>0</v>
      </c>
      <c r="M251" s="49">
        <f t="shared" si="18"/>
        <v>1</v>
      </c>
    </row>
    <row r="252" spans="2:13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 t="shared" si="15"/>
        <v>21.86689202962442</v>
      </c>
      <c r="G252" s="16">
        <f t="shared" si="16"/>
        <v>0</v>
      </c>
      <c r="H252" s="16">
        <f t="shared" si="17"/>
        <v>0</v>
      </c>
      <c r="J252" s="16">
        <f>VLOOKUP($C252,'Growth rate'!$B$3:$T$93,7,FALSE)*VLOOKUP($E252,BY_COM_Demand_Drivers!$A$5:$I$100,7,FALSE)</f>
        <v>21.86689202962442</v>
      </c>
      <c r="K252" s="16">
        <f>VLOOKUP($C252,'Growth rate'!$B$3:$T$93,7,FALSE)*VLOOKUP($E252,BY_COM_Demand_Drivers!$A$5:$I$100,8,FALSE)</f>
        <v>0</v>
      </c>
      <c r="L252" s="16">
        <f>VLOOKUP($C252,'Growth rate'!$B$3:$T$93,7,FALSE)*VLOOKUP($E252,BY_COM_Demand_Drivers!$A$5:$I$100,9,FALSE)</f>
        <v>0</v>
      </c>
      <c r="M252" s="49">
        <f t="shared" si="18"/>
        <v>1</v>
      </c>
    </row>
    <row r="253" spans="2:13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 t="shared" si="15"/>
        <v>22.216338044436636</v>
      </c>
      <c r="G253" s="16">
        <f t="shared" si="16"/>
        <v>0</v>
      </c>
      <c r="H253" s="16">
        <f t="shared" si="17"/>
        <v>0</v>
      </c>
      <c r="J253" s="16">
        <f>VLOOKUP($C253,'Growth rate'!$B$3:$T$93,7,FALSE)*VLOOKUP($E253,BY_COM_Demand_Drivers!$A$5:$I$100,7,FALSE)</f>
        <v>22.216338044436636</v>
      </c>
      <c r="K253" s="16">
        <f>VLOOKUP($C253,'Growth rate'!$B$3:$T$93,7,FALSE)*VLOOKUP($E253,BY_COM_Demand_Drivers!$A$5:$I$100,8,FALSE)</f>
        <v>0</v>
      </c>
      <c r="L253" s="16">
        <f>VLOOKUP($C253,'Growth rate'!$B$3:$T$93,7,FALSE)*VLOOKUP($E253,BY_COM_Demand_Drivers!$A$5:$I$100,9,FALSE)</f>
        <v>0</v>
      </c>
      <c r="M253" s="49">
        <f t="shared" si="18"/>
        <v>1</v>
      </c>
    </row>
    <row r="254" spans="2:13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 t="shared" si="15"/>
        <v>22.565784059248848</v>
      </c>
      <c r="G254" s="16">
        <f t="shared" si="16"/>
        <v>0</v>
      </c>
      <c r="H254" s="16">
        <f t="shared" si="17"/>
        <v>0</v>
      </c>
      <c r="J254" s="16">
        <f>VLOOKUP($C254,'Growth rate'!$B$3:$T$93,7,FALSE)*VLOOKUP($E254,BY_COM_Demand_Drivers!$A$5:$I$100,7,FALSE)</f>
        <v>22.565784059248848</v>
      </c>
      <c r="K254" s="16">
        <f>VLOOKUP($C254,'Growth rate'!$B$3:$T$93,7,FALSE)*VLOOKUP($E254,BY_COM_Demand_Drivers!$A$5:$I$100,8,FALSE)</f>
        <v>0</v>
      </c>
      <c r="L254" s="16">
        <f>VLOOKUP($C254,'Growth rate'!$B$3:$T$93,7,FALSE)*VLOOKUP($E254,BY_COM_Demand_Drivers!$A$5:$I$100,9,FALSE)</f>
        <v>0</v>
      </c>
      <c r="M254" s="49">
        <f t="shared" si="18"/>
        <v>1</v>
      </c>
    </row>
    <row r="255" spans="2:13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 t="shared" si="15"/>
        <v>22.915230074061061</v>
      </c>
      <c r="G255" s="16">
        <f t="shared" si="16"/>
        <v>0</v>
      </c>
      <c r="H255" s="16">
        <f t="shared" si="17"/>
        <v>0</v>
      </c>
      <c r="J255" s="16">
        <f>VLOOKUP($C255,'Growth rate'!$B$3:$T$93,7,FALSE)*VLOOKUP($E255,BY_COM_Demand_Drivers!$A$5:$I$100,7,FALSE)</f>
        <v>22.915230074061061</v>
      </c>
      <c r="K255" s="16">
        <f>VLOOKUP($C255,'Growth rate'!$B$3:$T$93,7,FALSE)*VLOOKUP($E255,BY_COM_Demand_Drivers!$A$5:$I$100,8,FALSE)</f>
        <v>0</v>
      </c>
      <c r="L255" s="16">
        <f>VLOOKUP($C255,'Growth rate'!$B$3:$T$93,7,FALSE)*VLOOKUP($E255,BY_COM_Demand_Drivers!$A$5:$I$100,9,FALSE)</f>
        <v>0</v>
      </c>
      <c r="M255" s="49">
        <f t="shared" si="18"/>
        <v>1</v>
      </c>
    </row>
    <row r="256" spans="2:13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 t="shared" si="15"/>
        <v>20.938208479985942</v>
      </c>
      <c r="G256" s="16">
        <f t="shared" si="16"/>
        <v>0</v>
      </c>
      <c r="H256" s="16">
        <f t="shared" si="17"/>
        <v>0</v>
      </c>
      <c r="J256" s="16">
        <f>VLOOKUP($C256,'Growth rate'!$B$3:$T$93,7,FALSE)*VLOOKUP($E256,BY_COM_Demand_Drivers!$A$5:$I$100,7,FALSE)</f>
        <v>23.264676088873269</v>
      </c>
      <c r="K256" s="16">
        <f>VLOOKUP($C256,'Growth rate'!$B$3:$T$93,7,FALSE)*VLOOKUP($E256,BY_COM_Demand_Drivers!$A$5:$I$100,8,FALSE)</f>
        <v>0</v>
      </c>
      <c r="L256" s="16">
        <f>VLOOKUP($C256,'Growth rate'!$B$3:$T$93,7,FALSE)*VLOOKUP($E256,BY_COM_Demand_Drivers!$A$5:$I$100,9,FALSE)</f>
        <v>0</v>
      </c>
      <c r="M256" s="49">
        <f>M174</f>
        <v>0.9</v>
      </c>
    </row>
    <row r="257" spans="2:13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 t="shared" si="15"/>
        <v>21.016568672280084</v>
      </c>
      <c r="G257" s="16">
        <f t="shared" si="16"/>
        <v>0</v>
      </c>
      <c r="H257" s="16">
        <f t="shared" si="17"/>
        <v>0</v>
      </c>
      <c r="J257" s="16">
        <f>VLOOKUP($C257,'Growth rate'!$B$3:$T$93,7,FALSE)*VLOOKUP($E257,BY_COM_Demand_Drivers!$A$5:$I$100,7,FALSE)</f>
        <v>23.614122103685485</v>
      </c>
      <c r="K257" s="16">
        <f>VLOOKUP($C257,'Growth rate'!$B$3:$T$93,7,FALSE)*VLOOKUP($E257,BY_COM_Demand_Drivers!$A$5:$I$100,8,FALSE)</f>
        <v>0</v>
      </c>
      <c r="L257" s="16">
        <f>VLOOKUP($C257,'Growth rate'!$B$3:$T$93,7,FALSE)*VLOOKUP($E257,BY_COM_Demand_Drivers!$A$5:$I$100,9,FALSE)</f>
        <v>0</v>
      </c>
      <c r="M257" s="49">
        <f t="shared" ref="M257:M320" si="19">M175</f>
        <v>0.89</v>
      </c>
    </row>
    <row r="258" spans="2:13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 t="shared" si="15"/>
        <v>21.087939944277974</v>
      </c>
      <c r="G258" s="16">
        <f t="shared" si="16"/>
        <v>0</v>
      </c>
      <c r="H258" s="16">
        <f t="shared" si="17"/>
        <v>0</v>
      </c>
      <c r="J258" s="16">
        <f>VLOOKUP($C258,'Growth rate'!$B$3:$T$93,7,FALSE)*VLOOKUP($E258,BY_COM_Demand_Drivers!$A$5:$I$100,7,FALSE)</f>
        <v>23.963568118497697</v>
      </c>
      <c r="K258" s="16">
        <f>VLOOKUP($C258,'Growth rate'!$B$3:$T$93,7,FALSE)*VLOOKUP($E258,BY_COM_Demand_Drivers!$A$5:$I$100,8,FALSE)</f>
        <v>0</v>
      </c>
      <c r="L258" s="16">
        <f>VLOOKUP($C258,'Growth rate'!$B$3:$T$93,7,FALSE)*VLOOKUP($E258,BY_COM_Demand_Drivers!$A$5:$I$100,9,FALSE)</f>
        <v>0</v>
      </c>
      <c r="M258" s="49">
        <f t="shared" si="19"/>
        <v>0.88</v>
      </c>
    </row>
    <row r="259" spans="2:13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 t="shared" si="15"/>
        <v>21.152322295979623</v>
      </c>
      <c r="G259" s="16">
        <f t="shared" si="16"/>
        <v>0</v>
      </c>
      <c r="H259" s="16">
        <f t="shared" si="17"/>
        <v>0</v>
      </c>
      <c r="J259" s="16">
        <f>VLOOKUP($C259,'Growth rate'!$B$3:$T$93,7,FALSE)*VLOOKUP($E259,BY_COM_Demand_Drivers!$A$5:$I$100,7,FALSE)</f>
        <v>24.31301413330991</v>
      </c>
      <c r="K259" s="16">
        <f>VLOOKUP($C259,'Growth rate'!$B$3:$T$93,7,FALSE)*VLOOKUP($E259,BY_COM_Demand_Drivers!$A$5:$I$100,8,FALSE)</f>
        <v>0</v>
      </c>
      <c r="L259" s="16">
        <f>VLOOKUP($C259,'Growth rate'!$B$3:$T$93,7,FALSE)*VLOOKUP($E259,BY_COM_Demand_Drivers!$A$5:$I$100,9,FALSE)</f>
        <v>0</v>
      </c>
      <c r="M259" s="49">
        <f t="shared" si="19"/>
        <v>0.87</v>
      </c>
    </row>
    <row r="260" spans="2:13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 t="shared" si="15"/>
        <v>21.209715727385021</v>
      </c>
      <c r="G260" s="16">
        <f t="shared" si="16"/>
        <v>0</v>
      </c>
      <c r="H260" s="16">
        <f t="shared" si="17"/>
        <v>0</v>
      </c>
      <c r="J260" s="16">
        <f>VLOOKUP($C260,'Growth rate'!$B$3:$T$93,7,FALSE)*VLOOKUP($E260,BY_COM_Demand_Drivers!$A$5:$I$100,7,FALSE)</f>
        <v>24.662460148122118</v>
      </c>
      <c r="K260" s="16">
        <f>VLOOKUP($C260,'Growth rate'!$B$3:$T$93,7,FALSE)*VLOOKUP($E260,BY_COM_Demand_Drivers!$A$5:$I$100,8,FALSE)</f>
        <v>0</v>
      </c>
      <c r="L260" s="16">
        <f>VLOOKUP($C260,'Growth rate'!$B$3:$T$93,7,FALSE)*VLOOKUP($E260,BY_COM_Demand_Drivers!$A$5:$I$100,9,FALSE)</f>
        <v>0</v>
      </c>
      <c r="M260" s="49">
        <f t="shared" si="19"/>
        <v>0.86</v>
      </c>
    </row>
    <row r="261" spans="2:13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 t="shared" ref="F261:F324" si="20">J261*$M261</f>
        <v>21.260120238494181</v>
      </c>
      <c r="G261" s="16">
        <f t="shared" ref="G261:G324" si="21">K261*$M261</f>
        <v>0</v>
      </c>
      <c r="H261" s="16">
        <f t="shared" ref="H261:H324" si="22">L261*$M261</f>
        <v>0</v>
      </c>
      <c r="J261" s="16">
        <f>VLOOKUP($C261,'Growth rate'!$B$3:$T$93,7,FALSE)*VLOOKUP($E261,BY_COM_Demand_Drivers!$A$5:$I$100,7,FALSE)</f>
        <v>25.011906162934331</v>
      </c>
      <c r="K261" s="16">
        <f>VLOOKUP($C261,'Growth rate'!$B$3:$T$93,7,FALSE)*VLOOKUP($E261,BY_COM_Demand_Drivers!$A$5:$I$100,8,FALSE)</f>
        <v>0</v>
      </c>
      <c r="L261" s="16">
        <f>VLOOKUP($C261,'Growth rate'!$B$3:$T$93,7,FALSE)*VLOOKUP($E261,BY_COM_Demand_Drivers!$A$5:$I$100,9,FALSE)</f>
        <v>0</v>
      </c>
      <c r="M261" s="49">
        <f t="shared" si="19"/>
        <v>0.85</v>
      </c>
    </row>
    <row r="262" spans="2:13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 t="shared" si="20"/>
        <v>21.240132448862735</v>
      </c>
      <c r="G262" s="16">
        <f t="shared" si="21"/>
        <v>0</v>
      </c>
      <c r="H262" s="16">
        <f t="shared" si="22"/>
        <v>0</v>
      </c>
      <c r="J262" s="16">
        <f>VLOOKUP($C262,'Growth rate'!$B$3:$T$93,7,FALSE)*VLOOKUP($E262,BY_COM_Demand_Drivers!$A$5:$I$100,7,FALSE)</f>
        <v>25.361352177746546</v>
      </c>
      <c r="K262" s="16">
        <f>VLOOKUP($C262,'Growth rate'!$B$3:$T$93,7,FALSE)*VLOOKUP($E262,BY_COM_Demand_Drivers!$A$5:$I$100,8,FALSE)</f>
        <v>0</v>
      </c>
      <c r="L262" s="16">
        <f>VLOOKUP($C262,'Growth rate'!$B$3:$T$93,7,FALSE)*VLOOKUP($E262,BY_COM_Demand_Drivers!$A$5:$I$100,9,FALSE)</f>
        <v>0</v>
      </c>
      <c r="M262" s="49">
        <f t="shared" si="19"/>
        <v>0.83750000000000002</v>
      </c>
    </row>
    <row r="263" spans="2:13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 t="shared" si="20"/>
        <v>21.211408508860973</v>
      </c>
      <c r="G263" s="16">
        <f t="shared" si="21"/>
        <v>0</v>
      </c>
      <c r="H263" s="16">
        <f t="shared" si="22"/>
        <v>0</v>
      </c>
      <c r="J263" s="16">
        <f>VLOOKUP($C263,'Growth rate'!$B$3:$T$93,7,FALSE)*VLOOKUP($E263,BY_COM_Demand_Drivers!$A$5:$I$100,7,FALSE)</f>
        <v>25.710798192558759</v>
      </c>
      <c r="K263" s="16">
        <f>VLOOKUP($C263,'Growth rate'!$B$3:$T$93,7,FALSE)*VLOOKUP($E263,BY_COM_Demand_Drivers!$A$5:$I$100,8,FALSE)</f>
        <v>0</v>
      </c>
      <c r="L263" s="16">
        <f>VLOOKUP($C263,'Growth rate'!$B$3:$T$93,7,FALSE)*VLOOKUP($E263,BY_COM_Demand_Drivers!$A$5:$I$100,9,FALSE)</f>
        <v>0</v>
      </c>
      <c r="M263" s="49">
        <f t="shared" si="19"/>
        <v>0.82499999999999996</v>
      </c>
    </row>
    <row r="264" spans="2:13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 t="shared" si="20"/>
        <v>21.173948418488912</v>
      </c>
      <c r="G264" s="16">
        <f t="shared" si="21"/>
        <v>0</v>
      </c>
      <c r="H264" s="16">
        <f t="shared" si="22"/>
        <v>0</v>
      </c>
      <c r="J264" s="16">
        <f>VLOOKUP($C264,'Growth rate'!$B$3:$T$93,7,FALSE)*VLOOKUP($E264,BY_COM_Demand_Drivers!$A$5:$I$100,7,FALSE)</f>
        <v>26.060244207370967</v>
      </c>
      <c r="K264" s="16">
        <f>VLOOKUP($C264,'Growth rate'!$B$3:$T$93,7,FALSE)*VLOOKUP($E264,BY_COM_Demand_Drivers!$A$5:$I$100,8,FALSE)</f>
        <v>0</v>
      </c>
      <c r="L264" s="16">
        <f>VLOOKUP($C264,'Growth rate'!$B$3:$T$93,7,FALSE)*VLOOKUP($E264,BY_COM_Demand_Drivers!$A$5:$I$100,9,FALSE)</f>
        <v>0</v>
      </c>
      <c r="M264" s="49">
        <f t="shared" si="19"/>
        <v>0.8125</v>
      </c>
    </row>
    <row r="265" spans="2:13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 t="shared" si="20"/>
        <v>21.127752177746544</v>
      </c>
      <c r="G265" s="16">
        <f t="shared" si="21"/>
        <v>0</v>
      </c>
      <c r="H265" s="16">
        <f t="shared" si="22"/>
        <v>0</v>
      </c>
      <c r="J265" s="16">
        <f>VLOOKUP($C265,'Growth rate'!$B$3:$T$93,7,FALSE)*VLOOKUP($E265,BY_COM_Demand_Drivers!$A$5:$I$100,7,FALSE)</f>
        <v>26.40969022218318</v>
      </c>
      <c r="K265" s="16">
        <f>VLOOKUP($C265,'Growth rate'!$B$3:$T$93,7,FALSE)*VLOOKUP($E265,BY_COM_Demand_Drivers!$A$5:$I$100,8,FALSE)</f>
        <v>0</v>
      </c>
      <c r="L265" s="16">
        <f>VLOOKUP($C265,'Growth rate'!$B$3:$T$93,7,FALSE)*VLOOKUP($E265,BY_COM_Demand_Drivers!$A$5:$I$100,9,FALSE)</f>
        <v>0</v>
      </c>
      <c r="M265" s="49">
        <f t="shared" si="19"/>
        <v>0.79999999999999993</v>
      </c>
    </row>
    <row r="266" spans="2:13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 t="shared" si="20"/>
        <v>21.072819786633872</v>
      </c>
      <c r="G266" s="16">
        <f t="shared" si="21"/>
        <v>0</v>
      </c>
      <c r="H266" s="16">
        <f t="shared" si="22"/>
        <v>0</v>
      </c>
      <c r="J266" s="16">
        <f>VLOOKUP($C266,'Growth rate'!$B$3:$T$93,7,FALSE)*VLOOKUP($E266,BY_COM_Demand_Drivers!$A$5:$I$100,7,FALSE)</f>
        <v>26.759136236995396</v>
      </c>
      <c r="K266" s="16">
        <f>VLOOKUP($C266,'Growth rate'!$B$3:$T$93,7,FALSE)*VLOOKUP($E266,BY_COM_Demand_Drivers!$A$5:$I$100,8,FALSE)</f>
        <v>0</v>
      </c>
      <c r="L266" s="16">
        <f>VLOOKUP($C266,'Growth rate'!$B$3:$T$93,7,FALSE)*VLOOKUP($E266,BY_COM_Demand_Drivers!$A$5:$I$100,9,FALSE)</f>
        <v>0</v>
      </c>
      <c r="M266" s="49">
        <f t="shared" si="19"/>
        <v>0.78749999999999998</v>
      </c>
    </row>
    <row r="267" spans="2:13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 t="shared" si="20"/>
        <v>21.009151245150893</v>
      </c>
      <c r="G267" s="16">
        <f t="shared" si="21"/>
        <v>0</v>
      </c>
      <c r="H267" s="16">
        <f t="shared" si="22"/>
        <v>0</v>
      </c>
      <c r="J267" s="16">
        <f>VLOOKUP($C267,'Growth rate'!$B$3:$T$93,7,FALSE)*VLOOKUP($E267,BY_COM_Demand_Drivers!$A$5:$I$100,7,FALSE)</f>
        <v>27.108582251807604</v>
      </c>
      <c r="K267" s="16">
        <f>VLOOKUP($C267,'Growth rate'!$B$3:$T$93,7,FALSE)*VLOOKUP($E267,BY_COM_Demand_Drivers!$A$5:$I$100,8,FALSE)</f>
        <v>0</v>
      </c>
      <c r="L267" s="16">
        <f>VLOOKUP($C267,'Growth rate'!$B$3:$T$93,7,FALSE)*VLOOKUP($E267,BY_COM_Demand_Drivers!$A$5:$I$100,9,FALSE)</f>
        <v>0</v>
      </c>
      <c r="M267" s="49">
        <f t="shared" si="19"/>
        <v>0.77499999999999991</v>
      </c>
    </row>
    <row r="268" spans="2:13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 t="shared" si="20"/>
        <v>20.93674655329761</v>
      </c>
      <c r="G268" s="16">
        <f t="shared" si="21"/>
        <v>0</v>
      </c>
      <c r="H268" s="16">
        <f t="shared" si="22"/>
        <v>0</v>
      </c>
      <c r="J268" s="16">
        <f>VLOOKUP($C268,'Growth rate'!$B$3:$T$93,7,FALSE)*VLOOKUP($E268,BY_COM_Demand_Drivers!$A$5:$I$100,7,FALSE)</f>
        <v>27.458028266619817</v>
      </c>
      <c r="K268" s="16">
        <f>VLOOKUP($C268,'Growth rate'!$B$3:$T$93,7,FALSE)*VLOOKUP($E268,BY_COM_Demand_Drivers!$A$5:$I$100,8,FALSE)</f>
        <v>0</v>
      </c>
      <c r="L268" s="16">
        <f>VLOOKUP($C268,'Growth rate'!$B$3:$T$93,7,FALSE)*VLOOKUP($E268,BY_COM_Demand_Drivers!$A$5:$I$100,9,FALSE)</f>
        <v>0</v>
      </c>
      <c r="M268" s="49">
        <f t="shared" si="19"/>
        <v>0.76249999999999996</v>
      </c>
    </row>
    <row r="269" spans="2:13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 t="shared" si="20"/>
        <v>20.85560571107402</v>
      </c>
      <c r="G269" s="16">
        <f t="shared" si="21"/>
        <v>0</v>
      </c>
      <c r="H269" s="16">
        <f t="shared" si="22"/>
        <v>0</v>
      </c>
      <c r="J269" s="16">
        <f>VLOOKUP($C269,'Growth rate'!$B$3:$T$93,7,FALSE)*VLOOKUP($E269,BY_COM_Demand_Drivers!$A$5:$I$100,7,FALSE)</f>
        <v>27.807474281432029</v>
      </c>
      <c r="K269" s="16">
        <f>VLOOKUP($C269,'Growth rate'!$B$3:$T$93,7,FALSE)*VLOOKUP($E269,BY_COM_Demand_Drivers!$A$5:$I$100,8,FALSE)</f>
        <v>0</v>
      </c>
      <c r="L269" s="16">
        <f>VLOOKUP($C269,'Growth rate'!$B$3:$T$93,7,FALSE)*VLOOKUP($E269,BY_COM_Demand_Drivers!$A$5:$I$100,9,FALSE)</f>
        <v>0</v>
      </c>
      <c r="M269" s="49">
        <f t="shared" si="19"/>
        <v>0.75</v>
      </c>
    </row>
    <row r="270" spans="2:13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 t="shared" si="20"/>
        <v>20.76572871848013</v>
      </c>
      <c r="G270" s="16">
        <f t="shared" si="21"/>
        <v>0</v>
      </c>
      <c r="H270" s="16">
        <f t="shared" si="22"/>
        <v>0</v>
      </c>
      <c r="J270" s="16">
        <f>VLOOKUP($C270,'Growth rate'!$B$3:$T$93,7,FALSE)*VLOOKUP($E270,BY_COM_Demand_Drivers!$A$5:$I$100,7,FALSE)</f>
        <v>28.156920296244245</v>
      </c>
      <c r="K270" s="16">
        <f>VLOOKUP($C270,'Growth rate'!$B$3:$T$93,7,FALSE)*VLOOKUP($E270,BY_COM_Demand_Drivers!$A$5:$I$100,8,FALSE)</f>
        <v>0</v>
      </c>
      <c r="L270" s="16">
        <f>VLOOKUP($C270,'Growth rate'!$B$3:$T$93,7,FALSE)*VLOOKUP($E270,BY_COM_Demand_Drivers!$A$5:$I$100,9,FALSE)</f>
        <v>0</v>
      </c>
      <c r="M270" s="49">
        <f t="shared" si="19"/>
        <v>0.73749999999999993</v>
      </c>
    </row>
    <row r="271" spans="2:13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 t="shared" si="20"/>
        <v>20.667115575515929</v>
      </c>
      <c r="G271" s="16">
        <f t="shared" si="21"/>
        <v>0</v>
      </c>
      <c r="H271" s="16">
        <f t="shared" si="22"/>
        <v>0</v>
      </c>
      <c r="J271" s="16">
        <f>VLOOKUP($C271,'Growth rate'!$B$3:$T$93,7,FALSE)*VLOOKUP($E271,BY_COM_Demand_Drivers!$A$5:$I$100,7,FALSE)</f>
        <v>28.506366311056457</v>
      </c>
      <c r="K271" s="16">
        <f>VLOOKUP($C271,'Growth rate'!$B$3:$T$93,7,FALSE)*VLOOKUP($E271,BY_COM_Demand_Drivers!$A$5:$I$100,8,FALSE)</f>
        <v>0</v>
      </c>
      <c r="L271" s="16">
        <f>VLOOKUP($C271,'Growth rate'!$B$3:$T$93,7,FALSE)*VLOOKUP($E271,BY_COM_Demand_Drivers!$A$5:$I$100,9,FALSE)</f>
        <v>0</v>
      </c>
      <c r="M271" s="49">
        <f t="shared" si="19"/>
        <v>0.72499999999999998</v>
      </c>
    </row>
    <row r="272" spans="2:13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 t="shared" si="20"/>
        <v>20.559766282181421</v>
      </c>
      <c r="G272" s="16">
        <f t="shared" si="21"/>
        <v>0</v>
      </c>
      <c r="H272" s="16">
        <f t="shared" si="22"/>
        <v>0</v>
      </c>
      <c r="J272" s="16">
        <f>VLOOKUP($C272,'Growth rate'!$B$3:$T$93,7,FALSE)*VLOOKUP($E272,BY_COM_Demand_Drivers!$A$5:$I$100,7,FALSE)</f>
        <v>28.855812325868666</v>
      </c>
      <c r="K272" s="16">
        <f>VLOOKUP($C272,'Growth rate'!$B$3:$T$93,7,FALSE)*VLOOKUP($E272,BY_COM_Demand_Drivers!$A$5:$I$100,8,FALSE)</f>
        <v>0</v>
      </c>
      <c r="L272" s="16">
        <f>VLOOKUP($C272,'Growth rate'!$B$3:$T$93,7,FALSE)*VLOOKUP($E272,BY_COM_Demand_Drivers!$A$5:$I$100,9,FALSE)</f>
        <v>0</v>
      </c>
      <c r="M272" s="49">
        <f t="shared" si="19"/>
        <v>0.71249999999999991</v>
      </c>
    </row>
    <row r="273" spans="2:13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 t="shared" si="20"/>
        <v>20.443680838476613</v>
      </c>
      <c r="G273" s="16">
        <f t="shared" si="21"/>
        <v>0</v>
      </c>
      <c r="H273" s="16">
        <f t="shared" si="22"/>
        <v>0</v>
      </c>
      <c r="J273" s="16">
        <f>VLOOKUP($C273,'Growth rate'!$B$3:$T$93,7,FALSE)*VLOOKUP($E273,BY_COM_Demand_Drivers!$A$5:$I$100,7,FALSE)</f>
        <v>29.205258340680878</v>
      </c>
      <c r="K273" s="16">
        <f>VLOOKUP($C273,'Growth rate'!$B$3:$T$93,7,FALSE)*VLOOKUP($E273,BY_COM_Demand_Drivers!$A$5:$I$100,8,FALSE)</f>
        <v>0</v>
      </c>
      <c r="L273" s="16">
        <f>VLOOKUP($C273,'Growth rate'!$B$3:$T$93,7,FALSE)*VLOOKUP($E273,BY_COM_Demand_Drivers!$A$5:$I$100,9,FALSE)</f>
        <v>0</v>
      </c>
      <c r="M273" s="49">
        <f t="shared" si="19"/>
        <v>0.7</v>
      </c>
    </row>
    <row r="274" spans="2:13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 t="shared" si="20"/>
        <v>20.318859244401501</v>
      </c>
      <c r="G274" s="16">
        <f t="shared" si="21"/>
        <v>0</v>
      </c>
      <c r="H274" s="16">
        <f t="shared" si="22"/>
        <v>0</v>
      </c>
      <c r="J274" s="16">
        <f>VLOOKUP($C274,'Growth rate'!$B$3:$T$93,7,FALSE)*VLOOKUP($E274,BY_COM_Demand_Drivers!$A$5:$I$100,7,FALSE)</f>
        <v>29.554704355493094</v>
      </c>
      <c r="K274" s="16">
        <f>VLOOKUP($C274,'Growth rate'!$B$3:$T$93,7,FALSE)*VLOOKUP($E274,BY_COM_Demand_Drivers!$A$5:$I$100,8,FALSE)</f>
        <v>0</v>
      </c>
      <c r="L274" s="16">
        <f>VLOOKUP($C274,'Growth rate'!$B$3:$T$93,7,FALSE)*VLOOKUP($E274,BY_COM_Demand_Drivers!$A$5:$I$100,9,FALSE)</f>
        <v>0</v>
      </c>
      <c r="M274" s="49">
        <f t="shared" si="19"/>
        <v>0.6875</v>
      </c>
    </row>
    <row r="275" spans="2:13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 t="shared" si="20"/>
        <v>20.185301499956076</v>
      </c>
      <c r="G275" s="16">
        <f t="shared" si="21"/>
        <v>0</v>
      </c>
      <c r="H275" s="16">
        <f t="shared" si="22"/>
        <v>0</v>
      </c>
      <c r="J275" s="16">
        <f>VLOOKUP($C275,'Growth rate'!$B$3:$T$93,7,FALSE)*VLOOKUP($E275,BY_COM_Demand_Drivers!$A$5:$I$100,7,FALSE)</f>
        <v>29.904150370305302</v>
      </c>
      <c r="K275" s="16">
        <f>VLOOKUP($C275,'Growth rate'!$B$3:$T$93,7,FALSE)*VLOOKUP($E275,BY_COM_Demand_Drivers!$A$5:$I$100,8,FALSE)</f>
        <v>0</v>
      </c>
      <c r="L275" s="16">
        <f>VLOOKUP($C275,'Growth rate'!$B$3:$T$93,7,FALSE)*VLOOKUP($E275,BY_COM_Demand_Drivers!$A$5:$I$100,9,FALSE)</f>
        <v>0</v>
      </c>
      <c r="M275" s="49">
        <f t="shared" si="19"/>
        <v>0.67499999999999993</v>
      </c>
    </row>
    <row r="276" spans="2:13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 t="shared" si="20"/>
        <v>20.043007605140353</v>
      </c>
      <c r="G276" s="16">
        <f t="shared" si="21"/>
        <v>0</v>
      </c>
      <c r="H276" s="16">
        <f t="shared" si="22"/>
        <v>0</v>
      </c>
      <c r="J276" s="16">
        <f>VLOOKUP($C276,'Growth rate'!$B$3:$T$93,7,FALSE)*VLOOKUP($E276,BY_COM_Demand_Drivers!$A$5:$I$100,7,FALSE)</f>
        <v>30.253596385117515</v>
      </c>
      <c r="K276" s="16">
        <f>VLOOKUP($C276,'Growth rate'!$B$3:$T$93,7,FALSE)*VLOOKUP($E276,BY_COM_Demand_Drivers!$A$5:$I$100,8,FALSE)</f>
        <v>0</v>
      </c>
      <c r="L276" s="16">
        <f>VLOOKUP($C276,'Growth rate'!$B$3:$T$93,7,FALSE)*VLOOKUP($E276,BY_COM_Demand_Drivers!$A$5:$I$100,9,FALSE)</f>
        <v>0</v>
      </c>
      <c r="M276" s="49">
        <f t="shared" si="19"/>
        <v>0.66249999999999998</v>
      </c>
    </row>
    <row r="277" spans="2:13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 t="shared" si="20"/>
        <v>19.89197755995432</v>
      </c>
      <c r="G277" s="16">
        <f t="shared" si="21"/>
        <v>0</v>
      </c>
      <c r="H277" s="16">
        <f t="shared" si="22"/>
        <v>0</v>
      </c>
      <c r="J277" s="16">
        <f>VLOOKUP($C277,'Growth rate'!$B$3:$T$93,7,FALSE)*VLOOKUP($E277,BY_COM_Demand_Drivers!$A$5:$I$100,7,FALSE)</f>
        <v>30.603042399929727</v>
      </c>
      <c r="K277" s="16">
        <f>VLOOKUP($C277,'Growth rate'!$B$3:$T$93,7,FALSE)*VLOOKUP($E277,BY_COM_Demand_Drivers!$A$5:$I$100,8,FALSE)</f>
        <v>0</v>
      </c>
      <c r="L277" s="16">
        <f>VLOOKUP($C277,'Growth rate'!$B$3:$T$93,7,FALSE)*VLOOKUP($E277,BY_COM_Demand_Drivers!$A$5:$I$100,9,FALSE)</f>
        <v>0</v>
      </c>
      <c r="M277" s="49">
        <f t="shared" si="19"/>
        <v>0.64999999999999991</v>
      </c>
    </row>
    <row r="278" spans="2:13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 t="shared" si="20"/>
        <v>19.732211364397983</v>
      </c>
      <c r="G278" s="16">
        <f t="shared" si="21"/>
        <v>0</v>
      </c>
      <c r="H278" s="16">
        <f t="shared" si="22"/>
        <v>0</v>
      </c>
      <c r="J278" s="16">
        <f>VLOOKUP($C278,'Growth rate'!$B$3:$T$93,7,FALSE)*VLOOKUP($E278,BY_COM_Demand_Drivers!$A$5:$I$100,7,FALSE)</f>
        <v>30.952488414741936</v>
      </c>
      <c r="K278" s="16">
        <f>VLOOKUP($C278,'Growth rate'!$B$3:$T$93,7,FALSE)*VLOOKUP($E278,BY_COM_Demand_Drivers!$A$5:$I$100,8,FALSE)</f>
        <v>0</v>
      </c>
      <c r="L278" s="16">
        <f>VLOOKUP($C278,'Growth rate'!$B$3:$T$93,7,FALSE)*VLOOKUP($E278,BY_COM_Demand_Drivers!$A$5:$I$100,9,FALSE)</f>
        <v>0</v>
      </c>
      <c r="M278" s="49">
        <f t="shared" si="19"/>
        <v>0.63749999999999996</v>
      </c>
    </row>
    <row r="279" spans="2:13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 t="shared" si="20"/>
        <v>19.563709018471343</v>
      </c>
      <c r="G279" s="16">
        <f t="shared" si="21"/>
        <v>0</v>
      </c>
      <c r="H279" s="16">
        <f t="shared" si="22"/>
        <v>0</v>
      </c>
      <c r="J279" s="16">
        <f>VLOOKUP($C279,'Growth rate'!$B$3:$T$93,7,FALSE)*VLOOKUP($E279,BY_COM_Demand_Drivers!$A$5:$I$100,7,FALSE)</f>
        <v>31.301934429554152</v>
      </c>
      <c r="K279" s="16">
        <f>VLOOKUP($C279,'Growth rate'!$B$3:$T$93,7,FALSE)*VLOOKUP($E279,BY_COM_Demand_Drivers!$A$5:$I$100,8,FALSE)</f>
        <v>0</v>
      </c>
      <c r="L279" s="16">
        <f>VLOOKUP($C279,'Growth rate'!$B$3:$T$93,7,FALSE)*VLOOKUP($E279,BY_COM_Demand_Drivers!$A$5:$I$100,9,FALSE)</f>
        <v>0</v>
      </c>
      <c r="M279" s="49">
        <f t="shared" si="19"/>
        <v>0.625</v>
      </c>
    </row>
    <row r="280" spans="2:13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 t="shared" si="20"/>
        <v>19.386470522174395</v>
      </c>
      <c r="G280" s="16">
        <f t="shared" si="21"/>
        <v>0</v>
      </c>
      <c r="H280" s="16">
        <f t="shared" si="22"/>
        <v>0</v>
      </c>
      <c r="J280" s="16">
        <f>VLOOKUP($C280,'Growth rate'!$B$3:$T$93,7,FALSE)*VLOOKUP($E280,BY_COM_Demand_Drivers!$A$5:$I$100,7,FALSE)</f>
        <v>31.651380444366364</v>
      </c>
      <c r="K280" s="16">
        <f>VLOOKUP($C280,'Growth rate'!$B$3:$T$93,7,FALSE)*VLOOKUP($E280,BY_COM_Demand_Drivers!$A$5:$I$100,8,FALSE)</f>
        <v>0</v>
      </c>
      <c r="L280" s="16">
        <f>VLOOKUP($C280,'Growth rate'!$B$3:$T$93,7,FALSE)*VLOOKUP($E280,BY_COM_Demand_Drivers!$A$5:$I$100,9,FALSE)</f>
        <v>0</v>
      </c>
      <c r="M280" s="49">
        <f t="shared" si="19"/>
        <v>0.61249999999999993</v>
      </c>
    </row>
    <row r="281" spans="2:13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 t="shared" si="20"/>
        <v>19.200495875507144</v>
      </c>
      <c r="G281" s="16">
        <f t="shared" si="21"/>
        <v>0</v>
      </c>
      <c r="H281" s="16">
        <f t="shared" si="22"/>
        <v>0</v>
      </c>
      <c r="J281" s="16">
        <f>VLOOKUP($C281,'Growth rate'!$B$3:$T$93,7,FALSE)*VLOOKUP($E281,BY_COM_Demand_Drivers!$A$5:$I$100,7,FALSE)</f>
        <v>32.000826459178576</v>
      </c>
      <c r="K281" s="16">
        <f>VLOOKUP($C281,'Growth rate'!$B$3:$T$93,7,FALSE)*VLOOKUP($E281,BY_COM_Demand_Drivers!$A$5:$I$100,8,FALSE)</f>
        <v>0</v>
      </c>
      <c r="L281" s="16">
        <f>VLOOKUP($C281,'Growth rate'!$B$3:$T$93,7,FALSE)*VLOOKUP($E281,BY_COM_Demand_Drivers!$A$5:$I$100,9,FALSE)</f>
        <v>0</v>
      </c>
      <c r="M281" s="49">
        <f t="shared" si="19"/>
        <v>0.6</v>
      </c>
    </row>
    <row r="282" spans="2:13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 t="shared" si="20"/>
        <v>19.507703809515263</v>
      </c>
      <c r="G282" s="16">
        <f t="shared" si="21"/>
        <v>0</v>
      </c>
      <c r="H282" s="16">
        <f t="shared" si="22"/>
        <v>0</v>
      </c>
      <c r="J282" s="16">
        <f>VLOOKUP($C282,'Growth rate'!$B$3:$T$93,7,FALSE)*VLOOKUP($E282,BY_COM_Demand_Drivers!$A$5:$I$100,7,FALSE)</f>
        <v>32.512839682525438</v>
      </c>
      <c r="K282" s="16">
        <f>VLOOKUP($C282,'Growth rate'!$B$3:$T$93,7,FALSE)*VLOOKUP($E282,BY_COM_Demand_Drivers!$A$5:$I$100,8,FALSE)</f>
        <v>0</v>
      </c>
      <c r="L282" s="16">
        <f>VLOOKUP($C282,'Growth rate'!$B$3:$T$93,7,FALSE)*VLOOKUP($E282,BY_COM_Demand_Drivers!$A$5:$I$100,9,FALSE)</f>
        <v>0</v>
      </c>
      <c r="M282" s="49">
        <f t="shared" si="19"/>
        <v>0.6</v>
      </c>
    </row>
    <row r="283" spans="2:13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 t="shared" si="20"/>
        <v>19.819827070467507</v>
      </c>
      <c r="G283" s="16">
        <f t="shared" si="21"/>
        <v>0</v>
      </c>
      <c r="H283" s="16">
        <f t="shared" si="22"/>
        <v>0</v>
      </c>
      <c r="J283" s="16">
        <f>VLOOKUP($C283,'Growth rate'!$B$3:$T$93,7,FALSE)*VLOOKUP($E283,BY_COM_Demand_Drivers!$A$5:$I$100,7,FALSE)</f>
        <v>33.033045117445845</v>
      </c>
      <c r="K283" s="16">
        <f>VLOOKUP($C283,'Growth rate'!$B$3:$T$93,7,FALSE)*VLOOKUP($E283,BY_COM_Demand_Drivers!$A$5:$I$100,8,FALSE)</f>
        <v>0</v>
      </c>
      <c r="L283" s="16">
        <f>VLOOKUP($C283,'Growth rate'!$B$3:$T$93,7,FALSE)*VLOOKUP($E283,BY_COM_Demand_Drivers!$A$5:$I$100,9,FALSE)</f>
        <v>0</v>
      </c>
      <c r="M283" s="49">
        <f t="shared" si="19"/>
        <v>0.6</v>
      </c>
    </row>
    <row r="284" spans="2:13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 t="shared" si="20"/>
        <v>20.136944303594984</v>
      </c>
      <c r="G284" s="16">
        <f t="shared" si="21"/>
        <v>0</v>
      </c>
      <c r="H284" s="16">
        <f t="shared" si="22"/>
        <v>0</v>
      </c>
      <c r="J284" s="16">
        <f>VLOOKUP($C284,'Growth rate'!$B$3:$T$93,7,FALSE)*VLOOKUP($E284,BY_COM_Demand_Drivers!$A$5:$I$100,7,FALSE)</f>
        <v>33.561573839324971</v>
      </c>
      <c r="K284" s="16">
        <f>VLOOKUP($C284,'Growth rate'!$B$3:$T$93,7,FALSE)*VLOOKUP($E284,BY_COM_Demand_Drivers!$A$5:$I$100,8,FALSE)</f>
        <v>0</v>
      </c>
      <c r="L284" s="16">
        <f>VLOOKUP($C284,'Growth rate'!$B$3:$T$93,7,FALSE)*VLOOKUP($E284,BY_COM_Demand_Drivers!$A$5:$I$100,9,FALSE)</f>
        <v>0</v>
      </c>
      <c r="M284" s="49">
        <f t="shared" si="19"/>
        <v>0.6</v>
      </c>
    </row>
    <row r="285" spans="2:13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 t="shared" si="20"/>
        <v>20.459135412452508</v>
      </c>
      <c r="G285" s="16">
        <f t="shared" si="21"/>
        <v>0</v>
      </c>
      <c r="H285" s="16">
        <f t="shared" si="22"/>
        <v>0</v>
      </c>
      <c r="J285" s="16">
        <f>VLOOKUP($C285,'Growth rate'!$B$3:$T$93,7,FALSE)*VLOOKUP($E285,BY_COM_Demand_Drivers!$A$5:$I$100,7,FALSE)</f>
        <v>34.09855902075418</v>
      </c>
      <c r="K285" s="16">
        <f>VLOOKUP($C285,'Growth rate'!$B$3:$T$93,7,FALSE)*VLOOKUP($E285,BY_COM_Demand_Drivers!$A$5:$I$100,8,FALSE)</f>
        <v>0</v>
      </c>
      <c r="L285" s="16">
        <f>VLOOKUP($C285,'Growth rate'!$B$3:$T$93,7,FALSE)*VLOOKUP($E285,BY_COM_Demand_Drivers!$A$5:$I$100,9,FALSE)</f>
        <v>0</v>
      </c>
      <c r="M285" s="49">
        <f t="shared" si="19"/>
        <v>0.6</v>
      </c>
    </row>
    <row r="286" spans="2:13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 t="shared" si="20"/>
        <v>20.786481579051742</v>
      </c>
      <c r="G286" s="16">
        <f t="shared" si="21"/>
        <v>0</v>
      </c>
      <c r="H286" s="16">
        <f t="shared" si="22"/>
        <v>0</v>
      </c>
      <c r="J286" s="16">
        <f>VLOOKUP($C286,'Growth rate'!$B$3:$T$93,7,FALSE)*VLOOKUP($E286,BY_COM_Demand_Drivers!$A$5:$I$100,7,FALSE)</f>
        <v>34.644135965086235</v>
      </c>
      <c r="K286" s="16">
        <f>VLOOKUP($C286,'Growth rate'!$B$3:$T$93,7,FALSE)*VLOOKUP($E286,BY_COM_Demand_Drivers!$A$5:$I$100,8,FALSE)</f>
        <v>0</v>
      </c>
      <c r="L286" s="16">
        <f>VLOOKUP($C286,'Growth rate'!$B$3:$T$93,7,FALSE)*VLOOKUP($E286,BY_COM_Demand_Drivers!$A$5:$I$100,9,FALSE)</f>
        <v>0</v>
      </c>
      <c r="M286" s="49">
        <f t="shared" si="19"/>
        <v>0.6</v>
      </c>
    </row>
    <row r="287" spans="2:13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 t="shared" si="20"/>
        <v>21.119065284316569</v>
      </c>
      <c r="G287" s="16">
        <f t="shared" si="21"/>
        <v>0</v>
      </c>
      <c r="H287" s="16">
        <f t="shared" si="22"/>
        <v>0</v>
      </c>
      <c r="J287" s="16">
        <f>VLOOKUP($C287,'Growth rate'!$B$3:$T$93,7,FALSE)*VLOOKUP($E287,BY_COM_Demand_Drivers!$A$5:$I$100,7,FALSE)</f>
        <v>35.198442140527618</v>
      </c>
      <c r="K287" s="16">
        <f>VLOOKUP($C287,'Growth rate'!$B$3:$T$93,7,FALSE)*VLOOKUP($E287,BY_COM_Demand_Drivers!$A$5:$I$100,8,FALSE)</f>
        <v>0</v>
      </c>
      <c r="L287" s="16">
        <f>VLOOKUP($C287,'Growth rate'!$B$3:$T$93,7,FALSE)*VLOOKUP($E287,BY_COM_Demand_Drivers!$A$5:$I$100,9,FALSE)</f>
        <v>0</v>
      </c>
      <c r="M287" s="49">
        <f t="shared" si="19"/>
        <v>0.6</v>
      </c>
    </row>
    <row r="288" spans="2:13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 t="shared" si="20"/>
        <v>21.456970328865641</v>
      </c>
      <c r="G288" s="16">
        <f t="shared" si="21"/>
        <v>0</v>
      </c>
      <c r="H288" s="16">
        <f t="shared" si="22"/>
        <v>0</v>
      </c>
      <c r="J288" s="16">
        <f>VLOOKUP($C288,'Growth rate'!$B$3:$T$93,7,FALSE)*VLOOKUP($E288,BY_COM_Demand_Drivers!$A$5:$I$100,7,FALSE)</f>
        <v>35.761617214776066</v>
      </c>
      <c r="K288" s="16">
        <f>VLOOKUP($C288,'Growth rate'!$B$3:$T$93,7,FALSE)*VLOOKUP($E288,BY_COM_Demand_Drivers!$A$5:$I$100,8,FALSE)</f>
        <v>0</v>
      </c>
      <c r="L288" s="16">
        <f>VLOOKUP($C288,'Growth rate'!$B$3:$T$93,7,FALSE)*VLOOKUP($E288,BY_COM_Demand_Drivers!$A$5:$I$100,9,FALSE)</f>
        <v>0</v>
      </c>
      <c r="M288" s="49">
        <f t="shared" si="19"/>
        <v>0.6</v>
      </c>
    </row>
    <row r="289" spans="2:13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 t="shared" si="20"/>
        <v>21.800281854127491</v>
      </c>
      <c r="G289" s="16">
        <f t="shared" si="21"/>
        <v>0</v>
      </c>
      <c r="H289" s="16">
        <f t="shared" si="22"/>
        <v>0</v>
      </c>
      <c r="J289" s="16">
        <f>VLOOKUP($C289,'Growth rate'!$B$3:$T$93,7,FALSE)*VLOOKUP($E289,BY_COM_Demand_Drivers!$A$5:$I$100,7,FALSE)</f>
        <v>36.333803090212484</v>
      </c>
      <c r="K289" s="16">
        <f>VLOOKUP($C289,'Growth rate'!$B$3:$T$93,7,FALSE)*VLOOKUP($E289,BY_COM_Demand_Drivers!$A$5:$I$100,8,FALSE)</f>
        <v>0</v>
      </c>
      <c r="L289" s="16">
        <f>VLOOKUP($C289,'Growth rate'!$B$3:$T$93,7,FALSE)*VLOOKUP($E289,BY_COM_Demand_Drivers!$A$5:$I$100,9,FALSE)</f>
        <v>0</v>
      </c>
      <c r="M289" s="49">
        <f t="shared" si="19"/>
        <v>0.6</v>
      </c>
    </row>
    <row r="290" spans="2:13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 t="shared" si="20"/>
        <v>22.149086363793529</v>
      </c>
      <c r="G290" s="16">
        <f t="shared" si="21"/>
        <v>0</v>
      </c>
      <c r="H290" s="16">
        <f t="shared" si="22"/>
        <v>0</v>
      </c>
      <c r="J290" s="16">
        <f>VLOOKUP($C290,'Growth rate'!$B$3:$T$93,7,FALSE)*VLOOKUP($E290,BY_COM_Demand_Drivers!$A$5:$I$100,7,FALSE)</f>
        <v>36.915143939655884</v>
      </c>
      <c r="K290" s="16">
        <f>VLOOKUP($C290,'Growth rate'!$B$3:$T$93,7,FALSE)*VLOOKUP($E290,BY_COM_Demand_Drivers!$A$5:$I$100,8,FALSE)</f>
        <v>0</v>
      </c>
      <c r="L290" s="16">
        <f>VLOOKUP($C290,'Growth rate'!$B$3:$T$93,7,FALSE)*VLOOKUP($E290,BY_COM_Demand_Drivers!$A$5:$I$100,9,FALSE)</f>
        <v>0</v>
      </c>
      <c r="M290" s="49">
        <f t="shared" si="19"/>
        <v>0.6</v>
      </c>
    </row>
    <row r="291" spans="2:13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 t="shared" si="20"/>
        <v>22.503471745614224</v>
      </c>
      <c r="G291" s="16">
        <f t="shared" si="21"/>
        <v>0</v>
      </c>
      <c r="H291" s="16">
        <f t="shared" si="22"/>
        <v>0</v>
      </c>
      <c r="J291" s="16">
        <f>VLOOKUP($C291,'Growth rate'!$B$3:$T$93,7,FALSE)*VLOOKUP($E291,BY_COM_Demand_Drivers!$A$5:$I$100,7,FALSE)</f>
        <v>37.505786242690377</v>
      </c>
      <c r="K291" s="16">
        <f>VLOOKUP($C291,'Growth rate'!$B$3:$T$93,7,FALSE)*VLOOKUP($E291,BY_COM_Demand_Drivers!$A$5:$I$100,8,FALSE)</f>
        <v>0</v>
      </c>
      <c r="L291" s="16">
        <f>VLOOKUP($C291,'Growth rate'!$B$3:$T$93,7,FALSE)*VLOOKUP($E291,BY_COM_Demand_Drivers!$A$5:$I$100,9,FALSE)</f>
        <v>0</v>
      </c>
      <c r="M291" s="49">
        <f t="shared" si="19"/>
        <v>0.6</v>
      </c>
    </row>
    <row r="292" spans="2:13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 t="shared" si="20"/>
        <v>22.863527293544053</v>
      </c>
      <c r="G292" s="16">
        <f t="shared" si="21"/>
        <v>0</v>
      </c>
      <c r="H292" s="16">
        <f t="shared" si="22"/>
        <v>0</v>
      </c>
      <c r="J292" s="16">
        <f>VLOOKUP($C292,'Growth rate'!$B$3:$T$93,7,FALSE)*VLOOKUP($E292,BY_COM_Demand_Drivers!$A$5:$I$100,7,FALSE)</f>
        <v>38.105878822573423</v>
      </c>
      <c r="K292" s="16">
        <f>VLOOKUP($C292,'Growth rate'!$B$3:$T$93,7,FALSE)*VLOOKUP($E292,BY_COM_Demand_Drivers!$A$5:$I$100,8,FALSE)</f>
        <v>0</v>
      </c>
      <c r="L292" s="16">
        <f>VLOOKUP($C292,'Growth rate'!$B$3:$T$93,7,FALSE)*VLOOKUP($E292,BY_COM_Demand_Drivers!$A$5:$I$100,9,FALSE)</f>
        <v>0</v>
      </c>
      <c r="M292" s="49">
        <f t="shared" si="19"/>
        <v>0.6</v>
      </c>
    </row>
    <row r="293" spans="2:13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 t="shared" si="20"/>
        <v>23.229343730240757</v>
      </c>
      <c r="G293" s="16">
        <f t="shared" si="21"/>
        <v>0</v>
      </c>
      <c r="H293" s="16">
        <f t="shared" si="22"/>
        <v>0</v>
      </c>
      <c r="J293" s="16">
        <f>VLOOKUP($C293,'Growth rate'!$B$3:$T$93,7,FALSE)*VLOOKUP($E293,BY_COM_Demand_Drivers!$A$5:$I$100,7,FALSE)</f>
        <v>38.715572883734595</v>
      </c>
      <c r="K293" s="16">
        <f>VLOOKUP($C293,'Growth rate'!$B$3:$T$93,7,FALSE)*VLOOKUP($E293,BY_COM_Demand_Drivers!$A$5:$I$100,8,FALSE)</f>
        <v>0</v>
      </c>
      <c r="L293" s="16">
        <f>VLOOKUP($C293,'Growth rate'!$B$3:$T$93,7,FALSE)*VLOOKUP($E293,BY_COM_Demand_Drivers!$A$5:$I$100,9,FALSE)</f>
        <v>0</v>
      </c>
      <c r="M293" s="49">
        <f t="shared" si="19"/>
        <v>0.6</v>
      </c>
    </row>
    <row r="294" spans="2:13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 t="shared" si="20"/>
        <v>23.601013229924611</v>
      </c>
      <c r="G294" s="16">
        <f t="shared" si="21"/>
        <v>0</v>
      </c>
      <c r="H294" s="16">
        <f t="shared" si="22"/>
        <v>0</v>
      </c>
      <c r="J294" s="16">
        <f>VLOOKUP($C294,'Growth rate'!$B$3:$T$93,7,FALSE)*VLOOKUP($E294,BY_COM_Demand_Drivers!$A$5:$I$100,7,FALSE)</f>
        <v>39.335022049874354</v>
      </c>
      <c r="K294" s="16">
        <f>VLOOKUP($C294,'Growth rate'!$B$3:$T$93,7,FALSE)*VLOOKUP($E294,BY_COM_Demand_Drivers!$A$5:$I$100,8,FALSE)</f>
        <v>0</v>
      </c>
      <c r="L294" s="16">
        <f>VLOOKUP($C294,'Growth rate'!$B$3:$T$93,7,FALSE)*VLOOKUP($E294,BY_COM_Demand_Drivers!$A$5:$I$100,9,FALSE)</f>
        <v>0</v>
      </c>
      <c r="M294" s="49">
        <f t="shared" si="19"/>
        <v>0.6</v>
      </c>
    </row>
    <row r="295" spans="2:13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 t="shared" si="20"/>
        <v>23.97862944160341</v>
      </c>
      <c r="G295" s="16">
        <f t="shared" si="21"/>
        <v>0</v>
      </c>
      <c r="H295" s="16">
        <f t="shared" si="22"/>
        <v>0</v>
      </c>
      <c r="J295" s="16">
        <f>VLOOKUP($C295,'Growth rate'!$B$3:$T$93,7,FALSE)*VLOOKUP($E295,BY_COM_Demand_Drivers!$A$5:$I$100,7,FALSE)</f>
        <v>39.964382402672349</v>
      </c>
      <c r="K295" s="16">
        <f>VLOOKUP($C295,'Growth rate'!$B$3:$T$93,7,FALSE)*VLOOKUP($E295,BY_COM_Demand_Drivers!$A$5:$I$100,8,FALSE)</f>
        <v>0</v>
      </c>
      <c r="L295" s="16">
        <f>VLOOKUP($C295,'Growth rate'!$B$3:$T$93,7,FALSE)*VLOOKUP($E295,BY_COM_Demand_Drivers!$A$5:$I$100,9,FALSE)</f>
        <v>0</v>
      </c>
      <c r="M295" s="49">
        <f t="shared" si="19"/>
        <v>0.6</v>
      </c>
    </row>
    <row r="296" spans="2:13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 t="shared" si="20"/>
        <v>24.362287512669059</v>
      </c>
      <c r="G296" s="16">
        <f t="shared" si="21"/>
        <v>0</v>
      </c>
      <c r="H296" s="16">
        <f t="shared" si="22"/>
        <v>0</v>
      </c>
      <c r="J296" s="16">
        <f>VLOOKUP($C296,'Growth rate'!$B$3:$T$93,7,FALSE)*VLOOKUP($E296,BY_COM_Demand_Drivers!$A$5:$I$100,7,FALSE)</f>
        <v>40.603812521115103</v>
      </c>
      <c r="K296" s="16">
        <f>VLOOKUP($C296,'Growth rate'!$B$3:$T$93,7,FALSE)*VLOOKUP($E296,BY_COM_Demand_Drivers!$A$5:$I$100,8,FALSE)</f>
        <v>0</v>
      </c>
      <c r="L296" s="16">
        <f>VLOOKUP($C296,'Growth rate'!$B$3:$T$93,7,FALSE)*VLOOKUP($E296,BY_COM_Demand_Drivers!$A$5:$I$100,9,FALSE)</f>
        <v>0</v>
      </c>
      <c r="M296" s="49">
        <f t="shared" si="19"/>
        <v>0.6</v>
      </c>
    </row>
    <row r="297" spans="2:13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 t="shared" si="20"/>
        <v>24.752084112871767</v>
      </c>
      <c r="G297" s="16">
        <f t="shared" si="21"/>
        <v>0</v>
      </c>
      <c r="H297" s="16">
        <f t="shared" si="22"/>
        <v>0</v>
      </c>
      <c r="J297" s="16">
        <f>VLOOKUP($C297,'Growth rate'!$B$3:$T$93,7,FALSE)*VLOOKUP($E297,BY_COM_Demand_Drivers!$A$5:$I$100,7,FALSE)</f>
        <v>41.253473521452946</v>
      </c>
      <c r="K297" s="16">
        <f>VLOOKUP($C297,'Growth rate'!$B$3:$T$93,7,FALSE)*VLOOKUP($E297,BY_COM_Demand_Drivers!$A$5:$I$100,8,FALSE)</f>
        <v>0</v>
      </c>
      <c r="L297" s="16">
        <f>VLOOKUP($C297,'Growth rate'!$B$3:$T$93,7,FALSE)*VLOOKUP($E297,BY_COM_Demand_Drivers!$A$5:$I$100,9,FALSE)</f>
        <v>0</v>
      </c>
      <c r="M297" s="49">
        <f t="shared" si="19"/>
        <v>0.6</v>
      </c>
    </row>
    <row r="298" spans="2:13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 t="shared" si="20"/>
        <v>25.148117458677714</v>
      </c>
      <c r="G298" s="16">
        <f t="shared" si="21"/>
        <v>0</v>
      </c>
      <c r="H298" s="16">
        <f t="shared" si="22"/>
        <v>0</v>
      </c>
      <c r="J298" s="16">
        <f>VLOOKUP($C298,'Growth rate'!$B$3:$T$93,7,FALSE)*VLOOKUP($E298,BY_COM_Demand_Drivers!$A$5:$I$100,7,FALSE)</f>
        <v>41.913529097796193</v>
      </c>
      <c r="K298" s="16">
        <f>VLOOKUP($C298,'Growth rate'!$B$3:$T$93,7,FALSE)*VLOOKUP($E298,BY_COM_Demand_Drivers!$A$5:$I$100,8,FALSE)</f>
        <v>0</v>
      </c>
      <c r="L298" s="16">
        <f>VLOOKUP($C298,'Growth rate'!$B$3:$T$93,7,FALSE)*VLOOKUP($E298,BY_COM_Demand_Drivers!$A$5:$I$100,9,FALSE)</f>
        <v>0</v>
      </c>
      <c r="M298" s="49">
        <f t="shared" si="19"/>
        <v>0.6</v>
      </c>
    </row>
    <row r="299" spans="2:13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 t="shared" si="20"/>
        <v>25.550487338016559</v>
      </c>
      <c r="G299" s="16">
        <f t="shared" si="21"/>
        <v>0</v>
      </c>
      <c r="H299" s="16">
        <f t="shared" si="22"/>
        <v>0</v>
      </c>
      <c r="J299" s="16">
        <f>VLOOKUP($C299,'Growth rate'!$B$3:$T$93,7,FALSE)*VLOOKUP($E299,BY_COM_Demand_Drivers!$A$5:$I$100,7,FALSE)</f>
        <v>42.584145563360934</v>
      </c>
      <c r="K299" s="16">
        <f>VLOOKUP($C299,'Growth rate'!$B$3:$T$93,7,FALSE)*VLOOKUP($E299,BY_COM_Demand_Drivers!$A$5:$I$100,8,FALSE)</f>
        <v>0</v>
      </c>
      <c r="L299" s="16">
        <f>VLOOKUP($C299,'Growth rate'!$B$3:$T$93,7,FALSE)*VLOOKUP($E299,BY_COM_Demand_Drivers!$A$5:$I$100,9,FALSE)</f>
        <v>0</v>
      </c>
      <c r="M299" s="49">
        <f t="shared" si="19"/>
        <v>0.6</v>
      </c>
    </row>
    <row r="300" spans="2:13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 t="shared" si="20"/>
        <v>25.959295135424821</v>
      </c>
      <c r="G300" s="16">
        <f t="shared" si="21"/>
        <v>0</v>
      </c>
      <c r="H300" s="16">
        <f t="shared" si="22"/>
        <v>0</v>
      </c>
      <c r="J300" s="16">
        <f>VLOOKUP($C300,'Growth rate'!$B$3:$T$93,7,FALSE)*VLOOKUP($E300,BY_COM_Demand_Drivers!$A$5:$I$100,7,FALSE)</f>
        <v>43.265491892374705</v>
      </c>
      <c r="K300" s="16">
        <f>VLOOKUP($C300,'Growth rate'!$B$3:$T$93,7,FALSE)*VLOOKUP($E300,BY_COM_Demand_Drivers!$A$5:$I$100,8,FALSE)</f>
        <v>0</v>
      </c>
      <c r="L300" s="16">
        <f>VLOOKUP($C300,'Growth rate'!$B$3:$T$93,7,FALSE)*VLOOKUP($E300,BY_COM_Demand_Drivers!$A$5:$I$100,9,FALSE)</f>
        <v>0</v>
      </c>
      <c r="M300" s="49">
        <f t="shared" si="19"/>
        <v>0.6</v>
      </c>
    </row>
    <row r="301" spans="2:13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 t="shared" si="20"/>
        <v>26.374643857591625</v>
      </c>
      <c r="G301" s="16">
        <f t="shared" si="21"/>
        <v>0</v>
      </c>
      <c r="H301" s="16">
        <f t="shared" si="22"/>
        <v>0</v>
      </c>
      <c r="J301" s="16">
        <f>VLOOKUP($C301,'Growth rate'!$B$3:$T$93,7,FALSE)*VLOOKUP($E301,BY_COM_Demand_Drivers!$A$5:$I$100,7,FALSE)</f>
        <v>43.957739762652707</v>
      </c>
      <c r="K301" s="16">
        <f>VLOOKUP($C301,'Growth rate'!$B$3:$T$93,7,FALSE)*VLOOKUP($E301,BY_COM_Demand_Drivers!$A$5:$I$100,8,FALSE)</f>
        <v>0</v>
      </c>
      <c r="L301" s="16">
        <f>VLOOKUP($C301,'Growth rate'!$B$3:$T$93,7,FALSE)*VLOOKUP($E301,BY_COM_Demand_Drivers!$A$5:$I$100,9,FALSE)</f>
        <v>0</v>
      </c>
      <c r="M301" s="49">
        <f t="shared" si="19"/>
        <v>0.6</v>
      </c>
    </row>
    <row r="302" spans="2:13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 t="shared" si="20"/>
        <v>26.79663815931309</v>
      </c>
      <c r="G302" s="16">
        <f t="shared" si="21"/>
        <v>0</v>
      </c>
      <c r="H302" s="16">
        <f t="shared" si="22"/>
        <v>0</v>
      </c>
      <c r="J302" s="16">
        <f>VLOOKUP($C302,'Growth rate'!$B$3:$T$93,7,FALSE)*VLOOKUP($E302,BY_COM_Demand_Drivers!$A$5:$I$100,7,FALSE)</f>
        <v>44.661063598855151</v>
      </c>
      <c r="K302" s="16">
        <f>VLOOKUP($C302,'Growth rate'!$B$3:$T$93,7,FALSE)*VLOOKUP($E302,BY_COM_Demand_Drivers!$A$5:$I$100,8,FALSE)</f>
        <v>0</v>
      </c>
      <c r="L302" s="16">
        <f>VLOOKUP($C302,'Growth rate'!$B$3:$T$93,7,FALSE)*VLOOKUP($E302,BY_COM_Demand_Drivers!$A$5:$I$100,9,FALSE)</f>
        <v>0</v>
      </c>
      <c r="M302" s="49">
        <f t="shared" si="19"/>
        <v>0.6</v>
      </c>
    </row>
    <row r="303" spans="2:13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 t="shared" si="20"/>
        <v>27.225384369862095</v>
      </c>
      <c r="G303" s="16">
        <f t="shared" si="21"/>
        <v>0</v>
      </c>
      <c r="H303" s="16">
        <f t="shared" si="22"/>
        <v>0</v>
      </c>
      <c r="J303" s="16">
        <f>VLOOKUP($C303,'Growth rate'!$B$3:$T$93,7,FALSE)*VLOOKUP($E303,BY_COM_Demand_Drivers!$A$5:$I$100,7,FALSE)</f>
        <v>45.375640616436826</v>
      </c>
      <c r="K303" s="16">
        <f>VLOOKUP($C303,'Growth rate'!$B$3:$T$93,7,FALSE)*VLOOKUP($E303,BY_COM_Demand_Drivers!$A$5:$I$100,8,FALSE)</f>
        <v>0</v>
      </c>
      <c r="L303" s="16">
        <f>VLOOKUP($C303,'Growth rate'!$B$3:$T$93,7,FALSE)*VLOOKUP($E303,BY_COM_Demand_Drivers!$A$5:$I$100,9,FALSE)</f>
        <v>0</v>
      </c>
      <c r="M303" s="49">
        <f t="shared" si="19"/>
        <v>0.6</v>
      </c>
    </row>
    <row r="304" spans="2:13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 t="shared" si="20"/>
        <v>27.66099051977989</v>
      </c>
      <c r="G304" s="16">
        <f t="shared" si="21"/>
        <v>0</v>
      </c>
      <c r="H304" s="16">
        <f t="shared" si="22"/>
        <v>0</v>
      </c>
      <c r="J304" s="16">
        <f>VLOOKUP($C304,'Growth rate'!$B$3:$T$93,7,FALSE)*VLOOKUP($E304,BY_COM_Demand_Drivers!$A$5:$I$100,7,FALSE)</f>
        <v>46.101650866299821</v>
      </c>
      <c r="K304" s="16">
        <f>VLOOKUP($C304,'Growth rate'!$B$3:$T$93,7,FALSE)*VLOOKUP($E304,BY_COM_Demand_Drivers!$A$5:$I$100,8,FALSE)</f>
        <v>0</v>
      </c>
      <c r="L304" s="16">
        <f>VLOOKUP($C304,'Growth rate'!$B$3:$T$93,7,FALSE)*VLOOKUP($E304,BY_COM_Demand_Drivers!$A$5:$I$100,9,FALSE)</f>
        <v>0</v>
      </c>
      <c r="M304" s="49">
        <f t="shared" si="19"/>
        <v>0.6</v>
      </c>
    </row>
    <row r="305" spans="2:13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 t="shared" si="20"/>
        <v>28.103566368096363</v>
      </c>
      <c r="G305" s="16">
        <f t="shared" si="21"/>
        <v>0</v>
      </c>
      <c r="H305" s="16">
        <f t="shared" si="22"/>
        <v>0</v>
      </c>
      <c r="J305" s="16">
        <f>VLOOKUP($C305,'Growth rate'!$B$3:$T$93,7,FALSE)*VLOOKUP($E305,BY_COM_Demand_Drivers!$A$5:$I$100,7,FALSE)</f>
        <v>46.839277280160609</v>
      </c>
      <c r="K305" s="16">
        <f>VLOOKUP($C305,'Growth rate'!$B$3:$T$93,7,FALSE)*VLOOKUP($E305,BY_COM_Demand_Drivers!$A$5:$I$100,8,FALSE)</f>
        <v>0</v>
      </c>
      <c r="L305" s="16">
        <f>VLOOKUP($C305,'Growth rate'!$B$3:$T$93,7,FALSE)*VLOOKUP($E305,BY_COM_Demand_Drivers!$A$5:$I$100,9,FALSE)</f>
        <v>0</v>
      </c>
      <c r="M305" s="49">
        <f t="shared" si="19"/>
        <v>0.6</v>
      </c>
    </row>
    <row r="306" spans="2:13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 t="shared" si="20"/>
        <v>28.553223429985902</v>
      </c>
      <c r="G306" s="16">
        <f t="shared" si="21"/>
        <v>0</v>
      </c>
      <c r="H306" s="16">
        <f t="shared" si="22"/>
        <v>0</v>
      </c>
      <c r="J306" s="16">
        <f>VLOOKUP($C306,'Growth rate'!$B$3:$T$93,7,FALSE)*VLOOKUP($E306,BY_COM_Demand_Drivers!$A$5:$I$100,7,FALSE)</f>
        <v>47.588705716643169</v>
      </c>
      <c r="K306" s="16">
        <f>VLOOKUP($C306,'Growth rate'!$B$3:$T$93,7,FALSE)*VLOOKUP($E306,BY_COM_Demand_Drivers!$A$5:$I$100,8,FALSE)</f>
        <v>0</v>
      </c>
      <c r="L306" s="16">
        <f>VLOOKUP($C306,'Growth rate'!$B$3:$T$93,7,FALSE)*VLOOKUP($E306,BY_COM_Demand_Drivers!$A$5:$I$100,9,FALSE)</f>
        <v>0</v>
      </c>
      <c r="M306" s="49">
        <f t="shared" si="19"/>
        <v>0.6</v>
      </c>
    </row>
    <row r="307" spans="2:13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 t="shared" si="20"/>
        <v>29.010075004865683</v>
      </c>
      <c r="G307" s="16">
        <f t="shared" si="21"/>
        <v>0</v>
      </c>
      <c r="H307" s="16">
        <f t="shared" si="22"/>
        <v>0</v>
      </c>
      <c r="J307" s="16">
        <f>VLOOKUP($C307,'Growth rate'!$B$3:$T$93,7,FALSE)*VLOOKUP($E307,BY_COM_Demand_Drivers!$A$5:$I$100,7,FALSE)</f>
        <v>48.350125008109472</v>
      </c>
      <c r="K307" s="16">
        <f>VLOOKUP($C307,'Growth rate'!$B$3:$T$93,7,FALSE)*VLOOKUP($E307,BY_COM_Demand_Drivers!$A$5:$I$100,8,FALSE)</f>
        <v>0</v>
      </c>
      <c r="L307" s="16">
        <f>VLOOKUP($C307,'Growth rate'!$B$3:$T$93,7,FALSE)*VLOOKUP($E307,BY_COM_Demand_Drivers!$A$5:$I$100,9,FALSE)</f>
        <v>0</v>
      </c>
      <c r="M307" s="49">
        <f t="shared" si="19"/>
        <v>0.6</v>
      </c>
    </row>
    <row r="308" spans="2:13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 t="shared" si="20"/>
        <v>29.474236204943526</v>
      </c>
      <c r="G308" s="16">
        <f t="shared" si="21"/>
        <v>0</v>
      </c>
      <c r="H308" s="16">
        <f t="shared" si="22"/>
        <v>0</v>
      </c>
      <c r="J308" s="16">
        <f>VLOOKUP($C308,'Growth rate'!$B$3:$T$93,7,FALSE)*VLOOKUP($E308,BY_COM_Demand_Drivers!$A$5:$I$100,7,FALSE)</f>
        <v>49.123727008239214</v>
      </c>
      <c r="K308" s="16">
        <f>VLOOKUP($C308,'Growth rate'!$B$3:$T$93,7,FALSE)*VLOOKUP($E308,BY_COM_Demand_Drivers!$A$5:$I$100,8,FALSE)</f>
        <v>0</v>
      </c>
      <c r="L308" s="16">
        <f>VLOOKUP($C308,'Growth rate'!$B$3:$T$93,7,FALSE)*VLOOKUP($E308,BY_COM_Demand_Drivers!$A$5:$I$100,9,FALSE)</f>
        <v>0</v>
      </c>
      <c r="M308" s="49">
        <f t="shared" si="19"/>
        <v>0.6</v>
      </c>
    </row>
    <row r="309" spans="2:13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 t="shared" si="20"/>
        <v>29.945823984222628</v>
      </c>
      <c r="G309" s="16">
        <f t="shared" si="21"/>
        <v>0</v>
      </c>
      <c r="H309" s="16">
        <f t="shared" si="22"/>
        <v>0</v>
      </c>
      <c r="J309" s="16">
        <f>VLOOKUP($C309,'Growth rate'!$B$3:$T$93,7,FALSE)*VLOOKUP($E309,BY_COM_Demand_Drivers!$A$5:$I$100,7,FALSE)</f>
        <v>49.909706640371049</v>
      </c>
      <c r="K309" s="16">
        <f>VLOOKUP($C309,'Growth rate'!$B$3:$T$93,7,FALSE)*VLOOKUP($E309,BY_COM_Demand_Drivers!$A$5:$I$100,8,FALSE)</f>
        <v>0</v>
      </c>
      <c r="L309" s="16">
        <f>VLOOKUP($C309,'Growth rate'!$B$3:$T$93,7,FALSE)*VLOOKUP($E309,BY_COM_Demand_Drivers!$A$5:$I$100,9,FALSE)</f>
        <v>0</v>
      </c>
      <c r="M309" s="49">
        <f t="shared" si="19"/>
        <v>0.6</v>
      </c>
    </row>
    <row r="310" spans="2:13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 t="shared" si="20"/>
        <v>30.424957167970195</v>
      </c>
      <c r="G310" s="16">
        <f t="shared" si="21"/>
        <v>0</v>
      </c>
      <c r="H310" s="16">
        <f t="shared" si="22"/>
        <v>0</v>
      </c>
      <c r="J310" s="16">
        <f>VLOOKUP($C310,'Growth rate'!$B$3:$T$93,7,FALSE)*VLOOKUP($E310,BY_COM_Demand_Drivers!$A$5:$I$100,7,FALSE)</f>
        <v>50.708261946616993</v>
      </c>
      <c r="K310" s="16">
        <f>VLOOKUP($C310,'Growth rate'!$B$3:$T$93,7,FALSE)*VLOOKUP($E310,BY_COM_Demand_Drivers!$A$5:$I$100,8,FALSE)</f>
        <v>0</v>
      </c>
      <c r="L310" s="16">
        <f>VLOOKUP($C310,'Growth rate'!$B$3:$T$93,7,FALSE)*VLOOKUP($E310,BY_COM_Demand_Drivers!$A$5:$I$100,9,FALSE)</f>
        <v>0</v>
      </c>
      <c r="M310" s="49">
        <f t="shared" si="19"/>
        <v>0.6</v>
      </c>
    </row>
    <row r="311" spans="2:13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 t="shared" si="20"/>
        <v>30.911756482657719</v>
      </c>
      <c r="G311" s="16">
        <f t="shared" si="21"/>
        <v>0</v>
      </c>
      <c r="H311" s="16">
        <f t="shared" si="22"/>
        <v>0</v>
      </c>
      <c r="J311" s="16">
        <f>VLOOKUP($C311,'Growth rate'!$B$3:$T$93,7,FALSE)*VLOOKUP($E311,BY_COM_Demand_Drivers!$A$5:$I$100,7,FALSE)</f>
        <v>51.519594137762866</v>
      </c>
      <c r="K311" s="16">
        <f>VLOOKUP($C311,'Growth rate'!$B$3:$T$93,7,FALSE)*VLOOKUP($E311,BY_COM_Demand_Drivers!$A$5:$I$100,8,FALSE)</f>
        <v>0</v>
      </c>
      <c r="L311" s="16">
        <f>VLOOKUP($C311,'Growth rate'!$B$3:$T$93,7,FALSE)*VLOOKUP($E311,BY_COM_Demand_Drivers!$A$5:$I$100,9,FALSE)</f>
        <v>0</v>
      </c>
      <c r="M311" s="49">
        <f t="shared" si="19"/>
        <v>0.6</v>
      </c>
    </row>
    <row r="312" spans="2:13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 t="shared" si="20"/>
        <v>31.406344586380243</v>
      </c>
      <c r="G312" s="16">
        <f t="shared" si="21"/>
        <v>0</v>
      </c>
      <c r="H312" s="16">
        <f t="shared" si="22"/>
        <v>0</v>
      </c>
      <c r="J312" s="16">
        <f>VLOOKUP($C312,'Growth rate'!$B$3:$T$93,7,FALSE)*VLOOKUP($E312,BY_COM_Demand_Drivers!$A$5:$I$100,7,FALSE)</f>
        <v>52.343907643967071</v>
      </c>
      <c r="K312" s="16">
        <f>VLOOKUP($C312,'Growth rate'!$B$3:$T$93,7,FALSE)*VLOOKUP($E312,BY_COM_Demand_Drivers!$A$5:$I$100,8,FALSE)</f>
        <v>0</v>
      </c>
      <c r="L312" s="16">
        <f>VLOOKUP($C312,'Growth rate'!$B$3:$T$93,7,FALSE)*VLOOKUP($E312,BY_COM_Demand_Drivers!$A$5:$I$100,9,FALSE)</f>
        <v>0</v>
      </c>
      <c r="M312" s="49">
        <f t="shared" si="19"/>
        <v>0.6</v>
      </c>
    </row>
    <row r="313" spans="2:13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 t="shared" si="20"/>
        <v>31.908846099762329</v>
      </c>
      <c r="G313" s="16">
        <f t="shared" si="21"/>
        <v>0</v>
      </c>
      <c r="H313" s="16">
        <f t="shared" si="22"/>
        <v>0</v>
      </c>
      <c r="J313" s="16">
        <f>VLOOKUP($C313,'Growth rate'!$B$3:$T$93,7,FALSE)*VLOOKUP($E313,BY_COM_Demand_Drivers!$A$5:$I$100,7,FALSE)</f>
        <v>53.181410166270553</v>
      </c>
      <c r="K313" s="16">
        <f>VLOOKUP($C313,'Growth rate'!$B$3:$T$93,7,FALSE)*VLOOKUP($E313,BY_COM_Demand_Drivers!$A$5:$I$100,8,FALSE)</f>
        <v>0</v>
      </c>
      <c r="L313" s="16">
        <f>VLOOKUP($C313,'Growth rate'!$B$3:$T$93,7,FALSE)*VLOOKUP($E313,BY_COM_Demand_Drivers!$A$5:$I$100,9,FALSE)</f>
        <v>0</v>
      </c>
      <c r="M313" s="49">
        <f t="shared" si="19"/>
        <v>0.6</v>
      </c>
    </row>
    <row r="314" spans="2:13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 t="shared" si="20"/>
        <v>32.419387637358518</v>
      </c>
      <c r="G314" s="16">
        <f t="shared" si="21"/>
        <v>0</v>
      </c>
      <c r="H314" s="16">
        <f t="shared" si="22"/>
        <v>0</v>
      </c>
      <c r="J314" s="16">
        <f>VLOOKUP($C314,'Growth rate'!$B$3:$T$93,7,FALSE)*VLOOKUP($E314,BY_COM_Demand_Drivers!$A$5:$I$100,7,FALSE)</f>
        <v>54.032312728930869</v>
      </c>
      <c r="K314" s="16">
        <f>VLOOKUP($C314,'Growth rate'!$B$3:$T$93,7,FALSE)*VLOOKUP($E314,BY_COM_Demand_Drivers!$A$5:$I$100,8,FALSE)</f>
        <v>0</v>
      </c>
      <c r="L314" s="16">
        <f>VLOOKUP($C314,'Growth rate'!$B$3:$T$93,7,FALSE)*VLOOKUP($E314,BY_COM_Demand_Drivers!$A$5:$I$100,9,FALSE)</f>
        <v>0</v>
      </c>
      <c r="M314" s="49">
        <f t="shared" si="19"/>
        <v>0.6</v>
      </c>
    </row>
    <row r="315" spans="2:13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 t="shared" si="20"/>
        <v>32.938097839556264</v>
      </c>
      <c r="G315" s="16">
        <f t="shared" si="21"/>
        <v>0</v>
      </c>
      <c r="H315" s="16">
        <f t="shared" si="22"/>
        <v>0</v>
      </c>
      <c r="J315" s="16">
        <f>VLOOKUP($C315,'Growth rate'!$B$3:$T$93,7,FALSE)*VLOOKUP($E315,BY_COM_Demand_Drivers!$A$5:$I$100,7,FALSE)</f>
        <v>54.89682973259378</v>
      </c>
      <c r="K315" s="16">
        <f>VLOOKUP($C315,'Growth rate'!$B$3:$T$93,7,FALSE)*VLOOKUP($E315,BY_COM_Demand_Drivers!$A$5:$I$100,8,FALSE)</f>
        <v>0</v>
      </c>
      <c r="L315" s="16">
        <f>VLOOKUP($C315,'Growth rate'!$B$3:$T$93,7,FALSE)*VLOOKUP($E315,BY_COM_Demand_Drivers!$A$5:$I$100,9,FALSE)</f>
        <v>0</v>
      </c>
      <c r="M315" s="49">
        <f t="shared" si="19"/>
        <v>0.6</v>
      </c>
    </row>
    <row r="316" spans="2:13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 t="shared" si="20"/>
        <v>33.465107404989162</v>
      </c>
      <c r="G316" s="16">
        <f t="shared" si="21"/>
        <v>0</v>
      </c>
      <c r="H316" s="16">
        <f t="shared" si="22"/>
        <v>0</v>
      </c>
      <c r="J316" s="16">
        <f>VLOOKUP($C316,'Growth rate'!$B$3:$T$93,7,FALSE)*VLOOKUP($E316,BY_COM_Demand_Drivers!$A$5:$I$100,7,FALSE)</f>
        <v>55.77517900831527</v>
      </c>
      <c r="K316" s="16">
        <f>VLOOKUP($C316,'Growth rate'!$B$3:$T$93,7,FALSE)*VLOOKUP($E316,BY_COM_Demand_Drivers!$A$5:$I$100,8,FALSE)</f>
        <v>0</v>
      </c>
      <c r="L316" s="16">
        <f>VLOOKUP($C316,'Growth rate'!$B$3:$T$93,7,FALSE)*VLOOKUP($E316,BY_COM_Demand_Drivers!$A$5:$I$100,9,FALSE)</f>
        <v>0</v>
      </c>
      <c r="M316" s="49">
        <f t="shared" si="19"/>
        <v>0.6</v>
      </c>
    </row>
    <row r="317" spans="2:13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 t="shared" si="20"/>
        <v>34.000549123468993</v>
      </c>
      <c r="G317" s="16">
        <f t="shared" si="21"/>
        <v>0</v>
      </c>
      <c r="H317" s="16">
        <f t="shared" si="22"/>
        <v>0</v>
      </c>
      <c r="J317" s="16">
        <f>VLOOKUP($C317,'Growth rate'!$B$3:$T$93,7,FALSE)*VLOOKUP($E317,BY_COM_Demand_Drivers!$A$5:$I$100,7,FALSE)</f>
        <v>56.667581872448324</v>
      </c>
      <c r="K317" s="16">
        <f>VLOOKUP($C317,'Growth rate'!$B$3:$T$93,7,FALSE)*VLOOKUP($E317,BY_COM_Demand_Drivers!$A$5:$I$100,8,FALSE)</f>
        <v>0</v>
      </c>
      <c r="L317" s="16">
        <f>VLOOKUP($C317,'Growth rate'!$B$3:$T$93,7,FALSE)*VLOOKUP($E317,BY_COM_Demand_Drivers!$A$5:$I$100,9,FALSE)</f>
        <v>0</v>
      </c>
      <c r="M317" s="49">
        <f t="shared" si="19"/>
        <v>0.6</v>
      </c>
    </row>
    <row r="318" spans="2:13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 t="shared" si="20"/>
        <v>34.544557909444492</v>
      </c>
      <c r="G318" s="16">
        <f t="shared" si="21"/>
        <v>0</v>
      </c>
      <c r="H318" s="16">
        <f t="shared" si="22"/>
        <v>0</v>
      </c>
      <c r="J318" s="16">
        <f>VLOOKUP($C318,'Growth rate'!$B$3:$T$93,7,FALSE)*VLOOKUP($E318,BY_COM_Demand_Drivers!$A$5:$I$100,7,FALSE)</f>
        <v>57.574263182407492</v>
      </c>
      <c r="K318" s="16">
        <f>VLOOKUP($C318,'Growth rate'!$B$3:$T$93,7,FALSE)*VLOOKUP($E318,BY_COM_Demand_Drivers!$A$5:$I$100,8,FALSE)</f>
        <v>0</v>
      </c>
      <c r="L318" s="16">
        <f>VLOOKUP($C318,'Growth rate'!$B$3:$T$93,7,FALSE)*VLOOKUP($E318,BY_COM_Demand_Drivers!$A$5:$I$100,9,FALSE)</f>
        <v>0</v>
      </c>
      <c r="M318" s="49">
        <f t="shared" si="19"/>
        <v>0.6</v>
      </c>
    </row>
    <row r="319" spans="2:13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 t="shared" si="20"/>
        <v>35.097270835995609</v>
      </c>
      <c r="G319" s="16">
        <f t="shared" si="21"/>
        <v>0</v>
      </c>
      <c r="H319" s="16">
        <f t="shared" si="22"/>
        <v>0</v>
      </c>
      <c r="J319" s="16">
        <f>VLOOKUP($C319,'Growth rate'!$B$3:$T$93,7,FALSE)*VLOOKUP($E319,BY_COM_Demand_Drivers!$A$5:$I$100,7,FALSE)</f>
        <v>58.495451393326022</v>
      </c>
      <c r="K319" s="16">
        <f>VLOOKUP($C319,'Growth rate'!$B$3:$T$93,7,FALSE)*VLOOKUP($E319,BY_COM_Demand_Drivers!$A$5:$I$100,8,FALSE)</f>
        <v>0</v>
      </c>
      <c r="L319" s="16">
        <f>VLOOKUP($C319,'Growth rate'!$B$3:$T$93,7,FALSE)*VLOOKUP($E319,BY_COM_Demand_Drivers!$A$5:$I$100,9,FALSE)</f>
        <v>0</v>
      </c>
      <c r="M319" s="49">
        <f t="shared" si="19"/>
        <v>0.6</v>
      </c>
    </row>
    <row r="320" spans="2:13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 t="shared" si="20"/>
        <v>35.658827169371534</v>
      </c>
      <c r="G320" s="16">
        <f t="shared" si="21"/>
        <v>0</v>
      </c>
      <c r="H320" s="16">
        <f t="shared" si="22"/>
        <v>0</v>
      </c>
      <c r="J320" s="16">
        <f>VLOOKUP($C320,'Growth rate'!$B$3:$T$93,7,FALSE)*VLOOKUP($E320,BY_COM_Demand_Drivers!$A$5:$I$100,7,FALSE)</f>
        <v>59.431378615619231</v>
      </c>
      <c r="K320" s="16">
        <f>VLOOKUP($C320,'Growth rate'!$B$3:$T$93,7,FALSE)*VLOOKUP($E320,BY_COM_Demand_Drivers!$A$5:$I$100,8,FALSE)</f>
        <v>0</v>
      </c>
      <c r="L320" s="16">
        <f>VLOOKUP($C320,'Growth rate'!$B$3:$T$93,7,FALSE)*VLOOKUP($E320,BY_COM_Demand_Drivers!$A$5:$I$100,9,FALSE)</f>
        <v>0</v>
      </c>
      <c r="M320" s="49">
        <f t="shared" si="19"/>
        <v>0.6</v>
      </c>
    </row>
    <row r="321" spans="2:13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 t="shared" si="20"/>
        <v>36.229368404081491</v>
      </c>
      <c r="G321" s="16">
        <f t="shared" si="21"/>
        <v>0</v>
      </c>
      <c r="H321" s="16">
        <f t="shared" si="22"/>
        <v>0</v>
      </c>
      <c r="J321" s="16">
        <f>VLOOKUP($C321,'Growth rate'!$B$3:$T$93,7,FALSE)*VLOOKUP($E321,BY_COM_Demand_Drivers!$A$5:$I$100,7,FALSE)</f>
        <v>60.382280673469154</v>
      </c>
      <c r="K321" s="16">
        <f>VLOOKUP($C321,'Growth rate'!$B$3:$T$93,7,FALSE)*VLOOKUP($E321,BY_COM_Demand_Drivers!$A$5:$I$100,8,FALSE)</f>
        <v>0</v>
      </c>
      <c r="L321" s="16">
        <f>VLOOKUP($C321,'Growth rate'!$B$3:$T$93,7,FALSE)*VLOOKUP($E321,BY_COM_Demand_Drivers!$A$5:$I$100,9,FALSE)</f>
        <v>0</v>
      </c>
      <c r="M321" s="49">
        <f t="shared" ref="M321:M337" si="23">M239</f>
        <v>0.6</v>
      </c>
    </row>
    <row r="322" spans="2:13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 t="shared" si="20"/>
        <v>36.809038298546788</v>
      </c>
      <c r="G322" s="16">
        <f t="shared" si="21"/>
        <v>0</v>
      </c>
      <c r="H322" s="16">
        <f t="shared" si="22"/>
        <v>0</v>
      </c>
      <c r="J322" s="16">
        <f>VLOOKUP($C322,'Growth rate'!$B$3:$T$93,7,FALSE)*VLOOKUP($E322,BY_COM_Demand_Drivers!$A$5:$I$100,7,FALSE)</f>
        <v>61.348397164244652</v>
      </c>
      <c r="K322" s="16">
        <f>VLOOKUP($C322,'Growth rate'!$B$3:$T$93,7,FALSE)*VLOOKUP($E322,BY_COM_Demand_Drivers!$A$5:$I$100,8,FALSE)</f>
        <v>0</v>
      </c>
      <c r="L322" s="16">
        <f>VLOOKUP($C322,'Growth rate'!$B$3:$T$93,7,FALSE)*VLOOKUP($E322,BY_COM_Demand_Drivers!$A$5:$I$100,9,FALSE)</f>
        <v>0</v>
      </c>
      <c r="M322" s="49">
        <f t="shared" si="23"/>
        <v>0.6</v>
      </c>
    </row>
    <row r="323" spans="2:13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 t="shared" si="20"/>
        <v>37.397982911323545</v>
      </c>
      <c r="G323" s="16">
        <f t="shared" si="21"/>
        <v>0</v>
      </c>
      <c r="H323" s="16">
        <f t="shared" si="22"/>
        <v>0</v>
      </c>
      <c r="J323" s="16">
        <f>VLOOKUP($C323,'Growth rate'!$B$3:$T$93,7,FALSE)*VLOOKUP($E323,BY_COM_Demand_Drivers!$A$5:$I$100,7,FALSE)</f>
        <v>62.329971518872576</v>
      </c>
      <c r="K323" s="16">
        <f>VLOOKUP($C323,'Growth rate'!$B$3:$T$93,7,FALSE)*VLOOKUP($E323,BY_COM_Demand_Drivers!$A$5:$I$100,8,FALSE)</f>
        <v>0</v>
      </c>
      <c r="L323" s="16">
        <f>VLOOKUP($C323,'Growth rate'!$B$3:$T$93,7,FALSE)*VLOOKUP($E323,BY_COM_Demand_Drivers!$A$5:$I$100,9,FALSE)</f>
        <v>0</v>
      </c>
      <c r="M323" s="49">
        <f t="shared" si="23"/>
        <v>0.6</v>
      </c>
    </row>
    <row r="324" spans="2:13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 t="shared" si="20"/>
        <v>37.996350637904719</v>
      </c>
      <c r="G324" s="16">
        <f t="shared" si="21"/>
        <v>0</v>
      </c>
      <c r="H324" s="16">
        <f t="shared" si="22"/>
        <v>0</v>
      </c>
      <c r="J324" s="16">
        <f>VLOOKUP($C324,'Growth rate'!$B$3:$T$93,7,FALSE)*VLOOKUP($E324,BY_COM_Demand_Drivers!$A$5:$I$100,7,FALSE)</f>
        <v>63.327251063174536</v>
      </c>
      <c r="K324" s="16">
        <f>VLOOKUP($C324,'Growth rate'!$B$3:$T$93,7,FALSE)*VLOOKUP($E324,BY_COM_Demand_Drivers!$A$5:$I$100,8,FALSE)</f>
        <v>0</v>
      </c>
      <c r="L324" s="16">
        <f>VLOOKUP($C324,'Growth rate'!$B$3:$T$93,7,FALSE)*VLOOKUP($E324,BY_COM_Demand_Drivers!$A$5:$I$100,9,FALSE)</f>
        <v>0</v>
      </c>
      <c r="M324" s="49">
        <f t="shared" si="23"/>
        <v>0.6</v>
      </c>
    </row>
    <row r="325" spans="2:13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 t="shared" ref="F325:F388" si="24">J325*$M325</f>
        <v>38.6042922481112</v>
      </c>
      <c r="G325" s="16">
        <f t="shared" ref="G325:G388" si="25">K325*$M325</f>
        <v>0</v>
      </c>
      <c r="H325" s="16">
        <f t="shared" ref="H325:H388" si="26">L325*$M325</f>
        <v>0</v>
      </c>
      <c r="J325" s="16">
        <f>VLOOKUP($C325,'Growth rate'!$B$3:$T$93,7,FALSE)*VLOOKUP($E325,BY_COM_Demand_Drivers!$A$5:$I$100,7,FALSE)</f>
        <v>64.340487080185341</v>
      </c>
      <c r="K325" s="16">
        <f>VLOOKUP($C325,'Growth rate'!$B$3:$T$93,7,FALSE)*VLOOKUP($E325,BY_COM_Demand_Drivers!$A$5:$I$100,8,FALSE)</f>
        <v>0</v>
      </c>
      <c r="L325" s="16">
        <f>VLOOKUP($C325,'Growth rate'!$B$3:$T$93,7,FALSE)*VLOOKUP($E325,BY_COM_Demand_Drivers!$A$5:$I$100,9,FALSE)</f>
        <v>0</v>
      </c>
      <c r="M325" s="49">
        <f t="shared" si="23"/>
        <v>0.6</v>
      </c>
    </row>
    <row r="326" spans="2:13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 t="shared" si="24"/>
        <v>39.221960924080975</v>
      </c>
      <c r="G326" s="16">
        <f t="shared" si="25"/>
        <v>0</v>
      </c>
      <c r="H326" s="16">
        <f t="shared" si="26"/>
        <v>0</v>
      </c>
      <c r="J326" s="16">
        <f>VLOOKUP($C326,'Growth rate'!$B$3:$T$93,7,FALSE)*VLOOKUP($E326,BY_COM_Demand_Drivers!$A$5:$I$100,7,FALSE)</f>
        <v>65.369934873468296</v>
      </c>
      <c r="K326" s="16">
        <f>VLOOKUP($C326,'Growth rate'!$B$3:$T$93,7,FALSE)*VLOOKUP($E326,BY_COM_Demand_Drivers!$A$5:$I$100,8,FALSE)</f>
        <v>0</v>
      </c>
      <c r="L326" s="16">
        <f>VLOOKUP($C326,'Growth rate'!$B$3:$T$93,7,FALSE)*VLOOKUP($E326,BY_COM_Demand_Drivers!$A$5:$I$100,9,FALSE)</f>
        <v>0</v>
      </c>
      <c r="M326" s="49">
        <f t="shared" si="23"/>
        <v>0.6</v>
      </c>
    </row>
    <row r="327" spans="2:13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 t="shared" si="24"/>
        <v>39.84951229886628</v>
      </c>
      <c r="G327" s="16">
        <f t="shared" si="25"/>
        <v>0</v>
      </c>
      <c r="H327" s="16">
        <f t="shared" si="26"/>
        <v>0</v>
      </c>
      <c r="J327" s="16">
        <f>VLOOKUP($C327,'Growth rate'!$B$3:$T$93,7,FALSE)*VLOOKUP($E327,BY_COM_Demand_Drivers!$A$5:$I$100,7,FALSE)</f>
        <v>66.415853831443798</v>
      </c>
      <c r="K327" s="16">
        <f>VLOOKUP($C327,'Growth rate'!$B$3:$T$93,7,FALSE)*VLOOKUP($E327,BY_COM_Demand_Drivers!$A$5:$I$100,8,FALSE)</f>
        <v>0</v>
      </c>
      <c r="L327" s="16">
        <f>VLOOKUP($C327,'Growth rate'!$B$3:$T$93,7,FALSE)*VLOOKUP($E327,BY_COM_Demand_Drivers!$A$5:$I$100,9,FALSE)</f>
        <v>0</v>
      </c>
      <c r="M327" s="49">
        <f t="shared" si="23"/>
        <v>0.6</v>
      </c>
    </row>
    <row r="328" spans="2:13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 t="shared" si="24"/>
        <v>40.48710449564814</v>
      </c>
      <c r="G328" s="16">
        <f t="shared" si="25"/>
        <v>0</v>
      </c>
      <c r="H328" s="16">
        <f t="shared" si="26"/>
        <v>0</v>
      </c>
      <c r="J328" s="16">
        <f>VLOOKUP($C328,'Growth rate'!$B$3:$T$93,7,FALSE)*VLOOKUP($E328,BY_COM_Demand_Drivers!$A$5:$I$100,7,FALSE)</f>
        <v>67.4785074927469</v>
      </c>
      <c r="K328" s="16">
        <f>VLOOKUP($C328,'Growth rate'!$B$3:$T$93,7,FALSE)*VLOOKUP($E328,BY_COM_Demand_Drivers!$A$5:$I$100,8,FALSE)</f>
        <v>0</v>
      </c>
      <c r="L328" s="16">
        <f>VLOOKUP($C328,'Growth rate'!$B$3:$T$93,7,FALSE)*VLOOKUP($E328,BY_COM_Demand_Drivers!$A$5:$I$100,9,FALSE)</f>
        <v>0</v>
      </c>
      <c r="M328" s="49">
        <f t="shared" si="23"/>
        <v>0.6</v>
      </c>
    </row>
    <row r="329" spans="2:13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 t="shared" si="24"/>
        <v>41.134898167578505</v>
      </c>
      <c r="G329" s="16">
        <f t="shared" si="25"/>
        <v>0</v>
      </c>
      <c r="H329" s="16">
        <f t="shared" si="26"/>
        <v>0</v>
      </c>
      <c r="J329" s="16">
        <f>VLOOKUP($C329,'Growth rate'!$B$3:$T$93,7,FALSE)*VLOOKUP($E329,BY_COM_Demand_Drivers!$A$5:$I$100,7,FALSE)</f>
        <v>68.55816361263085</v>
      </c>
      <c r="K329" s="16">
        <f>VLOOKUP($C329,'Growth rate'!$B$3:$T$93,7,FALSE)*VLOOKUP($E329,BY_COM_Demand_Drivers!$A$5:$I$100,8,FALSE)</f>
        <v>0</v>
      </c>
      <c r="L329" s="16">
        <f>VLOOKUP($C329,'Growth rate'!$B$3:$T$93,7,FALSE)*VLOOKUP($E329,BY_COM_Demand_Drivers!$A$5:$I$100,9,FALSE)</f>
        <v>0</v>
      </c>
      <c r="M329" s="49">
        <f t="shared" si="23"/>
        <v>0.6</v>
      </c>
    </row>
    <row r="330" spans="2:13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 t="shared" si="24"/>
        <v>41.793056538259769</v>
      </c>
      <c r="G330" s="16">
        <f t="shared" si="25"/>
        <v>0</v>
      </c>
      <c r="H330" s="16">
        <f t="shared" si="26"/>
        <v>0</v>
      </c>
      <c r="J330" s="16">
        <f>VLOOKUP($C330,'Growth rate'!$B$3:$T$93,7,FALSE)*VLOOKUP($E330,BY_COM_Demand_Drivers!$A$5:$I$100,7,FALSE)</f>
        <v>69.655094230432951</v>
      </c>
      <c r="K330" s="16">
        <f>VLOOKUP($C330,'Growth rate'!$B$3:$T$93,7,FALSE)*VLOOKUP($E330,BY_COM_Demand_Drivers!$A$5:$I$100,8,FALSE)</f>
        <v>0</v>
      </c>
      <c r="L330" s="16">
        <f>VLOOKUP($C330,'Growth rate'!$B$3:$T$93,7,FALSE)*VLOOKUP($E330,BY_COM_Demand_Drivers!$A$5:$I$100,9,FALSE)</f>
        <v>0</v>
      </c>
      <c r="M330" s="49">
        <f t="shared" si="23"/>
        <v>0.6</v>
      </c>
    </row>
    <row r="331" spans="2:13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 t="shared" si="24"/>
        <v>42.46174544287193</v>
      </c>
      <c r="G331" s="16">
        <f t="shared" si="25"/>
        <v>0</v>
      </c>
      <c r="H331" s="16">
        <f t="shared" si="26"/>
        <v>0</v>
      </c>
      <c r="J331" s="16">
        <f>VLOOKUP($C331,'Growth rate'!$B$3:$T$93,7,FALSE)*VLOOKUP($E331,BY_COM_Demand_Drivers!$A$5:$I$100,7,FALSE)</f>
        <v>70.769575738119883</v>
      </c>
      <c r="K331" s="16">
        <f>VLOOKUP($C331,'Growth rate'!$B$3:$T$93,7,FALSE)*VLOOKUP($E331,BY_COM_Demand_Drivers!$A$5:$I$100,8,FALSE)</f>
        <v>0</v>
      </c>
      <c r="L331" s="16">
        <f>VLOOKUP($C331,'Growth rate'!$B$3:$T$93,7,FALSE)*VLOOKUP($E331,BY_COM_Demand_Drivers!$A$5:$I$100,9,FALSE)</f>
        <v>0</v>
      </c>
      <c r="M331" s="49">
        <f t="shared" si="23"/>
        <v>0.6</v>
      </c>
    </row>
    <row r="332" spans="2:13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 t="shared" si="24"/>
        <v>539.60708248989897</v>
      </c>
      <c r="G332" s="16">
        <f t="shared" si="25"/>
        <v>0</v>
      </c>
      <c r="H332" s="16">
        <f t="shared" si="26"/>
        <v>0</v>
      </c>
      <c r="J332" s="16">
        <f>VLOOKUP($C332,'Growth rate'!$B$3:$T$93,7,FALSE)*VLOOKUP($E332,BY_COM_Demand_Drivers!$A$5:$I$100,7,FALSE)</f>
        <v>539.60708248989897</v>
      </c>
      <c r="K332" s="16">
        <f>VLOOKUP($C332,'Growth rate'!$B$3:$T$93,7,FALSE)*VLOOKUP($E332,BY_COM_Demand_Drivers!$A$5:$I$100,8,FALSE)</f>
        <v>0</v>
      </c>
      <c r="L332" s="16">
        <f>VLOOKUP($C332,'Growth rate'!$B$3:$T$93,7,FALSE)*VLOOKUP($E332,BY_COM_Demand_Drivers!$A$5:$I$100,9,FALSE)</f>
        <v>0</v>
      </c>
      <c r="M332" s="49">
        <f t="shared" si="23"/>
        <v>1</v>
      </c>
    </row>
    <row r="333" spans="2:13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 t="shared" si="24"/>
        <v>548.51503527431601</v>
      </c>
      <c r="G333" s="16">
        <f t="shared" si="25"/>
        <v>0</v>
      </c>
      <c r="H333" s="16">
        <f t="shared" si="26"/>
        <v>0</v>
      </c>
      <c r="J333" s="16">
        <f>VLOOKUP($C333,'Growth rate'!$B$3:$T$93,7,FALSE)*VLOOKUP($E333,BY_COM_Demand_Drivers!$A$5:$I$100,7,FALSE)</f>
        <v>548.51503527431601</v>
      </c>
      <c r="K333" s="16">
        <f>VLOOKUP($C333,'Growth rate'!$B$3:$T$93,7,FALSE)*VLOOKUP($E333,BY_COM_Demand_Drivers!$A$5:$I$100,8,FALSE)</f>
        <v>0</v>
      </c>
      <c r="L333" s="16">
        <f>VLOOKUP($C333,'Growth rate'!$B$3:$T$93,7,FALSE)*VLOOKUP($E333,BY_COM_Demand_Drivers!$A$5:$I$100,9,FALSE)</f>
        <v>0</v>
      </c>
      <c r="M333" s="49">
        <f t="shared" si="23"/>
        <v>1</v>
      </c>
    </row>
    <row r="334" spans="2:13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 t="shared" si="24"/>
        <v>557.42298805873304</v>
      </c>
      <c r="G334" s="16">
        <f t="shared" si="25"/>
        <v>0</v>
      </c>
      <c r="H334" s="16">
        <f t="shared" si="26"/>
        <v>0</v>
      </c>
      <c r="J334" s="16">
        <f>VLOOKUP($C334,'Growth rate'!$B$3:$T$93,7,FALSE)*VLOOKUP($E334,BY_COM_Demand_Drivers!$A$5:$I$100,7,FALSE)</f>
        <v>557.42298805873304</v>
      </c>
      <c r="K334" s="16">
        <f>VLOOKUP($C334,'Growth rate'!$B$3:$T$93,7,FALSE)*VLOOKUP($E334,BY_COM_Demand_Drivers!$A$5:$I$100,8,FALSE)</f>
        <v>0</v>
      </c>
      <c r="L334" s="16">
        <f>VLOOKUP($C334,'Growth rate'!$B$3:$T$93,7,FALSE)*VLOOKUP($E334,BY_COM_Demand_Drivers!$A$5:$I$100,9,FALSE)</f>
        <v>0</v>
      </c>
      <c r="M334" s="49">
        <f t="shared" si="23"/>
        <v>1</v>
      </c>
    </row>
    <row r="335" spans="2:13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 t="shared" si="24"/>
        <v>566.33094084315007</v>
      </c>
      <c r="G335" s="16">
        <f t="shared" si="25"/>
        <v>0</v>
      </c>
      <c r="H335" s="16">
        <f t="shared" si="26"/>
        <v>0</v>
      </c>
      <c r="J335" s="16">
        <f>VLOOKUP($C335,'Growth rate'!$B$3:$T$93,7,FALSE)*VLOOKUP($E335,BY_COM_Demand_Drivers!$A$5:$I$100,7,FALSE)</f>
        <v>566.33094084315007</v>
      </c>
      <c r="K335" s="16">
        <f>VLOOKUP($C335,'Growth rate'!$B$3:$T$93,7,FALSE)*VLOOKUP($E335,BY_COM_Demand_Drivers!$A$5:$I$100,8,FALSE)</f>
        <v>0</v>
      </c>
      <c r="L335" s="16">
        <f>VLOOKUP($C335,'Growth rate'!$B$3:$T$93,7,FALSE)*VLOOKUP($E335,BY_COM_Demand_Drivers!$A$5:$I$100,9,FALSE)</f>
        <v>0</v>
      </c>
      <c r="M335" s="49">
        <f t="shared" si="23"/>
        <v>1</v>
      </c>
    </row>
    <row r="336" spans="2:13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 t="shared" si="24"/>
        <v>575.23889362756711</v>
      </c>
      <c r="G336" s="16">
        <f t="shared" si="25"/>
        <v>0</v>
      </c>
      <c r="H336" s="16">
        <f t="shared" si="26"/>
        <v>0</v>
      </c>
      <c r="J336" s="16">
        <f>VLOOKUP($C336,'Growth rate'!$B$3:$T$93,7,FALSE)*VLOOKUP($E336,BY_COM_Demand_Drivers!$A$5:$I$100,7,FALSE)</f>
        <v>575.23889362756711</v>
      </c>
      <c r="K336" s="16">
        <f>VLOOKUP($C336,'Growth rate'!$B$3:$T$93,7,FALSE)*VLOOKUP($E336,BY_COM_Demand_Drivers!$A$5:$I$100,8,FALSE)</f>
        <v>0</v>
      </c>
      <c r="L336" s="16">
        <f>VLOOKUP($C336,'Growth rate'!$B$3:$T$93,7,FALSE)*VLOOKUP($E336,BY_COM_Demand_Drivers!$A$5:$I$100,9,FALSE)</f>
        <v>0</v>
      </c>
      <c r="M336" s="49">
        <f t="shared" si="23"/>
        <v>1</v>
      </c>
    </row>
    <row r="337" spans="2:13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 t="shared" si="24"/>
        <v>584.14684641198414</v>
      </c>
      <c r="G337" s="16">
        <f t="shared" si="25"/>
        <v>0</v>
      </c>
      <c r="H337" s="16">
        <f t="shared" si="26"/>
        <v>0</v>
      </c>
      <c r="J337" s="16">
        <f>VLOOKUP($C337,'Growth rate'!$B$3:$T$93,7,FALSE)*VLOOKUP($E337,BY_COM_Demand_Drivers!$A$5:$I$100,7,FALSE)</f>
        <v>584.14684641198414</v>
      </c>
      <c r="K337" s="16">
        <f>VLOOKUP($C337,'Growth rate'!$B$3:$T$93,7,FALSE)*VLOOKUP($E337,BY_COM_Demand_Drivers!$A$5:$I$100,8,FALSE)</f>
        <v>0</v>
      </c>
      <c r="L337" s="16">
        <f>VLOOKUP($C337,'Growth rate'!$B$3:$T$93,7,FALSE)*VLOOKUP($E337,BY_COM_Demand_Drivers!$A$5:$I$100,9,FALSE)</f>
        <v>0</v>
      </c>
      <c r="M337" s="49">
        <f t="shared" si="23"/>
        <v>1</v>
      </c>
    </row>
    <row r="338" spans="2:13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 t="shared" si="24"/>
        <v>533.74931927676107</v>
      </c>
      <c r="G338" s="16">
        <f t="shared" si="25"/>
        <v>0</v>
      </c>
      <c r="H338" s="16">
        <f t="shared" si="26"/>
        <v>0</v>
      </c>
      <c r="J338" s="16">
        <f>VLOOKUP($C338,'Growth rate'!$B$3:$T$93,7,FALSE)*VLOOKUP($E338,BY_COM_Demand_Drivers!$A$5:$I$100,7,FALSE)</f>
        <v>593.05479919640118</v>
      </c>
      <c r="K338" s="16">
        <f>VLOOKUP($C338,'Growth rate'!$B$3:$T$93,7,FALSE)*VLOOKUP($E338,BY_COM_Demand_Drivers!$A$5:$I$100,8,FALSE)</f>
        <v>0</v>
      </c>
      <c r="L338" s="16">
        <f>VLOOKUP($C338,'Growth rate'!$B$3:$T$93,7,FALSE)*VLOOKUP($E338,BY_COM_Demand_Drivers!$A$5:$I$100,9,FALSE)</f>
        <v>0</v>
      </c>
      <c r="M338" s="49">
        <f>M256</f>
        <v>0.9</v>
      </c>
    </row>
    <row r="339" spans="2:13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 t="shared" si="24"/>
        <v>535.74684926292821</v>
      </c>
      <c r="G339" s="16">
        <f t="shared" si="25"/>
        <v>0</v>
      </c>
      <c r="H339" s="16">
        <f t="shared" si="26"/>
        <v>0</v>
      </c>
      <c r="J339" s="16">
        <f>VLOOKUP($C339,'Growth rate'!$B$3:$T$93,7,FALSE)*VLOOKUP($E339,BY_COM_Demand_Drivers!$A$5:$I$100,7,FALSE)</f>
        <v>601.96275198081821</v>
      </c>
      <c r="K339" s="16">
        <f>VLOOKUP($C339,'Growth rate'!$B$3:$T$93,7,FALSE)*VLOOKUP($E339,BY_COM_Demand_Drivers!$A$5:$I$100,8,FALSE)</f>
        <v>0</v>
      </c>
      <c r="L339" s="16">
        <f>VLOOKUP($C339,'Growth rate'!$B$3:$T$93,7,FALSE)*VLOOKUP($E339,BY_COM_Demand_Drivers!$A$5:$I$100,9,FALSE)</f>
        <v>0</v>
      </c>
      <c r="M339" s="49">
        <f t="shared" ref="M339:M402" si="27">M257</f>
        <v>0.89</v>
      </c>
    </row>
    <row r="340" spans="2:13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 t="shared" si="24"/>
        <v>537.56622019340705</v>
      </c>
      <c r="G340" s="16">
        <f t="shared" si="25"/>
        <v>0</v>
      </c>
      <c r="H340" s="16">
        <f t="shared" si="26"/>
        <v>0</v>
      </c>
      <c r="J340" s="16">
        <f>VLOOKUP($C340,'Growth rate'!$B$3:$T$93,7,FALSE)*VLOOKUP($E340,BY_COM_Demand_Drivers!$A$5:$I$100,7,FALSE)</f>
        <v>610.87070476523525</v>
      </c>
      <c r="K340" s="16">
        <f>VLOOKUP($C340,'Growth rate'!$B$3:$T$93,7,FALSE)*VLOOKUP($E340,BY_COM_Demand_Drivers!$A$5:$I$100,8,FALSE)</f>
        <v>0</v>
      </c>
      <c r="L340" s="16">
        <f>VLOOKUP($C340,'Growth rate'!$B$3:$T$93,7,FALSE)*VLOOKUP($E340,BY_COM_Demand_Drivers!$A$5:$I$100,9,FALSE)</f>
        <v>0</v>
      </c>
      <c r="M340" s="49">
        <f t="shared" si="27"/>
        <v>0.88</v>
      </c>
    </row>
    <row r="341" spans="2:13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 t="shared" si="24"/>
        <v>539.20743206819759</v>
      </c>
      <c r="G341" s="16">
        <f t="shared" si="25"/>
        <v>0</v>
      </c>
      <c r="H341" s="16">
        <f t="shared" si="26"/>
        <v>0</v>
      </c>
      <c r="J341" s="16">
        <f>VLOOKUP($C341,'Growth rate'!$B$3:$T$93,7,FALSE)*VLOOKUP($E341,BY_COM_Demand_Drivers!$A$5:$I$100,7,FALSE)</f>
        <v>619.77865754965239</v>
      </c>
      <c r="K341" s="16">
        <f>VLOOKUP($C341,'Growth rate'!$B$3:$T$93,7,FALSE)*VLOOKUP($E341,BY_COM_Demand_Drivers!$A$5:$I$100,8,FALSE)</f>
        <v>0</v>
      </c>
      <c r="L341" s="16">
        <f>VLOOKUP($C341,'Growth rate'!$B$3:$T$93,7,FALSE)*VLOOKUP($E341,BY_COM_Demand_Drivers!$A$5:$I$100,9,FALSE)</f>
        <v>0</v>
      </c>
      <c r="M341" s="49">
        <f t="shared" si="27"/>
        <v>0.87</v>
      </c>
    </row>
    <row r="342" spans="2:13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 t="shared" si="24"/>
        <v>540.67048488729961</v>
      </c>
      <c r="G342" s="16">
        <f t="shared" si="25"/>
        <v>0</v>
      </c>
      <c r="H342" s="16">
        <f t="shared" si="26"/>
        <v>0</v>
      </c>
      <c r="J342" s="16">
        <f>VLOOKUP($C342,'Growth rate'!$B$3:$T$93,7,FALSE)*VLOOKUP($E342,BY_COM_Demand_Drivers!$A$5:$I$100,7,FALSE)</f>
        <v>628.68661033406931</v>
      </c>
      <c r="K342" s="16">
        <f>VLOOKUP($C342,'Growth rate'!$B$3:$T$93,7,FALSE)*VLOOKUP($E342,BY_COM_Demand_Drivers!$A$5:$I$100,8,FALSE)</f>
        <v>0</v>
      </c>
      <c r="L342" s="16">
        <f>VLOOKUP($C342,'Growth rate'!$B$3:$T$93,7,FALSE)*VLOOKUP($E342,BY_COM_Demand_Drivers!$A$5:$I$100,9,FALSE)</f>
        <v>0</v>
      </c>
      <c r="M342" s="49">
        <f t="shared" si="27"/>
        <v>0.86</v>
      </c>
    </row>
    <row r="343" spans="2:13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 t="shared" si="24"/>
        <v>541.95537865071333</v>
      </c>
      <c r="G343" s="16">
        <f t="shared" si="25"/>
        <v>0</v>
      </c>
      <c r="H343" s="16">
        <f t="shared" si="26"/>
        <v>0</v>
      </c>
      <c r="J343" s="16">
        <f>VLOOKUP($C343,'Growth rate'!$B$3:$T$93,7,FALSE)*VLOOKUP($E343,BY_COM_Demand_Drivers!$A$5:$I$100,7,FALSE)</f>
        <v>637.59456311848635</v>
      </c>
      <c r="K343" s="16">
        <f>VLOOKUP($C343,'Growth rate'!$B$3:$T$93,7,FALSE)*VLOOKUP($E343,BY_COM_Demand_Drivers!$A$5:$I$100,8,FALSE)</f>
        <v>0</v>
      </c>
      <c r="L343" s="16">
        <f>VLOOKUP($C343,'Growth rate'!$B$3:$T$93,7,FALSE)*VLOOKUP($E343,BY_COM_Demand_Drivers!$A$5:$I$100,9,FALSE)</f>
        <v>0</v>
      </c>
      <c r="M343" s="49">
        <f t="shared" si="27"/>
        <v>0.85</v>
      </c>
    </row>
    <row r="344" spans="2:13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 t="shared" si="24"/>
        <v>541.44585706868156</v>
      </c>
      <c r="G344" s="16">
        <f t="shared" si="25"/>
        <v>0</v>
      </c>
      <c r="H344" s="16">
        <f t="shared" si="26"/>
        <v>0</v>
      </c>
      <c r="J344" s="16">
        <f>VLOOKUP($C344,'Growth rate'!$B$3:$T$93,7,FALSE)*VLOOKUP($E344,BY_COM_Demand_Drivers!$A$5:$I$100,7,FALSE)</f>
        <v>646.50251590290338</v>
      </c>
      <c r="K344" s="16">
        <f>VLOOKUP($C344,'Growth rate'!$B$3:$T$93,7,FALSE)*VLOOKUP($E344,BY_COM_Demand_Drivers!$A$5:$I$100,8,FALSE)</f>
        <v>0</v>
      </c>
      <c r="L344" s="16">
        <f>VLOOKUP($C344,'Growth rate'!$B$3:$T$93,7,FALSE)*VLOOKUP($E344,BY_COM_Demand_Drivers!$A$5:$I$100,9,FALSE)</f>
        <v>0</v>
      </c>
      <c r="M344" s="49">
        <f t="shared" si="27"/>
        <v>0.83750000000000002</v>
      </c>
    </row>
    <row r="345" spans="2:13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 t="shared" si="24"/>
        <v>540.7136366670394</v>
      </c>
      <c r="G345" s="16">
        <f t="shared" si="25"/>
        <v>0</v>
      </c>
      <c r="H345" s="16">
        <f t="shared" si="26"/>
        <v>0</v>
      </c>
      <c r="J345" s="16">
        <f>VLOOKUP($C345,'Growth rate'!$B$3:$T$93,7,FALSE)*VLOOKUP($E345,BY_COM_Demand_Drivers!$A$5:$I$100,7,FALSE)</f>
        <v>655.41046868732053</v>
      </c>
      <c r="K345" s="16">
        <f>VLOOKUP($C345,'Growth rate'!$B$3:$T$93,7,FALSE)*VLOOKUP($E345,BY_COM_Demand_Drivers!$A$5:$I$100,8,FALSE)</f>
        <v>0</v>
      </c>
      <c r="L345" s="16">
        <f>VLOOKUP($C345,'Growth rate'!$B$3:$T$93,7,FALSE)*VLOOKUP($E345,BY_COM_Demand_Drivers!$A$5:$I$100,9,FALSE)</f>
        <v>0</v>
      </c>
      <c r="M345" s="49">
        <f t="shared" si="27"/>
        <v>0.82499999999999996</v>
      </c>
    </row>
    <row r="346" spans="2:13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 t="shared" si="24"/>
        <v>539.75871744578671</v>
      </c>
      <c r="G346" s="16">
        <f t="shared" si="25"/>
        <v>0</v>
      </c>
      <c r="H346" s="16">
        <f t="shared" si="26"/>
        <v>0</v>
      </c>
      <c r="J346" s="16">
        <f>VLOOKUP($C346,'Growth rate'!$B$3:$T$93,7,FALSE)*VLOOKUP($E346,BY_COM_Demand_Drivers!$A$5:$I$100,7,FALSE)</f>
        <v>664.31842147173745</v>
      </c>
      <c r="K346" s="16">
        <f>VLOOKUP($C346,'Growth rate'!$B$3:$T$93,7,FALSE)*VLOOKUP($E346,BY_COM_Demand_Drivers!$A$5:$I$100,8,FALSE)</f>
        <v>0</v>
      </c>
      <c r="L346" s="16">
        <f>VLOOKUP($C346,'Growth rate'!$B$3:$T$93,7,FALSE)*VLOOKUP($E346,BY_COM_Demand_Drivers!$A$5:$I$100,9,FALSE)</f>
        <v>0</v>
      </c>
      <c r="M346" s="49">
        <f t="shared" si="27"/>
        <v>0.8125</v>
      </c>
    </row>
    <row r="347" spans="2:13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 t="shared" si="24"/>
        <v>538.58109940492352</v>
      </c>
      <c r="G347" s="16">
        <f t="shared" si="25"/>
        <v>0</v>
      </c>
      <c r="H347" s="16">
        <f t="shared" si="26"/>
        <v>0</v>
      </c>
      <c r="J347" s="16">
        <f>VLOOKUP($C347,'Growth rate'!$B$3:$T$93,7,FALSE)*VLOOKUP($E347,BY_COM_Demand_Drivers!$A$5:$I$100,7,FALSE)</f>
        <v>673.22637425615449</v>
      </c>
      <c r="K347" s="16">
        <f>VLOOKUP($C347,'Growth rate'!$B$3:$T$93,7,FALSE)*VLOOKUP($E347,BY_COM_Demand_Drivers!$A$5:$I$100,8,FALSE)</f>
        <v>0</v>
      </c>
      <c r="L347" s="16">
        <f>VLOOKUP($C347,'Growth rate'!$B$3:$T$93,7,FALSE)*VLOOKUP($E347,BY_COM_Demand_Drivers!$A$5:$I$100,9,FALSE)</f>
        <v>0</v>
      </c>
      <c r="M347" s="49">
        <f t="shared" si="27"/>
        <v>0.79999999999999993</v>
      </c>
    </row>
    <row r="348" spans="2:13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 t="shared" si="24"/>
        <v>537.18078254445004</v>
      </c>
      <c r="G348" s="16">
        <f t="shared" si="25"/>
        <v>0</v>
      </c>
      <c r="H348" s="16">
        <f t="shared" si="26"/>
        <v>0</v>
      </c>
      <c r="J348" s="16">
        <f>VLOOKUP($C348,'Growth rate'!$B$3:$T$93,7,FALSE)*VLOOKUP($E348,BY_COM_Demand_Drivers!$A$5:$I$100,7,FALSE)</f>
        <v>682.13432704057152</v>
      </c>
      <c r="K348" s="16">
        <f>VLOOKUP($C348,'Growth rate'!$B$3:$T$93,7,FALSE)*VLOOKUP($E348,BY_COM_Demand_Drivers!$A$5:$I$100,8,FALSE)</f>
        <v>0</v>
      </c>
      <c r="L348" s="16">
        <f>VLOOKUP($C348,'Growth rate'!$B$3:$T$93,7,FALSE)*VLOOKUP($E348,BY_COM_Demand_Drivers!$A$5:$I$100,9,FALSE)</f>
        <v>0</v>
      </c>
      <c r="M348" s="49">
        <f t="shared" si="27"/>
        <v>0.78749999999999998</v>
      </c>
    </row>
    <row r="349" spans="2:13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 t="shared" si="24"/>
        <v>535.55776686436604</v>
      </c>
      <c r="G349" s="16">
        <f t="shared" si="25"/>
        <v>0</v>
      </c>
      <c r="H349" s="16">
        <f t="shared" si="26"/>
        <v>0</v>
      </c>
      <c r="J349" s="16">
        <f>VLOOKUP($C349,'Growth rate'!$B$3:$T$93,7,FALSE)*VLOOKUP($E349,BY_COM_Demand_Drivers!$A$5:$I$100,7,FALSE)</f>
        <v>691.04227982498855</v>
      </c>
      <c r="K349" s="16">
        <f>VLOOKUP($C349,'Growth rate'!$B$3:$T$93,7,FALSE)*VLOOKUP($E349,BY_COM_Demand_Drivers!$A$5:$I$100,8,FALSE)</f>
        <v>0</v>
      </c>
      <c r="L349" s="16">
        <f>VLOOKUP($C349,'Growth rate'!$B$3:$T$93,7,FALSE)*VLOOKUP($E349,BY_COM_Demand_Drivers!$A$5:$I$100,9,FALSE)</f>
        <v>0</v>
      </c>
      <c r="M349" s="49">
        <f t="shared" si="27"/>
        <v>0.77499999999999991</v>
      </c>
    </row>
    <row r="350" spans="2:13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 t="shared" si="24"/>
        <v>533.71205236467176</v>
      </c>
      <c r="G350" s="16">
        <f t="shared" si="25"/>
        <v>0</v>
      </c>
      <c r="H350" s="16">
        <f t="shared" si="26"/>
        <v>0</v>
      </c>
      <c r="J350" s="16">
        <f>VLOOKUP($C350,'Growth rate'!$B$3:$T$93,7,FALSE)*VLOOKUP($E350,BY_COM_Demand_Drivers!$A$5:$I$100,7,FALSE)</f>
        <v>699.95023260940559</v>
      </c>
      <c r="K350" s="16">
        <f>VLOOKUP($C350,'Growth rate'!$B$3:$T$93,7,FALSE)*VLOOKUP($E350,BY_COM_Demand_Drivers!$A$5:$I$100,8,FALSE)</f>
        <v>0</v>
      </c>
      <c r="L350" s="16">
        <f>VLOOKUP($C350,'Growth rate'!$B$3:$T$93,7,FALSE)*VLOOKUP($E350,BY_COM_Demand_Drivers!$A$5:$I$100,9,FALSE)</f>
        <v>0</v>
      </c>
      <c r="M350" s="49">
        <f t="shared" si="27"/>
        <v>0.76249999999999996</v>
      </c>
    </row>
    <row r="351" spans="2:13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 t="shared" si="24"/>
        <v>531.64363904536697</v>
      </c>
      <c r="G351" s="16">
        <f t="shared" si="25"/>
        <v>0</v>
      </c>
      <c r="H351" s="16">
        <f t="shared" si="26"/>
        <v>0</v>
      </c>
      <c r="J351" s="16">
        <f>VLOOKUP($C351,'Growth rate'!$B$3:$T$93,7,FALSE)*VLOOKUP($E351,BY_COM_Demand_Drivers!$A$5:$I$100,7,FALSE)</f>
        <v>708.85818539382262</v>
      </c>
      <c r="K351" s="16">
        <f>VLOOKUP($C351,'Growth rate'!$B$3:$T$93,7,FALSE)*VLOOKUP($E351,BY_COM_Demand_Drivers!$A$5:$I$100,8,FALSE)</f>
        <v>0</v>
      </c>
      <c r="L351" s="16">
        <f>VLOOKUP($C351,'Growth rate'!$B$3:$T$93,7,FALSE)*VLOOKUP($E351,BY_COM_Demand_Drivers!$A$5:$I$100,9,FALSE)</f>
        <v>0</v>
      </c>
      <c r="M351" s="49">
        <f t="shared" si="27"/>
        <v>0.75</v>
      </c>
    </row>
    <row r="352" spans="2:13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 t="shared" si="24"/>
        <v>529.35252690645177</v>
      </c>
      <c r="G352" s="16">
        <f t="shared" si="25"/>
        <v>0</v>
      </c>
      <c r="H352" s="16">
        <f t="shared" si="26"/>
        <v>0</v>
      </c>
      <c r="J352" s="16">
        <f>VLOOKUP($C352,'Growth rate'!$B$3:$T$93,7,FALSE)*VLOOKUP($E352,BY_COM_Demand_Drivers!$A$5:$I$100,7,FALSE)</f>
        <v>717.76613817823977</v>
      </c>
      <c r="K352" s="16">
        <f>VLOOKUP($C352,'Growth rate'!$B$3:$T$93,7,FALSE)*VLOOKUP($E352,BY_COM_Demand_Drivers!$A$5:$I$100,8,FALSE)</f>
        <v>0</v>
      </c>
      <c r="L352" s="16">
        <f>VLOOKUP($C352,'Growth rate'!$B$3:$T$93,7,FALSE)*VLOOKUP($E352,BY_COM_Demand_Drivers!$A$5:$I$100,9,FALSE)</f>
        <v>0</v>
      </c>
      <c r="M352" s="49">
        <f t="shared" si="27"/>
        <v>0.73749999999999993</v>
      </c>
    </row>
    <row r="353" spans="2:13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 t="shared" si="24"/>
        <v>526.83871594792618</v>
      </c>
      <c r="G353" s="16">
        <f t="shared" si="25"/>
        <v>0</v>
      </c>
      <c r="H353" s="16">
        <f t="shared" si="26"/>
        <v>0</v>
      </c>
      <c r="J353" s="16">
        <f>VLOOKUP($C353,'Growth rate'!$B$3:$T$93,7,FALSE)*VLOOKUP($E353,BY_COM_Demand_Drivers!$A$5:$I$100,7,FALSE)</f>
        <v>726.67409096265681</v>
      </c>
      <c r="K353" s="16">
        <f>VLOOKUP($C353,'Growth rate'!$B$3:$T$93,7,FALSE)*VLOOKUP($E353,BY_COM_Demand_Drivers!$A$5:$I$100,8,FALSE)</f>
        <v>0</v>
      </c>
      <c r="L353" s="16">
        <f>VLOOKUP($C353,'Growth rate'!$B$3:$T$93,7,FALSE)*VLOOKUP($E353,BY_COM_Demand_Drivers!$A$5:$I$100,9,FALSE)</f>
        <v>0</v>
      </c>
      <c r="M353" s="49">
        <f t="shared" si="27"/>
        <v>0.72499999999999998</v>
      </c>
    </row>
    <row r="354" spans="2:13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 t="shared" si="24"/>
        <v>524.10220616978995</v>
      </c>
      <c r="G354" s="16">
        <f t="shared" si="25"/>
        <v>0</v>
      </c>
      <c r="H354" s="16">
        <f t="shared" si="26"/>
        <v>0</v>
      </c>
      <c r="J354" s="16">
        <f>VLOOKUP($C354,'Growth rate'!$B$3:$T$93,7,FALSE)*VLOOKUP($E354,BY_COM_Demand_Drivers!$A$5:$I$100,7,FALSE)</f>
        <v>735.58204374707373</v>
      </c>
      <c r="K354" s="16">
        <f>VLOOKUP($C354,'Growth rate'!$B$3:$T$93,7,FALSE)*VLOOKUP($E354,BY_COM_Demand_Drivers!$A$5:$I$100,8,FALSE)</f>
        <v>0</v>
      </c>
      <c r="L354" s="16">
        <f>VLOOKUP($C354,'Growth rate'!$B$3:$T$93,7,FALSE)*VLOOKUP($E354,BY_COM_Demand_Drivers!$A$5:$I$100,9,FALSE)</f>
        <v>0</v>
      </c>
      <c r="M354" s="49">
        <f t="shared" si="27"/>
        <v>0.71249999999999991</v>
      </c>
    </row>
    <row r="355" spans="2:13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 t="shared" si="24"/>
        <v>521.14299757204356</v>
      </c>
      <c r="G355" s="16">
        <f t="shared" si="25"/>
        <v>0</v>
      </c>
      <c r="H355" s="16">
        <f t="shared" si="26"/>
        <v>0</v>
      </c>
      <c r="J355" s="16">
        <f>VLOOKUP($C355,'Growth rate'!$B$3:$T$93,7,FALSE)*VLOOKUP($E355,BY_COM_Demand_Drivers!$A$5:$I$100,7,FALSE)</f>
        <v>744.48999653149076</v>
      </c>
      <c r="K355" s="16">
        <f>VLOOKUP($C355,'Growth rate'!$B$3:$T$93,7,FALSE)*VLOOKUP($E355,BY_COM_Demand_Drivers!$A$5:$I$100,8,FALSE)</f>
        <v>0</v>
      </c>
      <c r="L355" s="16">
        <f>VLOOKUP($C355,'Growth rate'!$B$3:$T$93,7,FALSE)*VLOOKUP($E355,BY_COM_Demand_Drivers!$A$5:$I$100,9,FALSE)</f>
        <v>0</v>
      </c>
      <c r="M355" s="49">
        <f t="shared" si="27"/>
        <v>0.7</v>
      </c>
    </row>
    <row r="356" spans="2:13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 t="shared" si="24"/>
        <v>517.96109015468664</v>
      </c>
      <c r="G356" s="16">
        <f t="shared" si="25"/>
        <v>0</v>
      </c>
      <c r="H356" s="16">
        <f t="shared" si="26"/>
        <v>0</v>
      </c>
      <c r="J356" s="16">
        <f>VLOOKUP($C356,'Growth rate'!$B$3:$T$93,7,FALSE)*VLOOKUP($E356,BY_COM_Demand_Drivers!$A$5:$I$100,7,FALSE)</f>
        <v>753.39794931590791</v>
      </c>
      <c r="K356" s="16">
        <f>VLOOKUP($C356,'Growth rate'!$B$3:$T$93,7,FALSE)*VLOOKUP($E356,BY_COM_Demand_Drivers!$A$5:$I$100,8,FALSE)</f>
        <v>0</v>
      </c>
      <c r="L356" s="16">
        <f>VLOOKUP($C356,'Growth rate'!$B$3:$T$93,7,FALSE)*VLOOKUP($E356,BY_COM_Demand_Drivers!$A$5:$I$100,9,FALSE)</f>
        <v>0</v>
      </c>
      <c r="M356" s="49">
        <f t="shared" si="27"/>
        <v>0.6875</v>
      </c>
    </row>
    <row r="357" spans="2:13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 t="shared" si="24"/>
        <v>514.55648391771922</v>
      </c>
      <c r="G357" s="16">
        <f t="shared" si="25"/>
        <v>0</v>
      </c>
      <c r="H357" s="16">
        <f t="shared" si="26"/>
        <v>0</v>
      </c>
      <c r="J357" s="16">
        <f>VLOOKUP($C357,'Growth rate'!$B$3:$T$93,7,FALSE)*VLOOKUP($E357,BY_COM_Demand_Drivers!$A$5:$I$100,7,FALSE)</f>
        <v>762.30590210032483</v>
      </c>
      <c r="K357" s="16">
        <f>VLOOKUP($C357,'Growth rate'!$B$3:$T$93,7,FALSE)*VLOOKUP($E357,BY_COM_Demand_Drivers!$A$5:$I$100,8,FALSE)</f>
        <v>0</v>
      </c>
      <c r="L357" s="16">
        <f>VLOOKUP($C357,'Growth rate'!$B$3:$T$93,7,FALSE)*VLOOKUP($E357,BY_COM_Demand_Drivers!$A$5:$I$100,9,FALSE)</f>
        <v>0</v>
      </c>
      <c r="M357" s="49">
        <f t="shared" si="27"/>
        <v>0.67499999999999993</v>
      </c>
    </row>
    <row r="358" spans="2:13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 t="shared" si="24"/>
        <v>510.92917886114145</v>
      </c>
      <c r="G358" s="16">
        <f t="shared" si="25"/>
        <v>0</v>
      </c>
      <c r="H358" s="16">
        <f t="shared" si="26"/>
        <v>0</v>
      </c>
      <c r="J358" s="16">
        <f>VLOOKUP($C358,'Growth rate'!$B$3:$T$93,7,FALSE)*VLOOKUP($E358,BY_COM_Demand_Drivers!$A$5:$I$100,7,FALSE)</f>
        <v>771.21385488474186</v>
      </c>
      <c r="K358" s="16">
        <f>VLOOKUP($C358,'Growth rate'!$B$3:$T$93,7,FALSE)*VLOOKUP($E358,BY_COM_Demand_Drivers!$A$5:$I$100,8,FALSE)</f>
        <v>0</v>
      </c>
      <c r="L358" s="16">
        <f>VLOOKUP($C358,'Growth rate'!$B$3:$T$93,7,FALSE)*VLOOKUP($E358,BY_COM_Demand_Drivers!$A$5:$I$100,9,FALSE)</f>
        <v>0</v>
      </c>
      <c r="M358" s="49">
        <f t="shared" si="27"/>
        <v>0.66249999999999998</v>
      </c>
    </row>
    <row r="359" spans="2:13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 t="shared" si="24"/>
        <v>507.07917498495328</v>
      </c>
      <c r="G359" s="16">
        <f t="shared" si="25"/>
        <v>0</v>
      </c>
      <c r="H359" s="16">
        <f t="shared" si="26"/>
        <v>0</v>
      </c>
      <c r="J359" s="16">
        <f>VLOOKUP($C359,'Growth rate'!$B$3:$T$93,7,FALSE)*VLOOKUP($E359,BY_COM_Demand_Drivers!$A$5:$I$100,7,FALSE)</f>
        <v>780.12180766915901</v>
      </c>
      <c r="K359" s="16">
        <f>VLOOKUP($C359,'Growth rate'!$B$3:$T$93,7,FALSE)*VLOOKUP($E359,BY_COM_Demand_Drivers!$A$5:$I$100,8,FALSE)</f>
        <v>0</v>
      </c>
      <c r="L359" s="16">
        <f>VLOOKUP($C359,'Growth rate'!$B$3:$T$93,7,FALSE)*VLOOKUP($E359,BY_COM_Demand_Drivers!$A$5:$I$100,9,FALSE)</f>
        <v>0</v>
      </c>
      <c r="M359" s="49">
        <f t="shared" si="27"/>
        <v>0.64999999999999991</v>
      </c>
    </row>
    <row r="360" spans="2:13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 t="shared" si="24"/>
        <v>503.0064722891546</v>
      </c>
      <c r="G360" s="16">
        <f t="shared" si="25"/>
        <v>0</v>
      </c>
      <c r="H360" s="16">
        <f t="shared" si="26"/>
        <v>0</v>
      </c>
      <c r="J360" s="16">
        <f>VLOOKUP($C360,'Growth rate'!$B$3:$T$93,7,FALSE)*VLOOKUP($E360,BY_COM_Demand_Drivers!$A$5:$I$100,7,FALSE)</f>
        <v>789.02976045357593</v>
      </c>
      <c r="K360" s="16">
        <f>VLOOKUP($C360,'Growth rate'!$B$3:$T$93,7,FALSE)*VLOOKUP($E360,BY_COM_Demand_Drivers!$A$5:$I$100,8,FALSE)</f>
        <v>0</v>
      </c>
      <c r="L360" s="16">
        <f>VLOOKUP($C360,'Growth rate'!$B$3:$T$93,7,FALSE)*VLOOKUP($E360,BY_COM_Demand_Drivers!$A$5:$I$100,9,FALSE)</f>
        <v>0</v>
      </c>
      <c r="M360" s="49">
        <f t="shared" si="27"/>
        <v>0.63749999999999996</v>
      </c>
    </row>
    <row r="361" spans="2:13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 t="shared" si="24"/>
        <v>498.71107077374563</v>
      </c>
      <c r="G361" s="16">
        <f t="shared" si="25"/>
        <v>0</v>
      </c>
      <c r="H361" s="16">
        <f t="shared" si="26"/>
        <v>0</v>
      </c>
      <c r="J361" s="16">
        <f>VLOOKUP($C361,'Growth rate'!$B$3:$T$93,7,FALSE)*VLOOKUP($E361,BY_COM_Demand_Drivers!$A$5:$I$100,7,FALSE)</f>
        <v>797.93771323799297</v>
      </c>
      <c r="K361" s="16">
        <f>VLOOKUP($C361,'Growth rate'!$B$3:$T$93,7,FALSE)*VLOOKUP($E361,BY_COM_Demand_Drivers!$A$5:$I$100,8,FALSE)</f>
        <v>0</v>
      </c>
      <c r="L361" s="16">
        <f>VLOOKUP($C361,'Growth rate'!$B$3:$T$93,7,FALSE)*VLOOKUP($E361,BY_COM_Demand_Drivers!$A$5:$I$100,9,FALSE)</f>
        <v>0</v>
      </c>
      <c r="M361" s="49">
        <f t="shared" si="27"/>
        <v>0.625</v>
      </c>
    </row>
    <row r="362" spans="2:13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 t="shared" si="24"/>
        <v>494.19297043872609</v>
      </c>
      <c r="G362" s="16">
        <f t="shared" si="25"/>
        <v>0</v>
      </c>
      <c r="H362" s="16">
        <f t="shared" si="26"/>
        <v>0</v>
      </c>
      <c r="J362" s="16">
        <f>VLOOKUP($C362,'Growth rate'!$B$3:$T$93,7,FALSE)*VLOOKUP($E362,BY_COM_Demand_Drivers!$A$5:$I$100,7,FALSE)</f>
        <v>806.84566602241</v>
      </c>
      <c r="K362" s="16">
        <f>VLOOKUP($C362,'Growth rate'!$B$3:$T$93,7,FALSE)*VLOOKUP($E362,BY_COM_Demand_Drivers!$A$5:$I$100,8,FALSE)</f>
        <v>0</v>
      </c>
      <c r="L362" s="16">
        <f>VLOOKUP($C362,'Growth rate'!$B$3:$T$93,7,FALSE)*VLOOKUP($E362,BY_COM_Demand_Drivers!$A$5:$I$100,9,FALSE)</f>
        <v>0</v>
      </c>
      <c r="M362" s="49">
        <f t="shared" si="27"/>
        <v>0.61249999999999993</v>
      </c>
    </row>
    <row r="363" spans="2:13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 t="shared" si="24"/>
        <v>489.45217128409627</v>
      </c>
      <c r="G363" s="16">
        <f t="shared" si="25"/>
        <v>0</v>
      </c>
      <c r="H363" s="16">
        <f t="shared" si="26"/>
        <v>0</v>
      </c>
      <c r="J363" s="16">
        <f>VLOOKUP($C363,'Growth rate'!$B$3:$T$93,7,FALSE)*VLOOKUP($E363,BY_COM_Demand_Drivers!$A$5:$I$100,7,FALSE)</f>
        <v>815.75361880682715</v>
      </c>
      <c r="K363" s="16">
        <f>VLOOKUP($C363,'Growth rate'!$B$3:$T$93,7,FALSE)*VLOOKUP($E363,BY_COM_Demand_Drivers!$A$5:$I$100,8,FALSE)</f>
        <v>0</v>
      </c>
      <c r="L363" s="16">
        <f>VLOOKUP($C363,'Growth rate'!$B$3:$T$93,7,FALSE)*VLOOKUP($E363,BY_COM_Demand_Drivers!$A$5:$I$100,9,FALSE)</f>
        <v>0</v>
      </c>
      <c r="M363" s="49">
        <f t="shared" si="27"/>
        <v>0.6</v>
      </c>
    </row>
    <row r="364" spans="2:13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 t="shared" si="24"/>
        <v>497.28340602464186</v>
      </c>
      <c r="G364" s="16">
        <f t="shared" si="25"/>
        <v>0</v>
      </c>
      <c r="H364" s="16">
        <f t="shared" si="26"/>
        <v>0</v>
      </c>
      <c r="J364" s="16">
        <f>VLOOKUP($C364,'Growth rate'!$B$3:$T$93,7,FALSE)*VLOOKUP($E364,BY_COM_Demand_Drivers!$A$5:$I$100,7,FALSE)</f>
        <v>828.80567670773644</v>
      </c>
      <c r="K364" s="16">
        <f>VLOOKUP($C364,'Growth rate'!$B$3:$T$93,7,FALSE)*VLOOKUP($E364,BY_COM_Demand_Drivers!$A$5:$I$100,8,FALSE)</f>
        <v>0</v>
      </c>
      <c r="L364" s="16">
        <f>VLOOKUP($C364,'Growth rate'!$B$3:$T$93,7,FALSE)*VLOOKUP($E364,BY_COM_Demand_Drivers!$A$5:$I$100,9,FALSE)</f>
        <v>0</v>
      </c>
      <c r="M364" s="49">
        <f t="shared" si="27"/>
        <v>0.6</v>
      </c>
    </row>
    <row r="365" spans="2:13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 t="shared" si="24"/>
        <v>505.23994052103603</v>
      </c>
      <c r="G365" s="16">
        <f t="shared" si="25"/>
        <v>0</v>
      </c>
      <c r="H365" s="16">
        <f t="shared" si="26"/>
        <v>0</v>
      </c>
      <c r="J365" s="16">
        <f>VLOOKUP($C365,'Growth rate'!$B$3:$T$93,7,FALSE)*VLOOKUP($E365,BY_COM_Demand_Drivers!$A$5:$I$100,7,FALSE)</f>
        <v>842.06656753506013</v>
      </c>
      <c r="K365" s="16">
        <f>VLOOKUP($C365,'Growth rate'!$B$3:$T$93,7,FALSE)*VLOOKUP($E365,BY_COM_Demand_Drivers!$A$5:$I$100,8,FALSE)</f>
        <v>0</v>
      </c>
      <c r="L365" s="16">
        <f>VLOOKUP($C365,'Growth rate'!$B$3:$T$93,7,FALSE)*VLOOKUP($E365,BY_COM_Demand_Drivers!$A$5:$I$100,9,FALSE)</f>
        <v>0</v>
      </c>
      <c r="M365" s="49">
        <f t="shared" si="27"/>
        <v>0.6</v>
      </c>
    </row>
    <row r="366" spans="2:13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 t="shared" si="24"/>
        <v>513.32377956937262</v>
      </c>
      <c r="G366" s="16">
        <f t="shared" si="25"/>
        <v>0</v>
      </c>
      <c r="H366" s="16">
        <f t="shared" si="26"/>
        <v>0</v>
      </c>
      <c r="J366" s="16">
        <f>VLOOKUP($C366,'Growth rate'!$B$3:$T$93,7,FALSE)*VLOOKUP($E366,BY_COM_Demand_Drivers!$A$5:$I$100,7,FALSE)</f>
        <v>855.53963261562103</v>
      </c>
      <c r="K366" s="16">
        <f>VLOOKUP($C366,'Growth rate'!$B$3:$T$93,7,FALSE)*VLOOKUP($E366,BY_COM_Demand_Drivers!$A$5:$I$100,8,FALSE)</f>
        <v>0</v>
      </c>
      <c r="L366" s="16">
        <f>VLOOKUP($C366,'Growth rate'!$B$3:$T$93,7,FALSE)*VLOOKUP($E366,BY_COM_Demand_Drivers!$A$5:$I$100,9,FALSE)</f>
        <v>0</v>
      </c>
      <c r="M366" s="49">
        <f t="shared" si="27"/>
        <v>0.6</v>
      </c>
    </row>
    <row r="367" spans="2:13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 t="shared" si="24"/>
        <v>521.53696004248263</v>
      </c>
      <c r="G367" s="16">
        <f t="shared" si="25"/>
        <v>0</v>
      </c>
      <c r="H367" s="16">
        <f t="shared" si="26"/>
        <v>0</v>
      </c>
      <c r="J367" s="16">
        <f>VLOOKUP($C367,'Growth rate'!$B$3:$T$93,7,FALSE)*VLOOKUP($E367,BY_COM_Demand_Drivers!$A$5:$I$100,7,FALSE)</f>
        <v>869.22826673747113</v>
      </c>
      <c r="K367" s="16">
        <f>VLOOKUP($C367,'Growth rate'!$B$3:$T$93,7,FALSE)*VLOOKUP($E367,BY_COM_Demand_Drivers!$A$5:$I$100,8,FALSE)</f>
        <v>0</v>
      </c>
      <c r="L367" s="16">
        <f>VLOOKUP($C367,'Growth rate'!$B$3:$T$93,7,FALSE)*VLOOKUP($E367,BY_COM_Demand_Drivers!$A$5:$I$100,9,FALSE)</f>
        <v>0</v>
      </c>
      <c r="M367" s="49">
        <f t="shared" si="27"/>
        <v>0.6</v>
      </c>
    </row>
    <row r="368" spans="2:13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 t="shared" si="24"/>
        <v>529.88155140316223</v>
      </c>
      <c r="G368" s="16">
        <f t="shared" si="25"/>
        <v>0</v>
      </c>
      <c r="H368" s="16">
        <f t="shared" si="26"/>
        <v>0</v>
      </c>
      <c r="J368" s="16">
        <f>VLOOKUP($C368,'Growth rate'!$B$3:$T$93,7,FALSE)*VLOOKUP($E368,BY_COM_Demand_Drivers!$A$5:$I$100,7,FALSE)</f>
        <v>883.13591900527047</v>
      </c>
      <c r="K368" s="16">
        <f>VLOOKUP($C368,'Growth rate'!$B$3:$T$93,7,FALSE)*VLOOKUP($E368,BY_COM_Demand_Drivers!$A$5:$I$100,8,FALSE)</f>
        <v>0</v>
      </c>
      <c r="L368" s="16">
        <f>VLOOKUP($C368,'Growth rate'!$B$3:$T$93,7,FALSE)*VLOOKUP($E368,BY_COM_Demand_Drivers!$A$5:$I$100,9,FALSE)</f>
        <v>0</v>
      </c>
      <c r="M368" s="49">
        <f t="shared" si="27"/>
        <v>0.6</v>
      </c>
    </row>
    <row r="369" spans="2:13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 t="shared" si="24"/>
        <v>538.35965622561287</v>
      </c>
      <c r="G369" s="16">
        <f t="shared" si="25"/>
        <v>0</v>
      </c>
      <c r="H369" s="16">
        <f t="shared" si="26"/>
        <v>0</v>
      </c>
      <c r="J369" s="16">
        <f>VLOOKUP($C369,'Growth rate'!$B$3:$T$93,7,FALSE)*VLOOKUP($E369,BY_COM_Demand_Drivers!$A$5:$I$100,7,FALSE)</f>
        <v>897.26609370935478</v>
      </c>
      <c r="K369" s="16">
        <f>VLOOKUP($C369,'Growth rate'!$B$3:$T$93,7,FALSE)*VLOOKUP($E369,BY_COM_Demand_Drivers!$A$5:$I$100,8,FALSE)</f>
        <v>0</v>
      </c>
      <c r="L369" s="16">
        <f>VLOOKUP($C369,'Growth rate'!$B$3:$T$93,7,FALSE)*VLOOKUP($E369,BY_COM_Demand_Drivers!$A$5:$I$100,9,FALSE)</f>
        <v>0</v>
      </c>
      <c r="M369" s="49">
        <f t="shared" si="27"/>
        <v>0.6</v>
      </c>
    </row>
    <row r="370" spans="2:13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 t="shared" si="24"/>
        <v>546.97341072522272</v>
      </c>
      <c r="G370" s="16">
        <f t="shared" si="25"/>
        <v>0</v>
      </c>
      <c r="H370" s="16">
        <f t="shared" si="26"/>
        <v>0</v>
      </c>
      <c r="J370" s="16">
        <f>VLOOKUP($C370,'Growth rate'!$B$3:$T$93,7,FALSE)*VLOOKUP($E370,BY_COM_Demand_Drivers!$A$5:$I$100,7,FALSE)</f>
        <v>911.62235120870457</v>
      </c>
      <c r="K370" s="16">
        <f>VLOOKUP($C370,'Growth rate'!$B$3:$T$93,7,FALSE)*VLOOKUP($E370,BY_COM_Demand_Drivers!$A$5:$I$100,8,FALSE)</f>
        <v>0</v>
      </c>
      <c r="L370" s="16">
        <f>VLOOKUP($C370,'Growth rate'!$B$3:$T$93,7,FALSE)*VLOOKUP($E370,BY_COM_Demand_Drivers!$A$5:$I$100,9,FALSE)</f>
        <v>0</v>
      </c>
      <c r="M370" s="49">
        <f t="shared" si="27"/>
        <v>0.6</v>
      </c>
    </row>
    <row r="371" spans="2:13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 t="shared" si="24"/>
        <v>555.72498529682639</v>
      </c>
      <c r="G371" s="16">
        <f t="shared" si="25"/>
        <v>0</v>
      </c>
      <c r="H371" s="16">
        <f t="shared" si="26"/>
        <v>0</v>
      </c>
      <c r="J371" s="16">
        <f>VLOOKUP($C371,'Growth rate'!$B$3:$T$93,7,FALSE)*VLOOKUP($E371,BY_COM_Demand_Drivers!$A$5:$I$100,7,FALSE)</f>
        <v>926.20830882804398</v>
      </c>
      <c r="K371" s="16">
        <f>VLOOKUP($C371,'Growth rate'!$B$3:$T$93,7,FALSE)*VLOOKUP($E371,BY_COM_Demand_Drivers!$A$5:$I$100,8,FALSE)</f>
        <v>0</v>
      </c>
      <c r="L371" s="16">
        <f>VLOOKUP($C371,'Growth rate'!$B$3:$T$93,7,FALSE)*VLOOKUP($E371,BY_COM_Demand_Drivers!$A$5:$I$100,9,FALSE)</f>
        <v>0</v>
      </c>
      <c r="M371" s="49">
        <f t="shared" si="27"/>
        <v>0.6</v>
      </c>
    </row>
    <row r="372" spans="2:13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 t="shared" si="24"/>
        <v>564.61658506157551</v>
      </c>
      <c r="G372" s="16">
        <f t="shared" si="25"/>
        <v>0</v>
      </c>
      <c r="H372" s="16">
        <f t="shared" si="26"/>
        <v>0</v>
      </c>
      <c r="J372" s="16">
        <f>VLOOKUP($C372,'Growth rate'!$B$3:$T$93,7,FALSE)*VLOOKUP($E372,BY_COM_Demand_Drivers!$A$5:$I$100,7,FALSE)</f>
        <v>941.02764176929259</v>
      </c>
      <c r="K372" s="16">
        <f>VLOOKUP($C372,'Growth rate'!$B$3:$T$93,7,FALSE)*VLOOKUP($E372,BY_COM_Demand_Drivers!$A$5:$I$100,8,FALSE)</f>
        <v>0</v>
      </c>
      <c r="L372" s="16">
        <f>VLOOKUP($C372,'Growth rate'!$B$3:$T$93,7,FALSE)*VLOOKUP($E372,BY_COM_Demand_Drivers!$A$5:$I$100,9,FALSE)</f>
        <v>0</v>
      </c>
      <c r="M372" s="49">
        <f t="shared" si="27"/>
        <v>0.6</v>
      </c>
    </row>
    <row r="373" spans="2:13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 t="shared" si="24"/>
        <v>573.65045042256065</v>
      </c>
      <c r="G373" s="16">
        <f t="shared" si="25"/>
        <v>0</v>
      </c>
      <c r="H373" s="16">
        <f t="shared" si="26"/>
        <v>0</v>
      </c>
      <c r="J373" s="16">
        <f>VLOOKUP($C373,'Growth rate'!$B$3:$T$93,7,FALSE)*VLOOKUP($E373,BY_COM_Demand_Drivers!$A$5:$I$100,7,FALSE)</f>
        <v>956.0840840376012</v>
      </c>
      <c r="K373" s="16">
        <f>VLOOKUP($C373,'Growth rate'!$B$3:$T$93,7,FALSE)*VLOOKUP($E373,BY_COM_Demand_Drivers!$A$5:$I$100,8,FALSE)</f>
        <v>0</v>
      </c>
      <c r="L373" s="16">
        <f>VLOOKUP($C373,'Growth rate'!$B$3:$T$93,7,FALSE)*VLOOKUP($E373,BY_COM_Demand_Drivers!$A$5:$I$100,9,FALSE)</f>
        <v>0</v>
      </c>
      <c r="M373" s="49">
        <f t="shared" si="27"/>
        <v>0.6</v>
      </c>
    </row>
    <row r="374" spans="2:13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 t="shared" si="24"/>
        <v>582.82885762932176</v>
      </c>
      <c r="G374" s="16">
        <f t="shared" si="25"/>
        <v>0</v>
      </c>
      <c r="H374" s="16">
        <f t="shared" si="26"/>
        <v>0</v>
      </c>
      <c r="J374" s="16">
        <f>VLOOKUP($C374,'Growth rate'!$B$3:$T$93,7,FALSE)*VLOOKUP($E374,BY_COM_Demand_Drivers!$A$5:$I$100,7,FALSE)</f>
        <v>971.3814293822029</v>
      </c>
      <c r="K374" s="16">
        <f>VLOOKUP($C374,'Growth rate'!$B$3:$T$93,7,FALSE)*VLOOKUP($E374,BY_COM_Demand_Drivers!$A$5:$I$100,8,FALSE)</f>
        <v>0</v>
      </c>
      <c r="L374" s="16">
        <f>VLOOKUP($C374,'Growth rate'!$B$3:$T$93,7,FALSE)*VLOOKUP($E374,BY_COM_Demand_Drivers!$A$5:$I$100,9,FALSE)</f>
        <v>0</v>
      </c>
      <c r="M374" s="49">
        <f t="shared" si="27"/>
        <v>0.6</v>
      </c>
    </row>
    <row r="375" spans="2:13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 t="shared" si="24"/>
        <v>592.15411935139093</v>
      </c>
      <c r="G375" s="16">
        <f t="shared" si="25"/>
        <v>0</v>
      </c>
      <c r="H375" s="16">
        <f t="shared" si="26"/>
        <v>0</v>
      </c>
      <c r="J375" s="16">
        <f>VLOOKUP($C375,'Growth rate'!$B$3:$T$93,7,FALSE)*VLOOKUP($E375,BY_COM_Demand_Drivers!$A$5:$I$100,7,FALSE)</f>
        <v>986.92353225231818</v>
      </c>
      <c r="K375" s="16">
        <f>VLOOKUP($C375,'Growth rate'!$B$3:$T$93,7,FALSE)*VLOOKUP($E375,BY_COM_Demand_Drivers!$A$5:$I$100,8,FALSE)</f>
        <v>0</v>
      </c>
      <c r="L375" s="16">
        <f>VLOOKUP($C375,'Growth rate'!$B$3:$T$93,7,FALSE)*VLOOKUP($E375,BY_COM_Demand_Drivers!$A$5:$I$100,9,FALSE)</f>
        <v>0</v>
      </c>
      <c r="M375" s="49">
        <f t="shared" si="27"/>
        <v>0.6</v>
      </c>
    </row>
    <row r="376" spans="2:13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 t="shared" si="24"/>
        <v>601.6285852610132</v>
      </c>
      <c r="G376" s="16">
        <f t="shared" si="25"/>
        <v>0</v>
      </c>
      <c r="H376" s="16">
        <f t="shared" si="26"/>
        <v>0</v>
      </c>
      <c r="J376" s="16">
        <f>VLOOKUP($C376,'Growth rate'!$B$3:$T$93,7,FALSE)*VLOOKUP($E376,BY_COM_Demand_Drivers!$A$5:$I$100,7,FALSE)</f>
        <v>1002.7143087683554</v>
      </c>
      <c r="K376" s="16">
        <f>VLOOKUP($C376,'Growth rate'!$B$3:$T$93,7,FALSE)*VLOOKUP($E376,BY_COM_Demand_Drivers!$A$5:$I$100,8,FALSE)</f>
        <v>0</v>
      </c>
      <c r="L376" s="16">
        <f>VLOOKUP($C376,'Growth rate'!$B$3:$T$93,7,FALSE)*VLOOKUP($E376,BY_COM_Demand_Drivers!$A$5:$I$100,9,FALSE)</f>
        <v>0</v>
      </c>
      <c r="M376" s="49">
        <f t="shared" si="27"/>
        <v>0.6</v>
      </c>
    </row>
    <row r="377" spans="2:13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 t="shared" si="24"/>
        <v>611.25464262518938</v>
      </c>
      <c r="G377" s="16">
        <f t="shared" si="25"/>
        <v>0</v>
      </c>
      <c r="H377" s="16">
        <f t="shared" si="26"/>
        <v>0</v>
      </c>
      <c r="J377" s="16">
        <f>VLOOKUP($C377,'Growth rate'!$B$3:$T$93,7,FALSE)*VLOOKUP($E377,BY_COM_Demand_Drivers!$A$5:$I$100,7,FALSE)</f>
        <v>1018.7577377086491</v>
      </c>
      <c r="K377" s="16">
        <f>VLOOKUP($C377,'Growth rate'!$B$3:$T$93,7,FALSE)*VLOOKUP($E377,BY_COM_Demand_Drivers!$A$5:$I$100,8,FALSE)</f>
        <v>0</v>
      </c>
      <c r="L377" s="16">
        <f>VLOOKUP($C377,'Growth rate'!$B$3:$T$93,7,FALSE)*VLOOKUP($E377,BY_COM_Demand_Drivers!$A$5:$I$100,9,FALSE)</f>
        <v>0</v>
      </c>
      <c r="M377" s="49">
        <f t="shared" si="27"/>
        <v>0.6</v>
      </c>
    </row>
    <row r="378" spans="2:13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 t="shared" si="24"/>
        <v>621.03471690719255</v>
      </c>
      <c r="G378" s="16">
        <f t="shared" si="25"/>
        <v>0</v>
      </c>
      <c r="H378" s="16">
        <f t="shared" si="26"/>
        <v>0</v>
      </c>
      <c r="J378" s="16">
        <f>VLOOKUP($C378,'Growth rate'!$B$3:$T$93,7,FALSE)*VLOOKUP($E378,BY_COM_Demand_Drivers!$A$5:$I$100,7,FALSE)</f>
        <v>1035.0578615119875</v>
      </c>
      <c r="K378" s="16">
        <f>VLOOKUP($C378,'Growth rate'!$B$3:$T$93,7,FALSE)*VLOOKUP($E378,BY_COM_Demand_Drivers!$A$5:$I$100,8,FALSE)</f>
        <v>0</v>
      </c>
      <c r="L378" s="16">
        <f>VLOOKUP($C378,'Growth rate'!$B$3:$T$93,7,FALSE)*VLOOKUP($E378,BY_COM_Demand_Drivers!$A$5:$I$100,9,FALSE)</f>
        <v>0</v>
      </c>
      <c r="M378" s="49">
        <f t="shared" si="27"/>
        <v>0.6</v>
      </c>
    </row>
    <row r="379" spans="2:13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 t="shared" si="24"/>
        <v>630.97127237770758</v>
      </c>
      <c r="G379" s="16">
        <f t="shared" si="25"/>
        <v>0</v>
      </c>
      <c r="H379" s="16">
        <f t="shared" si="26"/>
        <v>0</v>
      </c>
      <c r="J379" s="16">
        <f>VLOOKUP($C379,'Growth rate'!$B$3:$T$93,7,FALSE)*VLOOKUP($E379,BY_COM_Demand_Drivers!$A$5:$I$100,7,FALSE)</f>
        <v>1051.6187872961793</v>
      </c>
      <c r="K379" s="16">
        <f>VLOOKUP($C379,'Growth rate'!$B$3:$T$93,7,FALSE)*VLOOKUP($E379,BY_COM_Demand_Drivers!$A$5:$I$100,8,FALSE)</f>
        <v>0</v>
      </c>
      <c r="L379" s="16">
        <f>VLOOKUP($C379,'Growth rate'!$B$3:$T$93,7,FALSE)*VLOOKUP($E379,BY_COM_Demand_Drivers!$A$5:$I$100,9,FALSE)</f>
        <v>0</v>
      </c>
      <c r="M379" s="49">
        <f t="shared" si="27"/>
        <v>0.6</v>
      </c>
    </row>
    <row r="380" spans="2:13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 t="shared" si="24"/>
        <v>641.06681273575089</v>
      </c>
      <c r="G380" s="16">
        <f t="shared" si="25"/>
        <v>0</v>
      </c>
      <c r="H380" s="16">
        <f t="shared" si="26"/>
        <v>0</v>
      </c>
      <c r="J380" s="16">
        <f>VLOOKUP($C380,'Growth rate'!$B$3:$T$93,7,FALSE)*VLOOKUP($E380,BY_COM_Demand_Drivers!$A$5:$I$100,7,FALSE)</f>
        <v>1068.4446878929182</v>
      </c>
      <c r="K380" s="16">
        <f>VLOOKUP($C380,'Growth rate'!$B$3:$T$93,7,FALSE)*VLOOKUP($E380,BY_COM_Demand_Drivers!$A$5:$I$100,8,FALSE)</f>
        <v>0</v>
      </c>
      <c r="L380" s="16">
        <f>VLOOKUP($C380,'Growth rate'!$B$3:$T$93,7,FALSE)*VLOOKUP($E380,BY_COM_Demand_Drivers!$A$5:$I$100,9,FALSE)</f>
        <v>0</v>
      </c>
      <c r="M380" s="49">
        <f t="shared" si="27"/>
        <v>0.6</v>
      </c>
    </row>
    <row r="381" spans="2:13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 t="shared" si="24"/>
        <v>651.3238817395229</v>
      </c>
      <c r="G381" s="16">
        <f t="shared" si="25"/>
        <v>0</v>
      </c>
      <c r="H381" s="16">
        <f t="shared" si="26"/>
        <v>0</v>
      </c>
      <c r="J381" s="16">
        <f>VLOOKUP($C381,'Growth rate'!$B$3:$T$93,7,FALSE)*VLOOKUP($E381,BY_COM_Demand_Drivers!$A$5:$I$100,7,FALSE)</f>
        <v>1085.5398028992049</v>
      </c>
      <c r="K381" s="16">
        <f>VLOOKUP($C381,'Growth rate'!$B$3:$T$93,7,FALSE)*VLOOKUP($E381,BY_COM_Demand_Drivers!$A$5:$I$100,8,FALSE)</f>
        <v>0</v>
      </c>
      <c r="L381" s="16">
        <f>VLOOKUP($C381,'Growth rate'!$B$3:$T$93,7,FALSE)*VLOOKUP($E381,BY_COM_Demand_Drivers!$A$5:$I$100,9,FALSE)</f>
        <v>0</v>
      </c>
      <c r="M381" s="49">
        <f t="shared" si="27"/>
        <v>0.6</v>
      </c>
    </row>
    <row r="382" spans="2:13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 t="shared" si="24"/>
        <v>661.74506384735514</v>
      </c>
      <c r="G382" s="16">
        <f t="shared" si="25"/>
        <v>0</v>
      </c>
      <c r="H382" s="16">
        <f t="shared" si="26"/>
        <v>0</v>
      </c>
      <c r="J382" s="16">
        <f>VLOOKUP($C382,'Growth rate'!$B$3:$T$93,7,FALSE)*VLOOKUP($E382,BY_COM_Demand_Drivers!$A$5:$I$100,7,FALSE)</f>
        <v>1102.908439745592</v>
      </c>
      <c r="K382" s="16">
        <f>VLOOKUP($C382,'Growth rate'!$B$3:$T$93,7,FALSE)*VLOOKUP($E382,BY_COM_Demand_Drivers!$A$5:$I$100,8,FALSE)</f>
        <v>0</v>
      </c>
      <c r="L382" s="16">
        <f>VLOOKUP($C382,'Growth rate'!$B$3:$T$93,7,FALSE)*VLOOKUP($E382,BY_COM_Demand_Drivers!$A$5:$I$100,9,FALSE)</f>
        <v>0</v>
      </c>
      <c r="M382" s="49">
        <f t="shared" si="27"/>
        <v>0.6</v>
      </c>
    </row>
    <row r="383" spans="2:13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 t="shared" si="24"/>
        <v>672.33298486891294</v>
      </c>
      <c r="G383" s="16">
        <f t="shared" si="25"/>
        <v>0</v>
      </c>
      <c r="H383" s="16">
        <f t="shared" si="26"/>
        <v>0</v>
      </c>
      <c r="J383" s="16">
        <f>VLOOKUP($C383,'Growth rate'!$B$3:$T$93,7,FALSE)*VLOOKUP($E383,BY_COM_Demand_Drivers!$A$5:$I$100,7,FALSE)</f>
        <v>1120.5549747815217</v>
      </c>
      <c r="K383" s="16">
        <f>VLOOKUP($C383,'Growth rate'!$B$3:$T$93,7,FALSE)*VLOOKUP($E383,BY_COM_Demand_Drivers!$A$5:$I$100,8,FALSE)</f>
        <v>0</v>
      </c>
      <c r="L383" s="16">
        <f>VLOOKUP($C383,'Growth rate'!$B$3:$T$93,7,FALSE)*VLOOKUP($E383,BY_COM_Demand_Drivers!$A$5:$I$100,9,FALSE)</f>
        <v>0</v>
      </c>
      <c r="M383" s="49">
        <f t="shared" si="27"/>
        <v>0.6</v>
      </c>
    </row>
    <row r="384" spans="2:13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 t="shared" si="24"/>
        <v>683.0903126268156</v>
      </c>
      <c r="G384" s="16">
        <f t="shared" si="25"/>
        <v>0</v>
      </c>
      <c r="H384" s="16">
        <f t="shared" si="26"/>
        <v>0</v>
      </c>
      <c r="J384" s="16">
        <f>VLOOKUP($C384,'Growth rate'!$B$3:$T$93,7,FALSE)*VLOOKUP($E384,BY_COM_Demand_Drivers!$A$5:$I$100,7,FALSE)</f>
        <v>1138.4838543780261</v>
      </c>
      <c r="K384" s="16">
        <f>VLOOKUP($C384,'Growth rate'!$B$3:$T$93,7,FALSE)*VLOOKUP($E384,BY_COM_Demand_Drivers!$A$5:$I$100,8,FALSE)</f>
        <v>0</v>
      </c>
      <c r="L384" s="16">
        <f>VLOOKUP($C384,'Growth rate'!$B$3:$T$93,7,FALSE)*VLOOKUP($E384,BY_COM_Demand_Drivers!$A$5:$I$100,9,FALSE)</f>
        <v>0</v>
      </c>
      <c r="M384" s="49">
        <f t="shared" si="27"/>
        <v>0.6</v>
      </c>
    </row>
    <row r="385" spans="2:13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 t="shared" si="24"/>
        <v>694.01975762884456</v>
      </c>
      <c r="G385" s="16">
        <f t="shared" si="25"/>
        <v>0</v>
      </c>
      <c r="H385" s="16">
        <f t="shared" si="26"/>
        <v>0</v>
      </c>
      <c r="J385" s="16">
        <f>VLOOKUP($C385,'Growth rate'!$B$3:$T$93,7,FALSE)*VLOOKUP($E385,BY_COM_Demand_Drivers!$A$5:$I$100,7,FALSE)</f>
        <v>1156.6995960480742</v>
      </c>
      <c r="K385" s="16">
        <f>VLOOKUP($C385,'Growth rate'!$B$3:$T$93,7,FALSE)*VLOOKUP($E385,BY_COM_Demand_Drivers!$A$5:$I$100,8,FALSE)</f>
        <v>0</v>
      </c>
      <c r="L385" s="16">
        <f>VLOOKUP($C385,'Growth rate'!$B$3:$T$93,7,FALSE)*VLOOKUP($E385,BY_COM_Demand_Drivers!$A$5:$I$100,9,FALSE)</f>
        <v>0</v>
      </c>
      <c r="M385" s="49">
        <f t="shared" si="27"/>
        <v>0.6</v>
      </c>
    </row>
    <row r="386" spans="2:13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 t="shared" si="24"/>
        <v>705.12407375090618</v>
      </c>
      <c r="G386" s="16">
        <f t="shared" si="25"/>
        <v>0</v>
      </c>
      <c r="H386" s="16">
        <f t="shared" si="26"/>
        <v>0</v>
      </c>
      <c r="J386" s="16">
        <f>VLOOKUP($C386,'Growth rate'!$B$3:$T$93,7,FALSE)*VLOOKUP($E386,BY_COM_Demand_Drivers!$A$5:$I$100,7,FALSE)</f>
        <v>1175.2067895848436</v>
      </c>
      <c r="K386" s="16">
        <f>VLOOKUP($C386,'Growth rate'!$B$3:$T$93,7,FALSE)*VLOOKUP($E386,BY_COM_Demand_Drivers!$A$5:$I$100,8,FALSE)</f>
        <v>0</v>
      </c>
      <c r="L386" s="16">
        <f>VLOOKUP($C386,'Growth rate'!$B$3:$T$93,7,FALSE)*VLOOKUP($E386,BY_COM_Demand_Drivers!$A$5:$I$100,9,FALSE)</f>
        <v>0</v>
      </c>
      <c r="M386" s="49">
        <f t="shared" si="27"/>
        <v>0.6</v>
      </c>
    </row>
    <row r="387" spans="2:13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 t="shared" si="24"/>
        <v>716.40605893092049</v>
      </c>
      <c r="G387" s="16">
        <f t="shared" si="25"/>
        <v>0</v>
      </c>
      <c r="H387" s="16">
        <f t="shared" si="26"/>
        <v>0</v>
      </c>
      <c r="J387" s="16">
        <f>VLOOKUP($C387,'Growth rate'!$B$3:$T$93,7,FALSE)*VLOOKUP($E387,BY_COM_Demand_Drivers!$A$5:$I$100,7,FALSE)</f>
        <v>1194.0100982182009</v>
      </c>
      <c r="K387" s="16">
        <f>VLOOKUP($C387,'Growth rate'!$B$3:$T$93,7,FALSE)*VLOOKUP($E387,BY_COM_Demand_Drivers!$A$5:$I$100,8,FALSE)</f>
        <v>0</v>
      </c>
      <c r="L387" s="16">
        <f>VLOOKUP($C387,'Growth rate'!$B$3:$T$93,7,FALSE)*VLOOKUP($E387,BY_COM_Demand_Drivers!$A$5:$I$100,9,FALSE)</f>
        <v>0</v>
      </c>
      <c r="M387" s="49">
        <f t="shared" si="27"/>
        <v>0.6</v>
      </c>
    </row>
    <row r="388" spans="2:13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 t="shared" si="24"/>
        <v>727.86855587381513</v>
      </c>
      <c r="G388" s="16">
        <f t="shared" si="25"/>
        <v>0</v>
      </c>
      <c r="H388" s="16">
        <f t="shared" si="26"/>
        <v>0</v>
      </c>
      <c r="J388" s="16">
        <f>VLOOKUP($C388,'Growth rate'!$B$3:$T$93,7,FALSE)*VLOOKUP($E388,BY_COM_Demand_Drivers!$A$5:$I$100,7,FALSE)</f>
        <v>1213.1142597896919</v>
      </c>
      <c r="K388" s="16">
        <f>VLOOKUP($C388,'Growth rate'!$B$3:$T$93,7,FALSE)*VLOOKUP($E388,BY_COM_Demand_Drivers!$A$5:$I$100,8,FALSE)</f>
        <v>0</v>
      </c>
      <c r="L388" s="16">
        <f>VLOOKUP($C388,'Growth rate'!$B$3:$T$93,7,FALSE)*VLOOKUP($E388,BY_COM_Demand_Drivers!$A$5:$I$100,9,FALSE)</f>
        <v>0</v>
      </c>
      <c r="M388" s="49">
        <f t="shared" si="27"/>
        <v>0.6</v>
      </c>
    </row>
    <row r="389" spans="2:13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 t="shared" ref="F389:F452" si="28">J389*$M389</f>
        <v>739.51445276779634</v>
      </c>
      <c r="G389" s="16">
        <f t="shared" ref="G389:G452" si="29">K389*$M389</f>
        <v>0</v>
      </c>
      <c r="H389" s="16">
        <f t="shared" ref="H389:H452" si="30">L389*$M389</f>
        <v>0</v>
      </c>
      <c r="J389" s="16">
        <f>VLOOKUP($C389,'Growth rate'!$B$3:$T$93,7,FALSE)*VLOOKUP($E389,BY_COM_Demand_Drivers!$A$5:$I$100,7,FALSE)</f>
        <v>1232.5240879463272</v>
      </c>
      <c r="K389" s="16">
        <f>VLOOKUP($C389,'Growth rate'!$B$3:$T$93,7,FALSE)*VLOOKUP($E389,BY_COM_Demand_Drivers!$A$5:$I$100,8,FALSE)</f>
        <v>0</v>
      </c>
      <c r="L389" s="16">
        <f>VLOOKUP($C389,'Growth rate'!$B$3:$T$93,7,FALSE)*VLOOKUP($E389,BY_COM_Demand_Drivers!$A$5:$I$100,9,FALSE)</f>
        <v>0</v>
      </c>
      <c r="M389" s="49">
        <f t="shared" si="27"/>
        <v>0.6</v>
      </c>
    </row>
    <row r="390" spans="2:13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 t="shared" si="28"/>
        <v>751.34668401208091</v>
      </c>
      <c r="G390" s="16">
        <f t="shared" si="29"/>
        <v>0</v>
      </c>
      <c r="H390" s="16">
        <f t="shared" si="30"/>
        <v>0</v>
      </c>
      <c r="J390" s="16">
        <f>VLOOKUP($C390,'Growth rate'!$B$3:$T$93,7,FALSE)*VLOOKUP($E390,BY_COM_Demand_Drivers!$A$5:$I$100,7,FALSE)</f>
        <v>1252.2444733534683</v>
      </c>
      <c r="K390" s="16">
        <f>VLOOKUP($C390,'Growth rate'!$B$3:$T$93,7,FALSE)*VLOOKUP($E390,BY_COM_Demand_Drivers!$A$5:$I$100,8,FALSE)</f>
        <v>0</v>
      </c>
      <c r="L390" s="16">
        <f>VLOOKUP($C390,'Growth rate'!$B$3:$T$93,7,FALSE)*VLOOKUP($E390,BY_COM_Demand_Drivers!$A$5:$I$100,9,FALSE)</f>
        <v>0</v>
      </c>
      <c r="M390" s="49">
        <f t="shared" si="27"/>
        <v>0.6</v>
      </c>
    </row>
    <row r="391" spans="2:13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 t="shared" si="28"/>
        <v>763.36823095627437</v>
      </c>
      <c r="G391" s="16">
        <f t="shared" si="29"/>
        <v>0</v>
      </c>
      <c r="H391" s="16">
        <f t="shared" si="30"/>
        <v>0</v>
      </c>
      <c r="J391" s="16">
        <f>VLOOKUP($C391,'Growth rate'!$B$3:$T$93,7,FALSE)*VLOOKUP($E391,BY_COM_Demand_Drivers!$A$5:$I$100,7,FALSE)</f>
        <v>1272.280384927124</v>
      </c>
      <c r="K391" s="16">
        <f>VLOOKUP($C391,'Growth rate'!$B$3:$T$93,7,FALSE)*VLOOKUP($E391,BY_COM_Demand_Drivers!$A$5:$I$100,8,FALSE)</f>
        <v>0</v>
      </c>
      <c r="L391" s="16">
        <f>VLOOKUP($C391,'Growth rate'!$B$3:$T$93,7,FALSE)*VLOOKUP($E391,BY_COM_Demand_Drivers!$A$5:$I$100,9,FALSE)</f>
        <v>0</v>
      </c>
      <c r="M391" s="49">
        <f t="shared" si="27"/>
        <v>0.6</v>
      </c>
    </row>
    <row r="392" spans="2:13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 t="shared" si="28"/>
        <v>775.58212265157488</v>
      </c>
      <c r="G392" s="16">
        <f t="shared" si="29"/>
        <v>0</v>
      </c>
      <c r="H392" s="16">
        <f t="shared" si="30"/>
        <v>0</v>
      </c>
      <c r="J392" s="16">
        <f>VLOOKUP($C392,'Growth rate'!$B$3:$T$93,7,FALSE)*VLOOKUP($E392,BY_COM_Demand_Drivers!$A$5:$I$100,7,FALSE)</f>
        <v>1292.6368710859581</v>
      </c>
      <c r="K392" s="16">
        <f>VLOOKUP($C392,'Growth rate'!$B$3:$T$93,7,FALSE)*VLOOKUP($E392,BY_COM_Demand_Drivers!$A$5:$I$100,8,FALSE)</f>
        <v>0</v>
      </c>
      <c r="L392" s="16">
        <f>VLOOKUP($C392,'Growth rate'!$B$3:$T$93,7,FALSE)*VLOOKUP($E392,BY_COM_Demand_Drivers!$A$5:$I$100,9,FALSE)</f>
        <v>0</v>
      </c>
      <c r="M392" s="49">
        <f t="shared" si="27"/>
        <v>0.6</v>
      </c>
    </row>
    <row r="393" spans="2:13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 t="shared" si="28"/>
        <v>787.99143661400001</v>
      </c>
      <c r="G393" s="16">
        <f t="shared" si="29"/>
        <v>0</v>
      </c>
      <c r="H393" s="16">
        <f t="shared" si="30"/>
        <v>0</v>
      </c>
      <c r="J393" s="16">
        <f>VLOOKUP($C393,'Growth rate'!$B$3:$T$93,7,FALSE)*VLOOKUP($E393,BY_COM_Demand_Drivers!$A$5:$I$100,7,FALSE)</f>
        <v>1313.3190610233335</v>
      </c>
      <c r="K393" s="16">
        <f>VLOOKUP($C393,'Growth rate'!$B$3:$T$93,7,FALSE)*VLOOKUP($E393,BY_COM_Demand_Drivers!$A$5:$I$100,8,FALSE)</f>
        <v>0</v>
      </c>
      <c r="L393" s="16">
        <f>VLOOKUP($C393,'Growth rate'!$B$3:$T$93,7,FALSE)*VLOOKUP($E393,BY_COM_Demand_Drivers!$A$5:$I$100,9,FALSE)</f>
        <v>0</v>
      </c>
      <c r="M393" s="49">
        <f t="shared" si="27"/>
        <v>0.6</v>
      </c>
    </row>
    <row r="394" spans="2:13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 t="shared" si="28"/>
        <v>800.59929959982412</v>
      </c>
      <c r="G394" s="16">
        <f t="shared" si="29"/>
        <v>0</v>
      </c>
      <c r="H394" s="16">
        <f t="shared" si="30"/>
        <v>0</v>
      </c>
      <c r="J394" s="16">
        <f>VLOOKUP($C394,'Growth rate'!$B$3:$T$93,7,FALSE)*VLOOKUP($E394,BY_COM_Demand_Drivers!$A$5:$I$100,7,FALSE)</f>
        <v>1334.3321659997068</v>
      </c>
      <c r="K394" s="16">
        <f>VLOOKUP($C394,'Growth rate'!$B$3:$T$93,7,FALSE)*VLOOKUP($E394,BY_COM_Demand_Drivers!$A$5:$I$100,8,FALSE)</f>
        <v>0</v>
      </c>
      <c r="L394" s="16">
        <f>VLOOKUP($C394,'Growth rate'!$B$3:$T$93,7,FALSE)*VLOOKUP($E394,BY_COM_Demand_Drivers!$A$5:$I$100,9,FALSE)</f>
        <v>0</v>
      </c>
      <c r="M394" s="49">
        <f t="shared" si="27"/>
        <v>0.6</v>
      </c>
    </row>
    <row r="395" spans="2:13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 t="shared" si="28"/>
        <v>813.40888839342142</v>
      </c>
      <c r="G395" s="16">
        <f t="shared" si="29"/>
        <v>0</v>
      </c>
      <c r="H395" s="16">
        <f t="shared" si="30"/>
        <v>0</v>
      </c>
      <c r="J395" s="16">
        <f>VLOOKUP($C395,'Growth rate'!$B$3:$T$93,7,FALSE)*VLOOKUP($E395,BY_COM_Demand_Drivers!$A$5:$I$100,7,FALSE)</f>
        <v>1355.6814806557024</v>
      </c>
      <c r="K395" s="16">
        <f>VLOOKUP($C395,'Growth rate'!$B$3:$T$93,7,FALSE)*VLOOKUP($E395,BY_COM_Demand_Drivers!$A$5:$I$100,8,FALSE)</f>
        <v>0</v>
      </c>
      <c r="L395" s="16">
        <f>VLOOKUP($C395,'Growth rate'!$B$3:$T$93,7,FALSE)*VLOOKUP($E395,BY_COM_Demand_Drivers!$A$5:$I$100,9,FALSE)</f>
        <v>0</v>
      </c>
      <c r="M395" s="49">
        <f t="shared" si="27"/>
        <v>0.6</v>
      </c>
    </row>
    <row r="396" spans="2:13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 t="shared" si="28"/>
        <v>826.42343060771589</v>
      </c>
      <c r="G396" s="16">
        <f t="shared" si="29"/>
        <v>0</v>
      </c>
      <c r="H396" s="16">
        <f t="shared" si="30"/>
        <v>0</v>
      </c>
      <c r="J396" s="16">
        <f>VLOOKUP($C396,'Growth rate'!$B$3:$T$93,7,FALSE)*VLOOKUP($E396,BY_COM_Demand_Drivers!$A$5:$I$100,7,FALSE)</f>
        <v>1377.3723843461933</v>
      </c>
      <c r="K396" s="16">
        <f>VLOOKUP($C396,'Growth rate'!$B$3:$T$93,7,FALSE)*VLOOKUP($E396,BY_COM_Demand_Drivers!$A$5:$I$100,8,FALSE)</f>
        <v>0</v>
      </c>
      <c r="L396" s="16">
        <f>VLOOKUP($C396,'Growth rate'!$B$3:$T$93,7,FALSE)*VLOOKUP($E396,BY_COM_Demand_Drivers!$A$5:$I$100,9,FALSE)</f>
        <v>0</v>
      </c>
      <c r="M396" s="49">
        <f t="shared" si="27"/>
        <v>0.6</v>
      </c>
    </row>
    <row r="397" spans="2:13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 t="shared" si="28"/>
        <v>839.64620549743961</v>
      </c>
      <c r="G397" s="16">
        <f t="shared" si="29"/>
        <v>0</v>
      </c>
      <c r="H397" s="16">
        <f t="shared" si="30"/>
        <v>0</v>
      </c>
      <c r="J397" s="16">
        <f>VLOOKUP($C397,'Growth rate'!$B$3:$T$93,7,FALSE)*VLOOKUP($E397,BY_COM_Demand_Drivers!$A$5:$I$100,7,FALSE)</f>
        <v>1399.4103424957327</v>
      </c>
      <c r="K397" s="16">
        <f>VLOOKUP($C397,'Growth rate'!$B$3:$T$93,7,FALSE)*VLOOKUP($E397,BY_COM_Demand_Drivers!$A$5:$I$100,8,FALSE)</f>
        <v>0</v>
      </c>
      <c r="L397" s="16">
        <f>VLOOKUP($C397,'Growth rate'!$B$3:$T$93,7,FALSE)*VLOOKUP($E397,BY_COM_Demand_Drivers!$A$5:$I$100,9,FALSE)</f>
        <v>0</v>
      </c>
      <c r="M397" s="49">
        <f t="shared" si="27"/>
        <v>0.6</v>
      </c>
    </row>
    <row r="398" spans="2:13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 t="shared" si="28"/>
        <v>853.08054478539862</v>
      </c>
      <c r="G398" s="16">
        <f t="shared" si="29"/>
        <v>0</v>
      </c>
      <c r="H398" s="16">
        <f t="shared" si="30"/>
        <v>0</v>
      </c>
      <c r="J398" s="16">
        <f>VLOOKUP($C398,'Growth rate'!$B$3:$T$93,7,FALSE)*VLOOKUP($E398,BY_COM_Demand_Drivers!$A$5:$I$100,7,FALSE)</f>
        <v>1421.8009079756644</v>
      </c>
      <c r="K398" s="16">
        <f>VLOOKUP($C398,'Growth rate'!$B$3:$T$93,7,FALSE)*VLOOKUP($E398,BY_COM_Demand_Drivers!$A$5:$I$100,8,FALSE)</f>
        <v>0</v>
      </c>
      <c r="L398" s="16">
        <f>VLOOKUP($C398,'Growth rate'!$B$3:$T$93,7,FALSE)*VLOOKUP($E398,BY_COM_Demand_Drivers!$A$5:$I$100,9,FALSE)</f>
        <v>0</v>
      </c>
      <c r="M398" s="49">
        <f t="shared" si="27"/>
        <v>0.6</v>
      </c>
    </row>
    <row r="399" spans="2:13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 t="shared" si="28"/>
        <v>866.729833501965</v>
      </c>
      <c r="G399" s="16">
        <f t="shared" si="29"/>
        <v>0</v>
      </c>
      <c r="H399" s="16">
        <f t="shared" si="30"/>
        <v>0</v>
      </c>
      <c r="J399" s="16">
        <f>VLOOKUP($C399,'Growth rate'!$B$3:$T$93,7,FALSE)*VLOOKUP($E399,BY_COM_Demand_Drivers!$A$5:$I$100,7,FALSE)</f>
        <v>1444.549722503275</v>
      </c>
      <c r="K399" s="16">
        <f>VLOOKUP($C399,'Growth rate'!$B$3:$T$93,7,FALSE)*VLOOKUP($E399,BY_COM_Demand_Drivers!$A$5:$I$100,8,FALSE)</f>
        <v>0</v>
      </c>
      <c r="L399" s="16">
        <f>VLOOKUP($C399,'Growth rate'!$B$3:$T$93,7,FALSE)*VLOOKUP($E399,BY_COM_Demand_Drivers!$A$5:$I$100,9,FALSE)</f>
        <v>0</v>
      </c>
      <c r="M399" s="49">
        <f t="shared" si="27"/>
        <v>0.6</v>
      </c>
    </row>
    <row r="400" spans="2:13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 t="shared" si="28"/>
        <v>880.59751083799654</v>
      </c>
      <c r="G400" s="16">
        <f t="shared" si="29"/>
        <v>0</v>
      </c>
      <c r="H400" s="16">
        <f t="shared" si="30"/>
        <v>0</v>
      </c>
      <c r="J400" s="16">
        <f>VLOOKUP($C400,'Growth rate'!$B$3:$T$93,7,FALSE)*VLOOKUP($E400,BY_COM_Demand_Drivers!$A$5:$I$100,7,FALSE)</f>
        <v>1467.6625180633275</v>
      </c>
      <c r="K400" s="16">
        <f>VLOOKUP($C400,'Growth rate'!$B$3:$T$93,7,FALSE)*VLOOKUP($E400,BY_COM_Demand_Drivers!$A$5:$I$100,8,FALSE)</f>
        <v>0</v>
      </c>
      <c r="L400" s="16">
        <f>VLOOKUP($C400,'Growth rate'!$B$3:$T$93,7,FALSE)*VLOOKUP($E400,BY_COM_Demand_Drivers!$A$5:$I$100,9,FALSE)</f>
        <v>0</v>
      </c>
      <c r="M400" s="49">
        <f t="shared" si="27"/>
        <v>0.6</v>
      </c>
    </row>
    <row r="401" spans="2:13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 t="shared" si="28"/>
        <v>894.68707101140456</v>
      </c>
      <c r="G401" s="16">
        <f t="shared" si="29"/>
        <v>0</v>
      </c>
      <c r="H401" s="16">
        <f t="shared" si="30"/>
        <v>0</v>
      </c>
      <c r="J401" s="16">
        <f>VLOOKUP($C401,'Growth rate'!$B$3:$T$93,7,FALSE)*VLOOKUP($E401,BY_COM_Demand_Drivers!$A$5:$I$100,7,FALSE)</f>
        <v>1491.1451183523409</v>
      </c>
      <c r="K401" s="16">
        <f>VLOOKUP($C401,'Growth rate'!$B$3:$T$93,7,FALSE)*VLOOKUP($E401,BY_COM_Demand_Drivers!$A$5:$I$100,8,FALSE)</f>
        <v>0</v>
      </c>
      <c r="L401" s="16">
        <f>VLOOKUP($C401,'Growth rate'!$B$3:$T$93,7,FALSE)*VLOOKUP($E401,BY_COM_Demand_Drivers!$A$5:$I$100,9,FALSE)</f>
        <v>0</v>
      </c>
      <c r="M401" s="49">
        <f t="shared" si="27"/>
        <v>0.6</v>
      </c>
    </row>
    <row r="402" spans="2:13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 t="shared" si="28"/>
        <v>909.00206414758691</v>
      </c>
      <c r="G402" s="16">
        <f t="shared" si="29"/>
        <v>0</v>
      </c>
      <c r="H402" s="16">
        <f t="shared" si="30"/>
        <v>0</v>
      </c>
      <c r="J402" s="16">
        <f>VLOOKUP($C402,'Growth rate'!$B$3:$T$93,7,FALSE)*VLOOKUP($E402,BY_COM_Demand_Drivers!$A$5:$I$100,7,FALSE)</f>
        <v>1515.0034402459783</v>
      </c>
      <c r="K402" s="16">
        <f>VLOOKUP($C402,'Growth rate'!$B$3:$T$93,7,FALSE)*VLOOKUP($E402,BY_COM_Demand_Drivers!$A$5:$I$100,8,FALSE)</f>
        <v>0</v>
      </c>
      <c r="L402" s="16">
        <f>VLOOKUP($C402,'Growth rate'!$B$3:$T$93,7,FALSE)*VLOOKUP($E402,BY_COM_Demand_Drivers!$A$5:$I$100,9,FALSE)</f>
        <v>0</v>
      </c>
      <c r="M402" s="49">
        <f t="shared" si="27"/>
        <v>0.6</v>
      </c>
    </row>
    <row r="403" spans="2:13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 t="shared" si="28"/>
        <v>923.5460971739484</v>
      </c>
      <c r="G403" s="16">
        <f t="shared" si="29"/>
        <v>0</v>
      </c>
      <c r="H403" s="16">
        <f t="shared" si="30"/>
        <v>0</v>
      </c>
      <c r="J403" s="16">
        <f>VLOOKUP($C403,'Growth rate'!$B$3:$T$93,7,FALSE)*VLOOKUP($E403,BY_COM_Demand_Drivers!$A$5:$I$100,7,FALSE)</f>
        <v>1539.2434952899141</v>
      </c>
      <c r="K403" s="16">
        <f>VLOOKUP($C403,'Growth rate'!$B$3:$T$93,7,FALSE)*VLOOKUP($E403,BY_COM_Demand_Drivers!$A$5:$I$100,8,FALSE)</f>
        <v>0</v>
      </c>
      <c r="L403" s="16">
        <f>VLOOKUP($C403,'Growth rate'!$B$3:$T$93,7,FALSE)*VLOOKUP($E403,BY_COM_Demand_Drivers!$A$5:$I$100,9,FALSE)</f>
        <v>0</v>
      </c>
      <c r="M403" s="49">
        <f t="shared" ref="M403:M419" si="31">M321</f>
        <v>0.6</v>
      </c>
    </row>
    <row r="404" spans="2:13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 t="shared" si="28"/>
        <v>938.32283472873155</v>
      </c>
      <c r="G404" s="16">
        <f t="shared" si="29"/>
        <v>0</v>
      </c>
      <c r="H404" s="16">
        <f t="shared" si="30"/>
        <v>0</v>
      </c>
      <c r="J404" s="16">
        <f>VLOOKUP($C404,'Growth rate'!$B$3:$T$93,7,FALSE)*VLOOKUP($E404,BY_COM_Demand_Drivers!$A$5:$I$100,7,FALSE)</f>
        <v>1563.8713912145527</v>
      </c>
      <c r="K404" s="16">
        <f>VLOOKUP($C404,'Growth rate'!$B$3:$T$93,7,FALSE)*VLOOKUP($E404,BY_COM_Demand_Drivers!$A$5:$I$100,8,FALSE)</f>
        <v>0</v>
      </c>
      <c r="L404" s="16">
        <f>VLOOKUP($C404,'Growth rate'!$B$3:$T$93,7,FALSE)*VLOOKUP($E404,BY_COM_Demand_Drivers!$A$5:$I$100,9,FALSE)</f>
        <v>0</v>
      </c>
      <c r="M404" s="49">
        <f t="shared" si="31"/>
        <v>0.6</v>
      </c>
    </row>
    <row r="405" spans="2:13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 t="shared" si="28"/>
        <v>953.33600008439134</v>
      </c>
      <c r="G405" s="16">
        <f t="shared" si="29"/>
        <v>0</v>
      </c>
      <c r="H405" s="16">
        <f t="shared" si="30"/>
        <v>0</v>
      </c>
      <c r="J405" s="16">
        <f>VLOOKUP($C405,'Growth rate'!$B$3:$T$93,7,FALSE)*VLOOKUP($E405,BY_COM_Demand_Drivers!$A$5:$I$100,7,FALSE)</f>
        <v>1588.8933334739856</v>
      </c>
      <c r="K405" s="16">
        <f>VLOOKUP($C405,'Growth rate'!$B$3:$T$93,7,FALSE)*VLOOKUP($E405,BY_COM_Demand_Drivers!$A$5:$I$100,8,FALSE)</f>
        <v>0</v>
      </c>
      <c r="L405" s="16">
        <f>VLOOKUP($C405,'Growth rate'!$B$3:$T$93,7,FALSE)*VLOOKUP($E405,BY_COM_Demand_Drivers!$A$5:$I$100,9,FALSE)</f>
        <v>0</v>
      </c>
      <c r="M405" s="49">
        <f t="shared" si="31"/>
        <v>0.6</v>
      </c>
    </row>
    <row r="406" spans="2:13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 t="shared" si="28"/>
        <v>968.58937608574161</v>
      </c>
      <c r="G406" s="16">
        <f t="shared" si="29"/>
        <v>0</v>
      </c>
      <c r="H406" s="16">
        <f t="shared" si="30"/>
        <v>0</v>
      </c>
      <c r="J406" s="16">
        <f>VLOOKUP($C406,'Growth rate'!$B$3:$T$93,7,FALSE)*VLOOKUP($E406,BY_COM_Demand_Drivers!$A$5:$I$100,7,FALSE)</f>
        <v>1614.3156268095695</v>
      </c>
      <c r="K406" s="16">
        <f>VLOOKUP($C406,'Growth rate'!$B$3:$T$93,7,FALSE)*VLOOKUP($E406,BY_COM_Demand_Drivers!$A$5:$I$100,8,FALSE)</f>
        <v>0</v>
      </c>
      <c r="L406" s="16">
        <f>VLOOKUP($C406,'Growth rate'!$B$3:$T$93,7,FALSE)*VLOOKUP($E406,BY_COM_Demand_Drivers!$A$5:$I$100,9,FALSE)</f>
        <v>0</v>
      </c>
      <c r="M406" s="49">
        <f t="shared" si="31"/>
        <v>0.6</v>
      </c>
    </row>
    <row r="407" spans="2:13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 t="shared" si="28"/>
        <v>984.08680610311353</v>
      </c>
      <c r="G407" s="16">
        <f t="shared" si="29"/>
        <v>0</v>
      </c>
      <c r="H407" s="16">
        <f t="shared" si="30"/>
        <v>0</v>
      </c>
      <c r="J407" s="16">
        <f>VLOOKUP($C407,'Growth rate'!$B$3:$T$93,7,FALSE)*VLOOKUP($E407,BY_COM_Demand_Drivers!$A$5:$I$100,7,FALSE)</f>
        <v>1640.1446768385226</v>
      </c>
      <c r="K407" s="16">
        <f>VLOOKUP($C407,'Growth rate'!$B$3:$T$93,7,FALSE)*VLOOKUP($E407,BY_COM_Demand_Drivers!$A$5:$I$100,8,FALSE)</f>
        <v>0</v>
      </c>
      <c r="L407" s="16">
        <f>VLOOKUP($C407,'Growth rate'!$B$3:$T$93,7,FALSE)*VLOOKUP($E407,BY_COM_Demand_Drivers!$A$5:$I$100,9,FALSE)</f>
        <v>0</v>
      </c>
      <c r="M407" s="49">
        <f t="shared" si="31"/>
        <v>0.6</v>
      </c>
    </row>
    <row r="408" spans="2:13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 t="shared" si="28"/>
        <v>999.83219500076348</v>
      </c>
      <c r="G408" s="16">
        <f t="shared" si="29"/>
        <v>0</v>
      </c>
      <c r="H408" s="16">
        <f t="shared" si="30"/>
        <v>0</v>
      </c>
      <c r="J408" s="16">
        <f>VLOOKUP($C408,'Growth rate'!$B$3:$T$93,7,FALSE)*VLOOKUP($E408,BY_COM_Demand_Drivers!$A$5:$I$100,7,FALSE)</f>
        <v>1666.3869916679391</v>
      </c>
      <c r="K408" s="16">
        <f>VLOOKUP($C408,'Growth rate'!$B$3:$T$93,7,FALSE)*VLOOKUP($E408,BY_COM_Demand_Drivers!$A$5:$I$100,8,FALSE)</f>
        <v>0</v>
      </c>
      <c r="L408" s="16">
        <f>VLOOKUP($C408,'Growth rate'!$B$3:$T$93,7,FALSE)*VLOOKUP($E408,BY_COM_Demand_Drivers!$A$5:$I$100,9,FALSE)</f>
        <v>0</v>
      </c>
      <c r="M408" s="49">
        <f t="shared" si="31"/>
        <v>0.6</v>
      </c>
    </row>
    <row r="409" spans="2:13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 t="shared" si="28"/>
        <v>1015.8295101207757</v>
      </c>
      <c r="G409" s="16">
        <f t="shared" si="29"/>
        <v>0</v>
      </c>
      <c r="H409" s="16">
        <f t="shared" si="30"/>
        <v>0</v>
      </c>
      <c r="J409" s="16">
        <f>VLOOKUP($C409,'Growth rate'!$B$3:$T$93,7,FALSE)*VLOOKUP($E409,BY_COM_Demand_Drivers!$A$5:$I$100,7,FALSE)</f>
        <v>1693.0491835346263</v>
      </c>
      <c r="K409" s="16">
        <f>VLOOKUP($C409,'Growth rate'!$B$3:$T$93,7,FALSE)*VLOOKUP($E409,BY_COM_Demand_Drivers!$A$5:$I$100,8,FALSE)</f>
        <v>0</v>
      </c>
      <c r="L409" s="16">
        <f>VLOOKUP($C409,'Growth rate'!$B$3:$T$93,7,FALSE)*VLOOKUP($E409,BY_COM_Demand_Drivers!$A$5:$I$100,9,FALSE)</f>
        <v>0</v>
      </c>
      <c r="M409" s="49">
        <f t="shared" si="31"/>
        <v>0.6</v>
      </c>
    </row>
    <row r="410" spans="2:13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 t="shared" si="28"/>
        <v>1032.0827822827082</v>
      </c>
      <c r="G410" s="16">
        <f t="shared" si="29"/>
        <v>0</v>
      </c>
      <c r="H410" s="16">
        <f t="shared" si="30"/>
        <v>0</v>
      </c>
      <c r="J410" s="16">
        <f>VLOOKUP($C410,'Growth rate'!$B$3:$T$93,7,FALSE)*VLOOKUP($E410,BY_COM_Demand_Drivers!$A$5:$I$100,7,FALSE)</f>
        <v>1720.1379704711803</v>
      </c>
      <c r="K410" s="16">
        <f>VLOOKUP($C410,'Growth rate'!$B$3:$T$93,7,FALSE)*VLOOKUP($E410,BY_COM_Demand_Drivers!$A$5:$I$100,8,FALSE)</f>
        <v>0</v>
      </c>
      <c r="L410" s="16">
        <f>VLOOKUP($C410,'Growth rate'!$B$3:$T$93,7,FALSE)*VLOOKUP($E410,BY_COM_Demand_Drivers!$A$5:$I$100,9,FALSE)</f>
        <v>0</v>
      </c>
      <c r="M410" s="49">
        <f t="shared" si="31"/>
        <v>0.6</v>
      </c>
    </row>
    <row r="411" spans="2:13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 t="shared" si="28"/>
        <v>1048.5961067992314</v>
      </c>
      <c r="G411" s="16">
        <f t="shared" si="29"/>
        <v>0</v>
      </c>
      <c r="H411" s="16">
        <f t="shared" si="30"/>
        <v>0</v>
      </c>
      <c r="J411" s="16">
        <f>VLOOKUP($C411,'Growth rate'!$B$3:$T$93,7,FALSE)*VLOOKUP($E411,BY_COM_Demand_Drivers!$A$5:$I$100,7,FALSE)</f>
        <v>1747.6601779987191</v>
      </c>
      <c r="K411" s="16">
        <f>VLOOKUP($C411,'Growth rate'!$B$3:$T$93,7,FALSE)*VLOOKUP($E411,BY_COM_Demand_Drivers!$A$5:$I$100,8,FALSE)</f>
        <v>0</v>
      </c>
      <c r="L411" s="16">
        <f>VLOOKUP($C411,'Growth rate'!$B$3:$T$93,7,FALSE)*VLOOKUP($E411,BY_COM_Demand_Drivers!$A$5:$I$100,9,FALSE)</f>
        <v>0</v>
      </c>
      <c r="M411" s="49">
        <f t="shared" si="31"/>
        <v>0.6</v>
      </c>
    </row>
    <row r="412" spans="2:13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 t="shared" si="28"/>
        <v>1065.3736445080192</v>
      </c>
      <c r="G412" s="16">
        <f t="shared" si="29"/>
        <v>0</v>
      </c>
      <c r="H412" s="16">
        <f t="shared" si="30"/>
        <v>0</v>
      </c>
      <c r="J412" s="16">
        <f>VLOOKUP($C412,'Growth rate'!$B$3:$T$93,7,FALSE)*VLOOKUP($E412,BY_COM_Demand_Drivers!$A$5:$I$100,7,FALSE)</f>
        <v>1775.6227408466987</v>
      </c>
      <c r="K412" s="16">
        <f>VLOOKUP($C412,'Growth rate'!$B$3:$T$93,7,FALSE)*VLOOKUP($E412,BY_COM_Demand_Drivers!$A$5:$I$100,8,FALSE)</f>
        <v>0</v>
      </c>
      <c r="L412" s="16">
        <f>VLOOKUP($C412,'Growth rate'!$B$3:$T$93,7,FALSE)*VLOOKUP($E412,BY_COM_Demand_Drivers!$A$5:$I$100,9,FALSE)</f>
        <v>0</v>
      </c>
      <c r="M412" s="49">
        <f t="shared" si="31"/>
        <v>0.6</v>
      </c>
    </row>
    <row r="413" spans="2:13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 t="shared" si="28"/>
        <v>1082.4196228201477</v>
      </c>
      <c r="G413" s="16">
        <f t="shared" si="29"/>
        <v>0</v>
      </c>
      <c r="H413" s="16">
        <f t="shared" si="30"/>
        <v>0</v>
      </c>
      <c r="J413" s="16">
        <f>VLOOKUP($C413,'Growth rate'!$B$3:$T$93,7,FALSE)*VLOOKUP($E413,BY_COM_Demand_Drivers!$A$5:$I$100,7,FALSE)</f>
        <v>1804.0327047002461</v>
      </c>
      <c r="K413" s="16">
        <f>VLOOKUP($C413,'Growth rate'!$B$3:$T$93,7,FALSE)*VLOOKUP($E413,BY_COM_Demand_Drivers!$A$5:$I$100,8,FALSE)</f>
        <v>0</v>
      </c>
      <c r="L413" s="16">
        <f>VLOOKUP($C413,'Growth rate'!$B$3:$T$93,7,FALSE)*VLOOKUP($E413,BY_COM_Demand_Drivers!$A$5:$I$100,9,FALSE)</f>
        <v>0</v>
      </c>
      <c r="M413" s="49">
        <f t="shared" si="31"/>
        <v>0.6</v>
      </c>
    </row>
    <row r="414" spans="2:13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 t="shared" si="28"/>
        <v>410.83199999999999</v>
      </c>
      <c r="G414" s="16">
        <f t="shared" si="29"/>
        <v>0</v>
      </c>
      <c r="H414" s="16">
        <f t="shared" si="30"/>
        <v>0</v>
      </c>
      <c r="J414" s="16">
        <f>VLOOKUP($C414,'Growth rate'!$B$3:$T$93,7,FALSE)*VLOOKUP($E414,BY_COM_Demand_Drivers!$A$5:$I$100,7,FALSE)</f>
        <v>410.83199999999999</v>
      </c>
      <c r="K414" s="16">
        <f>VLOOKUP($C414,'Growth rate'!$B$3:$T$93,7,FALSE)*VLOOKUP($E414,BY_COM_Demand_Drivers!$A$5:$I$100,8,FALSE)</f>
        <v>0</v>
      </c>
      <c r="L414" s="16">
        <f>VLOOKUP($C414,'Growth rate'!$B$3:$T$93,7,FALSE)*VLOOKUP($E414,BY_COM_Demand_Drivers!$A$5:$I$100,9,FALSE)</f>
        <v>0</v>
      </c>
      <c r="M414" s="49">
        <f t="shared" si="31"/>
        <v>1</v>
      </c>
    </row>
    <row r="415" spans="2:13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 t="shared" si="28"/>
        <v>417.61410530788601</v>
      </c>
      <c r="G415" s="16">
        <f t="shared" si="29"/>
        <v>0</v>
      </c>
      <c r="H415" s="16">
        <f t="shared" si="30"/>
        <v>0</v>
      </c>
      <c r="J415" s="16">
        <f>VLOOKUP($C415,'Growth rate'!$B$3:$T$93,7,FALSE)*VLOOKUP($E415,BY_COM_Demand_Drivers!$A$5:$I$100,7,FALSE)</f>
        <v>417.61410530788601</v>
      </c>
      <c r="K415" s="16">
        <f>VLOOKUP($C415,'Growth rate'!$B$3:$T$93,7,FALSE)*VLOOKUP($E415,BY_COM_Demand_Drivers!$A$5:$I$100,8,FALSE)</f>
        <v>0</v>
      </c>
      <c r="L415" s="16">
        <f>VLOOKUP($C415,'Growth rate'!$B$3:$T$93,7,FALSE)*VLOOKUP($E415,BY_COM_Demand_Drivers!$A$5:$I$100,9,FALSE)</f>
        <v>0</v>
      </c>
      <c r="M415" s="49">
        <f t="shared" si="31"/>
        <v>1</v>
      </c>
    </row>
    <row r="416" spans="2:13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 t="shared" si="28"/>
        <v>424.39621061577196</v>
      </c>
      <c r="G416" s="16">
        <f t="shared" si="29"/>
        <v>0</v>
      </c>
      <c r="H416" s="16">
        <f t="shared" si="30"/>
        <v>0</v>
      </c>
      <c r="J416" s="16">
        <f>VLOOKUP($C416,'Growth rate'!$B$3:$T$93,7,FALSE)*VLOOKUP($E416,BY_COM_Demand_Drivers!$A$5:$I$100,7,FALSE)</f>
        <v>424.39621061577196</v>
      </c>
      <c r="K416" s="16">
        <f>VLOOKUP($C416,'Growth rate'!$B$3:$T$93,7,FALSE)*VLOOKUP($E416,BY_COM_Demand_Drivers!$A$5:$I$100,8,FALSE)</f>
        <v>0</v>
      </c>
      <c r="L416" s="16">
        <f>VLOOKUP($C416,'Growth rate'!$B$3:$T$93,7,FALSE)*VLOOKUP($E416,BY_COM_Demand_Drivers!$A$5:$I$100,9,FALSE)</f>
        <v>0</v>
      </c>
      <c r="M416" s="49">
        <f t="shared" si="31"/>
        <v>1</v>
      </c>
    </row>
    <row r="417" spans="2:13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 t="shared" si="28"/>
        <v>431.17831592365798</v>
      </c>
      <c r="G417" s="16">
        <f t="shared" si="29"/>
        <v>0</v>
      </c>
      <c r="H417" s="16">
        <f t="shared" si="30"/>
        <v>0</v>
      </c>
      <c r="J417" s="16">
        <f>VLOOKUP($C417,'Growth rate'!$B$3:$T$93,7,FALSE)*VLOOKUP($E417,BY_COM_Demand_Drivers!$A$5:$I$100,7,FALSE)</f>
        <v>431.17831592365798</v>
      </c>
      <c r="K417" s="16">
        <f>VLOOKUP($C417,'Growth rate'!$B$3:$T$93,7,FALSE)*VLOOKUP($E417,BY_COM_Demand_Drivers!$A$5:$I$100,8,FALSE)</f>
        <v>0</v>
      </c>
      <c r="L417" s="16">
        <f>VLOOKUP($C417,'Growth rate'!$B$3:$T$93,7,FALSE)*VLOOKUP($E417,BY_COM_Demand_Drivers!$A$5:$I$100,9,FALSE)</f>
        <v>0</v>
      </c>
      <c r="M417" s="49">
        <f t="shared" si="31"/>
        <v>1</v>
      </c>
    </row>
    <row r="418" spans="2:13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 t="shared" si="28"/>
        <v>437.96042123154399</v>
      </c>
      <c r="G418" s="16">
        <f t="shared" si="29"/>
        <v>0</v>
      </c>
      <c r="H418" s="16">
        <f t="shared" si="30"/>
        <v>0</v>
      </c>
      <c r="J418" s="16">
        <f>VLOOKUP($C418,'Growth rate'!$B$3:$T$93,7,FALSE)*VLOOKUP($E418,BY_COM_Demand_Drivers!$A$5:$I$100,7,FALSE)</f>
        <v>437.96042123154399</v>
      </c>
      <c r="K418" s="16">
        <f>VLOOKUP($C418,'Growth rate'!$B$3:$T$93,7,FALSE)*VLOOKUP($E418,BY_COM_Demand_Drivers!$A$5:$I$100,8,FALSE)</f>
        <v>0</v>
      </c>
      <c r="L418" s="16">
        <f>VLOOKUP($C418,'Growth rate'!$B$3:$T$93,7,FALSE)*VLOOKUP($E418,BY_COM_Demand_Drivers!$A$5:$I$100,9,FALSE)</f>
        <v>0</v>
      </c>
      <c r="M418" s="49">
        <f t="shared" si="31"/>
        <v>1</v>
      </c>
    </row>
    <row r="419" spans="2:13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 t="shared" si="28"/>
        <v>444.74252653943</v>
      </c>
      <c r="G419" s="16">
        <f t="shared" si="29"/>
        <v>0</v>
      </c>
      <c r="H419" s="16">
        <f t="shared" si="30"/>
        <v>0</v>
      </c>
      <c r="J419" s="16">
        <f>VLOOKUP($C419,'Growth rate'!$B$3:$T$93,7,FALSE)*VLOOKUP($E419,BY_COM_Demand_Drivers!$A$5:$I$100,7,FALSE)</f>
        <v>444.74252653943</v>
      </c>
      <c r="K419" s="16">
        <f>VLOOKUP($C419,'Growth rate'!$B$3:$T$93,7,FALSE)*VLOOKUP($E419,BY_COM_Demand_Drivers!$A$5:$I$100,8,FALSE)</f>
        <v>0</v>
      </c>
      <c r="L419" s="16">
        <f>VLOOKUP($C419,'Growth rate'!$B$3:$T$93,7,FALSE)*VLOOKUP($E419,BY_COM_Demand_Drivers!$A$5:$I$100,9,FALSE)</f>
        <v>0</v>
      </c>
      <c r="M419" s="49">
        <f t="shared" si="31"/>
        <v>1</v>
      </c>
    </row>
    <row r="420" spans="2:13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 t="shared" si="28"/>
        <v>406.37216866258433</v>
      </c>
      <c r="G420" s="16">
        <f t="shared" si="29"/>
        <v>0</v>
      </c>
      <c r="H420" s="16">
        <f t="shared" si="30"/>
        <v>0</v>
      </c>
      <c r="J420" s="16">
        <f>VLOOKUP($C420,'Growth rate'!$B$3:$T$93,7,FALSE)*VLOOKUP($E420,BY_COM_Demand_Drivers!$A$5:$I$100,7,FALSE)</f>
        <v>451.5246318473159</v>
      </c>
      <c r="K420" s="16">
        <f>VLOOKUP($C420,'Growth rate'!$B$3:$T$93,7,FALSE)*VLOOKUP($E420,BY_COM_Demand_Drivers!$A$5:$I$100,8,FALSE)</f>
        <v>0</v>
      </c>
      <c r="L420" s="16">
        <f>VLOOKUP($C420,'Growth rate'!$B$3:$T$93,7,FALSE)*VLOOKUP($E420,BY_COM_Demand_Drivers!$A$5:$I$100,9,FALSE)</f>
        <v>0</v>
      </c>
      <c r="M420" s="49">
        <f>M338</f>
        <v>0.9</v>
      </c>
    </row>
    <row r="421" spans="2:13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 t="shared" si="28"/>
        <v>407.89299606812978</v>
      </c>
      <c r="G421" s="16">
        <f t="shared" si="29"/>
        <v>0</v>
      </c>
      <c r="H421" s="16">
        <f t="shared" si="30"/>
        <v>0</v>
      </c>
      <c r="J421" s="16">
        <f>VLOOKUP($C421,'Growth rate'!$B$3:$T$93,7,FALSE)*VLOOKUP($E421,BY_COM_Demand_Drivers!$A$5:$I$100,7,FALSE)</f>
        <v>458.30673715520197</v>
      </c>
      <c r="K421" s="16">
        <f>VLOOKUP($C421,'Growth rate'!$B$3:$T$93,7,FALSE)*VLOOKUP($E421,BY_COM_Demand_Drivers!$A$5:$I$100,8,FALSE)</f>
        <v>0</v>
      </c>
      <c r="L421" s="16">
        <f>VLOOKUP($C421,'Growth rate'!$B$3:$T$93,7,FALSE)*VLOOKUP($E421,BY_COM_Demand_Drivers!$A$5:$I$100,9,FALSE)</f>
        <v>0</v>
      </c>
      <c r="M421" s="49">
        <f t="shared" ref="M421:M484" si="32">M339</f>
        <v>0.89</v>
      </c>
    </row>
    <row r="422" spans="2:13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 t="shared" si="28"/>
        <v>409.27818136751745</v>
      </c>
      <c r="G422" s="16">
        <f t="shared" si="29"/>
        <v>0</v>
      </c>
      <c r="H422" s="16">
        <f t="shared" si="30"/>
        <v>0</v>
      </c>
      <c r="J422" s="16">
        <f>VLOOKUP($C422,'Growth rate'!$B$3:$T$93,7,FALSE)*VLOOKUP($E422,BY_COM_Demand_Drivers!$A$5:$I$100,7,FALSE)</f>
        <v>465.08884246308799</v>
      </c>
      <c r="K422" s="16">
        <f>VLOOKUP($C422,'Growth rate'!$B$3:$T$93,7,FALSE)*VLOOKUP($E422,BY_COM_Demand_Drivers!$A$5:$I$100,8,FALSE)</f>
        <v>0</v>
      </c>
      <c r="L422" s="16">
        <f>VLOOKUP($C422,'Growth rate'!$B$3:$T$93,7,FALSE)*VLOOKUP($E422,BY_COM_Demand_Drivers!$A$5:$I$100,9,FALSE)</f>
        <v>0</v>
      </c>
      <c r="M422" s="49">
        <f t="shared" si="32"/>
        <v>0.88</v>
      </c>
    </row>
    <row r="423" spans="2:13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 t="shared" si="28"/>
        <v>410.5277245607474</v>
      </c>
      <c r="G423" s="16">
        <f t="shared" si="29"/>
        <v>0</v>
      </c>
      <c r="H423" s="16">
        <f t="shared" si="30"/>
        <v>0</v>
      </c>
      <c r="J423" s="16">
        <f>VLOOKUP($C423,'Growth rate'!$B$3:$T$93,7,FALSE)*VLOOKUP($E423,BY_COM_Demand_Drivers!$A$5:$I$100,7,FALSE)</f>
        <v>471.870947770974</v>
      </c>
      <c r="K423" s="16">
        <f>VLOOKUP($C423,'Growth rate'!$B$3:$T$93,7,FALSE)*VLOOKUP($E423,BY_COM_Demand_Drivers!$A$5:$I$100,8,FALSE)</f>
        <v>0</v>
      </c>
      <c r="L423" s="16">
        <f>VLOOKUP($C423,'Growth rate'!$B$3:$T$93,7,FALSE)*VLOOKUP($E423,BY_COM_Demand_Drivers!$A$5:$I$100,9,FALSE)</f>
        <v>0</v>
      </c>
      <c r="M423" s="49">
        <f t="shared" si="32"/>
        <v>0.87</v>
      </c>
    </row>
    <row r="424" spans="2:13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 t="shared" si="28"/>
        <v>411.64162564781952</v>
      </c>
      <c r="G424" s="16">
        <f t="shared" si="29"/>
        <v>0</v>
      </c>
      <c r="H424" s="16">
        <f t="shared" si="30"/>
        <v>0</v>
      </c>
      <c r="J424" s="16">
        <f>VLOOKUP($C424,'Growth rate'!$B$3:$T$93,7,FALSE)*VLOOKUP($E424,BY_COM_Demand_Drivers!$A$5:$I$100,7,FALSE)</f>
        <v>478.6530530788599</v>
      </c>
      <c r="K424" s="16">
        <f>VLOOKUP($C424,'Growth rate'!$B$3:$T$93,7,FALSE)*VLOOKUP($E424,BY_COM_Demand_Drivers!$A$5:$I$100,8,FALSE)</f>
        <v>0</v>
      </c>
      <c r="L424" s="16">
        <f>VLOOKUP($C424,'Growth rate'!$B$3:$T$93,7,FALSE)*VLOOKUP($E424,BY_COM_Demand_Drivers!$A$5:$I$100,9,FALSE)</f>
        <v>0</v>
      </c>
      <c r="M424" s="49">
        <f t="shared" si="32"/>
        <v>0.86</v>
      </c>
    </row>
    <row r="425" spans="2:13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 t="shared" si="28"/>
        <v>412.61988462873404</v>
      </c>
      <c r="G425" s="16">
        <f t="shared" si="29"/>
        <v>0</v>
      </c>
      <c r="H425" s="16">
        <f t="shared" si="30"/>
        <v>0</v>
      </c>
      <c r="J425" s="16">
        <f>VLOOKUP($C425,'Growth rate'!$B$3:$T$93,7,FALSE)*VLOOKUP($E425,BY_COM_Demand_Drivers!$A$5:$I$100,7,FALSE)</f>
        <v>485.43515838674591</v>
      </c>
      <c r="K425" s="16">
        <f>VLOOKUP($C425,'Growth rate'!$B$3:$T$93,7,FALSE)*VLOOKUP($E425,BY_COM_Demand_Drivers!$A$5:$I$100,8,FALSE)</f>
        <v>0</v>
      </c>
      <c r="L425" s="16">
        <f>VLOOKUP($C425,'Growth rate'!$B$3:$T$93,7,FALSE)*VLOOKUP($E425,BY_COM_Demand_Drivers!$A$5:$I$100,9,FALSE)</f>
        <v>0</v>
      </c>
      <c r="M425" s="49">
        <f t="shared" si="32"/>
        <v>0.85</v>
      </c>
    </row>
    <row r="426" spans="2:13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 t="shared" si="28"/>
        <v>412.23195834425422</v>
      </c>
      <c r="G426" s="16">
        <f t="shared" si="29"/>
        <v>0</v>
      </c>
      <c r="H426" s="16">
        <f t="shared" si="30"/>
        <v>0</v>
      </c>
      <c r="J426" s="16">
        <f>VLOOKUP($C426,'Growth rate'!$B$3:$T$93,7,FALSE)*VLOOKUP($E426,BY_COM_Demand_Drivers!$A$5:$I$100,7,FALSE)</f>
        <v>492.21726369463192</v>
      </c>
      <c r="K426" s="16">
        <f>VLOOKUP($C426,'Growth rate'!$B$3:$T$93,7,FALSE)*VLOOKUP($E426,BY_COM_Demand_Drivers!$A$5:$I$100,8,FALSE)</f>
        <v>0</v>
      </c>
      <c r="L426" s="16">
        <f>VLOOKUP($C426,'Growth rate'!$B$3:$T$93,7,FALSE)*VLOOKUP($E426,BY_COM_Demand_Drivers!$A$5:$I$100,9,FALSE)</f>
        <v>0</v>
      </c>
      <c r="M426" s="49">
        <f t="shared" si="32"/>
        <v>0.83750000000000002</v>
      </c>
    </row>
    <row r="427" spans="2:13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 t="shared" si="28"/>
        <v>411.6744794270773</v>
      </c>
      <c r="G427" s="16">
        <f t="shared" si="29"/>
        <v>0</v>
      </c>
      <c r="H427" s="16">
        <f t="shared" si="30"/>
        <v>0</v>
      </c>
      <c r="J427" s="16">
        <f>VLOOKUP($C427,'Growth rate'!$B$3:$T$93,7,FALSE)*VLOOKUP($E427,BY_COM_Demand_Drivers!$A$5:$I$100,7,FALSE)</f>
        <v>498.99936900251799</v>
      </c>
      <c r="K427" s="16">
        <f>VLOOKUP($C427,'Growth rate'!$B$3:$T$93,7,FALSE)*VLOOKUP($E427,BY_COM_Demand_Drivers!$A$5:$I$100,8,FALSE)</f>
        <v>0</v>
      </c>
      <c r="L427" s="16">
        <f>VLOOKUP($C427,'Growth rate'!$B$3:$T$93,7,FALSE)*VLOOKUP($E427,BY_COM_Demand_Drivers!$A$5:$I$100,9,FALSE)</f>
        <v>0</v>
      </c>
      <c r="M427" s="49">
        <f t="shared" si="32"/>
        <v>0.82499999999999996</v>
      </c>
    </row>
    <row r="428" spans="2:13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 t="shared" si="28"/>
        <v>410.94744787720316</v>
      </c>
      <c r="G428" s="16">
        <f t="shared" si="29"/>
        <v>0</v>
      </c>
      <c r="H428" s="16">
        <f t="shared" si="30"/>
        <v>0</v>
      </c>
      <c r="J428" s="16">
        <f>VLOOKUP($C428,'Growth rate'!$B$3:$T$93,7,FALSE)*VLOOKUP($E428,BY_COM_Demand_Drivers!$A$5:$I$100,7,FALSE)</f>
        <v>505.78147431040389</v>
      </c>
      <c r="K428" s="16">
        <f>VLOOKUP($C428,'Growth rate'!$B$3:$T$93,7,FALSE)*VLOOKUP($E428,BY_COM_Demand_Drivers!$A$5:$I$100,8,FALSE)</f>
        <v>0</v>
      </c>
      <c r="L428" s="16">
        <f>VLOOKUP($C428,'Growth rate'!$B$3:$T$93,7,FALSE)*VLOOKUP($E428,BY_COM_Demand_Drivers!$A$5:$I$100,9,FALSE)</f>
        <v>0</v>
      </c>
      <c r="M428" s="49">
        <f t="shared" si="32"/>
        <v>0.8125</v>
      </c>
    </row>
    <row r="429" spans="2:13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 t="shared" si="28"/>
        <v>410.05086369463191</v>
      </c>
      <c r="G429" s="16">
        <f t="shared" si="29"/>
        <v>0</v>
      </c>
      <c r="H429" s="16">
        <f t="shared" si="30"/>
        <v>0</v>
      </c>
      <c r="J429" s="16">
        <f>VLOOKUP($C429,'Growth rate'!$B$3:$T$93,7,FALSE)*VLOOKUP($E429,BY_COM_Demand_Drivers!$A$5:$I$100,7,FALSE)</f>
        <v>512.56357961828996</v>
      </c>
      <c r="K429" s="16">
        <f>VLOOKUP($C429,'Growth rate'!$B$3:$T$93,7,FALSE)*VLOOKUP($E429,BY_COM_Demand_Drivers!$A$5:$I$100,8,FALSE)</f>
        <v>0</v>
      </c>
      <c r="L429" s="16">
        <f>VLOOKUP($C429,'Growth rate'!$B$3:$T$93,7,FALSE)*VLOOKUP($E429,BY_COM_Demand_Drivers!$A$5:$I$100,9,FALSE)</f>
        <v>0</v>
      </c>
      <c r="M429" s="49">
        <f t="shared" si="32"/>
        <v>0.79999999999999993</v>
      </c>
    </row>
    <row r="430" spans="2:13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 t="shared" si="28"/>
        <v>408.98472687936356</v>
      </c>
      <c r="G430" s="16">
        <f t="shared" si="29"/>
        <v>0</v>
      </c>
      <c r="H430" s="16">
        <f t="shared" si="30"/>
        <v>0</v>
      </c>
      <c r="J430" s="16">
        <f>VLOOKUP($C430,'Growth rate'!$B$3:$T$93,7,FALSE)*VLOOKUP($E430,BY_COM_Demand_Drivers!$A$5:$I$100,7,FALSE)</f>
        <v>519.34568492617598</v>
      </c>
      <c r="K430" s="16">
        <f>VLOOKUP($C430,'Growth rate'!$B$3:$T$93,7,FALSE)*VLOOKUP($E430,BY_COM_Demand_Drivers!$A$5:$I$100,8,FALSE)</f>
        <v>0</v>
      </c>
      <c r="L430" s="16">
        <f>VLOOKUP($C430,'Growth rate'!$B$3:$T$93,7,FALSE)*VLOOKUP($E430,BY_COM_Demand_Drivers!$A$5:$I$100,9,FALSE)</f>
        <v>0</v>
      </c>
      <c r="M430" s="49">
        <f t="shared" si="32"/>
        <v>0.78749999999999998</v>
      </c>
    </row>
    <row r="431" spans="2:13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 t="shared" si="28"/>
        <v>407.74903743139788</v>
      </c>
      <c r="G431" s="16">
        <f t="shared" si="29"/>
        <v>0</v>
      </c>
      <c r="H431" s="16">
        <f t="shared" si="30"/>
        <v>0</v>
      </c>
      <c r="J431" s="16">
        <f>VLOOKUP($C431,'Growth rate'!$B$3:$T$93,7,FALSE)*VLOOKUP($E431,BY_COM_Demand_Drivers!$A$5:$I$100,7,FALSE)</f>
        <v>526.12779023406188</v>
      </c>
      <c r="K431" s="16">
        <f>VLOOKUP($C431,'Growth rate'!$B$3:$T$93,7,FALSE)*VLOOKUP($E431,BY_COM_Demand_Drivers!$A$5:$I$100,8,FALSE)</f>
        <v>0</v>
      </c>
      <c r="L431" s="16">
        <f>VLOOKUP($C431,'Growth rate'!$B$3:$T$93,7,FALSE)*VLOOKUP($E431,BY_COM_Demand_Drivers!$A$5:$I$100,9,FALSE)</f>
        <v>0</v>
      </c>
      <c r="M431" s="49">
        <f t="shared" si="32"/>
        <v>0.77499999999999991</v>
      </c>
    </row>
    <row r="432" spans="2:13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 t="shared" si="28"/>
        <v>406.34379535073526</v>
      </c>
      <c r="G432" s="16">
        <f t="shared" si="29"/>
        <v>0</v>
      </c>
      <c r="H432" s="16">
        <f t="shared" si="30"/>
        <v>0</v>
      </c>
      <c r="J432" s="16">
        <f>VLOOKUP($C432,'Growth rate'!$B$3:$T$93,7,FALSE)*VLOOKUP($E432,BY_COM_Demand_Drivers!$A$5:$I$100,7,FALSE)</f>
        <v>532.90989554194789</v>
      </c>
      <c r="K432" s="16">
        <f>VLOOKUP($C432,'Growth rate'!$B$3:$T$93,7,FALSE)*VLOOKUP($E432,BY_COM_Demand_Drivers!$A$5:$I$100,8,FALSE)</f>
        <v>0</v>
      </c>
      <c r="L432" s="16">
        <f>VLOOKUP($C432,'Growth rate'!$B$3:$T$93,7,FALSE)*VLOOKUP($E432,BY_COM_Demand_Drivers!$A$5:$I$100,9,FALSE)</f>
        <v>0</v>
      </c>
      <c r="M432" s="49">
        <f t="shared" si="32"/>
        <v>0.76249999999999996</v>
      </c>
    </row>
    <row r="433" spans="2:13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 t="shared" si="28"/>
        <v>404.76900063737543</v>
      </c>
      <c r="G433" s="16">
        <f t="shared" si="29"/>
        <v>0</v>
      </c>
      <c r="H433" s="16">
        <f t="shared" si="30"/>
        <v>0</v>
      </c>
      <c r="J433" s="16">
        <f>VLOOKUP($C433,'Growth rate'!$B$3:$T$93,7,FALSE)*VLOOKUP($E433,BY_COM_Demand_Drivers!$A$5:$I$100,7,FALSE)</f>
        <v>539.6920008498339</v>
      </c>
      <c r="K433" s="16">
        <f>VLOOKUP($C433,'Growth rate'!$B$3:$T$93,7,FALSE)*VLOOKUP($E433,BY_COM_Demand_Drivers!$A$5:$I$100,8,FALSE)</f>
        <v>0</v>
      </c>
      <c r="L433" s="16">
        <f>VLOOKUP($C433,'Growth rate'!$B$3:$T$93,7,FALSE)*VLOOKUP($E433,BY_COM_Demand_Drivers!$A$5:$I$100,9,FALSE)</f>
        <v>0</v>
      </c>
      <c r="M433" s="49">
        <f t="shared" si="32"/>
        <v>0.75</v>
      </c>
    </row>
    <row r="434" spans="2:13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 t="shared" si="28"/>
        <v>403.02465329131843</v>
      </c>
      <c r="G434" s="16">
        <f t="shared" si="29"/>
        <v>0</v>
      </c>
      <c r="H434" s="16">
        <f t="shared" si="30"/>
        <v>0</v>
      </c>
      <c r="J434" s="16">
        <f>VLOOKUP($C434,'Growth rate'!$B$3:$T$93,7,FALSE)*VLOOKUP($E434,BY_COM_Demand_Drivers!$A$5:$I$100,7,FALSE)</f>
        <v>546.47410615771992</v>
      </c>
      <c r="K434" s="16">
        <f>VLOOKUP($C434,'Growth rate'!$B$3:$T$93,7,FALSE)*VLOOKUP($E434,BY_COM_Demand_Drivers!$A$5:$I$100,8,FALSE)</f>
        <v>0</v>
      </c>
      <c r="L434" s="16">
        <f>VLOOKUP($C434,'Growth rate'!$B$3:$T$93,7,FALSE)*VLOOKUP($E434,BY_COM_Demand_Drivers!$A$5:$I$100,9,FALSE)</f>
        <v>0</v>
      </c>
      <c r="M434" s="49">
        <f t="shared" si="32"/>
        <v>0.73749999999999993</v>
      </c>
    </row>
    <row r="435" spans="2:13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 t="shared" si="28"/>
        <v>401.11075331256427</v>
      </c>
      <c r="G435" s="16">
        <f t="shared" si="29"/>
        <v>0</v>
      </c>
      <c r="H435" s="16">
        <f t="shared" si="30"/>
        <v>0</v>
      </c>
      <c r="J435" s="16">
        <f>VLOOKUP($C435,'Growth rate'!$B$3:$T$93,7,FALSE)*VLOOKUP($E435,BY_COM_Demand_Drivers!$A$5:$I$100,7,FALSE)</f>
        <v>553.25621146560593</v>
      </c>
      <c r="K435" s="16">
        <f>VLOOKUP($C435,'Growth rate'!$B$3:$T$93,7,FALSE)*VLOOKUP($E435,BY_COM_Demand_Drivers!$A$5:$I$100,8,FALSE)</f>
        <v>0</v>
      </c>
      <c r="L435" s="16">
        <f>VLOOKUP($C435,'Growth rate'!$B$3:$T$93,7,FALSE)*VLOOKUP($E435,BY_COM_Demand_Drivers!$A$5:$I$100,9,FALSE)</f>
        <v>0</v>
      </c>
      <c r="M435" s="49">
        <f t="shared" si="32"/>
        <v>0.72499999999999998</v>
      </c>
    </row>
    <row r="436" spans="2:13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 t="shared" si="28"/>
        <v>399.02730070111289</v>
      </c>
      <c r="G436" s="16">
        <f t="shared" si="29"/>
        <v>0</v>
      </c>
      <c r="H436" s="16">
        <f t="shared" si="30"/>
        <v>0</v>
      </c>
      <c r="J436" s="16">
        <f>VLOOKUP($C436,'Growth rate'!$B$3:$T$93,7,FALSE)*VLOOKUP($E436,BY_COM_Demand_Drivers!$A$5:$I$100,7,FALSE)</f>
        <v>560.03831677349183</v>
      </c>
      <c r="K436" s="16">
        <f>VLOOKUP($C436,'Growth rate'!$B$3:$T$93,7,FALSE)*VLOOKUP($E436,BY_COM_Demand_Drivers!$A$5:$I$100,8,FALSE)</f>
        <v>0</v>
      </c>
      <c r="L436" s="16">
        <f>VLOOKUP($C436,'Growth rate'!$B$3:$T$93,7,FALSE)*VLOOKUP($E436,BY_COM_Demand_Drivers!$A$5:$I$100,9,FALSE)</f>
        <v>0</v>
      </c>
      <c r="M436" s="49">
        <f t="shared" si="32"/>
        <v>0.71249999999999991</v>
      </c>
    </row>
    <row r="437" spans="2:13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 t="shared" si="28"/>
        <v>396.77429545696447</v>
      </c>
      <c r="G437" s="16">
        <f t="shared" si="29"/>
        <v>0</v>
      </c>
      <c r="H437" s="16">
        <f t="shared" si="30"/>
        <v>0</v>
      </c>
      <c r="J437" s="16">
        <f>VLOOKUP($C437,'Growth rate'!$B$3:$T$93,7,FALSE)*VLOOKUP($E437,BY_COM_Demand_Drivers!$A$5:$I$100,7,FALSE)</f>
        <v>566.82042208137784</v>
      </c>
      <c r="K437" s="16">
        <f>VLOOKUP($C437,'Growth rate'!$B$3:$T$93,7,FALSE)*VLOOKUP($E437,BY_COM_Demand_Drivers!$A$5:$I$100,8,FALSE)</f>
        <v>0</v>
      </c>
      <c r="L437" s="16">
        <f>VLOOKUP($C437,'Growth rate'!$B$3:$T$93,7,FALSE)*VLOOKUP($E437,BY_COM_Demand_Drivers!$A$5:$I$100,9,FALSE)</f>
        <v>0</v>
      </c>
      <c r="M437" s="49">
        <f t="shared" si="32"/>
        <v>0.7</v>
      </c>
    </row>
    <row r="438" spans="2:13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 t="shared" si="28"/>
        <v>394.35173758011888</v>
      </c>
      <c r="G438" s="16">
        <f t="shared" si="29"/>
        <v>0</v>
      </c>
      <c r="H438" s="16">
        <f t="shared" si="30"/>
        <v>0</v>
      </c>
      <c r="J438" s="16">
        <f>VLOOKUP($C438,'Growth rate'!$B$3:$T$93,7,FALSE)*VLOOKUP($E438,BY_COM_Demand_Drivers!$A$5:$I$100,7,FALSE)</f>
        <v>573.60252738926386</v>
      </c>
      <c r="K438" s="16">
        <f>VLOOKUP($C438,'Growth rate'!$B$3:$T$93,7,FALSE)*VLOOKUP($E438,BY_COM_Demand_Drivers!$A$5:$I$100,8,FALSE)</f>
        <v>0</v>
      </c>
      <c r="L438" s="16">
        <f>VLOOKUP($C438,'Growth rate'!$B$3:$T$93,7,FALSE)*VLOOKUP($E438,BY_COM_Demand_Drivers!$A$5:$I$100,9,FALSE)</f>
        <v>0</v>
      </c>
      <c r="M438" s="49">
        <f t="shared" si="32"/>
        <v>0.6875</v>
      </c>
    </row>
    <row r="439" spans="2:13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 t="shared" si="28"/>
        <v>391.75962707057613</v>
      </c>
      <c r="G439" s="16">
        <f t="shared" si="29"/>
        <v>0</v>
      </c>
      <c r="H439" s="16">
        <f t="shared" si="30"/>
        <v>0</v>
      </c>
      <c r="J439" s="16">
        <f>VLOOKUP($C439,'Growth rate'!$B$3:$T$93,7,FALSE)*VLOOKUP($E439,BY_COM_Demand_Drivers!$A$5:$I$100,7,FALSE)</f>
        <v>580.38463269714987</v>
      </c>
      <c r="K439" s="16">
        <f>VLOOKUP($C439,'Growth rate'!$B$3:$T$93,7,FALSE)*VLOOKUP($E439,BY_COM_Demand_Drivers!$A$5:$I$100,8,FALSE)</f>
        <v>0</v>
      </c>
      <c r="L439" s="16">
        <f>VLOOKUP($C439,'Growth rate'!$B$3:$T$93,7,FALSE)*VLOOKUP($E439,BY_COM_Demand_Drivers!$A$5:$I$100,9,FALSE)</f>
        <v>0</v>
      </c>
      <c r="M439" s="49">
        <f t="shared" si="32"/>
        <v>0.67499999999999993</v>
      </c>
    </row>
    <row r="440" spans="2:13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 t="shared" si="28"/>
        <v>388.99796392833628</v>
      </c>
      <c r="G440" s="16">
        <f t="shared" si="29"/>
        <v>0</v>
      </c>
      <c r="H440" s="16">
        <f t="shared" si="30"/>
        <v>0</v>
      </c>
      <c r="J440" s="16">
        <f>VLOOKUP($C440,'Growth rate'!$B$3:$T$93,7,FALSE)*VLOOKUP($E440,BY_COM_Demand_Drivers!$A$5:$I$100,7,FALSE)</f>
        <v>587.16673800503588</v>
      </c>
      <c r="K440" s="16">
        <f>VLOOKUP($C440,'Growth rate'!$B$3:$T$93,7,FALSE)*VLOOKUP($E440,BY_COM_Demand_Drivers!$A$5:$I$100,8,FALSE)</f>
        <v>0</v>
      </c>
      <c r="L440" s="16">
        <f>VLOOKUP($C440,'Growth rate'!$B$3:$T$93,7,FALSE)*VLOOKUP($E440,BY_COM_Demand_Drivers!$A$5:$I$100,9,FALSE)</f>
        <v>0</v>
      </c>
      <c r="M440" s="49">
        <f t="shared" si="32"/>
        <v>0.66249999999999998</v>
      </c>
    </row>
    <row r="441" spans="2:13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 t="shared" si="28"/>
        <v>386.0667481533992</v>
      </c>
      <c r="G441" s="16">
        <f t="shared" si="29"/>
        <v>0</v>
      </c>
      <c r="H441" s="16">
        <f t="shared" si="30"/>
        <v>0</v>
      </c>
      <c r="J441" s="16">
        <f>VLOOKUP($C441,'Growth rate'!$B$3:$T$93,7,FALSE)*VLOOKUP($E441,BY_COM_Demand_Drivers!$A$5:$I$100,7,FALSE)</f>
        <v>593.94884331292189</v>
      </c>
      <c r="K441" s="16">
        <f>VLOOKUP($C441,'Growth rate'!$B$3:$T$93,7,FALSE)*VLOOKUP($E441,BY_COM_Demand_Drivers!$A$5:$I$100,8,FALSE)</f>
        <v>0</v>
      </c>
      <c r="L441" s="16">
        <f>VLOOKUP($C441,'Growth rate'!$B$3:$T$93,7,FALSE)*VLOOKUP($E441,BY_COM_Demand_Drivers!$A$5:$I$100,9,FALSE)</f>
        <v>0</v>
      </c>
      <c r="M441" s="49">
        <f t="shared" si="32"/>
        <v>0.64999999999999991</v>
      </c>
    </row>
    <row r="442" spans="2:13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 t="shared" si="28"/>
        <v>382.96597974576497</v>
      </c>
      <c r="G442" s="16">
        <f t="shared" si="29"/>
        <v>0</v>
      </c>
      <c r="H442" s="16">
        <f t="shared" si="30"/>
        <v>0</v>
      </c>
      <c r="J442" s="16">
        <f>VLOOKUP($C442,'Growth rate'!$B$3:$T$93,7,FALSE)*VLOOKUP($E442,BY_COM_Demand_Drivers!$A$5:$I$100,7,FALSE)</f>
        <v>600.73094862080779</v>
      </c>
      <c r="K442" s="16">
        <f>VLOOKUP($C442,'Growth rate'!$B$3:$T$93,7,FALSE)*VLOOKUP($E442,BY_COM_Demand_Drivers!$A$5:$I$100,8,FALSE)</f>
        <v>0</v>
      </c>
      <c r="L442" s="16">
        <f>VLOOKUP($C442,'Growth rate'!$B$3:$T$93,7,FALSE)*VLOOKUP($E442,BY_COM_Demand_Drivers!$A$5:$I$100,9,FALSE)</f>
        <v>0</v>
      </c>
      <c r="M442" s="49">
        <f t="shared" si="32"/>
        <v>0.63749999999999996</v>
      </c>
    </row>
    <row r="443" spans="2:13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 t="shared" si="28"/>
        <v>379.69565870543363</v>
      </c>
      <c r="G443" s="16">
        <f t="shared" si="29"/>
        <v>0</v>
      </c>
      <c r="H443" s="16">
        <f t="shared" si="30"/>
        <v>0</v>
      </c>
      <c r="J443" s="16">
        <f>VLOOKUP($C443,'Growth rate'!$B$3:$T$93,7,FALSE)*VLOOKUP($E443,BY_COM_Demand_Drivers!$A$5:$I$100,7,FALSE)</f>
        <v>607.51305392869381</v>
      </c>
      <c r="K443" s="16">
        <f>VLOOKUP($C443,'Growth rate'!$B$3:$T$93,7,FALSE)*VLOOKUP($E443,BY_COM_Demand_Drivers!$A$5:$I$100,8,FALSE)</f>
        <v>0</v>
      </c>
      <c r="L443" s="16">
        <f>VLOOKUP($C443,'Growth rate'!$B$3:$T$93,7,FALSE)*VLOOKUP($E443,BY_COM_Demand_Drivers!$A$5:$I$100,9,FALSE)</f>
        <v>0</v>
      </c>
      <c r="M443" s="49">
        <f t="shared" si="32"/>
        <v>0.625</v>
      </c>
    </row>
    <row r="444" spans="2:13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 t="shared" si="28"/>
        <v>376.25578503240507</v>
      </c>
      <c r="G444" s="16">
        <f t="shared" si="29"/>
        <v>0</v>
      </c>
      <c r="H444" s="16">
        <f t="shared" si="30"/>
        <v>0</v>
      </c>
      <c r="J444" s="16">
        <f>VLOOKUP($C444,'Growth rate'!$B$3:$T$93,7,FALSE)*VLOOKUP($E444,BY_COM_Demand_Drivers!$A$5:$I$100,7,FALSE)</f>
        <v>614.29515923657982</v>
      </c>
      <c r="K444" s="16">
        <f>VLOOKUP($C444,'Growth rate'!$B$3:$T$93,7,FALSE)*VLOOKUP($E444,BY_COM_Demand_Drivers!$A$5:$I$100,8,FALSE)</f>
        <v>0</v>
      </c>
      <c r="L444" s="16">
        <f>VLOOKUP($C444,'Growth rate'!$B$3:$T$93,7,FALSE)*VLOOKUP($E444,BY_COM_Demand_Drivers!$A$5:$I$100,9,FALSE)</f>
        <v>0</v>
      </c>
      <c r="M444" s="49">
        <f t="shared" si="32"/>
        <v>0.61249999999999993</v>
      </c>
    </row>
    <row r="445" spans="2:13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 t="shared" si="28"/>
        <v>372.64635872667947</v>
      </c>
      <c r="G445" s="16">
        <f t="shared" si="29"/>
        <v>0</v>
      </c>
      <c r="H445" s="16">
        <f t="shared" si="30"/>
        <v>0</v>
      </c>
      <c r="J445" s="16">
        <f>VLOOKUP($C445,'Growth rate'!$B$3:$T$93,7,FALSE)*VLOOKUP($E445,BY_COM_Demand_Drivers!$A$5:$I$100,7,FALSE)</f>
        <v>621.07726454446583</v>
      </c>
      <c r="K445" s="16">
        <f>VLOOKUP($C445,'Growth rate'!$B$3:$T$93,7,FALSE)*VLOOKUP($E445,BY_COM_Demand_Drivers!$A$5:$I$100,8,FALSE)</f>
        <v>0</v>
      </c>
      <c r="L445" s="16">
        <f>VLOOKUP($C445,'Growth rate'!$B$3:$T$93,7,FALSE)*VLOOKUP($E445,BY_COM_Demand_Drivers!$A$5:$I$100,9,FALSE)</f>
        <v>0</v>
      </c>
      <c r="M445" s="49">
        <f t="shared" si="32"/>
        <v>0.6</v>
      </c>
    </row>
    <row r="446" spans="2:13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 t="shared" si="28"/>
        <v>378.6087004663064</v>
      </c>
      <c r="G446" s="16">
        <f t="shared" si="29"/>
        <v>0</v>
      </c>
      <c r="H446" s="16">
        <f t="shared" si="30"/>
        <v>0</v>
      </c>
      <c r="J446" s="16">
        <f>VLOOKUP($C446,'Growth rate'!$B$3:$T$93,7,FALSE)*VLOOKUP($E446,BY_COM_Demand_Drivers!$A$5:$I$100,7,FALSE)</f>
        <v>631.01450077717732</v>
      </c>
      <c r="K446" s="16">
        <f>VLOOKUP($C446,'Growth rate'!$B$3:$T$93,7,FALSE)*VLOOKUP($E446,BY_COM_Demand_Drivers!$A$5:$I$100,8,FALSE)</f>
        <v>0</v>
      </c>
      <c r="L446" s="16">
        <f>VLOOKUP($C446,'Growth rate'!$B$3:$T$93,7,FALSE)*VLOOKUP($E446,BY_COM_Demand_Drivers!$A$5:$I$100,9,FALSE)</f>
        <v>0</v>
      </c>
      <c r="M446" s="49">
        <f t="shared" si="32"/>
        <v>0.6</v>
      </c>
    </row>
    <row r="447" spans="2:13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 t="shared" si="28"/>
        <v>384.66643967376729</v>
      </c>
      <c r="G447" s="16">
        <f t="shared" si="29"/>
        <v>0</v>
      </c>
      <c r="H447" s="16">
        <f t="shared" si="30"/>
        <v>0</v>
      </c>
      <c r="J447" s="16">
        <f>VLOOKUP($C447,'Growth rate'!$B$3:$T$93,7,FALSE)*VLOOKUP($E447,BY_COM_Demand_Drivers!$A$5:$I$100,7,FALSE)</f>
        <v>641.11073278961214</v>
      </c>
      <c r="K447" s="16">
        <f>VLOOKUP($C447,'Growth rate'!$B$3:$T$93,7,FALSE)*VLOOKUP($E447,BY_COM_Demand_Drivers!$A$5:$I$100,8,FALSE)</f>
        <v>0</v>
      </c>
      <c r="L447" s="16">
        <f>VLOOKUP($C447,'Growth rate'!$B$3:$T$93,7,FALSE)*VLOOKUP($E447,BY_COM_Demand_Drivers!$A$5:$I$100,9,FALSE)</f>
        <v>0</v>
      </c>
      <c r="M447" s="49">
        <f t="shared" si="32"/>
        <v>0.6</v>
      </c>
    </row>
    <row r="448" spans="2:13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 t="shared" si="28"/>
        <v>390.82110270854758</v>
      </c>
      <c r="G448" s="16">
        <f t="shared" si="29"/>
        <v>0</v>
      </c>
      <c r="H448" s="16">
        <f t="shared" si="30"/>
        <v>0</v>
      </c>
      <c r="J448" s="16">
        <f>VLOOKUP($C448,'Growth rate'!$B$3:$T$93,7,FALSE)*VLOOKUP($E448,BY_COM_Demand_Drivers!$A$5:$I$100,7,FALSE)</f>
        <v>651.36850451424596</v>
      </c>
      <c r="K448" s="16">
        <f>VLOOKUP($C448,'Growth rate'!$B$3:$T$93,7,FALSE)*VLOOKUP($E448,BY_COM_Demand_Drivers!$A$5:$I$100,8,FALSE)</f>
        <v>0</v>
      </c>
      <c r="L448" s="16">
        <f>VLOOKUP($C448,'Growth rate'!$B$3:$T$93,7,FALSE)*VLOOKUP($E448,BY_COM_Demand_Drivers!$A$5:$I$100,9,FALSE)</f>
        <v>0</v>
      </c>
      <c r="M448" s="49">
        <f t="shared" si="32"/>
        <v>0.6</v>
      </c>
    </row>
    <row r="449" spans="2:13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 t="shared" si="28"/>
        <v>397.07424035188438</v>
      </c>
      <c r="G449" s="16">
        <f t="shared" si="29"/>
        <v>0</v>
      </c>
      <c r="H449" s="16">
        <f t="shared" si="30"/>
        <v>0</v>
      </c>
      <c r="J449" s="16">
        <f>VLOOKUP($C449,'Growth rate'!$B$3:$T$93,7,FALSE)*VLOOKUP($E449,BY_COM_Demand_Drivers!$A$5:$I$100,7,FALSE)</f>
        <v>661.79040058647399</v>
      </c>
      <c r="K449" s="16">
        <f>VLOOKUP($C449,'Growth rate'!$B$3:$T$93,7,FALSE)*VLOOKUP($E449,BY_COM_Demand_Drivers!$A$5:$I$100,8,FALSE)</f>
        <v>0</v>
      </c>
      <c r="L449" s="16">
        <f>VLOOKUP($C449,'Growth rate'!$B$3:$T$93,7,FALSE)*VLOOKUP($E449,BY_COM_Demand_Drivers!$A$5:$I$100,9,FALSE)</f>
        <v>0</v>
      </c>
      <c r="M449" s="49">
        <f t="shared" si="32"/>
        <v>0.6</v>
      </c>
    </row>
    <row r="450" spans="2:13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 t="shared" si="28"/>
        <v>403.42742819751442</v>
      </c>
      <c r="G450" s="16">
        <f t="shared" si="29"/>
        <v>0</v>
      </c>
      <c r="H450" s="16">
        <f t="shared" si="30"/>
        <v>0</v>
      </c>
      <c r="J450" s="16">
        <f>VLOOKUP($C450,'Growth rate'!$B$3:$T$93,7,FALSE)*VLOOKUP($E450,BY_COM_Demand_Drivers!$A$5:$I$100,7,FALSE)</f>
        <v>672.37904699585738</v>
      </c>
      <c r="K450" s="16">
        <f>VLOOKUP($C450,'Growth rate'!$B$3:$T$93,7,FALSE)*VLOOKUP($E450,BY_COM_Demand_Drivers!$A$5:$I$100,8,FALSE)</f>
        <v>0</v>
      </c>
      <c r="L450" s="16">
        <f>VLOOKUP($C450,'Growth rate'!$B$3:$T$93,7,FALSE)*VLOOKUP($E450,BY_COM_Demand_Drivers!$A$5:$I$100,9,FALSE)</f>
        <v>0</v>
      </c>
      <c r="M450" s="49">
        <f t="shared" si="32"/>
        <v>0.6</v>
      </c>
    </row>
    <row r="451" spans="2:13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 t="shared" si="28"/>
        <v>409.88226704867463</v>
      </c>
      <c r="G451" s="16">
        <f t="shared" si="29"/>
        <v>0</v>
      </c>
      <c r="H451" s="16">
        <f t="shared" si="30"/>
        <v>0</v>
      </c>
      <c r="J451" s="16">
        <f>VLOOKUP($C451,'Growth rate'!$B$3:$T$93,7,FALSE)*VLOOKUP($E451,BY_COM_Demand_Drivers!$A$5:$I$100,7,FALSE)</f>
        <v>683.1371117477911</v>
      </c>
      <c r="K451" s="16">
        <f>VLOOKUP($C451,'Growth rate'!$B$3:$T$93,7,FALSE)*VLOOKUP($E451,BY_COM_Demand_Drivers!$A$5:$I$100,8,FALSE)</f>
        <v>0</v>
      </c>
      <c r="L451" s="16">
        <f>VLOOKUP($C451,'Growth rate'!$B$3:$T$93,7,FALSE)*VLOOKUP($E451,BY_COM_Demand_Drivers!$A$5:$I$100,9,FALSE)</f>
        <v>0</v>
      </c>
      <c r="M451" s="49">
        <f t="shared" si="32"/>
        <v>0.6</v>
      </c>
    </row>
    <row r="452" spans="2:13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 t="shared" si="28"/>
        <v>416.44038332145351</v>
      </c>
      <c r="G452" s="16">
        <f t="shared" si="29"/>
        <v>0</v>
      </c>
      <c r="H452" s="16">
        <f t="shared" si="30"/>
        <v>0</v>
      </c>
      <c r="J452" s="16">
        <f>VLOOKUP($C452,'Growth rate'!$B$3:$T$93,7,FALSE)*VLOOKUP($E452,BY_COM_Demand_Drivers!$A$5:$I$100,7,FALSE)</f>
        <v>694.06730553575585</v>
      </c>
      <c r="K452" s="16">
        <f>VLOOKUP($C452,'Growth rate'!$B$3:$T$93,7,FALSE)*VLOOKUP($E452,BY_COM_Demand_Drivers!$A$5:$I$100,8,FALSE)</f>
        <v>0</v>
      </c>
      <c r="L452" s="16">
        <f>VLOOKUP($C452,'Growth rate'!$B$3:$T$93,7,FALSE)*VLOOKUP($E452,BY_COM_Demand_Drivers!$A$5:$I$100,9,FALSE)</f>
        <v>0</v>
      </c>
      <c r="M452" s="49">
        <f t="shared" si="32"/>
        <v>0.6</v>
      </c>
    </row>
    <row r="453" spans="2:13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 t="shared" ref="F453:F516" si="33">J453*$M453</f>
        <v>423.10342945459678</v>
      </c>
      <c r="G453" s="16">
        <f t="shared" ref="G453:G516" si="34">K453*$M453</f>
        <v>0</v>
      </c>
      <c r="H453" s="16">
        <f t="shared" ref="H453:H516" si="35">L453*$M453</f>
        <v>0</v>
      </c>
      <c r="J453" s="16">
        <f>VLOOKUP($C453,'Growth rate'!$B$3:$T$93,7,FALSE)*VLOOKUP($E453,BY_COM_Demand_Drivers!$A$5:$I$100,7,FALSE)</f>
        <v>705.17238242432802</v>
      </c>
      <c r="K453" s="16">
        <f>VLOOKUP($C453,'Growth rate'!$B$3:$T$93,7,FALSE)*VLOOKUP($E453,BY_COM_Demand_Drivers!$A$5:$I$100,8,FALSE)</f>
        <v>0</v>
      </c>
      <c r="L453" s="16">
        <f>VLOOKUP($C453,'Growth rate'!$B$3:$T$93,7,FALSE)*VLOOKUP($E453,BY_COM_Demand_Drivers!$A$5:$I$100,9,FALSE)</f>
        <v>0</v>
      </c>
      <c r="M453" s="49">
        <f t="shared" si="32"/>
        <v>0.6</v>
      </c>
    </row>
    <row r="454" spans="2:13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 t="shared" si="33"/>
        <v>429.87308432587031</v>
      </c>
      <c r="G454" s="16">
        <f t="shared" si="34"/>
        <v>0</v>
      </c>
      <c r="H454" s="16">
        <f t="shared" si="35"/>
        <v>0</v>
      </c>
      <c r="J454" s="16">
        <f>VLOOKUP($C454,'Growth rate'!$B$3:$T$93,7,FALSE)*VLOOKUP($E454,BY_COM_Demand_Drivers!$A$5:$I$100,7,FALSE)</f>
        <v>716.45514054311718</v>
      </c>
      <c r="K454" s="16">
        <f>VLOOKUP($C454,'Growth rate'!$B$3:$T$93,7,FALSE)*VLOOKUP($E454,BY_COM_Demand_Drivers!$A$5:$I$100,8,FALSE)</f>
        <v>0</v>
      </c>
      <c r="L454" s="16">
        <f>VLOOKUP($C454,'Growth rate'!$B$3:$T$93,7,FALSE)*VLOOKUP($E454,BY_COM_Demand_Drivers!$A$5:$I$100,9,FALSE)</f>
        <v>0</v>
      </c>
      <c r="M454" s="49">
        <f t="shared" si="32"/>
        <v>0.6</v>
      </c>
    </row>
    <row r="455" spans="2:13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 t="shared" si="33"/>
        <v>436.75105367508422</v>
      </c>
      <c r="G455" s="16">
        <f t="shared" si="34"/>
        <v>0</v>
      </c>
      <c r="H455" s="16">
        <f t="shared" si="35"/>
        <v>0</v>
      </c>
      <c r="J455" s="16">
        <f>VLOOKUP($C455,'Growth rate'!$B$3:$T$93,7,FALSE)*VLOOKUP($E455,BY_COM_Demand_Drivers!$A$5:$I$100,7,FALSE)</f>
        <v>727.91842279180707</v>
      </c>
      <c r="K455" s="16">
        <f>VLOOKUP($C455,'Growth rate'!$B$3:$T$93,7,FALSE)*VLOOKUP($E455,BY_COM_Demand_Drivers!$A$5:$I$100,8,FALSE)</f>
        <v>0</v>
      </c>
      <c r="L455" s="16">
        <f>VLOOKUP($C455,'Growth rate'!$B$3:$T$93,7,FALSE)*VLOOKUP($E455,BY_COM_Demand_Drivers!$A$5:$I$100,9,FALSE)</f>
        <v>0</v>
      </c>
      <c r="M455" s="49">
        <f t="shared" si="32"/>
        <v>0.6</v>
      </c>
    </row>
    <row r="456" spans="2:13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 t="shared" si="33"/>
        <v>443.73907053388558</v>
      </c>
      <c r="G456" s="16">
        <f t="shared" si="34"/>
        <v>0</v>
      </c>
      <c r="H456" s="16">
        <f t="shared" si="35"/>
        <v>0</v>
      </c>
      <c r="J456" s="16">
        <f>VLOOKUP($C456,'Growth rate'!$B$3:$T$93,7,FALSE)*VLOOKUP($E456,BY_COM_Demand_Drivers!$A$5:$I$100,7,FALSE)</f>
        <v>739.56511755647603</v>
      </c>
      <c r="K456" s="16">
        <f>VLOOKUP($C456,'Growth rate'!$B$3:$T$93,7,FALSE)*VLOOKUP($E456,BY_COM_Demand_Drivers!$A$5:$I$100,8,FALSE)</f>
        <v>0</v>
      </c>
      <c r="L456" s="16">
        <f>VLOOKUP($C456,'Growth rate'!$B$3:$T$93,7,FALSE)*VLOOKUP($E456,BY_COM_Demand_Drivers!$A$5:$I$100,9,FALSE)</f>
        <v>0</v>
      </c>
      <c r="M456" s="49">
        <f t="shared" si="32"/>
        <v>0.6</v>
      </c>
    </row>
    <row r="457" spans="2:13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 t="shared" si="33"/>
        <v>450.83889566242777</v>
      </c>
      <c r="G457" s="16">
        <f t="shared" si="34"/>
        <v>0</v>
      </c>
      <c r="H457" s="16">
        <f t="shared" si="35"/>
        <v>0</v>
      </c>
      <c r="J457" s="16">
        <f>VLOOKUP($C457,'Growth rate'!$B$3:$T$93,7,FALSE)*VLOOKUP($E457,BY_COM_Demand_Drivers!$A$5:$I$100,7,FALSE)</f>
        <v>751.3981594373796</v>
      </c>
      <c r="K457" s="16">
        <f>VLOOKUP($C457,'Growth rate'!$B$3:$T$93,7,FALSE)*VLOOKUP($E457,BY_COM_Demand_Drivers!$A$5:$I$100,8,FALSE)</f>
        <v>0</v>
      </c>
      <c r="L457" s="16">
        <f>VLOOKUP($C457,'Growth rate'!$B$3:$T$93,7,FALSE)*VLOOKUP($E457,BY_COM_Demand_Drivers!$A$5:$I$100,9,FALSE)</f>
        <v>0</v>
      </c>
      <c r="M457" s="49">
        <f t="shared" si="32"/>
        <v>0.6</v>
      </c>
    </row>
    <row r="458" spans="2:13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 t="shared" si="33"/>
        <v>458.05231799302663</v>
      </c>
      <c r="G458" s="16">
        <f t="shared" si="34"/>
        <v>0</v>
      </c>
      <c r="H458" s="16">
        <f t="shared" si="35"/>
        <v>0</v>
      </c>
      <c r="J458" s="16">
        <f>VLOOKUP($C458,'Growth rate'!$B$3:$T$93,7,FALSE)*VLOOKUP($E458,BY_COM_Demand_Drivers!$A$5:$I$100,7,FALSE)</f>
        <v>763.42052998837778</v>
      </c>
      <c r="K458" s="16">
        <f>VLOOKUP($C458,'Growth rate'!$B$3:$T$93,7,FALSE)*VLOOKUP($E458,BY_COM_Demand_Drivers!$A$5:$I$100,8,FALSE)</f>
        <v>0</v>
      </c>
      <c r="L458" s="16">
        <f>VLOOKUP($C458,'Growth rate'!$B$3:$T$93,7,FALSE)*VLOOKUP($E458,BY_COM_Demand_Drivers!$A$5:$I$100,9,FALSE)</f>
        <v>0</v>
      </c>
      <c r="M458" s="49">
        <f t="shared" si="32"/>
        <v>0.6</v>
      </c>
    </row>
    <row r="459" spans="2:13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 t="shared" si="33"/>
        <v>465.38115508091511</v>
      </c>
      <c r="G459" s="16">
        <f t="shared" si="34"/>
        <v>0</v>
      </c>
      <c r="H459" s="16">
        <f t="shared" si="35"/>
        <v>0</v>
      </c>
      <c r="J459" s="16">
        <f>VLOOKUP($C459,'Growth rate'!$B$3:$T$93,7,FALSE)*VLOOKUP($E459,BY_COM_Demand_Drivers!$A$5:$I$100,7,FALSE)</f>
        <v>775.63525846819186</v>
      </c>
      <c r="K459" s="16">
        <f>VLOOKUP($C459,'Growth rate'!$B$3:$T$93,7,FALSE)*VLOOKUP($E459,BY_COM_Demand_Drivers!$A$5:$I$100,8,FALSE)</f>
        <v>0</v>
      </c>
      <c r="L459" s="16">
        <f>VLOOKUP($C459,'Growth rate'!$B$3:$T$93,7,FALSE)*VLOOKUP($E459,BY_COM_Demand_Drivers!$A$5:$I$100,9,FALSE)</f>
        <v>0</v>
      </c>
      <c r="M459" s="49">
        <f t="shared" si="32"/>
        <v>0.6</v>
      </c>
    </row>
    <row r="460" spans="2:13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 t="shared" si="33"/>
        <v>472.82725356220976</v>
      </c>
      <c r="G460" s="16">
        <f t="shared" si="34"/>
        <v>0</v>
      </c>
      <c r="H460" s="16">
        <f t="shared" si="35"/>
        <v>0</v>
      </c>
      <c r="J460" s="16">
        <f>VLOOKUP($C460,'Growth rate'!$B$3:$T$93,7,FALSE)*VLOOKUP($E460,BY_COM_Demand_Drivers!$A$5:$I$100,7,FALSE)</f>
        <v>788.04542260368294</v>
      </c>
      <c r="K460" s="16">
        <f>VLOOKUP($C460,'Growth rate'!$B$3:$T$93,7,FALSE)*VLOOKUP($E460,BY_COM_Demand_Drivers!$A$5:$I$100,8,FALSE)</f>
        <v>0</v>
      </c>
      <c r="L460" s="16">
        <f>VLOOKUP($C460,'Growth rate'!$B$3:$T$93,7,FALSE)*VLOOKUP($E460,BY_COM_Demand_Drivers!$A$5:$I$100,9,FALSE)</f>
        <v>0</v>
      </c>
      <c r="M460" s="49">
        <f t="shared" si="32"/>
        <v>0.6</v>
      </c>
    </row>
    <row r="461" spans="2:13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 t="shared" si="33"/>
        <v>480.39248961920509</v>
      </c>
      <c r="G461" s="16">
        <f t="shared" si="34"/>
        <v>0</v>
      </c>
      <c r="H461" s="16">
        <f t="shared" si="35"/>
        <v>0</v>
      </c>
      <c r="J461" s="16">
        <f>VLOOKUP($C461,'Growth rate'!$B$3:$T$93,7,FALSE)*VLOOKUP($E461,BY_COM_Demand_Drivers!$A$5:$I$100,7,FALSE)</f>
        <v>800.65414936534182</v>
      </c>
      <c r="K461" s="16">
        <f>VLOOKUP($C461,'Growth rate'!$B$3:$T$93,7,FALSE)*VLOOKUP($E461,BY_COM_Demand_Drivers!$A$5:$I$100,8,FALSE)</f>
        <v>0</v>
      </c>
      <c r="L461" s="16">
        <f>VLOOKUP($C461,'Growth rate'!$B$3:$T$93,7,FALSE)*VLOOKUP($E461,BY_COM_Demand_Drivers!$A$5:$I$100,9,FALSE)</f>
        <v>0</v>
      </c>
      <c r="M461" s="49">
        <f t="shared" si="32"/>
        <v>0.6</v>
      </c>
    </row>
    <row r="462" spans="2:13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 t="shared" si="33"/>
        <v>488.07876945311244</v>
      </c>
      <c r="G462" s="16">
        <f t="shared" si="34"/>
        <v>0</v>
      </c>
      <c r="H462" s="16">
        <f t="shared" si="35"/>
        <v>0</v>
      </c>
      <c r="J462" s="16">
        <f>VLOOKUP($C462,'Growth rate'!$B$3:$T$93,7,FALSE)*VLOOKUP($E462,BY_COM_Demand_Drivers!$A$5:$I$100,7,FALSE)</f>
        <v>813.46461575518742</v>
      </c>
      <c r="K462" s="16">
        <f>VLOOKUP($C462,'Growth rate'!$B$3:$T$93,7,FALSE)*VLOOKUP($E462,BY_COM_Demand_Drivers!$A$5:$I$100,8,FALSE)</f>
        <v>0</v>
      </c>
      <c r="L462" s="16">
        <f>VLOOKUP($C462,'Growth rate'!$B$3:$T$93,7,FALSE)*VLOOKUP($E462,BY_COM_Demand_Drivers!$A$5:$I$100,9,FALSE)</f>
        <v>0</v>
      </c>
      <c r="M462" s="49">
        <f t="shared" si="32"/>
        <v>0.6</v>
      </c>
    </row>
    <row r="463" spans="2:13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 t="shared" si="33"/>
        <v>495.88802976436222</v>
      </c>
      <c r="G463" s="16">
        <f t="shared" si="34"/>
        <v>0</v>
      </c>
      <c r="H463" s="16">
        <f t="shared" si="35"/>
        <v>0</v>
      </c>
      <c r="J463" s="16">
        <f>VLOOKUP($C463,'Growth rate'!$B$3:$T$93,7,FALSE)*VLOOKUP($E463,BY_COM_Demand_Drivers!$A$5:$I$100,7,FALSE)</f>
        <v>826.48004960727042</v>
      </c>
      <c r="K463" s="16">
        <f>VLOOKUP($C463,'Growth rate'!$B$3:$T$93,7,FALSE)*VLOOKUP($E463,BY_COM_Demand_Drivers!$A$5:$I$100,8,FALSE)</f>
        <v>0</v>
      </c>
      <c r="L463" s="16">
        <f>VLOOKUP($C463,'Growth rate'!$B$3:$T$93,7,FALSE)*VLOOKUP($E463,BY_COM_Demand_Drivers!$A$5:$I$100,9,FALSE)</f>
        <v>0</v>
      </c>
      <c r="M463" s="49">
        <f t="shared" si="32"/>
        <v>0.6</v>
      </c>
    </row>
    <row r="464" spans="2:13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 t="shared" si="33"/>
        <v>503.82223824059196</v>
      </c>
      <c r="G464" s="16">
        <f t="shared" si="34"/>
        <v>0</v>
      </c>
      <c r="H464" s="16">
        <f t="shared" si="35"/>
        <v>0</v>
      </c>
      <c r="J464" s="16">
        <f>VLOOKUP($C464,'Growth rate'!$B$3:$T$93,7,FALSE)*VLOOKUP($E464,BY_COM_Demand_Drivers!$A$5:$I$100,7,FALSE)</f>
        <v>839.70373040098661</v>
      </c>
      <c r="K464" s="16">
        <f>VLOOKUP($C464,'Growth rate'!$B$3:$T$93,7,FALSE)*VLOOKUP($E464,BY_COM_Demand_Drivers!$A$5:$I$100,8,FALSE)</f>
        <v>0</v>
      </c>
      <c r="L464" s="16">
        <f>VLOOKUP($C464,'Growth rate'!$B$3:$T$93,7,FALSE)*VLOOKUP($E464,BY_COM_Demand_Drivers!$A$5:$I$100,9,FALSE)</f>
        <v>0</v>
      </c>
      <c r="M464" s="49">
        <f t="shared" si="32"/>
        <v>0.6</v>
      </c>
    </row>
    <row r="465" spans="2:13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 t="shared" si="33"/>
        <v>511.88339405244147</v>
      </c>
      <c r="G465" s="16">
        <f t="shared" si="34"/>
        <v>0</v>
      </c>
      <c r="H465" s="16">
        <f t="shared" si="35"/>
        <v>0</v>
      </c>
      <c r="J465" s="16">
        <f>VLOOKUP($C465,'Growth rate'!$B$3:$T$93,7,FALSE)*VLOOKUP($E465,BY_COM_Demand_Drivers!$A$5:$I$100,7,FALSE)</f>
        <v>853.13899008740248</v>
      </c>
      <c r="K465" s="16">
        <f>VLOOKUP($C465,'Growth rate'!$B$3:$T$93,7,FALSE)*VLOOKUP($E465,BY_COM_Demand_Drivers!$A$5:$I$100,8,FALSE)</f>
        <v>0</v>
      </c>
      <c r="L465" s="16">
        <f>VLOOKUP($C465,'Growth rate'!$B$3:$T$93,7,FALSE)*VLOOKUP($E465,BY_COM_Demand_Drivers!$A$5:$I$100,9,FALSE)</f>
        <v>0</v>
      </c>
      <c r="M465" s="49">
        <f t="shared" si="32"/>
        <v>0.6</v>
      </c>
    </row>
    <row r="466" spans="2:13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 t="shared" si="33"/>
        <v>520.07352835728057</v>
      </c>
      <c r="G466" s="16">
        <f t="shared" si="34"/>
        <v>0</v>
      </c>
      <c r="H466" s="16">
        <f t="shared" si="35"/>
        <v>0</v>
      </c>
      <c r="J466" s="16">
        <f>VLOOKUP($C466,'Growth rate'!$B$3:$T$93,7,FALSE)*VLOOKUP($E466,BY_COM_Demand_Drivers!$A$5:$I$100,7,FALSE)</f>
        <v>866.7892139288009</v>
      </c>
      <c r="K466" s="16">
        <f>VLOOKUP($C466,'Growth rate'!$B$3:$T$93,7,FALSE)*VLOOKUP($E466,BY_COM_Demand_Drivers!$A$5:$I$100,8,FALSE)</f>
        <v>0</v>
      </c>
      <c r="L466" s="16">
        <f>VLOOKUP($C466,'Growth rate'!$B$3:$T$93,7,FALSE)*VLOOKUP($E466,BY_COM_Demand_Drivers!$A$5:$I$100,9,FALSE)</f>
        <v>0</v>
      </c>
      <c r="M466" s="49">
        <f t="shared" si="32"/>
        <v>0.6</v>
      </c>
    </row>
    <row r="467" spans="2:13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 t="shared" si="33"/>
        <v>528.39470481099693</v>
      </c>
      <c r="G467" s="16">
        <f t="shared" si="34"/>
        <v>0</v>
      </c>
      <c r="H467" s="16">
        <f t="shared" si="35"/>
        <v>0</v>
      </c>
      <c r="J467" s="16">
        <f>VLOOKUP($C467,'Growth rate'!$B$3:$T$93,7,FALSE)*VLOOKUP($E467,BY_COM_Demand_Drivers!$A$5:$I$100,7,FALSE)</f>
        <v>880.65784135166166</v>
      </c>
      <c r="K467" s="16">
        <f>VLOOKUP($C467,'Growth rate'!$B$3:$T$93,7,FALSE)*VLOOKUP($E467,BY_COM_Demand_Drivers!$A$5:$I$100,8,FALSE)</f>
        <v>0</v>
      </c>
      <c r="L467" s="16">
        <f>VLOOKUP($C467,'Growth rate'!$B$3:$T$93,7,FALSE)*VLOOKUP($E467,BY_COM_Demand_Drivers!$A$5:$I$100,9,FALSE)</f>
        <v>0</v>
      </c>
      <c r="M467" s="49">
        <f t="shared" si="32"/>
        <v>0.6</v>
      </c>
    </row>
    <row r="468" spans="2:13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 t="shared" si="33"/>
        <v>536.84902008797303</v>
      </c>
      <c r="G468" s="16">
        <f t="shared" si="34"/>
        <v>0</v>
      </c>
      <c r="H468" s="16">
        <f t="shared" si="35"/>
        <v>0</v>
      </c>
      <c r="J468" s="16">
        <f>VLOOKUP($C468,'Growth rate'!$B$3:$T$93,7,FALSE)*VLOOKUP($E468,BY_COM_Demand_Drivers!$A$5:$I$100,7,FALSE)</f>
        <v>894.74836681328838</v>
      </c>
      <c r="K468" s="16">
        <f>VLOOKUP($C468,'Growth rate'!$B$3:$T$93,7,FALSE)*VLOOKUP($E468,BY_COM_Demand_Drivers!$A$5:$I$100,8,FALSE)</f>
        <v>0</v>
      </c>
      <c r="L468" s="16">
        <f>VLOOKUP($C468,'Growth rate'!$B$3:$T$93,7,FALSE)*VLOOKUP($E468,BY_COM_Demand_Drivers!$A$5:$I$100,9,FALSE)</f>
        <v>0</v>
      </c>
      <c r="M468" s="49">
        <f t="shared" si="32"/>
        <v>0.6</v>
      </c>
    </row>
    <row r="469" spans="2:13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 t="shared" si="33"/>
        <v>545.43860440938056</v>
      </c>
      <c r="G469" s="16">
        <f t="shared" si="34"/>
        <v>0</v>
      </c>
      <c r="H469" s="16">
        <f t="shared" si="35"/>
        <v>0</v>
      </c>
      <c r="J469" s="16">
        <f>VLOOKUP($C469,'Growth rate'!$B$3:$T$93,7,FALSE)*VLOOKUP($E469,BY_COM_Demand_Drivers!$A$5:$I$100,7,FALSE)</f>
        <v>909.06434068230089</v>
      </c>
      <c r="K469" s="16">
        <f>VLOOKUP($C469,'Growth rate'!$B$3:$T$93,7,FALSE)*VLOOKUP($E469,BY_COM_Demand_Drivers!$A$5:$I$100,8,FALSE)</f>
        <v>0</v>
      </c>
      <c r="L469" s="16">
        <f>VLOOKUP($C469,'Growth rate'!$B$3:$T$93,7,FALSE)*VLOOKUP($E469,BY_COM_Demand_Drivers!$A$5:$I$100,9,FALSE)</f>
        <v>0</v>
      </c>
      <c r="M469" s="49">
        <f t="shared" si="32"/>
        <v>0.6</v>
      </c>
    </row>
    <row r="470" spans="2:13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 t="shared" si="33"/>
        <v>554.16562207993047</v>
      </c>
      <c r="G470" s="16">
        <f t="shared" si="34"/>
        <v>0</v>
      </c>
      <c r="H470" s="16">
        <f t="shared" si="35"/>
        <v>0</v>
      </c>
      <c r="J470" s="16">
        <f>VLOOKUP($C470,'Growth rate'!$B$3:$T$93,7,FALSE)*VLOOKUP($E470,BY_COM_Demand_Drivers!$A$5:$I$100,7,FALSE)</f>
        <v>923.60937013321745</v>
      </c>
      <c r="K470" s="16">
        <f>VLOOKUP($C470,'Growth rate'!$B$3:$T$93,7,FALSE)*VLOOKUP($E470,BY_COM_Demand_Drivers!$A$5:$I$100,8,FALSE)</f>
        <v>0</v>
      </c>
      <c r="L470" s="16">
        <f>VLOOKUP($C470,'Growth rate'!$B$3:$T$93,7,FALSE)*VLOOKUP($E470,BY_COM_Demand_Drivers!$A$5:$I$100,9,FALSE)</f>
        <v>0</v>
      </c>
      <c r="M470" s="49">
        <f t="shared" si="32"/>
        <v>0.6</v>
      </c>
    </row>
    <row r="471" spans="2:13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 t="shared" si="33"/>
        <v>563.03227203320944</v>
      </c>
      <c r="G471" s="16">
        <f t="shared" si="34"/>
        <v>0</v>
      </c>
      <c r="H471" s="16">
        <f t="shared" si="35"/>
        <v>0</v>
      </c>
      <c r="J471" s="16">
        <f>VLOOKUP($C471,'Growth rate'!$B$3:$T$93,7,FALSE)*VLOOKUP($E471,BY_COM_Demand_Drivers!$A$5:$I$100,7,FALSE)</f>
        <v>938.3871200553491</v>
      </c>
      <c r="K471" s="16">
        <f>VLOOKUP($C471,'Growth rate'!$B$3:$T$93,7,FALSE)*VLOOKUP($E471,BY_COM_Demand_Drivers!$A$5:$I$100,8,FALSE)</f>
        <v>0</v>
      </c>
      <c r="L471" s="16">
        <f>VLOOKUP($C471,'Growth rate'!$B$3:$T$93,7,FALSE)*VLOOKUP($E471,BY_COM_Demand_Drivers!$A$5:$I$100,9,FALSE)</f>
        <v>0</v>
      </c>
      <c r="M471" s="49">
        <f t="shared" si="32"/>
        <v>0.6</v>
      </c>
    </row>
    <row r="472" spans="2:13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 t="shared" si="33"/>
        <v>572.04078838574071</v>
      </c>
      <c r="G472" s="16">
        <f t="shared" si="34"/>
        <v>0</v>
      </c>
      <c r="H472" s="16">
        <f t="shared" si="35"/>
        <v>0</v>
      </c>
      <c r="J472" s="16">
        <f>VLOOKUP($C472,'Growth rate'!$B$3:$T$93,7,FALSE)*VLOOKUP($E472,BY_COM_Demand_Drivers!$A$5:$I$100,7,FALSE)</f>
        <v>953.40131397623452</v>
      </c>
      <c r="K472" s="16">
        <f>VLOOKUP($C472,'Growth rate'!$B$3:$T$93,7,FALSE)*VLOOKUP($E472,BY_COM_Demand_Drivers!$A$5:$I$100,8,FALSE)</f>
        <v>0</v>
      </c>
      <c r="L472" s="16">
        <f>VLOOKUP($C472,'Growth rate'!$B$3:$T$93,7,FALSE)*VLOOKUP($E472,BY_COM_Demand_Drivers!$A$5:$I$100,9,FALSE)</f>
        <v>0</v>
      </c>
      <c r="M472" s="49">
        <f t="shared" si="32"/>
        <v>0.6</v>
      </c>
    </row>
    <row r="473" spans="2:13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 t="shared" si="33"/>
        <v>581.1934409999127</v>
      </c>
      <c r="G473" s="16">
        <f t="shared" si="34"/>
        <v>0</v>
      </c>
      <c r="H473" s="16">
        <f t="shared" si="35"/>
        <v>0</v>
      </c>
      <c r="J473" s="16">
        <f>VLOOKUP($C473,'Growth rate'!$B$3:$T$93,7,FALSE)*VLOOKUP($E473,BY_COM_Demand_Drivers!$A$5:$I$100,7,FALSE)</f>
        <v>968.65573499985453</v>
      </c>
      <c r="K473" s="16">
        <f>VLOOKUP($C473,'Growth rate'!$B$3:$T$93,7,FALSE)*VLOOKUP($E473,BY_COM_Demand_Drivers!$A$5:$I$100,8,FALSE)</f>
        <v>0</v>
      </c>
      <c r="L473" s="16">
        <f>VLOOKUP($C473,'Growth rate'!$B$3:$T$93,7,FALSE)*VLOOKUP($E473,BY_COM_Demand_Drivers!$A$5:$I$100,9,FALSE)</f>
        <v>0</v>
      </c>
      <c r="M473" s="49">
        <f t="shared" si="32"/>
        <v>0.6</v>
      </c>
    </row>
    <row r="474" spans="2:13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 t="shared" si="33"/>
        <v>590.49253605591127</v>
      </c>
      <c r="G474" s="16">
        <f t="shared" si="34"/>
        <v>0</v>
      </c>
      <c r="H474" s="16">
        <f t="shared" si="35"/>
        <v>0</v>
      </c>
      <c r="J474" s="16">
        <f>VLOOKUP($C474,'Growth rate'!$B$3:$T$93,7,FALSE)*VLOOKUP($E474,BY_COM_Demand_Drivers!$A$5:$I$100,7,FALSE)</f>
        <v>984.15422675985224</v>
      </c>
      <c r="K474" s="16">
        <f>VLOOKUP($C474,'Growth rate'!$B$3:$T$93,7,FALSE)*VLOOKUP($E474,BY_COM_Demand_Drivers!$A$5:$I$100,8,FALSE)</f>
        <v>0</v>
      </c>
      <c r="L474" s="16">
        <f>VLOOKUP($C474,'Growth rate'!$B$3:$T$93,7,FALSE)*VLOOKUP($E474,BY_COM_Demand_Drivers!$A$5:$I$100,9,FALSE)</f>
        <v>0</v>
      </c>
      <c r="M474" s="49">
        <f t="shared" si="32"/>
        <v>0.6</v>
      </c>
    </row>
    <row r="475" spans="2:13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 t="shared" si="33"/>
        <v>599.94041663280598</v>
      </c>
      <c r="G475" s="16">
        <f t="shared" si="34"/>
        <v>0</v>
      </c>
      <c r="H475" s="16">
        <f t="shared" si="35"/>
        <v>0</v>
      </c>
      <c r="J475" s="16">
        <f>VLOOKUP($C475,'Growth rate'!$B$3:$T$93,7,FALSE)*VLOOKUP($E475,BY_COM_Demand_Drivers!$A$5:$I$100,7,FALSE)</f>
        <v>999.90069438800992</v>
      </c>
      <c r="K475" s="16">
        <f>VLOOKUP($C475,'Growth rate'!$B$3:$T$93,7,FALSE)*VLOOKUP($E475,BY_COM_Demand_Drivers!$A$5:$I$100,8,FALSE)</f>
        <v>0</v>
      </c>
      <c r="L475" s="16">
        <f>VLOOKUP($C475,'Growth rate'!$B$3:$T$93,7,FALSE)*VLOOKUP($E475,BY_COM_Demand_Drivers!$A$5:$I$100,9,FALSE)</f>
        <v>0</v>
      </c>
      <c r="M475" s="49">
        <f t="shared" si="32"/>
        <v>0.6</v>
      </c>
    </row>
    <row r="476" spans="2:13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 t="shared" si="33"/>
        <v>609.53946329893074</v>
      </c>
      <c r="G476" s="16">
        <f t="shared" si="34"/>
        <v>0</v>
      </c>
      <c r="H476" s="16">
        <f t="shared" si="35"/>
        <v>0</v>
      </c>
      <c r="J476" s="16">
        <f>VLOOKUP($C476,'Growth rate'!$B$3:$T$93,7,FALSE)*VLOOKUP($E476,BY_COM_Demand_Drivers!$A$5:$I$100,7,FALSE)</f>
        <v>1015.899105498218</v>
      </c>
      <c r="K476" s="16">
        <f>VLOOKUP($C476,'Growth rate'!$B$3:$T$93,7,FALSE)*VLOOKUP($E476,BY_COM_Demand_Drivers!$A$5:$I$100,8,FALSE)</f>
        <v>0</v>
      </c>
      <c r="L476" s="16">
        <f>VLOOKUP($C476,'Growth rate'!$B$3:$T$93,7,FALSE)*VLOOKUP($E476,BY_COM_Demand_Drivers!$A$5:$I$100,9,FALSE)</f>
        <v>0</v>
      </c>
      <c r="M476" s="49">
        <f t="shared" si="32"/>
        <v>0.6</v>
      </c>
    </row>
    <row r="477" spans="2:13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 t="shared" si="33"/>
        <v>619.29209471171384</v>
      </c>
      <c r="G477" s="16">
        <f t="shared" si="34"/>
        <v>0</v>
      </c>
      <c r="H477" s="16">
        <f t="shared" si="35"/>
        <v>0</v>
      </c>
      <c r="J477" s="16">
        <f>VLOOKUP($C477,'Growth rate'!$B$3:$T$93,7,FALSE)*VLOOKUP($E477,BY_COM_Demand_Drivers!$A$5:$I$100,7,FALSE)</f>
        <v>1032.1534911861897</v>
      </c>
      <c r="K477" s="16">
        <f>VLOOKUP($C477,'Growth rate'!$B$3:$T$93,7,FALSE)*VLOOKUP($E477,BY_COM_Demand_Drivers!$A$5:$I$100,8,FALSE)</f>
        <v>0</v>
      </c>
      <c r="L477" s="16">
        <f>VLOOKUP($C477,'Growth rate'!$B$3:$T$93,7,FALSE)*VLOOKUP($E477,BY_COM_Demand_Drivers!$A$5:$I$100,9,FALSE)</f>
        <v>0</v>
      </c>
      <c r="M477" s="49">
        <f t="shared" si="32"/>
        <v>0.6</v>
      </c>
    </row>
    <row r="478" spans="2:13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 t="shared" si="33"/>
        <v>629.20076822710109</v>
      </c>
      <c r="G478" s="16">
        <f t="shared" si="34"/>
        <v>0</v>
      </c>
      <c r="H478" s="16">
        <f t="shared" si="35"/>
        <v>0</v>
      </c>
      <c r="J478" s="16">
        <f>VLOOKUP($C478,'Growth rate'!$B$3:$T$93,7,FALSE)*VLOOKUP($E478,BY_COM_Demand_Drivers!$A$5:$I$100,7,FALSE)</f>
        <v>1048.6679470451686</v>
      </c>
      <c r="K478" s="16">
        <f>VLOOKUP($C478,'Growth rate'!$B$3:$T$93,7,FALSE)*VLOOKUP($E478,BY_COM_Demand_Drivers!$A$5:$I$100,8,FALSE)</f>
        <v>0</v>
      </c>
      <c r="L478" s="16">
        <f>VLOOKUP($C478,'Growth rate'!$B$3:$T$93,7,FALSE)*VLOOKUP($E478,BY_COM_Demand_Drivers!$A$5:$I$100,9,FALSE)</f>
        <v>0</v>
      </c>
      <c r="M478" s="49">
        <f t="shared" si="32"/>
        <v>0.6</v>
      </c>
    </row>
    <row r="479" spans="2:13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 t="shared" si="33"/>
        <v>639.26798051873482</v>
      </c>
      <c r="G479" s="16">
        <f t="shared" si="34"/>
        <v>0</v>
      </c>
      <c r="H479" s="16">
        <f t="shared" si="35"/>
        <v>0</v>
      </c>
      <c r="J479" s="16">
        <f>VLOOKUP($C479,'Growth rate'!$B$3:$T$93,7,FALSE)*VLOOKUP($E479,BY_COM_Demand_Drivers!$A$5:$I$100,7,FALSE)</f>
        <v>1065.4466341978914</v>
      </c>
      <c r="K479" s="16">
        <f>VLOOKUP($C479,'Growth rate'!$B$3:$T$93,7,FALSE)*VLOOKUP($E479,BY_COM_Demand_Drivers!$A$5:$I$100,8,FALSE)</f>
        <v>0</v>
      </c>
      <c r="L479" s="16">
        <f>VLOOKUP($C479,'Growth rate'!$B$3:$T$93,7,FALSE)*VLOOKUP($E479,BY_COM_Demand_Drivers!$A$5:$I$100,9,FALSE)</f>
        <v>0</v>
      </c>
      <c r="M479" s="49">
        <f t="shared" si="32"/>
        <v>0.6</v>
      </c>
    </row>
    <row r="480" spans="2:13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 t="shared" si="33"/>
        <v>649.49626820703463</v>
      </c>
      <c r="G480" s="16">
        <f t="shared" si="34"/>
        <v>0</v>
      </c>
      <c r="H480" s="16">
        <f t="shared" si="35"/>
        <v>0</v>
      </c>
      <c r="J480" s="16">
        <f>VLOOKUP($C480,'Growth rate'!$B$3:$T$93,7,FALSE)*VLOOKUP($E480,BY_COM_Demand_Drivers!$A$5:$I$100,7,FALSE)</f>
        <v>1082.4937803450578</v>
      </c>
      <c r="K480" s="16">
        <f>VLOOKUP($C480,'Growth rate'!$B$3:$T$93,7,FALSE)*VLOOKUP($E480,BY_COM_Demand_Drivers!$A$5:$I$100,8,FALSE)</f>
        <v>0</v>
      </c>
      <c r="L480" s="16">
        <f>VLOOKUP($C480,'Growth rate'!$B$3:$T$93,7,FALSE)*VLOOKUP($E480,BY_COM_Demand_Drivers!$A$5:$I$100,9,FALSE)</f>
        <v>0</v>
      </c>
      <c r="M480" s="49">
        <f t="shared" si="32"/>
        <v>0.6</v>
      </c>
    </row>
    <row r="481" spans="2:13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 t="shared" si="33"/>
        <v>659.88820849834724</v>
      </c>
      <c r="G481" s="16">
        <f t="shared" si="34"/>
        <v>0</v>
      </c>
      <c r="H481" s="16">
        <f t="shared" si="35"/>
        <v>0</v>
      </c>
      <c r="J481" s="16">
        <f>VLOOKUP($C481,'Growth rate'!$B$3:$T$93,7,FALSE)*VLOOKUP($E481,BY_COM_Demand_Drivers!$A$5:$I$100,7,FALSE)</f>
        <v>1099.8136808305787</v>
      </c>
      <c r="K481" s="16">
        <f>VLOOKUP($C481,'Growth rate'!$B$3:$T$93,7,FALSE)*VLOOKUP($E481,BY_COM_Demand_Drivers!$A$5:$I$100,8,FALSE)</f>
        <v>0</v>
      </c>
      <c r="L481" s="16">
        <f>VLOOKUP($C481,'Growth rate'!$B$3:$T$93,7,FALSE)*VLOOKUP($E481,BY_COM_Demand_Drivers!$A$5:$I$100,9,FALSE)</f>
        <v>0</v>
      </c>
      <c r="M481" s="49">
        <f t="shared" si="32"/>
        <v>0.6</v>
      </c>
    </row>
    <row r="482" spans="2:13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 t="shared" si="33"/>
        <v>670.44641983432075</v>
      </c>
      <c r="G482" s="16">
        <f t="shared" si="34"/>
        <v>0</v>
      </c>
      <c r="H482" s="16">
        <f t="shared" si="35"/>
        <v>0</v>
      </c>
      <c r="J482" s="16">
        <f>VLOOKUP($C482,'Growth rate'!$B$3:$T$93,7,FALSE)*VLOOKUP($E482,BY_COM_Demand_Drivers!$A$5:$I$100,7,FALSE)</f>
        <v>1117.410699723868</v>
      </c>
      <c r="K482" s="16">
        <f>VLOOKUP($C482,'Growth rate'!$B$3:$T$93,7,FALSE)*VLOOKUP($E482,BY_COM_Demand_Drivers!$A$5:$I$100,8,FALSE)</f>
        <v>0</v>
      </c>
      <c r="L482" s="16">
        <f>VLOOKUP($C482,'Growth rate'!$B$3:$T$93,7,FALSE)*VLOOKUP($E482,BY_COM_Demand_Drivers!$A$5:$I$100,9,FALSE)</f>
        <v>0</v>
      </c>
      <c r="M482" s="49">
        <f t="shared" si="32"/>
        <v>0.6</v>
      </c>
    </row>
    <row r="483" spans="2:13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 t="shared" si="33"/>
        <v>681.17356255166999</v>
      </c>
      <c r="G483" s="16">
        <f t="shared" si="34"/>
        <v>0</v>
      </c>
      <c r="H483" s="16">
        <f t="shared" si="35"/>
        <v>0</v>
      </c>
      <c r="J483" s="16">
        <f>VLOOKUP($C483,'Growth rate'!$B$3:$T$93,7,FALSE)*VLOOKUP($E483,BY_COM_Demand_Drivers!$A$5:$I$100,7,FALSE)</f>
        <v>1135.28927091945</v>
      </c>
      <c r="K483" s="16">
        <f>VLOOKUP($C483,'Growth rate'!$B$3:$T$93,7,FALSE)*VLOOKUP($E483,BY_COM_Demand_Drivers!$A$5:$I$100,8,FALSE)</f>
        <v>0</v>
      </c>
      <c r="L483" s="16">
        <f>VLOOKUP($C483,'Growth rate'!$B$3:$T$93,7,FALSE)*VLOOKUP($E483,BY_COM_Demand_Drivers!$A$5:$I$100,9,FALSE)</f>
        <v>0</v>
      </c>
      <c r="M483" s="49">
        <f t="shared" si="32"/>
        <v>0.6</v>
      </c>
    </row>
    <row r="484" spans="2:13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 t="shared" si="33"/>
        <v>692.0723395524966</v>
      </c>
      <c r="G484" s="16">
        <f t="shared" si="34"/>
        <v>0</v>
      </c>
      <c r="H484" s="16">
        <f t="shared" si="35"/>
        <v>0</v>
      </c>
      <c r="J484" s="16">
        <f>VLOOKUP($C484,'Growth rate'!$B$3:$T$93,7,FALSE)*VLOOKUP($E484,BY_COM_Demand_Drivers!$A$5:$I$100,7,FALSE)</f>
        <v>1153.4538992541611</v>
      </c>
      <c r="K484" s="16">
        <f>VLOOKUP($C484,'Growth rate'!$B$3:$T$93,7,FALSE)*VLOOKUP($E484,BY_COM_Demand_Drivers!$A$5:$I$100,8,FALSE)</f>
        <v>0</v>
      </c>
      <c r="L484" s="16">
        <f>VLOOKUP($C484,'Growth rate'!$B$3:$T$93,7,FALSE)*VLOOKUP($E484,BY_COM_Demand_Drivers!$A$5:$I$100,9,FALSE)</f>
        <v>0</v>
      </c>
      <c r="M484" s="49">
        <f t="shared" si="32"/>
        <v>0.6</v>
      </c>
    </row>
    <row r="485" spans="2:13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 t="shared" si="33"/>
        <v>703.14549698533676</v>
      </c>
      <c r="G485" s="16">
        <f t="shared" si="34"/>
        <v>0</v>
      </c>
      <c r="H485" s="16">
        <f t="shared" si="35"/>
        <v>0</v>
      </c>
      <c r="J485" s="16">
        <f>VLOOKUP($C485,'Growth rate'!$B$3:$T$93,7,FALSE)*VLOOKUP($E485,BY_COM_Demand_Drivers!$A$5:$I$100,7,FALSE)</f>
        <v>1171.9091616422279</v>
      </c>
      <c r="K485" s="16">
        <f>VLOOKUP($C485,'Growth rate'!$B$3:$T$93,7,FALSE)*VLOOKUP($E485,BY_COM_Demand_Drivers!$A$5:$I$100,8,FALSE)</f>
        <v>0</v>
      </c>
      <c r="L485" s="16">
        <f>VLOOKUP($C485,'Growth rate'!$B$3:$T$93,7,FALSE)*VLOOKUP($E485,BY_COM_Demand_Drivers!$A$5:$I$100,9,FALSE)</f>
        <v>0</v>
      </c>
      <c r="M485" s="49">
        <f t="shared" ref="M485:M501" si="36">M403</f>
        <v>0.6</v>
      </c>
    </row>
    <row r="486" spans="2:13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 t="shared" si="33"/>
        <v>714.39582493710202</v>
      </c>
      <c r="G486" s="16">
        <f t="shared" si="34"/>
        <v>0</v>
      </c>
      <c r="H486" s="16">
        <f t="shared" si="35"/>
        <v>0</v>
      </c>
      <c r="J486" s="16">
        <f>VLOOKUP($C486,'Growth rate'!$B$3:$T$93,7,FALSE)*VLOOKUP($E486,BY_COM_Demand_Drivers!$A$5:$I$100,7,FALSE)</f>
        <v>1190.6597082285034</v>
      </c>
      <c r="K486" s="16">
        <f>VLOOKUP($C486,'Growth rate'!$B$3:$T$93,7,FALSE)*VLOOKUP($E486,BY_COM_Demand_Drivers!$A$5:$I$100,8,FALSE)</f>
        <v>0</v>
      </c>
      <c r="L486" s="16">
        <f>VLOOKUP($C486,'Growth rate'!$B$3:$T$93,7,FALSE)*VLOOKUP($E486,BY_COM_Demand_Drivers!$A$5:$I$100,9,FALSE)</f>
        <v>0</v>
      </c>
      <c r="M486" s="49">
        <f t="shared" si="36"/>
        <v>0.6</v>
      </c>
    </row>
    <row r="487" spans="2:13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 t="shared" si="33"/>
        <v>725.82615813609573</v>
      </c>
      <c r="G487" s="16">
        <f t="shared" si="34"/>
        <v>0</v>
      </c>
      <c r="H487" s="16">
        <f t="shared" si="35"/>
        <v>0</v>
      </c>
      <c r="J487" s="16">
        <f>VLOOKUP($C487,'Growth rate'!$B$3:$T$93,7,FALSE)*VLOOKUP($E487,BY_COM_Demand_Drivers!$A$5:$I$100,7,FALSE)</f>
        <v>1209.7102635601595</v>
      </c>
      <c r="K487" s="16">
        <f>VLOOKUP($C487,'Growth rate'!$B$3:$T$93,7,FALSE)*VLOOKUP($E487,BY_COM_Demand_Drivers!$A$5:$I$100,8,FALSE)</f>
        <v>0</v>
      </c>
      <c r="L487" s="16">
        <f>VLOOKUP($C487,'Growth rate'!$B$3:$T$93,7,FALSE)*VLOOKUP($E487,BY_COM_Demand_Drivers!$A$5:$I$100,9,FALSE)</f>
        <v>0</v>
      </c>
      <c r="M487" s="49">
        <f t="shared" si="36"/>
        <v>0.6</v>
      </c>
    </row>
    <row r="488" spans="2:13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 t="shared" si="33"/>
        <v>737.43937666627335</v>
      </c>
      <c r="G488" s="16">
        <f t="shared" si="34"/>
        <v>0</v>
      </c>
      <c r="H488" s="16">
        <f t="shared" si="35"/>
        <v>0</v>
      </c>
      <c r="J488" s="16">
        <f>VLOOKUP($C488,'Growth rate'!$B$3:$T$93,7,FALSE)*VLOOKUP($E488,BY_COM_Demand_Drivers!$A$5:$I$100,7,FALSE)</f>
        <v>1229.0656277771222</v>
      </c>
      <c r="K488" s="16">
        <f>VLOOKUP($C488,'Growth rate'!$B$3:$T$93,7,FALSE)*VLOOKUP($E488,BY_COM_Demand_Drivers!$A$5:$I$100,8,FALSE)</f>
        <v>0</v>
      </c>
      <c r="L488" s="16">
        <f>VLOOKUP($C488,'Growth rate'!$B$3:$T$93,7,FALSE)*VLOOKUP($E488,BY_COM_Demand_Drivers!$A$5:$I$100,9,FALSE)</f>
        <v>0</v>
      </c>
      <c r="M488" s="49">
        <f t="shared" si="36"/>
        <v>0.6</v>
      </c>
    </row>
    <row r="489" spans="2:13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 t="shared" si="33"/>
        <v>749.23840669293361</v>
      </c>
      <c r="G489" s="16">
        <f t="shared" si="34"/>
        <v>0</v>
      </c>
      <c r="H489" s="16">
        <f t="shared" si="35"/>
        <v>0</v>
      </c>
      <c r="J489" s="16">
        <f>VLOOKUP($C489,'Growth rate'!$B$3:$T$93,7,FALSE)*VLOOKUP($E489,BY_COM_Demand_Drivers!$A$5:$I$100,7,FALSE)</f>
        <v>1248.7306778215561</v>
      </c>
      <c r="K489" s="16">
        <f>VLOOKUP($C489,'Growth rate'!$B$3:$T$93,7,FALSE)*VLOOKUP($E489,BY_COM_Demand_Drivers!$A$5:$I$100,8,FALSE)</f>
        <v>0</v>
      </c>
      <c r="L489" s="16">
        <f>VLOOKUP($C489,'Growth rate'!$B$3:$T$93,7,FALSE)*VLOOKUP($E489,BY_COM_Demand_Drivers!$A$5:$I$100,9,FALSE)</f>
        <v>0</v>
      </c>
      <c r="M489" s="49">
        <f t="shared" si="36"/>
        <v>0.6</v>
      </c>
    </row>
    <row r="490" spans="2:13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 t="shared" si="33"/>
        <v>761.22622120002075</v>
      </c>
      <c r="G490" s="16">
        <f t="shared" si="34"/>
        <v>0</v>
      </c>
      <c r="H490" s="16">
        <f t="shared" si="35"/>
        <v>0</v>
      </c>
      <c r="J490" s="16">
        <f>VLOOKUP($C490,'Growth rate'!$B$3:$T$93,7,FALSE)*VLOOKUP($E490,BY_COM_Demand_Drivers!$A$5:$I$100,7,FALSE)</f>
        <v>1268.7103686667012</v>
      </c>
      <c r="K490" s="16">
        <f>VLOOKUP($C490,'Growth rate'!$B$3:$T$93,7,FALSE)*VLOOKUP($E490,BY_COM_Demand_Drivers!$A$5:$I$100,8,FALSE)</f>
        <v>0</v>
      </c>
      <c r="L490" s="16">
        <f>VLOOKUP($C490,'Growth rate'!$B$3:$T$93,7,FALSE)*VLOOKUP($E490,BY_COM_Demand_Drivers!$A$5:$I$100,9,FALSE)</f>
        <v>0</v>
      </c>
      <c r="M490" s="49">
        <f t="shared" si="36"/>
        <v>0.6</v>
      </c>
    </row>
    <row r="491" spans="2:13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 t="shared" si="33"/>
        <v>773.40584073922105</v>
      </c>
      <c r="G491" s="16">
        <f t="shared" si="34"/>
        <v>0</v>
      </c>
      <c r="H491" s="16">
        <f t="shared" si="35"/>
        <v>0</v>
      </c>
      <c r="J491" s="16">
        <f>VLOOKUP($C491,'Growth rate'!$B$3:$T$93,7,FALSE)*VLOOKUP($E491,BY_COM_Demand_Drivers!$A$5:$I$100,7,FALSE)</f>
        <v>1289.0097345653685</v>
      </c>
      <c r="K491" s="16">
        <f>VLOOKUP($C491,'Growth rate'!$B$3:$T$93,7,FALSE)*VLOOKUP($E491,BY_COM_Demand_Drivers!$A$5:$I$100,8,FALSE)</f>
        <v>0</v>
      </c>
      <c r="L491" s="16">
        <f>VLOOKUP($C491,'Growth rate'!$B$3:$T$93,7,FALSE)*VLOOKUP($E491,BY_COM_Demand_Drivers!$A$5:$I$100,9,FALSE)</f>
        <v>0</v>
      </c>
      <c r="M491" s="49">
        <f t="shared" si="36"/>
        <v>0.6</v>
      </c>
    </row>
    <row r="492" spans="2:13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 t="shared" si="33"/>
        <v>785.78033419104861</v>
      </c>
      <c r="G492" s="16">
        <f t="shared" si="34"/>
        <v>0</v>
      </c>
      <c r="H492" s="16">
        <f t="shared" si="35"/>
        <v>0</v>
      </c>
      <c r="J492" s="16">
        <f>VLOOKUP($C492,'Growth rate'!$B$3:$T$93,7,FALSE)*VLOOKUP($E492,BY_COM_Demand_Drivers!$A$5:$I$100,7,FALSE)</f>
        <v>1309.6338903184144</v>
      </c>
      <c r="K492" s="16">
        <f>VLOOKUP($C492,'Growth rate'!$B$3:$T$93,7,FALSE)*VLOOKUP($E492,BY_COM_Demand_Drivers!$A$5:$I$100,8,FALSE)</f>
        <v>0</v>
      </c>
      <c r="L492" s="16">
        <f>VLOOKUP($C492,'Growth rate'!$B$3:$T$93,7,FALSE)*VLOOKUP($E492,BY_COM_Demand_Drivers!$A$5:$I$100,9,FALSE)</f>
        <v>0</v>
      </c>
      <c r="M492" s="49">
        <f t="shared" si="36"/>
        <v>0.6</v>
      </c>
    </row>
    <row r="493" spans="2:13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 t="shared" si="33"/>
        <v>798.35281953810534</v>
      </c>
      <c r="G493" s="16">
        <f t="shared" si="34"/>
        <v>0</v>
      </c>
      <c r="H493" s="16">
        <f t="shared" si="35"/>
        <v>0</v>
      </c>
      <c r="J493" s="16">
        <f>VLOOKUP($C493,'Growth rate'!$B$3:$T$93,7,FALSE)*VLOOKUP($E493,BY_COM_Demand_Drivers!$A$5:$I$100,7,FALSE)</f>
        <v>1330.5880325635089</v>
      </c>
      <c r="K493" s="16">
        <f>VLOOKUP($C493,'Growth rate'!$B$3:$T$93,7,FALSE)*VLOOKUP($E493,BY_COM_Demand_Drivers!$A$5:$I$100,8,FALSE)</f>
        <v>0</v>
      </c>
      <c r="L493" s="16">
        <f>VLOOKUP($C493,'Growth rate'!$B$3:$T$93,7,FALSE)*VLOOKUP($E493,BY_COM_Demand_Drivers!$A$5:$I$100,9,FALSE)</f>
        <v>0</v>
      </c>
      <c r="M493" s="49">
        <f t="shared" si="36"/>
        <v>0.6</v>
      </c>
    </row>
    <row r="494" spans="2:13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 t="shared" si="33"/>
        <v>811.12646465071509</v>
      </c>
      <c r="G494" s="16">
        <f t="shared" si="34"/>
        <v>0</v>
      </c>
      <c r="H494" s="16">
        <f t="shared" si="35"/>
        <v>0</v>
      </c>
      <c r="J494" s="16">
        <f>VLOOKUP($C494,'Growth rate'!$B$3:$T$93,7,FALSE)*VLOOKUP($E494,BY_COM_Demand_Drivers!$A$5:$I$100,7,FALSE)</f>
        <v>1351.8774410845251</v>
      </c>
      <c r="K494" s="16">
        <f>VLOOKUP($C494,'Growth rate'!$B$3:$T$93,7,FALSE)*VLOOKUP($E494,BY_COM_Demand_Drivers!$A$5:$I$100,8,FALSE)</f>
        <v>0</v>
      </c>
      <c r="L494" s="16">
        <f>VLOOKUP($C494,'Growth rate'!$B$3:$T$93,7,FALSE)*VLOOKUP($E494,BY_COM_Demand_Drivers!$A$5:$I$100,9,FALSE)</f>
        <v>0</v>
      </c>
      <c r="M494" s="49">
        <f t="shared" si="36"/>
        <v>0.6</v>
      </c>
    </row>
    <row r="495" spans="2:13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 t="shared" si="33"/>
        <v>824.1044880851266</v>
      </c>
      <c r="G495" s="16">
        <f t="shared" si="34"/>
        <v>0</v>
      </c>
      <c r="H495" s="16">
        <f t="shared" si="35"/>
        <v>0</v>
      </c>
      <c r="J495" s="16">
        <f>VLOOKUP($C495,'Growth rate'!$B$3:$T$93,7,FALSE)*VLOOKUP($E495,BY_COM_Demand_Drivers!$A$5:$I$100,7,FALSE)</f>
        <v>1373.5074801418777</v>
      </c>
      <c r="K495" s="16">
        <f>VLOOKUP($C495,'Growth rate'!$B$3:$T$93,7,FALSE)*VLOOKUP($E495,BY_COM_Demand_Drivers!$A$5:$I$100,8,FALSE)</f>
        <v>0</v>
      </c>
      <c r="L495" s="16">
        <f>VLOOKUP($C495,'Growth rate'!$B$3:$T$93,7,FALSE)*VLOOKUP($E495,BY_COM_Demand_Drivers!$A$5:$I$100,9,FALSE)</f>
        <v>0</v>
      </c>
      <c r="M495" s="49">
        <f t="shared" si="36"/>
        <v>0.6</v>
      </c>
    </row>
    <row r="496" spans="2:13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 t="shared" si="33"/>
        <v>378.392917510102</v>
      </c>
      <c r="G496" s="16">
        <f t="shared" si="34"/>
        <v>0</v>
      </c>
      <c r="H496" s="16">
        <f t="shared" si="35"/>
        <v>0</v>
      </c>
      <c r="J496" s="16">
        <f>VLOOKUP($C496,'Growth rate'!$B$3:$T$93,7,FALSE)*VLOOKUP($E496,BY_COM_Demand_Drivers!$A$5:$I$100,7,FALSE)</f>
        <v>378.392917510102</v>
      </c>
      <c r="K496" s="16">
        <f>VLOOKUP($C496,'Growth rate'!$B$3:$T$93,7,FALSE)*VLOOKUP($E496,BY_COM_Demand_Drivers!$A$5:$I$100,8,FALSE)</f>
        <v>0</v>
      </c>
      <c r="L496" s="16">
        <f>VLOOKUP($C496,'Growth rate'!$B$3:$T$93,7,FALSE)*VLOOKUP($E496,BY_COM_Demand_Drivers!$A$5:$I$100,9,FALSE)</f>
        <v>0</v>
      </c>
      <c r="M496" s="49">
        <f t="shared" si="36"/>
        <v>1</v>
      </c>
    </row>
    <row r="497" spans="2:13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 t="shared" si="33"/>
        <v>384.63951128641867</v>
      </c>
      <c r="G497" s="16">
        <f t="shared" si="34"/>
        <v>0</v>
      </c>
      <c r="H497" s="16">
        <f t="shared" si="35"/>
        <v>0</v>
      </c>
      <c r="J497" s="16">
        <f>VLOOKUP($C497,'Growth rate'!$B$3:$T$93,7,FALSE)*VLOOKUP($E497,BY_COM_Demand_Drivers!$A$5:$I$100,7,FALSE)</f>
        <v>384.63951128641867</v>
      </c>
      <c r="K497" s="16">
        <f>VLOOKUP($C497,'Growth rate'!$B$3:$T$93,7,FALSE)*VLOOKUP($E497,BY_COM_Demand_Drivers!$A$5:$I$100,8,FALSE)</f>
        <v>0</v>
      </c>
      <c r="L497" s="16">
        <f>VLOOKUP($C497,'Growth rate'!$B$3:$T$93,7,FALSE)*VLOOKUP($E497,BY_COM_Demand_Drivers!$A$5:$I$100,9,FALSE)</f>
        <v>0</v>
      </c>
      <c r="M497" s="49">
        <f t="shared" si="36"/>
        <v>1</v>
      </c>
    </row>
    <row r="498" spans="2:13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 t="shared" si="33"/>
        <v>390.88610506273528</v>
      </c>
      <c r="G498" s="16">
        <f t="shared" si="34"/>
        <v>0</v>
      </c>
      <c r="H498" s="16">
        <f t="shared" si="35"/>
        <v>0</v>
      </c>
      <c r="J498" s="16">
        <f>VLOOKUP($C498,'Growth rate'!$B$3:$T$93,7,FALSE)*VLOOKUP($E498,BY_COM_Demand_Drivers!$A$5:$I$100,7,FALSE)</f>
        <v>390.88610506273528</v>
      </c>
      <c r="K498" s="16">
        <f>VLOOKUP($C498,'Growth rate'!$B$3:$T$93,7,FALSE)*VLOOKUP($E498,BY_COM_Demand_Drivers!$A$5:$I$100,8,FALSE)</f>
        <v>0</v>
      </c>
      <c r="L498" s="16">
        <f>VLOOKUP($C498,'Growth rate'!$B$3:$T$93,7,FALSE)*VLOOKUP($E498,BY_COM_Demand_Drivers!$A$5:$I$100,9,FALSE)</f>
        <v>0</v>
      </c>
      <c r="M498" s="49">
        <f t="shared" si="36"/>
        <v>1</v>
      </c>
    </row>
    <row r="499" spans="2:13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 t="shared" si="33"/>
        <v>397.13269883905201</v>
      </c>
      <c r="G499" s="16">
        <f t="shared" si="34"/>
        <v>0</v>
      </c>
      <c r="H499" s="16">
        <f t="shared" si="35"/>
        <v>0</v>
      </c>
      <c r="J499" s="16">
        <f>VLOOKUP($C499,'Growth rate'!$B$3:$T$93,7,FALSE)*VLOOKUP($E499,BY_COM_Demand_Drivers!$A$5:$I$100,7,FALSE)</f>
        <v>397.13269883905201</v>
      </c>
      <c r="K499" s="16">
        <f>VLOOKUP($C499,'Growth rate'!$B$3:$T$93,7,FALSE)*VLOOKUP($E499,BY_COM_Demand_Drivers!$A$5:$I$100,8,FALSE)</f>
        <v>0</v>
      </c>
      <c r="L499" s="16">
        <f>VLOOKUP($C499,'Growth rate'!$B$3:$T$93,7,FALSE)*VLOOKUP($E499,BY_COM_Demand_Drivers!$A$5:$I$100,9,FALSE)</f>
        <v>0</v>
      </c>
      <c r="M499" s="49">
        <f t="shared" si="36"/>
        <v>1</v>
      </c>
    </row>
    <row r="500" spans="2:13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 t="shared" si="33"/>
        <v>403.37929261536868</v>
      </c>
      <c r="G500" s="16">
        <f t="shared" si="34"/>
        <v>0</v>
      </c>
      <c r="H500" s="16">
        <f t="shared" si="35"/>
        <v>0</v>
      </c>
      <c r="J500" s="16">
        <f>VLOOKUP($C500,'Growth rate'!$B$3:$T$93,7,FALSE)*VLOOKUP($E500,BY_COM_Demand_Drivers!$A$5:$I$100,7,FALSE)</f>
        <v>403.37929261536868</v>
      </c>
      <c r="K500" s="16">
        <f>VLOOKUP($C500,'Growth rate'!$B$3:$T$93,7,FALSE)*VLOOKUP($E500,BY_COM_Demand_Drivers!$A$5:$I$100,8,FALSE)</f>
        <v>0</v>
      </c>
      <c r="L500" s="16">
        <f>VLOOKUP($C500,'Growth rate'!$B$3:$T$93,7,FALSE)*VLOOKUP($E500,BY_COM_Demand_Drivers!$A$5:$I$100,9,FALSE)</f>
        <v>0</v>
      </c>
      <c r="M500" s="49">
        <f t="shared" si="36"/>
        <v>1</v>
      </c>
    </row>
    <row r="501" spans="2:13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 t="shared" si="33"/>
        <v>409.62588639168536</v>
      </c>
      <c r="G501" s="16">
        <f t="shared" si="34"/>
        <v>0</v>
      </c>
      <c r="H501" s="16">
        <f t="shared" si="35"/>
        <v>0</v>
      </c>
      <c r="J501" s="16">
        <f>VLOOKUP($C501,'Growth rate'!$B$3:$T$93,7,FALSE)*VLOOKUP($E501,BY_COM_Demand_Drivers!$A$5:$I$100,7,FALSE)</f>
        <v>409.62588639168536</v>
      </c>
      <c r="K501" s="16">
        <f>VLOOKUP($C501,'Growth rate'!$B$3:$T$93,7,FALSE)*VLOOKUP($E501,BY_COM_Demand_Drivers!$A$5:$I$100,8,FALSE)</f>
        <v>0</v>
      </c>
      <c r="L501" s="16">
        <f>VLOOKUP($C501,'Growth rate'!$B$3:$T$93,7,FALSE)*VLOOKUP($E501,BY_COM_Demand_Drivers!$A$5:$I$100,9,FALSE)</f>
        <v>0</v>
      </c>
      <c r="M501" s="49">
        <f t="shared" si="36"/>
        <v>1</v>
      </c>
    </row>
    <row r="502" spans="2:13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 t="shared" si="33"/>
        <v>374.2852321512018</v>
      </c>
      <c r="G502" s="16">
        <f t="shared" si="34"/>
        <v>0</v>
      </c>
      <c r="H502" s="16">
        <f t="shared" si="35"/>
        <v>0</v>
      </c>
      <c r="J502" s="16">
        <f>VLOOKUP($C502,'Growth rate'!$B$3:$T$93,7,FALSE)*VLOOKUP($E502,BY_COM_Demand_Drivers!$A$5:$I$100,7,FALSE)</f>
        <v>415.87248016800197</v>
      </c>
      <c r="K502" s="16">
        <f>VLOOKUP($C502,'Growth rate'!$B$3:$T$93,7,FALSE)*VLOOKUP($E502,BY_COM_Demand_Drivers!$A$5:$I$100,8,FALSE)</f>
        <v>0</v>
      </c>
      <c r="L502" s="16">
        <f>VLOOKUP($C502,'Growth rate'!$B$3:$T$93,7,FALSE)*VLOOKUP($E502,BY_COM_Demand_Drivers!$A$5:$I$100,9,FALSE)</f>
        <v>0</v>
      </c>
      <c r="M502" s="49">
        <f>M420</f>
        <v>0.9</v>
      </c>
    </row>
    <row r="503" spans="2:13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 t="shared" si="33"/>
        <v>375.68597581044367</v>
      </c>
      <c r="G503" s="16">
        <f t="shared" si="34"/>
        <v>0</v>
      </c>
      <c r="H503" s="16">
        <f t="shared" si="35"/>
        <v>0</v>
      </c>
      <c r="J503" s="16">
        <f>VLOOKUP($C503,'Growth rate'!$B$3:$T$93,7,FALSE)*VLOOKUP($E503,BY_COM_Demand_Drivers!$A$5:$I$100,7,FALSE)</f>
        <v>422.1190739443187</v>
      </c>
      <c r="K503" s="16">
        <f>VLOOKUP($C503,'Growth rate'!$B$3:$T$93,7,FALSE)*VLOOKUP($E503,BY_COM_Demand_Drivers!$A$5:$I$100,8,FALSE)</f>
        <v>0</v>
      </c>
      <c r="L503" s="16">
        <f>VLOOKUP($C503,'Growth rate'!$B$3:$T$93,7,FALSE)*VLOOKUP($E503,BY_COM_Demand_Drivers!$A$5:$I$100,9,FALSE)</f>
        <v>0</v>
      </c>
      <c r="M503" s="49">
        <f t="shared" ref="M503:M566" si="37">M421</f>
        <v>0.89</v>
      </c>
    </row>
    <row r="504" spans="2:13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 t="shared" si="33"/>
        <v>376.96178759415915</v>
      </c>
      <c r="G504" s="16">
        <f t="shared" si="34"/>
        <v>0</v>
      </c>
      <c r="H504" s="16">
        <f t="shared" si="35"/>
        <v>0</v>
      </c>
      <c r="J504" s="16">
        <f>VLOOKUP($C504,'Growth rate'!$B$3:$T$93,7,FALSE)*VLOOKUP($E504,BY_COM_Demand_Drivers!$A$5:$I$100,7,FALSE)</f>
        <v>428.36566772063537</v>
      </c>
      <c r="K504" s="16">
        <f>VLOOKUP($C504,'Growth rate'!$B$3:$T$93,7,FALSE)*VLOOKUP($E504,BY_COM_Demand_Drivers!$A$5:$I$100,8,FALSE)</f>
        <v>0</v>
      </c>
      <c r="L504" s="16">
        <f>VLOOKUP($C504,'Growth rate'!$B$3:$T$93,7,FALSE)*VLOOKUP($E504,BY_COM_Demand_Drivers!$A$5:$I$100,9,FALSE)</f>
        <v>0</v>
      </c>
      <c r="M504" s="49">
        <f t="shared" si="37"/>
        <v>0.88</v>
      </c>
    </row>
    <row r="505" spans="2:13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 t="shared" si="33"/>
        <v>378.1126675023483</v>
      </c>
      <c r="G505" s="16">
        <f t="shared" si="34"/>
        <v>0</v>
      </c>
      <c r="H505" s="16">
        <f t="shared" si="35"/>
        <v>0</v>
      </c>
      <c r="J505" s="16">
        <f>VLOOKUP($C505,'Growth rate'!$B$3:$T$93,7,FALSE)*VLOOKUP($E505,BY_COM_Demand_Drivers!$A$5:$I$100,7,FALSE)</f>
        <v>434.61226149695204</v>
      </c>
      <c r="K505" s="16">
        <f>VLOOKUP($C505,'Growth rate'!$B$3:$T$93,7,FALSE)*VLOOKUP($E505,BY_COM_Demand_Drivers!$A$5:$I$100,8,FALSE)</f>
        <v>0</v>
      </c>
      <c r="L505" s="16">
        <f>VLOOKUP($C505,'Growth rate'!$B$3:$T$93,7,FALSE)*VLOOKUP($E505,BY_COM_Demand_Drivers!$A$5:$I$100,9,FALSE)</f>
        <v>0</v>
      </c>
      <c r="M505" s="49">
        <f t="shared" si="37"/>
        <v>0.87</v>
      </c>
    </row>
    <row r="506" spans="2:13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 t="shared" si="33"/>
        <v>379.13861553501101</v>
      </c>
      <c r="G506" s="16">
        <f t="shared" si="34"/>
        <v>0</v>
      </c>
      <c r="H506" s="16">
        <f t="shared" si="35"/>
        <v>0</v>
      </c>
      <c r="J506" s="16">
        <f>VLOOKUP($C506,'Growth rate'!$B$3:$T$93,7,FALSE)*VLOOKUP($E506,BY_COM_Demand_Drivers!$A$5:$I$100,7,FALSE)</f>
        <v>440.85885527326866</v>
      </c>
      <c r="K506" s="16">
        <f>VLOOKUP($C506,'Growth rate'!$B$3:$T$93,7,FALSE)*VLOOKUP($E506,BY_COM_Demand_Drivers!$A$5:$I$100,8,FALSE)</f>
        <v>0</v>
      </c>
      <c r="L506" s="16">
        <f>VLOOKUP($C506,'Growth rate'!$B$3:$T$93,7,FALSE)*VLOOKUP($E506,BY_COM_Demand_Drivers!$A$5:$I$100,9,FALSE)</f>
        <v>0</v>
      </c>
      <c r="M506" s="49">
        <f t="shared" si="37"/>
        <v>0.86</v>
      </c>
    </row>
    <row r="507" spans="2:13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 t="shared" si="33"/>
        <v>380.03963169214751</v>
      </c>
      <c r="G507" s="16">
        <f t="shared" si="34"/>
        <v>0</v>
      </c>
      <c r="H507" s="16">
        <f t="shared" si="35"/>
        <v>0</v>
      </c>
      <c r="J507" s="16">
        <f>VLOOKUP($C507,'Growth rate'!$B$3:$T$93,7,FALSE)*VLOOKUP($E507,BY_COM_Demand_Drivers!$A$5:$I$100,7,FALSE)</f>
        <v>447.10544904958533</v>
      </c>
      <c r="K507" s="16">
        <f>VLOOKUP($C507,'Growth rate'!$B$3:$T$93,7,FALSE)*VLOOKUP($E507,BY_COM_Demand_Drivers!$A$5:$I$100,8,FALSE)</f>
        <v>0</v>
      </c>
      <c r="L507" s="16">
        <f>VLOOKUP($C507,'Growth rate'!$B$3:$T$93,7,FALSE)*VLOOKUP($E507,BY_COM_Demand_Drivers!$A$5:$I$100,9,FALSE)</f>
        <v>0</v>
      </c>
      <c r="M507" s="49">
        <f t="shared" si="37"/>
        <v>0.85</v>
      </c>
    </row>
    <row r="508" spans="2:13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 t="shared" si="33"/>
        <v>379.68233586669299</v>
      </c>
      <c r="G508" s="16">
        <f t="shared" si="34"/>
        <v>0</v>
      </c>
      <c r="H508" s="16">
        <f t="shared" si="35"/>
        <v>0</v>
      </c>
      <c r="J508" s="16">
        <f>VLOOKUP($C508,'Growth rate'!$B$3:$T$93,7,FALSE)*VLOOKUP($E508,BY_COM_Demand_Drivers!$A$5:$I$100,7,FALSE)</f>
        <v>453.35204282590206</v>
      </c>
      <c r="K508" s="16">
        <f>VLOOKUP($C508,'Growth rate'!$B$3:$T$93,7,FALSE)*VLOOKUP($E508,BY_COM_Demand_Drivers!$A$5:$I$100,8,FALSE)</f>
        <v>0</v>
      </c>
      <c r="L508" s="16">
        <f>VLOOKUP($C508,'Growth rate'!$B$3:$T$93,7,FALSE)*VLOOKUP($E508,BY_COM_Demand_Drivers!$A$5:$I$100,9,FALSE)</f>
        <v>0</v>
      </c>
      <c r="M508" s="49">
        <f t="shared" si="37"/>
        <v>0.83750000000000002</v>
      </c>
    </row>
    <row r="509" spans="2:13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 t="shared" si="33"/>
        <v>379.16887519683041</v>
      </c>
      <c r="G509" s="16">
        <f t="shared" si="34"/>
        <v>0</v>
      </c>
      <c r="H509" s="16">
        <f t="shared" si="35"/>
        <v>0</v>
      </c>
      <c r="J509" s="16">
        <f>VLOOKUP($C509,'Growth rate'!$B$3:$T$93,7,FALSE)*VLOOKUP($E509,BY_COM_Demand_Drivers!$A$5:$I$100,7,FALSE)</f>
        <v>459.59863660221873</v>
      </c>
      <c r="K509" s="16">
        <f>VLOOKUP($C509,'Growth rate'!$B$3:$T$93,7,FALSE)*VLOOKUP($E509,BY_COM_Demand_Drivers!$A$5:$I$100,8,FALSE)</f>
        <v>0</v>
      </c>
      <c r="L509" s="16">
        <f>VLOOKUP($C509,'Growth rate'!$B$3:$T$93,7,FALSE)*VLOOKUP($E509,BY_COM_Demand_Drivers!$A$5:$I$100,9,FALSE)</f>
        <v>0</v>
      </c>
      <c r="M509" s="49">
        <f t="shared" si="37"/>
        <v>0.82499999999999996</v>
      </c>
    </row>
    <row r="510" spans="2:13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 t="shared" si="33"/>
        <v>378.49924968255999</v>
      </c>
      <c r="G510" s="16">
        <f t="shared" si="34"/>
        <v>0</v>
      </c>
      <c r="H510" s="16">
        <f t="shared" si="35"/>
        <v>0</v>
      </c>
      <c r="J510" s="16">
        <f>VLOOKUP($C510,'Growth rate'!$B$3:$T$93,7,FALSE)*VLOOKUP($E510,BY_COM_Demand_Drivers!$A$5:$I$100,7,FALSE)</f>
        <v>465.84523037853535</v>
      </c>
      <c r="K510" s="16">
        <f>VLOOKUP($C510,'Growth rate'!$B$3:$T$93,7,FALSE)*VLOOKUP($E510,BY_COM_Demand_Drivers!$A$5:$I$100,8,FALSE)</f>
        <v>0</v>
      </c>
      <c r="L510" s="16">
        <f>VLOOKUP($C510,'Growth rate'!$B$3:$T$93,7,FALSE)*VLOOKUP($E510,BY_COM_Demand_Drivers!$A$5:$I$100,9,FALSE)</f>
        <v>0</v>
      </c>
      <c r="M510" s="49">
        <f t="shared" si="37"/>
        <v>0.8125</v>
      </c>
    </row>
    <row r="511" spans="2:13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 t="shared" si="33"/>
        <v>377.67345932388156</v>
      </c>
      <c r="G511" s="16">
        <f t="shared" si="34"/>
        <v>0</v>
      </c>
      <c r="H511" s="16">
        <f t="shared" si="35"/>
        <v>0</v>
      </c>
      <c r="J511" s="16">
        <f>VLOOKUP($C511,'Growth rate'!$B$3:$T$93,7,FALSE)*VLOOKUP($E511,BY_COM_Demand_Drivers!$A$5:$I$100,7,FALSE)</f>
        <v>472.09182415485202</v>
      </c>
      <c r="K511" s="16">
        <f>VLOOKUP($C511,'Growth rate'!$B$3:$T$93,7,FALSE)*VLOOKUP($E511,BY_COM_Demand_Drivers!$A$5:$I$100,8,FALSE)</f>
        <v>0</v>
      </c>
      <c r="L511" s="16">
        <f>VLOOKUP($C511,'Growth rate'!$B$3:$T$93,7,FALSE)*VLOOKUP($E511,BY_COM_Demand_Drivers!$A$5:$I$100,9,FALSE)</f>
        <v>0</v>
      </c>
      <c r="M511" s="49">
        <f t="shared" si="37"/>
        <v>0.79999999999999993</v>
      </c>
    </row>
    <row r="512" spans="2:13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 t="shared" si="33"/>
        <v>376.6915041207954</v>
      </c>
      <c r="G512" s="16">
        <f t="shared" si="34"/>
        <v>0</v>
      </c>
      <c r="H512" s="16">
        <f t="shared" si="35"/>
        <v>0</v>
      </c>
      <c r="J512" s="16">
        <f>VLOOKUP($C512,'Growth rate'!$B$3:$T$93,7,FALSE)*VLOOKUP($E512,BY_COM_Demand_Drivers!$A$5:$I$100,7,FALSE)</f>
        <v>478.33841793116875</v>
      </c>
      <c r="K512" s="16">
        <f>VLOOKUP($C512,'Growth rate'!$B$3:$T$93,7,FALSE)*VLOOKUP($E512,BY_COM_Demand_Drivers!$A$5:$I$100,8,FALSE)</f>
        <v>0</v>
      </c>
      <c r="L512" s="16">
        <f>VLOOKUP($C512,'Growth rate'!$B$3:$T$93,7,FALSE)*VLOOKUP($E512,BY_COM_Demand_Drivers!$A$5:$I$100,9,FALSE)</f>
        <v>0</v>
      </c>
      <c r="M512" s="49">
        <f t="shared" si="37"/>
        <v>0.78749999999999998</v>
      </c>
    </row>
    <row r="513" spans="2:13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 t="shared" si="33"/>
        <v>375.55338407330112</v>
      </c>
      <c r="G513" s="16">
        <f t="shared" si="34"/>
        <v>0</v>
      </c>
      <c r="H513" s="16">
        <f t="shared" si="35"/>
        <v>0</v>
      </c>
      <c r="J513" s="16">
        <f>VLOOKUP($C513,'Growth rate'!$B$3:$T$93,7,FALSE)*VLOOKUP($E513,BY_COM_Demand_Drivers!$A$5:$I$100,7,FALSE)</f>
        <v>484.58501170748536</v>
      </c>
      <c r="K513" s="16">
        <f>VLOOKUP($C513,'Growth rate'!$B$3:$T$93,7,FALSE)*VLOOKUP($E513,BY_COM_Demand_Drivers!$A$5:$I$100,8,FALSE)</f>
        <v>0</v>
      </c>
      <c r="L513" s="16">
        <f>VLOOKUP($C513,'Growth rate'!$B$3:$T$93,7,FALSE)*VLOOKUP($E513,BY_COM_Demand_Drivers!$A$5:$I$100,9,FALSE)</f>
        <v>0</v>
      </c>
      <c r="M513" s="49">
        <f t="shared" si="37"/>
        <v>0.77499999999999991</v>
      </c>
    </row>
    <row r="514" spans="2:13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 t="shared" si="33"/>
        <v>374.25909918139905</v>
      </c>
      <c r="G514" s="16">
        <f t="shared" si="34"/>
        <v>0</v>
      </c>
      <c r="H514" s="16">
        <f t="shared" si="35"/>
        <v>0</v>
      </c>
      <c r="J514" s="16">
        <f>VLOOKUP($C514,'Growth rate'!$B$3:$T$93,7,FALSE)*VLOOKUP($E514,BY_COM_Demand_Drivers!$A$5:$I$100,7,FALSE)</f>
        <v>490.83160548380204</v>
      </c>
      <c r="K514" s="16">
        <f>VLOOKUP($C514,'Growth rate'!$B$3:$T$93,7,FALSE)*VLOOKUP($E514,BY_COM_Demand_Drivers!$A$5:$I$100,8,FALSE)</f>
        <v>0</v>
      </c>
      <c r="L514" s="16">
        <f>VLOOKUP($C514,'Growth rate'!$B$3:$T$93,7,FALSE)*VLOOKUP($E514,BY_COM_Demand_Drivers!$A$5:$I$100,9,FALSE)</f>
        <v>0</v>
      </c>
      <c r="M514" s="49">
        <f t="shared" si="37"/>
        <v>0.76249999999999996</v>
      </c>
    </row>
    <row r="515" spans="2:13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 t="shared" si="33"/>
        <v>372.80864944508903</v>
      </c>
      <c r="G515" s="16">
        <f t="shared" si="34"/>
        <v>0</v>
      </c>
      <c r="H515" s="16">
        <f t="shared" si="35"/>
        <v>0</v>
      </c>
      <c r="J515" s="16">
        <f>VLOOKUP($C515,'Growth rate'!$B$3:$T$93,7,FALSE)*VLOOKUP($E515,BY_COM_Demand_Drivers!$A$5:$I$100,7,FALSE)</f>
        <v>497.07819926011871</v>
      </c>
      <c r="K515" s="16">
        <f>VLOOKUP($C515,'Growth rate'!$B$3:$T$93,7,FALSE)*VLOOKUP($E515,BY_COM_Demand_Drivers!$A$5:$I$100,8,FALSE)</f>
        <v>0</v>
      </c>
      <c r="L515" s="16">
        <f>VLOOKUP($C515,'Growth rate'!$B$3:$T$93,7,FALSE)*VLOOKUP($E515,BY_COM_Demand_Drivers!$A$5:$I$100,9,FALSE)</f>
        <v>0</v>
      </c>
      <c r="M515" s="49">
        <f t="shared" si="37"/>
        <v>0.75</v>
      </c>
    </row>
    <row r="516" spans="2:13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 t="shared" si="33"/>
        <v>371.20203486437111</v>
      </c>
      <c r="G516" s="16">
        <f t="shared" si="34"/>
        <v>0</v>
      </c>
      <c r="H516" s="16">
        <f t="shared" si="35"/>
        <v>0</v>
      </c>
      <c r="J516" s="16">
        <f>VLOOKUP($C516,'Growth rate'!$B$3:$T$93,7,FALSE)*VLOOKUP($E516,BY_COM_Demand_Drivers!$A$5:$I$100,7,FALSE)</f>
        <v>503.32479303643544</v>
      </c>
      <c r="K516" s="16">
        <f>VLOOKUP($C516,'Growth rate'!$B$3:$T$93,7,FALSE)*VLOOKUP($E516,BY_COM_Demand_Drivers!$A$5:$I$100,8,FALSE)</f>
        <v>0</v>
      </c>
      <c r="L516" s="16">
        <f>VLOOKUP($C516,'Growth rate'!$B$3:$T$93,7,FALSE)*VLOOKUP($E516,BY_COM_Demand_Drivers!$A$5:$I$100,9,FALSE)</f>
        <v>0</v>
      </c>
      <c r="M516" s="49">
        <f t="shared" si="37"/>
        <v>0.73749999999999993</v>
      </c>
    </row>
    <row r="517" spans="2:13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 t="shared" ref="F517:F580" si="38">J517*$M517</f>
        <v>369.43925543924524</v>
      </c>
      <c r="G517" s="16">
        <f t="shared" ref="G517:G580" si="39">K517*$M517</f>
        <v>0</v>
      </c>
      <c r="H517" s="16">
        <f t="shared" ref="H517:H580" si="40">L517*$M517</f>
        <v>0</v>
      </c>
      <c r="J517" s="16">
        <f>VLOOKUP($C517,'Growth rate'!$B$3:$T$93,7,FALSE)*VLOOKUP($E517,BY_COM_Demand_Drivers!$A$5:$I$100,7,FALSE)</f>
        <v>509.57138681275211</v>
      </c>
      <c r="K517" s="16">
        <f>VLOOKUP($C517,'Growth rate'!$B$3:$T$93,7,FALSE)*VLOOKUP($E517,BY_COM_Demand_Drivers!$A$5:$I$100,8,FALSE)</f>
        <v>0</v>
      </c>
      <c r="L517" s="16">
        <f>VLOOKUP($C517,'Growth rate'!$B$3:$T$93,7,FALSE)*VLOOKUP($E517,BY_COM_Demand_Drivers!$A$5:$I$100,9,FALSE)</f>
        <v>0</v>
      </c>
      <c r="M517" s="49">
        <f t="shared" si="37"/>
        <v>0.72499999999999998</v>
      </c>
    </row>
    <row r="518" spans="2:13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 t="shared" si="38"/>
        <v>367.52031116971142</v>
      </c>
      <c r="G518" s="16">
        <f t="shared" si="39"/>
        <v>0</v>
      </c>
      <c r="H518" s="16">
        <f t="shared" si="40"/>
        <v>0</v>
      </c>
      <c r="J518" s="16">
        <f>VLOOKUP($C518,'Growth rate'!$B$3:$T$93,7,FALSE)*VLOOKUP($E518,BY_COM_Demand_Drivers!$A$5:$I$100,7,FALSE)</f>
        <v>515.81798058906872</v>
      </c>
      <c r="K518" s="16">
        <f>VLOOKUP($C518,'Growth rate'!$B$3:$T$93,7,FALSE)*VLOOKUP($E518,BY_COM_Demand_Drivers!$A$5:$I$100,8,FALSE)</f>
        <v>0</v>
      </c>
      <c r="L518" s="16">
        <f>VLOOKUP($C518,'Growth rate'!$B$3:$T$93,7,FALSE)*VLOOKUP($E518,BY_COM_Demand_Drivers!$A$5:$I$100,9,FALSE)</f>
        <v>0</v>
      </c>
      <c r="M518" s="49">
        <f t="shared" si="37"/>
        <v>0.71249999999999991</v>
      </c>
    </row>
    <row r="519" spans="2:13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 t="shared" si="38"/>
        <v>365.44520205576976</v>
      </c>
      <c r="G519" s="16">
        <f t="shared" si="39"/>
        <v>0</v>
      </c>
      <c r="H519" s="16">
        <f t="shared" si="40"/>
        <v>0</v>
      </c>
      <c r="J519" s="16">
        <f>VLOOKUP($C519,'Growth rate'!$B$3:$T$93,7,FALSE)*VLOOKUP($E519,BY_COM_Demand_Drivers!$A$5:$I$100,7,FALSE)</f>
        <v>522.0645743653854</v>
      </c>
      <c r="K519" s="16">
        <f>VLOOKUP($C519,'Growth rate'!$B$3:$T$93,7,FALSE)*VLOOKUP($E519,BY_COM_Demand_Drivers!$A$5:$I$100,8,FALSE)</f>
        <v>0</v>
      </c>
      <c r="L519" s="16">
        <f>VLOOKUP($C519,'Growth rate'!$B$3:$T$93,7,FALSE)*VLOOKUP($E519,BY_COM_Demand_Drivers!$A$5:$I$100,9,FALSE)</f>
        <v>0</v>
      </c>
      <c r="M519" s="49">
        <f t="shared" si="37"/>
        <v>0.7</v>
      </c>
    </row>
    <row r="520" spans="2:13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 t="shared" si="38"/>
        <v>363.21392809742019</v>
      </c>
      <c r="G520" s="16">
        <f t="shared" si="39"/>
        <v>0</v>
      </c>
      <c r="H520" s="16">
        <f t="shared" si="40"/>
        <v>0</v>
      </c>
      <c r="J520" s="16">
        <f>VLOOKUP($C520,'Growth rate'!$B$3:$T$93,7,FALSE)*VLOOKUP($E520,BY_COM_Demand_Drivers!$A$5:$I$100,7,FALSE)</f>
        <v>528.31116814170207</v>
      </c>
      <c r="K520" s="16">
        <f>VLOOKUP($C520,'Growth rate'!$B$3:$T$93,7,FALSE)*VLOOKUP($E520,BY_COM_Demand_Drivers!$A$5:$I$100,8,FALSE)</f>
        <v>0</v>
      </c>
      <c r="L520" s="16">
        <f>VLOOKUP($C520,'Growth rate'!$B$3:$T$93,7,FALSE)*VLOOKUP($E520,BY_COM_Demand_Drivers!$A$5:$I$100,9,FALSE)</f>
        <v>0</v>
      </c>
      <c r="M520" s="49">
        <f t="shared" si="37"/>
        <v>0.6875</v>
      </c>
    </row>
    <row r="521" spans="2:13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 t="shared" si="38"/>
        <v>360.82648929466262</v>
      </c>
      <c r="G521" s="16">
        <f t="shared" si="39"/>
        <v>0</v>
      </c>
      <c r="H521" s="16">
        <f t="shared" si="40"/>
        <v>0</v>
      </c>
      <c r="J521" s="16">
        <f>VLOOKUP($C521,'Growth rate'!$B$3:$T$93,7,FALSE)*VLOOKUP($E521,BY_COM_Demand_Drivers!$A$5:$I$100,7,FALSE)</f>
        <v>534.55776191801874</v>
      </c>
      <c r="K521" s="16">
        <f>VLOOKUP($C521,'Growth rate'!$B$3:$T$93,7,FALSE)*VLOOKUP($E521,BY_COM_Demand_Drivers!$A$5:$I$100,8,FALSE)</f>
        <v>0</v>
      </c>
      <c r="L521" s="16">
        <f>VLOOKUP($C521,'Growth rate'!$B$3:$T$93,7,FALSE)*VLOOKUP($E521,BY_COM_Demand_Drivers!$A$5:$I$100,9,FALSE)</f>
        <v>0</v>
      </c>
      <c r="M521" s="49">
        <f t="shared" si="37"/>
        <v>0.67499999999999993</v>
      </c>
    </row>
    <row r="522" spans="2:13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 t="shared" si="38"/>
        <v>358.28288564749721</v>
      </c>
      <c r="G522" s="16">
        <f t="shared" si="39"/>
        <v>0</v>
      </c>
      <c r="H522" s="16">
        <f t="shared" si="40"/>
        <v>0</v>
      </c>
      <c r="J522" s="16">
        <f>VLOOKUP($C522,'Growth rate'!$B$3:$T$93,7,FALSE)*VLOOKUP($E522,BY_COM_Demand_Drivers!$A$5:$I$100,7,FALSE)</f>
        <v>540.80435569433541</v>
      </c>
      <c r="K522" s="16">
        <f>VLOOKUP($C522,'Growth rate'!$B$3:$T$93,7,FALSE)*VLOOKUP($E522,BY_COM_Demand_Drivers!$A$5:$I$100,8,FALSE)</f>
        <v>0</v>
      </c>
      <c r="L522" s="16">
        <f>VLOOKUP($C522,'Growth rate'!$B$3:$T$93,7,FALSE)*VLOOKUP($E522,BY_COM_Demand_Drivers!$A$5:$I$100,9,FALSE)</f>
        <v>0</v>
      </c>
      <c r="M522" s="49">
        <f t="shared" si="37"/>
        <v>0.66249999999999998</v>
      </c>
    </row>
    <row r="523" spans="2:13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 t="shared" si="38"/>
        <v>355.58311715592379</v>
      </c>
      <c r="G523" s="16">
        <f t="shared" si="39"/>
        <v>0</v>
      </c>
      <c r="H523" s="16">
        <f t="shared" si="40"/>
        <v>0</v>
      </c>
      <c r="J523" s="16">
        <f>VLOOKUP($C523,'Growth rate'!$B$3:$T$93,7,FALSE)*VLOOKUP($E523,BY_COM_Demand_Drivers!$A$5:$I$100,7,FALSE)</f>
        <v>547.05094947065209</v>
      </c>
      <c r="K523" s="16">
        <f>VLOOKUP($C523,'Growth rate'!$B$3:$T$93,7,FALSE)*VLOOKUP($E523,BY_COM_Demand_Drivers!$A$5:$I$100,8,FALSE)</f>
        <v>0</v>
      </c>
      <c r="L523" s="16">
        <f>VLOOKUP($C523,'Growth rate'!$B$3:$T$93,7,FALSE)*VLOOKUP($E523,BY_COM_Demand_Drivers!$A$5:$I$100,9,FALSE)</f>
        <v>0</v>
      </c>
      <c r="M523" s="49">
        <f t="shared" si="37"/>
        <v>0.64999999999999991</v>
      </c>
    </row>
    <row r="524" spans="2:13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 t="shared" si="38"/>
        <v>352.72718381994258</v>
      </c>
      <c r="G524" s="16">
        <f t="shared" si="39"/>
        <v>0</v>
      </c>
      <c r="H524" s="16">
        <f t="shared" si="40"/>
        <v>0</v>
      </c>
      <c r="J524" s="16">
        <f>VLOOKUP($C524,'Growth rate'!$B$3:$T$93,7,FALSE)*VLOOKUP($E524,BY_COM_Demand_Drivers!$A$5:$I$100,7,FALSE)</f>
        <v>553.29754324696876</v>
      </c>
      <c r="K524" s="16">
        <f>VLOOKUP($C524,'Growth rate'!$B$3:$T$93,7,FALSE)*VLOOKUP($E524,BY_COM_Demand_Drivers!$A$5:$I$100,8,FALSE)</f>
        <v>0</v>
      </c>
      <c r="L524" s="16">
        <f>VLOOKUP($C524,'Growth rate'!$B$3:$T$93,7,FALSE)*VLOOKUP($E524,BY_COM_Demand_Drivers!$A$5:$I$100,9,FALSE)</f>
        <v>0</v>
      </c>
      <c r="M524" s="49">
        <f t="shared" si="37"/>
        <v>0.63749999999999996</v>
      </c>
    </row>
    <row r="525" spans="2:13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 t="shared" si="38"/>
        <v>349.71508563955342</v>
      </c>
      <c r="G525" s="16">
        <f t="shared" si="39"/>
        <v>0</v>
      </c>
      <c r="H525" s="16">
        <f t="shared" si="40"/>
        <v>0</v>
      </c>
      <c r="J525" s="16">
        <f>VLOOKUP($C525,'Growth rate'!$B$3:$T$93,7,FALSE)*VLOOKUP($E525,BY_COM_Demand_Drivers!$A$5:$I$100,7,FALSE)</f>
        <v>559.54413702328543</v>
      </c>
      <c r="K525" s="16">
        <f>VLOOKUP($C525,'Growth rate'!$B$3:$T$93,7,FALSE)*VLOOKUP($E525,BY_COM_Demand_Drivers!$A$5:$I$100,8,FALSE)</f>
        <v>0</v>
      </c>
      <c r="L525" s="16">
        <f>VLOOKUP($C525,'Growth rate'!$B$3:$T$93,7,FALSE)*VLOOKUP($E525,BY_COM_Demand_Drivers!$A$5:$I$100,9,FALSE)</f>
        <v>0</v>
      </c>
      <c r="M525" s="49">
        <f t="shared" si="37"/>
        <v>0.625</v>
      </c>
    </row>
    <row r="526" spans="2:13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 t="shared" si="38"/>
        <v>346.54682261475625</v>
      </c>
      <c r="G526" s="16">
        <f t="shared" si="39"/>
        <v>0</v>
      </c>
      <c r="H526" s="16">
        <f t="shared" si="40"/>
        <v>0</v>
      </c>
      <c r="J526" s="16">
        <f>VLOOKUP($C526,'Growth rate'!$B$3:$T$93,7,FALSE)*VLOOKUP($E526,BY_COM_Demand_Drivers!$A$5:$I$100,7,FALSE)</f>
        <v>565.7907307996021</v>
      </c>
      <c r="K526" s="16">
        <f>VLOOKUP($C526,'Growth rate'!$B$3:$T$93,7,FALSE)*VLOOKUP($E526,BY_COM_Demand_Drivers!$A$5:$I$100,8,FALSE)</f>
        <v>0</v>
      </c>
      <c r="L526" s="16">
        <f>VLOOKUP($C526,'Growth rate'!$B$3:$T$93,7,FALSE)*VLOOKUP($E526,BY_COM_Demand_Drivers!$A$5:$I$100,9,FALSE)</f>
        <v>0</v>
      </c>
      <c r="M526" s="49">
        <f t="shared" si="37"/>
        <v>0.61249999999999993</v>
      </c>
    </row>
    <row r="527" spans="2:13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 t="shared" si="38"/>
        <v>343.22239474555124</v>
      </c>
      <c r="G527" s="16">
        <f t="shared" si="39"/>
        <v>0</v>
      </c>
      <c r="H527" s="16">
        <f t="shared" si="40"/>
        <v>0</v>
      </c>
      <c r="J527" s="16">
        <f>VLOOKUP($C527,'Growth rate'!$B$3:$T$93,7,FALSE)*VLOOKUP($E527,BY_COM_Demand_Drivers!$A$5:$I$100,7,FALSE)</f>
        <v>572.03732457591877</v>
      </c>
      <c r="K527" s="16">
        <f>VLOOKUP($C527,'Growth rate'!$B$3:$T$93,7,FALSE)*VLOOKUP($E527,BY_COM_Demand_Drivers!$A$5:$I$100,8,FALSE)</f>
        <v>0</v>
      </c>
      <c r="L527" s="16">
        <f>VLOOKUP($C527,'Growth rate'!$B$3:$T$93,7,FALSE)*VLOOKUP($E527,BY_COM_Demand_Drivers!$A$5:$I$100,9,FALSE)</f>
        <v>0</v>
      </c>
      <c r="M527" s="49">
        <f t="shared" si="37"/>
        <v>0.6</v>
      </c>
    </row>
    <row r="528" spans="2:13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 t="shared" si="38"/>
        <v>348.71395306148014</v>
      </c>
      <c r="G528" s="16">
        <f t="shared" si="39"/>
        <v>0</v>
      </c>
      <c r="H528" s="16">
        <f t="shared" si="40"/>
        <v>0</v>
      </c>
      <c r="J528" s="16">
        <f>VLOOKUP($C528,'Growth rate'!$B$3:$T$93,7,FALSE)*VLOOKUP($E528,BY_COM_Demand_Drivers!$A$5:$I$100,7,FALSE)</f>
        <v>581.18992176913355</v>
      </c>
      <c r="K528" s="16">
        <f>VLOOKUP($C528,'Growth rate'!$B$3:$T$93,7,FALSE)*VLOOKUP($E528,BY_COM_Demand_Drivers!$A$5:$I$100,8,FALSE)</f>
        <v>0</v>
      </c>
      <c r="L528" s="16">
        <f>VLOOKUP($C528,'Growth rate'!$B$3:$T$93,7,FALSE)*VLOOKUP($E528,BY_COM_Demand_Drivers!$A$5:$I$100,9,FALSE)</f>
        <v>0</v>
      </c>
      <c r="M528" s="49">
        <f t="shared" si="37"/>
        <v>0.6</v>
      </c>
    </row>
    <row r="529" spans="2:13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 t="shared" si="38"/>
        <v>354.29337631046377</v>
      </c>
      <c r="G529" s="16">
        <f t="shared" si="39"/>
        <v>0</v>
      </c>
      <c r="H529" s="16">
        <f t="shared" si="40"/>
        <v>0</v>
      </c>
      <c r="J529" s="16">
        <f>VLOOKUP($C529,'Growth rate'!$B$3:$T$93,7,FALSE)*VLOOKUP($E529,BY_COM_Demand_Drivers!$A$5:$I$100,7,FALSE)</f>
        <v>590.48896051743964</v>
      </c>
      <c r="K529" s="16">
        <f>VLOOKUP($C529,'Growth rate'!$B$3:$T$93,7,FALSE)*VLOOKUP($E529,BY_COM_Demand_Drivers!$A$5:$I$100,8,FALSE)</f>
        <v>0</v>
      </c>
      <c r="L529" s="16">
        <f>VLOOKUP($C529,'Growth rate'!$B$3:$T$93,7,FALSE)*VLOOKUP($E529,BY_COM_Demand_Drivers!$A$5:$I$100,9,FALSE)</f>
        <v>0</v>
      </c>
      <c r="M529" s="49">
        <f t="shared" si="37"/>
        <v>0.6</v>
      </c>
    </row>
    <row r="530" spans="2:13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 t="shared" si="38"/>
        <v>359.96207033143122</v>
      </c>
      <c r="G530" s="16">
        <f t="shared" si="39"/>
        <v>0</v>
      </c>
      <c r="H530" s="16">
        <f t="shared" si="40"/>
        <v>0</v>
      </c>
      <c r="J530" s="16">
        <f>VLOOKUP($C530,'Growth rate'!$B$3:$T$93,7,FALSE)*VLOOKUP($E530,BY_COM_Demand_Drivers!$A$5:$I$100,7,FALSE)</f>
        <v>599.93678388571868</v>
      </c>
      <c r="K530" s="16">
        <f>VLOOKUP($C530,'Growth rate'!$B$3:$T$93,7,FALSE)*VLOOKUP($E530,BY_COM_Demand_Drivers!$A$5:$I$100,8,FALSE)</f>
        <v>0</v>
      </c>
      <c r="L530" s="16">
        <f>VLOOKUP($C530,'Growth rate'!$B$3:$T$93,7,FALSE)*VLOOKUP($E530,BY_COM_Demand_Drivers!$A$5:$I$100,9,FALSE)</f>
        <v>0</v>
      </c>
      <c r="M530" s="49">
        <f t="shared" si="37"/>
        <v>0.6</v>
      </c>
    </row>
    <row r="531" spans="2:13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 t="shared" si="38"/>
        <v>365.72146345673417</v>
      </c>
      <c r="G531" s="16">
        <f t="shared" si="39"/>
        <v>0</v>
      </c>
      <c r="H531" s="16">
        <f t="shared" si="40"/>
        <v>0</v>
      </c>
      <c r="J531" s="16">
        <f>VLOOKUP($C531,'Growth rate'!$B$3:$T$93,7,FALSE)*VLOOKUP($E531,BY_COM_Demand_Drivers!$A$5:$I$100,7,FALSE)</f>
        <v>609.53577242789027</v>
      </c>
      <c r="K531" s="16">
        <f>VLOOKUP($C531,'Growth rate'!$B$3:$T$93,7,FALSE)*VLOOKUP($E531,BY_COM_Demand_Drivers!$A$5:$I$100,8,FALSE)</f>
        <v>0</v>
      </c>
      <c r="L531" s="16">
        <f>VLOOKUP($C531,'Growth rate'!$B$3:$T$93,7,FALSE)*VLOOKUP($E531,BY_COM_Demand_Drivers!$A$5:$I$100,9,FALSE)</f>
        <v>0</v>
      </c>
      <c r="M531" s="49">
        <f t="shared" si="37"/>
        <v>0.6</v>
      </c>
    </row>
    <row r="532" spans="2:13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 t="shared" si="38"/>
        <v>371.57300687204173</v>
      </c>
      <c r="G532" s="16">
        <f t="shared" si="39"/>
        <v>0</v>
      </c>
      <c r="H532" s="16">
        <f t="shared" si="40"/>
        <v>0</v>
      </c>
      <c r="J532" s="16">
        <f>VLOOKUP($C532,'Growth rate'!$B$3:$T$93,7,FALSE)*VLOOKUP($E532,BY_COM_Demand_Drivers!$A$5:$I$100,7,FALSE)</f>
        <v>619.28834478673627</v>
      </c>
      <c r="K532" s="16">
        <f>VLOOKUP($C532,'Growth rate'!$B$3:$T$93,7,FALSE)*VLOOKUP($E532,BY_COM_Demand_Drivers!$A$5:$I$100,8,FALSE)</f>
        <v>0</v>
      </c>
      <c r="L532" s="16">
        <f>VLOOKUP($C532,'Growth rate'!$B$3:$T$93,7,FALSE)*VLOOKUP($E532,BY_COM_Demand_Drivers!$A$5:$I$100,9,FALSE)</f>
        <v>0</v>
      </c>
      <c r="M532" s="49">
        <f t="shared" si="37"/>
        <v>0.6</v>
      </c>
    </row>
    <row r="533" spans="2:13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 t="shared" si="38"/>
        <v>377.51817498199443</v>
      </c>
      <c r="G533" s="16">
        <f t="shared" si="39"/>
        <v>0</v>
      </c>
      <c r="H533" s="16">
        <f t="shared" si="40"/>
        <v>0</v>
      </c>
      <c r="J533" s="16">
        <f>VLOOKUP($C533,'Growth rate'!$B$3:$T$93,7,FALSE)*VLOOKUP($E533,BY_COM_Demand_Drivers!$A$5:$I$100,7,FALSE)</f>
        <v>629.1969583033241</v>
      </c>
      <c r="K533" s="16">
        <f>VLOOKUP($C533,'Growth rate'!$B$3:$T$93,7,FALSE)*VLOOKUP($E533,BY_COM_Demand_Drivers!$A$5:$I$100,8,FALSE)</f>
        <v>0</v>
      </c>
      <c r="L533" s="16">
        <f>VLOOKUP($C533,'Growth rate'!$B$3:$T$93,7,FALSE)*VLOOKUP($E533,BY_COM_Demand_Drivers!$A$5:$I$100,9,FALSE)</f>
        <v>0</v>
      </c>
      <c r="M533" s="49">
        <f t="shared" si="37"/>
        <v>0.6</v>
      </c>
    </row>
    <row r="534" spans="2:13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 t="shared" si="38"/>
        <v>383.55846578170645</v>
      </c>
      <c r="G534" s="16">
        <f t="shared" si="39"/>
        <v>0</v>
      </c>
      <c r="H534" s="16">
        <f t="shared" si="40"/>
        <v>0</v>
      </c>
      <c r="J534" s="16">
        <f>VLOOKUP($C534,'Growth rate'!$B$3:$T$93,7,FALSE)*VLOOKUP($E534,BY_COM_Demand_Drivers!$A$5:$I$100,7,FALSE)</f>
        <v>639.26410963617741</v>
      </c>
      <c r="K534" s="16">
        <f>VLOOKUP($C534,'Growth rate'!$B$3:$T$93,7,FALSE)*VLOOKUP($E534,BY_COM_Demand_Drivers!$A$5:$I$100,8,FALSE)</f>
        <v>0</v>
      </c>
      <c r="L534" s="16">
        <f>VLOOKUP($C534,'Growth rate'!$B$3:$T$93,7,FALSE)*VLOOKUP($E534,BY_COM_Demand_Drivers!$A$5:$I$100,9,FALSE)</f>
        <v>0</v>
      </c>
      <c r="M534" s="49">
        <f t="shared" si="37"/>
        <v>0.6</v>
      </c>
    </row>
    <row r="535" spans="2:13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 t="shared" si="38"/>
        <v>389.69540123421376</v>
      </c>
      <c r="G535" s="16">
        <f t="shared" si="39"/>
        <v>0</v>
      </c>
      <c r="H535" s="16">
        <f t="shared" si="40"/>
        <v>0</v>
      </c>
      <c r="J535" s="16">
        <f>VLOOKUP($C535,'Growth rate'!$B$3:$T$93,7,FALSE)*VLOOKUP($E535,BY_COM_Demand_Drivers!$A$5:$I$100,7,FALSE)</f>
        <v>649.49233539035629</v>
      </c>
      <c r="K535" s="16">
        <f>VLOOKUP($C535,'Growth rate'!$B$3:$T$93,7,FALSE)*VLOOKUP($E535,BY_COM_Demand_Drivers!$A$5:$I$100,8,FALSE)</f>
        <v>0</v>
      </c>
      <c r="L535" s="16">
        <f>VLOOKUP($C535,'Growth rate'!$B$3:$T$93,7,FALSE)*VLOOKUP($E535,BY_COM_Demand_Drivers!$A$5:$I$100,9,FALSE)</f>
        <v>0</v>
      </c>
      <c r="M535" s="49">
        <f t="shared" si="37"/>
        <v>0.6</v>
      </c>
    </row>
    <row r="536" spans="2:13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 t="shared" si="38"/>
        <v>395.93052765396118</v>
      </c>
      <c r="G536" s="16">
        <f t="shared" si="39"/>
        <v>0</v>
      </c>
      <c r="H536" s="16">
        <f t="shared" si="40"/>
        <v>0</v>
      </c>
      <c r="J536" s="16">
        <f>VLOOKUP($C536,'Growth rate'!$B$3:$T$93,7,FALSE)*VLOOKUP($E536,BY_COM_Demand_Drivers!$A$5:$I$100,7,FALSE)</f>
        <v>659.88421275660198</v>
      </c>
      <c r="K536" s="16">
        <f>VLOOKUP($C536,'Growth rate'!$B$3:$T$93,7,FALSE)*VLOOKUP($E536,BY_COM_Demand_Drivers!$A$5:$I$100,8,FALSE)</f>
        <v>0</v>
      </c>
      <c r="L536" s="16">
        <f>VLOOKUP($C536,'Growth rate'!$B$3:$T$93,7,FALSE)*VLOOKUP($E536,BY_COM_Demand_Drivers!$A$5:$I$100,9,FALSE)</f>
        <v>0</v>
      </c>
      <c r="M536" s="49">
        <f t="shared" si="37"/>
        <v>0.6</v>
      </c>
    </row>
    <row r="537" spans="2:13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 t="shared" si="38"/>
        <v>402.26541609642447</v>
      </c>
      <c r="G537" s="16">
        <f t="shared" si="39"/>
        <v>0</v>
      </c>
      <c r="H537" s="16">
        <f t="shared" si="40"/>
        <v>0</v>
      </c>
      <c r="J537" s="16">
        <f>VLOOKUP($C537,'Growth rate'!$B$3:$T$93,7,FALSE)*VLOOKUP($E537,BY_COM_Demand_Drivers!$A$5:$I$100,7,FALSE)</f>
        <v>670.44236016070749</v>
      </c>
      <c r="K537" s="16">
        <f>VLOOKUP($C537,'Growth rate'!$B$3:$T$93,7,FALSE)*VLOOKUP($E537,BY_COM_Demand_Drivers!$A$5:$I$100,8,FALSE)</f>
        <v>0</v>
      </c>
      <c r="L537" s="16">
        <f>VLOOKUP($C537,'Growth rate'!$B$3:$T$93,7,FALSE)*VLOOKUP($E537,BY_COM_Demand_Drivers!$A$5:$I$100,9,FALSE)</f>
        <v>0</v>
      </c>
      <c r="M537" s="49">
        <f t="shared" si="37"/>
        <v>0.6</v>
      </c>
    </row>
    <row r="538" spans="2:13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 t="shared" si="38"/>
        <v>408.70166275396736</v>
      </c>
      <c r="G538" s="16">
        <f t="shared" si="39"/>
        <v>0</v>
      </c>
      <c r="H538" s="16">
        <f t="shared" si="40"/>
        <v>0</v>
      </c>
      <c r="J538" s="16">
        <f>VLOOKUP($C538,'Growth rate'!$B$3:$T$93,7,FALSE)*VLOOKUP($E538,BY_COM_Demand_Drivers!$A$5:$I$100,7,FALSE)</f>
        <v>681.16943792327891</v>
      </c>
      <c r="K538" s="16">
        <f>VLOOKUP($C538,'Growth rate'!$B$3:$T$93,7,FALSE)*VLOOKUP($E538,BY_COM_Demand_Drivers!$A$5:$I$100,8,FALSE)</f>
        <v>0</v>
      </c>
      <c r="L538" s="16">
        <f>VLOOKUP($C538,'Growth rate'!$B$3:$T$93,7,FALSE)*VLOOKUP($E538,BY_COM_Demand_Drivers!$A$5:$I$100,9,FALSE)</f>
        <v>0</v>
      </c>
      <c r="M538" s="49">
        <f t="shared" si="37"/>
        <v>0.6</v>
      </c>
    </row>
    <row r="539" spans="2:13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 t="shared" si="38"/>
        <v>415.24088935803081</v>
      </c>
      <c r="G539" s="16">
        <f t="shared" si="39"/>
        <v>0</v>
      </c>
      <c r="H539" s="16">
        <f t="shared" si="40"/>
        <v>0</v>
      </c>
      <c r="J539" s="16">
        <f>VLOOKUP($C539,'Growth rate'!$B$3:$T$93,7,FALSE)*VLOOKUP($E539,BY_COM_Demand_Drivers!$A$5:$I$100,7,FALSE)</f>
        <v>692.06814893005139</v>
      </c>
      <c r="K539" s="16">
        <f>VLOOKUP($C539,'Growth rate'!$B$3:$T$93,7,FALSE)*VLOOKUP($E539,BY_COM_Demand_Drivers!$A$5:$I$100,8,FALSE)</f>
        <v>0</v>
      </c>
      <c r="L539" s="16">
        <f>VLOOKUP($C539,'Growth rate'!$B$3:$T$93,7,FALSE)*VLOOKUP($E539,BY_COM_Demand_Drivers!$A$5:$I$100,9,FALSE)</f>
        <v>0</v>
      </c>
      <c r="M539" s="49">
        <f t="shared" si="37"/>
        <v>0.6</v>
      </c>
    </row>
    <row r="540" spans="2:13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 t="shared" si="38"/>
        <v>421.88474358775937</v>
      </c>
      <c r="G540" s="16">
        <f t="shared" si="39"/>
        <v>0</v>
      </c>
      <c r="H540" s="16">
        <f t="shared" si="40"/>
        <v>0</v>
      </c>
      <c r="J540" s="16">
        <f>VLOOKUP($C540,'Growth rate'!$B$3:$T$93,7,FALSE)*VLOOKUP($E540,BY_COM_Demand_Drivers!$A$5:$I$100,7,FALSE)</f>
        <v>703.14123931293227</v>
      </c>
      <c r="K540" s="16">
        <f>VLOOKUP($C540,'Growth rate'!$B$3:$T$93,7,FALSE)*VLOOKUP($E540,BY_COM_Demand_Drivers!$A$5:$I$100,8,FALSE)</f>
        <v>0</v>
      </c>
      <c r="L540" s="16">
        <f>VLOOKUP($C540,'Growth rate'!$B$3:$T$93,7,FALSE)*VLOOKUP($E540,BY_COM_Demand_Drivers!$A$5:$I$100,9,FALSE)</f>
        <v>0</v>
      </c>
      <c r="M540" s="49">
        <f t="shared" si="37"/>
        <v>0.6</v>
      </c>
    </row>
    <row r="541" spans="2:13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 t="shared" si="38"/>
        <v>428.63489948516354</v>
      </c>
      <c r="G541" s="16">
        <f t="shared" si="39"/>
        <v>0</v>
      </c>
      <c r="H541" s="16">
        <f t="shared" si="40"/>
        <v>0</v>
      </c>
      <c r="J541" s="16">
        <f>VLOOKUP($C541,'Growth rate'!$B$3:$T$93,7,FALSE)*VLOOKUP($E541,BY_COM_Demand_Drivers!$A$5:$I$100,7,FALSE)</f>
        <v>714.39149914193922</v>
      </c>
      <c r="K541" s="16">
        <f>VLOOKUP($C541,'Growth rate'!$B$3:$T$93,7,FALSE)*VLOOKUP($E541,BY_COM_Demand_Drivers!$A$5:$I$100,8,FALSE)</f>
        <v>0</v>
      </c>
      <c r="L541" s="16">
        <f>VLOOKUP($C541,'Growth rate'!$B$3:$T$93,7,FALSE)*VLOOKUP($E541,BY_COM_Demand_Drivers!$A$5:$I$100,9,FALSE)</f>
        <v>0</v>
      </c>
      <c r="M541" s="49">
        <f t="shared" si="37"/>
        <v>0.6</v>
      </c>
    </row>
    <row r="542" spans="2:13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 t="shared" si="38"/>
        <v>435.49305787692612</v>
      </c>
      <c r="G542" s="16">
        <f t="shared" si="39"/>
        <v>0</v>
      </c>
      <c r="H542" s="16">
        <f t="shared" si="40"/>
        <v>0</v>
      </c>
      <c r="J542" s="16">
        <f>VLOOKUP($C542,'Growth rate'!$B$3:$T$93,7,FALSE)*VLOOKUP($E542,BY_COM_Demand_Drivers!$A$5:$I$100,7,FALSE)</f>
        <v>725.82176312821025</v>
      </c>
      <c r="K542" s="16">
        <f>VLOOKUP($C542,'Growth rate'!$B$3:$T$93,7,FALSE)*VLOOKUP($E542,BY_COM_Demand_Drivers!$A$5:$I$100,8,FALSE)</f>
        <v>0</v>
      </c>
      <c r="L542" s="16">
        <f>VLOOKUP($C542,'Growth rate'!$B$3:$T$93,7,FALSE)*VLOOKUP($E542,BY_COM_Demand_Drivers!$A$5:$I$100,9,FALSE)</f>
        <v>0</v>
      </c>
      <c r="M542" s="49">
        <f t="shared" si="37"/>
        <v>0.6</v>
      </c>
    </row>
    <row r="543" spans="2:13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 t="shared" si="38"/>
        <v>442.46094680295693</v>
      </c>
      <c r="G543" s="16">
        <f t="shared" si="39"/>
        <v>0</v>
      </c>
      <c r="H543" s="16">
        <f t="shared" si="40"/>
        <v>0</v>
      </c>
      <c r="J543" s="16">
        <f>VLOOKUP($C543,'Growth rate'!$B$3:$T$93,7,FALSE)*VLOOKUP($E543,BY_COM_Demand_Drivers!$A$5:$I$100,7,FALSE)</f>
        <v>737.4349113382616</v>
      </c>
      <c r="K543" s="16">
        <f>VLOOKUP($C543,'Growth rate'!$B$3:$T$93,7,FALSE)*VLOOKUP($E543,BY_COM_Demand_Drivers!$A$5:$I$100,8,FALSE)</f>
        <v>0</v>
      </c>
      <c r="L543" s="16">
        <f>VLOOKUP($C543,'Growth rate'!$B$3:$T$93,7,FALSE)*VLOOKUP($E543,BY_COM_Demand_Drivers!$A$5:$I$100,9,FALSE)</f>
        <v>0</v>
      </c>
      <c r="M543" s="49">
        <f t="shared" si="37"/>
        <v>0.6</v>
      </c>
    </row>
    <row r="544" spans="2:13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 t="shared" si="38"/>
        <v>449.54032195180429</v>
      </c>
      <c r="G544" s="16">
        <f t="shared" si="39"/>
        <v>0</v>
      </c>
      <c r="H544" s="16">
        <f t="shared" si="40"/>
        <v>0</v>
      </c>
      <c r="J544" s="16">
        <f>VLOOKUP($C544,'Growth rate'!$B$3:$T$93,7,FALSE)*VLOOKUP($E544,BY_COM_Demand_Drivers!$A$5:$I$100,7,FALSE)</f>
        <v>749.23386991967379</v>
      </c>
      <c r="K544" s="16">
        <f>VLOOKUP($C544,'Growth rate'!$B$3:$T$93,7,FALSE)*VLOOKUP($E544,BY_COM_Demand_Drivers!$A$5:$I$100,8,FALSE)</f>
        <v>0</v>
      </c>
      <c r="L544" s="16">
        <f>VLOOKUP($C544,'Growth rate'!$B$3:$T$93,7,FALSE)*VLOOKUP($E544,BY_COM_Demand_Drivers!$A$5:$I$100,9,FALSE)</f>
        <v>0</v>
      </c>
      <c r="M544" s="49">
        <f t="shared" si="37"/>
        <v>0.6</v>
      </c>
    </row>
    <row r="545" spans="2:13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 t="shared" si="38"/>
        <v>456.73296710303316</v>
      </c>
      <c r="G545" s="16">
        <f t="shared" si="39"/>
        <v>0</v>
      </c>
      <c r="H545" s="16">
        <f t="shared" si="40"/>
        <v>0</v>
      </c>
      <c r="J545" s="16">
        <f>VLOOKUP($C545,'Growth rate'!$B$3:$T$93,7,FALSE)*VLOOKUP($E545,BY_COM_Demand_Drivers!$A$5:$I$100,7,FALSE)</f>
        <v>761.22161183838864</v>
      </c>
      <c r="K545" s="16">
        <f>VLOOKUP($C545,'Growth rate'!$B$3:$T$93,7,FALSE)*VLOOKUP($E545,BY_COM_Demand_Drivers!$A$5:$I$100,8,FALSE)</f>
        <v>0</v>
      </c>
      <c r="L545" s="16">
        <f>VLOOKUP($C545,'Growth rate'!$B$3:$T$93,7,FALSE)*VLOOKUP($E545,BY_COM_Demand_Drivers!$A$5:$I$100,9,FALSE)</f>
        <v>0</v>
      </c>
      <c r="M545" s="49">
        <f t="shared" si="37"/>
        <v>0.6</v>
      </c>
    </row>
    <row r="546" spans="2:13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 t="shared" si="38"/>
        <v>464.04069457668163</v>
      </c>
      <c r="G546" s="16">
        <f t="shared" si="39"/>
        <v>0</v>
      </c>
      <c r="H546" s="16">
        <f t="shared" si="40"/>
        <v>0</v>
      </c>
      <c r="J546" s="16">
        <f>VLOOKUP($C546,'Growth rate'!$B$3:$T$93,7,FALSE)*VLOOKUP($E546,BY_COM_Demand_Drivers!$A$5:$I$100,7,FALSE)</f>
        <v>773.40115762780272</v>
      </c>
      <c r="K546" s="16">
        <f>VLOOKUP($C546,'Growth rate'!$B$3:$T$93,7,FALSE)*VLOOKUP($E546,BY_COM_Demand_Drivers!$A$5:$I$100,8,FALSE)</f>
        <v>0</v>
      </c>
      <c r="L546" s="16">
        <f>VLOOKUP($C546,'Growth rate'!$B$3:$T$93,7,FALSE)*VLOOKUP($E546,BY_COM_Demand_Drivers!$A$5:$I$100,9,FALSE)</f>
        <v>0</v>
      </c>
      <c r="M546" s="49">
        <f t="shared" si="37"/>
        <v>0.6</v>
      </c>
    </row>
    <row r="547" spans="2:13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 t="shared" si="38"/>
        <v>471.46534568990859</v>
      </c>
      <c r="G547" s="16">
        <f t="shared" si="39"/>
        <v>0</v>
      </c>
      <c r="H547" s="16">
        <f t="shared" si="40"/>
        <v>0</v>
      </c>
      <c r="J547" s="16">
        <f>VLOOKUP($C547,'Growth rate'!$B$3:$T$93,7,FALSE)*VLOOKUP($E547,BY_COM_Demand_Drivers!$A$5:$I$100,7,FALSE)</f>
        <v>785.77557614984767</v>
      </c>
      <c r="K547" s="16">
        <f>VLOOKUP($C547,'Growth rate'!$B$3:$T$93,7,FALSE)*VLOOKUP($E547,BY_COM_Demand_Drivers!$A$5:$I$100,8,FALSE)</f>
        <v>0</v>
      </c>
      <c r="L547" s="16">
        <f>VLOOKUP($C547,'Growth rate'!$B$3:$T$93,7,FALSE)*VLOOKUP($E547,BY_COM_Demand_Drivers!$A$5:$I$100,9,FALSE)</f>
        <v>0</v>
      </c>
      <c r="M547" s="49">
        <f t="shared" si="37"/>
        <v>0.6</v>
      </c>
    </row>
    <row r="548" spans="2:13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 t="shared" si="38"/>
        <v>479.00879122094716</v>
      </c>
      <c r="G548" s="16">
        <f t="shared" si="39"/>
        <v>0</v>
      </c>
      <c r="H548" s="16">
        <f t="shared" si="40"/>
        <v>0</v>
      </c>
      <c r="J548" s="16">
        <f>VLOOKUP($C548,'Growth rate'!$B$3:$T$93,7,FALSE)*VLOOKUP($E548,BY_COM_Demand_Drivers!$A$5:$I$100,7,FALSE)</f>
        <v>798.3479853682453</v>
      </c>
      <c r="K548" s="16">
        <f>VLOOKUP($C548,'Growth rate'!$B$3:$T$93,7,FALSE)*VLOOKUP($E548,BY_COM_Demand_Drivers!$A$5:$I$100,8,FALSE)</f>
        <v>0</v>
      </c>
      <c r="L548" s="16">
        <f>VLOOKUP($C548,'Growth rate'!$B$3:$T$93,7,FALSE)*VLOOKUP($E548,BY_COM_Demand_Drivers!$A$5:$I$100,9,FALSE)</f>
        <v>0</v>
      </c>
      <c r="M548" s="49">
        <f t="shared" si="37"/>
        <v>0.6</v>
      </c>
    </row>
    <row r="549" spans="2:13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 t="shared" si="38"/>
        <v>486.67293188048222</v>
      </c>
      <c r="G549" s="16">
        <f t="shared" si="39"/>
        <v>0</v>
      </c>
      <c r="H549" s="16">
        <f t="shared" si="40"/>
        <v>0</v>
      </c>
      <c r="J549" s="16">
        <f>VLOOKUP($C549,'Growth rate'!$B$3:$T$93,7,FALSE)*VLOOKUP($E549,BY_COM_Demand_Drivers!$A$5:$I$100,7,FALSE)</f>
        <v>811.12155313413712</v>
      </c>
      <c r="K549" s="16">
        <f>VLOOKUP($C549,'Growth rate'!$B$3:$T$93,7,FALSE)*VLOOKUP($E549,BY_COM_Demand_Drivers!$A$5:$I$100,8,FALSE)</f>
        <v>0</v>
      </c>
      <c r="L549" s="16">
        <f>VLOOKUP($C549,'Growth rate'!$B$3:$T$93,7,FALSE)*VLOOKUP($E549,BY_COM_Demand_Drivers!$A$5:$I$100,9,FALSE)</f>
        <v>0</v>
      </c>
      <c r="M549" s="49">
        <f t="shared" si="37"/>
        <v>0.6</v>
      </c>
    </row>
    <row r="550" spans="2:13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 t="shared" si="38"/>
        <v>494.45969879057003</v>
      </c>
      <c r="G550" s="16">
        <f t="shared" si="39"/>
        <v>0</v>
      </c>
      <c r="H550" s="16">
        <f t="shared" si="40"/>
        <v>0</v>
      </c>
      <c r="J550" s="16">
        <f>VLOOKUP($C550,'Growth rate'!$B$3:$T$93,7,FALSE)*VLOOKUP($E550,BY_COM_Demand_Drivers!$A$5:$I$100,7,FALSE)</f>
        <v>824.0994979842834</v>
      </c>
      <c r="K550" s="16">
        <f>VLOOKUP($C550,'Growth rate'!$B$3:$T$93,7,FALSE)*VLOOKUP($E550,BY_COM_Demand_Drivers!$A$5:$I$100,8,FALSE)</f>
        <v>0</v>
      </c>
      <c r="L550" s="16">
        <f>VLOOKUP($C550,'Growth rate'!$B$3:$T$93,7,FALSE)*VLOOKUP($E550,BY_COM_Demand_Drivers!$A$5:$I$100,9,FALSE)</f>
        <v>0</v>
      </c>
      <c r="M550" s="49">
        <f t="shared" si="37"/>
        <v>0.6</v>
      </c>
    </row>
    <row r="551" spans="2:13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 t="shared" si="38"/>
        <v>502.37105397121911</v>
      </c>
      <c r="G551" s="16">
        <f t="shared" si="39"/>
        <v>0</v>
      </c>
      <c r="H551" s="16">
        <f t="shared" si="40"/>
        <v>0</v>
      </c>
      <c r="J551" s="16">
        <f>VLOOKUP($C551,'Growth rate'!$B$3:$T$93,7,FALSE)*VLOOKUP($E551,BY_COM_Demand_Drivers!$A$5:$I$100,7,FALSE)</f>
        <v>837.28508995203185</v>
      </c>
      <c r="K551" s="16">
        <f>VLOOKUP($C551,'Growth rate'!$B$3:$T$93,7,FALSE)*VLOOKUP($E551,BY_COM_Demand_Drivers!$A$5:$I$100,8,FALSE)</f>
        <v>0</v>
      </c>
      <c r="L551" s="16">
        <f>VLOOKUP($C551,'Growth rate'!$B$3:$T$93,7,FALSE)*VLOOKUP($E551,BY_COM_Demand_Drivers!$A$5:$I$100,9,FALSE)</f>
        <v>0</v>
      </c>
      <c r="M551" s="49">
        <f t="shared" si="37"/>
        <v>0.6</v>
      </c>
    </row>
    <row r="552" spans="2:13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 t="shared" si="38"/>
        <v>510.40899083475847</v>
      </c>
      <c r="G552" s="16">
        <f t="shared" si="39"/>
        <v>0</v>
      </c>
      <c r="H552" s="16">
        <f t="shared" si="40"/>
        <v>0</v>
      </c>
      <c r="J552" s="16">
        <f>VLOOKUP($C552,'Growth rate'!$B$3:$T$93,7,FALSE)*VLOOKUP($E552,BY_COM_Demand_Drivers!$A$5:$I$100,7,FALSE)</f>
        <v>850.68165139126415</v>
      </c>
      <c r="K552" s="16">
        <f>VLOOKUP($C552,'Growth rate'!$B$3:$T$93,7,FALSE)*VLOOKUP($E552,BY_COM_Demand_Drivers!$A$5:$I$100,8,FALSE)</f>
        <v>0</v>
      </c>
      <c r="L552" s="16">
        <f>VLOOKUP($C552,'Growth rate'!$B$3:$T$93,7,FALSE)*VLOOKUP($E552,BY_COM_Demand_Drivers!$A$5:$I$100,9,FALSE)</f>
        <v>0</v>
      </c>
      <c r="M552" s="49">
        <f t="shared" si="37"/>
        <v>0.6</v>
      </c>
    </row>
    <row r="553" spans="2:13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 t="shared" si="38"/>
        <v>518.57553468811477</v>
      </c>
      <c r="G553" s="16">
        <f t="shared" si="39"/>
        <v>0</v>
      </c>
      <c r="H553" s="16">
        <f t="shared" si="40"/>
        <v>0</v>
      </c>
      <c r="J553" s="16">
        <f>VLOOKUP($C553,'Growth rate'!$B$3:$T$93,7,FALSE)*VLOOKUP($E553,BY_COM_Demand_Drivers!$A$5:$I$100,7,FALSE)</f>
        <v>864.29255781352458</v>
      </c>
      <c r="K553" s="16">
        <f>VLOOKUP($C553,'Growth rate'!$B$3:$T$93,7,FALSE)*VLOOKUP($E553,BY_COM_Demand_Drivers!$A$5:$I$100,8,FALSE)</f>
        <v>0</v>
      </c>
      <c r="L553" s="16">
        <f>VLOOKUP($C553,'Growth rate'!$B$3:$T$93,7,FALSE)*VLOOKUP($E553,BY_COM_Demand_Drivers!$A$5:$I$100,9,FALSE)</f>
        <v>0</v>
      </c>
      <c r="M553" s="49">
        <f t="shared" si="37"/>
        <v>0.6</v>
      </c>
    </row>
    <row r="554" spans="2:13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 t="shared" si="38"/>
        <v>526.87274324312443</v>
      </c>
      <c r="G554" s="16">
        <f t="shared" si="39"/>
        <v>0</v>
      </c>
      <c r="H554" s="16">
        <f t="shared" si="40"/>
        <v>0</v>
      </c>
      <c r="J554" s="16">
        <f>VLOOKUP($C554,'Growth rate'!$B$3:$T$93,7,FALSE)*VLOOKUP($E554,BY_COM_Demand_Drivers!$A$5:$I$100,7,FALSE)</f>
        <v>878.12123873854068</v>
      </c>
      <c r="K554" s="16">
        <f>VLOOKUP($C554,'Growth rate'!$B$3:$T$93,7,FALSE)*VLOOKUP($E554,BY_COM_Demand_Drivers!$A$5:$I$100,8,FALSE)</f>
        <v>0</v>
      </c>
      <c r="L554" s="16">
        <f>VLOOKUP($C554,'Growth rate'!$B$3:$T$93,7,FALSE)*VLOOKUP($E554,BY_COM_Demand_Drivers!$A$5:$I$100,9,FALSE)</f>
        <v>0</v>
      </c>
      <c r="M554" s="49">
        <f t="shared" si="37"/>
        <v>0.6</v>
      </c>
    </row>
    <row r="555" spans="2:13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 t="shared" si="38"/>
        <v>535.30270713501454</v>
      </c>
      <c r="G555" s="16">
        <f t="shared" si="39"/>
        <v>0</v>
      </c>
      <c r="H555" s="16">
        <f t="shared" si="40"/>
        <v>0</v>
      </c>
      <c r="J555" s="16">
        <f>VLOOKUP($C555,'Growth rate'!$B$3:$T$93,7,FALSE)*VLOOKUP($E555,BY_COM_Demand_Drivers!$A$5:$I$100,7,FALSE)</f>
        <v>892.17117855835761</v>
      </c>
      <c r="K555" s="16">
        <f>VLOOKUP($C555,'Growth rate'!$B$3:$T$93,7,FALSE)*VLOOKUP($E555,BY_COM_Demand_Drivers!$A$5:$I$100,8,FALSE)</f>
        <v>0</v>
      </c>
      <c r="L555" s="16">
        <f>VLOOKUP($C555,'Growth rate'!$B$3:$T$93,7,FALSE)*VLOOKUP($E555,BY_COM_Demand_Drivers!$A$5:$I$100,9,FALSE)</f>
        <v>0</v>
      </c>
      <c r="M555" s="49">
        <f t="shared" si="37"/>
        <v>0.6</v>
      </c>
    </row>
    <row r="556" spans="2:13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 t="shared" si="38"/>
        <v>543.86755044917481</v>
      </c>
      <c r="G556" s="16">
        <f t="shared" si="39"/>
        <v>0</v>
      </c>
      <c r="H556" s="16">
        <f t="shared" si="40"/>
        <v>0</v>
      </c>
      <c r="J556" s="16">
        <f>VLOOKUP($C556,'Growth rate'!$B$3:$T$93,7,FALSE)*VLOOKUP($E556,BY_COM_Demand_Drivers!$A$5:$I$100,7,FALSE)</f>
        <v>906.44591741529132</v>
      </c>
      <c r="K556" s="16">
        <f>VLOOKUP($C556,'Growth rate'!$B$3:$T$93,7,FALSE)*VLOOKUP($E556,BY_COM_Demand_Drivers!$A$5:$I$100,8,FALSE)</f>
        <v>0</v>
      </c>
      <c r="L556" s="16">
        <f>VLOOKUP($C556,'Growth rate'!$B$3:$T$93,7,FALSE)*VLOOKUP($E556,BY_COM_Demand_Drivers!$A$5:$I$100,9,FALSE)</f>
        <v>0</v>
      </c>
      <c r="M556" s="49">
        <f t="shared" si="37"/>
        <v>0.6</v>
      </c>
    </row>
    <row r="557" spans="2:13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 t="shared" si="38"/>
        <v>552.56943125636167</v>
      </c>
      <c r="G557" s="16">
        <f t="shared" si="39"/>
        <v>0</v>
      </c>
      <c r="H557" s="16">
        <f t="shared" si="40"/>
        <v>0</v>
      </c>
      <c r="J557" s="16">
        <f>VLOOKUP($C557,'Growth rate'!$B$3:$T$93,7,FALSE)*VLOOKUP($E557,BY_COM_Demand_Drivers!$A$5:$I$100,7,FALSE)</f>
        <v>920.94905209393607</v>
      </c>
      <c r="K557" s="16">
        <f>VLOOKUP($C557,'Growth rate'!$B$3:$T$93,7,FALSE)*VLOOKUP($E557,BY_COM_Demand_Drivers!$A$5:$I$100,8,FALSE)</f>
        <v>0</v>
      </c>
      <c r="L557" s="16">
        <f>VLOOKUP($C557,'Growth rate'!$B$3:$T$93,7,FALSE)*VLOOKUP($E557,BY_COM_Demand_Drivers!$A$5:$I$100,9,FALSE)</f>
        <v>0</v>
      </c>
      <c r="M557" s="49">
        <f t="shared" si="37"/>
        <v>0.6</v>
      </c>
    </row>
    <row r="558" spans="2:13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 t="shared" si="38"/>
        <v>561.41054215646341</v>
      </c>
      <c r="G558" s="16">
        <f t="shared" si="39"/>
        <v>0</v>
      </c>
      <c r="H558" s="16">
        <f t="shared" si="40"/>
        <v>0</v>
      </c>
      <c r="J558" s="16">
        <f>VLOOKUP($C558,'Growth rate'!$B$3:$T$93,7,FALSE)*VLOOKUP($E558,BY_COM_Demand_Drivers!$A$5:$I$100,7,FALSE)</f>
        <v>935.68423692743897</v>
      </c>
      <c r="K558" s="16">
        <f>VLOOKUP($C558,'Growth rate'!$B$3:$T$93,7,FALSE)*VLOOKUP($E558,BY_COM_Demand_Drivers!$A$5:$I$100,8,FALSE)</f>
        <v>0</v>
      </c>
      <c r="L558" s="16">
        <f>VLOOKUP($C558,'Growth rate'!$B$3:$T$93,7,FALSE)*VLOOKUP($E558,BY_COM_Demand_Drivers!$A$5:$I$100,9,FALSE)</f>
        <v>0</v>
      </c>
      <c r="M558" s="49">
        <f t="shared" si="37"/>
        <v>0.6</v>
      </c>
    </row>
    <row r="559" spans="2:13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 t="shared" si="38"/>
        <v>570.39311083096698</v>
      </c>
      <c r="G559" s="16">
        <f t="shared" si="39"/>
        <v>0</v>
      </c>
      <c r="H559" s="16">
        <f t="shared" si="40"/>
        <v>0</v>
      </c>
      <c r="J559" s="16">
        <f>VLOOKUP($C559,'Growth rate'!$B$3:$T$93,7,FALSE)*VLOOKUP($E559,BY_COM_Demand_Drivers!$A$5:$I$100,7,FALSE)</f>
        <v>950.65518471827829</v>
      </c>
      <c r="K559" s="16">
        <f>VLOOKUP($C559,'Growth rate'!$B$3:$T$93,7,FALSE)*VLOOKUP($E559,BY_COM_Demand_Drivers!$A$5:$I$100,8,FALSE)</f>
        <v>0</v>
      </c>
      <c r="L559" s="16">
        <f>VLOOKUP($C559,'Growth rate'!$B$3:$T$93,7,FALSE)*VLOOKUP($E559,BY_COM_Demand_Drivers!$A$5:$I$100,9,FALSE)</f>
        <v>0</v>
      </c>
      <c r="M559" s="49">
        <f t="shared" si="37"/>
        <v>0.6</v>
      </c>
    </row>
    <row r="560" spans="2:13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 t="shared" si="38"/>
        <v>579.51940060426227</v>
      </c>
      <c r="G560" s="16">
        <f t="shared" si="39"/>
        <v>0</v>
      </c>
      <c r="H560" s="16">
        <f t="shared" si="40"/>
        <v>0</v>
      </c>
      <c r="J560" s="16">
        <f>VLOOKUP($C560,'Growth rate'!$B$3:$T$93,7,FALSE)*VLOOKUP($E560,BY_COM_Demand_Drivers!$A$5:$I$100,7,FALSE)</f>
        <v>965.86566767377042</v>
      </c>
      <c r="K560" s="16">
        <f>VLOOKUP($C560,'Growth rate'!$B$3:$T$93,7,FALSE)*VLOOKUP($E560,BY_COM_Demand_Drivers!$A$5:$I$100,8,FALSE)</f>
        <v>0</v>
      </c>
      <c r="L560" s="16">
        <f>VLOOKUP($C560,'Growth rate'!$B$3:$T$93,7,FALSE)*VLOOKUP($E560,BY_COM_Demand_Drivers!$A$5:$I$100,9,FALSE)</f>
        <v>0</v>
      </c>
      <c r="M560" s="49">
        <f t="shared" si="37"/>
        <v>0.6</v>
      </c>
    </row>
    <row r="561" spans="2:13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 t="shared" si="38"/>
        <v>588.79171101393058</v>
      </c>
      <c r="G561" s="16">
        <f t="shared" si="39"/>
        <v>0</v>
      </c>
      <c r="H561" s="16">
        <f t="shared" si="40"/>
        <v>0</v>
      </c>
      <c r="J561" s="16">
        <f>VLOOKUP($C561,'Growth rate'!$B$3:$T$93,7,FALSE)*VLOOKUP($E561,BY_COM_Demand_Drivers!$A$5:$I$100,7,FALSE)</f>
        <v>981.31951835655104</v>
      </c>
      <c r="K561" s="16">
        <f>VLOOKUP($C561,'Growth rate'!$B$3:$T$93,7,FALSE)*VLOOKUP($E561,BY_COM_Demand_Drivers!$A$5:$I$100,8,FALSE)</f>
        <v>0</v>
      </c>
      <c r="L561" s="16">
        <f>VLOOKUP($C561,'Growth rate'!$B$3:$T$93,7,FALSE)*VLOOKUP($E561,BY_COM_Demand_Drivers!$A$5:$I$100,9,FALSE)</f>
        <v>0</v>
      </c>
      <c r="M561" s="49">
        <f t="shared" si="37"/>
        <v>0.6</v>
      </c>
    </row>
    <row r="562" spans="2:13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 t="shared" si="38"/>
        <v>598.21237839015339</v>
      </c>
      <c r="G562" s="16">
        <f t="shared" si="39"/>
        <v>0</v>
      </c>
      <c r="H562" s="16">
        <f t="shared" si="40"/>
        <v>0</v>
      </c>
      <c r="J562" s="16">
        <f>VLOOKUP($C562,'Growth rate'!$B$3:$T$93,7,FALSE)*VLOOKUP($E562,BY_COM_Demand_Drivers!$A$5:$I$100,7,FALSE)</f>
        <v>997.02063065025573</v>
      </c>
      <c r="K562" s="16">
        <f>VLOOKUP($C562,'Growth rate'!$B$3:$T$93,7,FALSE)*VLOOKUP($E562,BY_COM_Demand_Drivers!$A$5:$I$100,8,FALSE)</f>
        <v>0</v>
      </c>
      <c r="L562" s="16">
        <f>VLOOKUP($C562,'Growth rate'!$B$3:$T$93,7,FALSE)*VLOOKUP($E562,BY_COM_Demand_Drivers!$A$5:$I$100,9,FALSE)</f>
        <v>0</v>
      </c>
      <c r="M562" s="49">
        <f t="shared" si="37"/>
        <v>0.6</v>
      </c>
    </row>
    <row r="563" spans="2:13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 t="shared" si="38"/>
        <v>607.78377644439593</v>
      </c>
      <c r="G563" s="16">
        <f t="shared" si="39"/>
        <v>0</v>
      </c>
      <c r="H563" s="16">
        <f t="shared" si="40"/>
        <v>0</v>
      </c>
      <c r="J563" s="16">
        <f>VLOOKUP($C563,'Growth rate'!$B$3:$T$93,7,FALSE)*VLOOKUP($E563,BY_COM_Demand_Drivers!$A$5:$I$100,7,FALSE)</f>
        <v>1012.9729607406599</v>
      </c>
      <c r="K563" s="16">
        <f>VLOOKUP($C563,'Growth rate'!$B$3:$T$93,7,FALSE)*VLOOKUP($E563,BY_COM_Demand_Drivers!$A$5:$I$100,8,FALSE)</f>
        <v>0</v>
      </c>
      <c r="L563" s="16">
        <f>VLOOKUP($C563,'Growth rate'!$B$3:$T$93,7,FALSE)*VLOOKUP($E563,BY_COM_Demand_Drivers!$A$5:$I$100,9,FALSE)</f>
        <v>0</v>
      </c>
      <c r="M563" s="49">
        <f t="shared" si="37"/>
        <v>0.6</v>
      </c>
    </row>
    <row r="564" spans="2:13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 t="shared" si="38"/>
        <v>617.50831686750632</v>
      </c>
      <c r="G564" s="16">
        <f t="shared" si="39"/>
        <v>0</v>
      </c>
      <c r="H564" s="16">
        <f t="shared" si="40"/>
        <v>0</v>
      </c>
      <c r="J564" s="16">
        <f>VLOOKUP($C564,'Growth rate'!$B$3:$T$93,7,FALSE)*VLOOKUP($E564,BY_COM_Demand_Drivers!$A$5:$I$100,7,FALSE)</f>
        <v>1029.1805281125105</v>
      </c>
      <c r="K564" s="16">
        <f>VLOOKUP($C564,'Growth rate'!$B$3:$T$93,7,FALSE)*VLOOKUP($E564,BY_COM_Demand_Drivers!$A$5:$I$100,8,FALSE)</f>
        <v>0</v>
      </c>
      <c r="L564" s="16">
        <f>VLOOKUP($C564,'Growth rate'!$B$3:$T$93,7,FALSE)*VLOOKUP($E564,BY_COM_Demand_Drivers!$A$5:$I$100,9,FALSE)</f>
        <v>0</v>
      </c>
      <c r="M564" s="49">
        <f t="shared" si="37"/>
        <v>0.6</v>
      </c>
    </row>
    <row r="565" spans="2:13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 t="shared" si="38"/>
        <v>627.38844993738644</v>
      </c>
      <c r="G565" s="16">
        <f t="shared" si="39"/>
        <v>0</v>
      </c>
      <c r="H565" s="16">
        <f t="shared" si="40"/>
        <v>0</v>
      </c>
      <c r="J565" s="16">
        <f>VLOOKUP($C565,'Growth rate'!$B$3:$T$93,7,FALSE)*VLOOKUP($E565,BY_COM_Demand_Drivers!$A$5:$I$100,7,FALSE)</f>
        <v>1045.6474165623108</v>
      </c>
      <c r="K565" s="16">
        <f>VLOOKUP($C565,'Growth rate'!$B$3:$T$93,7,FALSE)*VLOOKUP($E565,BY_COM_Demand_Drivers!$A$5:$I$100,8,FALSE)</f>
        <v>0</v>
      </c>
      <c r="L565" s="16">
        <f>VLOOKUP($C565,'Growth rate'!$B$3:$T$93,7,FALSE)*VLOOKUP($E565,BY_COM_Demand_Drivers!$A$5:$I$100,9,FALSE)</f>
        <v>0</v>
      </c>
      <c r="M565" s="49">
        <f t="shared" si="37"/>
        <v>0.6</v>
      </c>
    </row>
    <row r="566" spans="2:13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 t="shared" si="38"/>
        <v>637.4266651363846</v>
      </c>
      <c r="G566" s="16">
        <f t="shared" si="39"/>
        <v>0</v>
      </c>
      <c r="H566" s="16">
        <f t="shared" si="40"/>
        <v>0</v>
      </c>
      <c r="J566" s="16">
        <f>VLOOKUP($C566,'Growth rate'!$B$3:$T$93,7,FALSE)*VLOOKUP($E566,BY_COM_Demand_Drivers!$A$5:$I$100,7,FALSE)</f>
        <v>1062.3777752273077</v>
      </c>
      <c r="K566" s="16">
        <f>VLOOKUP($C566,'Growth rate'!$B$3:$T$93,7,FALSE)*VLOOKUP($E566,BY_COM_Demand_Drivers!$A$5:$I$100,8,FALSE)</f>
        <v>0</v>
      </c>
      <c r="L566" s="16">
        <f>VLOOKUP($C566,'Growth rate'!$B$3:$T$93,7,FALSE)*VLOOKUP($E566,BY_COM_Demand_Drivers!$A$5:$I$100,9,FALSE)</f>
        <v>0</v>
      </c>
      <c r="M566" s="49">
        <f t="shared" si="37"/>
        <v>0.6</v>
      </c>
    </row>
    <row r="567" spans="2:13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 t="shared" si="38"/>
        <v>647.62549177856681</v>
      </c>
      <c r="G567" s="16">
        <f t="shared" si="39"/>
        <v>0</v>
      </c>
      <c r="H567" s="16">
        <f t="shared" si="40"/>
        <v>0</v>
      </c>
      <c r="J567" s="16">
        <f>VLOOKUP($C567,'Growth rate'!$B$3:$T$93,7,FALSE)*VLOOKUP($E567,BY_COM_Demand_Drivers!$A$5:$I$100,7,FALSE)</f>
        <v>1079.3758196309448</v>
      </c>
      <c r="K567" s="16">
        <f>VLOOKUP($C567,'Growth rate'!$B$3:$T$93,7,FALSE)*VLOOKUP($E567,BY_COM_Demand_Drivers!$A$5:$I$100,8,FALSE)</f>
        <v>0</v>
      </c>
      <c r="L567" s="16">
        <f>VLOOKUP($C567,'Growth rate'!$B$3:$T$93,7,FALSE)*VLOOKUP($E567,BY_COM_Demand_Drivers!$A$5:$I$100,9,FALSE)</f>
        <v>0</v>
      </c>
      <c r="M567" s="49">
        <f t="shared" ref="M567:M583" si="41">M485</f>
        <v>0.6</v>
      </c>
    </row>
    <row r="568" spans="2:13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 t="shared" si="38"/>
        <v>657.98749964702381</v>
      </c>
      <c r="G568" s="16">
        <f t="shared" si="39"/>
        <v>0</v>
      </c>
      <c r="H568" s="16">
        <f t="shared" si="40"/>
        <v>0</v>
      </c>
      <c r="J568" s="16">
        <f>VLOOKUP($C568,'Growth rate'!$B$3:$T$93,7,FALSE)*VLOOKUP($E568,BY_COM_Demand_Drivers!$A$5:$I$100,7,FALSE)</f>
        <v>1096.6458327450398</v>
      </c>
      <c r="K568" s="16">
        <f>VLOOKUP($C568,'Growth rate'!$B$3:$T$93,7,FALSE)*VLOOKUP($E568,BY_COM_Demand_Drivers!$A$5:$I$100,8,FALSE)</f>
        <v>0</v>
      </c>
      <c r="L568" s="16">
        <f>VLOOKUP($C568,'Growth rate'!$B$3:$T$93,7,FALSE)*VLOOKUP($E568,BY_COM_Demand_Drivers!$A$5:$I$100,9,FALSE)</f>
        <v>0</v>
      </c>
      <c r="M568" s="49">
        <f t="shared" si="41"/>
        <v>0.6</v>
      </c>
    </row>
    <row r="569" spans="2:13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 t="shared" si="38"/>
        <v>668.51529964137637</v>
      </c>
      <c r="G569" s="16">
        <f t="shared" si="39"/>
        <v>0</v>
      </c>
      <c r="H569" s="16">
        <f t="shared" si="40"/>
        <v>0</v>
      </c>
      <c r="J569" s="16">
        <f>VLOOKUP($C569,'Growth rate'!$B$3:$T$93,7,FALSE)*VLOOKUP($E569,BY_COM_Demand_Drivers!$A$5:$I$100,7,FALSE)</f>
        <v>1114.1921660689607</v>
      </c>
      <c r="K569" s="16">
        <f>VLOOKUP($C569,'Growth rate'!$B$3:$T$93,7,FALSE)*VLOOKUP($E569,BY_COM_Demand_Drivers!$A$5:$I$100,8,FALSE)</f>
        <v>0</v>
      </c>
      <c r="L569" s="16">
        <f>VLOOKUP($C569,'Growth rate'!$B$3:$T$93,7,FALSE)*VLOOKUP($E569,BY_COM_Demand_Drivers!$A$5:$I$100,9,FALSE)</f>
        <v>0</v>
      </c>
      <c r="M569" s="49">
        <f t="shared" si="41"/>
        <v>0.6</v>
      </c>
    </row>
    <row r="570" spans="2:13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 t="shared" si="38"/>
        <v>679.21154443563842</v>
      </c>
      <c r="G570" s="16">
        <f t="shared" si="39"/>
        <v>0</v>
      </c>
      <c r="H570" s="16">
        <f t="shared" si="40"/>
        <v>0</v>
      </c>
      <c r="J570" s="16">
        <f>VLOOKUP($C570,'Growth rate'!$B$3:$T$93,7,FALSE)*VLOOKUP($E570,BY_COM_Demand_Drivers!$A$5:$I$100,7,FALSE)</f>
        <v>1132.019240726064</v>
      </c>
      <c r="K570" s="16">
        <f>VLOOKUP($C570,'Growth rate'!$B$3:$T$93,7,FALSE)*VLOOKUP($E570,BY_COM_Demand_Drivers!$A$5:$I$100,8,FALSE)</f>
        <v>0</v>
      </c>
      <c r="L570" s="16">
        <f>VLOOKUP($C570,'Growth rate'!$B$3:$T$93,7,FALSE)*VLOOKUP($E570,BY_COM_Demand_Drivers!$A$5:$I$100,9,FALSE)</f>
        <v>0</v>
      </c>
      <c r="M570" s="49">
        <f t="shared" si="41"/>
        <v>0.6</v>
      </c>
    </row>
    <row r="571" spans="2:13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 t="shared" si="38"/>
        <v>690.07892914660863</v>
      </c>
      <c r="G571" s="16">
        <f t="shared" si="39"/>
        <v>0</v>
      </c>
      <c r="H571" s="16">
        <f t="shared" si="40"/>
        <v>0</v>
      </c>
      <c r="J571" s="16">
        <f>VLOOKUP($C571,'Growth rate'!$B$3:$T$93,7,FALSE)*VLOOKUP($E571,BY_COM_Demand_Drivers!$A$5:$I$100,7,FALSE)</f>
        <v>1150.1315485776811</v>
      </c>
      <c r="K571" s="16">
        <f>VLOOKUP($C571,'Growth rate'!$B$3:$T$93,7,FALSE)*VLOOKUP($E571,BY_COM_Demand_Drivers!$A$5:$I$100,8,FALSE)</f>
        <v>0</v>
      </c>
      <c r="L571" s="16">
        <f>VLOOKUP($C571,'Growth rate'!$B$3:$T$93,7,FALSE)*VLOOKUP($E571,BY_COM_Demand_Drivers!$A$5:$I$100,9,FALSE)</f>
        <v>0</v>
      </c>
      <c r="M571" s="49">
        <f t="shared" si="41"/>
        <v>0.6</v>
      </c>
    </row>
    <row r="572" spans="2:13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 t="shared" si="38"/>
        <v>701.12019201295436</v>
      </c>
      <c r="G572" s="16">
        <f t="shared" si="39"/>
        <v>0</v>
      </c>
      <c r="H572" s="16">
        <f t="shared" si="40"/>
        <v>0</v>
      </c>
      <c r="J572" s="16">
        <f>VLOOKUP($C572,'Growth rate'!$B$3:$T$93,7,FALSE)*VLOOKUP($E572,BY_COM_Demand_Drivers!$A$5:$I$100,7,FALSE)</f>
        <v>1168.5336533549239</v>
      </c>
      <c r="K572" s="16">
        <f>VLOOKUP($C572,'Growth rate'!$B$3:$T$93,7,FALSE)*VLOOKUP($E572,BY_COM_Demand_Drivers!$A$5:$I$100,8,FALSE)</f>
        <v>0</v>
      </c>
      <c r="L572" s="16">
        <f>VLOOKUP($C572,'Growth rate'!$B$3:$T$93,7,FALSE)*VLOOKUP($E572,BY_COM_Demand_Drivers!$A$5:$I$100,9,FALSE)</f>
        <v>0</v>
      </c>
      <c r="M572" s="49">
        <f t="shared" si="41"/>
        <v>0.6</v>
      </c>
    </row>
    <row r="573" spans="2:13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 t="shared" si="38"/>
        <v>712.3381150851618</v>
      </c>
      <c r="G573" s="16">
        <f t="shared" si="39"/>
        <v>0</v>
      </c>
      <c r="H573" s="16">
        <f t="shared" si="40"/>
        <v>0</v>
      </c>
      <c r="J573" s="16">
        <f>VLOOKUP($C573,'Growth rate'!$B$3:$T$93,7,FALSE)*VLOOKUP($E573,BY_COM_Demand_Drivers!$A$5:$I$100,7,FALSE)</f>
        <v>1187.230191808603</v>
      </c>
      <c r="K573" s="16">
        <f>VLOOKUP($C573,'Growth rate'!$B$3:$T$93,7,FALSE)*VLOOKUP($E573,BY_COM_Demand_Drivers!$A$5:$I$100,8,FALSE)</f>
        <v>0</v>
      </c>
      <c r="L573" s="16">
        <f>VLOOKUP($C573,'Growth rate'!$B$3:$T$93,7,FALSE)*VLOOKUP($E573,BY_COM_Demand_Drivers!$A$5:$I$100,9,FALSE)</f>
        <v>0</v>
      </c>
      <c r="M573" s="49">
        <f t="shared" si="41"/>
        <v>0.6</v>
      </c>
    </row>
    <row r="574" spans="2:13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 t="shared" si="38"/>
        <v>723.73552492652425</v>
      </c>
      <c r="G574" s="16">
        <f t="shared" si="39"/>
        <v>0</v>
      </c>
      <c r="H574" s="16">
        <f t="shared" si="40"/>
        <v>0</v>
      </c>
      <c r="J574" s="16">
        <f>VLOOKUP($C574,'Growth rate'!$B$3:$T$93,7,FALSE)*VLOOKUP($E574,BY_COM_Demand_Drivers!$A$5:$I$100,7,FALSE)</f>
        <v>1206.2258748775405</v>
      </c>
      <c r="K574" s="16">
        <f>VLOOKUP($C574,'Growth rate'!$B$3:$T$93,7,FALSE)*VLOOKUP($E574,BY_COM_Demand_Drivers!$A$5:$I$100,8,FALSE)</f>
        <v>0</v>
      </c>
      <c r="L574" s="16">
        <f>VLOOKUP($C574,'Growth rate'!$B$3:$T$93,7,FALSE)*VLOOKUP($E574,BY_COM_Demand_Drivers!$A$5:$I$100,9,FALSE)</f>
        <v>0</v>
      </c>
      <c r="M574" s="49">
        <f t="shared" si="41"/>
        <v>0.6</v>
      </c>
    </row>
    <row r="575" spans="2:13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 t="shared" si="38"/>
        <v>735.31529332534853</v>
      </c>
      <c r="G575" s="16">
        <f t="shared" si="39"/>
        <v>0</v>
      </c>
      <c r="H575" s="16">
        <f t="shared" si="40"/>
        <v>0</v>
      </c>
      <c r="J575" s="16">
        <f>VLOOKUP($C575,'Growth rate'!$B$3:$T$93,7,FALSE)*VLOOKUP($E575,BY_COM_Demand_Drivers!$A$5:$I$100,7,FALSE)</f>
        <v>1225.525488875581</v>
      </c>
      <c r="K575" s="16">
        <f>VLOOKUP($C575,'Growth rate'!$B$3:$T$93,7,FALSE)*VLOOKUP($E575,BY_COM_Demand_Drivers!$A$5:$I$100,8,FALSE)</f>
        <v>0</v>
      </c>
      <c r="L575" s="16">
        <f>VLOOKUP($C575,'Growth rate'!$B$3:$T$93,7,FALSE)*VLOOKUP($E575,BY_COM_Demand_Drivers!$A$5:$I$100,9,FALSE)</f>
        <v>0</v>
      </c>
      <c r="M575" s="49">
        <f t="shared" si="41"/>
        <v>0.6</v>
      </c>
    </row>
    <row r="576" spans="2:13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 t="shared" si="38"/>
        <v>747.08033801855436</v>
      </c>
      <c r="G576" s="16">
        <f t="shared" si="39"/>
        <v>0</v>
      </c>
      <c r="H576" s="16">
        <f t="shared" si="40"/>
        <v>0</v>
      </c>
      <c r="J576" s="16">
        <f>VLOOKUP($C576,'Growth rate'!$B$3:$T$93,7,FALSE)*VLOOKUP($E576,BY_COM_Demand_Drivers!$A$5:$I$100,7,FALSE)</f>
        <v>1245.1338966975907</v>
      </c>
      <c r="K576" s="16">
        <f>VLOOKUP($C576,'Growth rate'!$B$3:$T$93,7,FALSE)*VLOOKUP($E576,BY_COM_Demand_Drivers!$A$5:$I$100,8,FALSE)</f>
        <v>0</v>
      </c>
      <c r="L576" s="16">
        <f>VLOOKUP($C576,'Growth rate'!$B$3:$T$93,7,FALSE)*VLOOKUP($E576,BY_COM_Demand_Drivers!$A$5:$I$100,9,FALSE)</f>
        <v>0</v>
      </c>
      <c r="M576" s="49">
        <f t="shared" si="41"/>
        <v>0.6</v>
      </c>
    </row>
    <row r="577" spans="2:13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 t="shared" si="38"/>
        <v>759.03362342685125</v>
      </c>
      <c r="G577" s="16">
        <f t="shared" si="39"/>
        <v>0</v>
      </c>
      <c r="H577" s="16">
        <f t="shared" si="40"/>
        <v>0</v>
      </c>
      <c r="J577" s="16">
        <f>VLOOKUP($C577,'Growth rate'!$B$3:$T$93,7,FALSE)*VLOOKUP($E577,BY_COM_Demand_Drivers!$A$5:$I$100,7,FALSE)</f>
        <v>1265.0560390447522</v>
      </c>
      <c r="K577" s="16">
        <f>VLOOKUP($C577,'Growth rate'!$B$3:$T$93,7,FALSE)*VLOOKUP($E577,BY_COM_Demand_Drivers!$A$5:$I$100,8,FALSE)</f>
        <v>0</v>
      </c>
      <c r="L577" s="16">
        <f>VLOOKUP($C577,'Growth rate'!$B$3:$T$93,7,FALSE)*VLOOKUP($E577,BY_COM_Demand_Drivers!$A$5:$I$100,9,FALSE)</f>
        <v>0</v>
      </c>
      <c r="M577" s="49">
        <f t="shared" si="41"/>
        <v>0.6</v>
      </c>
    </row>
    <row r="578" spans="2:13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 t="shared" si="38"/>
        <v>21.167999999999999</v>
      </c>
      <c r="G578" s="16">
        <f t="shared" si="39"/>
        <v>0</v>
      </c>
      <c r="H578" s="16">
        <f t="shared" si="40"/>
        <v>0</v>
      </c>
      <c r="J578" s="16">
        <f>VLOOKUP($C578,'Growth rate'!$B$3:$T$93,7,FALSE)*VLOOKUP($E578,BY_COM_Demand_Drivers!$A$5:$I$100,7,FALSE)</f>
        <v>21.167999999999999</v>
      </c>
      <c r="K578" s="16">
        <f>VLOOKUP($C578,'Growth rate'!$B$3:$T$93,7,FALSE)*VLOOKUP($E578,BY_COM_Demand_Drivers!$A$5:$I$100,8,FALSE)</f>
        <v>0</v>
      </c>
      <c r="L578" s="16">
        <f>VLOOKUP($C578,'Growth rate'!$B$3:$T$93,7,FALSE)*VLOOKUP($E578,BY_COM_Demand_Drivers!$A$5:$I$100,9,FALSE)</f>
        <v>0</v>
      </c>
      <c r="M578" s="49">
        <f t="shared" si="41"/>
        <v>1</v>
      </c>
    </row>
    <row r="579" spans="2:13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 t="shared" si="38"/>
        <v>21.517446014812212</v>
      </c>
      <c r="G579" s="16">
        <f t="shared" si="39"/>
        <v>0</v>
      </c>
      <c r="H579" s="16">
        <f t="shared" si="40"/>
        <v>0</v>
      </c>
      <c r="J579" s="16">
        <f>VLOOKUP($C579,'Growth rate'!$B$3:$T$93,7,FALSE)*VLOOKUP($E579,BY_COM_Demand_Drivers!$A$5:$I$100,7,FALSE)</f>
        <v>21.517446014812212</v>
      </c>
      <c r="K579" s="16">
        <f>VLOOKUP($C579,'Growth rate'!$B$3:$T$93,7,FALSE)*VLOOKUP($E579,BY_COM_Demand_Drivers!$A$5:$I$100,8,FALSE)</f>
        <v>0</v>
      </c>
      <c r="L579" s="16">
        <f>VLOOKUP($C579,'Growth rate'!$B$3:$T$93,7,FALSE)*VLOOKUP($E579,BY_COM_Demand_Drivers!$A$5:$I$100,9,FALSE)</f>
        <v>0</v>
      </c>
      <c r="M579" s="49">
        <f t="shared" si="41"/>
        <v>1</v>
      </c>
    </row>
    <row r="580" spans="2:13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 t="shared" si="38"/>
        <v>21.86689202962442</v>
      </c>
      <c r="G580" s="16">
        <f t="shared" si="39"/>
        <v>0</v>
      </c>
      <c r="H580" s="16">
        <f t="shared" si="40"/>
        <v>0</v>
      </c>
      <c r="J580" s="16">
        <f>VLOOKUP($C580,'Growth rate'!$B$3:$T$93,7,FALSE)*VLOOKUP($E580,BY_COM_Demand_Drivers!$A$5:$I$100,7,FALSE)</f>
        <v>21.86689202962442</v>
      </c>
      <c r="K580" s="16">
        <f>VLOOKUP($C580,'Growth rate'!$B$3:$T$93,7,FALSE)*VLOOKUP($E580,BY_COM_Demand_Drivers!$A$5:$I$100,8,FALSE)</f>
        <v>0</v>
      </c>
      <c r="L580" s="16">
        <f>VLOOKUP($C580,'Growth rate'!$B$3:$T$93,7,FALSE)*VLOOKUP($E580,BY_COM_Demand_Drivers!$A$5:$I$100,9,FALSE)</f>
        <v>0</v>
      </c>
      <c r="M580" s="49">
        <f t="shared" si="41"/>
        <v>1</v>
      </c>
    </row>
    <row r="581" spans="2:13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 t="shared" ref="F581:F644" si="42">J581*$M581</f>
        <v>22.216338044436636</v>
      </c>
      <c r="G581" s="16">
        <f t="shared" ref="G581:G644" si="43">K581*$M581</f>
        <v>0</v>
      </c>
      <c r="H581" s="16">
        <f t="shared" ref="H581:H644" si="44">L581*$M581</f>
        <v>0</v>
      </c>
      <c r="J581" s="16">
        <f>VLOOKUP($C581,'Growth rate'!$B$3:$T$93,7,FALSE)*VLOOKUP($E581,BY_COM_Demand_Drivers!$A$5:$I$100,7,FALSE)</f>
        <v>22.216338044436636</v>
      </c>
      <c r="K581" s="16">
        <f>VLOOKUP($C581,'Growth rate'!$B$3:$T$93,7,FALSE)*VLOOKUP($E581,BY_COM_Demand_Drivers!$A$5:$I$100,8,FALSE)</f>
        <v>0</v>
      </c>
      <c r="L581" s="16">
        <f>VLOOKUP($C581,'Growth rate'!$B$3:$T$93,7,FALSE)*VLOOKUP($E581,BY_COM_Demand_Drivers!$A$5:$I$100,9,FALSE)</f>
        <v>0</v>
      </c>
      <c r="M581" s="49">
        <f t="shared" si="41"/>
        <v>1</v>
      </c>
    </row>
    <row r="582" spans="2:13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 t="shared" si="42"/>
        <v>22.565784059248848</v>
      </c>
      <c r="G582" s="16">
        <f t="shared" si="43"/>
        <v>0</v>
      </c>
      <c r="H582" s="16">
        <f t="shared" si="44"/>
        <v>0</v>
      </c>
      <c r="J582" s="16">
        <f>VLOOKUP($C582,'Growth rate'!$B$3:$T$93,7,FALSE)*VLOOKUP($E582,BY_COM_Demand_Drivers!$A$5:$I$100,7,FALSE)</f>
        <v>22.565784059248848</v>
      </c>
      <c r="K582" s="16">
        <f>VLOOKUP($C582,'Growth rate'!$B$3:$T$93,7,FALSE)*VLOOKUP($E582,BY_COM_Demand_Drivers!$A$5:$I$100,8,FALSE)</f>
        <v>0</v>
      </c>
      <c r="L582" s="16">
        <f>VLOOKUP($C582,'Growth rate'!$B$3:$T$93,7,FALSE)*VLOOKUP($E582,BY_COM_Demand_Drivers!$A$5:$I$100,9,FALSE)</f>
        <v>0</v>
      </c>
      <c r="M582" s="49">
        <f t="shared" si="41"/>
        <v>1</v>
      </c>
    </row>
    <row r="583" spans="2:13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 t="shared" si="42"/>
        <v>22.915230074061061</v>
      </c>
      <c r="G583" s="16">
        <f t="shared" si="43"/>
        <v>0</v>
      </c>
      <c r="H583" s="16">
        <f t="shared" si="44"/>
        <v>0</v>
      </c>
      <c r="J583" s="16">
        <f>VLOOKUP($C583,'Growth rate'!$B$3:$T$93,7,FALSE)*VLOOKUP($E583,BY_COM_Demand_Drivers!$A$5:$I$100,7,FALSE)</f>
        <v>22.915230074061061</v>
      </c>
      <c r="K583" s="16">
        <f>VLOOKUP($C583,'Growth rate'!$B$3:$T$93,7,FALSE)*VLOOKUP($E583,BY_COM_Demand_Drivers!$A$5:$I$100,8,FALSE)</f>
        <v>0</v>
      </c>
      <c r="L583" s="16">
        <f>VLOOKUP($C583,'Growth rate'!$B$3:$T$93,7,FALSE)*VLOOKUP($E583,BY_COM_Demand_Drivers!$A$5:$I$100,9,FALSE)</f>
        <v>0</v>
      </c>
      <c r="M583" s="49">
        <f t="shared" si="41"/>
        <v>1</v>
      </c>
    </row>
    <row r="584" spans="2:13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 t="shared" si="42"/>
        <v>20.938208479985942</v>
      </c>
      <c r="G584" s="16">
        <f t="shared" si="43"/>
        <v>0</v>
      </c>
      <c r="H584" s="16">
        <f t="shared" si="44"/>
        <v>0</v>
      </c>
      <c r="J584" s="16">
        <f>VLOOKUP($C584,'Growth rate'!$B$3:$T$93,7,FALSE)*VLOOKUP($E584,BY_COM_Demand_Drivers!$A$5:$I$100,7,FALSE)</f>
        <v>23.264676088873269</v>
      </c>
      <c r="K584" s="16">
        <f>VLOOKUP($C584,'Growth rate'!$B$3:$T$93,7,FALSE)*VLOOKUP($E584,BY_COM_Demand_Drivers!$A$5:$I$100,8,FALSE)</f>
        <v>0</v>
      </c>
      <c r="L584" s="16">
        <f>VLOOKUP($C584,'Growth rate'!$B$3:$T$93,7,FALSE)*VLOOKUP($E584,BY_COM_Demand_Drivers!$A$5:$I$100,9,FALSE)</f>
        <v>0</v>
      </c>
      <c r="M584" s="49">
        <f>M502</f>
        <v>0.9</v>
      </c>
    </row>
    <row r="585" spans="2:13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 t="shared" si="42"/>
        <v>21.016568672280084</v>
      </c>
      <c r="G585" s="16">
        <f t="shared" si="43"/>
        <v>0</v>
      </c>
      <c r="H585" s="16">
        <f t="shared" si="44"/>
        <v>0</v>
      </c>
      <c r="J585" s="16">
        <f>VLOOKUP($C585,'Growth rate'!$B$3:$T$93,7,FALSE)*VLOOKUP($E585,BY_COM_Demand_Drivers!$A$5:$I$100,7,FALSE)</f>
        <v>23.614122103685485</v>
      </c>
      <c r="K585" s="16">
        <f>VLOOKUP($C585,'Growth rate'!$B$3:$T$93,7,FALSE)*VLOOKUP($E585,BY_COM_Demand_Drivers!$A$5:$I$100,8,FALSE)</f>
        <v>0</v>
      </c>
      <c r="L585" s="16">
        <f>VLOOKUP($C585,'Growth rate'!$B$3:$T$93,7,FALSE)*VLOOKUP($E585,BY_COM_Demand_Drivers!$A$5:$I$100,9,FALSE)</f>
        <v>0</v>
      </c>
      <c r="M585" s="49">
        <f t="shared" ref="M585:M648" si="45">M503</f>
        <v>0.89</v>
      </c>
    </row>
    <row r="586" spans="2:13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 t="shared" si="42"/>
        <v>21.087939944277974</v>
      </c>
      <c r="G586" s="16">
        <f t="shared" si="43"/>
        <v>0</v>
      </c>
      <c r="H586" s="16">
        <f t="shared" si="44"/>
        <v>0</v>
      </c>
      <c r="J586" s="16">
        <f>VLOOKUP($C586,'Growth rate'!$B$3:$T$93,7,FALSE)*VLOOKUP($E586,BY_COM_Demand_Drivers!$A$5:$I$100,7,FALSE)</f>
        <v>23.963568118497697</v>
      </c>
      <c r="K586" s="16">
        <f>VLOOKUP($C586,'Growth rate'!$B$3:$T$93,7,FALSE)*VLOOKUP($E586,BY_COM_Demand_Drivers!$A$5:$I$100,8,FALSE)</f>
        <v>0</v>
      </c>
      <c r="L586" s="16">
        <f>VLOOKUP($C586,'Growth rate'!$B$3:$T$93,7,FALSE)*VLOOKUP($E586,BY_COM_Demand_Drivers!$A$5:$I$100,9,FALSE)</f>
        <v>0</v>
      </c>
      <c r="M586" s="49">
        <f t="shared" si="45"/>
        <v>0.88</v>
      </c>
    </row>
    <row r="587" spans="2:13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 t="shared" si="42"/>
        <v>21.152322295979623</v>
      </c>
      <c r="G587" s="16">
        <f t="shared" si="43"/>
        <v>0</v>
      </c>
      <c r="H587" s="16">
        <f t="shared" si="44"/>
        <v>0</v>
      </c>
      <c r="J587" s="16">
        <f>VLOOKUP($C587,'Growth rate'!$B$3:$T$93,7,FALSE)*VLOOKUP($E587,BY_COM_Demand_Drivers!$A$5:$I$100,7,FALSE)</f>
        <v>24.31301413330991</v>
      </c>
      <c r="K587" s="16">
        <f>VLOOKUP($C587,'Growth rate'!$B$3:$T$93,7,FALSE)*VLOOKUP($E587,BY_COM_Demand_Drivers!$A$5:$I$100,8,FALSE)</f>
        <v>0</v>
      </c>
      <c r="L587" s="16">
        <f>VLOOKUP($C587,'Growth rate'!$B$3:$T$93,7,FALSE)*VLOOKUP($E587,BY_COM_Demand_Drivers!$A$5:$I$100,9,FALSE)</f>
        <v>0</v>
      </c>
      <c r="M587" s="49">
        <f t="shared" si="45"/>
        <v>0.87</v>
      </c>
    </row>
    <row r="588" spans="2:13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 t="shared" si="42"/>
        <v>21.209715727385021</v>
      </c>
      <c r="G588" s="16">
        <f t="shared" si="43"/>
        <v>0</v>
      </c>
      <c r="H588" s="16">
        <f t="shared" si="44"/>
        <v>0</v>
      </c>
      <c r="J588" s="16">
        <f>VLOOKUP($C588,'Growth rate'!$B$3:$T$93,7,FALSE)*VLOOKUP($E588,BY_COM_Demand_Drivers!$A$5:$I$100,7,FALSE)</f>
        <v>24.662460148122118</v>
      </c>
      <c r="K588" s="16">
        <f>VLOOKUP($C588,'Growth rate'!$B$3:$T$93,7,FALSE)*VLOOKUP($E588,BY_COM_Demand_Drivers!$A$5:$I$100,8,FALSE)</f>
        <v>0</v>
      </c>
      <c r="L588" s="16">
        <f>VLOOKUP($C588,'Growth rate'!$B$3:$T$93,7,FALSE)*VLOOKUP($E588,BY_COM_Demand_Drivers!$A$5:$I$100,9,FALSE)</f>
        <v>0</v>
      </c>
      <c r="M588" s="49">
        <f t="shared" si="45"/>
        <v>0.86</v>
      </c>
    </row>
    <row r="589" spans="2:13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 t="shared" si="42"/>
        <v>21.260120238494181</v>
      </c>
      <c r="G589" s="16">
        <f t="shared" si="43"/>
        <v>0</v>
      </c>
      <c r="H589" s="16">
        <f t="shared" si="44"/>
        <v>0</v>
      </c>
      <c r="J589" s="16">
        <f>VLOOKUP($C589,'Growth rate'!$B$3:$T$93,7,FALSE)*VLOOKUP($E589,BY_COM_Demand_Drivers!$A$5:$I$100,7,FALSE)</f>
        <v>25.011906162934331</v>
      </c>
      <c r="K589" s="16">
        <f>VLOOKUP($C589,'Growth rate'!$B$3:$T$93,7,FALSE)*VLOOKUP($E589,BY_COM_Demand_Drivers!$A$5:$I$100,8,FALSE)</f>
        <v>0</v>
      </c>
      <c r="L589" s="16">
        <f>VLOOKUP($C589,'Growth rate'!$B$3:$T$93,7,FALSE)*VLOOKUP($E589,BY_COM_Demand_Drivers!$A$5:$I$100,9,FALSE)</f>
        <v>0</v>
      </c>
      <c r="M589" s="49">
        <f t="shared" si="45"/>
        <v>0.85</v>
      </c>
    </row>
    <row r="590" spans="2:13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 t="shared" si="42"/>
        <v>21.240132448862735</v>
      </c>
      <c r="G590" s="16">
        <f t="shared" si="43"/>
        <v>0</v>
      </c>
      <c r="H590" s="16">
        <f t="shared" si="44"/>
        <v>0</v>
      </c>
      <c r="J590" s="16">
        <f>VLOOKUP($C590,'Growth rate'!$B$3:$T$93,7,FALSE)*VLOOKUP($E590,BY_COM_Demand_Drivers!$A$5:$I$100,7,FALSE)</f>
        <v>25.361352177746546</v>
      </c>
      <c r="K590" s="16">
        <f>VLOOKUP($C590,'Growth rate'!$B$3:$T$93,7,FALSE)*VLOOKUP($E590,BY_COM_Demand_Drivers!$A$5:$I$100,8,FALSE)</f>
        <v>0</v>
      </c>
      <c r="L590" s="16">
        <f>VLOOKUP($C590,'Growth rate'!$B$3:$T$93,7,FALSE)*VLOOKUP($E590,BY_COM_Demand_Drivers!$A$5:$I$100,9,FALSE)</f>
        <v>0</v>
      </c>
      <c r="M590" s="49">
        <f t="shared" si="45"/>
        <v>0.83750000000000002</v>
      </c>
    </row>
    <row r="591" spans="2:13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 t="shared" si="42"/>
        <v>21.211408508860973</v>
      </c>
      <c r="G591" s="16">
        <f t="shared" si="43"/>
        <v>0</v>
      </c>
      <c r="H591" s="16">
        <f t="shared" si="44"/>
        <v>0</v>
      </c>
      <c r="J591" s="16">
        <f>VLOOKUP($C591,'Growth rate'!$B$3:$T$93,7,FALSE)*VLOOKUP($E591,BY_COM_Demand_Drivers!$A$5:$I$100,7,FALSE)</f>
        <v>25.710798192558759</v>
      </c>
      <c r="K591" s="16">
        <f>VLOOKUP($C591,'Growth rate'!$B$3:$T$93,7,FALSE)*VLOOKUP($E591,BY_COM_Demand_Drivers!$A$5:$I$100,8,FALSE)</f>
        <v>0</v>
      </c>
      <c r="L591" s="16">
        <f>VLOOKUP($C591,'Growth rate'!$B$3:$T$93,7,FALSE)*VLOOKUP($E591,BY_COM_Demand_Drivers!$A$5:$I$100,9,FALSE)</f>
        <v>0</v>
      </c>
      <c r="M591" s="49">
        <f t="shared" si="45"/>
        <v>0.82499999999999996</v>
      </c>
    </row>
    <row r="592" spans="2:13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 t="shared" si="42"/>
        <v>21.173948418488912</v>
      </c>
      <c r="G592" s="16">
        <f t="shared" si="43"/>
        <v>0</v>
      </c>
      <c r="H592" s="16">
        <f t="shared" si="44"/>
        <v>0</v>
      </c>
      <c r="J592" s="16">
        <f>VLOOKUP($C592,'Growth rate'!$B$3:$T$93,7,FALSE)*VLOOKUP($E592,BY_COM_Demand_Drivers!$A$5:$I$100,7,FALSE)</f>
        <v>26.060244207370967</v>
      </c>
      <c r="K592" s="16">
        <f>VLOOKUP($C592,'Growth rate'!$B$3:$T$93,7,FALSE)*VLOOKUP($E592,BY_COM_Demand_Drivers!$A$5:$I$100,8,FALSE)</f>
        <v>0</v>
      </c>
      <c r="L592" s="16">
        <f>VLOOKUP($C592,'Growth rate'!$B$3:$T$93,7,FALSE)*VLOOKUP($E592,BY_COM_Demand_Drivers!$A$5:$I$100,9,FALSE)</f>
        <v>0</v>
      </c>
      <c r="M592" s="49">
        <f t="shared" si="45"/>
        <v>0.8125</v>
      </c>
    </row>
    <row r="593" spans="2:13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 t="shared" si="42"/>
        <v>21.127752177746544</v>
      </c>
      <c r="G593" s="16">
        <f t="shared" si="43"/>
        <v>0</v>
      </c>
      <c r="H593" s="16">
        <f t="shared" si="44"/>
        <v>0</v>
      </c>
      <c r="J593" s="16">
        <f>VLOOKUP($C593,'Growth rate'!$B$3:$T$93,7,FALSE)*VLOOKUP($E593,BY_COM_Demand_Drivers!$A$5:$I$100,7,FALSE)</f>
        <v>26.40969022218318</v>
      </c>
      <c r="K593" s="16">
        <f>VLOOKUP($C593,'Growth rate'!$B$3:$T$93,7,FALSE)*VLOOKUP($E593,BY_COM_Demand_Drivers!$A$5:$I$100,8,FALSE)</f>
        <v>0</v>
      </c>
      <c r="L593" s="16">
        <f>VLOOKUP($C593,'Growth rate'!$B$3:$T$93,7,FALSE)*VLOOKUP($E593,BY_COM_Demand_Drivers!$A$5:$I$100,9,FALSE)</f>
        <v>0</v>
      </c>
      <c r="M593" s="49">
        <f t="shared" si="45"/>
        <v>0.79999999999999993</v>
      </c>
    </row>
    <row r="594" spans="2:13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 t="shared" si="42"/>
        <v>21.072819786633872</v>
      </c>
      <c r="G594" s="16">
        <f t="shared" si="43"/>
        <v>0</v>
      </c>
      <c r="H594" s="16">
        <f t="shared" si="44"/>
        <v>0</v>
      </c>
      <c r="J594" s="16">
        <f>VLOOKUP($C594,'Growth rate'!$B$3:$T$93,7,FALSE)*VLOOKUP($E594,BY_COM_Demand_Drivers!$A$5:$I$100,7,FALSE)</f>
        <v>26.759136236995396</v>
      </c>
      <c r="K594" s="16">
        <f>VLOOKUP($C594,'Growth rate'!$B$3:$T$93,7,FALSE)*VLOOKUP($E594,BY_COM_Demand_Drivers!$A$5:$I$100,8,FALSE)</f>
        <v>0</v>
      </c>
      <c r="L594" s="16">
        <f>VLOOKUP($C594,'Growth rate'!$B$3:$T$93,7,FALSE)*VLOOKUP($E594,BY_COM_Demand_Drivers!$A$5:$I$100,9,FALSE)</f>
        <v>0</v>
      </c>
      <c r="M594" s="49">
        <f t="shared" si="45"/>
        <v>0.78749999999999998</v>
      </c>
    </row>
    <row r="595" spans="2:13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 t="shared" si="42"/>
        <v>21.009151245150893</v>
      </c>
      <c r="G595" s="16">
        <f t="shared" si="43"/>
        <v>0</v>
      </c>
      <c r="H595" s="16">
        <f t="shared" si="44"/>
        <v>0</v>
      </c>
      <c r="J595" s="16">
        <f>VLOOKUP($C595,'Growth rate'!$B$3:$T$93,7,FALSE)*VLOOKUP($E595,BY_COM_Demand_Drivers!$A$5:$I$100,7,FALSE)</f>
        <v>27.108582251807604</v>
      </c>
      <c r="K595" s="16">
        <f>VLOOKUP($C595,'Growth rate'!$B$3:$T$93,7,FALSE)*VLOOKUP($E595,BY_COM_Demand_Drivers!$A$5:$I$100,8,FALSE)</f>
        <v>0</v>
      </c>
      <c r="L595" s="16">
        <f>VLOOKUP($C595,'Growth rate'!$B$3:$T$93,7,FALSE)*VLOOKUP($E595,BY_COM_Demand_Drivers!$A$5:$I$100,9,FALSE)</f>
        <v>0</v>
      </c>
      <c r="M595" s="49">
        <f t="shared" si="45"/>
        <v>0.77499999999999991</v>
      </c>
    </row>
    <row r="596" spans="2:13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 t="shared" si="42"/>
        <v>20.93674655329761</v>
      </c>
      <c r="G596" s="16">
        <f t="shared" si="43"/>
        <v>0</v>
      </c>
      <c r="H596" s="16">
        <f t="shared" si="44"/>
        <v>0</v>
      </c>
      <c r="J596" s="16">
        <f>VLOOKUP($C596,'Growth rate'!$B$3:$T$93,7,FALSE)*VLOOKUP($E596,BY_COM_Demand_Drivers!$A$5:$I$100,7,FALSE)</f>
        <v>27.458028266619817</v>
      </c>
      <c r="K596" s="16">
        <f>VLOOKUP($C596,'Growth rate'!$B$3:$T$93,7,FALSE)*VLOOKUP($E596,BY_COM_Demand_Drivers!$A$5:$I$100,8,FALSE)</f>
        <v>0</v>
      </c>
      <c r="L596" s="16">
        <f>VLOOKUP($C596,'Growth rate'!$B$3:$T$93,7,FALSE)*VLOOKUP($E596,BY_COM_Demand_Drivers!$A$5:$I$100,9,FALSE)</f>
        <v>0</v>
      </c>
      <c r="M596" s="49">
        <f t="shared" si="45"/>
        <v>0.76249999999999996</v>
      </c>
    </row>
    <row r="597" spans="2:13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 t="shared" si="42"/>
        <v>20.85560571107402</v>
      </c>
      <c r="G597" s="16">
        <f t="shared" si="43"/>
        <v>0</v>
      </c>
      <c r="H597" s="16">
        <f t="shared" si="44"/>
        <v>0</v>
      </c>
      <c r="J597" s="16">
        <f>VLOOKUP($C597,'Growth rate'!$B$3:$T$93,7,FALSE)*VLOOKUP($E597,BY_COM_Demand_Drivers!$A$5:$I$100,7,FALSE)</f>
        <v>27.807474281432029</v>
      </c>
      <c r="K597" s="16">
        <f>VLOOKUP($C597,'Growth rate'!$B$3:$T$93,7,FALSE)*VLOOKUP($E597,BY_COM_Demand_Drivers!$A$5:$I$100,8,FALSE)</f>
        <v>0</v>
      </c>
      <c r="L597" s="16">
        <f>VLOOKUP($C597,'Growth rate'!$B$3:$T$93,7,FALSE)*VLOOKUP($E597,BY_COM_Demand_Drivers!$A$5:$I$100,9,FALSE)</f>
        <v>0</v>
      </c>
      <c r="M597" s="49">
        <f t="shared" si="45"/>
        <v>0.75</v>
      </c>
    </row>
    <row r="598" spans="2:13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 t="shared" si="42"/>
        <v>20.76572871848013</v>
      </c>
      <c r="G598" s="16">
        <f t="shared" si="43"/>
        <v>0</v>
      </c>
      <c r="H598" s="16">
        <f t="shared" si="44"/>
        <v>0</v>
      </c>
      <c r="J598" s="16">
        <f>VLOOKUP($C598,'Growth rate'!$B$3:$T$93,7,FALSE)*VLOOKUP($E598,BY_COM_Demand_Drivers!$A$5:$I$100,7,FALSE)</f>
        <v>28.156920296244245</v>
      </c>
      <c r="K598" s="16">
        <f>VLOOKUP($C598,'Growth rate'!$B$3:$T$93,7,FALSE)*VLOOKUP($E598,BY_COM_Demand_Drivers!$A$5:$I$100,8,FALSE)</f>
        <v>0</v>
      </c>
      <c r="L598" s="16">
        <f>VLOOKUP($C598,'Growth rate'!$B$3:$T$93,7,FALSE)*VLOOKUP($E598,BY_COM_Demand_Drivers!$A$5:$I$100,9,FALSE)</f>
        <v>0</v>
      </c>
      <c r="M598" s="49">
        <f t="shared" si="45"/>
        <v>0.73749999999999993</v>
      </c>
    </row>
    <row r="599" spans="2:13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 t="shared" si="42"/>
        <v>20.667115575515929</v>
      </c>
      <c r="G599" s="16">
        <f t="shared" si="43"/>
        <v>0</v>
      </c>
      <c r="H599" s="16">
        <f t="shared" si="44"/>
        <v>0</v>
      </c>
      <c r="J599" s="16">
        <f>VLOOKUP($C599,'Growth rate'!$B$3:$T$93,7,FALSE)*VLOOKUP($E599,BY_COM_Demand_Drivers!$A$5:$I$100,7,FALSE)</f>
        <v>28.506366311056457</v>
      </c>
      <c r="K599" s="16">
        <f>VLOOKUP($C599,'Growth rate'!$B$3:$T$93,7,FALSE)*VLOOKUP($E599,BY_COM_Demand_Drivers!$A$5:$I$100,8,FALSE)</f>
        <v>0</v>
      </c>
      <c r="L599" s="16">
        <f>VLOOKUP($C599,'Growth rate'!$B$3:$T$93,7,FALSE)*VLOOKUP($E599,BY_COM_Demand_Drivers!$A$5:$I$100,9,FALSE)</f>
        <v>0</v>
      </c>
      <c r="M599" s="49">
        <f t="shared" si="45"/>
        <v>0.72499999999999998</v>
      </c>
    </row>
    <row r="600" spans="2:13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 t="shared" si="42"/>
        <v>20.559766282181421</v>
      </c>
      <c r="G600" s="16">
        <f t="shared" si="43"/>
        <v>0</v>
      </c>
      <c r="H600" s="16">
        <f t="shared" si="44"/>
        <v>0</v>
      </c>
      <c r="J600" s="16">
        <f>VLOOKUP($C600,'Growth rate'!$B$3:$T$93,7,FALSE)*VLOOKUP($E600,BY_COM_Demand_Drivers!$A$5:$I$100,7,FALSE)</f>
        <v>28.855812325868666</v>
      </c>
      <c r="K600" s="16">
        <f>VLOOKUP($C600,'Growth rate'!$B$3:$T$93,7,FALSE)*VLOOKUP($E600,BY_COM_Demand_Drivers!$A$5:$I$100,8,FALSE)</f>
        <v>0</v>
      </c>
      <c r="L600" s="16">
        <f>VLOOKUP($C600,'Growth rate'!$B$3:$T$93,7,FALSE)*VLOOKUP($E600,BY_COM_Demand_Drivers!$A$5:$I$100,9,FALSE)</f>
        <v>0</v>
      </c>
      <c r="M600" s="49">
        <f t="shared" si="45"/>
        <v>0.71249999999999991</v>
      </c>
    </row>
    <row r="601" spans="2:13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 t="shared" si="42"/>
        <v>20.443680838476613</v>
      </c>
      <c r="G601" s="16">
        <f t="shared" si="43"/>
        <v>0</v>
      </c>
      <c r="H601" s="16">
        <f t="shared" si="44"/>
        <v>0</v>
      </c>
      <c r="J601" s="16">
        <f>VLOOKUP($C601,'Growth rate'!$B$3:$T$93,7,FALSE)*VLOOKUP($E601,BY_COM_Demand_Drivers!$A$5:$I$100,7,FALSE)</f>
        <v>29.205258340680878</v>
      </c>
      <c r="K601" s="16">
        <f>VLOOKUP($C601,'Growth rate'!$B$3:$T$93,7,FALSE)*VLOOKUP($E601,BY_COM_Demand_Drivers!$A$5:$I$100,8,FALSE)</f>
        <v>0</v>
      </c>
      <c r="L601" s="16">
        <f>VLOOKUP($C601,'Growth rate'!$B$3:$T$93,7,FALSE)*VLOOKUP($E601,BY_COM_Demand_Drivers!$A$5:$I$100,9,FALSE)</f>
        <v>0</v>
      </c>
      <c r="M601" s="49">
        <f t="shared" si="45"/>
        <v>0.7</v>
      </c>
    </row>
    <row r="602" spans="2:13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 t="shared" si="42"/>
        <v>20.318859244401501</v>
      </c>
      <c r="G602" s="16">
        <f t="shared" si="43"/>
        <v>0</v>
      </c>
      <c r="H602" s="16">
        <f t="shared" si="44"/>
        <v>0</v>
      </c>
      <c r="J602" s="16">
        <f>VLOOKUP($C602,'Growth rate'!$B$3:$T$93,7,FALSE)*VLOOKUP($E602,BY_COM_Demand_Drivers!$A$5:$I$100,7,FALSE)</f>
        <v>29.554704355493094</v>
      </c>
      <c r="K602" s="16">
        <f>VLOOKUP($C602,'Growth rate'!$B$3:$T$93,7,FALSE)*VLOOKUP($E602,BY_COM_Demand_Drivers!$A$5:$I$100,8,FALSE)</f>
        <v>0</v>
      </c>
      <c r="L602" s="16">
        <f>VLOOKUP($C602,'Growth rate'!$B$3:$T$93,7,FALSE)*VLOOKUP($E602,BY_COM_Demand_Drivers!$A$5:$I$100,9,FALSE)</f>
        <v>0</v>
      </c>
      <c r="M602" s="49">
        <f t="shared" si="45"/>
        <v>0.6875</v>
      </c>
    </row>
    <row r="603" spans="2:13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 t="shared" si="42"/>
        <v>20.185301499956076</v>
      </c>
      <c r="G603" s="16">
        <f t="shared" si="43"/>
        <v>0</v>
      </c>
      <c r="H603" s="16">
        <f t="shared" si="44"/>
        <v>0</v>
      </c>
      <c r="J603" s="16">
        <f>VLOOKUP($C603,'Growth rate'!$B$3:$T$93,7,FALSE)*VLOOKUP($E603,BY_COM_Demand_Drivers!$A$5:$I$100,7,FALSE)</f>
        <v>29.904150370305302</v>
      </c>
      <c r="K603" s="16">
        <f>VLOOKUP($C603,'Growth rate'!$B$3:$T$93,7,FALSE)*VLOOKUP($E603,BY_COM_Demand_Drivers!$A$5:$I$100,8,FALSE)</f>
        <v>0</v>
      </c>
      <c r="L603" s="16">
        <f>VLOOKUP($C603,'Growth rate'!$B$3:$T$93,7,FALSE)*VLOOKUP($E603,BY_COM_Demand_Drivers!$A$5:$I$100,9,FALSE)</f>
        <v>0</v>
      </c>
      <c r="M603" s="49">
        <f t="shared" si="45"/>
        <v>0.67499999999999993</v>
      </c>
    </row>
    <row r="604" spans="2:13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 t="shared" si="42"/>
        <v>20.043007605140353</v>
      </c>
      <c r="G604" s="16">
        <f t="shared" si="43"/>
        <v>0</v>
      </c>
      <c r="H604" s="16">
        <f t="shared" si="44"/>
        <v>0</v>
      </c>
      <c r="J604" s="16">
        <f>VLOOKUP($C604,'Growth rate'!$B$3:$T$93,7,FALSE)*VLOOKUP($E604,BY_COM_Demand_Drivers!$A$5:$I$100,7,FALSE)</f>
        <v>30.253596385117515</v>
      </c>
      <c r="K604" s="16">
        <f>VLOOKUP($C604,'Growth rate'!$B$3:$T$93,7,FALSE)*VLOOKUP($E604,BY_COM_Demand_Drivers!$A$5:$I$100,8,FALSE)</f>
        <v>0</v>
      </c>
      <c r="L604" s="16">
        <f>VLOOKUP($C604,'Growth rate'!$B$3:$T$93,7,FALSE)*VLOOKUP($E604,BY_COM_Demand_Drivers!$A$5:$I$100,9,FALSE)</f>
        <v>0</v>
      </c>
      <c r="M604" s="49">
        <f t="shared" si="45"/>
        <v>0.66249999999999998</v>
      </c>
    </row>
    <row r="605" spans="2:13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 t="shared" si="42"/>
        <v>19.89197755995432</v>
      </c>
      <c r="G605" s="16">
        <f t="shared" si="43"/>
        <v>0</v>
      </c>
      <c r="H605" s="16">
        <f t="shared" si="44"/>
        <v>0</v>
      </c>
      <c r="J605" s="16">
        <f>VLOOKUP($C605,'Growth rate'!$B$3:$T$93,7,FALSE)*VLOOKUP($E605,BY_COM_Demand_Drivers!$A$5:$I$100,7,FALSE)</f>
        <v>30.603042399929727</v>
      </c>
      <c r="K605" s="16">
        <f>VLOOKUP($C605,'Growth rate'!$B$3:$T$93,7,FALSE)*VLOOKUP($E605,BY_COM_Demand_Drivers!$A$5:$I$100,8,FALSE)</f>
        <v>0</v>
      </c>
      <c r="L605" s="16">
        <f>VLOOKUP($C605,'Growth rate'!$B$3:$T$93,7,FALSE)*VLOOKUP($E605,BY_COM_Demand_Drivers!$A$5:$I$100,9,FALSE)</f>
        <v>0</v>
      </c>
      <c r="M605" s="49">
        <f t="shared" si="45"/>
        <v>0.64999999999999991</v>
      </c>
    </row>
    <row r="606" spans="2:13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 t="shared" si="42"/>
        <v>19.732211364397983</v>
      </c>
      <c r="G606" s="16">
        <f t="shared" si="43"/>
        <v>0</v>
      </c>
      <c r="H606" s="16">
        <f t="shared" si="44"/>
        <v>0</v>
      </c>
      <c r="J606" s="16">
        <f>VLOOKUP($C606,'Growth rate'!$B$3:$T$93,7,FALSE)*VLOOKUP($E606,BY_COM_Demand_Drivers!$A$5:$I$100,7,FALSE)</f>
        <v>30.952488414741936</v>
      </c>
      <c r="K606" s="16">
        <f>VLOOKUP($C606,'Growth rate'!$B$3:$T$93,7,FALSE)*VLOOKUP($E606,BY_COM_Demand_Drivers!$A$5:$I$100,8,FALSE)</f>
        <v>0</v>
      </c>
      <c r="L606" s="16">
        <f>VLOOKUP($C606,'Growth rate'!$B$3:$T$93,7,FALSE)*VLOOKUP($E606,BY_COM_Demand_Drivers!$A$5:$I$100,9,FALSE)</f>
        <v>0</v>
      </c>
      <c r="M606" s="49">
        <f t="shared" si="45"/>
        <v>0.63749999999999996</v>
      </c>
    </row>
    <row r="607" spans="2:13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 t="shared" si="42"/>
        <v>19.563709018471343</v>
      </c>
      <c r="G607" s="16">
        <f t="shared" si="43"/>
        <v>0</v>
      </c>
      <c r="H607" s="16">
        <f t="shared" si="44"/>
        <v>0</v>
      </c>
      <c r="J607" s="16">
        <f>VLOOKUP($C607,'Growth rate'!$B$3:$T$93,7,FALSE)*VLOOKUP($E607,BY_COM_Demand_Drivers!$A$5:$I$100,7,FALSE)</f>
        <v>31.301934429554152</v>
      </c>
      <c r="K607" s="16">
        <f>VLOOKUP($C607,'Growth rate'!$B$3:$T$93,7,FALSE)*VLOOKUP($E607,BY_COM_Demand_Drivers!$A$5:$I$100,8,FALSE)</f>
        <v>0</v>
      </c>
      <c r="L607" s="16">
        <f>VLOOKUP($C607,'Growth rate'!$B$3:$T$93,7,FALSE)*VLOOKUP($E607,BY_COM_Demand_Drivers!$A$5:$I$100,9,FALSE)</f>
        <v>0</v>
      </c>
      <c r="M607" s="49">
        <f t="shared" si="45"/>
        <v>0.625</v>
      </c>
    </row>
    <row r="608" spans="2:13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 t="shared" si="42"/>
        <v>19.386470522174395</v>
      </c>
      <c r="G608" s="16">
        <f t="shared" si="43"/>
        <v>0</v>
      </c>
      <c r="H608" s="16">
        <f t="shared" si="44"/>
        <v>0</v>
      </c>
      <c r="J608" s="16">
        <f>VLOOKUP($C608,'Growth rate'!$B$3:$T$93,7,FALSE)*VLOOKUP($E608,BY_COM_Demand_Drivers!$A$5:$I$100,7,FALSE)</f>
        <v>31.651380444366364</v>
      </c>
      <c r="K608" s="16">
        <f>VLOOKUP($C608,'Growth rate'!$B$3:$T$93,7,FALSE)*VLOOKUP($E608,BY_COM_Demand_Drivers!$A$5:$I$100,8,FALSE)</f>
        <v>0</v>
      </c>
      <c r="L608" s="16">
        <f>VLOOKUP($C608,'Growth rate'!$B$3:$T$93,7,FALSE)*VLOOKUP($E608,BY_COM_Demand_Drivers!$A$5:$I$100,9,FALSE)</f>
        <v>0</v>
      </c>
      <c r="M608" s="49">
        <f t="shared" si="45"/>
        <v>0.61249999999999993</v>
      </c>
    </row>
    <row r="609" spans="2:13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 t="shared" si="42"/>
        <v>19.200495875507144</v>
      </c>
      <c r="G609" s="16">
        <f t="shared" si="43"/>
        <v>0</v>
      </c>
      <c r="H609" s="16">
        <f t="shared" si="44"/>
        <v>0</v>
      </c>
      <c r="J609" s="16">
        <f>VLOOKUP($C609,'Growth rate'!$B$3:$T$93,7,FALSE)*VLOOKUP($E609,BY_COM_Demand_Drivers!$A$5:$I$100,7,FALSE)</f>
        <v>32.000826459178576</v>
      </c>
      <c r="K609" s="16">
        <f>VLOOKUP($C609,'Growth rate'!$B$3:$T$93,7,FALSE)*VLOOKUP($E609,BY_COM_Demand_Drivers!$A$5:$I$100,8,FALSE)</f>
        <v>0</v>
      </c>
      <c r="L609" s="16">
        <f>VLOOKUP($C609,'Growth rate'!$B$3:$T$93,7,FALSE)*VLOOKUP($E609,BY_COM_Demand_Drivers!$A$5:$I$100,9,FALSE)</f>
        <v>0</v>
      </c>
      <c r="M609" s="49">
        <f t="shared" si="45"/>
        <v>0.6</v>
      </c>
    </row>
    <row r="610" spans="2:13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 t="shared" si="42"/>
        <v>19.507703809515263</v>
      </c>
      <c r="G610" s="16">
        <f t="shared" si="43"/>
        <v>0</v>
      </c>
      <c r="H610" s="16">
        <f t="shared" si="44"/>
        <v>0</v>
      </c>
      <c r="J610" s="16">
        <f>VLOOKUP($C610,'Growth rate'!$B$3:$T$93,7,FALSE)*VLOOKUP($E610,BY_COM_Demand_Drivers!$A$5:$I$100,7,FALSE)</f>
        <v>32.512839682525438</v>
      </c>
      <c r="K610" s="16">
        <f>VLOOKUP($C610,'Growth rate'!$B$3:$T$93,7,FALSE)*VLOOKUP($E610,BY_COM_Demand_Drivers!$A$5:$I$100,8,FALSE)</f>
        <v>0</v>
      </c>
      <c r="L610" s="16">
        <f>VLOOKUP($C610,'Growth rate'!$B$3:$T$93,7,FALSE)*VLOOKUP($E610,BY_COM_Demand_Drivers!$A$5:$I$100,9,FALSE)</f>
        <v>0</v>
      </c>
      <c r="M610" s="49">
        <f t="shared" si="45"/>
        <v>0.6</v>
      </c>
    </row>
    <row r="611" spans="2:13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 t="shared" si="42"/>
        <v>19.819827070467507</v>
      </c>
      <c r="G611" s="16">
        <f t="shared" si="43"/>
        <v>0</v>
      </c>
      <c r="H611" s="16">
        <f t="shared" si="44"/>
        <v>0</v>
      </c>
      <c r="J611" s="16">
        <f>VLOOKUP($C611,'Growth rate'!$B$3:$T$93,7,FALSE)*VLOOKUP($E611,BY_COM_Demand_Drivers!$A$5:$I$100,7,FALSE)</f>
        <v>33.033045117445845</v>
      </c>
      <c r="K611" s="16">
        <f>VLOOKUP($C611,'Growth rate'!$B$3:$T$93,7,FALSE)*VLOOKUP($E611,BY_COM_Demand_Drivers!$A$5:$I$100,8,FALSE)</f>
        <v>0</v>
      </c>
      <c r="L611" s="16">
        <f>VLOOKUP($C611,'Growth rate'!$B$3:$T$93,7,FALSE)*VLOOKUP($E611,BY_COM_Demand_Drivers!$A$5:$I$100,9,FALSE)</f>
        <v>0</v>
      </c>
      <c r="M611" s="49">
        <f t="shared" si="45"/>
        <v>0.6</v>
      </c>
    </row>
    <row r="612" spans="2:13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 t="shared" si="42"/>
        <v>20.136944303594984</v>
      </c>
      <c r="G612" s="16">
        <f t="shared" si="43"/>
        <v>0</v>
      </c>
      <c r="H612" s="16">
        <f t="shared" si="44"/>
        <v>0</v>
      </c>
      <c r="J612" s="16">
        <f>VLOOKUP($C612,'Growth rate'!$B$3:$T$93,7,FALSE)*VLOOKUP($E612,BY_COM_Demand_Drivers!$A$5:$I$100,7,FALSE)</f>
        <v>33.561573839324971</v>
      </c>
      <c r="K612" s="16">
        <f>VLOOKUP($C612,'Growth rate'!$B$3:$T$93,7,FALSE)*VLOOKUP($E612,BY_COM_Demand_Drivers!$A$5:$I$100,8,FALSE)</f>
        <v>0</v>
      </c>
      <c r="L612" s="16">
        <f>VLOOKUP($C612,'Growth rate'!$B$3:$T$93,7,FALSE)*VLOOKUP($E612,BY_COM_Demand_Drivers!$A$5:$I$100,9,FALSE)</f>
        <v>0</v>
      </c>
      <c r="M612" s="49">
        <f t="shared" si="45"/>
        <v>0.6</v>
      </c>
    </row>
    <row r="613" spans="2:13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 t="shared" si="42"/>
        <v>20.459135412452508</v>
      </c>
      <c r="G613" s="16">
        <f t="shared" si="43"/>
        <v>0</v>
      </c>
      <c r="H613" s="16">
        <f t="shared" si="44"/>
        <v>0</v>
      </c>
      <c r="J613" s="16">
        <f>VLOOKUP($C613,'Growth rate'!$B$3:$T$93,7,FALSE)*VLOOKUP($E613,BY_COM_Demand_Drivers!$A$5:$I$100,7,FALSE)</f>
        <v>34.09855902075418</v>
      </c>
      <c r="K613" s="16">
        <f>VLOOKUP($C613,'Growth rate'!$B$3:$T$93,7,FALSE)*VLOOKUP($E613,BY_COM_Demand_Drivers!$A$5:$I$100,8,FALSE)</f>
        <v>0</v>
      </c>
      <c r="L613" s="16">
        <f>VLOOKUP($C613,'Growth rate'!$B$3:$T$93,7,FALSE)*VLOOKUP($E613,BY_COM_Demand_Drivers!$A$5:$I$100,9,FALSE)</f>
        <v>0</v>
      </c>
      <c r="M613" s="49">
        <f t="shared" si="45"/>
        <v>0.6</v>
      </c>
    </row>
    <row r="614" spans="2:13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 t="shared" si="42"/>
        <v>20.786481579051742</v>
      </c>
      <c r="G614" s="16">
        <f t="shared" si="43"/>
        <v>0</v>
      </c>
      <c r="H614" s="16">
        <f t="shared" si="44"/>
        <v>0</v>
      </c>
      <c r="J614" s="16">
        <f>VLOOKUP($C614,'Growth rate'!$B$3:$T$93,7,FALSE)*VLOOKUP($E614,BY_COM_Demand_Drivers!$A$5:$I$100,7,FALSE)</f>
        <v>34.644135965086235</v>
      </c>
      <c r="K614" s="16">
        <f>VLOOKUP($C614,'Growth rate'!$B$3:$T$93,7,FALSE)*VLOOKUP($E614,BY_COM_Demand_Drivers!$A$5:$I$100,8,FALSE)</f>
        <v>0</v>
      </c>
      <c r="L614" s="16">
        <f>VLOOKUP($C614,'Growth rate'!$B$3:$T$93,7,FALSE)*VLOOKUP($E614,BY_COM_Demand_Drivers!$A$5:$I$100,9,FALSE)</f>
        <v>0</v>
      </c>
      <c r="M614" s="49">
        <f t="shared" si="45"/>
        <v>0.6</v>
      </c>
    </row>
    <row r="615" spans="2:13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 t="shared" si="42"/>
        <v>21.119065284316569</v>
      </c>
      <c r="G615" s="16">
        <f t="shared" si="43"/>
        <v>0</v>
      </c>
      <c r="H615" s="16">
        <f t="shared" si="44"/>
        <v>0</v>
      </c>
      <c r="J615" s="16">
        <f>VLOOKUP($C615,'Growth rate'!$B$3:$T$93,7,FALSE)*VLOOKUP($E615,BY_COM_Demand_Drivers!$A$5:$I$100,7,FALSE)</f>
        <v>35.198442140527618</v>
      </c>
      <c r="K615" s="16">
        <f>VLOOKUP($C615,'Growth rate'!$B$3:$T$93,7,FALSE)*VLOOKUP($E615,BY_COM_Demand_Drivers!$A$5:$I$100,8,FALSE)</f>
        <v>0</v>
      </c>
      <c r="L615" s="16">
        <f>VLOOKUP($C615,'Growth rate'!$B$3:$T$93,7,FALSE)*VLOOKUP($E615,BY_COM_Demand_Drivers!$A$5:$I$100,9,FALSE)</f>
        <v>0</v>
      </c>
      <c r="M615" s="49">
        <f t="shared" si="45"/>
        <v>0.6</v>
      </c>
    </row>
    <row r="616" spans="2:13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 t="shared" si="42"/>
        <v>21.456970328865641</v>
      </c>
      <c r="G616" s="16">
        <f t="shared" si="43"/>
        <v>0</v>
      </c>
      <c r="H616" s="16">
        <f t="shared" si="44"/>
        <v>0</v>
      </c>
      <c r="J616" s="16">
        <f>VLOOKUP($C616,'Growth rate'!$B$3:$T$93,7,FALSE)*VLOOKUP($E616,BY_COM_Demand_Drivers!$A$5:$I$100,7,FALSE)</f>
        <v>35.761617214776066</v>
      </c>
      <c r="K616" s="16">
        <f>VLOOKUP($C616,'Growth rate'!$B$3:$T$93,7,FALSE)*VLOOKUP($E616,BY_COM_Demand_Drivers!$A$5:$I$100,8,FALSE)</f>
        <v>0</v>
      </c>
      <c r="L616" s="16">
        <f>VLOOKUP($C616,'Growth rate'!$B$3:$T$93,7,FALSE)*VLOOKUP($E616,BY_COM_Demand_Drivers!$A$5:$I$100,9,FALSE)</f>
        <v>0</v>
      </c>
      <c r="M616" s="49">
        <f t="shared" si="45"/>
        <v>0.6</v>
      </c>
    </row>
    <row r="617" spans="2:13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 t="shared" si="42"/>
        <v>21.800281854127491</v>
      </c>
      <c r="G617" s="16">
        <f t="shared" si="43"/>
        <v>0</v>
      </c>
      <c r="H617" s="16">
        <f t="shared" si="44"/>
        <v>0</v>
      </c>
      <c r="J617" s="16">
        <f>VLOOKUP($C617,'Growth rate'!$B$3:$T$93,7,FALSE)*VLOOKUP($E617,BY_COM_Demand_Drivers!$A$5:$I$100,7,FALSE)</f>
        <v>36.333803090212484</v>
      </c>
      <c r="K617" s="16">
        <f>VLOOKUP($C617,'Growth rate'!$B$3:$T$93,7,FALSE)*VLOOKUP($E617,BY_COM_Demand_Drivers!$A$5:$I$100,8,FALSE)</f>
        <v>0</v>
      </c>
      <c r="L617" s="16">
        <f>VLOOKUP($C617,'Growth rate'!$B$3:$T$93,7,FALSE)*VLOOKUP($E617,BY_COM_Demand_Drivers!$A$5:$I$100,9,FALSE)</f>
        <v>0</v>
      </c>
      <c r="M617" s="49">
        <f t="shared" si="45"/>
        <v>0.6</v>
      </c>
    </row>
    <row r="618" spans="2:13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 t="shared" si="42"/>
        <v>22.149086363793529</v>
      </c>
      <c r="G618" s="16">
        <f t="shared" si="43"/>
        <v>0</v>
      </c>
      <c r="H618" s="16">
        <f t="shared" si="44"/>
        <v>0</v>
      </c>
      <c r="J618" s="16">
        <f>VLOOKUP($C618,'Growth rate'!$B$3:$T$93,7,FALSE)*VLOOKUP($E618,BY_COM_Demand_Drivers!$A$5:$I$100,7,FALSE)</f>
        <v>36.915143939655884</v>
      </c>
      <c r="K618" s="16">
        <f>VLOOKUP($C618,'Growth rate'!$B$3:$T$93,7,FALSE)*VLOOKUP($E618,BY_COM_Demand_Drivers!$A$5:$I$100,8,FALSE)</f>
        <v>0</v>
      </c>
      <c r="L618" s="16">
        <f>VLOOKUP($C618,'Growth rate'!$B$3:$T$93,7,FALSE)*VLOOKUP($E618,BY_COM_Demand_Drivers!$A$5:$I$100,9,FALSE)</f>
        <v>0</v>
      </c>
      <c r="M618" s="49">
        <f t="shared" si="45"/>
        <v>0.6</v>
      </c>
    </row>
    <row r="619" spans="2:13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 t="shared" si="42"/>
        <v>22.503471745614224</v>
      </c>
      <c r="G619" s="16">
        <f t="shared" si="43"/>
        <v>0</v>
      </c>
      <c r="H619" s="16">
        <f t="shared" si="44"/>
        <v>0</v>
      </c>
      <c r="J619" s="16">
        <f>VLOOKUP($C619,'Growth rate'!$B$3:$T$93,7,FALSE)*VLOOKUP($E619,BY_COM_Demand_Drivers!$A$5:$I$100,7,FALSE)</f>
        <v>37.505786242690377</v>
      </c>
      <c r="K619" s="16">
        <f>VLOOKUP($C619,'Growth rate'!$B$3:$T$93,7,FALSE)*VLOOKUP($E619,BY_COM_Demand_Drivers!$A$5:$I$100,8,FALSE)</f>
        <v>0</v>
      </c>
      <c r="L619" s="16">
        <f>VLOOKUP($C619,'Growth rate'!$B$3:$T$93,7,FALSE)*VLOOKUP($E619,BY_COM_Demand_Drivers!$A$5:$I$100,9,FALSE)</f>
        <v>0</v>
      </c>
      <c r="M619" s="49">
        <f t="shared" si="45"/>
        <v>0.6</v>
      </c>
    </row>
    <row r="620" spans="2:13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 t="shared" si="42"/>
        <v>22.863527293544053</v>
      </c>
      <c r="G620" s="16">
        <f t="shared" si="43"/>
        <v>0</v>
      </c>
      <c r="H620" s="16">
        <f t="shared" si="44"/>
        <v>0</v>
      </c>
      <c r="J620" s="16">
        <f>VLOOKUP($C620,'Growth rate'!$B$3:$T$93,7,FALSE)*VLOOKUP($E620,BY_COM_Demand_Drivers!$A$5:$I$100,7,FALSE)</f>
        <v>38.105878822573423</v>
      </c>
      <c r="K620" s="16">
        <f>VLOOKUP($C620,'Growth rate'!$B$3:$T$93,7,FALSE)*VLOOKUP($E620,BY_COM_Demand_Drivers!$A$5:$I$100,8,FALSE)</f>
        <v>0</v>
      </c>
      <c r="L620" s="16">
        <f>VLOOKUP($C620,'Growth rate'!$B$3:$T$93,7,FALSE)*VLOOKUP($E620,BY_COM_Demand_Drivers!$A$5:$I$100,9,FALSE)</f>
        <v>0</v>
      </c>
      <c r="M620" s="49">
        <f t="shared" si="45"/>
        <v>0.6</v>
      </c>
    </row>
    <row r="621" spans="2:13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 t="shared" si="42"/>
        <v>23.229343730240757</v>
      </c>
      <c r="G621" s="16">
        <f t="shared" si="43"/>
        <v>0</v>
      </c>
      <c r="H621" s="16">
        <f t="shared" si="44"/>
        <v>0</v>
      </c>
      <c r="J621" s="16">
        <f>VLOOKUP($C621,'Growth rate'!$B$3:$T$93,7,FALSE)*VLOOKUP($E621,BY_COM_Demand_Drivers!$A$5:$I$100,7,FALSE)</f>
        <v>38.715572883734595</v>
      </c>
      <c r="K621" s="16">
        <f>VLOOKUP($C621,'Growth rate'!$B$3:$T$93,7,FALSE)*VLOOKUP($E621,BY_COM_Demand_Drivers!$A$5:$I$100,8,FALSE)</f>
        <v>0</v>
      </c>
      <c r="L621" s="16">
        <f>VLOOKUP($C621,'Growth rate'!$B$3:$T$93,7,FALSE)*VLOOKUP($E621,BY_COM_Demand_Drivers!$A$5:$I$100,9,FALSE)</f>
        <v>0</v>
      </c>
      <c r="M621" s="49">
        <f t="shared" si="45"/>
        <v>0.6</v>
      </c>
    </row>
    <row r="622" spans="2:13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 t="shared" si="42"/>
        <v>23.601013229924611</v>
      </c>
      <c r="G622" s="16">
        <f t="shared" si="43"/>
        <v>0</v>
      </c>
      <c r="H622" s="16">
        <f t="shared" si="44"/>
        <v>0</v>
      </c>
      <c r="J622" s="16">
        <f>VLOOKUP($C622,'Growth rate'!$B$3:$T$93,7,FALSE)*VLOOKUP($E622,BY_COM_Demand_Drivers!$A$5:$I$100,7,FALSE)</f>
        <v>39.335022049874354</v>
      </c>
      <c r="K622" s="16">
        <f>VLOOKUP($C622,'Growth rate'!$B$3:$T$93,7,FALSE)*VLOOKUP($E622,BY_COM_Demand_Drivers!$A$5:$I$100,8,FALSE)</f>
        <v>0</v>
      </c>
      <c r="L622" s="16">
        <f>VLOOKUP($C622,'Growth rate'!$B$3:$T$93,7,FALSE)*VLOOKUP($E622,BY_COM_Demand_Drivers!$A$5:$I$100,9,FALSE)</f>
        <v>0</v>
      </c>
      <c r="M622" s="49">
        <f t="shared" si="45"/>
        <v>0.6</v>
      </c>
    </row>
    <row r="623" spans="2:13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 t="shared" si="42"/>
        <v>23.97862944160341</v>
      </c>
      <c r="G623" s="16">
        <f t="shared" si="43"/>
        <v>0</v>
      </c>
      <c r="H623" s="16">
        <f t="shared" si="44"/>
        <v>0</v>
      </c>
      <c r="J623" s="16">
        <f>VLOOKUP($C623,'Growth rate'!$B$3:$T$93,7,FALSE)*VLOOKUP($E623,BY_COM_Demand_Drivers!$A$5:$I$100,7,FALSE)</f>
        <v>39.964382402672349</v>
      </c>
      <c r="K623" s="16">
        <f>VLOOKUP($C623,'Growth rate'!$B$3:$T$93,7,FALSE)*VLOOKUP($E623,BY_COM_Demand_Drivers!$A$5:$I$100,8,FALSE)</f>
        <v>0</v>
      </c>
      <c r="L623" s="16">
        <f>VLOOKUP($C623,'Growth rate'!$B$3:$T$93,7,FALSE)*VLOOKUP($E623,BY_COM_Demand_Drivers!$A$5:$I$100,9,FALSE)</f>
        <v>0</v>
      </c>
      <c r="M623" s="49">
        <f t="shared" si="45"/>
        <v>0.6</v>
      </c>
    </row>
    <row r="624" spans="2:13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 t="shared" si="42"/>
        <v>24.362287512669059</v>
      </c>
      <c r="G624" s="16">
        <f t="shared" si="43"/>
        <v>0</v>
      </c>
      <c r="H624" s="16">
        <f t="shared" si="44"/>
        <v>0</v>
      </c>
      <c r="J624" s="16">
        <f>VLOOKUP($C624,'Growth rate'!$B$3:$T$93,7,FALSE)*VLOOKUP($E624,BY_COM_Demand_Drivers!$A$5:$I$100,7,FALSE)</f>
        <v>40.603812521115103</v>
      </c>
      <c r="K624" s="16">
        <f>VLOOKUP($C624,'Growth rate'!$B$3:$T$93,7,FALSE)*VLOOKUP($E624,BY_COM_Demand_Drivers!$A$5:$I$100,8,FALSE)</f>
        <v>0</v>
      </c>
      <c r="L624" s="16">
        <f>VLOOKUP($C624,'Growth rate'!$B$3:$T$93,7,FALSE)*VLOOKUP($E624,BY_COM_Demand_Drivers!$A$5:$I$100,9,FALSE)</f>
        <v>0</v>
      </c>
      <c r="M624" s="49">
        <f t="shared" si="45"/>
        <v>0.6</v>
      </c>
    </row>
    <row r="625" spans="2:13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 t="shared" si="42"/>
        <v>24.752084112871767</v>
      </c>
      <c r="G625" s="16">
        <f t="shared" si="43"/>
        <v>0</v>
      </c>
      <c r="H625" s="16">
        <f t="shared" si="44"/>
        <v>0</v>
      </c>
      <c r="J625" s="16">
        <f>VLOOKUP($C625,'Growth rate'!$B$3:$T$93,7,FALSE)*VLOOKUP($E625,BY_COM_Demand_Drivers!$A$5:$I$100,7,FALSE)</f>
        <v>41.253473521452946</v>
      </c>
      <c r="K625" s="16">
        <f>VLOOKUP($C625,'Growth rate'!$B$3:$T$93,7,FALSE)*VLOOKUP($E625,BY_COM_Demand_Drivers!$A$5:$I$100,8,FALSE)</f>
        <v>0</v>
      </c>
      <c r="L625" s="16">
        <f>VLOOKUP($C625,'Growth rate'!$B$3:$T$93,7,FALSE)*VLOOKUP($E625,BY_COM_Demand_Drivers!$A$5:$I$100,9,FALSE)</f>
        <v>0</v>
      </c>
      <c r="M625" s="49">
        <f t="shared" si="45"/>
        <v>0.6</v>
      </c>
    </row>
    <row r="626" spans="2:13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 t="shared" si="42"/>
        <v>25.148117458677714</v>
      </c>
      <c r="G626" s="16">
        <f t="shared" si="43"/>
        <v>0</v>
      </c>
      <c r="H626" s="16">
        <f t="shared" si="44"/>
        <v>0</v>
      </c>
      <c r="J626" s="16">
        <f>VLOOKUP($C626,'Growth rate'!$B$3:$T$93,7,FALSE)*VLOOKUP($E626,BY_COM_Demand_Drivers!$A$5:$I$100,7,FALSE)</f>
        <v>41.913529097796193</v>
      </c>
      <c r="K626" s="16">
        <f>VLOOKUP($C626,'Growth rate'!$B$3:$T$93,7,FALSE)*VLOOKUP($E626,BY_COM_Demand_Drivers!$A$5:$I$100,8,FALSE)</f>
        <v>0</v>
      </c>
      <c r="L626" s="16">
        <f>VLOOKUP($C626,'Growth rate'!$B$3:$T$93,7,FALSE)*VLOOKUP($E626,BY_COM_Demand_Drivers!$A$5:$I$100,9,FALSE)</f>
        <v>0</v>
      </c>
      <c r="M626" s="49">
        <f t="shared" si="45"/>
        <v>0.6</v>
      </c>
    </row>
    <row r="627" spans="2:13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 t="shared" si="42"/>
        <v>25.550487338016559</v>
      </c>
      <c r="G627" s="16">
        <f t="shared" si="43"/>
        <v>0</v>
      </c>
      <c r="H627" s="16">
        <f t="shared" si="44"/>
        <v>0</v>
      </c>
      <c r="J627" s="16">
        <f>VLOOKUP($C627,'Growth rate'!$B$3:$T$93,7,FALSE)*VLOOKUP($E627,BY_COM_Demand_Drivers!$A$5:$I$100,7,FALSE)</f>
        <v>42.584145563360934</v>
      </c>
      <c r="K627" s="16">
        <f>VLOOKUP($C627,'Growth rate'!$B$3:$T$93,7,FALSE)*VLOOKUP($E627,BY_COM_Demand_Drivers!$A$5:$I$100,8,FALSE)</f>
        <v>0</v>
      </c>
      <c r="L627" s="16">
        <f>VLOOKUP($C627,'Growth rate'!$B$3:$T$93,7,FALSE)*VLOOKUP($E627,BY_COM_Demand_Drivers!$A$5:$I$100,9,FALSE)</f>
        <v>0</v>
      </c>
      <c r="M627" s="49">
        <f t="shared" si="45"/>
        <v>0.6</v>
      </c>
    </row>
    <row r="628" spans="2:13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 t="shared" si="42"/>
        <v>25.959295135424821</v>
      </c>
      <c r="G628" s="16">
        <f t="shared" si="43"/>
        <v>0</v>
      </c>
      <c r="H628" s="16">
        <f t="shared" si="44"/>
        <v>0</v>
      </c>
      <c r="J628" s="16">
        <f>VLOOKUP($C628,'Growth rate'!$B$3:$T$93,7,FALSE)*VLOOKUP($E628,BY_COM_Demand_Drivers!$A$5:$I$100,7,FALSE)</f>
        <v>43.265491892374705</v>
      </c>
      <c r="K628" s="16">
        <f>VLOOKUP($C628,'Growth rate'!$B$3:$T$93,7,FALSE)*VLOOKUP($E628,BY_COM_Demand_Drivers!$A$5:$I$100,8,FALSE)</f>
        <v>0</v>
      </c>
      <c r="L628" s="16">
        <f>VLOOKUP($C628,'Growth rate'!$B$3:$T$93,7,FALSE)*VLOOKUP($E628,BY_COM_Demand_Drivers!$A$5:$I$100,9,FALSE)</f>
        <v>0</v>
      </c>
      <c r="M628" s="49">
        <f t="shared" si="45"/>
        <v>0.6</v>
      </c>
    </row>
    <row r="629" spans="2:13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 t="shared" si="42"/>
        <v>26.374643857591625</v>
      </c>
      <c r="G629" s="16">
        <f t="shared" si="43"/>
        <v>0</v>
      </c>
      <c r="H629" s="16">
        <f t="shared" si="44"/>
        <v>0</v>
      </c>
      <c r="J629" s="16">
        <f>VLOOKUP($C629,'Growth rate'!$B$3:$T$93,7,FALSE)*VLOOKUP($E629,BY_COM_Demand_Drivers!$A$5:$I$100,7,FALSE)</f>
        <v>43.957739762652707</v>
      </c>
      <c r="K629" s="16">
        <f>VLOOKUP($C629,'Growth rate'!$B$3:$T$93,7,FALSE)*VLOOKUP($E629,BY_COM_Demand_Drivers!$A$5:$I$100,8,FALSE)</f>
        <v>0</v>
      </c>
      <c r="L629" s="16">
        <f>VLOOKUP($C629,'Growth rate'!$B$3:$T$93,7,FALSE)*VLOOKUP($E629,BY_COM_Demand_Drivers!$A$5:$I$100,9,FALSE)</f>
        <v>0</v>
      </c>
      <c r="M629" s="49">
        <f t="shared" si="45"/>
        <v>0.6</v>
      </c>
    </row>
    <row r="630" spans="2:13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 t="shared" si="42"/>
        <v>26.79663815931309</v>
      </c>
      <c r="G630" s="16">
        <f t="shared" si="43"/>
        <v>0</v>
      </c>
      <c r="H630" s="16">
        <f t="shared" si="44"/>
        <v>0</v>
      </c>
      <c r="J630" s="16">
        <f>VLOOKUP($C630,'Growth rate'!$B$3:$T$93,7,FALSE)*VLOOKUP($E630,BY_COM_Demand_Drivers!$A$5:$I$100,7,FALSE)</f>
        <v>44.661063598855151</v>
      </c>
      <c r="K630" s="16">
        <f>VLOOKUP($C630,'Growth rate'!$B$3:$T$93,7,FALSE)*VLOOKUP($E630,BY_COM_Demand_Drivers!$A$5:$I$100,8,FALSE)</f>
        <v>0</v>
      </c>
      <c r="L630" s="16">
        <f>VLOOKUP($C630,'Growth rate'!$B$3:$T$93,7,FALSE)*VLOOKUP($E630,BY_COM_Demand_Drivers!$A$5:$I$100,9,FALSE)</f>
        <v>0</v>
      </c>
      <c r="M630" s="49">
        <f t="shared" si="45"/>
        <v>0.6</v>
      </c>
    </row>
    <row r="631" spans="2:13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 t="shared" si="42"/>
        <v>27.225384369862095</v>
      </c>
      <c r="G631" s="16">
        <f t="shared" si="43"/>
        <v>0</v>
      </c>
      <c r="H631" s="16">
        <f t="shared" si="44"/>
        <v>0</v>
      </c>
      <c r="J631" s="16">
        <f>VLOOKUP($C631,'Growth rate'!$B$3:$T$93,7,FALSE)*VLOOKUP($E631,BY_COM_Demand_Drivers!$A$5:$I$100,7,FALSE)</f>
        <v>45.375640616436826</v>
      </c>
      <c r="K631" s="16">
        <f>VLOOKUP($C631,'Growth rate'!$B$3:$T$93,7,FALSE)*VLOOKUP($E631,BY_COM_Demand_Drivers!$A$5:$I$100,8,FALSE)</f>
        <v>0</v>
      </c>
      <c r="L631" s="16">
        <f>VLOOKUP($C631,'Growth rate'!$B$3:$T$93,7,FALSE)*VLOOKUP($E631,BY_COM_Demand_Drivers!$A$5:$I$100,9,FALSE)</f>
        <v>0</v>
      </c>
      <c r="M631" s="49">
        <f t="shared" si="45"/>
        <v>0.6</v>
      </c>
    </row>
    <row r="632" spans="2:13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 t="shared" si="42"/>
        <v>27.66099051977989</v>
      </c>
      <c r="G632" s="16">
        <f t="shared" si="43"/>
        <v>0</v>
      </c>
      <c r="H632" s="16">
        <f t="shared" si="44"/>
        <v>0</v>
      </c>
      <c r="J632" s="16">
        <f>VLOOKUP($C632,'Growth rate'!$B$3:$T$93,7,FALSE)*VLOOKUP($E632,BY_COM_Demand_Drivers!$A$5:$I$100,7,FALSE)</f>
        <v>46.101650866299821</v>
      </c>
      <c r="K632" s="16">
        <f>VLOOKUP($C632,'Growth rate'!$B$3:$T$93,7,FALSE)*VLOOKUP($E632,BY_COM_Demand_Drivers!$A$5:$I$100,8,FALSE)</f>
        <v>0</v>
      </c>
      <c r="L632" s="16">
        <f>VLOOKUP($C632,'Growth rate'!$B$3:$T$93,7,FALSE)*VLOOKUP($E632,BY_COM_Demand_Drivers!$A$5:$I$100,9,FALSE)</f>
        <v>0</v>
      </c>
      <c r="M632" s="49">
        <f t="shared" si="45"/>
        <v>0.6</v>
      </c>
    </row>
    <row r="633" spans="2:13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 t="shared" si="42"/>
        <v>28.103566368096363</v>
      </c>
      <c r="G633" s="16">
        <f t="shared" si="43"/>
        <v>0</v>
      </c>
      <c r="H633" s="16">
        <f t="shared" si="44"/>
        <v>0</v>
      </c>
      <c r="J633" s="16">
        <f>VLOOKUP($C633,'Growth rate'!$B$3:$T$93,7,FALSE)*VLOOKUP($E633,BY_COM_Demand_Drivers!$A$5:$I$100,7,FALSE)</f>
        <v>46.839277280160609</v>
      </c>
      <c r="K633" s="16">
        <f>VLOOKUP($C633,'Growth rate'!$B$3:$T$93,7,FALSE)*VLOOKUP($E633,BY_COM_Demand_Drivers!$A$5:$I$100,8,FALSE)</f>
        <v>0</v>
      </c>
      <c r="L633" s="16">
        <f>VLOOKUP($C633,'Growth rate'!$B$3:$T$93,7,FALSE)*VLOOKUP($E633,BY_COM_Demand_Drivers!$A$5:$I$100,9,FALSE)</f>
        <v>0</v>
      </c>
      <c r="M633" s="49">
        <f t="shared" si="45"/>
        <v>0.6</v>
      </c>
    </row>
    <row r="634" spans="2:13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 t="shared" si="42"/>
        <v>28.553223429985902</v>
      </c>
      <c r="G634" s="16">
        <f t="shared" si="43"/>
        <v>0</v>
      </c>
      <c r="H634" s="16">
        <f t="shared" si="44"/>
        <v>0</v>
      </c>
      <c r="J634" s="16">
        <f>VLOOKUP($C634,'Growth rate'!$B$3:$T$93,7,FALSE)*VLOOKUP($E634,BY_COM_Demand_Drivers!$A$5:$I$100,7,FALSE)</f>
        <v>47.588705716643169</v>
      </c>
      <c r="K634" s="16">
        <f>VLOOKUP($C634,'Growth rate'!$B$3:$T$93,7,FALSE)*VLOOKUP($E634,BY_COM_Demand_Drivers!$A$5:$I$100,8,FALSE)</f>
        <v>0</v>
      </c>
      <c r="L634" s="16">
        <f>VLOOKUP($C634,'Growth rate'!$B$3:$T$93,7,FALSE)*VLOOKUP($E634,BY_COM_Demand_Drivers!$A$5:$I$100,9,FALSE)</f>
        <v>0</v>
      </c>
      <c r="M634" s="49">
        <f t="shared" si="45"/>
        <v>0.6</v>
      </c>
    </row>
    <row r="635" spans="2:13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 t="shared" si="42"/>
        <v>29.010075004865683</v>
      </c>
      <c r="G635" s="16">
        <f t="shared" si="43"/>
        <v>0</v>
      </c>
      <c r="H635" s="16">
        <f t="shared" si="44"/>
        <v>0</v>
      </c>
      <c r="J635" s="16">
        <f>VLOOKUP($C635,'Growth rate'!$B$3:$T$93,7,FALSE)*VLOOKUP($E635,BY_COM_Demand_Drivers!$A$5:$I$100,7,FALSE)</f>
        <v>48.350125008109472</v>
      </c>
      <c r="K635" s="16">
        <f>VLOOKUP($C635,'Growth rate'!$B$3:$T$93,7,FALSE)*VLOOKUP($E635,BY_COM_Demand_Drivers!$A$5:$I$100,8,FALSE)</f>
        <v>0</v>
      </c>
      <c r="L635" s="16">
        <f>VLOOKUP($C635,'Growth rate'!$B$3:$T$93,7,FALSE)*VLOOKUP($E635,BY_COM_Demand_Drivers!$A$5:$I$100,9,FALSE)</f>
        <v>0</v>
      </c>
      <c r="M635" s="49">
        <f t="shared" si="45"/>
        <v>0.6</v>
      </c>
    </row>
    <row r="636" spans="2:13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 t="shared" si="42"/>
        <v>29.474236204943526</v>
      </c>
      <c r="G636" s="16">
        <f t="shared" si="43"/>
        <v>0</v>
      </c>
      <c r="H636" s="16">
        <f t="shared" si="44"/>
        <v>0</v>
      </c>
      <c r="J636" s="16">
        <f>VLOOKUP($C636,'Growth rate'!$B$3:$T$93,7,FALSE)*VLOOKUP($E636,BY_COM_Demand_Drivers!$A$5:$I$100,7,FALSE)</f>
        <v>49.123727008239214</v>
      </c>
      <c r="K636" s="16">
        <f>VLOOKUP($C636,'Growth rate'!$B$3:$T$93,7,FALSE)*VLOOKUP($E636,BY_COM_Demand_Drivers!$A$5:$I$100,8,FALSE)</f>
        <v>0</v>
      </c>
      <c r="L636" s="16">
        <f>VLOOKUP($C636,'Growth rate'!$B$3:$T$93,7,FALSE)*VLOOKUP($E636,BY_COM_Demand_Drivers!$A$5:$I$100,9,FALSE)</f>
        <v>0</v>
      </c>
      <c r="M636" s="49">
        <f t="shared" si="45"/>
        <v>0.6</v>
      </c>
    </row>
    <row r="637" spans="2:13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 t="shared" si="42"/>
        <v>29.945823984222628</v>
      </c>
      <c r="G637" s="16">
        <f t="shared" si="43"/>
        <v>0</v>
      </c>
      <c r="H637" s="16">
        <f t="shared" si="44"/>
        <v>0</v>
      </c>
      <c r="J637" s="16">
        <f>VLOOKUP($C637,'Growth rate'!$B$3:$T$93,7,FALSE)*VLOOKUP($E637,BY_COM_Demand_Drivers!$A$5:$I$100,7,FALSE)</f>
        <v>49.909706640371049</v>
      </c>
      <c r="K637" s="16">
        <f>VLOOKUP($C637,'Growth rate'!$B$3:$T$93,7,FALSE)*VLOOKUP($E637,BY_COM_Demand_Drivers!$A$5:$I$100,8,FALSE)</f>
        <v>0</v>
      </c>
      <c r="L637" s="16">
        <f>VLOOKUP($C637,'Growth rate'!$B$3:$T$93,7,FALSE)*VLOOKUP($E637,BY_COM_Demand_Drivers!$A$5:$I$100,9,FALSE)</f>
        <v>0</v>
      </c>
      <c r="M637" s="49">
        <f t="shared" si="45"/>
        <v>0.6</v>
      </c>
    </row>
    <row r="638" spans="2:13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 t="shared" si="42"/>
        <v>30.424957167970195</v>
      </c>
      <c r="G638" s="16">
        <f t="shared" si="43"/>
        <v>0</v>
      </c>
      <c r="H638" s="16">
        <f t="shared" si="44"/>
        <v>0</v>
      </c>
      <c r="J638" s="16">
        <f>VLOOKUP($C638,'Growth rate'!$B$3:$T$93,7,FALSE)*VLOOKUP($E638,BY_COM_Demand_Drivers!$A$5:$I$100,7,FALSE)</f>
        <v>50.708261946616993</v>
      </c>
      <c r="K638" s="16">
        <f>VLOOKUP($C638,'Growth rate'!$B$3:$T$93,7,FALSE)*VLOOKUP($E638,BY_COM_Demand_Drivers!$A$5:$I$100,8,FALSE)</f>
        <v>0</v>
      </c>
      <c r="L638" s="16">
        <f>VLOOKUP($C638,'Growth rate'!$B$3:$T$93,7,FALSE)*VLOOKUP($E638,BY_COM_Demand_Drivers!$A$5:$I$100,9,FALSE)</f>
        <v>0</v>
      </c>
      <c r="M638" s="49">
        <f t="shared" si="45"/>
        <v>0.6</v>
      </c>
    </row>
    <row r="639" spans="2:13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 t="shared" si="42"/>
        <v>30.911756482657719</v>
      </c>
      <c r="G639" s="16">
        <f t="shared" si="43"/>
        <v>0</v>
      </c>
      <c r="H639" s="16">
        <f t="shared" si="44"/>
        <v>0</v>
      </c>
      <c r="J639" s="16">
        <f>VLOOKUP($C639,'Growth rate'!$B$3:$T$93,7,FALSE)*VLOOKUP($E639,BY_COM_Demand_Drivers!$A$5:$I$100,7,FALSE)</f>
        <v>51.519594137762866</v>
      </c>
      <c r="K639" s="16">
        <f>VLOOKUP($C639,'Growth rate'!$B$3:$T$93,7,FALSE)*VLOOKUP($E639,BY_COM_Demand_Drivers!$A$5:$I$100,8,FALSE)</f>
        <v>0</v>
      </c>
      <c r="L639" s="16">
        <f>VLOOKUP($C639,'Growth rate'!$B$3:$T$93,7,FALSE)*VLOOKUP($E639,BY_COM_Demand_Drivers!$A$5:$I$100,9,FALSE)</f>
        <v>0</v>
      </c>
      <c r="M639" s="49">
        <f t="shared" si="45"/>
        <v>0.6</v>
      </c>
    </row>
    <row r="640" spans="2:13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 t="shared" si="42"/>
        <v>31.406344586380243</v>
      </c>
      <c r="G640" s="16">
        <f t="shared" si="43"/>
        <v>0</v>
      </c>
      <c r="H640" s="16">
        <f t="shared" si="44"/>
        <v>0</v>
      </c>
      <c r="J640" s="16">
        <f>VLOOKUP($C640,'Growth rate'!$B$3:$T$93,7,FALSE)*VLOOKUP($E640,BY_COM_Demand_Drivers!$A$5:$I$100,7,FALSE)</f>
        <v>52.343907643967071</v>
      </c>
      <c r="K640" s="16">
        <f>VLOOKUP($C640,'Growth rate'!$B$3:$T$93,7,FALSE)*VLOOKUP($E640,BY_COM_Demand_Drivers!$A$5:$I$100,8,FALSE)</f>
        <v>0</v>
      </c>
      <c r="L640" s="16">
        <f>VLOOKUP($C640,'Growth rate'!$B$3:$T$93,7,FALSE)*VLOOKUP($E640,BY_COM_Demand_Drivers!$A$5:$I$100,9,FALSE)</f>
        <v>0</v>
      </c>
      <c r="M640" s="49">
        <f t="shared" si="45"/>
        <v>0.6</v>
      </c>
    </row>
    <row r="641" spans="2:13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 t="shared" si="42"/>
        <v>31.908846099762329</v>
      </c>
      <c r="G641" s="16">
        <f t="shared" si="43"/>
        <v>0</v>
      </c>
      <c r="H641" s="16">
        <f t="shared" si="44"/>
        <v>0</v>
      </c>
      <c r="J641" s="16">
        <f>VLOOKUP($C641,'Growth rate'!$B$3:$T$93,7,FALSE)*VLOOKUP($E641,BY_COM_Demand_Drivers!$A$5:$I$100,7,FALSE)</f>
        <v>53.181410166270553</v>
      </c>
      <c r="K641" s="16">
        <f>VLOOKUP($C641,'Growth rate'!$B$3:$T$93,7,FALSE)*VLOOKUP($E641,BY_COM_Demand_Drivers!$A$5:$I$100,8,FALSE)</f>
        <v>0</v>
      </c>
      <c r="L641" s="16">
        <f>VLOOKUP($C641,'Growth rate'!$B$3:$T$93,7,FALSE)*VLOOKUP($E641,BY_COM_Demand_Drivers!$A$5:$I$100,9,FALSE)</f>
        <v>0</v>
      </c>
      <c r="M641" s="49">
        <f t="shared" si="45"/>
        <v>0.6</v>
      </c>
    </row>
    <row r="642" spans="2:13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 t="shared" si="42"/>
        <v>32.419387637358518</v>
      </c>
      <c r="G642" s="16">
        <f t="shared" si="43"/>
        <v>0</v>
      </c>
      <c r="H642" s="16">
        <f t="shared" si="44"/>
        <v>0</v>
      </c>
      <c r="J642" s="16">
        <f>VLOOKUP($C642,'Growth rate'!$B$3:$T$93,7,FALSE)*VLOOKUP($E642,BY_COM_Demand_Drivers!$A$5:$I$100,7,FALSE)</f>
        <v>54.032312728930869</v>
      </c>
      <c r="K642" s="16">
        <f>VLOOKUP($C642,'Growth rate'!$B$3:$T$93,7,FALSE)*VLOOKUP($E642,BY_COM_Demand_Drivers!$A$5:$I$100,8,FALSE)</f>
        <v>0</v>
      </c>
      <c r="L642" s="16">
        <f>VLOOKUP($C642,'Growth rate'!$B$3:$T$93,7,FALSE)*VLOOKUP($E642,BY_COM_Demand_Drivers!$A$5:$I$100,9,FALSE)</f>
        <v>0</v>
      </c>
      <c r="M642" s="49">
        <f t="shared" si="45"/>
        <v>0.6</v>
      </c>
    </row>
    <row r="643" spans="2:13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 t="shared" si="42"/>
        <v>32.938097839556264</v>
      </c>
      <c r="G643" s="16">
        <f t="shared" si="43"/>
        <v>0</v>
      </c>
      <c r="H643" s="16">
        <f t="shared" si="44"/>
        <v>0</v>
      </c>
      <c r="J643" s="16">
        <f>VLOOKUP($C643,'Growth rate'!$B$3:$T$93,7,FALSE)*VLOOKUP($E643,BY_COM_Demand_Drivers!$A$5:$I$100,7,FALSE)</f>
        <v>54.89682973259378</v>
      </c>
      <c r="K643" s="16">
        <f>VLOOKUP($C643,'Growth rate'!$B$3:$T$93,7,FALSE)*VLOOKUP($E643,BY_COM_Demand_Drivers!$A$5:$I$100,8,FALSE)</f>
        <v>0</v>
      </c>
      <c r="L643" s="16">
        <f>VLOOKUP($C643,'Growth rate'!$B$3:$T$93,7,FALSE)*VLOOKUP($E643,BY_COM_Demand_Drivers!$A$5:$I$100,9,FALSE)</f>
        <v>0</v>
      </c>
      <c r="M643" s="49">
        <f t="shared" si="45"/>
        <v>0.6</v>
      </c>
    </row>
    <row r="644" spans="2:13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 t="shared" si="42"/>
        <v>33.465107404989162</v>
      </c>
      <c r="G644" s="16">
        <f t="shared" si="43"/>
        <v>0</v>
      </c>
      <c r="H644" s="16">
        <f t="shared" si="44"/>
        <v>0</v>
      </c>
      <c r="J644" s="16">
        <f>VLOOKUP($C644,'Growth rate'!$B$3:$T$93,7,FALSE)*VLOOKUP($E644,BY_COM_Demand_Drivers!$A$5:$I$100,7,FALSE)</f>
        <v>55.77517900831527</v>
      </c>
      <c r="K644" s="16">
        <f>VLOOKUP($C644,'Growth rate'!$B$3:$T$93,7,FALSE)*VLOOKUP($E644,BY_COM_Demand_Drivers!$A$5:$I$100,8,FALSE)</f>
        <v>0</v>
      </c>
      <c r="L644" s="16">
        <f>VLOOKUP($C644,'Growth rate'!$B$3:$T$93,7,FALSE)*VLOOKUP($E644,BY_COM_Demand_Drivers!$A$5:$I$100,9,FALSE)</f>
        <v>0</v>
      </c>
      <c r="M644" s="49">
        <f t="shared" si="45"/>
        <v>0.6</v>
      </c>
    </row>
    <row r="645" spans="2:13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 t="shared" ref="F645:F708" si="46">J645*$M645</f>
        <v>34.000549123468993</v>
      </c>
      <c r="G645" s="16">
        <f t="shared" ref="G645:G708" si="47">K645*$M645</f>
        <v>0</v>
      </c>
      <c r="H645" s="16">
        <f t="shared" ref="H645:H708" si="48">L645*$M645</f>
        <v>0</v>
      </c>
      <c r="J645" s="16">
        <f>VLOOKUP($C645,'Growth rate'!$B$3:$T$93,7,FALSE)*VLOOKUP($E645,BY_COM_Demand_Drivers!$A$5:$I$100,7,FALSE)</f>
        <v>56.667581872448324</v>
      </c>
      <c r="K645" s="16">
        <f>VLOOKUP($C645,'Growth rate'!$B$3:$T$93,7,FALSE)*VLOOKUP($E645,BY_COM_Demand_Drivers!$A$5:$I$100,8,FALSE)</f>
        <v>0</v>
      </c>
      <c r="L645" s="16">
        <f>VLOOKUP($C645,'Growth rate'!$B$3:$T$93,7,FALSE)*VLOOKUP($E645,BY_COM_Demand_Drivers!$A$5:$I$100,9,FALSE)</f>
        <v>0</v>
      </c>
      <c r="M645" s="49">
        <f t="shared" si="45"/>
        <v>0.6</v>
      </c>
    </row>
    <row r="646" spans="2:13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 t="shared" si="46"/>
        <v>34.544557909444492</v>
      </c>
      <c r="G646" s="16">
        <f t="shared" si="47"/>
        <v>0</v>
      </c>
      <c r="H646" s="16">
        <f t="shared" si="48"/>
        <v>0</v>
      </c>
      <c r="J646" s="16">
        <f>VLOOKUP($C646,'Growth rate'!$B$3:$T$93,7,FALSE)*VLOOKUP($E646,BY_COM_Demand_Drivers!$A$5:$I$100,7,FALSE)</f>
        <v>57.574263182407492</v>
      </c>
      <c r="K646" s="16">
        <f>VLOOKUP($C646,'Growth rate'!$B$3:$T$93,7,FALSE)*VLOOKUP($E646,BY_COM_Demand_Drivers!$A$5:$I$100,8,FALSE)</f>
        <v>0</v>
      </c>
      <c r="L646" s="16">
        <f>VLOOKUP($C646,'Growth rate'!$B$3:$T$93,7,FALSE)*VLOOKUP($E646,BY_COM_Demand_Drivers!$A$5:$I$100,9,FALSE)</f>
        <v>0</v>
      </c>
      <c r="M646" s="49">
        <f t="shared" si="45"/>
        <v>0.6</v>
      </c>
    </row>
    <row r="647" spans="2:13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 t="shared" si="46"/>
        <v>35.097270835995609</v>
      </c>
      <c r="G647" s="16">
        <f t="shared" si="47"/>
        <v>0</v>
      </c>
      <c r="H647" s="16">
        <f t="shared" si="48"/>
        <v>0</v>
      </c>
      <c r="J647" s="16">
        <f>VLOOKUP($C647,'Growth rate'!$B$3:$T$93,7,FALSE)*VLOOKUP($E647,BY_COM_Demand_Drivers!$A$5:$I$100,7,FALSE)</f>
        <v>58.495451393326022</v>
      </c>
      <c r="K647" s="16">
        <f>VLOOKUP($C647,'Growth rate'!$B$3:$T$93,7,FALSE)*VLOOKUP($E647,BY_COM_Demand_Drivers!$A$5:$I$100,8,FALSE)</f>
        <v>0</v>
      </c>
      <c r="L647" s="16">
        <f>VLOOKUP($C647,'Growth rate'!$B$3:$T$93,7,FALSE)*VLOOKUP($E647,BY_COM_Demand_Drivers!$A$5:$I$100,9,FALSE)</f>
        <v>0</v>
      </c>
      <c r="M647" s="49">
        <f t="shared" si="45"/>
        <v>0.6</v>
      </c>
    </row>
    <row r="648" spans="2:13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 t="shared" si="46"/>
        <v>35.658827169371534</v>
      </c>
      <c r="G648" s="16">
        <f t="shared" si="47"/>
        <v>0</v>
      </c>
      <c r="H648" s="16">
        <f t="shared" si="48"/>
        <v>0</v>
      </c>
      <c r="J648" s="16">
        <f>VLOOKUP($C648,'Growth rate'!$B$3:$T$93,7,FALSE)*VLOOKUP($E648,BY_COM_Demand_Drivers!$A$5:$I$100,7,FALSE)</f>
        <v>59.431378615619231</v>
      </c>
      <c r="K648" s="16">
        <f>VLOOKUP($C648,'Growth rate'!$B$3:$T$93,7,FALSE)*VLOOKUP($E648,BY_COM_Demand_Drivers!$A$5:$I$100,8,FALSE)</f>
        <v>0</v>
      </c>
      <c r="L648" s="16">
        <f>VLOOKUP($C648,'Growth rate'!$B$3:$T$93,7,FALSE)*VLOOKUP($E648,BY_COM_Demand_Drivers!$A$5:$I$100,9,FALSE)</f>
        <v>0</v>
      </c>
      <c r="M648" s="49">
        <f t="shared" si="45"/>
        <v>0.6</v>
      </c>
    </row>
    <row r="649" spans="2:13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 t="shared" si="46"/>
        <v>36.229368404081491</v>
      </c>
      <c r="G649" s="16">
        <f t="shared" si="47"/>
        <v>0</v>
      </c>
      <c r="H649" s="16">
        <f t="shared" si="48"/>
        <v>0</v>
      </c>
      <c r="J649" s="16">
        <f>VLOOKUP($C649,'Growth rate'!$B$3:$T$93,7,FALSE)*VLOOKUP($E649,BY_COM_Demand_Drivers!$A$5:$I$100,7,FALSE)</f>
        <v>60.382280673469154</v>
      </c>
      <c r="K649" s="16">
        <f>VLOOKUP($C649,'Growth rate'!$B$3:$T$93,7,FALSE)*VLOOKUP($E649,BY_COM_Demand_Drivers!$A$5:$I$100,8,FALSE)</f>
        <v>0</v>
      </c>
      <c r="L649" s="16">
        <f>VLOOKUP($C649,'Growth rate'!$B$3:$T$93,7,FALSE)*VLOOKUP($E649,BY_COM_Demand_Drivers!$A$5:$I$100,9,FALSE)</f>
        <v>0</v>
      </c>
      <c r="M649" s="49">
        <f t="shared" ref="M649:M665" si="49">M567</f>
        <v>0.6</v>
      </c>
    </row>
    <row r="650" spans="2:13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 t="shared" si="46"/>
        <v>36.809038298546788</v>
      </c>
      <c r="G650" s="16">
        <f t="shared" si="47"/>
        <v>0</v>
      </c>
      <c r="H650" s="16">
        <f t="shared" si="48"/>
        <v>0</v>
      </c>
      <c r="J650" s="16">
        <f>VLOOKUP($C650,'Growth rate'!$B$3:$T$93,7,FALSE)*VLOOKUP($E650,BY_COM_Demand_Drivers!$A$5:$I$100,7,FALSE)</f>
        <v>61.348397164244652</v>
      </c>
      <c r="K650" s="16">
        <f>VLOOKUP($C650,'Growth rate'!$B$3:$T$93,7,FALSE)*VLOOKUP($E650,BY_COM_Demand_Drivers!$A$5:$I$100,8,FALSE)</f>
        <v>0</v>
      </c>
      <c r="L650" s="16">
        <f>VLOOKUP($C650,'Growth rate'!$B$3:$T$93,7,FALSE)*VLOOKUP($E650,BY_COM_Demand_Drivers!$A$5:$I$100,9,FALSE)</f>
        <v>0</v>
      </c>
      <c r="M650" s="49">
        <f t="shared" si="49"/>
        <v>0.6</v>
      </c>
    </row>
    <row r="651" spans="2:13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 t="shared" si="46"/>
        <v>37.397982911323545</v>
      </c>
      <c r="G651" s="16">
        <f t="shared" si="47"/>
        <v>0</v>
      </c>
      <c r="H651" s="16">
        <f t="shared" si="48"/>
        <v>0</v>
      </c>
      <c r="J651" s="16">
        <f>VLOOKUP($C651,'Growth rate'!$B$3:$T$93,7,FALSE)*VLOOKUP($E651,BY_COM_Demand_Drivers!$A$5:$I$100,7,FALSE)</f>
        <v>62.329971518872576</v>
      </c>
      <c r="K651" s="16">
        <f>VLOOKUP($C651,'Growth rate'!$B$3:$T$93,7,FALSE)*VLOOKUP($E651,BY_COM_Demand_Drivers!$A$5:$I$100,8,FALSE)</f>
        <v>0</v>
      </c>
      <c r="L651" s="16">
        <f>VLOOKUP($C651,'Growth rate'!$B$3:$T$93,7,FALSE)*VLOOKUP($E651,BY_COM_Demand_Drivers!$A$5:$I$100,9,FALSE)</f>
        <v>0</v>
      </c>
      <c r="M651" s="49">
        <f t="shared" si="49"/>
        <v>0.6</v>
      </c>
    </row>
    <row r="652" spans="2:13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 t="shared" si="46"/>
        <v>37.996350637904719</v>
      </c>
      <c r="G652" s="16">
        <f t="shared" si="47"/>
        <v>0</v>
      </c>
      <c r="H652" s="16">
        <f t="shared" si="48"/>
        <v>0</v>
      </c>
      <c r="J652" s="16">
        <f>VLOOKUP($C652,'Growth rate'!$B$3:$T$93,7,FALSE)*VLOOKUP($E652,BY_COM_Demand_Drivers!$A$5:$I$100,7,FALSE)</f>
        <v>63.327251063174536</v>
      </c>
      <c r="K652" s="16">
        <f>VLOOKUP($C652,'Growth rate'!$B$3:$T$93,7,FALSE)*VLOOKUP($E652,BY_COM_Demand_Drivers!$A$5:$I$100,8,FALSE)</f>
        <v>0</v>
      </c>
      <c r="L652" s="16">
        <f>VLOOKUP($C652,'Growth rate'!$B$3:$T$93,7,FALSE)*VLOOKUP($E652,BY_COM_Demand_Drivers!$A$5:$I$100,9,FALSE)</f>
        <v>0</v>
      </c>
      <c r="M652" s="49">
        <f t="shared" si="49"/>
        <v>0.6</v>
      </c>
    </row>
    <row r="653" spans="2:13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 t="shared" si="46"/>
        <v>38.6042922481112</v>
      </c>
      <c r="G653" s="16">
        <f t="shared" si="47"/>
        <v>0</v>
      </c>
      <c r="H653" s="16">
        <f t="shared" si="48"/>
        <v>0</v>
      </c>
      <c r="J653" s="16">
        <f>VLOOKUP($C653,'Growth rate'!$B$3:$T$93,7,FALSE)*VLOOKUP($E653,BY_COM_Demand_Drivers!$A$5:$I$100,7,FALSE)</f>
        <v>64.340487080185341</v>
      </c>
      <c r="K653" s="16">
        <f>VLOOKUP($C653,'Growth rate'!$B$3:$T$93,7,FALSE)*VLOOKUP($E653,BY_COM_Demand_Drivers!$A$5:$I$100,8,FALSE)</f>
        <v>0</v>
      </c>
      <c r="L653" s="16">
        <f>VLOOKUP($C653,'Growth rate'!$B$3:$T$93,7,FALSE)*VLOOKUP($E653,BY_COM_Demand_Drivers!$A$5:$I$100,9,FALSE)</f>
        <v>0</v>
      </c>
      <c r="M653" s="49">
        <f t="shared" si="49"/>
        <v>0.6</v>
      </c>
    </row>
    <row r="654" spans="2:13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 t="shared" si="46"/>
        <v>39.221960924080975</v>
      </c>
      <c r="G654" s="16">
        <f t="shared" si="47"/>
        <v>0</v>
      </c>
      <c r="H654" s="16">
        <f t="shared" si="48"/>
        <v>0</v>
      </c>
      <c r="J654" s="16">
        <f>VLOOKUP($C654,'Growth rate'!$B$3:$T$93,7,FALSE)*VLOOKUP($E654,BY_COM_Demand_Drivers!$A$5:$I$100,7,FALSE)</f>
        <v>65.369934873468296</v>
      </c>
      <c r="K654" s="16">
        <f>VLOOKUP($C654,'Growth rate'!$B$3:$T$93,7,FALSE)*VLOOKUP($E654,BY_COM_Demand_Drivers!$A$5:$I$100,8,FALSE)</f>
        <v>0</v>
      </c>
      <c r="L654" s="16">
        <f>VLOOKUP($C654,'Growth rate'!$B$3:$T$93,7,FALSE)*VLOOKUP($E654,BY_COM_Demand_Drivers!$A$5:$I$100,9,FALSE)</f>
        <v>0</v>
      </c>
      <c r="M654" s="49">
        <f t="shared" si="49"/>
        <v>0.6</v>
      </c>
    </row>
    <row r="655" spans="2:13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 t="shared" si="46"/>
        <v>39.84951229886628</v>
      </c>
      <c r="G655" s="16">
        <f t="shared" si="47"/>
        <v>0</v>
      </c>
      <c r="H655" s="16">
        <f t="shared" si="48"/>
        <v>0</v>
      </c>
      <c r="J655" s="16">
        <f>VLOOKUP($C655,'Growth rate'!$B$3:$T$93,7,FALSE)*VLOOKUP($E655,BY_COM_Demand_Drivers!$A$5:$I$100,7,FALSE)</f>
        <v>66.415853831443798</v>
      </c>
      <c r="K655" s="16">
        <f>VLOOKUP($C655,'Growth rate'!$B$3:$T$93,7,FALSE)*VLOOKUP($E655,BY_COM_Demand_Drivers!$A$5:$I$100,8,FALSE)</f>
        <v>0</v>
      </c>
      <c r="L655" s="16">
        <f>VLOOKUP($C655,'Growth rate'!$B$3:$T$93,7,FALSE)*VLOOKUP($E655,BY_COM_Demand_Drivers!$A$5:$I$100,9,FALSE)</f>
        <v>0</v>
      </c>
      <c r="M655" s="49">
        <f t="shared" si="49"/>
        <v>0.6</v>
      </c>
    </row>
    <row r="656" spans="2:13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 t="shared" si="46"/>
        <v>40.48710449564814</v>
      </c>
      <c r="G656" s="16">
        <f t="shared" si="47"/>
        <v>0</v>
      </c>
      <c r="H656" s="16">
        <f t="shared" si="48"/>
        <v>0</v>
      </c>
      <c r="J656" s="16">
        <f>VLOOKUP($C656,'Growth rate'!$B$3:$T$93,7,FALSE)*VLOOKUP($E656,BY_COM_Demand_Drivers!$A$5:$I$100,7,FALSE)</f>
        <v>67.4785074927469</v>
      </c>
      <c r="K656" s="16">
        <f>VLOOKUP($C656,'Growth rate'!$B$3:$T$93,7,FALSE)*VLOOKUP($E656,BY_COM_Demand_Drivers!$A$5:$I$100,8,FALSE)</f>
        <v>0</v>
      </c>
      <c r="L656" s="16">
        <f>VLOOKUP($C656,'Growth rate'!$B$3:$T$93,7,FALSE)*VLOOKUP($E656,BY_COM_Demand_Drivers!$A$5:$I$100,9,FALSE)</f>
        <v>0</v>
      </c>
      <c r="M656" s="49">
        <f t="shared" si="49"/>
        <v>0.6</v>
      </c>
    </row>
    <row r="657" spans="2:13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 t="shared" si="46"/>
        <v>41.134898167578505</v>
      </c>
      <c r="G657" s="16">
        <f t="shared" si="47"/>
        <v>0</v>
      </c>
      <c r="H657" s="16">
        <f t="shared" si="48"/>
        <v>0</v>
      </c>
      <c r="J657" s="16">
        <f>VLOOKUP($C657,'Growth rate'!$B$3:$T$93,7,FALSE)*VLOOKUP($E657,BY_COM_Demand_Drivers!$A$5:$I$100,7,FALSE)</f>
        <v>68.55816361263085</v>
      </c>
      <c r="K657" s="16">
        <f>VLOOKUP($C657,'Growth rate'!$B$3:$T$93,7,FALSE)*VLOOKUP($E657,BY_COM_Demand_Drivers!$A$5:$I$100,8,FALSE)</f>
        <v>0</v>
      </c>
      <c r="L657" s="16">
        <f>VLOOKUP($C657,'Growth rate'!$B$3:$T$93,7,FALSE)*VLOOKUP($E657,BY_COM_Demand_Drivers!$A$5:$I$100,9,FALSE)</f>
        <v>0</v>
      </c>
      <c r="M657" s="49">
        <f t="shared" si="49"/>
        <v>0.6</v>
      </c>
    </row>
    <row r="658" spans="2:13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 t="shared" si="46"/>
        <v>41.793056538259769</v>
      </c>
      <c r="G658" s="16">
        <f t="shared" si="47"/>
        <v>0</v>
      </c>
      <c r="H658" s="16">
        <f t="shared" si="48"/>
        <v>0</v>
      </c>
      <c r="J658" s="16">
        <f>VLOOKUP($C658,'Growth rate'!$B$3:$T$93,7,FALSE)*VLOOKUP($E658,BY_COM_Demand_Drivers!$A$5:$I$100,7,FALSE)</f>
        <v>69.655094230432951</v>
      </c>
      <c r="K658" s="16">
        <f>VLOOKUP($C658,'Growth rate'!$B$3:$T$93,7,FALSE)*VLOOKUP($E658,BY_COM_Demand_Drivers!$A$5:$I$100,8,FALSE)</f>
        <v>0</v>
      </c>
      <c r="L658" s="16">
        <f>VLOOKUP($C658,'Growth rate'!$B$3:$T$93,7,FALSE)*VLOOKUP($E658,BY_COM_Demand_Drivers!$A$5:$I$100,9,FALSE)</f>
        <v>0</v>
      </c>
      <c r="M658" s="49">
        <f t="shared" si="49"/>
        <v>0.6</v>
      </c>
    </row>
    <row r="659" spans="2:13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 t="shared" si="46"/>
        <v>42.46174544287193</v>
      </c>
      <c r="G659" s="16">
        <f t="shared" si="47"/>
        <v>0</v>
      </c>
      <c r="H659" s="16">
        <f t="shared" si="48"/>
        <v>0</v>
      </c>
      <c r="J659" s="16">
        <f>VLOOKUP($C659,'Growth rate'!$B$3:$T$93,7,FALSE)*VLOOKUP($E659,BY_COM_Demand_Drivers!$A$5:$I$100,7,FALSE)</f>
        <v>70.769575738119883</v>
      </c>
      <c r="K659" s="16">
        <f>VLOOKUP($C659,'Growth rate'!$B$3:$T$93,7,FALSE)*VLOOKUP($E659,BY_COM_Demand_Drivers!$A$5:$I$100,8,FALSE)</f>
        <v>0</v>
      </c>
      <c r="L659" s="16">
        <f>VLOOKUP($C659,'Growth rate'!$B$3:$T$93,7,FALSE)*VLOOKUP($E659,BY_COM_Demand_Drivers!$A$5:$I$100,9,FALSE)</f>
        <v>0</v>
      </c>
      <c r="M659" s="49">
        <f t="shared" si="49"/>
        <v>0.6</v>
      </c>
    </row>
    <row r="660" spans="2:13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 t="shared" si="46"/>
        <v>139.29249687236401</v>
      </c>
      <c r="G660" s="16">
        <f t="shared" si="47"/>
        <v>0</v>
      </c>
      <c r="H660" s="16">
        <f t="shared" si="48"/>
        <v>0</v>
      </c>
      <c r="J660" s="16">
        <f>VLOOKUP($C660,'Growth rate'!$B$3:$T$93,7,FALSE)*VLOOKUP($E660,BY_COM_Demand_Drivers!$A$5:$I$100,7,FALSE)</f>
        <v>139.29249687236401</v>
      </c>
      <c r="K660" s="16">
        <f>VLOOKUP($C660,'Growth rate'!$B$3:$T$93,7,FALSE)*VLOOKUP($E660,BY_COM_Demand_Drivers!$A$5:$I$100,8,FALSE)</f>
        <v>0</v>
      </c>
      <c r="L660" s="16">
        <f>VLOOKUP($C660,'Growth rate'!$B$3:$T$93,7,FALSE)*VLOOKUP($E660,BY_COM_Demand_Drivers!$A$5:$I$100,9,FALSE)</f>
        <v>0</v>
      </c>
      <c r="M660" s="49">
        <f t="shared" si="49"/>
        <v>1</v>
      </c>
    </row>
    <row r="661" spans="2:13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 t="shared" si="46"/>
        <v>141.59196814623448</v>
      </c>
      <c r="G661" s="16">
        <f t="shared" si="47"/>
        <v>0</v>
      </c>
      <c r="H661" s="16">
        <f t="shared" si="48"/>
        <v>0</v>
      </c>
      <c r="J661" s="16">
        <f>VLOOKUP($C661,'Growth rate'!$B$3:$T$93,7,FALSE)*VLOOKUP($E661,BY_COM_Demand_Drivers!$A$5:$I$100,7,FALSE)</f>
        <v>141.59196814623448</v>
      </c>
      <c r="K661" s="16">
        <f>VLOOKUP($C661,'Growth rate'!$B$3:$T$93,7,FALSE)*VLOOKUP($E661,BY_COM_Demand_Drivers!$A$5:$I$100,8,FALSE)</f>
        <v>0</v>
      </c>
      <c r="L661" s="16">
        <f>VLOOKUP($C661,'Growth rate'!$B$3:$T$93,7,FALSE)*VLOOKUP($E661,BY_COM_Demand_Drivers!$A$5:$I$100,9,FALSE)</f>
        <v>0</v>
      </c>
      <c r="M661" s="49">
        <f t="shared" si="49"/>
        <v>1</v>
      </c>
    </row>
    <row r="662" spans="2:13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 t="shared" si="46"/>
        <v>143.89143942010494</v>
      </c>
      <c r="G662" s="16">
        <f t="shared" si="47"/>
        <v>0</v>
      </c>
      <c r="H662" s="16">
        <f t="shared" si="48"/>
        <v>0</v>
      </c>
      <c r="J662" s="16">
        <f>VLOOKUP($C662,'Growth rate'!$B$3:$T$93,7,FALSE)*VLOOKUP($E662,BY_COM_Demand_Drivers!$A$5:$I$100,7,FALSE)</f>
        <v>143.89143942010494</v>
      </c>
      <c r="K662" s="16">
        <f>VLOOKUP($C662,'Growth rate'!$B$3:$T$93,7,FALSE)*VLOOKUP($E662,BY_COM_Demand_Drivers!$A$5:$I$100,8,FALSE)</f>
        <v>0</v>
      </c>
      <c r="L662" s="16">
        <f>VLOOKUP($C662,'Growth rate'!$B$3:$T$93,7,FALSE)*VLOOKUP($E662,BY_COM_Demand_Drivers!$A$5:$I$100,9,FALSE)</f>
        <v>0</v>
      </c>
      <c r="M662" s="49">
        <f t="shared" si="49"/>
        <v>1</v>
      </c>
    </row>
    <row r="663" spans="2:13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 t="shared" si="46"/>
        <v>146.19091069397541</v>
      </c>
      <c r="G663" s="16">
        <f t="shared" si="47"/>
        <v>0</v>
      </c>
      <c r="H663" s="16">
        <f t="shared" si="48"/>
        <v>0</v>
      </c>
      <c r="J663" s="16">
        <f>VLOOKUP($C663,'Growth rate'!$B$3:$T$93,7,FALSE)*VLOOKUP($E663,BY_COM_Demand_Drivers!$A$5:$I$100,7,FALSE)</f>
        <v>146.19091069397541</v>
      </c>
      <c r="K663" s="16">
        <f>VLOOKUP($C663,'Growth rate'!$B$3:$T$93,7,FALSE)*VLOOKUP($E663,BY_COM_Demand_Drivers!$A$5:$I$100,8,FALSE)</f>
        <v>0</v>
      </c>
      <c r="L663" s="16">
        <f>VLOOKUP($C663,'Growth rate'!$B$3:$T$93,7,FALSE)*VLOOKUP($E663,BY_COM_Demand_Drivers!$A$5:$I$100,9,FALSE)</f>
        <v>0</v>
      </c>
      <c r="M663" s="49">
        <f t="shared" si="49"/>
        <v>1</v>
      </c>
    </row>
    <row r="664" spans="2:13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 t="shared" si="46"/>
        <v>148.49038196784591</v>
      </c>
      <c r="G664" s="16">
        <f t="shared" si="47"/>
        <v>0</v>
      </c>
      <c r="H664" s="16">
        <f t="shared" si="48"/>
        <v>0</v>
      </c>
      <c r="J664" s="16">
        <f>VLOOKUP($C664,'Growth rate'!$B$3:$T$93,7,FALSE)*VLOOKUP($E664,BY_COM_Demand_Drivers!$A$5:$I$100,7,FALSE)</f>
        <v>148.49038196784591</v>
      </c>
      <c r="K664" s="16">
        <f>VLOOKUP($C664,'Growth rate'!$B$3:$T$93,7,FALSE)*VLOOKUP($E664,BY_COM_Demand_Drivers!$A$5:$I$100,8,FALSE)</f>
        <v>0</v>
      </c>
      <c r="L664" s="16">
        <f>VLOOKUP($C664,'Growth rate'!$B$3:$T$93,7,FALSE)*VLOOKUP($E664,BY_COM_Demand_Drivers!$A$5:$I$100,9,FALSE)</f>
        <v>0</v>
      </c>
      <c r="M664" s="49">
        <f t="shared" si="49"/>
        <v>1</v>
      </c>
    </row>
    <row r="665" spans="2:13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 t="shared" si="46"/>
        <v>150.78985324171637</v>
      </c>
      <c r="G665" s="16">
        <f t="shared" si="47"/>
        <v>0</v>
      </c>
      <c r="H665" s="16">
        <f t="shared" si="48"/>
        <v>0</v>
      </c>
      <c r="J665" s="16">
        <f>VLOOKUP($C665,'Growth rate'!$B$3:$T$93,7,FALSE)*VLOOKUP($E665,BY_COM_Demand_Drivers!$A$5:$I$100,7,FALSE)</f>
        <v>150.78985324171637</v>
      </c>
      <c r="K665" s="16">
        <f>VLOOKUP($C665,'Growth rate'!$B$3:$T$93,7,FALSE)*VLOOKUP($E665,BY_COM_Demand_Drivers!$A$5:$I$100,8,FALSE)</f>
        <v>0</v>
      </c>
      <c r="L665" s="16">
        <f>VLOOKUP($C665,'Growth rate'!$B$3:$T$93,7,FALSE)*VLOOKUP($E665,BY_COM_Demand_Drivers!$A$5:$I$100,9,FALSE)</f>
        <v>0</v>
      </c>
      <c r="M665" s="49">
        <f t="shared" si="49"/>
        <v>1</v>
      </c>
    </row>
    <row r="666" spans="2:13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 t="shared" si="46"/>
        <v>137.78039206402815</v>
      </c>
      <c r="G666" s="16">
        <f t="shared" si="47"/>
        <v>0</v>
      </c>
      <c r="H666" s="16">
        <f t="shared" si="48"/>
        <v>0</v>
      </c>
      <c r="J666" s="16">
        <f>VLOOKUP($C666,'Growth rate'!$B$3:$T$93,7,FALSE)*VLOOKUP($E666,BY_COM_Demand_Drivers!$A$5:$I$100,7,FALSE)</f>
        <v>153.08932451558684</v>
      </c>
      <c r="K666" s="16">
        <f>VLOOKUP($C666,'Growth rate'!$B$3:$T$93,7,FALSE)*VLOOKUP($E666,BY_COM_Demand_Drivers!$A$5:$I$100,8,FALSE)</f>
        <v>0</v>
      </c>
      <c r="L666" s="16">
        <f>VLOOKUP($C666,'Growth rate'!$B$3:$T$93,7,FALSE)*VLOOKUP($E666,BY_COM_Demand_Drivers!$A$5:$I$100,9,FALSE)</f>
        <v>0</v>
      </c>
      <c r="M666" s="49">
        <f>M584</f>
        <v>0.9</v>
      </c>
    </row>
    <row r="667" spans="2:13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 t="shared" si="46"/>
        <v>138.29602825261699</v>
      </c>
      <c r="G667" s="16">
        <f t="shared" si="47"/>
        <v>0</v>
      </c>
      <c r="H667" s="16">
        <f t="shared" si="48"/>
        <v>0</v>
      </c>
      <c r="J667" s="16">
        <f>VLOOKUP($C667,'Growth rate'!$B$3:$T$93,7,FALSE)*VLOOKUP($E667,BY_COM_Demand_Drivers!$A$5:$I$100,7,FALSE)</f>
        <v>155.3887957894573</v>
      </c>
      <c r="K667" s="16">
        <f>VLOOKUP($C667,'Growth rate'!$B$3:$T$93,7,FALSE)*VLOOKUP($E667,BY_COM_Demand_Drivers!$A$5:$I$100,8,FALSE)</f>
        <v>0</v>
      </c>
      <c r="L667" s="16">
        <f>VLOOKUP($C667,'Growth rate'!$B$3:$T$93,7,FALSE)*VLOOKUP($E667,BY_COM_Demand_Drivers!$A$5:$I$100,9,FALSE)</f>
        <v>0</v>
      </c>
      <c r="M667" s="49">
        <f t="shared" ref="M667:M730" si="50">M585</f>
        <v>0.89</v>
      </c>
    </row>
    <row r="668" spans="2:13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 t="shared" si="46"/>
        <v>138.76567501572845</v>
      </c>
      <c r="G668" s="16">
        <f t="shared" si="47"/>
        <v>0</v>
      </c>
      <c r="H668" s="16">
        <f t="shared" si="48"/>
        <v>0</v>
      </c>
      <c r="J668" s="16">
        <f>VLOOKUP($C668,'Growth rate'!$B$3:$T$93,7,FALSE)*VLOOKUP($E668,BY_COM_Demand_Drivers!$A$5:$I$100,7,FALSE)</f>
        <v>157.68826706332777</v>
      </c>
      <c r="K668" s="16">
        <f>VLOOKUP($C668,'Growth rate'!$B$3:$T$93,7,FALSE)*VLOOKUP($E668,BY_COM_Demand_Drivers!$A$5:$I$100,8,FALSE)</f>
        <v>0</v>
      </c>
      <c r="L668" s="16">
        <f>VLOOKUP($C668,'Growth rate'!$B$3:$T$93,7,FALSE)*VLOOKUP($E668,BY_COM_Demand_Drivers!$A$5:$I$100,9,FALSE)</f>
        <v>0</v>
      </c>
      <c r="M668" s="49">
        <f t="shared" si="50"/>
        <v>0.88</v>
      </c>
    </row>
    <row r="669" spans="2:13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 t="shared" si="46"/>
        <v>139.18933235336249</v>
      </c>
      <c r="G669" s="16">
        <f t="shared" si="47"/>
        <v>0</v>
      </c>
      <c r="H669" s="16">
        <f t="shared" si="48"/>
        <v>0</v>
      </c>
      <c r="J669" s="16">
        <f>VLOOKUP($C669,'Growth rate'!$B$3:$T$93,7,FALSE)*VLOOKUP($E669,BY_COM_Demand_Drivers!$A$5:$I$100,7,FALSE)</f>
        <v>159.98773833719827</v>
      </c>
      <c r="K669" s="16">
        <f>VLOOKUP($C669,'Growth rate'!$B$3:$T$93,7,FALSE)*VLOOKUP($E669,BY_COM_Demand_Drivers!$A$5:$I$100,8,FALSE)</f>
        <v>0</v>
      </c>
      <c r="L669" s="16">
        <f>VLOOKUP($C669,'Growth rate'!$B$3:$T$93,7,FALSE)*VLOOKUP($E669,BY_COM_Demand_Drivers!$A$5:$I$100,9,FALSE)</f>
        <v>0</v>
      </c>
      <c r="M669" s="49">
        <f t="shared" si="50"/>
        <v>0.87</v>
      </c>
    </row>
    <row r="670" spans="2:13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 t="shared" si="46"/>
        <v>139.56700026551908</v>
      </c>
      <c r="G670" s="16">
        <f t="shared" si="47"/>
        <v>0</v>
      </c>
      <c r="H670" s="16">
        <f t="shared" si="48"/>
        <v>0</v>
      </c>
      <c r="J670" s="16">
        <f>VLOOKUP($C670,'Growth rate'!$B$3:$T$93,7,FALSE)*VLOOKUP($E670,BY_COM_Demand_Drivers!$A$5:$I$100,7,FALSE)</f>
        <v>162.2872096110687</v>
      </c>
      <c r="K670" s="16">
        <f>VLOOKUP($C670,'Growth rate'!$B$3:$T$93,7,FALSE)*VLOOKUP($E670,BY_COM_Demand_Drivers!$A$5:$I$100,8,FALSE)</f>
        <v>0</v>
      </c>
      <c r="L670" s="16">
        <f>VLOOKUP($C670,'Growth rate'!$B$3:$T$93,7,FALSE)*VLOOKUP($E670,BY_COM_Demand_Drivers!$A$5:$I$100,9,FALSE)</f>
        <v>0</v>
      </c>
      <c r="M670" s="49">
        <f t="shared" si="50"/>
        <v>0.86</v>
      </c>
    </row>
    <row r="671" spans="2:13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 t="shared" si="46"/>
        <v>139.89867875219832</v>
      </c>
      <c r="G671" s="16">
        <f t="shared" si="47"/>
        <v>0</v>
      </c>
      <c r="H671" s="16">
        <f t="shared" si="48"/>
        <v>0</v>
      </c>
      <c r="J671" s="16">
        <f>VLOOKUP($C671,'Growth rate'!$B$3:$T$93,7,FALSE)*VLOOKUP($E671,BY_COM_Demand_Drivers!$A$5:$I$100,7,FALSE)</f>
        <v>164.5866808849392</v>
      </c>
      <c r="K671" s="16">
        <f>VLOOKUP($C671,'Growth rate'!$B$3:$T$93,7,FALSE)*VLOOKUP($E671,BY_COM_Demand_Drivers!$A$5:$I$100,8,FALSE)</f>
        <v>0</v>
      </c>
      <c r="L671" s="16">
        <f>VLOOKUP($C671,'Growth rate'!$B$3:$T$93,7,FALSE)*VLOOKUP($E671,BY_COM_Demand_Drivers!$A$5:$I$100,9,FALSE)</f>
        <v>0</v>
      </c>
      <c r="M671" s="49">
        <f t="shared" si="50"/>
        <v>0.85</v>
      </c>
    </row>
    <row r="672" spans="2:13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 t="shared" si="46"/>
        <v>139.7671524330031</v>
      </c>
      <c r="G672" s="16">
        <f t="shared" si="47"/>
        <v>0</v>
      </c>
      <c r="H672" s="16">
        <f t="shared" si="48"/>
        <v>0</v>
      </c>
      <c r="J672" s="16">
        <f>VLOOKUP($C672,'Growth rate'!$B$3:$T$93,7,FALSE)*VLOOKUP($E672,BY_COM_Demand_Drivers!$A$5:$I$100,7,FALSE)</f>
        <v>166.88615215880967</v>
      </c>
      <c r="K672" s="16">
        <f>VLOOKUP($C672,'Growth rate'!$B$3:$T$93,7,FALSE)*VLOOKUP($E672,BY_COM_Demand_Drivers!$A$5:$I$100,8,FALSE)</f>
        <v>0</v>
      </c>
      <c r="L672" s="16">
        <f>VLOOKUP($C672,'Growth rate'!$B$3:$T$93,7,FALSE)*VLOOKUP($E672,BY_COM_Demand_Drivers!$A$5:$I$100,9,FALSE)</f>
        <v>0</v>
      </c>
      <c r="M672" s="49">
        <f t="shared" si="50"/>
        <v>0.83750000000000002</v>
      </c>
    </row>
    <row r="673" spans="2:13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 t="shared" si="46"/>
        <v>139.57813933196113</v>
      </c>
      <c r="G673" s="16">
        <f t="shared" si="47"/>
        <v>0</v>
      </c>
      <c r="H673" s="16">
        <f t="shared" si="48"/>
        <v>0</v>
      </c>
      <c r="J673" s="16">
        <f>VLOOKUP($C673,'Growth rate'!$B$3:$T$93,7,FALSE)*VLOOKUP($E673,BY_COM_Demand_Drivers!$A$5:$I$100,7,FALSE)</f>
        <v>169.18562343268016</v>
      </c>
      <c r="K673" s="16">
        <f>VLOOKUP($C673,'Growth rate'!$B$3:$T$93,7,FALSE)*VLOOKUP($E673,BY_COM_Demand_Drivers!$A$5:$I$100,8,FALSE)</f>
        <v>0</v>
      </c>
      <c r="L673" s="16">
        <f>VLOOKUP($C673,'Growth rate'!$B$3:$T$93,7,FALSE)*VLOOKUP($E673,BY_COM_Demand_Drivers!$A$5:$I$100,9,FALSE)</f>
        <v>0</v>
      </c>
      <c r="M673" s="49">
        <f t="shared" si="50"/>
        <v>0.82499999999999996</v>
      </c>
    </row>
    <row r="674" spans="2:13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 t="shared" si="46"/>
        <v>139.33163944907236</v>
      </c>
      <c r="G674" s="16">
        <f t="shared" si="47"/>
        <v>0</v>
      </c>
      <c r="H674" s="16">
        <f t="shared" si="48"/>
        <v>0</v>
      </c>
      <c r="J674" s="16">
        <f>VLOOKUP($C674,'Growth rate'!$B$3:$T$93,7,FALSE)*VLOOKUP($E674,BY_COM_Demand_Drivers!$A$5:$I$100,7,FALSE)</f>
        <v>171.4850947065506</v>
      </c>
      <c r="K674" s="16">
        <f>VLOOKUP($C674,'Growth rate'!$B$3:$T$93,7,FALSE)*VLOOKUP($E674,BY_COM_Demand_Drivers!$A$5:$I$100,8,FALSE)</f>
        <v>0</v>
      </c>
      <c r="L674" s="16">
        <f>VLOOKUP($C674,'Growth rate'!$B$3:$T$93,7,FALSE)*VLOOKUP($E674,BY_COM_Demand_Drivers!$A$5:$I$100,9,FALSE)</f>
        <v>0</v>
      </c>
      <c r="M674" s="49">
        <f t="shared" si="50"/>
        <v>0.8125</v>
      </c>
    </row>
    <row r="675" spans="2:13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 t="shared" si="46"/>
        <v>139.02765278433685</v>
      </c>
      <c r="G675" s="16">
        <f t="shared" si="47"/>
        <v>0</v>
      </c>
      <c r="H675" s="16">
        <f t="shared" si="48"/>
        <v>0</v>
      </c>
      <c r="J675" s="16">
        <f>VLOOKUP($C675,'Growth rate'!$B$3:$T$93,7,FALSE)*VLOOKUP($E675,BY_COM_Demand_Drivers!$A$5:$I$100,7,FALSE)</f>
        <v>173.78456598042106</v>
      </c>
      <c r="K675" s="16">
        <f>VLOOKUP($C675,'Growth rate'!$B$3:$T$93,7,FALSE)*VLOOKUP($E675,BY_COM_Demand_Drivers!$A$5:$I$100,8,FALSE)</f>
        <v>0</v>
      </c>
      <c r="L675" s="16">
        <f>VLOOKUP($C675,'Growth rate'!$B$3:$T$93,7,FALSE)*VLOOKUP($E675,BY_COM_Demand_Drivers!$A$5:$I$100,9,FALSE)</f>
        <v>0</v>
      </c>
      <c r="M675" s="49">
        <f t="shared" si="50"/>
        <v>0.79999999999999993</v>
      </c>
    </row>
    <row r="676" spans="2:13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 t="shared" si="46"/>
        <v>138.66617933775458</v>
      </c>
      <c r="G676" s="16">
        <f t="shared" si="47"/>
        <v>0</v>
      </c>
      <c r="H676" s="16">
        <f t="shared" si="48"/>
        <v>0</v>
      </c>
      <c r="J676" s="16">
        <f>VLOOKUP($C676,'Growth rate'!$B$3:$T$93,7,FALSE)*VLOOKUP($E676,BY_COM_Demand_Drivers!$A$5:$I$100,7,FALSE)</f>
        <v>176.08403725429156</v>
      </c>
      <c r="K676" s="16">
        <f>VLOOKUP($C676,'Growth rate'!$B$3:$T$93,7,FALSE)*VLOOKUP($E676,BY_COM_Demand_Drivers!$A$5:$I$100,8,FALSE)</f>
        <v>0</v>
      </c>
      <c r="L676" s="16">
        <f>VLOOKUP($C676,'Growth rate'!$B$3:$T$93,7,FALSE)*VLOOKUP($E676,BY_COM_Demand_Drivers!$A$5:$I$100,9,FALSE)</f>
        <v>0</v>
      </c>
      <c r="M676" s="49">
        <f t="shared" si="50"/>
        <v>0.78749999999999998</v>
      </c>
    </row>
    <row r="677" spans="2:13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 t="shared" si="46"/>
        <v>138.24721910932553</v>
      </c>
      <c r="G677" s="16">
        <f t="shared" si="47"/>
        <v>0</v>
      </c>
      <c r="H677" s="16">
        <f t="shared" si="48"/>
        <v>0</v>
      </c>
      <c r="J677" s="16">
        <f>VLOOKUP($C677,'Growth rate'!$B$3:$T$93,7,FALSE)*VLOOKUP($E677,BY_COM_Demand_Drivers!$A$5:$I$100,7,FALSE)</f>
        <v>178.383508528162</v>
      </c>
      <c r="K677" s="16">
        <f>VLOOKUP($C677,'Growth rate'!$B$3:$T$93,7,FALSE)*VLOOKUP($E677,BY_COM_Demand_Drivers!$A$5:$I$100,8,FALSE)</f>
        <v>0</v>
      </c>
      <c r="L677" s="16">
        <f>VLOOKUP($C677,'Growth rate'!$B$3:$T$93,7,FALSE)*VLOOKUP($E677,BY_COM_Demand_Drivers!$A$5:$I$100,9,FALSE)</f>
        <v>0</v>
      </c>
      <c r="M677" s="49">
        <f t="shared" si="50"/>
        <v>0.77499999999999991</v>
      </c>
    </row>
    <row r="678" spans="2:13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 t="shared" si="46"/>
        <v>137.77077209904976</v>
      </c>
      <c r="G678" s="16">
        <f t="shared" si="47"/>
        <v>0</v>
      </c>
      <c r="H678" s="16">
        <f t="shared" si="48"/>
        <v>0</v>
      </c>
      <c r="J678" s="16">
        <f>VLOOKUP($C678,'Growth rate'!$B$3:$T$93,7,FALSE)*VLOOKUP($E678,BY_COM_Demand_Drivers!$A$5:$I$100,7,FALSE)</f>
        <v>180.68297980203249</v>
      </c>
      <c r="K678" s="16">
        <f>VLOOKUP($C678,'Growth rate'!$B$3:$T$93,7,FALSE)*VLOOKUP($E678,BY_COM_Demand_Drivers!$A$5:$I$100,8,FALSE)</f>
        <v>0</v>
      </c>
      <c r="L678" s="16">
        <f>VLOOKUP($C678,'Growth rate'!$B$3:$T$93,7,FALSE)*VLOOKUP($E678,BY_COM_Demand_Drivers!$A$5:$I$100,9,FALSE)</f>
        <v>0</v>
      </c>
      <c r="M678" s="49">
        <f t="shared" si="50"/>
        <v>0.76249999999999996</v>
      </c>
    </row>
    <row r="679" spans="2:13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 t="shared" si="46"/>
        <v>137.23683830692721</v>
      </c>
      <c r="G679" s="16">
        <f t="shared" si="47"/>
        <v>0</v>
      </c>
      <c r="H679" s="16">
        <f t="shared" si="48"/>
        <v>0</v>
      </c>
      <c r="J679" s="16">
        <f>VLOOKUP($C679,'Growth rate'!$B$3:$T$93,7,FALSE)*VLOOKUP($E679,BY_COM_Demand_Drivers!$A$5:$I$100,7,FALSE)</f>
        <v>182.98245107590296</v>
      </c>
      <c r="K679" s="16">
        <f>VLOOKUP($C679,'Growth rate'!$B$3:$T$93,7,FALSE)*VLOOKUP($E679,BY_COM_Demand_Drivers!$A$5:$I$100,8,FALSE)</f>
        <v>0</v>
      </c>
      <c r="L679" s="16">
        <f>VLOOKUP($C679,'Growth rate'!$B$3:$T$93,7,FALSE)*VLOOKUP($E679,BY_COM_Demand_Drivers!$A$5:$I$100,9,FALSE)</f>
        <v>0</v>
      </c>
      <c r="M679" s="49">
        <f t="shared" si="50"/>
        <v>0.75</v>
      </c>
    </row>
    <row r="680" spans="2:13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 t="shared" si="46"/>
        <v>136.6454177329579</v>
      </c>
      <c r="G680" s="16">
        <f t="shared" si="47"/>
        <v>0</v>
      </c>
      <c r="H680" s="16">
        <f t="shared" si="48"/>
        <v>0</v>
      </c>
      <c r="J680" s="16">
        <f>VLOOKUP($C680,'Growth rate'!$B$3:$T$93,7,FALSE)*VLOOKUP($E680,BY_COM_Demand_Drivers!$A$5:$I$100,7,FALSE)</f>
        <v>185.28192234977345</v>
      </c>
      <c r="K680" s="16">
        <f>VLOOKUP($C680,'Growth rate'!$B$3:$T$93,7,FALSE)*VLOOKUP($E680,BY_COM_Demand_Drivers!$A$5:$I$100,8,FALSE)</f>
        <v>0</v>
      </c>
      <c r="L680" s="16">
        <f>VLOOKUP($C680,'Growth rate'!$B$3:$T$93,7,FALSE)*VLOOKUP($E680,BY_COM_Demand_Drivers!$A$5:$I$100,9,FALSE)</f>
        <v>0</v>
      </c>
      <c r="M680" s="49">
        <f t="shared" si="50"/>
        <v>0.73749999999999993</v>
      </c>
    </row>
    <row r="681" spans="2:13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 t="shared" si="46"/>
        <v>135.99651037714185</v>
      </c>
      <c r="G681" s="16">
        <f t="shared" si="47"/>
        <v>0</v>
      </c>
      <c r="H681" s="16">
        <f t="shared" si="48"/>
        <v>0</v>
      </c>
      <c r="J681" s="16">
        <f>VLOOKUP($C681,'Growth rate'!$B$3:$T$93,7,FALSE)*VLOOKUP($E681,BY_COM_Demand_Drivers!$A$5:$I$100,7,FALSE)</f>
        <v>187.58139362364392</v>
      </c>
      <c r="K681" s="16">
        <f>VLOOKUP($C681,'Growth rate'!$B$3:$T$93,7,FALSE)*VLOOKUP($E681,BY_COM_Demand_Drivers!$A$5:$I$100,8,FALSE)</f>
        <v>0</v>
      </c>
      <c r="L681" s="16">
        <f>VLOOKUP($C681,'Growth rate'!$B$3:$T$93,7,FALSE)*VLOOKUP($E681,BY_COM_Demand_Drivers!$A$5:$I$100,9,FALSE)</f>
        <v>0</v>
      </c>
      <c r="M681" s="49">
        <f t="shared" si="50"/>
        <v>0.72499999999999998</v>
      </c>
    </row>
    <row r="682" spans="2:13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 t="shared" si="46"/>
        <v>135.29011623947898</v>
      </c>
      <c r="G682" s="16">
        <f t="shared" si="47"/>
        <v>0</v>
      </c>
      <c r="H682" s="16">
        <f t="shared" si="48"/>
        <v>0</v>
      </c>
      <c r="J682" s="16">
        <f>VLOOKUP($C682,'Growth rate'!$B$3:$T$93,7,FALSE)*VLOOKUP($E682,BY_COM_Demand_Drivers!$A$5:$I$100,7,FALSE)</f>
        <v>189.88086489751436</v>
      </c>
      <c r="K682" s="16">
        <f>VLOOKUP($C682,'Growth rate'!$B$3:$T$93,7,FALSE)*VLOOKUP($E682,BY_COM_Demand_Drivers!$A$5:$I$100,8,FALSE)</f>
        <v>0</v>
      </c>
      <c r="L682" s="16">
        <f>VLOOKUP($C682,'Growth rate'!$B$3:$T$93,7,FALSE)*VLOOKUP($E682,BY_COM_Demand_Drivers!$A$5:$I$100,9,FALSE)</f>
        <v>0</v>
      </c>
      <c r="M682" s="49">
        <f t="shared" si="50"/>
        <v>0.71249999999999991</v>
      </c>
    </row>
    <row r="683" spans="2:13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 t="shared" si="46"/>
        <v>134.52623531996937</v>
      </c>
      <c r="G683" s="16">
        <f t="shared" si="47"/>
        <v>0</v>
      </c>
      <c r="H683" s="16">
        <f t="shared" si="48"/>
        <v>0</v>
      </c>
      <c r="J683" s="16">
        <f>VLOOKUP($C683,'Growth rate'!$B$3:$T$93,7,FALSE)*VLOOKUP($E683,BY_COM_Demand_Drivers!$A$5:$I$100,7,FALSE)</f>
        <v>192.18033617138485</v>
      </c>
      <c r="K683" s="16">
        <f>VLOOKUP($C683,'Growth rate'!$B$3:$T$93,7,FALSE)*VLOOKUP($E683,BY_COM_Demand_Drivers!$A$5:$I$100,8,FALSE)</f>
        <v>0</v>
      </c>
      <c r="L683" s="16">
        <f>VLOOKUP($C683,'Growth rate'!$B$3:$T$93,7,FALSE)*VLOOKUP($E683,BY_COM_Demand_Drivers!$A$5:$I$100,9,FALSE)</f>
        <v>0</v>
      </c>
      <c r="M683" s="49">
        <f t="shared" si="50"/>
        <v>0.7</v>
      </c>
    </row>
    <row r="684" spans="2:13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 t="shared" si="46"/>
        <v>133.70486761861304</v>
      </c>
      <c r="G684" s="16">
        <f t="shared" si="47"/>
        <v>0</v>
      </c>
      <c r="H684" s="16">
        <f t="shared" si="48"/>
        <v>0</v>
      </c>
      <c r="J684" s="16">
        <f>VLOOKUP($C684,'Growth rate'!$B$3:$T$93,7,FALSE)*VLOOKUP($E684,BY_COM_Demand_Drivers!$A$5:$I$100,7,FALSE)</f>
        <v>194.47980744525532</v>
      </c>
      <c r="K684" s="16">
        <f>VLOOKUP($C684,'Growth rate'!$B$3:$T$93,7,FALSE)*VLOOKUP($E684,BY_COM_Demand_Drivers!$A$5:$I$100,8,FALSE)</f>
        <v>0</v>
      </c>
      <c r="L684" s="16">
        <f>VLOOKUP($C684,'Growth rate'!$B$3:$T$93,7,FALSE)*VLOOKUP($E684,BY_COM_Demand_Drivers!$A$5:$I$100,9,FALSE)</f>
        <v>0</v>
      </c>
      <c r="M684" s="49">
        <f t="shared" si="50"/>
        <v>0.6875</v>
      </c>
    </row>
    <row r="685" spans="2:13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 t="shared" si="46"/>
        <v>132.82601313540988</v>
      </c>
      <c r="G685" s="16">
        <f t="shared" si="47"/>
        <v>0</v>
      </c>
      <c r="H685" s="16">
        <f t="shared" si="48"/>
        <v>0</v>
      </c>
      <c r="J685" s="16">
        <f>VLOOKUP($C685,'Growth rate'!$B$3:$T$93,7,FALSE)*VLOOKUP($E685,BY_COM_Demand_Drivers!$A$5:$I$100,7,FALSE)</f>
        <v>196.77927871912578</v>
      </c>
      <c r="K685" s="16">
        <f>VLOOKUP($C685,'Growth rate'!$B$3:$T$93,7,FALSE)*VLOOKUP($E685,BY_COM_Demand_Drivers!$A$5:$I$100,8,FALSE)</f>
        <v>0</v>
      </c>
      <c r="L685" s="16">
        <f>VLOOKUP($C685,'Growth rate'!$B$3:$T$93,7,FALSE)*VLOOKUP($E685,BY_COM_Demand_Drivers!$A$5:$I$100,9,FALSE)</f>
        <v>0</v>
      </c>
      <c r="M685" s="49">
        <f t="shared" si="50"/>
        <v>0.67499999999999993</v>
      </c>
    </row>
    <row r="686" spans="2:13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 t="shared" si="46"/>
        <v>131.88967187036002</v>
      </c>
      <c r="G686" s="16">
        <f t="shared" si="47"/>
        <v>0</v>
      </c>
      <c r="H686" s="16">
        <f t="shared" si="48"/>
        <v>0</v>
      </c>
      <c r="J686" s="16">
        <f>VLOOKUP($C686,'Growth rate'!$B$3:$T$93,7,FALSE)*VLOOKUP($E686,BY_COM_Demand_Drivers!$A$5:$I$100,7,FALSE)</f>
        <v>199.07874999299625</v>
      </c>
      <c r="K686" s="16">
        <f>VLOOKUP($C686,'Growth rate'!$B$3:$T$93,7,FALSE)*VLOOKUP($E686,BY_COM_Demand_Drivers!$A$5:$I$100,8,FALSE)</f>
        <v>0</v>
      </c>
      <c r="L686" s="16">
        <f>VLOOKUP($C686,'Growth rate'!$B$3:$T$93,7,FALSE)*VLOOKUP($E686,BY_COM_Demand_Drivers!$A$5:$I$100,9,FALSE)</f>
        <v>0</v>
      </c>
      <c r="M686" s="49">
        <f t="shared" si="50"/>
        <v>0.66249999999999998</v>
      </c>
    </row>
    <row r="687" spans="2:13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 t="shared" si="46"/>
        <v>130.89584382346337</v>
      </c>
      <c r="G687" s="16">
        <f t="shared" si="47"/>
        <v>0</v>
      </c>
      <c r="H687" s="16">
        <f t="shared" si="48"/>
        <v>0</v>
      </c>
      <c r="J687" s="16">
        <f>VLOOKUP($C687,'Growth rate'!$B$3:$T$93,7,FALSE)*VLOOKUP($E687,BY_COM_Demand_Drivers!$A$5:$I$100,7,FALSE)</f>
        <v>201.37822126686675</v>
      </c>
      <c r="K687" s="16">
        <f>VLOOKUP($C687,'Growth rate'!$B$3:$T$93,7,FALSE)*VLOOKUP($E687,BY_COM_Demand_Drivers!$A$5:$I$100,8,FALSE)</f>
        <v>0</v>
      </c>
      <c r="L687" s="16">
        <f>VLOOKUP($C687,'Growth rate'!$B$3:$T$93,7,FALSE)*VLOOKUP($E687,BY_COM_Demand_Drivers!$A$5:$I$100,9,FALSE)</f>
        <v>0</v>
      </c>
      <c r="M687" s="49">
        <f t="shared" si="50"/>
        <v>0.64999999999999991</v>
      </c>
    </row>
    <row r="688" spans="2:13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 t="shared" si="46"/>
        <v>129.84452899471995</v>
      </c>
      <c r="G688" s="16">
        <f t="shared" si="47"/>
        <v>0</v>
      </c>
      <c r="H688" s="16">
        <f t="shared" si="48"/>
        <v>0</v>
      </c>
      <c r="J688" s="16">
        <f>VLOOKUP($C688,'Growth rate'!$B$3:$T$93,7,FALSE)*VLOOKUP($E688,BY_COM_Demand_Drivers!$A$5:$I$100,7,FALSE)</f>
        <v>203.67769254073718</v>
      </c>
      <c r="K688" s="16">
        <f>VLOOKUP($C688,'Growth rate'!$B$3:$T$93,7,FALSE)*VLOOKUP($E688,BY_COM_Demand_Drivers!$A$5:$I$100,8,FALSE)</f>
        <v>0</v>
      </c>
      <c r="L688" s="16">
        <f>VLOOKUP($C688,'Growth rate'!$B$3:$T$93,7,FALSE)*VLOOKUP($E688,BY_COM_Demand_Drivers!$A$5:$I$100,9,FALSE)</f>
        <v>0</v>
      </c>
      <c r="M688" s="49">
        <f t="shared" si="50"/>
        <v>0.63749999999999996</v>
      </c>
    </row>
    <row r="689" spans="2:13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 t="shared" si="46"/>
        <v>128.73572738412977</v>
      </c>
      <c r="G689" s="16">
        <f t="shared" si="47"/>
        <v>0</v>
      </c>
      <c r="H689" s="16">
        <f t="shared" si="48"/>
        <v>0</v>
      </c>
      <c r="J689" s="16">
        <f>VLOOKUP($C689,'Growth rate'!$B$3:$T$93,7,FALSE)*VLOOKUP($E689,BY_COM_Demand_Drivers!$A$5:$I$100,7,FALSE)</f>
        <v>205.97716381460765</v>
      </c>
      <c r="K689" s="16">
        <f>VLOOKUP($C689,'Growth rate'!$B$3:$T$93,7,FALSE)*VLOOKUP($E689,BY_COM_Demand_Drivers!$A$5:$I$100,8,FALSE)</f>
        <v>0</v>
      </c>
      <c r="L689" s="16">
        <f>VLOOKUP($C689,'Growth rate'!$B$3:$T$93,7,FALSE)*VLOOKUP($E689,BY_COM_Demand_Drivers!$A$5:$I$100,9,FALSE)</f>
        <v>0</v>
      </c>
      <c r="M689" s="49">
        <f t="shared" si="50"/>
        <v>0.625</v>
      </c>
    </row>
    <row r="690" spans="2:13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 t="shared" si="46"/>
        <v>127.56943899169285</v>
      </c>
      <c r="G690" s="16">
        <f t="shared" si="47"/>
        <v>0</v>
      </c>
      <c r="H690" s="16">
        <f t="shared" si="48"/>
        <v>0</v>
      </c>
      <c r="J690" s="16">
        <f>VLOOKUP($C690,'Growth rate'!$B$3:$T$93,7,FALSE)*VLOOKUP($E690,BY_COM_Demand_Drivers!$A$5:$I$100,7,FALSE)</f>
        <v>208.27663508847814</v>
      </c>
      <c r="K690" s="16">
        <f>VLOOKUP($C690,'Growth rate'!$B$3:$T$93,7,FALSE)*VLOOKUP($E690,BY_COM_Demand_Drivers!$A$5:$I$100,8,FALSE)</f>
        <v>0</v>
      </c>
      <c r="L690" s="16">
        <f>VLOOKUP($C690,'Growth rate'!$B$3:$T$93,7,FALSE)*VLOOKUP($E690,BY_COM_Demand_Drivers!$A$5:$I$100,9,FALSE)</f>
        <v>0</v>
      </c>
      <c r="M690" s="49">
        <f t="shared" si="50"/>
        <v>0.61249999999999993</v>
      </c>
    </row>
    <row r="691" spans="2:13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 t="shared" si="46"/>
        <v>126.34566381740916</v>
      </c>
      <c r="G691" s="16">
        <f t="shared" si="47"/>
        <v>0</v>
      </c>
      <c r="H691" s="16">
        <f t="shared" si="48"/>
        <v>0</v>
      </c>
      <c r="J691" s="16">
        <f>VLOOKUP($C691,'Growth rate'!$B$3:$T$93,7,FALSE)*VLOOKUP($E691,BY_COM_Demand_Drivers!$A$5:$I$100,7,FALSE)</f>
        <v>210.57610636234861</v>
      </c>
      <c r="K691" s="16">
        <f>VLOOKUP($C691,'Growth rate'!$B$3:$T$93,7,FALSE)*VLOOKUP($E691,BY_COM_Demand_Drivers!$A$5:$I$100,8,FALSE)</f>
        <v>0</v>
      </c>
      <c r="L691" s="16">
        <f>VLOOKUP($C691,'Growth rate'!$B$3:$T$93,7,FALSE)*VLOOKUP($E691,BY_COM_Demand_Drivers!$A$5:$I$100,9,FALSE)</f>
        <v>0</v>
      </c>
      <c r="M691" s="49">
        <f t="shared" si="50"/>
        <v>0.6</v>
      </c>
    </row>
    <row r="692" spans="2:13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 t="shared" si="46"/>
        <v>128.36719443848773</v>
      </c>
      <c r="G692" s="16">
        <f t="shared" si="47"/>
        <v>0</v>
      </c>
      <c r="H692" s="16">
        <f t="shared" si="48"/>
        <v>0</v>
      </c>
      <c r="J692" s="16">
        <f>VLOOKUP($C692,'Growth rate'!$B$3:$T$93,7,FALSE)*VLOOKUP($E692,BY_COM_Demand_Drivers!$A$5:$I$100,7,FALSE)</f>
        <v>213.94532406414621</v>
      </c>
      <c r="K692" s="16">
        <f>VLOOKUP($C692,'Growth rate'!$B$3:$T$93,7,FALSE)*VLOOKUP($E692,BY_COM_Demand_Drivers!$A$5:$I$100,8,FALSE)</f>
        <v>0</v>
      </c>
      <c r="L692" s="16">
        <f>VLOOKUP($C692,'Growth rate'!$B$3:$T$93,7,FALSE)*VLOOKUP($E692,BY_COM_Demand_Drivers!$A$5:$I$100,9,FALSE)</f>
        <v>0</v>
      </c>
      <c r="M692" s="49">
        <f t="shared" si="50"/>
        <v>0.6</v>
      </c>
    </row>
    <row r="693" spans="2:13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 t="shared" si="46"/>
        <v>130.42106954950353</v>
      </c>
      <c r="G693" s="16">
        <f t="shared" si="47"/>
        <v>0</v>
      </c>
      <c r="H693" s="16">
        <f t="shared" si="48"/>
        <v>0</v>
      </c>
      <c r="J693" s="16">
        <f>VLOOKUP($C693,'Growth rate'!$B$3:$T$93,7,FALSE)*VLOOKUP($E693,BY_COM_Demand_Drivers!$A$5:$I$100,7,FALSE)</f>
        <v>217.36844924917256</v>
      </c>
      <c r="K693" s="16">
        <f>VLOOKUP($C693,'Growth rate'!$B$3:$T$93,7,FALSE)*VLOOKUP($E693,BY_COM_Demand_Drivers!$A$5:$I$100,8,FALSE)</f>
        <v>0</v>
      </c>
      <c r="L693" s="16">
        <f>VLOOKUP($C693,'Growth rate'!$B$3:$T$93,7,FALSE)*VLOOKUP($E693,BY_COM_Demand_Drivers!$A$5:$I$100,9,FALSE)</f>
        <v>0</v>
      </c>
      <c r="M693" s="49">
        <f t="shared" si="50"/>
        <v>0.6</v>
      </c>
    </row>
    <row r="694" spans="2:13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 t="shared" si="46"/>
        <v>132.50780666229556</v>
      </c>
      <c r="G694" s="16">
        <f t="shared" si="47"/>
        <v>0</v>
      </c>
      <c r="H694" s="16">
        <f t="shared" si="48"/>
        <v>0</v>
      </c>
      <c r="J694" s="16">
        <f>VLOOKUP($C694,'Growth rate'!$B$3:$T$93,7,FALSE)*VLOOKUP($E694,BY_COM_Demand_Drivers!$A$5:$I$100,7,FALSE)</f>
        <v>220.8463444371593</v>
      </c>
      <c r="K694" s="16">
        <f>VLOOKUP($C694,'Growth rate'!$B$3:$T$93,7,FALSE)*VLOOKUP($E694,BY_COM_Demand_Drivers!$A$5:$I$100,8,FALSE)</f>
        <v>0</v>
      </c>
      <c r="L694" s="16">
        <f>VLOOKUP($C694,'Growth rate'!$B$3:$T$93,7,FALSE)*VLOOKUP($E694,BY_COM_Demand_Drivers!$A$5:$I$100,9,FALSE)</f>
        <v>0</v>
      </c>
      <c r="M694" s="49">
        <f t="shared" si="50"/>
        <v>0.6</v>
      </c>
    </row>
    <row r="695" spans="2:13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 t="shared" si="46"/>
        <v>134.62793156889231</v>
      </c>
      <c r="G695" s="16">
        <f t="shared" si="47"/>
        <v>0</v>
      </c>
      <c r="H695" s="16">
        <f t="shared" si="48"/>
        <v>0</v>
      </c>
      <c r="J695" s="16">
        <f>VLOOKUP($C695,'Growth rate'!$B$3:$T$93,7,FALSE)*VLOOKUP($E695,BY_COM_Demand_Drivers!$A$5:$I$100,7,FALSE)</f>
        <v>224.37988594815386</v>
      </c>
      <c r="K695" s="16">
        <f>VLOOKUP($C695,'Growth rate'!$B$3:$T$93,7,FALSE)*VLOOKUP($E695,BY_COM_Demand_Drivers!$A$5:$I$100,8,FALSE)</f>
        <v>0</v>
      </c>
      <c r="L695" s="16">
        <f>VLOOKUP($C695,'Growth rate'!$B$3:$T$93,7,FALSE)*VLOOKUP($E695,BY_COM_Demand_Drivers!$A$5:$I$100,9,FALSE)</f>
        <v>0</v>
      </c>
      <c r="M695" s="49">
        <f t="shared" si="50"/>
        <v>0.6</v>
      </c>
    </row>
    <row r="696" spans="2:13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 t="shared" si="46"/>
        <v>136.78197847399457</v>
      </c>
      <c r="G696" s="16">
        <f t="shared" si="47"/>
        <v>0</v>
      </c>
      <c r="H696" s="16">
        <f t="shared" si="48"/>
        <v>0</v>
      </c>
      <c r="J696" s="16">
        <f>VLOOKUP($C696,'Growth rate'!$B$3:$T$93,7,FALSE)*VLOOKUP($E696,BY_COM_Demand_Drivers!$A$5:$I$100,7,FALSE)</f>
        <v>227.96996412332427</v>
      </c>
      <c r="K696" s="16">
        <f>VLOOKUP($C696,'Growth rate'!$B$3:$T$93,7,FALSE)*VLOOKUP($E696,BY_COM_Demand_Drivers!$A$5:$I$100,8,FALSE)</f>
        <v>0</v>
      </c>
      <c r="L696" s="16">
        <f>VLOOKUP($C696,'Growth rate'!$B$3:$T$93,7,FALSE)*VLOOKUP($E696,BY_COM_Demand_Drivers!$A$5:$I$100,9,FALSE)</f>
        <v>0</v>
      </c>
      <c r="M696" s="49">
        <f t="shared" si="50"/>
        <v>0.6</v>
      </c>
    </row>
    <row r="697" spans="2:13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 t="shared" si="46"/>
        <v>138.97049012957848</v>
      </c>
      <c r="G697" s="16">
        <f t="shared" si="47"/>
        <v>0</v>
      </c>
      <c r="H697" s="16">
        <f t="shared" si="48"/>
        <v>0</v>
      </c>
      <c r="J697" s="16">
        <f>VLOOKUP($C697,'Growth rate'!$B$3:$T$93,7,FALSE)*VLOOKUP($E697,BY_COM_Demand_Drivers!$A$5:$I$100,7,FALSE)</f>
        <v>231.61748354929748</v>
      </c>
      <c r="K697" s="16">
        <f>VLOOKUP($C697,'Growth rate'!$B$3:$T$93,7,FALSE)*VLOOKUP($E697,BY_COM_Demand_Drivers!$A$5:$I$100,8,FALSE)</f>
        <v>0</v>
      </c>
      <c r="L697" s="16">
        <f>VLOOKUP($C697,'Growth rate'!$B$3:$T$93,7,FALSE)*VLOOKUP($E697,BY_COM_Demand_Drivers!$A$5:$I$100,9,FALSE)</f>
        <v>0</v>
      </c>
      <c r="M697" s="49">
        <f t="shared" si="50"/>
        <v>0.6</v>
      </c>
    </row>
    <row r="698" spans="2:13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 t="shared" si="46"/>
        <v>141.19401797165176</v>
      </c>
      <c r="G698" s="16">
        <f t="shared" si="47"/>
        <v>0</v>
      </c>
      <c r="H698" s="16">
        <f t="shared" si="48"/>
        <v>0</v>
      </c>
      <c r="J698" s="16">
        <f>VLOOKUP($C698,'Growth rate'!$B$3:$T$93,7,FALSE)*VLOOKUP($E698,BY_COM_Demand_Drivers!$A$5:$I$100,7,FALSE)</f>
        <v>235.32336328608628</v>
      </c>
      <c r="K698" s="16">
        <f>VLOOKUP($C698,'Growth rate'!$B$3:$T$93,7,FALSE)*VLOOKUP($E698,BY_COM_Demand_Drivers!$A$5:$I$100,8,FALSE)</f>
        <v>0</v>
      </c>
      <c r="L698" s="16">
        <f>VLOOKUP($C698,'Growth rate'!$B$3:$T$93,7,FALSE)*VLOOKUP($E698,BY_COM_Demand_Drivers!$A$5:$I$100,9,FALSE)</f>
        <v>0</v>
      </c>
      <c r="M698" s="49">
        <f t="shared" si="50"/>
        <v>0.6</v>
      </c>
    </row>
    <row r="699" spans="2:13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 t="shared" si="46"/>
        <v>143.45312225919818</v>
      </c>
      <c r="G699" s="16">
        <f t="shared" si="47"/>
        <v>0</v>
      </c>
      <c r="H699" s="16">
        <f t="shared" si="48"/>
        <v>0</v>
      </c>
      <c r="J699" s="16">
        <f>VLOOKUP($C699,'Growth rate'!$B$3:$T$93,7,FALSE)*VLOOKUP($E699,BY_COM_Demand_Drivers!$A$5:$I$100,7,FALSE)</f>
        <v>239.08853709866366</v>
      </c>
      <c r="K699" s="16">
        <f>VLOOKUP($C699,'Growth rate'!$B$3:$T$93,7,FALSE)*VLOOKUP($E699,BY_COM_Demand_Drivers!$A$5:$I$100,8,FALSE)</f>
        <v>0</v>
      </c>
      <c r="L699" s="16">
        <f>VLOOKUP($C699,'Growth rate'!$B$3:$T$93,7,FALSE)*VLOOKUP($E699,BY_COM_Demand_Drivers!$A$5:$I$100,9,FALSE)</f>
        <v>0</v>
      </c>
      <c r="M699" s="49">
        <f t="shared" si="50"/>
        <v>0.6</v>
      </c>
    </row>
    <row r="700" spans="2:13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 t="shared" si="46"/>
        <v>145.74837221534537</v>
      </c>
      <c r="G700" s="16">
        <f t="shared" si="47"/>
        <v>0</v>
      </c>
      <c r="H700" s="16">
        <f t="shared" si="48"/>
        <v>0</v>
      </c>
      <c r="J700" s="16">
        <f>VLOOKUP($C700,'Growth rate'!$B$3:$T$93,7,FALSE)*VLOOKUP($E700,BY_COM_Demand_Drivers!$A$5:$I$100,7,FALSE)</f>
        <v>242.91395369224227</v>
      </c>
      <c r="K700" s="16">
        <f>VLOOKUP($C700,'Growth rate'!$B$3:$T$93,7,FALSE)*VLOOKUP($E700,BY_COM_Demand_Drivers!$A$5:$I$100,8,FALSE)</f>
        <v>0</v>
      </c>
      <c r="L700" s="16">
        <f>VLOOKUP($C700,'Growth rate'!$B$3:$T$93,7,FALSE)*VLOOKUP($E700,BY_COM_Demand_Drivers!$A$5:$I$100,9,FALSE)</f>
        <v>0</v>
      </c>
      <c r="M700" s="49">
        <f t="shared" si="50"/>
        <v>0.6</v>
      </c>
    </row>
    <row r="701" spans="2:13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 t="shared" si="46"/>
        <v>148.08034617079088</v>
      </c>
      <c r="G701" s="16">
        <f t="shared" si="47"/>
        <v>0</v>
      </c>
      <c r="H701" s="16">
        <f t="shared" si="48"/>
        <v>0</v>
      </c>
      <c r="J701" s="16">
        <f>VLOOKUP($C701,'Growth rate'!$B$3:$T$93,7,FALSE)*VLOOKUP($E701,BY_COM_Demand_Drivers!$A$5:$I$100,7,FALSE)</f>
        <v>246.80057695131813</v>
      </c>
      <c r="K701" s="16">
        <f>VLOOKUP($C701,'Growth rate'!$B$3:$T$93,7,FALSE)*VLOOKUP($E701,BY_COM_Demand_Drivers!$A$5:$I$100,8,FALSE)</f>
        <v>0</v>
      </c>
      <c r="L701" s="16">
        <f>VLOOKUP($C701,'Growth rate'!$B$3:$T$93,7,FALSE)*VLOOKUP($E701,BY_COM_Demand_Drivers!$A$5:$I$100,9,FALSE)</f>
        <v>0</v>
      </c>
      <c r="M701" s="49">
        <f t="shared" si="50"/>
        <v>0.6</v>
      </c>
    </row>
    <row r="702" spans="2:13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 t="shared" si="46"/>
        <v>150.44963170952354</v>
      </c>
      <c r="G702" s="16">
        <f t="shared" si="47"/>
        <v>0</v>
      </c>
      <c r="H702" s="16">
        <f t="shared" si="48"/>
        <v>0</v>
      </c>
      <c r="J702" s="16">
        <f>VLOOKUP($C702,'Growth rate'!$B$3:$T$93,7,FALSE)*VLOOKUP($E702,BY_COM_Demand_Drivers!$A$5:$I$100,7,FALSE)</f>
        <v>250.74938618253924</v>
      </c>
      <c r="K702" s="16">
        <f>VLOOKUP($C702,'Growth rate'!$B$3:$T$93,7,FALSE)*VLOOKUP($E702,BY_COM_Demand_Drivers!$A$5:$I$100,8,FALSE)</f>
        <v>0</v>
      </c>
      <c r="L702" s="16">
        <f>VLOOKUP($C702,'Growth rate'!$B$3:$T$93,7,FALSE)*VLOOKUP($E702,BY_COM_Demand_Drivers!$A$5:$I$100,9,FALSE)</f>
        <v>0</v>
      </c>
      <c r="M702" s="49">
        <f t="shared" si="50"/>
        <v>0.6</v>
      </c>
    </row>
    <row r="703" spans="2:13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 t="shared" si="46"/>
        <v>152.85682581687593</v>
      </c>
      <c r="G703" s="16">
        <f t="shared" si="47"/>
        <v>0</v>
      </c>
      <c r="H703" s="16">
        <f t="shared" si="48"/>
        <v>0</v>
      </c>
      <c r="J703" s="16">
        <f>VLOOKUP($C703,'Growth rate'!$B$3:$T$93,7,FALSE)*VLOOKUP($E703,BY_COM_Demand_Drivers!$A$5:$I$100,7,FALSE)</f>
        <v>254.76137636145987</v>
      </c>
      <c r="K703" s="16">
        <f>VLOOKUP($C703,'Growth rate'!$B$3:$T$93,7,FALSE)*VLOOKUP($E703,BY_COM_Demand_Drivers!$A$5:$I$100,8,FALSE)</f>
        <v>0</v>
      </c>
      <c r="L703" s="16">
        <f>VLOOKUP($C703,'Growth rate'!$B$3:$T$93,7,FALSE)*VLOOKUP($E703,BY_COM_Demand_Drivers!$A$5:$I$100,9,FALSE)</f>
        <v>0</v>
      </c>
      <c r="M703" s="49">
        <f t="shared" si="50"/>
        <v>0.6</v>
      </c>
    </row>
    <row r="704" spans="2:13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 t="shared" si="46"/>
        <v>155.30253502994597</v>
      </c>
      <c r="G704" s="16">
        <f t="shared" si="47"/>
        <v>0</v>
      </c>
      <c r="H704" s="16">
        <f t="shared" si="48"/>
        <v>0</v>
      </c>
      <c r="J704" s="16">
        <f>VLOOKUP($C704,'Growth rate'!$B$3:$T$93,7,FALSE)*VLOOKUP($E704,BY_COM_Demand_Drivers!$A$5:$I$100,7,FALSE)</f>
        <v>258.83755838324328</v>
      </c>
      <c r="K704" s="16">
        <f>VLOOKUP($C704,'Growth rate'!$B$3:$T$93,7,FALSE)*VLOOKUP($E704,BY_COM_Demand_Drivers!$A$5:$I$100,8,FALSE)</f>
        <v>0</v>
      </c>
      <c r="L704" s="16">
        <f>VLOOKUP($C704,'Growth rate'!$B$3:$T$93,7,FALSE)*VLOOKUP($E704,BY_COM_Demand_Drivers!$A$5:$I$100,9,FALSE)</f>
        <v>0</v>
      </c>
      <c r="M704" s="49">
        <f t="shared" si="50"/>
        <v>0.6</v>
      </c>
    </row>
    <row r="705" spans="2:13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 t="shared" si="46"/>
        <v>157.78737559042509</v>
      </c>
      <c r="G705" s="16">
        <f t="shared" si="47"/>
        <v>0</v>
      </c>
      <c r="H705" s="16">
        <f t="shared" si="48"/>
        <v>0</v>
      </c>
      <c r="J705" s="16">
        <f>VLOOKUP($C705,'Growth rate'!$B$3:$T$93,7,FALSE)*VLOOKUP($E705,BY_COM_Demand_Drivers!$A$5:$I$100,7,FALSE)</f>
        <v>262.97895931737514</v>
      </c>
      <c r="K705" s="16">
        <f>VLOOKUP($C705,'Growth rate'!$B$3:$T$93,7,FALSE)*VLOOKUP($E705,BY_COM_Demand_Drivers!$A$5:$I$100,8,FALSE)</f>
        <v>0</v>
      </c>
      <c r="L705" s="16">
        <f>VLOOKUP($C705,'Growth rate'!$B$3:$T$93,7,FALSE)*VLOOKUP($E705,BY_COM_Demand_Drivers!$A$5:$I$100,9,FALSE)</f>
        <v>0</v>
      </c>
      <c r="M705" s="49">
        <f t="shared" si="50"/>
        <v>0.6</v>
      </c>
    </row>
    <row r="706" spans="2:13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 t="shared" si="46"/>
        <v>160.31197359987189</v>
      </c>
      <c r="G706" s="16">
        <f t="shared" si="47"/>
        <v>0</v>
      </c>
      <c r="H706" s="16">
        <f t="shared" si="48"/>
        <v>0</v>
      </c>
      <c r="J706" s="16">
        <f>VLOOKUP($C706,'Growth rate'!$B$3:$T$93,7,FALSE)*VLOOKUP($E706,BY_COM_Demand_Drivers!$A$5:$I$100,7,FALSE)</f>
        <v>267.18662266645316</v>
      </c>
      <c r="K706" s="16">
        <f>VLOOKUP($C706,'Growth rate'!$B$3:$T$93,7,FALSE)*VLOOKUP($E706,BY_COM_Demand_Drivers!$A$5:$I$100,8,FALSE)</f>
        <v>0</v>
      </c>
      <c r="L706" s="16">
        <f>VLOOKUP($C706,'Growth rate'!$B$3:$T$93,7,FALSE)*VLOOKUP($E706,BY_COM_Demand_Drivers!$A$5:$I$100,9,FALSE)</f>
        <v>0</v>
      </c>
      <c r="M706" s="49">
        <f t="shared" si="50"/>
        <v>0.6</v>
      </c>
    </row>
    <row r="707" spans="2:13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 t="shared" si="46"/>
        <v>162.87696517746986</v>
      </c>
      <c r="G707" s="16">
        <f t="shared" si="47"/>
        <v>0</v>
      </c>
      <c r="H707" s="16">
        <f t="shared" si="48"/>
        <v>0</v>
      </c>
      <c r="J707" s="16">
        <f>VLOOKUP($C707,'Growth rate'!$B$3:$T$93,7,FALSE)*VLOOKUP($E707,BY_COM_Demand_Drivers!$A$5:$I$100,7,FALSE)</f>
        <v>271.46160862911643</v>
      </c>
      <c r="K707" s="16">
        <f>VLOOKUP($C707,'Growth rate'!$B$3:$T$93,7,FALSE)*VLOOKUP($E707,BY_COM_Demand_Drivers!$A$5:$I$100,8,FALSE)</f>
        <v>0</v>
      </c>
      <c r="L707" s="16">
        <f>VLOOKUP($C707,'Growth rate'!$B$3:$T$93,7,FALSE)*VLOOKUP($E707,BY_COM_Demand_Drivers!$A$5:$I$100,9,FALSE)</f>
        <v>0</v>
      </c>
      <c r="M707" s="49">
        <f t="shared" si="50"/>
        <v>0.6</v>
      </c>
    </row>
    <row r="708" spans="2:13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 t="shared" si="46"/>
        <v>165.48299662030936</v>
      </c>
      <c r="G708" s="16">
        <f t="shared" si="47"/>
        <v>0</v>
      </c>
      <c r="H708" s="16">
        <f t="shared" si="48"/>
        <v>0</v>
      </c>
      <c r="J708" s="16">
        <f>VLOOKUP($C708,'Growth rate'!$B$3:$T$93,7,FALSE)*VLOOKUP($E708,BY_COM_Demand_Drivers!$A$5:$I$100,7,FALSE)</f>
        <v>275.8049943671823</v>
      </c>
      <c r="K708" s="16">
        <f>VLOOKUP($C708,'Growth rate'!$B$3:$T$93,7,FALSE)*VLOOKUP($E708,BY_COM_Demand_Drivers!$A$5:$I$100,8,FALSE)</f>
        <v>0</v>
      </c>
      <c r="L708" s="16">
        <f>VLOOKUP($C708,'Growth rate'!$B$3:$T$93,7,FALSE)*VLOOKUP($E708,BY_COM_Demand_Drivers!$A$5:$I$100,9,FALSE)</f>
        <v>0</v>
      </c>
      <c r="M708" s="49">
        <f t="shared" si="50"/>
        <v>0.6</v>
      </c>
    </row>
    <row r="709" spans="2:13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 t="shared" ref="F709:F772" si="51">J709*$M709</f>
        <v>168.13072456623431</v>
      </c>
      <c r="G709" s="16">
        <f t="shared" ref="G709:G772" si="52">K709*$M709</f>
        <v>0</v>
      </c>
      <c r="H709" s="16">
        <f t="shared" ref="H709:H772" si="53">L709*$M709</f>
        <v>0</v>
      </c>
      <c r="J709" s="16">
        <f>VLOOKUP($C709,'Growth rate'!$B$3:$T$93,7,FALSE)*VLOOKUP($E709,BY_COM_Demand_Drivers!$A$5:$I$100,7,FALSE)</f>
        <v>280.21787427705721</v>
      </c>
      <c r="K709" s="16">
        <f>VLOOKUP($C709,'Growth rate'!$B$3:$T$93,7,FALSE)*VLOOKUP($E709,BY_COM_Demand_Drivers!$A$5:$I$100,8,FALSE)</f>
        <v>0</v>
      </c>
      <c r="L709" s="16">
        <f>VLOOKUP($C709,'Growth rate'!$B$3:$T$93,7,FALSE)*VLOOKUP($E709,BY_COM_Demand_Drivers!$A$5:$I$100,9,FALSE)</f>
        <v>0</v>
      </c>
      <c r="M709" s="49">
        <f t="shared" si="50"/>
        <v>0.6</v>
      </c>
    </row>
    <row r="710" spans="2:13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 t="shared" si="51"/>
        <v>170.82081615929405</v>
      </c>
      <c r="G710" s="16">
        <f t="shared" si="52"/>
        <v>0</v>
      </c>
      <c r="H710" s="16">
        <f t="shared" si="53"/>
        <v>0</v>
      </c>
      <c r="J710" s="16">
        <f>VLOOKUP($C710,'Growth rate'!$B$3:$T$93,7,FALSE)*VLOOKUP($E710,BY_COM_Demand_Drivers!$A$5:$I$100,7,FALSE)</f>
        <v>284.70136026549011</v>
      </c>
      <c r="K710" s="16">
        <f>VLOOKUP($C710,'Growth rate'!$B$3:$T$93,7,FALSE)*VLOOKUP($E710,BY_COM_Demand_Drivers!$A$5:$I$100,8,FALSE)</f>
        <v>0</v>
      </c>
      <c r="L710" s="16">
        <f>VLOOKUP($C710,'Growth rate'!$B$3:$T$93,7,FALSE)*VLOOKUP($E710,BY_COM_Demand_Drivers!$A$5:$I$100,9,FALSE)</f>
        <v>0</v>
      </c>
      <c r="M710" s="49">
        <f t="shared" si="50"/>
        <v>0.6</v>
      </c>
    </row>
    <row r="711" spans="2:13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 t="shared" si="51"/>
        <v>173.55394921784276</v>
      </c>
      <c r="G711" s="16">
        <f t="shared" si="52"/>
        <v>0</v>
      </c>
      <c r="H711" s="16">
        <f t="shared" si="53"/>
        <v>0</v>
      </c>
      <c r="J711" s="16">
        <f>VLOOKUP($C711,'Growth rate'!$B$3:$T$93,7,FALSE)*VLOOKUP($E711,BY_COM_Demand_Drivers!$A$5:$I$100,7,FALSE)</f>
        <v>289.25658202973796</v>
      </c>
      <c r="K711" s="16">
        <f>VLOOKUP($C711,'Growth rate'!$B$3:$T$93,7,FALSE)*VLOOKUP($E711,BY_COM_Demand_Drivers!$A$5:$I$100,8,FALSE)</f>
        <v>0</v>
      </c>
      <c r="L711" s="16">
        <f>VLOOKUP($C711,'Growth rate'!$B$3:$T$93,7,FALSE)*VLOOKUP($E711,BY_COM_Demand_Drivers!$A$5:$I$100,9,FALSE)</f>
        <v>0</v>
      </c>
      <c r="M711" s="49">
        <f t="shared" si="50"/>
        <v>0.6</v>
      </c>
    </row>
    <row r="712" spans="2:13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 t="shared" si="51"/>
        <v>176.33081240532826</v>
      </c>
      <c r="G712" s="16">
        <f t="shared" si="52"/>
        <v>0</v>
      </c>
      <c r="H712" s="16">
        <f t="shared" si="53"/>
        <v>0</v>
      </c>
      <c r="J712" s="16">
        <f>VLOOKUP($C712,'Growth rate'!$B$3:$T$93,7,FALSE)*VLOOKUP($E712,BY_COM_Demand_Drivers!$A$5:$I$100,7,FALSE)</f>
        <v>293.88468734221379</v>
      </c>
      <c r="K712" s="16">
        <f>VLOOKUP($C712,'Growth rate'!$B$3:$T$93,7,FALSE)*VLOOKUP($E712,BY_COM_Demand_Drivers!$A$5:$I$100,8,FALSE)</f>
        <v>0</v>
      </c>
      <c r="L712" s="16">
        <f>VLOOKUP($C712,'Growth rate'!$B$3:$T$93,7,FALSE)*VLOOKUP($E712,BY_COM_Demand_Drivers!$A$5:$I$100,9,FALSE)</f>
        <v>0</v>
      </c>
      <c r="M712" s="49">
        <f t="shared" si="50"/>
        <v>0.6</v>
      </c>
    </row>
    <row r="713" spans="2:13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 t="shared" si="51"/>
        <v>179.15210540381349</v>
      </c>
      <c r="G713" s="16">
        <f t="shared" si="52"/>
        <v>0</v>
      </c>
      <c r="H713" s="16">
        <f t="shared" si="53"/>
        <v>0</v>
      </c>
      <c r="J713" s="16">
        <f>VLOOKUP($C713,'Growth rate'!$B$3:$T$93,7,FALSE)*VLOOKUP($E713,BY_COM_Demand_Drivers!$A$5:$I$100,7,FALSE)</f>
        <v>298.58684233968916</v>
      </c>
      <c r="K713" s="16">
        <f>VLOOKUP($C713,'Growth rate'!$B$3:$T$93,7,FALSE)*VLOOKUP($E713,BY_COM_Demand_Drivers!$A$5:$I$100,8,FALSE)</f>
        <v>0</v>
      </c>
      <c r="L713" s="16">
        <f>VLOOKUP($C713,'Growth rate'!$B$3:$T$93,7,FALSE)*VLOOKUP($E713,BY_COM_Demand_Drivers!$A$5:$I$100,9,FALSE)</f>
        <v>0</v>
      </c>
      <c r="M713" s="49">
        <f t="shared" si="50"/>
        <v>0.6</v>
      </c>
    </row>
    <row r="714" spans="2:13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 t="shared" si="51"/>
        <v>182.01853909027452</v>
      </c>
      <c r="G714" s="16">
        <f t="shared" si="52"/>
        <v>0</v>
      </c>
      <c r="H714" s="16">
        <f t="shared" si="53"/>
        <v>0</v>
      </c>
      <c r="J714" s="16">
        <f>VLOOKUP($C714,'Growth rate'!$B$3:$T$93,7,FALSE)*VLOOKUP($E714,BY_COM_Demand_Drivers!$A$5:$I$100,7,FALSE)</f>
        <v>303.36423181712422</v>
      </c>
      <c r="K714" s="16">
        <f>VLOOKUP($C714,'Growth rate'!$B$3:$T$93,7,FALSE)*VLOOKUP($E714,BY_COM_Demand_Drivers!$A$5:$I$100,8,FALSE)</f>
        <v>0</v>
      </c>
      <c r="L714" s="16">
        <f>VLOOKUP($C714,'Growth rate'!$B$3:$T$93,7,FALSE)*VLOOKUP($E714,BY_COM_Demand_Drivers!$A$5:$I$100,9,FALSE)</f>
        <v>0</v>
      </c>
      <c r="M714" s="49">
        <f t="shared" si="50"/>
        <v>0.6</v>
      </c>
    </row>
    <row r="715" spans="2:13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 t="shared" si="51"/>
        <v>184.93083571571893</v>
      </c>
      <c r="G715" s="16">
        <f t="shared" si="52"/>
        <v>0</v>
      </c>
      <c r="H715" s="16">
        <f t="shared" si="53"/>
        <v>0</v>
      </c>
      <c r="J715" s="16">
        <f>VLOOKUP($C715,'Growth rate'!$B$3:$T$93,7,FALSE)*VLOOKUP($E715,BY_COM_Demand_Drivers!$A$5:$I$100,7,FALSE)</f>
        <v>308.2180595261982</v>
      </c>
      <c r="K715" s="16">
        <f>VLOOKUP($C715,'Growth rate'!$B$3:$T$93,7,FALSE)*VLOOKUP($E715,BY_COM_Demand_Drivers!$A$5:$I$100,8,FALSE)</f>
        <v>0</v>
      </c>
      <c r="L715" s="16">
        <f>VLOOKUP($C715,'Growth rate'!$B$3:$T$93,7,FALSE)*VLOOKUP($E715,BY_COM_Demand_Drivers!$A$5:$I$100,9,FALSE)</f>
        <v>0</v>
      </c>
      <c r="M715" s="49">
        <f t="shared" si="50"/>
        <v>0.6</v>
      </c>
    </row>
    <row r="716" spans="2:13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 t="shared" si="51"/>
        <v>187.88972908717037</v>
      </c>
      <c r="G716" s="16">
        <f t="shared" si="52"/>
        <v>0</v>
      </c>
      <c r="H716" s="16">
        <f t="shared" si="53"/>
        <v>0</v>
      </c>
      <c r="J716" s="16">
        <f>VLOOKUP($C716,'Growth rate'!$B$3:$T$93,7,FALSE)*VLOOKUP($E716,BY_COM_Demand_Drivers!$A$5:$I$100,7,FALSE)</f>
        <v>313.14954847861731</v>
      </c>
      <c r="K716" s="16">
        <f>VLOOKUP($C716,'Growth rate'!$B$3:$T$93,7,FALSE)*VLOOKUP($E716,BY_COM_Demand_Drivers!$A$5:$I$100,8,FALSE)</f>
        <v>0</v>
      </c>
      <c r="L716" s="16">
        <f>VLOOKUP($C716,'Growth rate'!$B$3:$T$93,7,FALSE)*VLOOKUP($E716,BY_COM_Demand_Drivers!$A$5:$I$100,9,FALSE)</f>
        <v>0</v>
      </c>
      <c r="M716" s="49">
        <f t="shared" si="50"/>
        <v>0.6</v>
      </c>
    </row>
    <row r="717" spans="2:13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 t="shared" si="51"/>
        <v>190.89596475256513</v>
      </c>
      <c r="G717" s="16">
        <f t="shared" si="52"/>
        <v>0</v>
      </c>
      <c r="H717" s="16">
        <f t="shared" si="53"/>
        <v>0</v>
      </c>
      <c r="J717" s="16">
        <f>VLOOKUP($C717,'Growth rate'!$B$3:$T$93,7,FALSE)*VLOOKUP($E717,BY_COM_Demand_Drivers!$A$5:$I$100,7,FALSE)</f>
        <v>318.15994125427522</v>
      </c>
      <c r="K717" s="16">
        <f>VLOOKUP($C717,'Growth rate'!$B$3:$T$93,7,FALSE)*VLOOKUP($E717,BY_COM_Demand_Drivers!$A$5:$I$100,8,FALSE)</f>
        <v>0</v>
      </c>
      <c r="L717" s="16">
        <f>VLOOKUP($C717,'Growth rate'!$B$3:$T$93,7,FALSE)*VLOOKUP($E717,BY_COM_Demand_Drivers!$A$5:$I$100,9,FALSE)</f>
        <v>0</v>
      </c>
      <c r="M717" s="49">
        <f t="shared" si="50"/>
        <v>0.6</v>
      </c>
    </row>
    <row r="718" spans="2:13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 t="shared" si="51"/>
        <v>193.95030018860612</v>
      </c>
      <c r="G718" s="16">
        <f t="shared" si="52"/>
        <v>0</v>
      </c>
      <c r="H718" s="16">
        <f t="shared" si="53"/>
        <v>0</v>
      </c>
      <c r="J718" s="16">
        <f>VLOOKUP($C718,'Growth rate'!$B$3:$T$93,7,FALSE)*VLOOKUP($E718,BY_COM_Demand_Drivers!$A$5:$I$100,7,FALSE)</f>
        <v>323.25050031434353</v>
      </c>
      <c r="K718" s="16">
        <f>VLOOKUP($C718,'Growth rate'!$B$3:$T$93,7,FALSE)*VLOOKUP($E718,BY_COM_Demand_Drivers!$A$5:$I$100,8,FALSE)</f>
        <v>0</v>
      </c>
      <c r="L718" s="16">
        <f>VLOOKUP($C718,'Growth rate'!$B$3:$T$93,7,FALSE)*VLOOKUP($E718,BY_COM_Demand_Drivers!$A$5:$I$100,9,FALSE)</f>
        <v>0</v>
      </c>
      <c r="M718" s="49">
        <f t="shared" si="50"/>
        <v>0.6</v>
      </c>
    </row>
    <row r="719" spans="2:13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 t="shared" si="51"/>
        <v>197.0535049916239</v>
      </c>
      <c r="G719" s="16">
        <f t="shared" si="52"/>
        <v>0</v>
      </c>
      <c r="H719" s="16">
        <f t="shared" si="53"/>
        <v>0</v>
      </c>
      <c r="J719" s="16">
        <f>VLOOKUP($C719,'Growth rate'!$B$3:$T$93,7,FALSE)*VLOOKUP($E719,BY_COM_Demand_Drivers!$A$5:$I$100,7,FALSE)</f>
        <v>328.42250831937315</v>
      </c>
      <c r="K719" s="16">
        <f>VLOOKUP($C719,'Growth rate'!$B$3:$T$93,7,FALSE)*VLOOKUP($E719,BY_COM_Demand_Drivers!$A$5:$I$100,8,FALSE)</f>
        <v>0</v>
      </c>
      <c r="L719" s="16">
        <f>VLOOKUP($C719,'Growth rate'!$B$3:$T$93,7,FALSE)*VLOOKUP($E719,BY_COM_Demand_Drivers!$A$5:$I$100,9,FALSE)</f>
        <v>0</v>
      </c>
      <c r="M719" s="49">
        <f t="shared" si="50"/>
        <v>0.6</v>
      </c>
    </row>
    <row r="720" spans="2:13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 t="shared" si="51"/>
        <v>200.20636107148988</v>
      </c>
      <c r="G720" s="16">
        <f t="shared" si="52"/>
        <v>0</v>
      </c>
      <c r="H720" s="16">
        <f t="shared" si="53"/>
        <v>0</v>
      </c>
      <c r="J720" s="16">
        <f>VLOOKUP($C720,'Growth rate'!$B$3:$T$93,7,FALSE)*VLOOKUP($E720,BY_COM_Demand_Drivers!$A$5:$I$100,7,FALSE)</f>
        <v>333.67726845248313</v>
      </c>
      <c r="K720" s="16">
        <f>VLOOKUP($C720,'Growth rate'!$B$3:$T$93,7,FALSE)*VLOOKUP($E720,BY_COM_Demand_Drivers!$A$5:$I$100,8,FALSE)</f>
        <v>0</v>
      </c>
      <c r="L720" s="16">
        <f>VLOOKUP($C720,'Growth rate'!$B$3:$T$93,7,FALSE)*VLOOKUP($E720,BY_COM_Demand_Drivers!$A$5:$I$100,9,FALSE)</f>
        <v>0</v>
      </c>
      <c r="M720" s="49">
        <f t="shared" si="50"/>
        <v>0.6</v>
      </c>
    </row>
    <row r="721" spans="2:13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 t="shared" si="51"/>
        <v>203.4096628486337</v>
      </c>
      <c r="G721" s="16">
        <f t="shared" si="52"/>
        <v>0</v>
      </c>
      <c r="H721" s="16">
        <f t="shared" si="53"/>
        <v>0</v>
      </c>
      <c r="J721" s="16">
        <f>VLOOKUP($C721,'Growth rate'!$B$3:$T$93,7,FALSE)*VLOOKUP($E721,BY_COM_Demand_Drivers!$A$5:$I$100,7,FALSE)</f>
        <v>339.01610474772286</v>
      </c>
      <c r="K721" s="16">
        <f>VLOOKUP($C721,'Growth rate'!$B$3:$T$93,7,FALSE)*VLOOKUP($E721,BY_COM_Demand_Drivers!$A$5:$I$100,8,FALSE)</f>
        <v>0</v>
      </c>
      <c r="L721" s="16">
        <f>VLOOKUP($C721,'Growth rate'!$B$3:$T$93,7,FALSE)*VLOOKUP($E721,BY_COM_Demand_Drivers!$A$5:$I$100,9,FALSE)</f>
        <v>0</v>
      </c>
      <c r="M721" s="49">
        <f t="shared" si="50"/>
        <v>0.6</v>
      </c>
    </row>
    <row r="722" spans="2:13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 t="shared" si="51"/>
        <v>206.66421745421184</v>
      </c>
      <c r="G722" s="16">
        <f t="shared" si="52"/>
        <v>0</v>
      </c>
      <c r="H722" s="16">
        <f t="shared" si="53"/>
        <v>0</v>
      </c>
      <c r="J722" s="16">
        <f>VLOOKUP($C722,'Growth rate'!$B$3:$T$93,7,FALSE)*VLOOKUP($E722,BY_COM_Demand_Drivers!$A$5:$I$100,7,FALSE)</f>
        <v>344.44036242368639</v>
      </c>
      <c r="K722" s="16">
        <f>VLOOKUP($C722,'Growth rate'!$B$3:$T$93,7,FALSE)*VLOOKUP($E722,BY_COM_Demand_Drivers!$A$5:$I$100,8,FALSE)</f>
        <v>0</v>
      </c>
      <c r="L722" s="16">
        <f>VLOOKUP($C722,'Growth rate'!$B$3:$T$93,7,FALSE)*VLOOKUP($E722,BY_COM_Demand_Drivers!$A$5:$I$100,9,FALSE)</f>
        <v>0</v>
      </c>
      <c r="M722" s="49">
        <f t="shared" si="50"/>
        <v>0.6</v>
      </c>
    </row>
    <row r="723" spans="2:13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 t="shared" si="51"/>
        <v>209.9708449334793</v>
      </c>
      <c r="G723" s="16">
        <f t="shared" si="52"/>
        <v>0</v>
      </c>
      <c r="H723" s="16">
        <f t="shared" si="53"/>
        <v>0</v>
      </c>
      <c r="J723" s="16">
        <f>VLOOKUP($C723,'Growth rate'!$B$3:$T$93,7,FALSE)*VLOOKUP($E723,BY_COM_Demand_Drivers!$A$5:$I$100,7,FALSE)</f>
        <v>349.95140822246549</v>
      </c>
      <c r="K723" s="16">
        <f>VLOOKUP($C723,'Growth rate'!$B$3:$T$93,7,FALSE)*VLOOKUP($E723,BY_COM_Demand_Drivers!$A$5:$I$100,8,FALSE)</f>
        <v>0</v>
      </c>
      <c r="L723" s="16">
        <f>VLOOKUP($C723,'Growth rate'!$B$3:$T$93,7,FALSE)*VLOOKUP($E723,BY_COM_Demand_Drivers!$A$5:$I$100,9,FALSE)</f>
        <v>0</v>
      </c>
      <c r="M723" s="49">
        <f t="shared" si="50"/>
        <v>0.6</v>
      </c>
    </row>
    <row r="724" spans="2:13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 t="shared" si="51"/>
        <v>213.33037845241489</v>
      </c>
      <c r="G724" s="16">
        <f t="shared" si="52"/>
        <v>0</v>
      </c>
      <c r="H724" s="16">
        <f t="shared" si="53"/>
        <v>0</v>
      </c>
      <c r="J724" s="16">
        <f>VLOOKUP($C724,'Growth rate'!$B$3:$T$93,7,FALSE)*VLOOKUP($E724,BY_COM_Demand_Drivers!$A$5:$I$100,7,FALSE)</f>
        <v>355.55063075402484</v>
      </c>
      <c r="K724" s="16">
        <f>VLOOKUP($C724,'Growth rate'!$B$3:$T$93,7,FALSE)*VLOOKUP($E724,BY_COM_Demand_Drivers!$A$5:$I$100,8,FALSE)</f>
        <v>0</v>
      </c>
      <c r="L724" s="16">
        <f>VLOOKUP($C724,'Growth rate'!$B$3:$T$93,7,FALSE)*VLOOKUP($E724,BY_COM_Demand_Drivers!$A$5:$I$100,9,FALSE)</f>
        <v>0</v>
      </c>
      <c r="M724" s="49">
        <f t="shared" si="50"/>
        <v>0.6</v>
      </c>
    </row>
    <row r="725" spans="2:13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 t="shared" si="51"/>
        <v>216.74366450765359</v>
      </c>
      <c r="G725" s="16">
        <f t="shared" si="52"/>
        <v>0</v>
      </c>
      <c r="H725" s="16">
        <f t="shared" si="53"/>
        <v>0</v>
      </c>
      <c r="J725" s="16">
        <f>VLOOKUP($C725,'Growth rate'!$B$3:$T$93,7,FALSE)*VLOOKUP($E725,BY_COM_Demand_Drivers!$A$5:$I$100,7,FALSE)</f>
        <v>361.23944084608934</v>
      </c>
      <c r="K725" s="16">
        <f>VLOOKUP($C725,'Growth rate'!$B$3:$T$93,7,FALSE)*VLOOKUP($E725,BY_COM_Demand_Drivers!$A$5:$I$100,8,FALSE)</f>
        <v>0</v>
      </c>
      <c r="L725" s="16">
        <f>VLOOKUP($C725,'Growth rate'!$B$3:$T$93,7,FALSE)*VLOOKUP($E725,BY_COM_Demand_Drivers!$A$5:$I$100,9,FALSE)</f>
        <v>0</v>
      </c>
      <c r="M725" s="49">
        <f t="shared" si="50"/>
        <v>0.6</v>
      </c>
    </row>
    <row r="726" spans="2:13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 t="shared" si="51"/>
        <v>220.21156313977602</v>
      </c>
      <c r="G726" s="16">
        <f t="shared" si="52"/>
        <v>0</v>
      </c>
      <c r="H726" s="16">
        <f t="shared" si="53"/>
        <v>0</v>
      </c>
      <c r="J726" s="16">
        <f>VLOOKUP($C726,'Growth rate'!$B$3:$T$93,7,FALSE)*VLOOKUP($E726,BY_COM_Demand_Drivers!$A$5:$I$100,7,FALSE)</f>
        <v>367.01927189962669</v>
      </c>
      <c r="K726" s="16">
        <f>VLOOKUP($C726,'Growth rate'!$B$3:$T$93,7,FALSE)*VLOOKUP($E726,BY_COM_Demand_Drivers!$A$5:$I$100,8,FALSE)</f>
        <v>0</v>
      </c>
      <c r="L726" s="16">
        <f>VLOOKUP($C726,'Growth rate'!$B$3:$T$93,7,FALSE)*VLOOKUP($E726,BY_COM_Demand_Drivers!$A$5:$I$100,9,FALSE)</f>
        <v>0</v>
      </c>
      <c r="M726" s="49">
        <f t="shared" si="50"/>
        <v>0.6</v>
      </c>
    </row>
    <row r="727" spans="2:13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 t="shared" si="51"/>
        <v>223.73494815001246</v>
      </c>
      <c r="G727" s="16">
        <f t="shared" si="52"/>
        <v>0</v>
      </c>
      <c r="H727" s="16">
        <f t="shared" si="53"/>
        <v>0</v>
      </c>
      <c r="J727" s="16">
        <f>VLOOKUP($C727,'Growth rate'!$B$3:$T$93,7,FALSE)*VLOOKUP($E727,BY_COM_Demand_Drivers!$A$5:$I$100,7,FALSE)</f>
        <v>372.89158025002075</v>
      </c>
      <c r="K727" s="16">
        <f>VLOOKUP($C727,'Growth rate'!$B$3:$T$93,7,FALSE)*VLOOKUP($E727,BY_COM_Demand_Drivers!$A$5:$I$100,8,FALSE)</f>
        <v>0</v>
      </c>
      <c r="L727" s="16">
        <f>VLOOKUP($C727,'Growth rate'!$B$3:$T$93,7,FALSE)*VLOOKUP($E727,BY_COM_Demand_Drivers!$A$5:$I$100,9,FALSE)</f>
        <v>0</v>
      </c>
      <c r="M727" s="49">
        <f t="shared" si="50"/>
        <v>0.6</v>
      </c>
    </row>
    <row r="728" spans="2:13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 t="shared" si="51"/>
        <v>227.31470732041268</v>
      </c>
      <c r="G728" s="16">
        <f t="shared" si="52"/>
        <v>0</v>
      </c>
      <c r="H728" s="16">
        <f t="shared" si="53"/>
        <v>0</v>
      </c>
      <c r="J728" s="16">
        <f>VLOOKUP($C728,'Growth rate'!$B$3:$T$93,7,FALSE)*VLOOKUP($E728,BY_COM_Demand_Drivers!$A$5:$I$100,7,FALSE)</f>
        <v>378.85784553402112</v>
      </c>
      <c r="K728" s="16">
        <f>VLOOKUP($C728,'Growth rate'!$B$3:$T$93,7,FALSE)*VLOOKUP($E728,BY_COM_Demand_Drivers!$A$5:$I$100,8,FALSE)</f>
        <v>0</v>
      </c>
      <c r="L728" s="16">
        <f>VLOOKUP($C728,'Growth rate'!$B$3:$T$93,7,FALSE)*VLOOKUP($E728,BY_COM_Demand_Drivers!$A$5:$I$100,9,FALSE)</f>
        <v>0</v>
      </c>
      <c r="M728" s="49">
        <f t="shared" si="50"/>
        <v>0.6</v>
      </c>
    </row>
    <row r="729" spans="2:13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 t="shared" si="51"/>
        <v>230.9517426375393</v>
      </c>
      <c r="G729" s="16">
        <f t="shared" si="52"/>
        <v>0</v>
      </c>
      <c r="H729" s="16">
        <f t="shared" si="53"/>
        <v>0</v>
      </c>
      <c r="J729" s="16">
        <f>VLOOKUP($C729,'Growth rate'!$B$3:$T$93,7,FALSE)*VLOOKUP($E729,BY_COM_Demand_Drivers!$A$5:$I$100,7,FALSE)</f>
        <v>384.91957106256552</v>
      </c>
      <c r="K729" s="16">
        <f>VLOOKUP($C729,'Growth rate'!$B$3:$T$93,7,FALSE)*VLOOKUP($E729,BY_COM_Demand_Drivers!$A$5:$I$100,8,FALSE)</f>
        <v>0</v>
      </c>
      <c r="L729" s="16">
        <f>VLOOKUP($C729,'Growth rate'!$B$3:$T$93,7,FALSE)*VLOOKUP($E729,BY_COM_Demand_Drivers!$A$5:$I$100,9,FALSE)</f>
        <v>0</v>
      </c>
      <c r="M729" s="49">
        <f t="shared" si="50"/>
        <v>0.6</v>
      </c>
    </row>
    <row r="730" spans="2:13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 t="shared" si="51"/>
        <v>234.64697051973988</v>
      </c>
      <c r="G730" s="16">
        <f t="shared" si="52"/>
        <v>0</v>
      </c>
      <c r="H730" s="16">
        <f t="shared" si="53"/>
        <v>0</v>
      </c>
      <c r="J730" s="16">
        <f>VLOOKUP($C730,'Growth rate'!$B$3:$T$93,7,FALSE)*VLOOKUP($E730,BY_COM_Demand_Drivers!$A$5:$I$100,7,FALSE)</f>
        <v>391.0782841995665</v>
      </c>
      <c r="K730" s="16">
        <f>VLOOKUP($C730,'Growth rate'!$B$3:$T$93,7,FALSE)*VLOOKUP($E730,BY_COM_Demand_Drivers!$A$5:$I$100,8,FALSE)</f>
        <v>0</v>
      </c>
      <c r="L730" s="16">
        <f>VLOOKUP($C730,'Growth rate'!$B$3:$T$93,7,FALSE)*VLOOKUP($E730,BY_COM_Demand_Drivers!$A$5:$I$100,9,FALSE)</f>
        <v>0</v>
      </c>
      <c r="M730" s="49">
        <f t="shared" si="50"/>
        <v>0.6</v>
      </c>
    </row>
    <row r="731" spans="2:13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 t="shared" si="51"/>
        <v>238.40132204805579</v>
      </c>
      <c r="G731" s="16">
        <f t="shared" si="52"/>
        <v>0</v>
      </c>
      <c r="H731" s="16">
        <f t="shared" si="53"/>
        <v>0</v>
      </c>
      <c r="J731" s="16">
        <f>VLOOKUP($C731,'Growth rate'!$B$3:$T$93,7,FALSE)*VLOOKUP($E731,BY_COM_Demand_Drivers!$A$5:$I$100,7,FALSE)</f>
        <v>397.33553674675966</v>
      </c>
      <c r="K731" s="16">
        <f>VLOOKUP($C731,'Growth rate'!$B$3:$T$93,7,FALSE)*VLOOKUP($E731,BY_COM_Demand_Drivers!$A$5:$I$100,8,FALSE)</f>
        <v>0</v>
      </c>
      <c r="L731" s="16">
        <f>VLOOKUP($C731,'Growth rate'!$B$3:$T$93,7,FALSE)*VLOOKUP($E731,BY_COM_Demand_Drivers!$A$5:$I$100,9,FALSE)</f>
        <v>0</v>
      </c>
      <c r="M731" s="49">
        <f t="shared" ref="M731:M747" si="54">M649</f>
        <v>0.6</v>
      </c>
    </row>
    <row r="732" spans="2:13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 t="shared" si="51"/>
        <v>242.21574320082465</v>
      </c>
      <c r="G732" s="16">
        <f t="shared" si="52"/>
        <v>0</v>
      </c>
      <c r="H732" s="16">
        <f t="shared" si="53"/>
        <v>0</v>
      </c>
      <c r="J732" s="16">
        <f>VLOOKUP($C732,'Growth rate'!$B$3:$T$93,7,FALSE)*VLOOKUP($E732,BY_COM_Demand_Drivers!$A$5:$I$100,7,FALSE)</f>
        <v>403.69290533470775</v>
      </c>
      <c r="K732" s="16">
        <f>VLOOKUP($C732,'Growth rate'!$B$3:$T$93,7,FALSE)*VLOOKUP($E732,BY_COM_Demand_Drivers!$A$5:$I$100,8,FALSE)</f>
        <v>0</v>
      </c>
      <c r="L732" s="16">
        <f>VLOOKUP($C732,'Growth rate'!$B$3:$T$93,7,FALSE)*VLOOKUP($E732,BY_COM_Demand_Drivers!$A$5:$I$100,9,FALSE)</f>
        <v>0</v>
      </c>
      <c r="M732" s="49">
        <f t="shared" si="54"/>
        <v>0.6</v>
      </c>
    </row>
    <row r="733" spans="2:13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 t="shared" si="51"/>
        <v>246.09119509203788</v>
      </c>
      <c r="G733" s="16">
        <f t="shared" si="52"/>
        <v>0</v>
      </c>
      <c r="H733" s="16">
        <f t="shared" si="53"/>
        <v>0</v>
      </c>
      <c r="J733" s="16">
        <f>VLOOKUP($C733,'Growth rate'!$B$3:$T$93,7,FALSE)*VLOOKUP($E733,BY_COM_Demand_Drivers!$A$5:$I$100,7,FALSE)</f>
        <v>410.15199182006313</v>
      </c>
      <c r="K733" s="16">
        <f>VLOOKUP($C733,'Growth rate'!$B$3:$T$93,7,FALSE)*VLOOKUP($E733,BY_COM_Demand_Drivers!$A$5:$I$100,8,FALSE)</f>
        <v>0</v>
      </c>
      <c r="L733" s="16">
        <f>VLOOKUP($C733,'Growth rate'!$B$3:$T$93,7,FALSE)*VLOOKUP($E733,BY_COM_Demand_Drivers!$A$5:$I$100,9,FALSE)</f>
        <v>0</v>
      </c>
      <c r="M733" s="49">
        <f t="shared" si="54"/>
        <v>0.6</v>
      </c>
    </row>
    <row r="734" spans="2:13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 t="shared" si="51"/>
        <v>250.02865421351049</v>
      </c>
      <c r="G734" s="16">
        <f t="shared" si="52"/>
        <v>0</v>
      </c>
      <c r="H734" s="16">
        <f t="shared" si="53"/>
        <v>0</v>
      </c>
      <c r="J734" s="16">
        <f>VLOOKUP($C734,'Growth rate'!$B$3:$T$93,7,FALSE)*VLOOKUP($E734,BY_COM_Demand_Drivers!$A$5:$I$100,7,FALSE)</f>
        <v>416.71442368918417</v>
      </c>
      <c r="K734" s="16">
        <f>VLOOKUP($C734,'Growth rate'!$B$3:$T$93,7,FALSE)*VLOOKUP($E734,BY_COM_Demand_Drivers!$A$5:$I$100,8,FALSE)</f>
        <v>0</v>
      </c>
      <c r="L734" s="16">
        <f>VLOOKUP($C734,'Growth rate'!$B$3:$T$93,7,FALSE)*VLOOKUP($E734,BY_COM_Demand_Drivers!$A$5:$I$100,9,FALSE)</f>
        <v>0</v>
      </c>
      <c r="M734" s="49">
        <f t="shared" si="54"/>
        <v>0.6</v>
      </c>
    </row>
    <row r="735" spans="2:13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 t="shared" si="51"/>
        <v>254.02911268092669</v>
      </c>
      <c r="G735" s="16">
        <f t="shared" si="52"/>
        <v>0</v>
      </c>
      <c r="H735" s="16">
        <f t="shared" si="53"/>
        <v>0</v>
      </c>
      <c r="J735" s="16">
        <f>VLOOKUP($C735,'Growth rate'!$B$3:$T$93,7,FALSE)*VLOOKUP($E735,BY_COM_Demand_Drivers!$A$5:$I$100,7,FALSE)</f>
        <v>423.38185446821115</v>
      </c>
      <c r="K735" s="16">
        <f>VLOOKUP($C735,'Growth rate'!$B$3:$T$93,7,FALSE)*VLOOKUP($E735,BY_COM_Demand_Drivers!$A$5:$I$100,8,FALSE)</f>
        <v>0</v>
      </c>
      <c r="L735" s="16">
        <f>VLOOKUP($C735,'Growth rate'!$B$3:$T$93,7,FALSE)*VLOOKUP($E735,BY_COM_Demand_Drivers!$A$5:$I$100,9,FALSE)</f>
        <v>0</v>
      </c>
      <c r="M735" s="49">
        <f t="shared" si="54"/>
        <v>0.6</v>
      </c>
    </row>
    <row r="736" spans="2:13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 t="shared" si="51"/>
        <v>258.09357848382149</v>
      </c>
      <c r="G736" s="16">
        <f t="shared" si="52"/>
        <v>0</v>
      </c>
      <c r="H736" s="16">
        <f t="shared" si="53"/>
        <v>0</v>
      </c>
      <c r="J736" s="16">
        <f>VLOOKUP($C736,'Growth rate'!$B$3:$T$93,7,FALSE)*VLOOKUP($E736,BY_COM_Demand_Drivers!$A$5:$I$100,7,FALSE)</f>
        <v>430.15596413970252</v>
      </c>
      <c r="K736" s="16">
        <f>VLOOKUP($C736,'Growth rate'!$B$3:$T$93,7,FALSE)*VLOOKUP($E736,BY_COM_Demand_Drivers!$A$5:$I$100,8,FALSE)</f>
        <v>0</v>
      </c>
      <c r="L736" s="16">
        <f>VLOOKUP($C736,'Growth rate'!$B$3:$T$93,7,FALSE)*VLOOKUP($E736,BY_COM_Demand_Drivers!$A$5:$I$100,9,FALSE)</f>
        <v>0</v>
      </c>
      <c r="M736" s="49">
        <f t="shared" si="54"/>
        <v>0.6</v>
      </c>
    </row>
    <row r="737" spans="2:13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 t="shared" si="51"/>
        <v>262.22307573956266</v>
      </c>
      <c r="G737" s="16">
        <f t="shared" si="52"/>
        <v>0</v>
      </c>
      <c r="H737" s="16">
        <f t="shared" si="53"/>
        <v>0</v>
      </c>
      <c r="J737" s="16">
        <f>VLOOKUP($C737,'Growth rate'!$B$3:$T$93,7,FALSE)*VLOOKUP($E737,BY_COM_Demand_Drivers!$A$5:$I$100,7,FALSE)</f>
        <v>437.03845956593779</v>
      </c>
      <c r="K737" s="16">
        <f>VLOOKUP($C737,'Growth rate'!$B$3:$T$93,7,FALSE)*VLOOKUP($E737,BY_COM_Demand_Drivers!$A$5:$I$100,8,FALSE)</f>
        <v>0</v>
      </c>
      <c r="L737" s="16">
        <f>VLOOKUP($C737,'Growth rate'!$B$3:$T$93,7,FALSE)*VLOOKUP($E737,BY_COM_Demand_Drivers!$A$5:$I$100,9,FALSE)</f>
        <v>0</v>
      </c>
      <c r="M737" s="49">
        <f t="shared" si="54"/>
        <v>0.6</v>
      </c>
    </row>
    <row r="738" spans="2:13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 t="shared" si="51"/>
        <v>266.41864495139566</v>
      </c>
      <c r="G738" s="16">
        <f t="shared" si="52"/>
        <v>0</v>
      </c>
      <c r="H738" s="16">
        <f t="shared" si="53"/>
        <v>0</v>
      </c>
      <c r="J738" s="16">
        <f>VLOOKUP($C738,'Growth rate'!$B$3:$T$93,7,FALSE)*VLOOKUP($E738,BY_COM_Demand_Drivers!$A$5:$I$100,7,FALSE)</f>
        <v>444.03107491899283</v>
      </c>
      <c r="K738" s="16">
        <f>VLOOKUP($C738,'Growth rate'!$B$3:$T$93,7,FALSE)*VLOOKUP($E738,BY_COM_Demand_Drivers!$A$5:$I$100,8,FALSE)</f>
        <v>0</v>
      </c>
      <c r="L738" s="16">
        <f>VLOOKUP($C738,'Growth rate'!$B$3:$T$93,7,FALSE)*VLOOKUP($E738,BY_COM_Demand_Drivers!$A$5:$I$100,9,FALSE)</f>
        <v>0</v>
      </c>
      <c r="M738" s="49">
        <f t="shared" si="54"/>
        <v>0.6</v>
      </c>
    </row>
    <row r="739" spans="2:13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 t="shared" si="51"/>
        <v>270.68134327061796</v>
      </c>
      <c r="G739" s="16">
        <f t="shared" si="52"/>
        <v>0</v>
      </c>
      <c r="H739" s="16">
        <f t="shared" si="53"/>
        <v>0</v>
      </c>
      <c r="J739" s="16">
        <f>VLOOKUP($C739,'Growth rate'!$B$3:$T$93,7,FALSE)*VLOOKUP($E739,BY_COM_Demand_Drivers!$A$5:$I$100,7,FALSE)</f>
        <v>451.13557211769665</v>
      </c>
      <c r="K739" s="16">
        <f>VLOOKUP($C739,'Growth rate'!$B$3:$T$93,7,FALSE)*VLOOKUP($E739,BY_COM_Demand_Drivers!$A$5:$I$100,8,FALSE)</f>
        <v>0</v>
      </c>
      <c r="L739" s="16">
        <f>VLOOKUP($C739,'Growth rate'!$B$3:$T$93,7,FALSE)*VLOOKUP($E739,BY_COM_Demand_Drivers!$A$5:$I$100,9,FALSE)</f>
        <v>0</v>
      </c>
      <c r="M739" s="49">
        <f t="shared" si="54"/>
        <v>0.6</v>
      </c>
    </row>
    <row r="740" spans="2:13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 t="shared" si="51"/>
        <v>275.01224476294789</v>
      </c>
      <c r="G740" s="16">
        <f t="shared" si="52"/>
        <v>0</v>
      </c>
      <c r="H740" s="16">
        <f t="shared" si="53"/>
        <v>0</v>
      </c>
      <c r="J740" s="16">
        <f>VLOOKUP($C740,'Growth rate'!$B$3:$T$93,7,FALSE)*VLOOKUP($E740,BY_COM_Demand_Drivers!$A$5:$I$100,7,FALSE)</f>
        <v>458.35374127157985</v>
      </c>
      <c r="K740" s="16">
        <f>VLOOKUP($C740,'Growth rate'!$B$3:$T$93,7,FALSE)*VLOOKUP($E740,BY_COM_Demand_Drivers!$A$5:$I$100,8,FALSE)</f>
        <v>0</v>
      </c>
      <c r="L740" s="16">
        <f>VLOOKUP($C740,'Growth rate'!$B$3:$T$93,7,FALSE)*VLOOKUP($E740,BY_COM_Demand_Drivers!$A$5:$I$100,9,FALSE)</f>
        <v>0</v>
      </c>
      <c r="M740" s="49">
        <f t="shared" si="54"/>
        <v>0.6</v>
      </c>
    </row>
    <row r="741" spans="2:13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 t="shared" si="51"/>
        <v>279.41244067915511</v>
      </c>
      <c r="G741" s="16">
        <f t="shared" si="52"/>
        <v>0</v>
      </c>
      <c r="H741" s="16">
        <f t="shared" si="53"/>
        <v>0</v>
      </c>
      <c r="J741" s="16">
        <f>VLOOKUP($C741,'Growth rate'!$B$3:$T$93,7,FALSE)*VLOOKUP($E741,BY_COM_Demand_Drivers!$A$5:$I$100,7,FALSE)</f>
        <v>465.68740113192518</v>
      </c>
      <c r="K741" s="16">
        <f>VLOOKUP($C741,'Growth rate'!$B$3:$T$93,7,FALSE)*VLOOKUP($E741,BY_COM_Demand_Drivers!$A$5:$I$100,8,FALSE)</f>
        <v>0</v>
      </c>
      <c r="L741" s="16">
        <f>VLOOKUP($C741,'Growth rate'!$B$3:$T$93,7,FALSE)*VLOOKUP($E741,BY_COM_Demand_Drivers!$A$5:$I$100,9,FALSE)</f>
        <v>0</v>
      </c>
      <c r="M741" s="49">
        <f t="shared" si="54"/>
        <v>0.6</v>
      </c>
    </row>
    <row r="742" spans="2:13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 t="shared" si="51"/>
        <v>245.83807074083401</v>
      </c>
      <c r="G742" s="16">
        <f t="shared" si="52"/>
        <v>0</v>
      </c>
      <c r="H742" s="16">
        <f t="shared" si="53"/>
        <v>0</v>
      </c>
      <c r="J742" s="16">
        <f>VLOOKUP($C742,'Growth rate'!$B$3:$T$93,7,FALSE)*VLOOKUP($E742,BY_COM_Demand_Drivers!$A$5:$I$100,7,FALSE)</f>
        <v>245.83807074083401</v>
      </c>
      <c r="K742" s="16">
        <f>VLOOKUP($C742,'Growth rate'!$B$3:$T$93,7,FALSE)*VLOOKUP($E742,BY_COM_Demand_Drivers!$A$5:$I$100,8,FALSE)</f>
        <v>0</v>
      </c>
      <c r="L742" s="16">
        <f>VLOOKUP($C742,'Growth rate'!$B$3:$T$93,7,FALSE)*VLOOKUP($E742,BY_COM_Demand_Drivers!$A$5:$I$100,9,FALSE)</f>
        <v>0</v>
      </c>
      <c r="M742" s="49">
        <f t="shared" si="54"/>
        <v>1</v>
      </c>
    </row>
    <row r="743" spans="2:13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 t="shared" si="51"/>
        <v>249.89641985787424</v>
      </c>
      <c r="G743" s="16">
        <f t="shared" si="52"/>
        <v>0</v>
      </c>
      <c r="H743" s="16">
        <f t="shared" si="53"/>
        <v>0</v>
      </c>
      <c r="J743" s="16">
        <f>VLOOKUP($C743,'Growth rate'!$B$3:$T$93,7,FALSE)*VLOOKUP($E743,BY_COM_Demand_Drivers!$A$5:$I$100,7,FALSE)</f>
        <v>249.89641985787424</v>
      </c>
      <c r="K743" s="16">
        <f>VLOOKUP($C743,'Growth rate'!$B$3:$T$93,7,FALSE)*VLOOKUP($E743,BY_COM_Demand_Drivers!$A$5:$I$100,8,FALSE)</f>
        <v>0</v>
      </c>
      <c r="L743" s="16">
        <f>VLOOKUP($C743,'Growth rate'!$B$3:$T$93,7,FALSE)*VLOOKUP($E743,BY_COM_Demand_Drivers!$A$5:$I$100,9,FALSE)</f>
        <v>0</v>
      </c>
      <c r="M743" s="49">
        <f t="shared" si="54"/>
        <v>1</v>
      </c>
    </row>
    <row r="744" spans="2:13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 t="shared" si="51"/>
        <v>253.9547689749144</v>
      </c>
      <c r="G744" s="16">
        <f t="shared" si="52"/>
        <v>0</v>
      </c>
      <c r="H744" s="16">
        <f t="shared" si="53"/>
        <v>0</v>
      </c>
      <c r="J744" s="16">
        <f>VLOOKUP($C744,'Growth rate'!$B$3:$T$93,7,FALSE)*VLOOKUP($E744,BY_COM_Demand_Drivers!$A$5:$I$100,7,FALSE)</f>
        <v>253.9547689749144</v>
      </c>
      <c r="K744" s="16">
        <f>VLOOKUP($C744,'Growth rate'!$B$3:$T$93,7,FALSE)*VLOOKUP($E744,BY_COM_Demand_Drivers!$A$5:$I$100,8,FALSE)</f>
        <v>0</v>
      </c>
      <c r="L744" s="16">
        <f>VLOOKUP($C744,'Growth rate'!$B$3:$T$93,7,FALSE)*VLOOKUP($E744,BY_COM_Demand_Drivers!$A$5:$I$100,9,FALSE)</f>
        <v>0</v>
      </c>
      <c r="M744" s="49">
        <f t="shared" si="54"/>
        <v>1</v>
      </c>
    </row>
    <row r="745" spans="2:13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 t="shared" si="51"/>
        <v>258.01311809195465</v>
      </c>
      <c r="G745" s="16">
        <f t="shared" si="52"/>
        <v>0</v>
      </c>
      <c r="H745" s="16">
        <f t="shared" si="53"/>
        <v>0</v>
      </c>
      <c r="J745" s="16">
        <f>VLOOKUP($C745,'Growth rate'!$B$3:$T$93,7,FALSE)*VLOOKUP($E745,BY_COM_Demand_Drivers!$A$5:$I$100,7,FALSE)</f>
        <v>258.01311809195465</v>
      </c>
      <c r="K745" s="16">
        <f>VLOOKUP($C745,'Growth rate'!$B$3:$T$93,7,FALSE)*VLOOKUP($E745,BY_COM_Demand_Drivers!$A$5:$I$100,8,FALSE)</f>
        <v>0</v>
      </c>
      <c r="L745" s="16">
        <f>VLOOKUP($C745,'Growth rate'!$B$3:$T$93,7,FALSE)*VLOOKUP($E745,BY_COM_Demand_Drivers!$A$5:$I$100,9,FALSE)</f>
        <v>0</v>
      </c>
      <c r="M745" s="49">
        <f t="shared" si="54"/>
        <v>1</v>
      </c>
    </row>
    <row r="746" spans="2:13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 t="shared" si="51"/>
        <v>262.07146720899487</v>
      </c>
      <c r="G746" s="16">
        <f t="shared" si="52"/>
        <v>0</v>
      </c>
      <c r="H746" s="16">
        <f t="shared" si="53"/>
        <v>0</v>
      </c>
      <c r="J746" s="16">
        <f>VLOOKUP($C746,'Growth rate'!$B$3:$T$93,7,FALSE)*VLOOKUP($E746,BY_COM_Demand_Drivers!$A$5:$I$100,7,FALSE)</f>
        <v>262.07146720899487</v>
      </c>
      <c r="K746" s="16">
        <f>VLOOKUP($C746,'Growth rate'!$B$3:$T$93,7,FALSE)*VLOOKUP($E746,BY_COM_Demand_Drivers!$A$5:$I$100,8,FALSE)</f>
        <v>0</v>
      </c>
      <c r="L746" s="16">
        <f>VLOOKUP($C746,'Growth rate'!$B$3:$T$93,7,FALSE)*VLOOKUP($E746,BY_COM_Demand_Drivers!$A$5:$I$100,9,FALSE)</f>
        <v>0</v>
      </c>
      <c r="M746" s="49">
        <f t="shared" si="54"/>
        <v>1</v>
      </c>
    </row>
    <row r="747" spans="2:13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 t="shared" si="51"/>
        <v>266.1298163260351</v>
      </c>
      <c r="G747" s="16">
        <f t="shared" si="52"/>
        <v>0</v>
      </c>
      <c r="H747" s="16">
        <f t="shared" si="53"/>
        <v>0</v>
      </c>
      <c r="J747" s="16">
        <f>VLOOKUP($C747,'Growth rate'!$B$3:$T$93,7,FALSE)*VLOOKUP($E747,BY_COM_Demand_Drivers!$A$5:$I$100,7,FALSE)</f>
        <v>266.1298163260351</v>
      </c>
      <c r="K747" s="16">
        <f>VLOOKUP($C747,'Growth rate'!$B$3:$T$93,7,FALSE)*VLOOKUP($E747,BY_COM_Demand_Drivers!$A$5:$I$100,8,FALSE)</f>
        <v>0</v>
      </c>
      <c r="L747" s="16">
        <f>VLOOKUP($C747,'Growth rate'!$B$3:$T$93,7,FALSE)*VLOOKUP($E747,BY_COM_Demand_Drivers!$A$5:$I$100,9,FALSE)</f>
        <v>0</v>
      </c>
      <c r="M747" s="49">
        <f t="shared" si="54"/>
        <v>1</v>
      </c>
    </row>
    <row r="748" spans="2:13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 t="shared" si="51"/>
        <v>243.16934889876774</v>
      </c>
      <c r="G748" s="16">
        <f t="shared" si="52"/>
        <v>0</v>
      </c>
      <c r="H748" s="16">
        <f t="shared" si="53"/>
        <v>0</v>
      </c>
      <c r="J748" s="16">
        <f>VLOOKUP($C748,'Growth rate'!$B$3:$T$93,7,FALSE)*VLOOKUP($E748,BY_COM_Demand_Drivers!$A$5:$I$100,7,FALSE)</f>
        <v>270.18816544307526</v>
      </c>
      <c r="K748" s="16">
        <f>VLOOKUP($C748,'Growth rate'!$B$3:$T$93,7,FALSE)*VLOOKUP($E748,BY_COM_Demand_Drivers!$A$5:$I$100,8,FALSE)</f>
        <v>0</v>
      </c>
      <c r="L748" s="16">
        <f>VLOOKUP($C748,'Growth rate'!$B$3:$T$93,7,FALSE)*VLOOKUP($E748,BY_COM_Demand_Drivers!$A$5:$I$100,9,FALSE)</f>
        <v>0</v>
      </c>
      <c r="M748" s="49">
        <f>M666</f>
        <v>0.9</v>
      </c>
    </row>
    <row r="749" spans="2:13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 t="shared" si="51"/>
        <v>244.0793979585028</v>
      </c>
      <c r="G749" s="16">
        <f t="shared" si="52"/>
        <v>0</v>
      </c>
      <c r="H749" s="16">
        <f t="shared" si="53"/>
        <v>0</v>
      </c>
      <c r="J749" s="16">
        <f>VLOOKUP($C749,'Growth rate'!$B$3:$T$93,7,FALSE)*VLOOKUP($E749,BY_COM_Demand_Drivers!$A$5:$I$100,7,FALSE)</f>
        <v>274.24651456011549</v>
      </c>
      <c r="K749" s="16">
        <f>VLOOKUP($C749,'Growth rate'!$B$3:$T$93,7,FALSE)*VLOOKUP($E749,BY_COM_Demand_Drivers!$A$5:$I$100,8,FALSE)</f>
        <v>0</v>
      </c>
      <c r="L749" s="16">
        <f>VLOOKUP($C749,'Growth rate'!$B$3:$T$93,7,FALSE)*VLOOKUP($E749,BY_COM_Demand_Drivers!$A$5:$I$100,9,FALSE)</f>
        <v>0</v>
      </c>
      <c r="M749" s="49">
        <f t="shared" ref="M749:M812" si="55">M667</f>
        <v>0.89</v>
      </c>
    </row>
    <row r="750" spans="2:13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 t="shared" si="51"/>
        <v>244.90828003589704</v>
      </c>
      <c r="G750" s="16">
        <f t="shared" si="52"/>
        <v>0</v>
      </c>
      <c r="H750" s="16">
        <f t="shared" si="53"/>
        <v>0</v>
      </c>
      <c r="J750" s="16">
        <f>VLOOKUP($C750,'Growth rate'!$B$3:$T$93,7,FALSE)*VLOOKUP($E750,BY_COM_Demand_Drivers!$A$5:$I$100,7,FALSE)</f>
        <v>278.30486367715571</v>
      </c>
      <c r="K750" s="16">
        <f>VLOOKUP($C750,'Growth rate'!$B$3:$T$93,7,FALSE)*VLOOKUP($E750,BY_COM_Demand_Drivers!$A$5:$I$100,8,FALSE)</f>
        <v>0</v>
      </c>
      <c r="L750" s="16">
        <f>VLOOKUP($C750,'Growth rate'!$B$3:$T$93,7,FALSE)*VLOOKUP($E750,BY_COM_Demand_Drivers!$A$5:$I$100,9,FALSE)</f>
        <v>0</v>
      </c>
      <c r="M750" s="49">
        <f t="shared" si="55"/>
        <v>0.88</v>
      </c>
    </row>
    <row r="751" spans="2:13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 t="shared" si="51"/>
        <v>245.65599513095046</v>
      </c>
      <c r="G751" s="16">
        <f t="shared" si="52"/>
        <v>0</v>
      </c>
      <c r="H751" s="16">
        <f t="shared" si="53"/>
        <v>0</v>
      </c>
      <c r="J751" s="16">
        <f>VLOOKUP($C751,'Growth rate'!$B$3:$T$93,7,FALSE)*VLOOKUP($E751,BY_COM_Demand_Drivers!$A$5:$I$100,7,FALSE)</f>
        <v>282.36321279419593</v>
      </c>
      <c r="K751" s="16">
        <f>VLOOKUP($C751,'Growth rate'!$B$3:$T$93,7,FALSE)*VLOOKUP($E751,BY_COM_Demand_Drivers!$A$5:$I$100,8,FALSE)</f>
        <v>0</v>
      </c>
      <c r="L751" s="16">
        <f>VLOOKUP($C751,'Growth rate'!$B$3:$T$93,7,FALSE)*VLOOKUP($E751,BY_COM_Demand_Drivers!$A$5:$I$100,9,FALSE)</f>
        <v>0</v>
      </c>
      <c r="M751" s="49">
        <f t="shared" si="55"/>
        <v>0.87</v>
      </c>
    </row>
    <row r="752" spans="2:13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 t="shared" si="51"/>
        <v>246.32254324366303</v>
      </c>
      <c r="G752" s="16">
        <f t="shared" si="52"/>
        <v>0</v>
      </c>
      <c r="H752" s="16">
        <f t="shared" si="53"/>
        <v>0</v>
      </c>
      <c r="J752" s="16">
        <f>VLOOKUP($C752,'Growth rate'!$B$3:$T$93,7,FALSE)*VLOOKUP($E752,BY_COM_Demand_Drivers!$A$5:$I$100,7,FALSE)</f>
        <v>286.4215619112361</v>
      </c>
      <c r="K752" s="16">
        <f>VLOOKUP($C752,'Growth rate'!$B$3:$T$93,7,FALSE)*VLOOKUP($E752,BY_COM_Demand_Drivers!$A$5:$I$100,8,FALSE)</f>
        <v>0</v>
      </c>
      <c r="L752" s="16">
        <f>VLOOKUP($C752,'Growth rate'!$B$3:$T$93,7,FALSE)*VLOOKUP($E752,BY_COM_Demand_Drivers!$A$5:$I$100,9,FALSE)</f>
        <v>0</v>
      </c>
      <c r="M752" s="49">
        <f t="shared" si="55"/>
        <v>0.86</v>
      </c>
    </row>
    <row r="753" spans="2:13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 t="shared" si="51"/>
        <v>246.90792437403488</v>
      </c>
      <c r="G753" s="16">
        <f t="shared" si="52"/>
        <v>0</v>
      </c>
      <c r="H753" s="16">
        <f t="shared" si="53"/>
        <v>0</v>
      </c>
      <c r="J753" s="16">
        <f>VLOOKUP($C753,'Growth rate'!$B$3:$T$93,7,FALSE)*VLOOKUP($E753,BY_COM_Demand_Drivers!$A$5:$I$100,7,FALSE)</f>
        <v>290.47991102827632</v>
      </c>
      <c r="K753" s="16">
        <f>VLOOKUP($C753,'Growth rate'!$B$3:$T$93,7,FALSE)*VLOOKUP($E753,BY_COM_Demand_Drivers!$A$5:$I$100,8,FALSE)</f>
        <v>0</v>
      </c>
      <c r="L753" s="16">
        <f>VLOOKUP($C753,'Growth rate'!$B$3:$T$93,7,FALSE)*VLOOKUP($E753,BY_COM_Demand_Drivers!$A$5:$I$100,9,FALSE)</f>
        <v>0</v>
      </c>
      <c r="M753" s="49">
        <f t="shared" si="55"/>
        <v>0.85</v>
      </c>
    </row>
    <row r="754" spans="2:13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 t="shared" si="51"/>
        <v>246.67579287170261</v>
      </c>
      <c r="G754" s="16">
        <f t="shared" si="52"/>
        <v>0</v>
      </c>
      <c r="H754" s="16">
        <f t="shared" si="53"/>
        <v>0</v>
      </c>
      <c r="J754" s="16">
        <f>VLOOKUP($C754,'Growth rate'!$B$3:$T$93,7,FALSE)*VLOOKUP($E754,BY_COM_Demand_Drivers!$A$5:$I$100,7,FALSE)</f>
        <v>294.53826014531654</v>
      </c>
      <c r="K754" s="16">
        <f>VLOOKUP($C754,'Growth rate'!$B$3:$T$93,7,FALSE)*VLOOKUP($E754,BY_COM_Demand_Drivers!$A$5:$I$100,8,FALSE)</f>
        <v>0</v>
      </c>
      <c r="L754" s="16">
        <f>VLOOKUP($C754,'Growth rate'!$B$3:$T$93,7,FALSE)*VLOOKUP($E754,BY_COM_Demand_Drivers!$A$5:$I$100,9,FALSE)</f>
        <v>0</v>
      </c>
      <c r="M754" s="49">
        <f t="shared" si="55"/>
        <v>0.83750000000000002</v>
      </c>
    </row>
    <row r="755" spans="2:13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 t="shared" si="51"/>
        <v>246.34220264144432</v>
      </c>
      <c r="G755" s="16">
        <f t="shared" si="52"/>
        <v>0</v>
      </c>
      <c r="H755" s="16">
        <f t="shared" si="53"/>
        <v>0</v>
      </c>
      <c r="J755" s="16">
        <f>VLOOKUP($C755,'Growth rate'!$B$3:$T$93,7,FALSE)*VLOOKUP($E755,BY_COM_Demand_Drivers!$A$5:$I$100,7,FALSE)</f>
        <v>298.59660926235676</v>
      </c>
      <c r="K755" s="16">
        <f>VLOOKUP($C755,'Growth rate'!$B$3:$T$93,7,FALSE)*VLOOKUP($E755,BY_COM_Demand_Drivers!$A$5:$I$100,8,FALSE)</f>
        <v>0</v>
      </c>
      <c r="L755" s="16">
        <f>VLOOKUP($C755,'Growth rate'!$B$3:$T$93,7,FALSE)*VLOOKUP($E755,BY_COM_Demand_Drivers!$A$5:$I$100,9,FALSE)</f>
        <v>0</v>
      </c>
      <c r="M755" s="49">
        <f t="shared" si="55"/>
        <v>0.82499999999999996</v>
      </c>
    </row>
    <row r="756" spans="2:13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 t="shared" si="51"/>
        <v>245.90715368325999</v>
      </c>
      <c r="G756" s="16">
        <f t="shared" si="52"/>
        <v>0</v>
      </c>
      <c r="H756" s="16">
        <f t="shared" si="53"/>
        <v>0</v>
      </c>
      <c r="J756" s="16">
        <f>VLOOKUP($C756,'Growth rate'!$B$3:$T$93,7,FALSE)*VLOOKUP($E756,BY_COM_Demand_Drivers!$A$5:$I$100,7,FALSE)</f>
        <v>302.65495837939693</v>
      </c>
      <c r="K756" s="16">
        <f>VLOOKUP($C756,'Growth rate'!$B$3:$T$93,7,FALSE)*VLOOKUP($E756,BY_COM_Demand_Drivers!$A$5:$I$100,8,FALSE)</f>
        <v>0</v>
      </c>
      <c r="L756" s="16">
        <f>VLOOKUP($C756,'Growth rate'!$B$3:$T$93,7,FALSE)*VLOOKUP($E756,BY_COM_Demand_Drivers!$A$5:$I$100,9,FALSE)</f>
        <v>0</v>
      </c>
      <c r="M756" s="49">
        <f t="shared" si="55"/>
        <v>0.8125</v>
      </c>
    </row>
    <row r="757" spans="2:13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 t="shared" si="51"/>
        <v>245.37064599714969</v>
      </c>
      <c r="G757" s="16">
        <f t="shared" si="52"/>
        <v>0</v>
      </c>
      <c r="H757" s="16">
        <f t="shared" si="53"/>
        <v>0</v>
      </c>
      <c r="J757" s="16">
        <f>VLOOKUP($C757,'Growth rate'!$B$3:$T$93,7,FALSE)*VLOOKUP($E757,BY_COM_Demand_Drivers!$A$5:$I$100,7,FALSE)</f>
        <v>306.71330749643715</v>
      </c>
      <c r="K757" s="16">
        <f>VLOOKUP($C757,'Growth rate'!$B$3:$T$93,7,FALSE)*VLOOKUP($E757,BY_COM_Demand_Drivers!$A$5:$I$100,8,FALSE)</f>
        <v>0</v>
      </c>
      <c r="L757" s="16">
        <f>VLOOKUP($C757,'Growth rate'!$B$3:$T$93,7,FALSE)*VLOOKUP($E757,BY_COM_Demand_Drivers!$A$5:$I$100,9,FALSE)</f>
        <v>0</v>
      </c>
      <c r="M757" s="49">
        <f t="shared" si="55"/>
        <v>0.79999999999999993</v>
      </c>
    </row>
    <row r="758" spans="2:13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 t="shared" si="51"/>
        <v>244.73267958311342</v>
      </c>
      <c r="G758" s="16">
        <f t="shared" si="52"/>
        <v>0</v>
      </c>
      <c r="H758" s="16">
        <f t="shared" si="53"/>
        <v>0</v>
      </c>
      <c r="J758" s="16">
        <f>VLOOKUP($C758,'Growth rate'!$B$3:$T$93,7,FALSE)*VLOOKUP($E758,BY_COM_Demand_Drivers!$A$5:$I$100,7,FALSE)</f>
        <v>310.77165661347738</v>
      </c>
      <c r="K758" s="16">
        <f>VLOOKUP($C758,'Growth rate'!$B$3:$T$93,7,FALSE)*VLOOKUP($E758,BY_COM_Demand_Drivers!$A$5:$I$100,8,FALSE)</f>
        <v>0</v>
      </c>
      <c r="L758" s="16">
        <f>VLOOKUP($C758,'Growth rate'!$B$3:$T$93,7,FALSE)*VLOOKUP($E758,BY_COM_Demand_Drivers!$A$5:$I$100,9,FALSE)</f>
        <v>0</v>
      </c>
      <c r="M758" s="49">
        <f t="shared" si="55"/>
        <v>0.78749999999999998</v>
      </c>
    </row>
    <row r="759" spans="2:13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 t="shared" si="51"/>
        <v>243.99325444115107</v>
      </c>
      <c r="G759" s="16">
        <f t="shared" si="52"/>
        <v>0</v>
      </c>
      <c r="H759" s="16">
        <f t="shared" si="53"/>
        <v>0</v>
      </c>
      <c r="J759" s="16">
        <f>VLOOKUP($C759,'Growth rate'!$B$3:$T$93,7,FALSE)*VLOOKUP($E759,BY_COM_Demand_Drivers!$A$5:$I$100,7,FALSE)</f>
        <v>314.83000573051754</v>
      </c>
      <c r="K759" s="16">
        <f>VLOOKUP($C759,'Growth rate'!$B$3:$T$93,7,FALSE)*VLOOKUP($E759,BY_COM_Demand_Drivers!$A$5:$I$100,8,FALSE)</f>
        <v>0</v>
      </c>
      <c r="L759" s="16">
        <f>VLOOKUP($C759,'Growth rate'!$B$3:$T$93,7,FALSE)*VLOOKUP($E759,BY_COM_Demand_Drivers!$A$5:$I$100,9,FALSE)</f>
        <v>0</v>
      </c>
      <c r="M759" s="49">
        <f t="shared" si="55"/>
        <v>0.77499999999999991</v>
      </c>
    </row>
    <row r="760" spans="2:13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 t="shared" si="51"/>
        <v>243.15237057126279</v>
      </c>
      <c r="G760" s="16">
        <f t="shared" si="52"/>
        <v>0</v>
      </c>
      <c r="H760" s="16">
        <f t="shared" si="53"/>
        <v>0</v>
      </c>
      <c r="J760" s="16">
        <f>VLOOKUP($C760,'Growth rate'!$B$3:$T$93,7,FALSE)*VLOOKUP($E760,BY_COM_Demand_Drivers!$A$5:$I$100,7,FALSE)</f>
        <v>318.88835484755776</v>
      </c>
      <c r="K760" s="16">
        <f>VLOOKUP($C760,'Growth rate'!$B$3:$T$93,7,FALSE)*VLOOKUP($E760,BY_COM_Demand_Drivers!$A$5:$I$100,8,FALSE)</f>
        <v>0</v>
      </c>
      <c r="L760" s="16">
        <f>VLOOKUP($C760,'Growth rate'!$B$3:$T$93,7,FALSE)*VLOOKUP($E760,BY_COM_Demand_Drivers!$A$5:$I$100,9,FALSE)</f>
        <v>0</v>
      </c>
      <c r="M760" s="49">
        <f t="shared" si="55"/>
        <v>0.76249999999999996</v>
      </c>
    </row>
    <row r="761" spans="2:13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 t="shared" si="51"/>
        <v>242.21002797344849</v>
      </c>
      <c r="G761" s="16">
        <f t="shared" si="52"/>
        <v>0</v>
      </c>
      <c r="H761" s="16">
        <f t="shared" si="53"/>
        <v>0</v>
      </c>
      <c r="J761" s="16">
        <f>VLOOKUP($C761,'Growth rate'!$B$3:$T$93,7,FALSE)*VLOOKUP($E761,BY_COM_Demand_Drivers!$A$5:$I$100,7,FALSE)</f>
        <v>322.94670396459799</v>
      </c>
      <c r="K761" s="16">
        <f>VLOOKUP($C761,'Growth rate'!$B$3:$T$93,7,FALSE)*VLOOKUP($E761,BY_COM_Demand_Drivers!$A$5:$I$100,8,FALSE)</f>
        <v>0</v>
      </c>
      <c r="L761" s="16">
        <f>VLOOKUP($C761,'Growth rate'!$B$3:$T$93,7,FALSE)*VLOOKUP($E761,BY_COM_Demand_Drivers!$A$5:$I$100,9,FALSE)</f>
        <v>0</v>
      </c>
      <c r="M761" s="49">
        <f t="shared" si="55"/>
        <v>0.75</v>
      </c>
    </row>
    <row r="762" spans="2:13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 t="shared" si="51"/>
        <v>241.16622664770816</v>
      </c>
      <c r="G762" s="16">
        <f t="shared" si="52"/>
        <v>0</v>
      </c>
      <c r="H762" s="16">
        <f t="shared" si="53"/>
        <v>0</v>
      </c>
      <c r="J762" s="16">
        <f>VLOOKUP($C762,'Growth rate'!$B$3:$T$93,7,FALSE)*VLOOKUP($E762,BY_COM_Demand_Drivers!$A$5:$I$100,7,FALSE)</f>
        <v>327.00505308163821</v>
      </c>
      <c r="K762" s="16">
        <f>VLOOKUP($C762,'Growth rate'!$B$3:$T$93,7,FALSE)*VLOOKUP($E762,BY_COM_Demand_Drivers!$A$5:$I$100,8,FALSE)</f>
        <v>0</v>
      </c>
      <c r="L762" s="16">
        <f>VLOOKUP($C762,'Growth rate'!$B$3:$T$93,7,FALSE)*VLOOKUP($E762,BY_COM_Demand_Drivers!$A$5:$I$100,9,FALSE)</f>
        <v>0</v>
      </c>
      <c r="M762" s="49">
        <f t="shared" si="55"/>
        <v>0.73749999999999993</v>
      </c>
    </row>
    <row r="763" spans="2:13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 t="shared" si="51"/>
        <v>240.02096659404185</v>
      </c>
      <c r="G763" s="16">
        <f t="shared" si="52"/>
        <v>0</v>
      </c>
      <c r="H763" s="16">
        <f t="shared" si="53"/>
        <v>0</v>
      </c>
      <c r="J763" s="16">
        <f>VLOOKUP($C763,'Growth rate'!$B$3:$T$93,7,FALSE)*VLOOKUP($E763,BY_COM_Demand_Drivers!$A$5:$I$100,7,FALSE)</f>
        <v>331.06340219867843</v>
      </c>
      <c r="K763" s="16">
        <f>VLOOKUP($C763,'Growth rate'!$B$3:$T$93,7,FALSE)*VLOOKUP($E763,BY_COM_Demand_Drivers!$A$5:$I$100,8,FALSE)</f>
        <v>0</v>
      </c>
      <c r="L763" s="16">
        <f>VLOOKUP($C763,'Growth rate'!$B$3:$T$93,7,FALSE)*VLOOKUP($E763,BY_COM_Demand_Drivers!$A$5:$I$100,9,FALSE)</f>
        <v>0</v>
      </c>
      <c r="M763" s="49">
        <f t="shared" si="55"/>
        <v>0.72499999999999998</v>
      </c>
    </row>
    <row r="764" spans="2:13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 t="shared" si="51"/>
        <v>238.77424781244946</v>
      </c>
      <c r="G764" s="16">
        <f t="shared" si="52"/>
        <v>0</v>
      </c>
      <c r="H764" s="16">
        <f t="shared" si="53"/>
        <v>0</v>
      </c>
      <c r="J764" s="16">
        <f>VLOOKUP($C764,'Growth rate'!$B$3:$T$93,7,FALSE)*VLOOKUP($E764,BY_COM_Demand_Drivers!$A$5:$I$100,7,FALSE)</f>
        <v>335.1217513157186</v>
      </c>
      <c r="K764" s="16">
        <f>VLOOKUP($C764,'Growth rate'!$B$3:$T$93,7,FALSE)*VLOOKUP($E764,BY_COM_Demand_Drivers!$A$5:$I$100,8,FALSE)</f>
        <v>0</v>
      </c>
      <c r="L764" s="16">
        <f>VLOOKUP($C764,'Growth rate'!$B$3:$T$93,7,FALSE)*VLOOKUP($E764,BY_COM_Demand_Drivers!$A$5:$I$100,9,FALSE)</f>
        <v>0</v>
      </c>
      <c r="M764" s="49">
        <f t="shared" si="55"/>
        <v>0.71249999999999991</v>
      </c>
    </row>
    <row r="765" spans="2:13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 t="shared" si="51"/>
        <v>237.42607030293115</v>
      </c>
      <c r="G765" s="16">
        <f t="shared" si="52"/>
        <v>0</v>
      </c>
      <c r="H765" s="16">
        <f t="shared" si="53"/>
        <v>0</v>
      </c>
      <c r="J765" s="16">
        <f>VLOOKUP($C765,'Growth rate'!$B$3:$T$93,7,FALSE)*VLOOKUP($E765,BY_COM_Demand_Drivers!$A$5:$I$100,7,FALSE)</f>
        <v>339.18010043275882</v>
      </c>
      <c r="K765" s="16">
        <f>VLOOKUP($C765,'Growth rate'!$B$3:$T$93,7,FALSE)*VLOOKUP($E765,BY_COM_Demand_Drivers!$A$5:$I$100,8,FALSE)</f>
        <v>0</v>
      </c>
      <c r="L765" s="16">
        <f>VLOOKUP($C765,'Growth rate'!$B$3:$T$93,7,FALSE)*VLOOKUP($E765,BY_COM_Demand_Drivers!$A$5:$I$100,9,FALSE)</f>
        <v>0</v>
      </c>
      <c r="M765" s="49">
        <f t="shared" si="55"/>
        <v>0.7</v>
      </c>
    </row>
    <row r="766" spans="2:13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 t="shared" si="51"/>
        <v>235.97643406548684</v>
      </c>
      <c r="G766" s="16">
        <f t="shared" si="52"/>
        <v>0</v>
      </c>
      <c r="H766" s="16">
        <f t="shared" si="53"/>
        <v>0</v>
      </c>
      <c r="J766" s="16">
        <f>VLOOKUP($C766,'Growth rate'!$B$3:$T$93,7,FALSE)*VLOOKUP($E766,BY_COM_Demand_Drivers!$A$5:$I$100,7,FALSE)</f>
        <v>343.23844954979904</v>
      </c>
      <c r="K766" s="16">
        <f>VLOOKUP($C766,'Growth rate'!$B$3:$T$93,7,FALSE)*VLOOKUP($E766,BY_COM_Demand_Drivers!$A$5:$I$100,8,FALSE)</f>
        <v>0</v>
      </c>
      <c r="L766" s="16">
        <f>VLOOKUP($C766,'Growth rate'!$B$3:$T$93,7,FALSE)*VLOOKUP($E766,BY_COM_Demand_Drivers!$A$5:$I$100,9,FALSE)</f>
        <v>0</v>
      </c>
      <c r="M766" s="49">
        <f t="shared" si="55"/>
        <v>0.6875</v>
      </c>
    </row>
    <row r="767" spans="2:13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 t="shared" si="51"/>
        <v>234.42533910011645</v>
      </c>
      <c r="G767" s="16">
        <f t="shared" si="52"/>
        <v>0</v>
      </c>
      <c r="H767" s="16">
        <f t="shared" si="53"/>
        <v>0</v>
      </c>
      <c r="J767" s="16">
        <f>VLOOKUP($C767,'Growth rate'!$B$3:$T$93,7,FALSE)*VLOOKUP($E767,BY_COM_Demand_Drivers!$A$5:$I$100,7,FALSE)</f>
        <v>347.29679866683921</v>
      </c>
      <c r="K767" s="16">
        <f>VLOOKUP($C767,'Growth rate'!$B$3:$T$93,7,FALSE)*VLOOKUP($E767,BY_COM_Demand_Drivers!$A$5:$I$100,8,FALSE)</f>
        <v>0</v>
      </c>
      <c r="L767" s="16">
        <f>VLOOKUP($C767,'Growth rate'!$B$3:$T$93,7,FALSE)*VLOOKUP($E767,BY_COM_Demand_Drivers!$A$5:$I$100,9,FALSE)</f>
        <v>0</v>
      </c>
      <c r="M767" s="49">
        <f t="shared" si="55"/>
        <v>0.67499999999999993</v>
      </c>
    </row>
    <row r="768" spans="2:13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 t="shared" si="51"/>
        <v>232.77278540682011</v>
      </c>
      <c r="G768" s="16">
        <f t="shared" si="52"/>
        <v>0</v>
      </c>
      <c r="H768" s="16">
        <f t="shared" si="53"/>
        <v>0</v>
      </c>
      <c r="J768" s="16">
        <f>VLOOKUP($C768,'Growth rate'!$B$3:$T$93,7,FALSE)*VLOOKUP($E768,BY_COM_Demand_Drivers!$A$5:$I$100,7,FALSE)</f>
        <v>351.35514778387943</v>
      </c>
      <c r="K768" s="16">
        <f>VLOOKUP($C768,'Growth rate'!$B$3:$T$93,7,FALSE)*VLOOKUP($E768,BY_COM_Demand_Drivers!$A$5:$I$100,8,FALSE)</f>
        <v>0</v>
      </c>
      <c r="L768" s="16">
        <f>VLOOKUP($C768,'Growth rate'!$B$3:$T$93,7,FALSE)*VLOOKUP($E768,BY_COM_Demand_Drivers!$A$5:$I$100,9,FALSE)</f>
        <v>0</v>
      </c>
      <c r="M768" s="49">
        <f t="shared" si="55"/>
        <v>0.66249999999999998</v>
      </c>
    </row>
    <row r="769" spans="2:13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 t="shared" si="51"/>
        <v>231.01877298559774</v>
      </c>
      <c r="G769" s="16">
        <f t="shared" si="52"/>
        <v>0</v>
      </c>
      <c r="H769" s="16">
        <f t="shared" si="53"/>
        <v>0</v>
      </c>
      <c r="J769" s="16">
        <f>VLOOKUP($C769,'Growth rate'!$B$3:$T$93,7,FALSE)*VLOOKUP($E769,BY_COM_Demand_Drivers!$A$5:$I$100,7,FALSE)</f>
        <v>355.41349690091965</v>
      </c>
      <c r="K769" s="16">
        <f>VLOOKUP($C769,'Growth rate'!$B$3:$T$93,7,FALSE)*VLOOKUP($E769,BY_COM_Demand_Drivers!$A$5:$I$100,8,FALSE)</f>
        <v>0</v>
      </c>
      <c r="L769" s="16">
        <f>VLOOKUP($C769,'Growth rate'!$B$3:$T$93,7,FALSE)*VLOOKUP($E769,BY_COM_Demand_Drivers!$A$5:$I$100,9,FALSE)</f>
        <v>0</v>
      </c>
      <c r="M769" s="49">
        <f t="shared" si="55"/>
        <v>0.64999999999999991</v>
      </c>
    </row>
    <row r="770" spans="2:13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 t="shared" si="51"/>
        <v>229.16330183644936</v>
      </c>
      <c r="G770" s="16">
        <f t="shared" si="52"/>
        <v>0</v>
      </c>
      <c r="H770" s="16">
        <f t="shared" si="53"/>
        <v>0</v>
      </c>
      <c r="J770" s="16">
        <f>VLOOKUP($C770,'Growth rate'!$B$3:$T$93,7,FALSE)*VLOOKUP($E770,BY_COM_Demand_Drivers!$A$5:$I$100,7,FALSE)</f>
        <v>359.47184601795982</v>
      </c>
      <c r="K770" s="16">
        <f>VLOOKUP($C770,'Growth rate'!$B$3:$T$93,7,FALSE)*VLOOKUP($E770,BY_COM_Demand_Drivers!$A$5:$I$100,8,FALSE)</f>
        <v>0</v>
      </c>
      <c r="L770" s="16">
        <f>VLOOKUP($C770,'Growth rate'!$B$3:$T$93,7,FALSE)*VLOOKUP($E770,BY_COM_Demand_Drivers!$A$5:$I$100,9,FALSE)</f>
        <v>0</v>
      </c>
      <c r="M770" s="49">
        <f t="shared" si="55"/>
        <v>0.63749999999999996</v>
      </c>
    </row>
    <row r="771" spans="2:13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 t="shared" si="51"/>
        <v>227.20637195937502</v>
      </c>
      <c r="G771" s="16">
        <f t="shared" si="52"/>
        <v>0</v>
      </c>
      <c r="H771" s="16">
        <f t="shared" si="53"/>
        <v>0</v>
      </c>
      <c r="J771" s="16">
        <f>VLOOKUP($C771,'Growth rate'!$B$3:$T$93,7,FALSE)*VLOOKUP($E771,BY_COM_Demand_Drivers!$A$5:$I$100,7,FALSE)</f>
        <v>363.53019513500004</v>
      </c>
      <c r="K771" s="16">
        <f>VLOOKUP($C771,'Growth rate'!$B$3:$T$93,7,FALSE)*VLOOKUP($E771,BY_COM_Demand_Drivers!$A$5:$I$100,8,FALSE)</f>
        <v>0</v>
      </c>
      <c r="L771" s="16">
        <f>VLOOKUP($C771,'Growth rate'!$B$3:$T$93,7,FALSE)*VLOOKUP($E771,BY_COM_Demand_Drivers!$A$5:$I$100,9,FALSE)</f>
        <v>0</v>
      </c>
      <c r="M771" s="49">
        <f t="shared" si="55"/>
        <v>0.625</v>
      </c>
    </row>
    <row r="772" spans="2:13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 t="shared" si="51"/>
        <v>225.14798335437465</v>
      </c>
      <c r="G772" s="16">
        <f t="shared" si="52"/>
        <v>0</v>
      </c>
      <c r="H772" s="16">
        <f t="shared" si="53"/>
        <v>0</v>
      </c>
      <c r="J772" s="16">
        <f>VLOOKUP($C772,'Growth rate'!$B$3:$T$93,7,FALSE)*VLOOKUP($E772,BY_COM_Demand_Drivers!$A$5:$I$100,7,FALSE)</f>
        <v>367.58854425204026</v>
      </c>
      <c r="K772" s="16">
        <f>VLOOKUP($C772,'Growth rate'!$B$3:$T$93,7,FALSE)*VLOOKUP($E772,BY_COM_Demand_Drivers!$A$5:$I$100,8,FALSE)</f>
        <v>0</v>
      </c>
      <c r="L772" s="16">
        <f>VLOOKUP($C772,'Growth rate'!$B$3:$T$93,7,FALSE)*VLOOKUP($E772,BY_COM_Demand_Drivers!$A$5:$I$100,9,FALSE)</f>
        <v>0</v>
      </c>
      <c r="M772" s="49">
        <f t="shared" si="55"/>
        <v>0.61249999999999993</v>
      </c>
    </row>
    <row r="773" spans="2:13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 t="shared" ref="F773:F836" si="56">J773*$M773</f>
        <v>222.9881360214483</v>
      </c>
      <c r="G773" s="16">
        <f t="shared" ref="G773:G836" si="57">K773*$M773</f>
        <v>0</v>
      </c>
      <c r="H773" s="16">
        <f t="shared" ref="H773:H836" si="58">L773*$M773</f>
        <v>0</v>
      </c>
      <c r="J773" s="16">
        <f>VLOOKUP($C773,'Growth rate'!$B$3:$T$93,7,FALSE)*VLOOKUP($E773,BY_COM_Demand_Drivers!$A$5:$I$100,7,FALSE)</f>
        <v>371.64689336908049</v>
      </c>
      <c r="K773" s="16">
        <f>VLOOKUP($C773,'Growth rate'!$B$3:$T$93,7,FALSE)*VLOOKUP($E773,BY_COM_Demand_Drivers!$A$5:$I$100,8,FALSE)</f>
        <v>0</v>
      </c>
      <c r="L773" s="16">
        <f>VLOOKUP($C773,'Growth rate'!$B$3:$T$93,7,FALSE)*VLOOKUP($E773,BY_COM_Demand_Drivers!$A$5:$I$100,9,FALSE)</f>
        <v>0</v>
      </c>
      <c r="M773" s="49">
        <f t="shared" si="55"/>
        <v>0.6</v>
      </c>
    </row>
    <row r="774" spans="2:13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 t="shared" si="56"/>
        <v>226.55594619779149</v>
      </c>
      <c r="G774" s="16">
        <f t="shared" si="57"/>
        <v>0</v>
      </c>
      <c r="H774" s="16">
        <f t="shared" si="58"/>
        <v>0</v>
      </c>
      <c r="J774" s="16">
        <f>VLOOKUP($C774,'Growth rate'!$B$3:$T$93,7,FALSE)*VLOOKUP($E774,BY_COM_Demand_Drivers!$A$5:$I$100,7,FALSE)</f>
        <v>377.5932436629858</v>
      </c>
      <c r="K774" s="16">
        <f>VLOOKUP($C774,'Growth rate'!$B$3:$T$93,7,FALSE)*VLOOKUP($E774,BY_COM_Demand_Drivers!$A$5:$I$100,8,FALSE)</f>
        <v>0</v>
      </c>
      <c r="L774" s="16">
        <f>VLOOKUP($C774,'Growth rate'!$B$3:$T$93,7,FALSE)*VLOOKUP($E774,BY_COM_Demand_Drivers!$A$5:$I$100,9,FALSE)</f>
        <v>0</v>
      </c>
      <c r="M774" s="49">
        <f t="shared" si="55"/>
        <v>0.6</v>
      </c>
    </row>
    <row r="775" spans="2:13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 t="shared" si="56"/>
        <v>230.18084133695615</v>
      </c>
      <c r="G775" s="16">
        <f t="shared" si="57"/>
        <v>0</v>
      </c>
      <c r="H775" s="16">
        <f t="shared" si="58"/>
        <v>0</v>
      </c>
      <c r="J775" s="16">
        <f>VLOOKUP($C775,'Growth rate'!$B$3:$T$93,7,FALSE)*VLOOKUP($E775,BY_COM_Demand_Drivers!$A$5:$I$100,7,FALSE)</f>
        <v>383.63473556159357</v>
      </c>
      <c r="K775" s="16">
        <f>VLOOKUP($C775,'Growth rate'!$B$3:$T$93,7,FALSE)*VLOOKUP($E775,BY_COM_Demand_Drivers!$A$5:$I$100,8,FALSE)</f>
        <v>0</v>
      </c>
      <c r="L775" s="16">
        <f>VLOOKUP($C775,'Growth rate'!$B$3:$T$93,7,FALSE)*VLOOKUP($E775,BY_COM_Demand_Drivers!$A$5:$I$100,9,FALSE)</f>
        <v>0</v>
      </c>
      <c r="M775" s="49">
        <f t="shared" si="55"/>
        <v>0.6</v>
      </c>
    </row>
    <row r="776" spans="2:13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 t="shared" si="56"/>
        <v>233.86373479834742</v>
      </c>
      <c r="G776" s="16">
        <f t="shared" si="57"/>
        <v>0</v>
      </c>
      <c r="H776" s="16">
        <f t="shared" si="58"/>
        <v>0</v>
      </c>
      <c r="J776" s="16">
        <f>VLOOKUP($C776,'Growth rate'!$B$3:$T$93,7,FALSE)*VLOOKUP($E776,BY_COM_Demand_Drivers!$A$5:$I$100,7,FALSE)</f>
        <v>389.77289133057906</v>
      </c>
      <c r="K776" s="16">
        <f>VLOOKUP($C776,'Growth rate'!$B$3:$T$93,7,FALSE)*VLOOKUP($E776,BY_COM_Demand_Drivers!$A$5:$I$100,8,FALSE)</f>
        <v>0</v>
      </c>
      <c r="L776" s="16">
        <f>VLOOKUP($C776,'Growth rate'!$B$3:$T$93,7,FALSE)*VLOOKUP($E776,BY_COM_Demand_Drivers!$A$5:$I$100,9,FALSE)</f>
        <v>0</v>
      </c>
      <c r="M776" s="49">
        <f t="shared" si="55"/>
        <v>0.6</v>
      </c>
    </row>
    <row r="777" spans="2:13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 t="shared" si="56"/>
        <v>237.60555455512102</v>
      </c>
      <c r="G777" s="16">
        <f t="shared" si="57"/>
        <v>0</v>
      </c>
      <c r="H777" s="16">
        <f t="shared" si="58"/>
        <v>0</v>
      </c>
      <c r="J777" s="16">
        <f>VLOOKUP($C777,'Growth rate'!$B$3:$T$93,7,FALSE)*VLOOKUP($E777,BY_COM_Demand_Drivers!$A$5:$I$100,7,FALSE)</f>
        <v>396.00925759186839</v>
      </c>
      <c r="K777" s="16">
        <f>VLOOKUP($C777,'Growth rate'!$B$3:$T$93,7,FALSE)*VLOOKUP($E777,BY_COM_Demand_Drivers!$A$5:$I$100,8,FALSE)</f>
        <v>0</v>
      </c>
      <c r="L777" s="16">
        <f>VLOOKUP($C777,'Growth rate'!$B$3:$T$93,7,FALSE)*VLOOKUP($E777,BY_COM_Demand_Drivers!$A$5:$I$100,9,FALSE)</f>
        <v>0</v>
      </c>
      <c r="M777" s="49">
        <f t="shared" si="55"/>
        <v>0.6</v>
      </c>
    </row>
    <row r="778" spans="2:13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 t="shared" si="56"/>
        <v>241.40724342800289</v>
      </c>
      <c r="G778" s="16">
        <f t="shared" si="57"/>
        <v>0</v>
      </c>
      <c r="H778" s="16">
        <f t="shared" si="58"/>
        <v>0</v>
      </c>
      <c r="J778" s="16">
        <f>VLOOKUP($C778,'Growth rate'!$B$3:$T$93,7,FALSE)*VLOOKUP($E778,BY_COM_Demand_Drivers!$A$5:$I$100,7,FALSE)</f>
        <v>402.34540571333815</v>
      </c>
      <c r="K778" s="16">
        <f>VLOOKUP($C778,'Growth rate'!$B$3:$T$93,7,FALSE)*VLOOKUP($E778,BY_COM_Demand_Drivers!$A$5:$I$100,8,FALSE)</f>
        <v>0</v>
      </c>
      <c r="L778" s="16">
        <f>VLOOKUP($C778,'Growth rate'!$B$3:$T$93,7,FALSE)*VLOOKUP($E778,BY_COM_Demand_Drivers!$A$5:$I$100,9,FALSE)</f>
        <v>0</v>
      </c>
      <c r="M778" s="49">
        <f t="shared" si="55"/>
        <v>0.6</v>
      </c>
    </row>
    <row r="779" spans="2:13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 t="shared" si="56"/>
        <v>245.26975932285094</v>
      </c>
      <c r="G779" s="16">
        <f t="shared" si="57"/>
        <v>0</v>
      </c>
      <c r="H779" s="16">
        <f t="shared" si="58"/>
        <v>0</v>
      </c>
      <c r="J779" s="16">
        <f>VLOOKUP($C779,'Growth rate'!$B$3:$T$93,7,FALSE)*VLOOKUP($E779,BY_COM_Demand_Drivers!$A$5:$I$100,7,FALSE)</f>
        <v>408.7829322047516</v>
      </c>
      <c r="K779" s="16">
        <f>VLOOKUP($C779,'Growth rate'!$B$3:$T$93,7,FALSE)*VLOOKUP($E779,BY_COM_Demand_Drivers!$A$5:$I$100,8,FALSE)</f>
        <v>0</v>
      </c>
      <c r="L779" s="16">
        <f>VLOOKUP($C779,'Growth rate'!$B$3:$T$93,7,FALSE)*VLOOKUP($E779,BY_COM_Demand_Drivers!$A$5:$I$100,9,FALSE)</f>
        <v>0</v>
      </c>
      <c r="M779" s="49">
        <f t="shared" si="55"/>
        <v>0.6</v>
      </c>
    </row>
    <row r="780" spans="2:13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 t="shared" si="56"/>
        <v>249.19407547201661</v>
      </c>
      <c r="G780" s="16">
        <f t="shared" si="57"/>
        <v>0</v>
      </c>
      <c r="H780" s="16">
        <f t="shared" si="58"/>
        <v>0</v>
      </c>
      <c r="J780" s="16">
        <f>VLOOKUP($C780,'Growth rate'!$B$3:$T$93,7,FALSE)*VLOOKUP($E780,BY_COM_Demand_Drivers!$A$5:$I$100,7,FALSE)</f>
        <v>415.32345912002768</v>
      </c>
      <c r="K780" s="16">
        <f>VLOOKUP($C780,'Growth rate'!$B$3:$T$93,7,FALSE)*VLOOKUP($E780,BY_COM_Demand_Drivers!$A$5:$I$100,8,FALSE)</f>
        <v>0</v>
      </c>
      <c r="L780" s="16">
        <f>VLOOKUP($C780,'Growth rate'!$B$3:$T$93,7,FALSE)*VLOOKUP($E780,BY_COM_Demand_Drivers!$A$5:$I$100,9,FALSE)</f>
        <v>0</v>
      </c>
      <c r="M780" s="49">
        <f t="shared" si="55"/>
        <v>0.6</v>
      </c>
    </row>
    <row r="781" spans="2:13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 t="shared" si="56"/>
        <v>253.18118067956891</v>
      </c>
      <c r="G781" s="16">
        <f t="shared" si="57"/>
        <v>0</v>
      </c>
      <c r="H781" s="16">
        <f t="shared" si="58"/>
        <v>0</v>
      </c>
      <c r="J781" s="16">
        <f>VLOOKUP($C781,'Growth rate'!$B$3:$T$93,7,FALSE)*VLOOKUP($E781,BY_COM_Demand_Drivers!$A$5:$I$100,7,FALSE)</f>
        <v>421.96863446594818</v>
      </c>
      <c r="K781" s="16">
        <f>VLOOKUP($C781,'Growth rate'!$B$3:$T$93,7,FALSE)*VLOOKUP($E781,BY_COM_Demand_Drivers!$A$5:$I$100,8,FALSE)</f>
        <v>0</v>
      </c>
      <c r="L781" s="16">
        <f>VLOOKUP($C781,'Growth rate'!$B$3:$T$93,7,FALSE)*VLOOKUP($E781,BY_COM_Demand_Drivers!$A$5:$I$100,9,FALSE)</f>
        <v>0</v>
      </c>
      <c r="M781" s="49">
        <f t="shared" si="55"/>
        <v>0.6</v>
      </c>
    </row>
    <row r="782" spans="2:13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 t="shared" si="56"/>
        <v>257.23207957044195</v>
      </c>
      <c r="G782" s="16">
        <f t="shared" si="57"/>
        <v>0</v>
      </c>
      <c r="H782" s="16">
        <f t="shared" si="58"/>
        <v>0</v>
      </c>
      <c r="J782" s="16">
        <f>VLOOKUP($C782,'Growth rate'!$B$3:$T$93,7,FALSE)*VLOOKUP($E782,BY_COM_Demand_Drivers!$A$5:$I$100,7,FALSE)</f>
        <v>428.72013261740329</v>
      </c>
      <c r="K782" s="16">
        <f>VLOOKUP($C782,'Growth rate'!$B$3:$T$93,7,FALSE)*VLOOKUP($E782,BY_COM_Demand_Drivers!$A$5:$I$100,8,FALSE)</f>
        <v>0</v>
      </c>
      <c r="L782" s="16">
        <f>VLOOKUP($C782,'Growth rate'!$B$3:$T$93,7,FALSE)*VLOOKUP($E782,BY_COM_Demand_Drivers!$A$5:$I$100,9,FALSE)</f>
        <v>0</v>
      </c>
      <c r="M782" s="49">
        <f t="shared" si="55"/>
        <v>0.6</v>
      </c>
    </row>
    <row r="783" spans="2:13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 t="shared" si="56"/>
        <v>261.34779284356904</v>
      </c>
      <c r="G783" s="16">
        <f t="shared" si="57"/>
        <v>0</v>
      </c>
      <c r="H783" s="16">
        <f t="shared" si="58"/>
        <v>0</v>
      </c>
      <c r="J783" s="16">
        <f>VLOOKUP($C783,'Growth rate'!$B$3:$T$93,7,FALSE)*VLOOKUP($E783,BY_COM_Demand_Drivers!$A$5:$I$100,7,FALSE)</f>
        <v>435.57965473928175</v>
      </c>
      <c r="K783" s="16">
        <f>VLOOKUP($C783,'Growth rate'!$B$3:$T$93,7,FALSE)*VLOOKUP($E783,BY_COM_Demand_Drivers!$A$5:$I$100,8,FALSE)</f>
        <v>0</v>
      </c>
      <c r="L783" s="16">
        <f>VLOOKUP($C783,'Growth rate'!$B$3:$T$93,7,FALSE)*VLOOKUP($E783,BY_COM_Demand_Drivers!$A$5:$I$100,9,FALSE)</f>
        <v>0</v>
      </c>
      <c r="M783" s="49">
        <f t="shared" si="55"/>
        <v>0.6</v>
      </c>
    </row>
    <row r="784" spans="2:13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 t="shared" si="56"/>
        <v>265.52935752906615</v>
      </c>
      <c r="G784" s="16">
        <f t="shared" si="57"/>
        <v>0</v>
      </c>
      <c r="H784" s="16">
        <f t="shared" si="58"/>
        <v>0</v>
      </c>
      <c r="J784" s="16">
        <f>VLOOKUP($C784,'Growth rate'!$B$3:$T$93,7,FALSE)*VLOOKUP($E784,BY_COM_Demand_Drivers!$A$5:$I$100,7,FALSE)</f>
        <v>442.54892921511026</v>
      </c>
      <c r="K784" s="16">
        <f>VLOOKUP($C784,'Growth rate'!$B$3:$T$93,7,FALSE)*VLOOKUP($E784,BY_COM_Demand_Drivers!$A$5:$I$100,8,FALSE)</f>
        <v>0</v>
      </c>
      <c r="L784" s="16">
        <f>VLOOKUP($C784,'Growth rate'!$B$3:$T$93,7,FALSE)*VLOOKUP($E784,BY_COM_Demand_Drivers!$A$5:$I$100,9,FALSE)</f>
        <v>0</v>
      </c>
      <c r="M784" s="49">
        <f t="shared" si="55"/>
        <v>0.6</v>
      </c>
    </row>
    <row r="785" spans="2:13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 t="shared" si="56"/>
        <v>269.77782724953119</v>
      </c>
      <c r="G785" s="16">
        <f t="shared" si="57"/>
        <v>0</v>
      </c>
      <c r="H785" s="16">
        <f t="shared" si="58"/>
        <v>0</v>
      </c>
      <c r="J785" s="16">
        <f>VLOOKUP($C785,'Growth rate'!$B$3:$T$93,7,FALSE)*VLOOKUP($E785,BY_COM_Demand_Drivers!$A$5:$I$100,7,FALSE)</f>
        <v>449.62971208255203</v>
      </c>
      <c r="K785" s="16">
        <f>VLOOKUP($C785,'Growth rate'!$B$3:$T$93,7,FALSE)*VLOOKUP($E785,BY_COM_Demand_Drivers!$A$5:$I$100,8,FALSE)</f>
        <v>0</v>
      </c>
      <c r="L785" s="16">
        <f>VLOOKUP($C785,'Growth rate'!$B$3:$T$93,7,FALSE)*VLOOKUP($E785,BY_COM_Demand_Drivers!$A$5:$I$100,9,FALSE)</f>
        <v>0</v>
      </c>
      <c r="M785" s="49">
        <f t="shared" si="55"/>
        <v>0.6</v>
      </c>
    </row>
    <row r="786" spans="2:13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 t="shared" si="56"/>
        <v>274.09427248552373</v>
      </c>
      <c r="G786" s="16">
        <f t="shared" si="57"/>
        <v>0</v>
      </c>
      <c r="H786" s="16">
        <f t="shared" si="58"/>
        <v>0</v>
      </c>
      <c r="J786" s="16">
        <f>VLOOKUP($C786,'Growth rate'!$B$3:$T$93,7,FALSE)*VLOOKUP($E786,BY_COM_Demand_Drivers!$A$5:$I$100,7,FALSE)</f>
        <v>456.8237874758729</v>
      </c>
      <c r="K786" s="16">
        <f>VLOOKUP($C786,'Growth rate'!$B$3:$T$93,7,FALSE)*VLOOKUP($E786,BY_COM_Demand_Drivers!$A$5:$I$100,8,FALSE)</f>
        <v>0</v>
      </c>
      <c r="L786" s="16">
        <f>VLOOKUP($C786,'Growth rate'!$B$3:$T$93,7,FALSE)*VLOOKUP($E786,BY_COM_Demand_Drivers!$A$5:$I$100,9,FALSE)</f>
        <v>0</v>
      </c>
      <c r="M786" s="49">
        <f t="shared" si="55"/>
        <v>0.6</v>
      </c>
    </row>
    <row r="787" spans="2:13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 t="shared" si="56"/>
        <v>278.47978084529211</v>
      </c>
      <c r="G787" s="16">
        <f t="shared" si="57"/>
        <v>0</v>
      </c>
      <c r="H787" s="16">
        <f t="shared" si="58"/>
        <v>0</v>
      </c>
      <c r="J787" s="16">
        <f>VLOOKUP($C787,'Growth rate'!$B$3:$T$93,7,FALSE)*VLOOKUP($E787,BY_COM_Demand_Drivers!$A$5:$I$100,7,FALSE)</f>
        <v>464.13296807548687</v>
      </c>
      <c r="K787" s="16">
        <f>VLOOKUP($C787,'Growth rate'!$B$3:$T$93,7,FALSE)*VLOOKUP($E787,BY_COM_Demand_Drivers!$A$5:$I$100,8,FALSE)</f>
        <v>0</v>
      </c>
      <c r="L787" s="16">
        <f>VLOOKUP($C787,'Growth rate'!$B$3:$T$93,7,FALSE)*VLOOKUP($E787,BY_COM_Demand_Drivers!$A$5:$I$100,9,FALSE)</f>
        <v>0</v>
      </c>
      <c r="M787" s="49">
        <f t="shared" si="55"/>
        <v>0.6</v>
      </c>
    </row>
    <row r="788" spans="2:13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 t="shared" si="56"/>
        <v>282.93545733881683</v>
      </c>
      <c r="G788" s="16">
        <f t="shared" si="57"/>
        <v>0</v>
      </c>
      <c r="H788" s="16">
        <f t="shared" si="58"/>
        <v>0</v>
      </c>
      <c r="J788" s="16">
        <f>VLOOKUP($C788,'Growth rate'!$B$3:$T$93,7,FALSE)*VLOOKUP($E788,BY_COM_Demand_Drivers!$A$5:$I$100,7,FALSE)</f>
        <v>471.5590955646947</v>
      </c>
      <c r="K788" s="16">
        <f>VLOOKUP($C788,'Growth rate'!$B$3:$T$93,7,FALSE)*VLOOKUP($E788,BY_COM_Demand_Drivers!$A$5:$I$100,8,FALSE)</f>
        <v>0</v>
      </c>
      <c r="L788" s="16">
        <f>VLOOKUP($C788,'Growth rate'!$B$3:$T$93,7,FALSE)*VLOOKUP($E788,BY_COM_Demand_Drivers!$A$5:$I$100,9,FALSE)</f>
        <v>0</v>
      </c>
      <c r="M788" s="49">
        <f t="shared" si="55"/>
        <v>0.6</v>
      </c>
    </row>
    <row r="789" spans="2:13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 t="shared" si="56"/>
        <v>287.46242465623789</v>
      </c>
      <c r="G789" s="16">
        <f t="shared" si="57"/>
        <v>0</v>
      </c>
      <c r="H789" s="16">
        <f t="shared" si="58"/>
        <v>0</v>
      </c>
      <c r="J789" s="16">
        <f>VLOOKUP($C789,'Growth rate'!$B$3:$T$93,7,FALSE)*VLOOKUP($E789,BY_COM_Demand_Drivers!$A$5:$I$100,7,FALSE)</f>
        <v>479.10404109372979</v>
      </c>
      <c r="K789" s="16">
        <f>VLOOKUP($C789,'Growth rate'!$B$3:$T$93,7,FALSE)*VLOOKUP($E789,BY_COM_Demand_Drivers!$A$5:$I$100,8,FALSE)</f>
        <v>0</v>
      </c>
      <c r="L789" s="16">
        <f>VLOOKUP($C789,'Growth rate'!$B$3:$T$93,7,FALSE)*VLOOKUP($E789,BY_COM_Demand_Drivers!$A$5:$I$100,9,FALSE)</f>
        <v>0</v>
      </c>
      <c r="M789" s="49">
        <f t="shared" si="55"/>
        <v>0.6</v>
      </c>
    </row>
    <row r="790" spans="2:13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 t="shared" si="56"/>
        <v>292.06182345073768</v>
      </c>
      <c r="G790" s="16">
        <f t="shared" si="57"/>
        <v>0</v>
      </c>
      <c r="H790" s="16">
        <f t="shared" si="58"/>
        <v>0</v>
      </c>
      <c r="J790" s="16">
        <f>VLOOKUP($C790,'Growth rate'!$B$3:$T$93,7,FALSE)*VLOOKUP($E790,BY_COM_Demand_Drivers!$A$5:$I$100,7,FALSE)</f>
        <v>486.76970575122948</v>
      </c>
      <c r="K790" s="16">
        <f>VLOOKUP($C790,'Growth rate'!$B$3:$T$93,7,FALSE)*VLOOKUP($E790,BY_COM_Demand_Drivers!$A$5:$I$100,8,FALSE)</f>
        <v>0</v>
      </c>
      <c r="L790" s="16">
        <f>VLOOKUP($C790,'Growth rate'!$B$3:$T$93,7,FALSE)*VLOOKUP($E790,BY_COM_Demand_Drivers!$A$5:$I$100,9,FALSE)</f>
        <v>0</v>
      </c>
      <c r="M790" s="49">
        <f t="shared" si="55"/>
        <v>0.6</v>
      </c>
    </row>
    <row r="791" spans="2:13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 t="shared" si="56"/>
        <v>296.73481262594953</v>
      </c>
      <c r="G791" s="16">
        <f t="shared" si="57"/>
        <v>0</v>
      </c>
      <c r="H791" s="16">
        <f t="shared" si="58"/>
        <v>0</v>
      </c>
      <c r="J791" s="16">
        <f>VLOOKUP($C791,'Growth rate'!$B$3:$T$93,7,FALSE)*VLOOKUP($E791,BY_COM_Demand_Drivers!$A$5:$I$100,7,FALSE)</f>
        <v>494.5580210432492</v>
      </c>
      <c r="K791" s="16">
        <f>VLOOKUP($C791,'Growth rate'!$B$3:$T$93,7,FALSE)*VLOOKUP($E791,BY_COM_Demand_Drivers!$A$5:$I$100,8,FALSE)</f>
        <v>0</v>
      </c>
      <c r="L791" s="16">
        <f>VLOOKUP($C791,'Growth rate'!$B$3:$T$93,7,FALSE)*VLOOKUP($E791,BY_COM_Demand_Drivers!$A$5:$I$100,9,FALSE)</f>
        <v>0</v>
      </c>
      <c r="M791" s="49">
        <f t="shared" si="55"/>
        <v>0.6</v>
      </c>
    </row>
    <row r="792" spans="2:13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 t="shared" si="56"/>
        <v>301.48256962796466</v>
      </c>
      <c r="G792" s="16">
        <f t="shared" si="57"/>
        <v>0</v>
      </c>
      <c r="H792" s="16">
        <f t="shared" si="58"/>
        <v>0</v>
      </c>
      <c r="J792" s="16">
        <f>VLOOKUP($C792,'Growth rate'!$B$3:$T$93,7,FALSE)*VLOOKUP($E792,BY_COM_Demand_Drivers!$A$5:$I$100,7,FALSE)</f>
        <v>502.47094937994109</v>
      </c>
      <c r="K792" s="16">
        <f>VLOOKUP($C792,'Growth rate'!$B$3:$T$93,7,FALSE)*VLOOKUP($E792,BY_COM_Demand_Drivers!$A$5:$I$100,8,FALSE)</f>
        <v>0</v>
      </c>
      <c r="L792" s="16">
        <f>VLOOKUP($C792,'Growth rate'!$B$3:$T$93,7,FALSE)*VLOOKUP($E792,BY_COM_Demand_Drivers!$A$5:$I$100,9,FALSE)</f>
        <v>0</v>
      </c>
      <c r="M792" s="49">
        <f t="shared" si="55"/>
        <v>0.6</v>
      </c>
    </row>
    <row r="793" spans="2:13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 t="shared" si="56"/>
        <v>306.30629074201215</v>
      </c>
      <c r="G793" s="16">
        <f t="shared" si="57"/>
        <v>0</v>
      </c>
      <c r="H793" s="16">
        <f t="shared" si="58"/>
        <v>0</v>
      </c>
      <c r="J793" s="16">
        <f>VLOOKUP($C793,'Growth rate'!$B$3:$T$93,7,FALSE)*VLOOKUP($E793,BY_COM_Demand_Drivers!$A$5:$I$100,7,FALSE)</f>
        <v>510.51048457002025</v>
      </c>
      <c r="K793" s="16">
        <f>VLOOKUP($C793,'Growth rate'!$B$3:$T$93,7,FALSE)*VLOOKUP($E793,BY_COM_Demand_Drivers!$A$5:$I$100,8,FALSE)</f>
        <v>0</v>
      </c>
      <c r="L793" s="16">
        <f>VLOOKUP($C793,'Growth rate'!$B$3:$T$93,7,FALSE)*VLOOKUP($E793,BY_COM_Demand_Drivers!$A$5:$I$100,9,FALSE)</f>
        <v>0</v>
      </c>
      <c r="M793" s="49">
        <f t="shared" si="55"/>
        <v>0.6</v>
      </c>
    </row>
    <row r="794" spans="2:13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 t="shared" si="56"/>
        <v>311.20719139388433</v>
      </c>
      <c r="G794" s="16">
        <f t="shared" si="57"/>
        <v>0</v>
      </c>
      <c r="H794" s="16">
        <f t="shared" si="58"/>
        <v>0</v>
      </c>
      <c r="J794" s="16">
        <f>VLOOKUP($C794,'Growth rate'!$B$3:$T$93,7,FALSE)*VLOOKUP($E794,BY_COM_Demand_Drivers!$A$5:$I$100,7,FALSE)</f>
        <v>518.67865232314057</v>
      </c>
      <c r="K794" s="16">
        <f>VLOOKUP($C794,'Growth rate'!$B$3:$T$93,7,FALSE)*VLOOKUP($E794,BY_COM_Demand_Drivers!$A$5:$I$100,8,FALSE)</f>
        <v>0</v>
      </c>
      <c r="L794" s="16">
        <f>VLOOKUP($C794,'Growth rate'!$B$3:$T$93,7,FALSE)*VLOOKUP($E794,BY_COM_Demand_Drivers!$A$5:$I$100,9,FALSE)</f>
        <v>0</v>
      </c>
      <c r="M794" s="49">
        <f t="shared" si="55"/>
        <v>0.6</v>
      </c>
    </row>
    <row r="795" spans="2:13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 t="shared" si="56"/>
        <v>316.18650645618641</v>
      </c>
      <c r="G795" s="16">
        <f t="shared" si="57"/>
        <v>0</v>
      </c>
      <c r="H795" s="16">
        <f t="shared" si="58"/>
        <v>0</v>
      </c>
      <c r="J795" s="16">
        <f>VLOOKUP($C795,'Growth rate'!$B$3:$T$93,7,FALSE)*VLOOKUP($E795,BY_COM_Demand_Drivers!$A$5:$I$100,7,FALSE)</f>
        <v>526.97751076031068</v>
      </c>
      <c r="K795" s="16">
        <f>VLOOKUP($C795,'Growth rate'!$B$3:$T$93,7,FALSE)*VLOOKUP($E795,BY_COM_Demand_Drivers!$A$5:$I$100,8,FALSE)</f>
        <v>0</v>
      </c>
      <c r="L795" s="16">
        <f>VLOOKUP($C795,'Growth rate'!$B$3:$T$93,7,FALSE)*VLOOKUP($E795,BY_COM_Demand_Drivers!$A$5:$I$100,9,FALSE)</f>
        <v>0</v>
      </c>
      <c r="M795" s="49">
        <f t="shared" si="55"/>
        <v>0.6</v>
      </c>
    </row>
    <row r="796" spans="2:13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 t="shared" si="56"/>
        <v>321.24549055948546</v>
      </c>
      <c r="G796" s="16">
        <f t="shared" si="57"/>
        <v>0</v>
      </c>
      <c r="H796" s="16">
        <f t="shared" si="58"/>
        <v>0</v>
      </c>
      <c r="J796" s="16">
        <f>VLOOKUP($C796,'Growth rate'!$B$3:$T$93,7,FALSE)*VLOOKUP($E796,BY_COM_Demand_Drivers!$A$5:$I$100,7,FALSE)</f>
        <v>535.40915093247577</v>
      </c>
      <c r="K796" s="16">
        <f>VLOOKUP($C796,'Growth rate'!$B$3:$T$93,7,FALSE)*VLOOKUP($E796,BY_COM_Demand_Drivers!$A$5:$I$100,8,FALSE)</f>
        <v>0</v>
      </c>
      <c r="L796" s="16">
        <f>VLOOKUP($C796,'Growth rate'!$B$3:$T$93,7,FALSE)*VLOOKUP($E796,BY_COM_Demand_Drivers!$A$5:$I$100,9,FALSE)</f>
        <v>0</v>
      </c>
      <c r="M796" s="49">
        <f t="shared" si="55"/>
        <v>0.6</v>
      </c>
    </row>
    <row r="797" spans="2:13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 t="shared" si="56"/>
        <v>326.3854184084372</v>
      </c>
      <c r="G797" s="16">
        <f t="shared" si="57"/>
        <v>0</v>
      </c>
      <c r="H797" s="16">
        <f t="shared" si="58"/>
        <v>0</v>
      </c>
      <c r="J797" s="16">
        <f>VLOOKUP($C797,'Growth rate'!$B$3:$T$93,7,FALSE)*VLOOKUP($E797,BY_COM_Demand_Drivers!$A$5:$I$100,7,FALSE)</f>
        <v>543.97569734739534</v>
      </c>
      <c r="K797" s="16">
        <f>VLOOKUP($C797,'Growth rate'!$B$3:$T$93,7,FALSE)*VLOOKUP($E797,BY_COM_Demand_Drivers!$A$5:$I$100,8,FALSE)</f>
        <v>0</v>
      </c>
      <c r="L797" s="16">
        <f>VLOOKUP($C797,'Growth rate'!$B$3:$T$93,7,FALSE)*VLOOKUP($E797,BY_COM_Demand_Drivers!$A$5:$I$100,9,FALSE)</f>
        <v>0</v>
      </c>
      <c r="M797" s="49">
        <f t="shared" si="55"/>
        <v>0.6</v>
      </c>
    </row>
    <row r="798" spans="2:13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 t="shared" si="56"/>
        <v>331.60758510297211</v>
      </c>
      <c r="G798" s="16">
        <f t="shared" si="57"/>
        <v>0</v>
      </c>
      <c r="H798" s="16">
        <f t="shared" si="58"/>
        <v>0</v>
      </c>
      <c r="J798" s="16">
        <f>VLOOKUP($C798,'Growth rate'!$B$3:$T$93,7,FALSE)*VLOOKUP($E798,BY_COM_Demand_Drivers!$A$5:$I$100,7,FALSE)</f>
        <v>552.6793085049535</v>
      </c>
      <c r="K798" s="16">
        <f>VLOOKUP($C798,'Growth rate'!$B$3:$T$93,7,FALSE)*VLOOKUP($E798,BY_COM_Demand_Drivers!$A$5:$I$100,8,FALSE)</f>
        <v>0</v>
      </c>
      <c r="L798" s="16">
        <f>VLOOKUP($C798,'Growth rate'!$B$3:$T$93,7,FALSE)*VLOOKUP($E798,BY_COM_Demand_Drivers!$A$5:$I$100,9,FALSE)</f>
        <v>0</v>
      </c>
      <c r="M798" s="49">
        <f t="shared" si="55"/>
        <v>0.6</v>
      </c>
    </row>
    <row r="799" spans="2:13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 t="shared" si="56"/>
        <v>336.91330646461972</v>
      </c>
      <c r="G799" s="16">
        <f t="shared" si="57"/>
        <v>0</v>
      </c>
      <c r="H799" s="16">
        <f t="shared" si="58"/>
        <v>0</v>
      </c>
      <c r="J799" s="16">
        <f>VLOOKUP($C799,'Growth rate'!$B$3:$T$93,7,FALSE)*VLOOKUP($E799,BY_COM_Demand_Drivers!$A$5:$I$100,7,FALSE)</f>
        <v>561.52217744103291</v>
      </c>
      <c r="K799" s="16">
        <f>VLOOKUP($C799,'Growth rate'!$B$3:$T$93,7,FALSE)*VLOOKUP($E799,BY_COM_Demand_Drivers!$A$5:$I$100,8,FALSE)</f>
        <v>0</v>
      </c>
      <c r="L799" s="16">
        <f>VLOOKUP($C799,'Growth rate'!$B$3:$T$93,7,FALSE)*VLOOKUP($E799,BY_COM_Demand_Drivers!$A$5:$I$100,9,FALSE)</f>
        <v>0</v>
      </c>
      <c r="M799" s="49">
        <f t="shared" si="55"/>
        <v>0.6</v>
      </c>
    </row>
    <row r="800" spans="2:13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 t="shared" si="56"/>
        <v>342.30391936805353</v>
      </c>
      <c r="G800" s="16">
        <f t="shared" si="57"/>
        <v>0</v>
      </c>
      <c r="H800" s="16">
        <f t="shared" si="58"/>
        <v>0</v>
      </c>
      <c r="J800" s="16">
        <f>VLOOKUP($C800,'Growth rate'!$B$3:$T$93,7,FALSE)*VLOOKUP($E800,BY_COM_Demand_Drivers!$A$5:$I$100,7,FALSE)</f>
        <v>570.50653228008923</v>
      </c>
      <c r="K800" s="16">
        <f>VLOOKUP($C800,'Growth rate'!$B$3:$T$93,7,FALSE)*VLOOKUP($E800,BY_COM_Demand_Drivers!$A$5:$I$100,8,FALSE)</f>
        <v>0</v>
      </c>
      <c r="L800" s="16">
        <f>VLOOKUP($C800,'Growth rate'!$B$3:$T$93,7,FALSE)*VLOOKUP($E800,BY_COM_Demand_Drivers!$A$5:$I$100,9,FALSE)</f>
        <v>0</v>
      </c>
      <c r="M800" s="49">
        <f t="shared" si="55"/>
        <v>0.6</v>
      </c>
    </row>
    <row r="801" spans="2:13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 t="shared" si="56"/>
        <v>347.78078207794249</v>
      </c>
      <c r="G801" s="16">
        <f t="shared" si="57"/>
        <v>0</v>
      </c>
      <c r="H801" s="16">
        <f t="shared" si="58"/>
        <v>0</v>
      </c>
      <c r="J801" s="16">
        <f>VLOOKUP($C801,'Growth rate'!$B$3:$T$93,7,FALSE)*VLOOKUP($E801,BY_COM_Demand_Drivers!$A$5:$I$100,7,FALSE)</f>
        <v>579.63463679657082</v>
      </c>
      <c r="K801" s="16">
        <f>VLOOKUP($C801,'Growth rate'!$B$3:$T$93,7,FALSE)*VLOOKUP($E801,BY_COM_Demand_Drivers!$A$5:$I$100,8,FALSE)</f>
        <v>0</v>
      </c>
      <c r="L801" s="16">
        <f>VLOOKUP($C801,'Growth rate'!$B$3:$T$93,7,FALSE)*VLOOKUP($E801,BY_COM_Demand_Drivers!$A$5:$I$100,9,FALSE)</f>
        <v>0</v>
      </c>
      <c r="M801" s="49">
        <f t="shared" si="55"/>
        <v>0.6</v>
      </c>
    </row>
    <row r="802" spans="2:13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 t="shared" si="56"/>
        <v>353.34527459118959</v>
      </c>
      <c r="G802" s="16">
        <f t="shared" si="57"/>
        <v>0</v>
      </c>
      <c r="H802" s="16">
        <f t="shared" si="58"/>
        <v>0</v>
      </c>
      <c r="J802" s="16">
        <f>VLOOKUP($C802,'Growth rate'!$B$3:$T$93,7,FALSE)*VLOOKUP($E802,BY_COM_Demand_Drivers!$A$5:$I$100,7,FALSE)</f>
        <v>588.90879098531605</v>
      </c>
      <c r="K802" s="16">
        <f>VLOOKUP($C802,'Growth rate'!$B$3:$T$93,7,FALSE)*VLOOKUP($E802,BY_COM_Demand_Drivers!$A$5:$I$100,8,FALSE)</f>
        <v>0</v>
      </c>
      <c r="L802" s="16">
        <f>VLOOKUP($C802,'Growth rate'!$B$3:$T$93,7,FALSE)*VLOOKUP($E802,BY_COM_Demand_Drivers!$A$5:$I$100,9,FALSE)</f>
        <v>0</v>
      </c>
      <c r="M802" s="49">
        <f t="shared" si="55"/>
        <v>0.6</v>
      </c>
    </row>
    <row r="803" spans="2:13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 t="shared" si="56"/>
        <v>358.99879898464866</v>
      </c>
      <c r="G803" s="16">
        <f t="shared" si="57"/>
        <v>0</v>
      </c>
      <c r="H803" s="16">
        <f t="shared" si="58"/>
        <v>0</v>
      </c>
      <c r="J803" s="16">
        <f>VLOOKUP($C803,'Growth rate'!$B$3:$T$93,7,FALSE)*VLOOKUP($E803,BY_COM_Demand_Drivers!$A$5:$I$100,7,FALSE)</f>
        <v>598.33133164108108</v>
      </c>
      <c r="K803" s="16">
        <f>VLOOKUP($C803,'Growth rate'!$B$3:$T$93,7,FALSE)*VLOOKUP($E803,BY_COM_Demand_Drivers!$A$5:$I$100,8,FALSE)</f>
        <v>0</v>
      </c>
      <c r="L803" s="16">
        <f>VLOOKUP($C803,'Growth rate'!$B$3:$T$93,7,FALSE)*VLOOKUP($E803,BY_COM_Demand_Drivers!$A$5:$I$100,9,FALSE)</f>
        <v>0</v>
      </c>
      <c r="M803" s="49">
        <f t="shared" si="55"/>
        <v>0.6</v>
      </c>
    </row>
    <row r="804" spans="2:13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 t="shared" si="56"/>
        <v>364.74277976840307</v>
      </c>
      <c r="G804" s="16">
        <f t="shared" si="57"/>
        <v>0</v>
      </c>
      <c r="H804" s="16">
        <f t="shared" si="58"/>
        <v>0</v>
      </c>
      <c r="J804" s="16">
        <f>VLOOKUP($C804,'Growth rate'!$B$3:$T$93,7,FALSE)*VLOOKUP($E804,BY_COM_Demand_Drivers!$A$5:$I$100,7,FALSE)</f>
        <v>607.90463294733843</v>
      </c>
      <c r="K804" s="16">
        <f>VLOOKUP($C804,'Growth rate'!$B$3:$T$93,7,FALSE)*VLOOKUP($E804,BY_COM_Demand_Drivers!$A$5:$I$100,8,FALSE)</f>
        <v>0</v>
      </c>
      <c r="L804" s="16">
        <f>VLOOKUP($C804,'Growth rate'!$B$3:$T$93,7,FALSE)*VLOOKUP($E804,BY_COM_Demand_Drivers!$A$5:$I$100,9,FALSE)</f>
        <v>0</v>
      </c>
      <c r="M804" s="49">
        <f t="shared" si="55"/>
        <v>0.6</v>
      </c>
    </row>
    <row r="805" spans="2:13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 t="shared" si="56"/>
        <v>370.57866424469756</v>
      </c>
      <c r="G805" s="16">
        <f t="shared" si="57"/>
        <v>0</v>
      </c>
      <c r="H805" s="16">
        <f t="shared" si="58"/>
        <v>0</v>
      </c>
      <c r="J805" s="16">
        <f>VLOOKUP($C805,'Growth rate'!$B$3:$T$93,7,FALSE)*VLOOKUP($E805,BY_COM_Demand_Drivers!$A$5:$I$100,7,FALSE)</f>
        <v>617.63110707449596</v>
      </c>
      <c r="K805" s="16">
        <f>VLOOKUP($C805,'Growth rate'!$B$3:$T$93,7,FALSE)*VLOOKUP($E805,BY_COM_Demand_Drivers!$A$5:$I$100,8,FALSE)</f>
        <v>0</v>
      </c>
      <c r="L805" s="16">
        <f>VLOOKUP($C805,'Growth rate'!$B$3:$T$93,7,FALSE)*VLOOKUP($E805,BY_COM_Demand_Drivers!$A$5:$I$100,9,FALSE)</f>
        <v>0</v>
      </c>
      <c r="M805" s="49">
        <f t="shared" si="55"/>
        <v>0.6</v>
      </c>
    </row>
    <row r="806" spans="2:13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 t="shared" si="56"/>
        <v>376.50792287261265</v>
      </c>
      <c r="G806" s="16">
        <f t="shared" si="57"/>
        <v>0</v>
      </c>
      <c r="H806" s="16">
        <f t="shared" si="58"/>
        <v>0</v>
      </c>
      <c r="J806" s="16">
        <f>VLOOKUP($C806,'Growth rate'!$B$3:$T$93,7,FALSE)*VLOOKUP($E806,BY_COM_Demand_Drivers!$A$5:$I$100,7,FALSE)</f>
        <v>627.51320478768776</v>
      </c>
      <c r="K806" s="16">
        <f>VLOOKUP($C806,'Growth rate'!$B$3:$T$93,7,FALSE)*VLOOKUP($E806,BY_COM_Demand_Drivers!$A$5:$I$100,8,FALSE)</f>
        <v>0</v>
      </c>
      <c r="L806" s="16">
        <f>VLOOKUP($C806,'Growth rate'!$B$3:$T$93,7,FALSE)*VLOOKUP($E806,BY_COM_Demand_Drivers!$A$5:$I$100,9,FALSE)</f>
        <v>0</v>
      </c>
      <c r="M806" s="49">
        <f t="shared" si="55"/>
        <v>0.6</v>
      </c>
    </row>
    <row r="807" spans="2:13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 t="shared" si="56"/>
        <v>382.53204963857451</v>
      </c>
      <c r="G807" s="16">
        <f t="shared" si="57"/>
        <v>0</v>
      </c>
      <c r="H807" s="16">
        <f t="shared" si="58"/>
        <v>0</v>
      </c>
      <c r="J807" s="16">
        <f>VLOOKUP($C807,'Growth rate'!$B$3:$T$93,7,FALSE)*VLOOKUP($E807,BY_COM_Demand_Drivers!$A$5:$I$100,7,FALSE)</f>
        <v>637.5534160642909</v>
      </c>
      <c r="K807" s="16">
        <f>VLOOKUP($C807,'Growth rate'!$B$3:$T$93,7,FALSE)*VLOOKUP($E807,BY_COM_Demand_Drivers!$A$5:$I$100,8,FALSE)</f>
        <v>0</v>
      </c>
      <c r="L807" s="16">
        <f>VLOOKUP($C807,'Growth rate'!$B$3:$T$93,7,FALSE)*VLOOKUP($E807,BY_COM_Demand_Drivers!$A$5:$I$100,9,FALSE)</f>
        <v>0</v>
      </c>
      <c r="M807" s="49">
        <f t="shared" si="55"/>
        <v>0.6</v>
      </c>
    </row>
    <row r="808" spans="2:13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 t="shared" si="56"/>
        <v>388.65256243279168</v>
      </c>
      <c r="G808" s="16">
        <f t="shared" si="57"/>
        <v>0</v>
      </c>
      <c r="H808" s="16">
        <f t="shared" si="58"/>
        <v>0</v>
      </c>
      <c r="J808" s="16">
        <f>VLOOKUP($C808,'Growth rate'!$B$3:$T$93,7,FALSE)*VLOOKUP($E808,BY_COM_Demand_Drivers!$A$5:$I$100,7,FALSE)</f>
        <v>647.75427072131947</v>
      </c>
      <c r="K808" s="16">
        <f>VLOOKUP($C808,'Growth rate'!$B$3:$T$93,7,FALSE)*VLOOKUP($E808,BY_COM_Demand_Drivers!$A$5:$I$100,8,FALSE)</f>
        <v>0</v>
      </c>
      <c r="L808" s="16">
        <f>VLOOKUP($C808,'Growth rate'!$B$3:$T$93,7,FALSE)*VLOOKUP($E808,BY_COM_Demand_Drivers!$A$5:$I$100,9,FALSE)</f>
        <v>0</v>
      </c>
      <c r="M808" s="49">
        <f t="shared" si="55"/>
        <v>0.6</v>
      </c>
    </row>
    <row r="809" spans="2:13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 t="shared" si="56"/>
        <v>394.87100343171636</v>
      </c>
      <c r="G809" s="16">
        <f t="shared" si="57"/>
        <v>0</v>
      </c>
      <c r="H809" s="16">
        <f t="shared" si="58"/>
        <v>0</v>
      </c>
      <c r="J809" s="16">
        <f>VLOOKUP($C809,'Growth rate'!$B$3:$T$93,7,FALSE)*VLOOKUP($E809,BY_COM_Demand_Drivers!$A$5:$I$100,7,FALSE)</f>
        <v>658.11833905286062</v>
      </c>
      <c r="K809" s="16">
        <f>VLOOKUP($C809,'Growth rate'!$B$3:$T$93,7,FALSE)*VLOOKUP($E809,BY_COM_Demand_Drivers!$A$5:$I$100,8,FALSE)</f>
        <v>0</v>
      </c>
      <c r="L809" s="16">
        <f>VLOOKUP($C809,'Growth rate'!$B$3:$T$93,7,FALSE)*VLOOKUP($E809,BY_COM_Demand_Drivers!$A$5:$I$100,9,FALSE)</f>
        <v>0</v>
      </c>
      <c r="M809" s="49">
        <f t="shared" si="55"/>
        <v>0.6</v>
      </c>
    </row>
    <row r="810" spans="2:13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 t="shared" si="56"/>
        <v>401.18893948662384</v>
      </c>
      <c r="G810" s="16">
        <f t="shared" si="57"/>
        <v>0</v>
      </c>
      <c r="H810" s="16">
        <f t="shared" si="58"/>
        <v>0</v>
      </c>
      <c r="J810" s="16">
        <f>VLOOKUP($C810,'Growth rate'!$B$3:$T$93,7,FALSE)*VLOOKUP($E810,BY_COM_Demand_Drivers!$A$5:$I$100,7,FALSE)</f>
        <v>668.64823247770642</v>
      </c>
      <c r="K810" s="16">
        <f>VLOOKUP($C810,'Growth rate'!$B$3:$T$93,7,FALSE)*VLOOKUP($E810,BY_COM_Demand_Drivers!$A$5:$I$100,8,FALSE)</f>
        <v>0</v>
      </c>
      <c r="L810" s="16">
        <f>VLOOKUP($C810,'Growth rate'!$B$3:$T$93,7,FALSE)*VLOOKUP($E810,BY_COM_Demand_Drivers!$A$5:$I$100,9,FALSE)</f>
        <v>0</v>
      </c>
      <c r="M810" s="49">
        <f t="shared" si="55"/>
        <v>0.6</v>
      </c>
    </row>
    <row r="811" spans="2:13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 t="shared" si="56"/>
        <v>407.60796251840992</v>
      </c>
      <c r="G811" s="16">
        <f t="shared" si="57"/>
        <v>0</v>
      </c>
      <c r="H811" s="16">
        <f t="shared" si="58"/>
        <v>0</v>
      </c>
      <c r="J811" s="16">
        <f>VLOOKUP($C811,'Growth rate'!$B$3:$T$93,7,FALSE)*VLOOKUP($E811,BY_COM_Demand_Drivers!$A$5:$I$100,7,FALSE)</f>
        <v>679.34660419734985</v>
      </c>
      <c r="K811" s="16">
        <f>VLOOKUP($C811,'Growth rate'!$B$3:$T$93,7,FALSE)*VLOOKUP($E811,BY_COM_Demand_Drivers!$A$5:$I$100,8,FALSE)</f>
        <v>0</v>
      </c>
      <c r="L811" s="16">
        <f>VLOOKUP($C811,'Growth rate'!$B$3:$T$93,7,FALSE)*VLOOKUP($E811,BY_COM_Demand_Drivers!$A$5:$I$100,9,FALSE)</f>
        <v>0</v>
      </c>
      <c r="M811" s="49">
        <f t="shared" si="55"/>
        <v>0.6</v>
      </c>
    </row>
    <row r="812" spans="2:13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 t="shared" si="56"/>
        <v>414.1296899187044</v>
      </c>
      <c r="G812" s="16">
        <f t="shared" si="57"/>
        <v>0</v>
      </c>
      <c r="H812" s="16">
        <f t="shared" si="58"/>
        <v>0</v>
      </c>
      <c r="J812" s="16">
        <f>VLOOKUP($C812,'Growth rate'!$B$3:$T$93,7,FALSE)*VLOOKUP($E812,BY_COM_Demand_Drivers!$A$5:$I$100,7,FALSE)</f>
        <v>690.21614986450732</v>
      </c>
      <c r="K812" s="16">
        <f>VLOOKUP($C812,'Growth rate'!$B$3:$T$93,7,FALSE)*VLOOKUP($E812,BY_COM_Demand_Drivers!$A$5:$I$100,8,FALSE)</f>
        <v>0</v>
      </c>
      <c r="L812" s="16">
        <f>VLOOKUP($C812,'Growth rate'!$B$3:$T$93,7,FALSE)*VLOOKUP($E812,BY_COM_Demand_Drivers!$A$5:$I$100,9,FALSE)</f>
        <v>0</v>
      </c>
      <c r="M812" s="49">
        <f t="shared" si="55"/>
        <v>0.6</v>
      </c>
    </row>
    <row r="813" spans="2:13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 t="shared" si="56"/>
        <v>420.75576495740376</v>
      </c>
      <c r="G813" s="16">
        <f t="shared" si="57"/>
        <v>0</v>
      </c>
      <c r="H813" s="16">
        <f t="shared" si="58"/>
        <v>0</v>
      </c>
      <c r="J813" s="16">
        <f>VLOOKUP($C813,'Growth rate'!$B$3:$T$93,7,FALSE)*VLOOKUP($E813,BY_COM_Demand_Drivers!$A$5:$I$100,7,FALSE)</f>
        <v>701.25960826233961</v>
      </c>
      <c r="K813" s="16">
        <f>VLOOKUP($C813,'Growth rate'!$B$3:$T$93,7,FALSE)*VLOOKUP($E813,BY_COM_Demand_Drivers!$A$5:$I$100,8,FALSE)</f>
        <v>0</v>
      </c>
      <c r="L813" s="16">
        <f>VLOOKUP($C813,'Growth rate'!$B$3:$T$93,7,FALSE)*VLOOKUP($E813,BY_COM_Demand_Drivers!$A$5:$I$100,9,FALSE)</f>
        <v>0</v>
      </c>
      <c r="M813" s="49">
        <f t="shared" ref="M813:M829" si="59">M731</f>
        <v>0.6</v>
      </c>
    </row>
    <row r="814" spans="2:13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 t="shared" si="56"/>
        <v>427.48785719672213</v>
      </c>
      <c r="G814" s="16">
        <f t="shared" si="57"/>
        <v>0</v>
      </c>
      <c r="H814" s="16">
        <f t="shared" si="58"/>
        <v>0</v>
      </c>
      <c r="J814" s="16">
        <f>VLOOKUP($C814,'Growth rate'!$B$3:$T$93,7,FALSE)*VLOOKUP($E814,BY_COM_Demand_Drivers!$A$5:$I$100,7,FALSE)</f>
        <v>712.47976199453694</v>
      </c>
      <c r="K814" s="16">
        <f>VLOOKUP($C814,'Growth rate'!$B$3:$T$93,7,FALSE)*VLOOKUP($E814,BY_COM_Demand_Drivers!$A$5:$I$100,8,FALSE)</f>
        <v>0</v>
      </c>
      <c r="L814" s="16">
        <f>VLOOKUP($C814,'Growth rate'!$B$3:$T$93,7,FALSE)*VLOOKUP($E814,BY_COM_Demand_Drivers!$A$5:$I$100,9,FALSE)</f>
        <v>0</v>
      </c>
      <c r="M814" s="49">
        <f t="shared" si="59"/>
        <v>0.6</v>
      </c>
    </row>
    <row r="815" spans="2:13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 t="shared" si="56"/>
        <v>434.32766291186977</v>
      </c>
      <c r="G815" s="16">
        <f t="shared" si="57"/>
        <v>0</v>
      </c>
      <c r="H815" s="16">
        <f t="shared" si="58"/>
        <v>0</v>
      </c>
      <c r="J815" s="16">
        <f>VLOOKUP($C815,'Growth rate'!$B$3:$T$93,7,FALSE)*VLOOKUP($E815,BY_COM_Demand_Drivers!$A$5:$I$100,7,FALSE)</f>
        <v>723.87943818644965</v>
      </c>
      <c r="K815" s="16">
        <f>VLOOKUP($C815,'Growth rate'!$B$3:$T$93,7,FALSE)*VLOOKUP($E815,BY_COM_Demand_Drivers!$A$5:$I$100,8,FALSE)</f>
        <v>0</v>
      </c>
      <c r="L815" s="16">
        <f>VLOOKUP($C815,'Growth rate'!$B$3:$T$93,7,FALSE)*VLOOKUP($E815,BY_COM_Demand_Drivers!$A$5:$I$100,9,FALSE)</f>
        <v>0</v>
      </c>
      <c r="M815" s="49">
        <f t="shared" si="59"/>
        <v>0.6</v>
      </c>
    </row>
    <row r="816" spans="2:13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 t="shared" si="56"/>
        <v>441.27690551845973</v>
      </c>
      <c r="G816" s="16">
        <f t="shared" si="57"/>
        <v>0</v>
      </c>
      <c r="H816" s="16">
        <f t="shared" si="58"/>
        <v>0</v>
      </c>
      <c r="J816" s="16">
        <f>VLOOKUP($C816,'Growth rate'!$B$3:$T$93,7,FALSE)*VLOOKUP($E816,BY_COM_Demand_Drivers!$A$5:$I$100,7,FALSE)</f>
        <v>735.46150919743286</v>
      </c>
      <c r="K816" s="16">
        <f>VLOOKUP($C816,'Growth rate'!$B$3:$T$93,7,FALSE)*VLOOKUP($E816,BY_COM_Demand_Drivers!$A$5:$I$100,8,FALSE)</f>
        <v>0</v>
      </c>
      <c r="L816" s="16">
        <f>VLOOKUP($C816,'Growth rate'!$B$3:$T$93,7,FALSE)*VLOOKUP($E816,BY_COM_Demand_Drivers!$A$5:$I$100,9,FALSE)</f>
        <v>0</v>
      </c>
      <c r="M816" s="49">
        <f t="shared" si="59"/>
        <v>0.6</v>
      </c>
    </row>
    <row r="817" spans="2:13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 t="shared" si="56"/>
        <v>448.33733600675509</v>
      </c>
      <c r="G817" s="16">
        <f t="shared" si="57"/>
        <v>0</v>
      </c>
      <c r="H817" s="16">
        <f t="shared" si="58"/>
        <v>0</v>
      </c>
      <c r="J817" s="16">
        <f>VLOOKUP($C817,'Growth rate'!$B$3:$T$93,7,FALSE)*VLOOKUP($E817,BY_COM_Demand_Drivers!$A$5:$I$100,7,FALSE)</f>
        <v>747.22889334459182</v>
      </c>
      <c r="K817" s="16">
        <f>VLOOKUP($C817,'Growth rate'!$B$3:$T$93,7,FALSE)*VLOOKUP($E817,BY_COM_Demand_Drivers!$A$5:$I$100,8,FALSE)</f>
        <v>0</v>
      </c>
      <c r="L817" s="16">
        <f>VLOOKUP($C817,'Growth rate'!$B$3:$T$93,7,FALSE)*VLOOKUP($E817,BY_COM_Demand_Drivers!$A$5:$I$100,9,FALSE)</f>
        <v>0</v>
      </c>
      <c r="M817" s="49">
        <f t="shared" si="59"/>
        <v>0.6</v>
      </c>
    </row>
    <row r="818" spans="2:13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 t="shared" si="56"/>
        <v>455.51073338286318</v>
      </c>
      <c r="G818" s="16">
        <f t="shared" si="57"/>
        <v>0</v>
      </c>
      <c r="H818" s="16">
        <f t="shared" si="58"/>
        <v>0</v>
      </c>
      <c r="J818" s="16">
        <f>VLOOKUP($C818,'Growth rate'!$B$3:$T$93,7,FALSE)*VLOOKUP($E818,BY_COM_Demand_Drivers!$A$5:$I$100,7,FALSE)</f>
        <v>759.18455563810528</v>
      </c>
      <c r="K818" s="16">
        <f>VLOOKUP($C818,'Growth rate'!$B$3:$T$93,7,FALSE)*VLOOKUP($E818,BY_COM_Demand_Drivers!$A$5:$I$100,8,FALSE)</f>
        <v>0</v>
      </c>
      <c r="L818" s="16">
        <f>VLOOKUP($C818,'Growth rate'!$B$3:$T$93,7,FALSE)*VLOOKUP($E818,BY_COM_Demand_Drivers!$A$5:$I$100,9,FALSE)</f>
        <v>0</v>
      </c>
      <c r="M818" s="49">
        <f t="shared" si="59"/>
        <v>0.6</v>
      </c>
    </row>
    <row r="819" spans="2:13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 t="shared" si="56"/>
        <v>462.79890511698903</v>
      </c>
      <c r="G819" s="16">
        <f t="shared" si="57"/>
        <v>0</v>
      </c>
      <c r="H819" s="16">
        <f t="shared" si="58"/>
        <v>0</v>
      </c>
      <c r="J819" s="16">
        <f>VLOOKUP($C819,'Growth rate'!$B$3:$T$93,7,FALSE)*VLOOKUP($E819,BY_COM_Demand_Drivers!$A$5:$I$100,7,FALSE)</f>
        <v>771.33150852831511</v>
      </c>
      <c r="K819" s="16">
        <f>VLOOKUP($C819,'Growth rate'!$B$3:$T$93,7,FALSE)*VLOOKUP($E819,BY_COM_Demand_Drivers!$A$5:$I$100,8,FALSE)</f>
        <v>0</v>
      </c>
      <c r="L819" s="16">
        <f>VLOOKUP($C819,'Growth rate'!$B$3:$T$93,7,FALSE)*VLOOKUP($E819,BY_COM_Demand_Drivers!$A$5:$I$100,9,FALSE)</f>
        <v>0</v>
      </c>
      <c r="M819" s="49">
        <f t="shared" si="59"/>
        <v>0.6</v>
      </c>
    </row>
    <row r="820" spans="2:13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 t="shared" si="56"/>
        <v>470.20368759886082</v>
      </c>
      <c r="G820" s="16">
        <f t="shared" si="57"/>
        <v>0</v>
      </c>
      <c r="H820" s="16">
        <f t="shared" si="58"/>
        <v>0</v>
      </c>
      <c r="J820" s="16">
        <f>VLOOKUP($C820,'Growth rate'!$B$3:$T$93,7,FALSE)*VLOOKUP($E820,BY_COM_Demand_Drivers!$A$5:$I$100,7,FALSE)</f>
        <v>783.67281266476812</v>
      </c>
      <c r="K820" s="16">
        <f>VLOOKUP($C820,'Growth rate'!$B$3:$T$93,7,FALSE)*VLOOKUP($E820,BY_COM_Demand_Drivers!$A$5:$I$100,8,FALSE)</f>
        <v>0</v>
      </c>
      <c r="L820" s="16">
        <f>VLOOKUP($C820,'Growth rate'!$B$3:$T$93,7,FALSE)*VLOOKUP($E820,BY_COM_Demand_Drivers!$A$5:$I$100,9,FALSE)</f>
        <v>0</v>
      </c>
      <c r="M820" s="49">
        <f t="shared" si="59"/>
        <v>0.6</v>
      </c>
    </row>
    <row r="821" spans="2:13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 t="shared" si="56"/>
        <v>477.72694660044255</v>
      </c>
      <c r="G821" s="16">
        <f t="shared" si="57"/>
        <v>0</v>
      </c>
      <c r="H821" s="16">
        <f t="shared" si="58"/>
        <v>0</v>
      </c>
      <c r="J821" s="16">
        <f>VLOOKUP($C821,'Growth rate'!$B$3:$T$93,7,FALSE)*VLOOKUP($E821,BY_COM_Demand_Drivers!$A$5:$I$100,7,FALSE)</f>
        <v>796.2115776674043</v>
      </c>
      <c r="K821" s="16">
        <f>VLOOKUP($C821,'Growth rate'!$B$3:$T$93,7,FALSE)*VLOOKUP($E821,BY_COM_Demand_Drivers!$A$5:$I$100,8,FALSE)</f>
        <v>0</v>
      </c>
      <c r="L821" s="16">
        <f>VLOOKUP($C821,'Growth rate'!$B$3:$T$93,7,FALSE)*VLOOKUP($E821,BY_COM_Demand_Drivers!$A$5:$I$100,9,FALSE)</f>
        <v>0</v>
      </c>
      <c r="M821" s="49">
        <f t="shared" si="59"/>
        <v>0.6</v>
      </c>
    </row>
    <row r="822" spans="2:13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 t="shared" si="56"/>
        <v>485.37057774604972</v>
      </c>
      <c r="G822" s="16">
        <f t="shared" si="57"/>
        <v>0</v>
      </c>
      <c r="H822" s="16">
        <f t="shared" si="58"/>
        <v>0</v>
      </c>
      <c r="J822" s="16">
        <f>VLOOKUP($C822,'Growth rate'!$B$3:$T$93,7,FALSE)*VLOOKUP($E822,BY_COM_Demand_Drivers!$A$5:$I$100,7,FALSE)</f>
        <v>808.95096291008292</v>
      </c>
      <c r="K822" s="16">
        <f>VLOOKUP($C822,'Growth rate'!$B$3:$T$93,7,FALSE)*VLOOKUP($E822,BY_COM_Demand_Drivers!$A$5:$I$100,8,FALSE)</f>
        <v>0</v>
      </c>
      <c r="L822" s="16">
        <f>VLOOKUP($C822,'Growth rate'!$B$3:$T$93,7,FALSE)*VLOOKUP($E822,BY_COM_Demand_Drivers!$A$5:$I$100,9,FALSE)</f>
        <v>0</v>
      </c>
      <c r="M822" s="49">
        <f t="shared" si="59"/>
        <v>0.6</v>
      </c>
    </row>
    <row r="823" spans="2:13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 t="shared" si="56"/>
        <v>493.13650698998657</v>
      </c>
      <c r="G823" s="16">
        <f t="shared" si="57"/>
        <v>0</v>
      </c>
      <c r="H823" s="16">
        <f t="shared" si="58"/>
        <v>0</v>
      </c>
      <c r="J823" s="16">
        <f>VLOOKUP($C823,'Growth rate'!$B$3:$T$93,7,FALSE)*VLOOKUP($E823,BY_COM_Demand_Drivers!$A$5:$I$100,7,FALSE)</f>
        <v>821.89417831664434</v>
      </c>
      <c r="K823" s="16">
        <f>VLOOKUP($C823,'Growth rate'!$B$3:$T$93,7,FALSE)*VLOOKUP($E823,BY_COM_Demand_Drivers!$A$5:$I$100,8,FALSE)</f>
        <v>0</v>
      </c>
      <c r="L823" s="16">
        <f>VLOOKUP($C823,'Growth rate'!$B$3:$T$93,7,FALSE)*VLOOKUP($E823,BY_COM_Demand_Drivers!$A$5:$I$100,9,FALSE)</f>
        <v>0</v>
      </c>
      <c r="M823" s="49">
        <f t="shared" si="59"/>
        <v>0.6</v>
      </c>
    </row>
    <row r="824" spans="2:13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 t="shared" si="56"/>
        <v>141.03189501198901</v>
      </c>
      <c r="G824" s="16">
        <f t="shared" si="57"/>
        <v>0</v>
      </c>
      <c r="H824" s="16">
        <f t="shared" si="58"/>
        <v>0</v>
      </c>
      <c r="J824" s="16">
        <f>VLOOKUP($C824,'Growth rate'!$B$3:$T$93,7,FALSE)*VLOOKUP($E824,BY_COM_Demand_Drivers!$A$5:$I$100,7,FALSE)</f>
        <v>141.03189501198901</v>
      </c>
      <c r="K824" s="16">
        <f>VLOOKUP($C824,'Growth rate'!$B$3:$T$93,7,FALSE)*VLOOKUP($E824,BY_COM_Demand_Drivers!$A$5:$I$100,8,FALSE)</f>
        <v>0</v>
      </c>
      <c r="L824" s="16">
        <f>VLOOKUP($C824,'Growth rate'!$B$3:$T$93,7,FALSE)*VLOOKUP($E824,BY_COM_Demand_Drivers!$A$5:$I$100,9,FALSE)</f>
        <v>0</v>
      </c>
      <c r="M824" s="49">
        <f t="shared" si="59"/>
        <v>1</v>
      </c>
    </row>
    <row r="825" spans="2:13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 t="shared" si="56"/>
        <v>143.36008065415425</v>
      </c>
      <c r="G825" s="16">
        <f t="shared" si="57"/>
        <v>0</v>
      </c>
      <c r="H825" s="16">
        <f t="shared" si="58"/>
        <v>0</v>
      </c>
      <c r="J825" s="16">
        <f>VLOOKUP($C825,'Growth rate'!$B$3:$T$93,7,FALSE)*VLOOKUP($E825,BY_COM_Demand_Drivers!$A$5:$I$100,7,FALSE)</f>
        <v>143.36008065415425</v>
      </c>
      <c r="K825" s="16">
        <f>VLOOKUP($C825,'Growth rate'!$B$3:$T$93,7,FALSE)*VLOOKUP($E825,BY_COM_Demand_Drivers!$A$5:$I$100,8,FALSE)</f>
        <v>0</v>
      </c>
      <c r="L825" s="16">
        <f>VLOOKUP($C825,'Growth rate'!$B$3:$T$93,7,FALSE)*VLOOKUP($E825,BY_COM_Demand_Drivers!$A$5:$I$100,9,FALSE)</f>
        <v>0</v>
      </c>
      <c r="M825" s="49">
        <f t="shared" si="59"/>
        <v>1</v>
      </c>
    </row>
    <row r="826" spans="2:13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 t="shared" si="56"/>
        <v>145.68826629631948</v>
      </c>
      <c r="G826" s="16">
        <f t="shared" si="57"/>
        <v>0</v>
      </c>
      <c r="H826" s="16">
        <f t="shared" si="58"/>
        <v>0</v>
      </c>
      <c r="J826" s="16">
        <f>VLOOKUP($C826,'Growth rate'!$B$3:$T$93,7,FALSE)*VLOOKUP($E826,BY_COM_Demand_Drivers!$A$5:$I$100,7,FALSE)</f>
        <v>145.68826629631948</v>
      </c>
      <c r="K826" s="16">
        <f>VLOOKUP($C826,'Growth rate'!$B$3:$T$93,7,FALSE)*VLOOKUP($E826,BY_COM_Demand_Drivers!$A$5:$I$100,8,FALSE)</f>
        <v>0</v>
      </c>
      <c r="L826" s="16">
        <f>VLOOKUP($C826,'Growth rate'!$B$3:$T$93,7,FALSE)*VLOOKUP($E826,BY_COM_Demand_Drivers!$A$5:$I$100,9,FALSE)</f>
        <v>0</v>
      </c>
      <c r="M826" s="49">
        <f t="shared" si="59"/>
        <v>1</v>
      </c>
    </row>
    <row r="827" spans="2:13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 t="shared" si="56"/>
        <v>148.01645193848472</v>
      </c>
      <c r="G827" s="16">
        <f t="shared" si="57"/>
        <v>0</v>
      </c>
      <c r="H827" s="16">
        <f t="shared" si="58"/>
        <v>0</v>
      </c>
      <c r="J827" s="16">
        <f>VLOOKUP($C827,'Growth rate'!$B$3:$T$93,7,FALSE)*VLOOKUP($E827,BY_COM_Demand_Drivers!$A$5:$I$100,7,FALSE)</f>
        <v>148.01645193848472</v>
      </c>
      <c r="K827" s="16">
        <f>VLOOKUP($C827,'Growth rate'!$B$3:$T$93,7,FALSE)*VLOOKUP($E827,BY_COM_Demand_Drivers!$A$5:$I$100,8,FALSE)</f>
        <v>0</v>
      </c>
      <c r="L827" s="16">
        <f>VLOOKUP($C827,'Growth rate'!$B$3:$T$93,7,FALSE)*VLOOKUP($E827,BY_COM_Demand_Drivers!$A$5:$I$100,9,FALSE)</f>
        <v>0</v>
      </c>
      <c r="M827" s="49">
        <f t="shared" si="59"/>
        <v>1</v>
      </c>
    </row>
    <row r="828" spans="2:13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 t="shared" si="56"/>
        <v>150.34463758064999</v>
      </c>
      <c r="G828" s="16">
        <f t="shared" si="57"/>
        <v>0</v>
      </c>
      <c r="H828" s="16">
        <f t="shared" si="58"/>
        <v>0</v>
      </c>
      <c r="J828" s="16">
        <f>VLOOKUP($C828,'Growth rate'!$B$3:$T$93,7,FALSE)*VLOOKUP($E828,BY_COM_Demand_Drivers!$A$5:$I$100,7,FALSE)</f>
        <v>150.34463758064999</v>
      </c>
      <c r="K828" s="16">
        <f>VLOOKUP($C828,'Growth rate'!$B$3:$T$93,7,FALSE)*VLOOKUP($E828,BY_COM_Demand_Drivers!$A$5:$I$100,8,FALSE)</f>
        <v>0</v>
      </c>
      <c r="L828" s="16">
        <f>VLOOKUP($C828,'Growth rate'!$B$3:$T$93,7,FALSE)*VLOOKUP($E828,BY_COM_Demand_Drivers!$A$5:$I$100,9,FALSE)</f>
        <v>0</v>
      </c>
      <c r="M828" s="49">
        <f t="shared" si="59"/>
        <v>1</v>
      </c>
    </row>
    <row r="829" spans="2:13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 t="shared" si="56"/>
        <v>152.67282322281523</v>
      </c>
      <c r="G829" s="16">
        <f t="shared" si="57"/>
        <v>0</v>
      </c>
      <c r="H829" s="16">
        <f t="shared" si="58"/>
        <v>0</v>
      </c>
      <c r="J829" s="16">
        <f>VLOOKUP($C829,'Growth rate'!$B$3:$T$93,7,FALSE)*VLOOKUP($E829,BY_COM_Demand_Drivers!$A$5:$I$100,7,FALSE)</f>
        <v>152.67282322281523</v>
      </c>
      <c r="K829" s="16">
        <f>VLOOKUP($C829,'Growth rate'!$B$3:$T$93,7,FALSE)*VLOOKUP($E829,BY_COM_Demand_Drivers!$A$5:$I$100,8,FALSE)</f>
        <v>0</v>
      </c>
      <c r="L829" s="16">
        <f>VLOOKUP($C829,'Growth rate'!$B$3:$T$93,7,FALSE)*VLOOKUP($E829,BY_COM_Demand_Drivers!$A$5:$I$100,9,FALSE)</f>
        <v>0</v>
      </c>
      <c r="M829" s="49">
        <f t="shared" si="59"/>
        <v>1</v>
      </c>
    </row>
    <row r="830" spans="2:13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 t="shared" si="56"/>
        <v>139.50090797848242</v>
      </c>
      <c r="G830" s="16">
        <f t="shared" si="57"/>
        <v>0</v>
      </c>
      <c r="H830" s="16">
        <f t="shared" si="58"/>
        <v>0</v>
      </c>
      <c r="J830" s="16">
        <f>VLOOKUP($C830,'Growth rate'!$B$3:$T$93,7,FALSE)*VLOOKUP($E830,BY_COM_Demand_Drivers!$A$5:$I$100,7,FALSE)</f>
        <v>155.00100886498046</v>
      </c>
      <c r="K830" s="16">
        <f>VLOOKUP($C830,'Growth rate'!$B$3:$T$93,7,FALSE)*VLOOKUP($E830,BY_COM_Demand_Drivers!$A$5:$I$100,8,FALSE)</f>
        <v>0</v>
      </c>
      <c r="L830" s="16">
        <f>VLOOKUP($C830,'Growth rate'!$B$3:$T$93,7,FALSE)*VLOOKUP($E830,BY_COM_Demand_Drivers!$A$5:$I$100,9,FALSE)</f>
        <v>0</v>
      </c>
      <c r="M830" s="49">
        <f>M748</f>
        <v>0.9</v>
      </c>
    </row>
    <row r="831" spans="2:13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 t="shared" si="56"/>
        <v>140.02298311135968</v>
      </c>
      <c r="G831" s="16">
        <f t="shared" si="57"/>
        <v>0</v>
      </c>
      <c r="H831" s="16">
        <f t="shared" si="58"/>
        <v>0</v>
      </c>
      <c r="J831" s="16">
        <f>VLOOKUP($C831,'Growth rate'!$B$3:$T$93,7,FALSE)*VLOOKUP($E831,BY_COM_Demand_Drivers!$A$5:$I$100,7,FALSE)</f>
        <v>157.3291945071457</v>
      </c>
      <c r="K831" s="16">
        <f>VLOOKUP($C831,'Growth rate'!$B$3:$T$93,7,FALSE)*VLOOKUP($E831,BY_COM_Demand_Drivers!$A$5:$I$100,8,FALSE)</f>
        <v>0</v>
      </c>
      <c r="L831" s="16">
        <f>VLOOKUP($C831,'Growth rate'!$B$3:$T$93,7,FALSE)*VLOOKUP($E831,BY_COM_Demand_Drivers!$A$5:$I$100,9,FALSE)</f>
        <v>0</v>
      </c>
      <c r="M831" s="49">
        <f t="shared" ref="M831:M894" si="60">M749</f>
        <v>0.89</v>
      </c>
    </row>
    <row r="832" spans="2:13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 t="shared" si="56"/>
        <v>140.49849453139365</v>
      </c>
      <c r="G832" s="16">
        <f t="shared" si="57"/>
        <v>0</v>
      </c>
      <c r="H832" s="16">
        <f t="shared" si="58"/>
        <v>0</v>
      </c>
      <c r="J832" s="16">
        <f>VLOOKUP($C832,'Growth rate'!$B$3:$T$93,7,FALSE)*VLOOKUP($E832,BY_COM_Demand_Drivers!$A$5:$I$100,7,FALSE)</f>
        <v>159.65738014931097</v>
      </c>
      <c r="K832" s="16">
        <f>VLOOKUP($C832,'Growth rate'!$B$3:$T$93,7,FALSE)*VLOOKUP($E832,BY_COM_Demand_Drivers!$A$5:$I$100,8,FALSE)</f>
        <v>0</v>
      </c>
      <c r="L832" s="16">
        <f>VLOOKUP($C832,'Growth rate'!$B$3:$T$93,7,FALSE)*VLOOKUP($E832,BY_COM_Demand_Drivers!$A$5:$I$100,9,FALSE)</f>
        <v>0</v>
      </c>
      <c r="M832" s="49">
        <f t="shared" si="60"/>
        <v>0.88</v>
      </c>
    </row>
    <row r="833" spans="2:13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 t="shared" si="56"/>
        <v>140.92744223858429</v>
      </c>
      <c r="G833" s="16">
        <f t="shared" si="57"/>
        <v>0</v>
      </c>
      <c r="H833" s="16">
        <f t="shared" si="58"/>
        <v>0</v>
      </c>
      <c r="J833" s="16">
        <f>VLOOKUP($C833,'Growth rate'!$B$3:$T$93,7,FALSE)*VLOOKUP($E833,BY_COM_Demand_Drivers!$A$5:$I$100,7,FALSE)</f>
        <v>161.9855657914762</v>
      </c>
      <c r="K833" s="16">
        <f>VLOOKUP($C833,'Growth rate'!$B$3:$T$93,7,FALSE)*VLOOKUP($E833,BY_COM_Demand_Drivers!$A$5:$I$100,8,FALSE)</f>
        <v>0</v>
      </c>
      <c r="L833" s="16">
        <f>VLOOKUP($C833,'Growth rate'!$B$3:$T$93,7,FALSE)*VLOOKUP($E833,BY_COM_Demand_Drivers!$A$5:$I$100,9,FALSE)</f>
        <v>0</v>
      </c>
      <c r="M833" s="49">
        <f t="shared" si="60"/>
        <v>0.87</v>
      </c>
    </row>
    <row r="834" spans="2:13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 t="shared" si="56"/>
        <v>141.30982623293161</v>
      </c>
      <c r="G834" s="16">
        <f t="shared" si="57"/>
        <v>0</v>
      </c>
      <c r="H834" s="16">
        <f t="shared" si="58"/>
        <v>0</v>
      </c>
      <c r="J834" s="16">
        <f>VLOOKUP($C834,'Growth rate'!$B$3:$T$93,7,FALSE)*VLOOKUP($E834,BY_COM_Demand_Drivers!$A$5:$I$100,7,FALSE)</f>
        <v>164.31375143364141</v>
      </c>
      <c r="K834" s="16">
        <f>VLOOKUP($C834,'Growth rate'!$B$3:$T$93,7,FALSE)*VLOOKUP($E834,BY_COM_Demand_Drivers!$A$5:$I$100,8,FALSE)</f>
        <v>0</v>
      </c>
      <c r="L834" s="16">
        <f>VLOOKUP($C834,'Growth rate'!$B$3:$T$93,7,FALSE)*VLOOKUP($E834,BY_COM_Demand_Drivers!$A$5:$I$100,9,FALSE)</f>
        <v>0</v>
      </c>
      <c r="M834" s="49">
        <f t="shared" si="60"/>
        <v>0.86</v>
      </c>
    </row>
    <row r="835" spans="2:13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 t="shared" si="56"/>
        <v>141.64564651443567</v>
      </c>
      <c r="G835" s="16">
        <f t="shared" si="57"/>
        <v>0</v>
      </c>
      <c r="H835" s="16">
        <f t="shared" si="58"/>
        <v>0</v>
      </c>
      <c r="J835" s="16">
        <f>VLOOKUP($C835,'Growth rate'!$B$3:$T$93,7,FALSE)*VLOOKUP($E835,BY_COM_Demand_Drivers!$A$5:$I$100,7,FALSE)</f>
        <v>166.64193707580668</v>
      </c>
      <c r="K835" s="16">
        <f>VLOOKUP($C835,'Growth rate'!$B$3:$T$93,7,FALSE)*VLOOKUP($E835,BY_COM_Demand_Drivers!$A$5:$I$100,8,FALSE)</f>
        <v>0</v>
      </c>
      <c r="L835" s="16">
        <f>VLOOKUP($C835,'Growth rate'!$B$3:$T$93,7,FALSE)*VLOOKUP($E835,BY_COM_Demand_Drivers!$A$5:$I$100,9,FALSE)</f>
        <v>0</v>
      </c>
      <c r="M835" s="49">
        <f t="shared" si="60"/>
        <v>0.85</v>
      </c>
    </row>
    <row r="836" spans="2:13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 t="shared" si="56"/>
        <v>141.51247777630149</v>
      </c>
      <c r="G836" s="16">
        <f t="shared" si="57"/>
        <v>0</v>
      </c>
      <c r="H836" s="16">
        <f t="shared" si="58"/>
        <v>0</v>
      </c>
      <c r="J836" s="16">
        <f>VLOOKUP($C836,'Growth rate'!$B$3:$T$93,7,FALSE)*VLOOKUP($E836,BY_COM_Demand_Drivers!$A$5:$I$100,7,FALSE)</f>
        <v>168.97012271797192</v>
      </c>
      <c r="K836" s="16">
        <f>VLOOKUP($C836,'Growth rate'!$B$3:$T$93,7,FALSE)*VLOOKUP($E836,BY_COM_Demand_Drivers!$A$5:$I$100,8,FALSE)</f>
        <v>0</v>
      </c>
      <c r="L836" s="16">
        <f>VLOOKUP($C836,'Growth rate'!$B$3:$T$93,7,FALSE)*VLOOKUP($E836,BY_COM_Demand_Drivers!$A$5:$I$100,9,FALSE)</f>
        <v>0</v>
      </c>
      <c r="M836" s="49">
        <f t="shared" si="60"/>
        <v>0.83750000000000002</v>
      </c>
    </row>
    <row r="837" spans="2:13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 t="shared" ref="F837:F900" si="61">J837*$M837</f>
        <v>141.32110439711317</v>
      </c>
      <c r="G837" s="16">
        <f t="shared" ref="G837:G900" si="62">K837*$M837</f>
        <v>0</v>
      </c>
      <c r="H837" s="16">
        <f t="shared" ref="H837:H900" si="63">L837*$M837</f>
        <v>0</v>
      </c>
      <c r="J837" s="16">
        <f>VLOOKUP($C837,'Growth rate'!$B$3:$T$93,7,FALSE)*VLOOKUP($E837,BY_COM_Demand_Drivers!$A$5:$I$100,7,FALSE)</f>
        <v>171.29830836013718</v>
      </c>
      <c r="K837" s="16">
        <f>VLOOKUP($C837,'Growth rate'!$B$3:$T$93,7,FALSE)*VLOOKUP($E837,BY_COM_Demand_Drivers!$A$5:$I$100,8,FALSE)</f>
        <v>0</v>
      </c>
      <c r="L837" s="16">
        <f>VLOOKUP($C837,'Growth rate'!$B$3:$T$93,7,FALSE)*VLOOKUP($E837,BY_COM_Demand_Drivers!$A$5:$I$100,9,FALSE)</f>
        <v>0</v>
      </c>
      <c r="M837" s="49">
        <f t="shared" si="60"/>
        <v>0.82499999999999996</v>
      </c>
    </row>
    <row r="838" spans="2:13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 t="shared" si="61"/>
        <v>141.07152637687071</v>
      </c>
      <c r="G838" s="16">
        <f t="shared" si="62"/>
        <v>0</v>
      </c>
      <c r="H838" s="16">
        <f t="shared" si="63"/>
        <v>0</v>
      </c>
      <c r="J838" s="16">
        <f>VLOOKUP($C838,'Growth rate'!$B$3:$T$93,7,FALSE)*VLOOKUP($E838,BY_COM_Demand_Drivers!$A$5:$I$100,7,FALSE)</f>
        <v>173.62649400230239</v>
      </c>
      <c r="K838" s="16">
        <f>VLOOKUP($C838,'Growth rate'!$B$3:$T$93,7,FALSE)*VLOOKUP($E838,BY_COM_Demand_Drivers!$A$5:$I$100,8,FALSE)</f>
        <v>0</v>
      </c>
      <c r="L838" s="16">
        <f>VLOOKUP($C838,'Growth rate'!$B$3:$T$93,7,FALSE)*VLOOKUP($E838,BY_COM_Demand_Drivers!$A$5:$I$100,9,FALSE)</f>
        <v>0</v>
      </c>
      <c r="M838" s="49">
        <f t="shared" si="60"/>
        <v>0.8125</v>
      </c>
    </row>
    <row r="839" spans="2:13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 t="shared" si="61"/>
        <v>140.76374371557412</v>
      </c>
      <c r="G839" s="16">
        <f t="shared" si="62"/>
        <v>0</v>
      </c>
      <c r="H839" s="16">
        <f t="shared" si="63"/>
        <v>0</v>
      </c>
      <c r="J839" s="16">
        <f>VLOOKUP($C839,'Growth rate'!$B$3:$T$93,7,FALSE)*VLOOKUP($E839,BY_COM_Demand_Drivers!$A$5:$I$100,7,FALSE)</f>
        <v>175.95467964446766</v>
      </c>
      <c r="K839" s="16">
        <f>VLOOKUP($C839,'Growth rate'!$B$3:$T$93,7,FALSE)*VLOOKUP($E839,BY_COM_Demand_Drivers!$A$5:$I$100,8,FALSE)</f>
        <v>0</v>
      </c>
      <c r="L839" s="16">
        <f>VLOOKUP($C839,'Growth rate'!$B$3:$T$93,7,FALSE)*VLOOKUP($E839,BY_COM_Demand_Drivers!$A$5:$I$100,9,FALSE)</f>
        <v>0</v>
      </c>
      <c r="M839" s="49">
        <f t="shared" si="60"/>
        <v>0.79999999999999993</v>
      </c>
    </row>
    <row r="840" spans="2:13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 t="shared" si="61"/>
        <v>140.39775641322339</v>
      </c>
      <c r="G840" s="16">
        <f t="shared" si="62"/>
        <v>0</v>
      </c>
      <c r="H840" s="16">
        <f t="shared" si="63"/>
        <v>0</v>
      </c>
      <c r="J840" s="16">
        <f>VLOOKUP($C840,'Growth rate'!$B$3:$T$93,7,FALSE)*VLOOKUP($E840,BY_COM_Demand_Drivers!$A$5:$I$100,7,FALSE)</f>
        <v>178.2828652866329</v>
      </c>
      <c r="K840" s="16">
        <f>VLOOKUP($C840,'Growth rate'!$B$3:$T$93,7,FALSE)*VLOOKUP($E840,BY_COM_Demand_Drivers!$A$5:$I$100,8,FALSE)</f>
        <v>0</v>
      </c>
      <c r="L840" s="16">
        <f>VLOOKUP($C840,'Growth rate'!$B$3:$T$93,7,FALSE)*VLOOKUP($E840,BY_COM_Demand_Drivers!$A$5:$I$100,9,FALSE)</f>
        <v>0</v>
      </c>
      <c r="M840" s="49">
        <f t="shared" si="60"/>
        <v>0.78749999999999998</v>
      </c>
    </row>
    <row r="841" spans="2:13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 t="shared" si="61"/>
        <v>139.97356446981851</v>
      </c>
      <c r="G841" s="16">
        <f t="shared" si="62"/>
        <v>0</v>
      </c>
      <c r="H841" s="16">
        <f t="shared" si="63"/>
        <v>0</v>
      </c>
      <c r="J841" s="16">
        <f>VLOOKUP($C841,'Growth rate'!$B$3:$T$93,7,FALSE)*VLOOKUP($E841,BY_COM_Demand_Drivers!$A$5:$I$100,7,FALSE)</f>
        <v>180.61105092879811</v>
      </c>
      <c r="K841" s="16">
        <f>VLOOKUP($C841,'Growth rate'!$B$3:$T$93,7,FALSE)*VLOOKUP($E841,BY_COM_Demand_Drivers!$A$5:$I$100,8,FALSE)</f>
        <v>0</v>
      </c>
      <c r="L841" s="16">
        <f>VLOOKUP($C841,'Growth rate'!$B$3:$T$93,7,FALSE)*VLOOKUP($E841,BY_COM_Demand_Drivers!$A$5:$I$100,9,FALSE)</f>
        <v>0</v>
      </c>
      <c r="M841" s="49">
        <f t="shared" si="60"/>
        <v>0.77499999999999991</v>
      </c>
    </row>
    <row r="842" spans="2:13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 t="shared" si="61"/>
        <v>139.49116788535957</v>
      </c>
      <c r="G842" s="16">
        <f t="shared" si="62"/>
        <v>0</v>
      </c>
      <c r="H842" s="16">
        <f t="shared" si="63"/>
        <v>0</v>
      </c>
      <c r="J842" s="16">
        <f>VLOOKUP($C842,'Growth rate'!$B$3:$T$93,7,FALSE)*VLOOKUP($E842,BY_COM_Demand_Drivers!$A$5:$I$100,7,FALSE)</f>
        <v>182.93923657096337</v>
      </c>
      <c r="K842" s="16">
        <f>VLOOKUP($C842,'Growth rate'!$B$3:$T$93,7,FALSE)*VLOOKUP($E842,BY_COM_Demand_Drivers!$A$5:$I$100,8,FALSE)</f>
        <v>0</v>
      </c>
      <c r="L842" s="16">
        <f>VLOOKUP($C842,'Growth rate'!$B$3:$T$93,7,FALSE)*VLOOKUP($E842,BY_COM_Demand_Drivers!$A$5:$I$100,9,FALSE)</f>
        <v>0</v>
      </c>
      <c r="M842" s="49">
        <f t="shared" si="60"/>
        <v>0.76249999999999996</v>
      </c>
    </row>
    <row r="843" spans="2:13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 t="shared" si="61"/>
        <v>138.95056665984646</v>
      </c>
      <c r="G843" s="16">
        <f t="shared" si="62"/>
        <v>0</v>
      </c>
      <c r="H843" s="16">
        <f t="shared" si="63"/>
        <v>0</v>
      </c>
      <c r="J843" s="16">
        <f>VLOOKUP($C843,'Growth rate'!$B$3:$T$93,7,FALSE)*VLOOKUP($E843,BY_COM_Demand_Drivers!$A$5:$I$100,7,FALSE)</f>
        <v>185.26742221312861</v>
      </c>
      <c r="K843" s="16">
        <f>VLOOKUP($C843,'Growth rate'!$B$3:$T$93,7,FALSE)*VLOOKUP($E843,BY_COM_Demand_Drivers!$A$5:$I$100,8,FALSE)</f>
        <v>0</v>
      </c>
      <c r="L843" s="16">
        <f>VLOOKUP($C843,'Growth rate'!$B$3:$T$93,7,FALSE)*VLOOKUP($E843,BY_COM_Demand_Drivers!$A$5:$I$100,9,FALSE)</f>
        <v>0</v>
      </c>
      <c r="M843" s="49">
        <f t="shared" si="60"/>
        <v>0.75</v>
      </c>
    </row>
    <row r="844" spans="2:13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 t="shared" si="61"/>
        <v>138.35176079327923</v>
      </c>
      <c r="G844" s="16">
        <f t="shared" si="62"/>
        <v>0</v>
      </c>
      <c r="H844" s="16">
        <f t="shared" si="63"/>
        <v>0</v>
      </c>
      <c r="J844" s="16">
        <f>VLOOKUP($C844,'Growth rate'!$B$3:$T$93,7,FALSE)*VLOOKUP($E844,BY_COM_Demand_Drivers!$A$5:$I$100,7,FALSE)</f>
        <v>187.59560785529388</v>
      </c>
      <c r="K844" s="16">
        <f>VLOOKUP($C844,'Growth rate'!$B$3:$T$93,7,FALSE)*VLOOKUP($E844,BY_COM_Demand_Drivers!$A$5:$I$100,8,FALSE)</f>
        <v>0</v>
      </c>
      <c r="L844" s="16">
        <f>VLOOKUP($C844,'Growth rate'!$B$3:$T$93,7,FALSE)*VLOOKUP($E844,BY_COM_Demand_Drivers!$A$5:$I$100,9,FALSE)</f>
        <v>0</v>
      </c>
      <c r="M844" s="49">
        <f t="shared" si="60"/>
        <v>0.73749999999999993</v>
      </c>
    </row>
    <row r="845" spans="2:13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 t="shared" si="61"/>
        <v>137.69475028565785</v>
      </c>
      <c r="G845" s="16">
        <f t="shared" si="62"/>
        <v>0</v>
      </c>
      <c r="H845" s="16">
        <f t="shared" si="63"/>
        <v>0</v>
      </c>
      <c r="J845" s="16">
        <f>VLOOKUP($C845,'Growth rate'!$B$3:$T$93,7,FALSE)*VLOOKUP($E845,BY_COM_Demand_Drivers!$A$5:$I$100,7,FALSE)</f>
        <v>189.92379349745912</v>
      </c>
      <c r="K845" s="16">
        <f>VLOOKUP($C845,'Growth rate'!$B$3:$T$93,7,FALSE)*VLOOKUP($E845,BY_COM_Demand_Drivers!$A$5:$I$100,8,FALSE)</f>
        <v>0</v>
      </c>
      <c r="L845" s="16">
        <f>VLOOKUP($C845,'Growth rate'!$B$3:$T$93,7,FALSE)*VLOOKUP($E845,BY_COM_Demand_Drivers!$A$5:$I$100,9,FALSE)</f>
        <v>0</v>
      </c>
      <c r="M845" s="49">
        <f t="shared" si="60"/>
        <v>0.72499999999999998</v>
      </c>
    </row>
    <row r="846" spans="2:13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 t="shared" si="61"/>
        <v>136.97953513698232</v>
      </c>
      <c r="G846" s="16">
        <f t="shared" si="62"/>
        <v>0</v>
      </c>
      <c r="H846" s="16">
        <f t="shared" si="63"/>
        <v>0</v>
      </c>
      <c r="J846" s="16">
        <f>VLOOKUP($C846,'Growth rate'!$B$3:$T$93,7,FALSE)*VLOOKUP($E846,BY_COM_Demand_Drivers!$A$5:$I$100,7,FALSE)</f>
        <v>192.25197913962435</v>
      </c>
      <c r="K846" s="16">
        <f>VLOOKUP($C846,'Growth rate'!$B$3:$T$93,7,FALSE)*VLOOKUP($E846,BY_COM_Demand_Drivers!$A$5:$I$100,8,FALSE)</f>
        <v>0</v>
      </c>
      <c r="L846" s="16">
        <f>VLOOKUP($C846,'Growth rate'!$B$3:$T$93,7,FALSE)*VLOOKUP($E846,BY_COM_Demand_Drivers!$A$5:$I$100,9,FALSE)</f>
        <v>0</v>
      </c>
      <c r="M846" s="49">
        <f t="shared" si="60"/>
        <v>0.71249999999999991</v>
      </c>
    </row>
    <row r="847" spans="2:13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 t="shared" si="61"/>
        <v>136.20611534725271</v>
      </c>
      <c r="G847" s="16">
        <f t="shared" si="62"/>
        <v>0</v>
      </c>
      <c r="H847" s="16">
        <f t="shared" si="63"/>
        <v>0</v>
      </c>
      <c r="J847" s="16">
        <f>VLOOKUP($C847,'Growth rate'!$B$3:$T$93,7,FALSE)*VLOOKUP($E847,BY_COM_Demand_Drivers!$A$5:$I$100,7,FALSE)</f>
        <v>194.58016478178959</v>
      </c>
      <c r="K847" s="16">
        <f>VLOOKUP($C847,'Growth rate'!$B$3:$T$93,7,FALSE)*VLOOKUP($E847,BY_COM_Demand_Drivers!$A$5:$I$100,8,FALSE)</f>
        <v>0</v>
      </c>
      <c r="L847" s="16">
        <f>VLOOKUP($C847,'Growth rate'!$B$3:$T$93,7,FALSE)*VLOOKUP($E847,BY_COM_Demand_Drivers!$A$5:$I$100,9,FALSE)</f>
        <v>0</v>
      </c>
      <c r="M847" s="49">
        <f t="shared" si="60"/>
        <v>0.7</v>
      </c>
    </row>
    <row r="848" spans="2:13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 t="shared" si="61"/>
        <v>135.37449091646897</v>
      </c>
      <c r="G848" s="16">
        <f t="shared" si="62"/>
        <v>0</v>
      </c>
      <c r="H848" s="16">
        <f t="shared" si="63"/>
        <v>0</v>
      </c>
      <c r="J848" s="16">
        <f>VLOOKUP($C848,'Growth rate'!$B$3:$T$93,7,FALSE)*VLOOKUP($E848,BY_COM_Demand_Drivers!$A$5:$I$100,7,FALSE)</f>
        <v>196.90835042395486</v>
      </c>
      <c r="K848" s="16">
        <f>VLOOKUP($C848,'Growth rate'!$B$3:$T$93,7,FALSE)*VLOOKUP($E848,BY_COM_Demand_Drivers!$A$5:$I$100,8,FALSE)</f>
        <v>0</v>
      </c>
      <c r="L848" s="16">
        <f>VLOOKUP($C848,'Growth rate'!$B$3:$T$93,7,FALSE)*VLOOKUP($E848,BY_COM_Demand_Drivers!$A$5:$I$100,9,FALSE)</f>
        <v>0</v>
      </c>
      <c r="M848" s="49">
        <f t="shared" si="60"/>
        <v>0.6875</v>
      </c>
    </row>
    <row r="849" spans="2:13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 t="shared" si="61"/>
        <v>134.48466184463103</v>
      </c>
      <c r="G849" s="16">
        <f t="shared" si="62"/>
        <v>0</v>
      </c>
      <c r="H849" s="16">
        <f t="shared" si="63"/>
        <v>0</v>
      </c>
      <c r="J849" s="16">
        <f>VLOOKUP($C849,'Growth rate'!$B$3:$T$93,7,FALSE)*VLOOKUP($E849,BY_COM_Demand_Drivers!$A$5:$I$100,7,FALSE)</f>
        <v>199.23653606612007</v>
      </c>
      <c r="K849" s="16">
        <f>VLOOKUP($C849,'Growth rate'!$B$3:$T$93,7,FALSE)*VLOOKUP($E849,BY_COM_Demand_Drivers!$A$5:$I$100,8,FALSE)</f>
        <v>0</v>
      </c>
      <c r="L849" s="16">
        <f>VLOOKUP($C849,'Growth rate'!$B$3:$T$93,7,FALSE)*VLOOKUP($E849,BY_COM_Demand_Drivers!$A$5:$I$100,9,FALSE)</f>
        <v>0</v>
      </c>
      <c r="M849" s="49">
        <f t="shared" si="60"/>
        <v>0.67499999999999993</v>
      </c>
    </row>
    <row r="850" spans="2:13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 t="shared" si="61"/>
        <v>133.53662813173901</v>
      </c>
      <c r="G850" s="16">
        <f t="shared" si="62"/>
        <v>0</v>
      </c>
      <c r="H850" s="16">
        <f t="shared" si="63"/>
        <v>0</v>
      </c>
      <c r="J850" s="16">
        <f>VLOOKUP($C850,'Growth rate'!$B$3:$T$93,7,FALSE)*VLOOKUP($E850,BY_COM_Demand_Drivers!$A$5:$I$100,7,FALSE)</f>
        <v>201.5647217082853</v>
      </c>
      <c r="K850" s="16">
        <f>VLOOKUP($C850,'Growth rate'!$B$3:$T$93,7,FALSE)*VLOOKUP($E850,BY_COM_Demand_Drivers!$A$5:$I$100,8,FALSE)</f>
        <v>0</v>
      </c>
      <c r="L850" s="16">
        <f>VLOOKUP($C850,'Growth rate'!$B$3:$T$93,7,FALSE)*VLOOKUP($E850,BY_COM_Demand_Drivers!$A$5:$I$100,9,FALSE)</f>
        <v>0</v>
      </c>
      <c r="M850" s="49">
        <f t="shared" si="60"/>
        <v>0.66249999999999998</v>
      </c>
    </row>
    <row r="851" spans="2:13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 t="shared" si="61"/>
        <v>132.53038977779286</v>
      </c>
      <c r="G851" s="16">
        <f t="shared" si="62"/>
        <v>0</v>
      </c>
      <c r="H851" s="16">
        <f t="shared" si="63"/>
        <v>0</v>
      </c>
      <c r="J851" s="16">
        <f>VLOOKUP($C851,'Growth rate'!$B$3:$T$93,7,FALSE)*VLOOKUP($E851,BY_COM_Demand_Drivers!$A$5:$I$100,7,FALSE)</f>
        <v>203.89290735045057</v>
      </c>
      <c r="K851" s="16">
        <f>VLOOKUP($C851,'Growth rate'!$B$3:$T$93,7,FALSE)*VLOOKUP($E851,BY_COM_Demand_Drivers!$A$5:$I$100,8,FALSE)</f>
        <v>0</v>
      </c>
      <c r="L851" s="16">
        <f>VLOOKUP($C851,'Growth rate'!$B$3:$T$93,7,FALSE)*VLOOKUP($E851,BY_COM_Demand_Drivers!$A$5:$I$100,9,FALSE)</f>
        <v>0</v>
      </c>
      <c r="M851" s="49">
        <f t="shared" si="60"/>
        <v>0.64999999999999991</v>
      </c>
    </row>
    <row r="852" spans="2:13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 t="shared" si="61"/>
        <v>131.46594678279254</v>
      </c>
      <c r="G852" s="16">
        <f t="shared" si="62"/>
        <v>0</v>
      </c>
      <c r="H852" s="16">
        <f t="shared" si="63"/>
        <v>0</v>
      </c>
      <c r="J852" s="16">
        <f>VLOOKUP($C852,'Growth rate'!$B$3:$T$93,7,FALSE)*VLOOKUP($E852,BY_COM_Demand_Drivers!$A$5:$I$100,7,FALSE)</f>
        <v>206.22109299261578</v>
      </c>
      <c r="K852" s="16">
        <f>VLOOKUP($C852,'Growth rate'!$B$3:$T$93,7,FALSE)*VLOOKUP($E852,BY_COM_Demand_Drivers!$A$5:$I$100,8,FALSE)</f>
        <v>0</v>
      </c>
      <c r="L852" s="16">
        <f>VLOOKUP($C852,'Growth rate'!$B$3:$T$93,7,FALSE)*VLOOKUP($E852,BY_COM_Demand_Drivers!$A$5:$I$100,9,FALSE)</f>
        <v>0</v>
      </c>
      <c r="M852" s="49">
        <f t="shared" si="60"/>
        <v>0.63749999999999996</v>
      </c>
    </row>
    <row r="853" spans="2:13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 t="shared" si="61"/>
        <v>130.34329914673816</v>
      </c>
      <c r="G853" s="16">
        <f t="shared" si="62"/>
        <v>0</v>
      </c>
      <c r="H853" s="16">
        <f t="shared" si="63"/>
        <v>0</v>
      </c>
      <c r="J853" s="16">
        <f>VLOOKUP($C853,'Growth rate'!$B$3:$T$93,7,FALSE)*VLOOKUP($E853,BY_COM_Demand_Drivers!$A$5:$I$100,7,FALSE)</f>
        <v>208.54927863478105</v>
      </c>
      <c r="K853" s="16">
        <f>VLOOKUP($C853,'Growth rate'!$B$3:$T$93,7,FALSE)*VLOOKUP($E853,BY_COM_Demand_Drivers!$A$5:$I$100,8,FALSE)</f>
        <v>0</v>
      </c>
      <c r="L853" s="16">
        <f>VLOOKUP($C853,'Growth rate'!$B$3:$T$93,7,FALSE)*VLOOKUP($E853,BY_COM_Demand_Drivers!$A$5:$I$100,9,FALSE)</f>
        <v>0</v>
      </c>
      <c r="M853" s="49">
        <f t="shared" si="60"/>
        <v>0.625</v>
      </c>
    </row>
    <row r="854" spans="2:13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 t="shared" si="61"/>
        <v>129.16244686962958</v>
      </c>
      <c r="G854" s="16">
        <f t="shared" si="62"/>
        <v>0</v>
      </c>
      <c r="H854" s="16">
        <f t="shared" si="63"/>
        <v>0</v>
      </c>
      <c r="J854" s="16">
        <f>VLOOKUP($C854,'Growth rate'!$B$3:$T$93,7,FALSE)*VLOOKUP($E854,BY_COM_Demand_Drivers!$A$5:$I$100,7,FALSE)</f>
        <v>210.87746427694628</v>
      </c>
      <c r="K854" s="16">
        <f>VLOOKUP($C854,'Growth rate'!$B$3:$T$93,7,FALSE)*VLOOKUP($E854,BY_COM_Demand_Drivers!$A$5:$I$100,8,FALSE)</f>
        <v>0</v>
      </c>
      <c r="L854" s="16">
        <f>VLOOKUP($C854,'Growth rate'!$B$3:$T$93,7,FALSE)*VLOOKUP($E854,BY_COM_Demand_Drivers!$A$5:$I$100,9,FALSE)</f>
        <v>0</v>
      </c>
      <c r="M854" s="49">
        <f t="shared" si="60"/>
        <v>0.61249999999999993</v>
      </c>
    </row>
    <row r="855" spans="2:13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 t="shared" si="61"/>
        <v>127.92338995146693</v>
      </c>
      <c r="G855" s="16">
        <f t="shared" si="62"/>
        <v>0</v>
      </c>
      <c r="H855" s="16">
        <f t="shared" si="63"/>
        <v>0</v>
      </c>
      <c r="J855" s="16">
        <f>VLOOKUP($C855,'Growth rate'!$B$3:$T$93,7,FALSE)*VLOOKUP($E855,BY_COM_Demand_Drivers!$A$5:$I$100,7,FALSE)</f>
        <v>213.20564991911155</v>
      </c>
      <c r="K855" s="16">
        <f>VLOOKUP($C855,'Growth rate'!$B$3:$T$93,7,FALSE)*VLOOKUP($E855,BY_COM_Demand_Drivers!$A$5:$I$100,8,FALSE)</f>
        <v>0</v>
      </c>
      <c r="L855" s="16">
        <f>VLOOKUP($C855,'Growth rate'!$B$3:$T$93,7,FALSE)*VLOOKUP($E855,BY_COM_Demand_Drivers!$A$5:$I$100,9,FALSE)</f>
        <v>0</v>
      </c>
      <c r="M855" s="49">
        <f t="shared" si="60"/>
        <v>0.6</v>
      </c>
    </row>
    <row r="856" spans="2:13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 t="shared" si="61"/>
        <v>129.97016419069041</v>
      </c>
      <c r="G856" s="16">
        <f t="shared" si="62"/>
        <v>0</v>
      </c>
      <c r="H856" s="16">
        <f t="shared" si="63"/>
        <v>0</v>
      </c>
      <c r="J856" s="16">
        <f>VLOOKUP($C856,'Growth rate'!$B$3:$T$93,7,FALSE)*VLOOKUP($E856,BY_COM_Demand_Drivers!$A$5:$I$100,7,FALSE)</f>
        <v>216.61694031781735</v>
      </c>
      <c r="K856" s="16">
        <f>VLOOKUP($C856,'Growth rate'!$B$3:$T$93,7,FALSE)*VLOOKUP($E856,BY_COM_Demand_Drivers!$A$5:$I$100,8,FALSE)</f>
        <v>0</v>
      </c>
      <c r="L856" s="16">
        <f>VLOOKUP($C856,'Growth rate'!$B$3:$T$93,7,FALSE)*VLOOKUP($E856,BY_COM_Demand_Drivers!$A$5:$I$100,9,FALSE)</f>
        <v>0</v>
      </c>
      <c r="M856" s="49">
        <f t="shared" si="60"/>
        <v>0.6</v>
      </c>
    </row>
    <row r="857" spans="2:13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 t="shared" si="61"/>
        <v>132.04968681774145</v>
      </c>
      <c r="G857" s="16">
        <f t="shared" si="62"/>
        <v>0</v>
      </c>
      <c r="H857" s="16">
        <f t="shared" si="63"/>
        <v>0</v>
      </c>
      <c r="J857" s="16">
        <f>VLOOKUP($C857,'Growth rate'!$B$3:$T$93,7,FALSE)*VLOOKUP($E857,BY_COM_Demand_Drivers!$A$5:$I$100,7,FALSE)</f>
        <v>220.08281136290242</v>
      </c>
      <c r="K857" s="16">
        <f>VLOOKUP($C857,'Growth rate'!$B$3:$T$93,7,FALSE)*VLOOKUP($E857,BY_COM_Demand_Drivers!$A$5:$I$100,8,FALSE)</f>
        <v>0</v>
      </c>
      <c r="L857" s="16">
        <f>VLOOKUP($C857,'Growth rate'!$B$3:$T$93,7,FALSE)*VLOOKUP($E857,BY_COM_Demand_Drivers!$A$5:$I$100,9,FALSE)</f>
        <v>0</v>
      </c>
      <c r="M857" s="49">
        <f t="shared" si="60"/>
        <v>0.6</v>
      </c>
    </row>
    <row r="858" spans="2:13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 t="shared" si="61"/>
        <v>134.1624818068253</v>
      </c>
      <c r="G858" s="16">
        <f t="shared" si="62"/>
        <v>0</v>
      </c>
      <c r="H858" s="16">
        <f t="shared" si="63"/>
        <v>0</v>
      </c>
      <c r="J858" s="16">
        <f>VLOOKUP($C858,'Growth rate'!$B$3:$T$93,7,FALSE)*VLOOKUP($E858,BY_COM_Demand_Drivers!$A$5:$I$100,7,FALSE)</f>
        <v>223.60413634470885</v>
      </c>
      <c r="K858" s="16">
        <f>VLOOKUP($C858,'Growth rate'!$B$3:$T$93,7,FALSE)*VLOOKUP($E858,BY_COM_Demand_Drivers!$A$5:$I$100,8,FALSE)</f>
        <v>0</v>
      </c>
      <c r="L858" s="16">
        <f>VLOOKUP($C858,'Growth rate'!$B$3:$T$93,7,FALSE)*VLOOKUP($E858,BY_COM_Demand_Drivers!$A$5:$I$100,9,FALSE)</f>
        <v>0</v>
      </c>
      <c r="M858" s="49">
        <f t="shared" si="60"/>
        <v>0.6</v>
      </c>
    </row>
    <row r="859" spans="2:13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 t="shared" si="61"/>
        <v>136.3090815157345</v>
      </c>
      <c r="G859" s="16">
        <f t="shared" si="62"/>
        <v>0</v>
      </c>
      <c r="H859" s="16">
        <f t="shared" si="63"/>
        <v>0</v>
      </c>
      <c r="J859" s="16">
        <f>VLOOKUP($C859,'Growth rate'!$B$3:$T$93,7,FALSE)*VLOOKUP($E859,BY_COM_Demand_Drivers!$A$5:$I$100,7,FALSE)</f>
        <v>227.1818025262242</v>
      </c>
      <c r="K859" s="16">
        <f>VLOOKUP($C859,'Growth rate'!$B$3:$T$93,7,FALSE)*VLOOKUP($E859,BY_COM_Demand_Drivers!$A$5:$I$100,8,FALSE)</f>
        <v>0</v>
      </c>
      <c r="L859" s="16">
        <f>VLOOKUP($C859,'Growth rate'!$B$3:$T$93,7,FALSE)*VLOOKUP($E859,BY_COM_Demand_Drivers!$A$5:$I$100,9,FALSE)</f>
        <v>0</v>
      </c>
      <c r="M859" s="49">
        <f t="shared" si="60"/>
        <v>0.6</v>
      </c>
    </row>
    <row r="860" spans="2:13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 t="shared" si="61"/>
        <v>138.49002681998624</v>
      </c>
      <c r="G860" s="16">
        <f t="shared" si="62"/>
        <v>0</v>
      </c>
      <c r="H860" s="16">
        <f t="shared" si="63"/>
        <v>0</v>
      </c>
      <c r="J860" s="16">
        <f>VLOOKUP($C860,'Growth rate'!$B$3:$T$93,7,FALSE)*VLOOKUP($E860,BY_COM_Demand_Drivers!$A$5:$I$100,7,FALSE)</f>
        <v>230.81671136664374</v>
      </c>
      <c r="K860" s="16">
        <f>VLOOKUP($C860,'Growth rate'!$B$3:$T$93,7,FALSE)*VLOOKUP($E860,BY_COM_Demand_Drivers!$A$5:$I$100,8,FALSE)</f>
        <v>0</v>
      </c>
      <c r="L860" s="16">
        <f>VLOOKUP($C860,'Growth rate'!$B$3:$T$93,7,FALSE)*VLOOKUP($E860,BY_COM_Demand_Drivers!$A$5:$I$100,9,FALSE)</f>
        <v>0</v>
      </c>
      <c r="M860" s="49">
        <f t="shared" si="60"/>
        <v>0.6</v>
      </c>
    </row>
    <row r="861" spans="2:13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 t="shared" si="61"/>
        <v>140.70586724910603</v>
      </c>
      <c r="G861" s="16">
        <f t="shared" si="62"/>
        <v>0</v>
      </c>
      <c r="H861" s="16">
        <f t="shared" si="63"/>
        <v>0</v>
      </c>
      <c r="J861" s="16">
        <f>VLOOKUP($C861,'Growth rate'!$B$3:$T$93,7,FALSE)*VLOOKUP($E861,BY_COM_Demand_Drivers!$A$5:$I$100,7,FALSE)</f>
        <v>234.50977874851006</v>
      </c>
      <c r="K861" s="16">
        <f>VLOOKUP($C861,'Growth rate'!$B$3:$T$93,7,FALSE)*VLOOKUP($E861,BY_COM_Demand_Drivers!$A$5:$I$100,8,FALSE)</f>
        <v>0</v>
      </c>
      <c r="L861" s="16">
        <f>VLOOKUP($C861,'Growth rate'!$B$3:$T$93,7,FALSE)*VLOOKUP($E861,BY_COM_Demand_Drivers!$A$5:$I$100,9,FALSE)</f>
        <v>0</v>
      </c>
      <c r="M861" s="49">
        <f t="shared" si="60"/>
        <v>0.6</v>
      </c>
    </row>
    <row r="862" spans="2:13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 t="shared" si="61"/>
        <v>142.95716112509174</v>
      </c>
      <c r="G862" s="16">
        <f t="shared" si="62"/>
        <v>0</v>
      </c>
      <c r="H862" s="16">
        <f t="shared" si="63"/>
        <v>0</v>
      </c>
      <c r="J862" s="16">
        <f>VLOOKUP($C862,'Growth rate'!$B$3:$T$93,7,FALSE)*VLOOKUP($E862,BY_COM_Demand_Drivers!$A$5:$I$100,7,FALSE)</f>
        <v>238.26193520848625</v>
      </c>
      <c r="K862" s="16">
        <f>VLOOKUP($C862,'Growth rate'!$B$3:$T$93,7,FALSE)*VLOOKUP($E862,BY_COM_Demand_Drivers!$A$5:$I$100,8,FALSE)</f>
        <v>0</v>
      </c>
      <c r="L862" s="16">
        <f>VLOOKUP($C862,'Growth rate'!$B$3:$T$93,7,FALSE)*VLOOKUP($E862,BY_COM_Demand_Drivers!$A$5:$I$100,9,FALSE)</f>
        <v>0</v>
      </c>
      <c r="M862" s="49">
        <f t="shared" si="60"/>
        <v>0.6</v>
      </c>
    </row>
    <row r="863" spans="2:13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 t="shared" si="61"/>
        <v>145.24447570309323</v>
      </c>
      <c r="G863" s="16">
        <f t="shared" si="62"/>
        <v>0</v>
      </c>
      <c r="H863" s="16">
        <f t="shared" si="63"/>
        <v>0</v>
      </c>
      <c r="J863" s="16">
        <f>VLOOKUP($C863,'Growth rate'!$B$3:$T$93,7,FALSE)*VLOOKUP($E863,BY_COM_Demand_Drivers!$A$5:$I$100,7,FALSE)</f>
        <v>242.07412617182206</v>
      </c>
      <c r="K863" s="16">
        <f>VLOOKUP($C863,'Growth rate'!$B$3:$T$93,7,FALSE)*VLOOKUP($E863,BY_COM_Demand_Drivers!$A$5:$I$100,8,FALSE)</f>
        <v>0</v>
      </c>
      <c r="L863" s="16">
        <f>VLOOKUP($C863,'Growth rate'!$B$3:$T$93,7,FALSE)*VLOOKUP($E863,BY_COM_Demand_Drivers!$A$5:$I$100,9,FALSE)</f>
        <v>0</v>
      </c>
      <c r="M863" s="49">
        <f t="shared" si="60"/>
        <v>0.6</v>
      </c>
    </row>
    <row r="864" spans="2:13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 t="shared" si="61"/>
        <v>147.56838731434271</v>
      </c>
      <c r="G864" s="16">
        <f t="shared" si="62"/>
        <v>0</v>
      </c>
      <c r="H864" s="16">
        <f t="shared" si="63"/>
        <v>0</v>
      </c>
      <c r="J864" s="16">
        <f>VLOOKUP($C864,'Growth rate'!$B$3:$T$93,7,FALSE)*VLOOKUP($E864,BY_COM_Demand_Drivers!$A$5:$I$100,7,FALSE)</f>
        <v>245.94731219057118</v>
      </c>
      <c r="K864" s="16">
        <f>VLOOKUP($C864,'Growth rate'!$B$3:$T$93,7,FALSE)*VLOOKUP($E864,BY_COM_Demand_Drivers!$A$5:$I$100,8,FALSE)</f>
        <v>0</v>
      </c>
      <c r="L864" s="16">
        <f>VLOOKUP($C864,'Growth rate'!$B$3:$T$93,7,FALSE)*VLOOKUP($E864,BY_COM_Demand_Drivers!$A$5:$I$100,9,FALSE)</f>
        <v>0</v>
      </c>
      <c r="M864" s="49">
        <f t="shared" si="60"/>
        <v>0.6</v>
      </c>
    </row>
    <row r="865" spans="2:13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 t="shared" si="61"/>
        <v>149.92948151137216</v>
      </c>
      <c r="G865" s="16">
        <f t="shared" si="62"/>
        <v>0</v>
      </c>
      <c r="H865" s="16">
        <f t="shared" si="63"/>
        <v>0</v>
      </c>
      <c r="J865" s="16">
        <f>VLOOKUP($C865,'Growth rate'!$B$3:$T$93,7,FALSE)*VLOOKUP($E865,BY_COM_Demand_Drivers!$A$5:$I$100,7,FALSE)</f>
        <v>249.88246918562029</v>
      </c>
      <c r="K865" s="16">
        <f>VLOOKUP($C865,'Growth rate'!$B$3:$T$93,7,FALSE)*VLOOKUP($E865,BY_COM_Demand_Drivers!$A$5:$I$100,8,FALSE)</f>
        <v>0</v>
      </c>
      <c r="L865" s="16">
        <f>VLOOKUP($C865,'Growth rate'!$B$3:$T$93,7,FALSE)*VLOOKUP($E865,BY_COM_Demand_Drivers!$A$5:$I$100,9,FALSE)</f>
        <v>0</v>
      </c>
      <c r="M865" s="49">
        <f t="shared" si="60"/>
        <v>0.6</v>
      </c>
    </row>
    <row r="866" spans="2:13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 t="shared" si="61"/>
        <v>152.32835321555413</v>
      </c>
      <c r="G866" s="16">
        <f t="shared" si="62"/>
        <v>0</v>
      </c>
      <c r="H866" s="16">
        <f t="shared" si="63"/>
        <v>0</v>
      </c>
      <c r="J866" s="16">
        <f>VLOOKUP($C866,'Growth rate'!$B$3:$T$93,7,FALSE)*VLOOKUP($E866,BY_COM_Demand_Drivers!$A$5:$I$100,7,FALSE)</f>
        <v>253.88058869259024</v>
      </c>
      <c r="K866" s="16">
        <f>VLOOKUP($C866,'Growth rate'!$B$3:$T$93,7,FALSE)*VLOOKUP($E866,BY_COM_Demand_Drivers!$A$5:$I$100,8,FALSE)</f>
        <v>0</v>
      </c>
      <c r="L866" s="16">
        <f>VLOOKUP($C866,'Growth rate'!$B$3:$T$93,7,FALSE)*VLOOKUP($E866,BY_COM_Demand_Drivers!$A$5:$I$100,9,FALSE)</f>
        <v>0</v>
      </c>
      <c r="M866" s="49">
        <f t="shared" si="60"/>
        <v>0.6</v>
      </c>
    </row>
    <row r="867" spans="2:13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 t="shared" si="61"/>
        <v>154.76560686700302</v>
      </c>
      <c r="G867" s="16">
        <f t="shared" si="62"/>
        <v>0</v>
      </c>
      <c r="H867" s="16">
        <f t="shared" si="63"/>
        <v>0</v>
      </c>
      <c r="J867" s="16">
        <f>VLOOKUP($C867,'Growth rate'!$B$3:$T$93,7,FALSE)*VLOOKUP($E867,BY_COM_Demand_Drivers!$A$5:$I$100,7,FALSE)</f>
        <v>257.94267811167168</v>
      </c>
      <c r="K867" s="16">
        <f>VLOOKUP($C867,'Growth rate'!$B$3:$T$93,7,FALSE)*VLOOKUP($E867,BY_COM_Demand_Drivers!$A$5:$I$100,8,FALSE)</f>
        <v>0</v>
      </c>
      <c r="L867" s="16">
        <f>VLOOKUP($C867,'Growth rate'!$B$3:$T$93,7,FALSE)*VLOOKUP($E867,BY_COM_Demand_Drivers!$A$5:$I$100,9,FALSE)</f>
        <v>0</v>
      </c>
      <c r="M867" s="49">
        <f t="shared" si="60"/>
        <v>0.6</v>
      </c>
    </row>
    <row r="868" spans="2:13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 t="shared" si="61"/>
        <v>157.24185657687508</v>
      </c>
      <c r="G868" s="16">
        <f t="shared" si="62"/>
        <v>0</v>
      </c>
      <c r="H868" s="16">
        <f t="shared" si="63"/>
        <v>0</v>
      </c>
      <c r="J868" s="16">
        <f>VLOOKUP($C868,'Growth rate'!$B$3:$T$93,7,FALSE)*VLOOKUP($E868,BY_COM_Demand_Drivers!$A$5:$I$100,7,FALSE)</f>
        <v>262.06976096145848</v>
      </c>
      <c r="K868" s="16">
        <f>VLOOKUP($C868,'Growth rate'!$B$3:$T$93,7,FALSE)*VLOOKUP($E868,BY_COM_Demand_Drivers!$A$5:$I$100,8,FALSE)</f>
        <v>0</v>
      </c>
      <c r="L868" s="16">
        <f>VLOOKUP($C868,'Growth rate'!$B$3:$T$93,7,FALSE)*VLOOKUP($E868,BY_COM_Demand_Drivers!$A$5:$I$100,9,FALSE)</f>
        <v>0</v>
      </c>
      <c r="M868" s="49">
        <f t="shared" si="60"/>
        <v>0.6</v>
      </c>
    </row>
    <row r="869" spans="2:13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 t="shared" si="61"/>
        <v>159.7577262821051</v>
      </c>
      <c r="G869" s="16">
        <f t="shared" si="62"/>
        <v>0</v>
      </c>
      <c r="H869" s="16">
        <f t="shared" si="63"/>
        <v>0</v>
      </c>
      <c r="J869" s="16">
        <f>VLOOKUP($C869,'Growth rate'!$B$3:$T$93,7,FALSE)*VLOOKUP($E869,BY_COM_Demand_Drivers!$A$5:$I$100,7,FALSE)</f>
        <v>266.26287713684184</v>
      </c>
      <c r="K869" s="16">
        <f>VLOOKUP($C869,'Growth rate'!$B$3:$T$93,7,FALSE)*VLOOKUP($E869,BY_COM_Demand_Drivers!$A$5:$I$100,8,FALSE)</f>
        <v>0</v>
      </c>
      <c r="L869" s="16">
        <f>VLOOKUP($C869,'Growth rate'!$B$3:$T$93,7,FALSE)*VLOOKUP($E869,BY_COM_Demand_Drivers!$A$5:$I$100,9,FALSE)</f>
        <v>0</v>
      </c>
      <c r="M869" s="49">
        <f t="shared" si="60"/>
        <v>0.6</v>
      </c>
    </row>
    <row r="870" spans="2:13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 t="shared" si="61"/>
        <v>162.31384990261876</v>
      </c>
      <c r="G870" s="16">
        <f t="shared" si="62"/>
        <v>0</v>
      </c>
      <c r="H870" s="16">
        <f t="shared" si="63"/>
        <v>0</v>
      </c>
      <c r="J870" s="16">
        <f>VLOOKUP($C870,'Growth rate'!$B$3:$T$93,7,FALSE)*VLOOKUP($E870,BY_COM_Demand_Drivers!$A$5:$I$100,7,FALSE)</f>
        <v>270.52308317103126</v>
      </c>
      <c r="K870" s="16">
        <f>VLOOKUP($C870,'Growth rate'!$B$3:$T$93,7,FALSE)*VLOOKUP($E870,BY_COM_Demand_Drivers!$A$5:$I$100,8,FALSE)</f>
        <v>0</v>
      </c>
      <c r="L870" s="16">
        <f>VLOOKUP($C870,'Growth rate'!$B$3:$T$93,7,FALSE)*VLOOKUP($E870,BY_COM_Demand_Drivers!$A$5:$I$100,9,FALSE)</f>
        <v>0</v>
      </c>
      <c r="M870" s="49">
        <f t="shared" si="60"/>
        <v>0.6</v>
      </c>
    </row>
    <row r="871" spans="2:13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 t="shared" si="61"/>
        <v>164.91087150106065</v>
      </c>
      <c r="G871" s="16">
        <f t="shared" si="62"/>
        <v>0</v>
      </c>
      <c r="H871" s="16">
        <f t="shared" si="63"/>
        <v>0</v>
      </c>
      <c r="J871" s="16">
        <f>VLOOKUP($C871,'Growth rate'!$B$3:$T$93,7,FALSE)*VLOOKUP($E871,BY_COM_Demand_Drivers!$A$5:$I$100,7,FALSE)</f>
        <v>274.85145250176777</v>
      </c>
      <c r="K871" s="16">
        <f>VLOOKUP($C871,'Growth rate'!$B$3:$T$93,7,FALSE)*VLOOKUP($E871,BY_COM_Demand_Drivers!$A$5:$I$100,8,FALSE)</f>
        <v>0</v>
      </c>
      <c r="L871" s="16">
        <f>VLOOKUP($C871,'Growth rate'!$B$3:$T$93,7,FALSE)*VLOOKUP($E871,BY_COM_Demand_Drivers!$A$5:$I$100,9,FALSE)</f>
        <v>0</v>
      </c>
      <c r="M871" s="49">
        <f t="shared" si="60"/>
        <v>0.6</v>
      </c>
    </row>
    <row r="872" spans="2:13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 t="shared" si="61"/>
        <v>167.54944544507765</v>
      </c>
      <c r="G872" s="16">
        <f t="shared" si="62"/>
        <v>0</v>
      </c>
      <c r="H872" s="16">
        <f t="shared" si="63"/>
        <v>0</v>
      </c>
      <c r="J872" s="16">
        <f>VLOOKUP($C872,'Growth rate'!$B$3:$T$93,7,FALSE)*VLOOKUP($E872,BY_COM_Demand_Drivers!$A$5:$I$100,7,FALSE)</f>
        <v>279.2490757417961</v>
      </c>
      <c r="K872" s="16">
        <f>VLOOKUP($C872,'Growth rate'!$B$3:$T$93,7,FALSE)*VLOOKUP($E872,BY_COM_Demand_Drivers!$A$5:$I$100,8,FALSE)</f>
        <v>0</v>
      </c>
      <c r="L872" s="16">
        <f>VLOOKUP($C872,'Growth rate'!$B$3:$T$93,7,FALSE)*VLOOKUP($E872,BY_COM_Demand_Drivers!$A$5:$I$100,9,FALSE)</f>
        <v>0</v>
      </c>
      <c r="M872" s="49">
        <f t="shared" si="60"/>
        <v>0.6</v>
      </c>
    </row>
    <row r="873" spans="2:13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 t="shared" si="61"/>
        <v>170.23023657219889</v>
      </c>
      <c r="G873" s="16">
        <f t="shared" si="62"/>
        <v>0</v>
      </c>
      <c r="H873" s="16">
        <f t="shared" si="63"/>
        <v>0</v>
      </c>
      <c r="J873" s="16">
        <f>VLOOKUP($C873,'Growth rate'!$B$3:$T$93,7,FALSE)*VLOOKUP($E873,BY_COM_Demand_Drivers!$A$5:$I$100,7,FALSE)</f>
        <v>283.71706095366483</v>
      </c>
      <c r="K873" s="16">
        <f>VLOOKUP($C873,'Growth rate'!$B$3:$T$93,7,FALSE)*VLOOKUP($E873,BY_COM_Demand_Drivers!$A$5:$I$100,8,FALSE)</f>
        <v>0</v>
      </c>
      <c r="L873" s="16">
        <f>VLOOKUP($C873,'Growth rate'!$B$3:$T$93,7,FALSE)*VLOOKUP($E873,BY_COM_Demand_Drivers!$A$5:$I$100,9,FALSE)</f>
        <v>0</v>
      </c>
      <c r="M873" s="49">
        <f t="shared" si="60"/>
        <v>0.6</v>
      </c>
    </row>
    <row r="874" spans="2:13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 t="shared" si="61"/>
        <v>172.95392035735406</v>
      </c>
      <c r="G874" s="16">
        <f t="shared" si="62"/>
        <v>0</v>
      </c>
      <c r="H874" s="16">
        <f t="shared" si="63"/>
        <v>0</v>
      </c>
      <c r="J874" s="16">
        <f>VLOOKUP($C874,'Growth rate'!$B$3:$T$93,7,FALSE)*VLOOKUP($E874,BY_COM_Demand_Drivers!$A$5:$I$100,7,FALSE)</f>
        <v>288.25653392892343</v>
      </c>
      <c r="K874" s="16">
        <f>VLOOKUP($C874,'Growth rate'!$B$3:$T$93,7,FALSE)*VLOOKUP($E874,BY_COM_Demand_Drivers!$A$5:$I$100,8,FALSE)</f>
        <v>0</v>
      </c>
      <c r="L874" s="16">
        <f>VLOOKUP($C874,'Growth rate'!$B$3:$T$93,7,FALSE)*VLOOKUP($E874,BY_COM_Demand_Drivers!$A$5:$I$100,9,FALSE)</f>
        <v>0</v>
      </c>
      <c r="M874" s="49">
        <f t="shared" si="60"/>
        <v>0.6</v>
      </c>
    </row>
    <row r="875" spans="2:13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 t="shared" si="61"/>
        <v>175.72118308307174</v>
      </c>
      <c r="G875" s="16">
        <f t="shared" si="62"/>
        <v>0</v>
      </c>
      <c r="H875" s="16">
        <f t="shared" si="63"/>
        <v>0</v>
      </c>
      <c r="J875" s="16">
        <f>VLOOKUP($C875,'Growth rate'!$B$3:$T$93,7,FALSE)*VLOOKUP($E875,BY_COM_Demand_Drivers!$A$5:$I$100,7,FALSE)</f>
        <v>292.86863847178626</v>
      </c>
      <c r="K875" s="16">
        <f>VLOOKUP($C875,'Growth rate'!$B$3:$T$93,7,FALSE)*VLOOKUP($E875,BY_COM_Demand_Drivers!$A$5:$I$100,8,FALSE)</f>
        <v>0</v>
      </c>
      <c r="L875" s="16">
        <f>VLOOKUP($C875,'Growth rate'!$B$3:$T$93,7,FALSE)*VLOOKUP($E875,BY_COM_Demand_Drivers!$A$5:$I$100,9,FALSE)</f>
        <v>0</v>
      </c>
      <c r="M875" s="49">
        <f t="shared" si="60"/>
        <v>0.6</v>
      </c>
    </row>
    <row r="876" spans="2:13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 t="shared" si="61"/>
        <v>178.53272201240088</v>
      </c>
      <c r="G876" s="16">
        <f t="shared" si="62"/>
        <v>0</v>
      </c>
      <c r="H876" s="16">
        <f t="shared" si="63"/>
        <v>0</v>
      </c>
      <c r="J876" s="16">
        <f>VLOOKUP($C876,'Growth rate'!$B$3:$T$93,7,FALSE)*VLOOKUP($E876,BY_COM_Demand_Drivers!$A$5:$I$100,7,FALSE)</f>
        <v>297.5545366873348</v>
      </c>
      <c r="K876" s="16">
        <f>VLOOKUP($C876,'Growth rate'!$B$3:$T$93,7,FALSE)*VLOOKUP($E876,BY_COM_Demand_Drivers!$A$5:$I$100,8,FALSE)</f>
        <v>0</v>
      </c>
      <c r="L876" s="16">
        <f>VLOOKUP($C876,'Growth rate'!$B$3:$T$93,7,FALSE)*VLOOKUP($E876,BY_COM_Demand_Drivers!$A$5:$I$100,9,FALSE)</f>
        <v>0</v>
      </c>
      <c r="M876" s="49">
        <f t="shared" si="60"/>
        <v>0.6</v>
      </c>
    </row>
    <row r="877" spans="2:13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 t="shared" si="61"/>
        <v>181.38924556459926</v>
      </c>
      <c r="G877" s="16">
        <f t="shared" si="62"/>
        <v>0</v>
      </c>
      <c r="H877" s="16">
        <f t="shared" si="63"/>
        <v>0</v>
      </c>
      <c r="J877" s="16">
        <f>VLOOKUP($C877,'Growth rate'!$B$3:$T$93,7,FALSE)*VLOOKUP($E877,BY_COM_Demand_Drivers!$A$5:$I$100,7,FALSE)</f>
        <v>302.31540927433213</v>
      </c>
      <c r="K877" s="16">
        <f>VLOOKUP($C877,'Growth rate'!$B$3:$T$93,7,FALSE)*VLOOKUP($E877,BY_COM_Demand_Drivers!$A$5:$I$100,8,FALSE)</f>
        <v>0</v>
      </c>
      <c r="L877" s="16">
        <f>VLOOKUP($C877,'Growth rate'!$B$3:$T$93,7,FALSE)*VLOOKUP($E877,BY_COM_Demand_Drivers!$A$5:$I$100,9,FALSE)</f>
        <v>0</v>
      </c>
      <c r="M877" s="49">
        <f t="shared" si="60"/>
        <v>0.6</v>
      </c>
    </row>
    <row r="878" spans="2:13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 t="shared" si="61"/>
        <v>184.29147349363288</v>
      </c>
      <c r="G878" s="16">
        <f t="shared" si="62"/>
        <v>0</v>
      </c>
      <c r="H878" s="16">
        <f t="shared" si="63"/>
        <v>0</v>
      </c>
      <c r="J878" s="16">
        <f>VLOOKUP($C878,'Growth rate'!$B$3:$T$93,7,FALSE)*VLOOKUP($E878,BY_COM_Demand_Drivers!$A$5:$I$100,7,FALSE)</f>
        <v>307.15245582272149</v>
      </c>
      <c r="K878" s="16">
        <f>VLOOKUP($C878,'Growth rate'!$B$3:$T$93,7,FALSE)*VLOOKUP($E878,BY_COM_Demand_Drivers!$A$5:$I$100,8,FALSE)</f>
        <v>0</v>
      </c>
      <c r="L878" s="16">
        <f>VLOOKUP($C878,'Growth rate'!$B$3:$T$93,7,FALSE)*VLOOKUP($E878,BY_COM_Demand_Drivers!$A$5:$I$100,9,FALSE)</f>
        <v>0</v>
      </c>
      <c r="M878" s="49">
        <f t="shared" si="60"/>
        <v>0.6</v>
      </c>
    </row>
    <row r="879" spans="2:13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 t="shared" si="61"/>
        <v>187.24013706953102</v>
      </c>
      <c r="G879" s="16">
        <f t="shared" si="62"/>
        <v>0</v>
      </c>
      <c r="H879" s="16">
        <f t="shared" si="63"/>
        <v>0</v>
      </c>
      <c r="J879" s="16">
        <f>VLOOKUP($C879,'Growth rate'!$B$3:$T$93,7,FALSE)*VLOOKUP($E879,BY_COM_Demand_Drivers!$A$5:$I$100,7,FALSE)</f>
        <v>312.06689511588502</v>
      </c>
      <c r="K879" s="16">
        <f>VLOOKUP($C879,'Growth rate'!$B$3:$T$93,7,FALSE)*VLOOKUP($E879,BY_COM_Demand_Drivers!$A$5:$I$100,8,FALSE)</f>
        <v>0</v>
      </c>
      <c r="L879" s="16">
        <f>VLOOKUP($C879,'Growth rate'!$B$3:$T$93,7,FALSE)*VLOOKUP($E879,BY_COM_Demand_Drivers!$A$5:$I$100,9,FALSE)</f>
        <v>0</v>
      </c>
      <c r="M879" s="49">
        <f t="shared" si="60"/>
        <v>0.6</v>
      </c>
    </row>
    <row r="880" spans="2:13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 t="shared" si="61"/>
        <v>190.23597926264344</v>
      </c>
      <c r="G880" s="16">
        <f t="shared" si="62"/>
        <v>0</v>
      </c>
      <c r="H880" s="16">
        <f t="shared" si="63"/>
        <v>0</v>
      </c>
      <c r="J880" s="16">
        <f>VLOOKUP($C880,'Growth rate'!$B$3:$T$93,7,FALSE)*VLOOKUP($E880,BY_COM_Demand_Drivers!$A$5:$I$100,7,FALSE)</f>
        <v>317.05996543773909</v>
      </c>
      <c r="K880" s="16">
        <f>VLOOKUP($C880,'Growth rate'!$B$3:$T$93,7,FALSE)*VLOOKUP($E880,BY_COM_Demand_Drivers!$A$5:$I$100,8,FALSE)</f>
        <v>0</v>
      </c>
      <c r="L880" s="16">
        <f>VLOOKUP($C880,'Growth rate'!$B$3:$T$93,7,FALSE)*VLOOKUP($E880,BY_COM_Demand_Drivers!$A$5:$I$100,9,FALSE)</f>
        <v>0</v>
      </c>
      <c r="M880" s="49">
        <f t="shared" si="60"/>
        <v>0.6</v>
      </c>
    </row>
    <row r="881" spans="2:13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 t="shared" si="61"/>
        <v>193.27975493084577</v>
      </c>
      <c r="G881" s="16">
        <f t="shared" si="62"/>
        <v>0</v>
      </c>
      <c r="H881" s="16">
        <f t="shared" si="63"/>
        <v>0</v>
      </c>
      <c r="J881" s="16">
        <f>VLOOKUP($C881,'Growth rate'!$B$3:$T$93,7,FALSE)*VLOOKUP($E881,BY_COM_Demand_Drivers!$A$5:$I$100,7,FALSE)</f>
        <v>322.13292488474298</v>
      </c>
      <c r="K881" s="16">
        <f>VLOOKUP($C881,'Growth rate'!$B$3:$T$93,7,FALSE)*VLOOKUP($E881,BY_COM_Demand_Drivers!$A$5:$I$100,8,FALSE)</f>
        <v>0</v>
      </c>
      <c r="L881" s="16">
        <f>VLOOKUP($C881,'Growth rate'!$B$3:$T$93,7,FALSE)*VLOOKUP($E881,BY_COM_Demand_Drivers!$A$5:$I$100,9,FALSE)</f>
        <v>0</v>
      </c>
      <c r="M881" s="49">
        <f t="shared" si="60"/>
        <v>0.6</v>
      </c>
    </row>
    <row r="882" spans="2:13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 t="shared" si="61"/>
        <v>196.37223100973927</v>
      </c>
      <c r="G882" s="16">
        <f t="shared" si="62"/>
        <v>0</v>
      </c>
      <c r="H882" s="16">
        <f t="shared" si="63"/>
        <v>0</v>
      </c>
      <c r="J882" s="16">
        <f>VLOOKUP($C882,'Growth rate'!$B$3:$T$93,7,FALSE)*VLOOKUP($E882,BY_COM_Demand_Drivers!$A$5:$I$100,7,FALSE)</f>
        <v>327.28705168289878</v>
      </c>
      <c r="K882" s="16">
        <f>VLOOKUP($C882,'Growth rate'!$B$3:$T$93,7,FALSE)*VLOOKUP($E882,BY_COM_Demand_Drivers!$A$5:$I$100,8,FALSE)</f>
        <v>0</v>
      </c>
      <c r="L882" s="16">
        <f>VLOOKUP($C882,'Growth rate'!$B$3:$T$93,7,FALSE)*VLOOKUP($E882,BY_COM_Demand_Drivers!$A$5:$I$100,9,FALSE)</f>
        <v>0</v>
      </c>
      <c r="M882" s="49">
        <f t="shared" si="60"/>
        <v>0.6</v>
      </c>
    </row>
    <row r="883" spans="2:13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 t="shared" si="61"/>
        <v>199.51418670589516</v>
      </c>
      <c r="G883" s="16">
        <f t="shared" si="62"/>
        <v>0</v>
      </c>
      <c r="H883" s="16">
        <f t="shared" si="63"/>
        <v>0</v>
      </c>
      <c r="J883" s="16">
        <f>VLOOKUP($C883,'Growth rate'!$B$3:$T$93,7,FALSE)*VLOOKUP($E883,BY_COM_Demand_Drivers!$A$5:$I$100,7,FALSE)</f>
        <v>332.52364450982526</v>
      </c>
      <c r="K883" s="16">
        <f>VLOOKUP($C883,'Growth rate'!$B$3:$T$93,7,FALSE)*VLOOKUP($E883,BY_COM_Demand_Drivers!$A$5:$I$100,8,FALSE)</f>
        <v>0</v>
      </c>
      <c r="L883" s="16">
        <f>VLOOKUP($C883,'Growth rate'!$B$3:$T$93,7,FALSE)*VLOOKUP($E883,BY_COM_Demand_Drivers!$A$5:$I$100,9,FALSE)</f>
        <v>0</v>
      </c>
      <c r="M883" s="49">
        <f t="shared" si="60"/>
        <v>0.6</v>
      </c>
    </row>
    <row r="884" spans="2:13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 t="shared" si="61"/>
        <v>202.70641369318949</v>
      </c>
      <c r="G884" s="16">
        <f t="shared" si="62"/>
        <v>0</v>
      </c>
      <c r="H884" s="16">
        <f t="shared" si="63"/>
        <v>0</v>
      </c>
      <c r="J884" s="16">
        <f>VLOOKUP($C884,'Growth rate'!$B$3:$T$93,7,FALSE)*VLOOKUP($E884,BY_COM_Demand_Drivers!$A$5:$I$100,7,FALSE)</f>
        <v>337.84402282198249</v>
      </c>
      <c r="K884" s="16">
        <f>VLOOKUP($C884,'Growth rate'!$B$3:$T$93,7,FALSE)*VLOOKUP($E884,BY_COM_Demand_Drivers!$A$5:$I$100,8,FALSE)</f>
        <v>0</v>
      </c>
      <c r="L884" s="16">
        <f>VLOOKUP($C884,'Growth rate'!$B$3:$T$93,7,FALSE)*VLOOKUP($E884,BY_COM_Demand_Drivers!$A$5:$I$100,9,FALSE)</f>
        <v>0</v>
      </c>
      <c r="M884" s="49">
        <f t="shared" si="60"/>
        <v>0.6</v>
      </c>
    </row>
    <row r="885" spans="2:13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 t="shared" si="61"/>
        <v>205.94971631228051</v>
      </c>
      <c r="G885" s="16">
        <f t="shared" si="62"/>
        <v>0</v>
      </c>
      <c r="H885" s="16">
        <f t="shared" si="63"/>
        <v>0</v>
      </c>
      <c r="J885" s="16">
        <f>VLOOKUP($C885,'Growth rate'!$B$3:$T$93,7,FALSE)*VLOOKUP($E885,BY_COM_Demand_Drivers!$A$5:$I$100,7,FALSE)</f>
        <v>343.24952718713422</v>
      </c>
      <c r="K885" s="16">
        <f>VLOOKUP($C885,'Growth rate'!$B$3:$T$93,7,FALSE)*VLOOKUP($E885,BY_COM_Demand_Drivers!$A$5:$I$100,8,FALSE)</f>
        <v>0</v>
      </c>
      <c r="L885" s="16">
        <f>VLOOKUP($C885,'Growth rate'!$B$3:$T$93,7,FALSE)*VLOOKUP($E885,BY_COM_Demand_Drivers!$A$5:$I$100,9,FALSE)</f>
        <v>0</v>
      </c>
      <c r="M885" s="49">
        <f t="shared" si="60"/>
        <v>0.6</v>
      </c>
    </row>
    <row r="886" spans="2:13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 t="shared" si="61"/>
        <v>209.24491177327701</v>
      </c>
      <c r="G886" s="16">
        <f t="shared" si="62"/>
        <v>0</v>
      </c>
      <c r="H886" s="16">
        <f t="shared" si="63"/>
        <v>0</v>
      </c>
      <c r="J886" s="16">
        <f>VLOOKUP($C886,'Growth rate'!$B$3:$T$93,7,FALSE)*VLOOKUP($E886,BY_COM_Demand_Drivers!$A$5:$I$100,7,FALSE)</f>
        <v>348.74151962212835</v>
      </c>
      <c r="K886" s="16">
        <f>VLOOKUP($C886,'Growth rate'!$B$3:$T$93,7,FALSE)*VLOOKUP($E886,BY_COM_Demand_Drivers!$A$5:$I$100,8,FALSE)</f>
        <v>0</v>
      </c>
      <c r="L886" s="16">
        <f>VLOOKUP($C886,'Growth rate'!$B$3:$T$93,7,FALSE)*VLOOKUP($E886,BY_COM_Demand_Drivers!$A$5:$I$100,9,FALSE)</f>
        <v>0</v>
      </c>
      <c r="M886" s="49">
        <f t="shared" si="60"/>
        <v>0.6</v>
      </c>
    </row>
    <row r="887" spans="2:13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 t="shared" si="61"/>
        <v>212.5928303616495</v>
      </c>
      <c r="G887" s="16">
        <f t="shared" si="62"/>
        <v>0</v>
      </c>
      <c r="H887" s="16">
        <f t="shared" si="63"/>
        <v>0</v>
      </c>
      <c r="J887" s="16">
        <f>VLOOKUP($C887,'Growth rate'!$B$3:$T$93,7,FALSE)*VLOOKUP($E887,BY_COM_Demand_Drivers!$A$5:$I$100,7,FALSE)</f>
        <v>354.3213839360825</v>
      </c>
      <c r="K887" s="16">
        <f>VLOOKUP($C887,'Growth rate'!$B$3:$T$93,7,FALSE)*VLOOKUP($E887,BY_COM_Demand_Drivers!$A$5:$I$100,8,FALSE)</f>
        <v>0</v>
      </c>
      <c r="L887" s="16">
        <f>VLOOKUP($C887,'Growth rate'!$B$3:$T$93,7,FALSE)*VLOOKUP($E887,BY_COM_Demand_Drivers!$A$5:$I$100,9,FALSE)</f>
        <v>0</v>
      </c>
      <c r="M887" s="49">
        <f t="shared" si="60"/>
        <v>0.6</v>
      </c>
    </row>
    <row r="888" spans="2:13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 t="shared" si="61"/>
        <v>215.9943156474358</v>
      </c>
      <c r="G888" s="16">
        <f t="shared" si="62"/>
        <v>0</v>
      </c>
      <c r="H888" s="16">
        <f t="shared" si="63"/>
        <v>0</v>
      </c>
      <c r="J888" s="16">
        <f>VLOOKUP($C888,'Growth rate'!$B$3:$T$93,7,FALSE)*VLOOKUP($E888,BY_COM_Demand_Drivers!$A$5:$I$100,7,FALSE)</f>
        <v>359.99052607905969</v>
      </c>
      <c r="K888" s="16">
        <f>VLOOKUP($C888,'Growth rate'!$B$3:$T$93,7,FALSE)*VLOOKUP($E888,BY_COM_Demand_Drivers!$A$5:$I$100,8,FALSE)</f>
        <v>0</v>
      </c>
      <c r="L888" s="16">
        <f>VLOOKUP($C888,'Growth rate'!$B$3:$T$93,7,FALSE)*VLOOKUP($E888,BY_COM_Demand_Drivers!$A$5:$I$100,9,FALSE)</f>
        <v>0</v>
      </c>
      <c r="M888" s="49">
        <f t="shared" si="60"/>
        <v>0.6</v>
      </c>
    </row>
    <row r="889" spans="2:13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 t="shared" si="61"/>
        <v>219.45022469779485</v>
      </c>
      <c r="G889" s="16">
        <f t="shared" si="62"/>
        <v>0</v>
      </c>
      <c r="H889" s="16">
        <f t="shared" si="63"/>
        <v>0</v>
      </c>
      <c r="J889" s="16">
        <f>VLOOKUP($C889,'Growth rate'!$B$3:$T$93,7,FALSE)*VLOOKUP($E889,BY_COM_Demand_Drivers!$A$5:$I$100,7,FALSE)</f>
        <v>365.75037449632475</v>
      </c>
      <c r="K889" s="16">
        <f>VLOOKUP($C889,'Growth rate'!$B$3:$T$93,7,FALSE)*VLOOKUP($E889,BY_COM_Demand_Drivers!$A$5:$I$100,8,FALSE)</f>
        <v>0</v>
      </c>
      <c r="L889" s="16">
        <f>VLOOKUP($C889,'Growth rate'!$B$3:$T$93,7,FALSE)*VLOOKUP($E889,BY_COM_Demand_Drivers!$A$5:$I$100,9,FALSE)</f>
        <v>0</v>
      </c>
      <c r="M889" s="49">
        <f t="shared" si="60"/>
        <v>0.6</v>
      </c>
    </row>
    <row r="890" spans="2:13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 t="shared" si="61"/>
        <v>222.96142829295954</v>
      </c>
      <c r="G890" s="16">
        <f t="shared" si="62"/>
        <v>0</v>
      </c>
      <c r="H890" s="16">
        <f t="shared" si="63"/>
        <v>0</v>
      </c>
      <c r="J890" s="16">
        <f>VLOOKUP($C890,'Growth rate'!$B$3:$T$93,7,FALSE)*VLOOKUP($E890,BY_COM_Demand_Drivers!$A$5:$I$100,7,FALSE)</f>
        <v>371.60238048826591</v>
      </c>
      <c r="K890" s="16">
        <f>VLOOKUP($C890,'Growth rate'!$B$3:$T$93,7,FALSE)*VLOOKUP($E890,BY_COM_Demand_Drivers!$A$5:$I$100,8,FALSE)</f>
        <v>0</v>
      </c>
      <c r="L890" s="16">
        <f>VLOOKUP($C890,'Growth rate'!$B$3:$T$93,7,FALSE)*VLOOKUP($E890,BY_COM_Demand_Drivers!$A$5:$I$100,9,FALSE)</f>
        <v>0</v>
      </c>
      <c r="M890" s="49">
        <f t="shared" si="60"/>
        <v>0.6</v>
      </c>
    </row>
    <row r="891" spans="2:13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 t="shared" si="61"/>
        <v>226.52881114564693</v>
      </c>
      <c r="G891" s="16">
        <f t="shared" si="62"/>
        <v>0</v>
      </c>
      <c r="H891" s="16">
        <f t="shared" si="63"/>
        <v>0</v>
      </c>
      <c r="J891" s="16">
        <f>VLOOKUP($C891,'Growth rate'!$B$3:$T$93,7,FALSE)*VLOOKUP($E891,BY_COM_Demand_Drivers!$A$5:$I$100,7,FALSE)</f>
        <v>377.54801857607822</v>
      </c>
      <c r="K891" s="16">
        <f>VLOOKUP($C891,'Growth rate'!$B$3:$T$93,7,FALSE)*VLOOKUP($E891,BY_COM_Demand_Drivers!$A$5:$I$100,8,FALSE)</f>
        <v>0</v>
      </c>
      <c r="L891" s="16">
        <f>VLOOKUP($C891,'Growth rate'!$B$3:$T$93,7,FALSE)*VLOOKUP($E891,BY_COM_Demand_Drivers!$A$5:$I$100,9,FALSE)</f>
        <v>0</v>
      </c>
      <c r="M891" s="49">
        <f t="shared" si="60"/>
        <v>0.6</v>
      </c>
    </row>
    <row r="892" spans="2:13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 t="shared" si="61"/>
        <v>230.15327212397727</v>
      </c>
      <c r="G892" s="16">
        <f t="shared" si="62"/>
        <v>0</v>
      </c>
      <c r="H892" s="16">
        <f t="shared" si="63"/>
        <v>0</v>
      </c>
      <c r="J892" s="16">
        <f>VLOOKUP($C892,'Growth rate'!$B$3:$T$93,7,FALSE)*VLOOKUP($E892,BY_COM_Demand_Drivers!$A$5:$I$100,7,FALSE)</f>
        <v>383.58878687329548</v>
      </c>
      <c r="K892" s="16">
        <f>VLOOKUP($C892,'Growth rate'!$B$3:$T$93,7,FALSE)*VLOOKUP($E892,BY_COM_Demand_Drivers!$A$5:$I$100,8,FALSE)</f>
        <v>0</v>
      </c>
      <c r="L892" s="16">
        <f>VLOOKUP($C892,'Growth rate'!$B$3:$T$93,7,FALSE)*VLOOKUP($E892,BY_COM_Demand_Drivers!$A$5:$I$100,9,FALSE)</f>
        <v>0</v>
      </c>
      <c r="M892" s="49">
        <f t="shared" si="60"/>
        <v>0.6</v>
      </c>
    </row>
    <row r="893" spans="2:13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 t="shared" si="61"/>
        <v>233.83572447796092</v>
      </c>
      <c r="G893" s="16">
        <f t="shared" si="62"/>
        <v>0</v>
      </c>
      <c r="H893" s="16">
        <f t="shared" si="63"/>
        <v>0</v>
      </c>
      <c r="J893" s="16">
        <f>VLOOKUP($C893,'Growth rate'!$B$3:$T$93,7,FALSE)*VLOOKUP($E893,BY_COM_Demand_Drivers!$A$5:$I$100,7,FALSE)</f>
        <v>389.72620746326822</v>
      </c>
      <c r="K893" s="16">
        <f>VLOOKUP($C893,'Growth rate'!$B$3:$T$93,7,FALSE)*VLOOKUP($E893,BY_COM_Demand_Drivers!$A$5:$I$100,8,FALSE)</f>
        <v>0</v>
      </c>
      <c r="L893" s="16">
        <f>VLOOKUP($C893,'Growth rate'!$B$3:$T$93,7,FALSE)*VLOOKUP($E893,BY_COM_Demand_Drivers!$A$5:$I$100,9,FALSE)</f>
        <v>0</v>
      </c>
      <c r="M893" s="49">
        <f t="shared" si="60"/>
        <v>0.6</v>
      </c>
    </row>
    <row r="894" spans="2:13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 t="shared" si="61"/>
        <v>237.57709606960827</v>
      </c>
      <c r="G894" s="16">
        <f t="shared" si="62"/>
        <v>0</v>
      </c>
      <c r="H894" s="16">
        <f t="shared" si="63"/>
        <v>0</v>
      </c>
      <c r="J894" s="16">
        <f>VLOOKUP($C894,'Growth rate'!$B$3:$T$93,7,FALSE)*VLOOKUP($E894,BY_COM_Demand_Drivers!$A$5:$I$100,7,FALSE)</f>
        <v>395.96182678268048</v>
      </c>
      <c r="K894" s="16">
        <f>VLOOKUP($C894,'Growth rate'!$B$3:$T$93,7,FALSE)*VLOOKUP($E894,BY_COM_Demand_Drivers!$A$5:$I$100,8,FALSE)</f>
        <v>0</v>
      </c>
      <c r="L894" s="16">
        <f>VLOOKUP($C894,'Growth rate'!$B$3:$T$93,7,FALSE)*VLOOKUP($E894,BY_COM_Demand_Drivers!$A$5:$I$100,9,FALSE)</f>
        <v>0</v>
      </c>
      <c r="M894" s="49">
        <f t="shared" si="60"/>
        <v>0.6</v>
      </c>
    </row>
    <row r="895" spans="2:13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 t="shared" si="61"/>
        <v>241.37832960672208</v>
      </c>
      <c r="G895" s="16">
        <f t="shared" si="62"/>
        <v>0</v>
      </c>
      <c r="H895" s="16">
        <f t="shared" si="63"/>
        <v>0</v>
      </c>
      <c r="J895" s="16">
        <f>VLOOKUP($C895,'Growth rate'!$B$3:$T$93,7,FALSE)*VLOOKUP($E895,BY_COM_Demand_Drivers!$A$5:$I$100,7,FALSE)</f>
        <v>402.29721601120349</v>
      </c>
      <c r="K895" s="16">
        <f>VLOOKUP($C895,'Growth rate'!$B$3:$T$93,7,FALSE)*VLOOKUP($E895,BY_COM_Demand_Drivers!$A$5:$I$100,8,FALSE)</f>
        <v>0</v>
      </c>
      <c r="L895" s="16">
        <f>VLOOKUP($C895,'Growth rate'!$B$3:$T$93,7,FALSE)*VLOOKUP($E895,BY_COM_Demand_Drivers!$A$5:$I$100,9,FALSE)</f>
        <v>0</v>
      </c>
      <c r="M895" s="49">
        <f t="shared" ref="M895:M905" si="64">M813</f>
        <v>0.6</v>
      </c>
    </row>
    <row r="896" spans="2:13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 t="shared" si="61"/>
        <v>245.24038288042959</v>
      </c>
      <c r="G896" s="16">
        <f t="shared" si="62"/>
        <v>0</v>
      </c>
      <c r="H896" s="16">
        <f t="shared" si="63"/>
        <v>0</v>
      </c>
      <c r="J896" s="16">
        <f>VLOOKUP($C896,'Growth rate'!$B$3:$T$93,7,FALSE)*VLOOKUP($E896,BY_COM_Demand_Drivers!$A$5:$I$100,7,FALSE)</f>
        <v>408.73397146738267</v>
      </c>
      <c r="K896" s="16">
        <f>VLOOKUP($C896,'Growth rate'!$B$3:$T$93,7,FALSE)*VLOOKUP($E896,BY_COM_Demand_Drivers!$A$5:$I$100,8,FALSE)</f>
        <v>0</v>
      </c>
      <c r="L896" s="16">
        <f>VLOOKUP($C896,'Growth rate'!$B$3:$T$93,7,FALSE)*VLOOKUP($E896,BY_COM_Demand_Drivers!$A$5:$I$100,9,FALSE)</f>
        <v>0</v>
      </c>
      <c r="M896" s="49">
        <f t="shared" si="64"/>
        <v>0.6</v>
      </c>
    </row>
    <row r="897" spans="2:13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 t="shared" si="61"/>
        <v>249.16422900651648</v>
      </c>
      <c r="G897" s="16">
        <f t="shared" si="62"/>
        <v>0</v>
      </c>
      <c r="H897" s="16">
        <f t="shared" si="63"/>
        <v>0</v>
      </c>
      <c r="J897" s="16">
        <f>VLOOKUP($C897,'Growth rate'!$B$3:$T$93,7,FALSE)*VLOOKUP($E897,BY_COM_Demand_Drivers!$A$5:$I$100,7,FALSE)</f>
        <v>415.27371501086083</v>
      </c>
      <c r="K897" s="16">
        <f>VLOOKUP($C897,'Growth rate'!$B$3:$T$93,7,FALSE)*VLOOKUP($E897,BY_COM_Demand_Drivers!$A$5:$I$100,8,FALSE)</f>
        <v>0</v>
      </c>
      <c r="L897" s="16">
        <f>VLOOKUP($C897,'Growth rate'!$B$3:$T$93,7,FALSE)*VLOOKUP($E897,BY_COM_Demand_Drivers!$A$5:$I$100,9,FALSE)</f>
        <v>0</v>
      </c>
      <c r="M897" s="49">
        <f t="shared" si="64"/>
        <v>0.6</v>
      </c>
    </row>
    <row r="898" spans="2:13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 t="shared" si="61"/>
        <v>253.15085667062075</v>
      </c>
      <c r="G898" s="16">
        <f t="shared" si="62"/>
        <v>0</v>
      </c>
      <c r="H898" s="16">
        <f t="shared" si="63"/>
        <v>0</v>
      </c>
      <c r="J898" s="16">
        <f>VLOOKUP($C898,'Growth rate'!$B$3:$T$93,7,FALSE)*VLOOKUP($E898,BY_COM_Demand_Drivers!$A$5:$I$100,7,FALSE)</f>
        <v>421.91809445103462</v>
      </c>
      <c r="K898" s="16">
        <f>VLOOKUP($C898,'Growth rate'!$B$3:$T$93,7,FALSE)*VLOOKUP($E898,BY_COM_Demand_Drivers!$A$5:$I$100,8,FALSE)</f>
        <v>0</v>
      </c>
      <c r="L898" s="16">
        <f>VLOOKUP($C898,'Growth rate'!$B$3:$T$93,7,FALSE)*VLOOKUP($E898,BY_COM_Demand_Drivers!$A$5:$I$100,9,FALSE)</f>
        <v>0</v>
      </c>
      <c r="M898" s="49">
        <f t="shared" si="64"/>
        <v>0.6</v>
      </c>
    </row>
    <row r="899" spans="2:13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 t="shared" si="61"/>
        <v>257.20127037735074</v>
      </c>
      <c r="G899" s="16">
        <f t="shared" si="62"/>
        <v>0</v>
      </c>
      <c r="H899" s="16">
        <f t="shared" si="63"/>
        <v>0</v>
      </c>
      <c r="J899" s="16">
        <f>VLOOKUP($C899,'Growth rate'!$B$3:$T$93,7,FALSE)*VLOOKUP($E899,BY_COM_Demand_Drivers!$A$5:$I$100,7,FALSE)</f>
        <v>428.66878396225121</v>
      </c>
      <c r="K899" s="16">
        <f>VLOOKUP($C899,'Growth rate'!$B$3:$T$93,7,FALSE)*VLOOKUP($E899,BY_COM_Demand_Drivers!$A$5:$I$100,8,FALSE)</f>
        <v>0</v>
      </c>
      <c r="L899" s="16">
        <f>VLOOKUP($C899,'Growth rate'!$B$3:$T$93,7,FALSE)*VLOOKUP($E899,BY_COM_Demand_Drivers!$A$5:$I$100,9,FALSE)</f>
        <v>0</v>
      </c>
      <c r="M899" s="49">
        <f t="shared" si="64"/>
        <v>0.6</v>
      </c>
    </row>
    <row r="900" spans="2:13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 t="shared" si="61"/>
        <v>261.31649070338835</v>
      </c>
      <c r="G900" s="16">
        <f t="shared" si="62"/>
        <v>0</v>
      </c>
      <c r="H900" s="16">
        <f t="shared" si="63"/>
        <v>0</v>
      </c>
      <c r="J900" s="16">
        <f>VLOOKUP($C900,'Growth rate'!$B$3:$T$93,7,FALSE)*VLOOKUP($E900,BY_COM_Demand_Drivers!$A$5:$I$100,7,FALSE)</f>
        <v>435.52748450564724</v>
      </c>
      <c r="K900" s="16">
        <f>VLOOKUP($C900,'Growth rate'!$B$3:$T$93,7,FALSE)*VLOOKUP($E900,BY_COM_Demand_Drivers!$A$5:$I$100,8,FALSE)</f>
        <v>0</v>
      </c>
      <c r="L900" s="16">
        <f>VLOOKUP($C900,'Growth rate'!$B$3:$T$93,7,FALSE)*VLOOKUP($E900,BY_COM_Demand_Drivers!$A$5:$I$100,9,FALSE)</f>
        <v>0</v>
      </c>
      <c r="M900" s="49">
        <f t="shared" si="64"/>
        <v>0.6</v>
      </c>
    </row>
    <row r="901" spans="2:13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 t="shared" ref="F901:F905" si="65">J901*$M901</f>
        <v>265.49755455464259</v>
      </c>
      <c r="G901" s="16">
        <f t="shared" ref="G901:G905" si="66">K901*$M901</f>
        <v>0</v>
      </c>
      <c r="H901" s="16">
        <f t="shared" ref="H901:H905" si="67">L901*$M901</f>
        <v>0</v>
      </c>
      <c r="J901" s="16">
        <f>VLOOKUP($C901,'Growth rate'!$B$3:$T$93,7,FALSE)*VLOOKUP($E901,BY_COM_Demand_Drivers!$A$5:$I$100,7,FALSE)</f>
        <v>442.49592425773767</v>
      </c>
      <c r="K901" s="16">
        <f>VLOOKUP($C901,'Growth rate'!$B$3:$T$93,7,FALSE)*VLOOKUP($E901,BY_COM_Demand_Drivers!$A$5:$I$100,8,FALSE)</f>
        <v>0</v>
      </c>
      <c r="L901" s="16">
        <f>VLOOKUP($C901,'Growth rate'!$B$3:$T$93,7,FALSE)*VLOOKUP($E901,BY_COM_Demand_Drivers!$A$5:$I$100,9,FALSE)</f>
        <v>0</v>
      </c>
      <c r="M901" s="49">
        <f t="shared" si="64"/>
        <v>0.6</v>
      </c>
    </row>
    <row r="902" spans="2:13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 t="shared" si="65"/>
        <v>269.74551542751686</v>
      </c>
      <c r="G902" s="16">
        <f t="shared" si="66"/>
        <v>0</v>
      </c>
      <c r="H902" s="16">
        <f t="shared" si="67"/>
        <v>0</v>
      </c>
      <c r="J902" s="16">
        <f>VLOOKUP($C902,'Growth rate'!$B$3:$T$93,7,FALSE)*VLOOKUP($E902,BY_COM_Demand_Drivers!$A$5:$I$100,7,FALSE)</f>
        <v>449.57585904586142</v>
      </c>
      <c r="K902" s="16">
        <f>VLOOKUP($C902,'Growth rate'!$B$3:$T$93,7,FALSE)*VLOOKUP($E902,BY_COM_Demand_Drivers!$A$5:$I$100,8,FALSE)</f>
        <v>0</v>
      </c>
      <c r="L902" s="16">
        <f>VLOOKUP($C902,'Growth rate'!$B$3:$T$93,7,FALSE)*VLOOKUP($E902,BY_COM_Demand_Drivers!$A$5:$I$100,9,FALSE)</f>
        <v>0</v>
      </c>
      <c r="M902" s="49">
        <f t="shared" si="64"/>
        <v>0.6</v>
      </c>
    </row>
    <row r="903" spans="2:13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 t="shared" si="65"/>
        <v>274.06144367435706</v>
      </c>
      <c r="G903" s="16">
        <f t="shared" si="66"/>
        <v>0</v>
      </c>
      <c r="H903" s="16">
        <f t="shared" si="67"/>
        <v>0</v>
      </c>
      <c r="J903" s="16">
        <f>VLOOKUP($C903,'Growth rate'!$B$3:$T$93,7,FALSE)*VLOOKUP($E903,BY_COM_Demand_Drivers!$A$5:$I$100,7,FALSE)</f>
        <v>456.76907279059515</v>
      </c>
      <c r="K903" s="16">
        <f>VLOOKUP($C903,'Growth rate'!$B$3:$T$93,7,FALSE)*VLOOKUP($E903,BY_COM_Demand_Drivers!$A$5:$I$100,8,FALSE)</f>
        <v>0</v>
      </c>
      <c r="L903" s="16">
        <f>VLOOKUP($C903,'Growth rate'!$B$3:$T$93,7,FALSE)*VLOOKUP($E903,BY_COM_Demand_Drivers!$A$5:$I$100,9,FALSE)</f>
        <v>0</v>
      </c>
      <c r="M903" s="49">
        <f t="shared" si="64"/>
        <v>0.6</v>
      </c>
    </row>
    <row r="904" spans="2:13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 t="shared" si="65"/>
        <v>278.44642677314681</v>
      </c>
      <c r="G904" s="16">
        <f t="shared" si="66"/>
        <v>0</v>
      </c>
      <c r="H904" s="16">
        <f t="shared" si="67"/>
        <v>0</v>
      </c>
      <c r="J904" s="16">
        <f>VLOOKUP($C904,'Growth rate'!$B$3:$T$93,7,FALSE)*VLOOKUP($E904,BY_COM_Demand_Drivers!$A$5:$I$100,7,FALSE)</f>
        <v>464.07737795524474</v>
      </c>
      <c r="K904" s="16">
        <f>VLOOKUP($C904,'Growth rate'!$B$3:$T$93,7,FALSE)*VLOOKUP($E904,BY_COM_Demand_Drivers!$A$5:$I$100,8,FALSE)</f>
        <v>0</v>
      </c>
      <c r="L904" s="16">
        <f>VLOOKUP($C904,'Growth rate'!$B$3:$T$93,7,FALSE)*VLOOKUP($E904,BY_COM_Demand_Drivers!$A$5:$I$100,9,FALSE)</f>
        <v>0</v>
      </c>
      <c r="M904" s="49">
        <f t="shared" si="64"/>
        <v>0.6</v>
      </c>
    </row>
    <row r="905" spans="2:13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 t="shared" si="65"/>
        <v>282.90156960151722</v>
      </c>
      <c r="G905" s="16">
        <f t="shared" si="66"/>
        <v>0</v>
      </c>
      <c r="H905" s="16">
        <f t="shared" si="67"/>
        <v>0</v>
      </c>
      <c r="J905" s="16">
        <f>VLOOKUP($C905,'Growth rate'!$B$3:$T$93,7,FALSE)*VLOOKUP($E905,BY_COM_Demand_Drivers!$A$5:$I$100,7,FALSE)</f>
        <v>471.50261600252873</v>
      </c>
      <c r="K905" s="16">
        <f>VLOOKUP($C905,'Growth rate'!$B$3:$T$93,7,FALSE)*VLOOKUP($E905,BY_COM_Demand_Drivers!$A$5:$I$100,8,FALSE)</f>
        <v>0</v>
      </c>
      <c r="L905" s="16">
        <f>VLOOKUP($C905,'Growth rate'!$B$3:$T$93,7,FALSE)*VLOOKUP($E905,BY_COM_Demand_Drivers!$A$5:$I$100,9,FALSE)</f>
        <v>0</v>
      </c>
      <c r="M905" s="49">
        <f t="shared" si="64"/>
        <v>0.6</v>
      </c>
    </row>
  </sheetData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H577"/>
  <sheetViews>
    <sheetView topLeftCell="A3" workbookViewId="0">
      <selection activeCell="H3" sqref="H3"/>
    </sheetView>
  </sheetViews>
  <sheetFormatPr defaultColWidth="8.88671875" defaultRowHeight="14.4"/>
  <cols>
    <col min="1" max="16384" width="8.8867187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21</v>
      </c>
      <c r="G3" s="4" t="s">
        <v>22</v>
      </c>
      <c r="H3" s="4" t="s">
        <v>23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39.988840562999997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40.053432805719424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40.118025048438852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40.182617291158287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40.247209533877722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40.31180177659715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40.376394019316578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40.440986262036006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40.505578504755441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40.570170747474869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40.634762990194297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40.699355232913724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40.763947475633152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40.828539718352594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40.893131961072022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40.95772420379145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41.022316446510878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41.086908689230306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41.151500931949734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41.216093174669169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41.280685417388597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41.345277660108025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41.409869902827459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41.474462145546887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41.539054388266322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41.60364663098575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41.668238873705178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41.732831116424606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41.797423359144034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41.862015601863469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41.926607844582904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41.991200087302332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42.663059288699166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43.34566823731835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44.039198929115457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44.743826111981292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45.459727329772996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46.187082967049363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46.926076294522161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47.676893515234518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48.439723811478267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49.214759392461914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50.002195542741312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50.802230671425171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51.615066362167966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52.44090742396267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53.27996194274607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54.132441333830009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54.998560395171289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55.878537361494026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56.772593959277927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57.680955462626379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58.6038507500284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59.541512362028854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60.494176559821319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61.462083384778452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62.445476718934906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63.444604346437863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64.459718015980854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65.491073504236567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66.538930680304361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67.603553571189224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68.685210428328247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69.784173795181516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70.900720575904415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72.03513210511889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73.1876942188008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74.358697326301609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75.548436483522451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76.757211467258799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77.98532685073495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79.233092080346708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80.50082155363225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81.78883469849039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83.097456053666235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84.427015350524897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85.777847596133299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87.150293157671427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88.544697848194176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89.961413013765281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91.400795621985537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92.863208351937317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1.6616629512000001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1.6643469634181762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1.6670309756363524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1.669714987854529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1.6723990000727051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1.6750830122908815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1.6777670245090577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1.6804510367272338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1.6831350489454104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1.6858190611635866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1.6885030733817628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1.6911870855999389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1.6938710978181153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1.6965551100362919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1.699239122254468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1.7019231344726442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1.7046071466908204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1.7072911589089965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1.7099751711271729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1.7126591833453493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1.7153431955635257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1.7180272077817018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1.720711219999878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1.7233952322180541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1.7260792444362307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1.7287632566544069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1.731447268872583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1.7341312810907594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1.7368152933089356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1.7394993055271122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1.7421833177452883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1.7448673299634645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1.77278520724288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1.801149770558766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1.8299681668877066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1.8592476575579095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1.8889956200788363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1.9192195500000977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1.9499270628000993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1.9811258958049012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2.0128239101377794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2.0450290926999837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2.077749558183184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2.1109935511141145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2.1447694479319401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2.1790857590988515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2.2139511312444333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2.2493743493443445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2.2853643389338538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2.3219301683567952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2.359081051050504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2.3968263478673122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2.4351755694331891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2.4741383785441204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2.513724592600826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2.5539441860824392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2.5948072930597581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2.6363242097487141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2.678505397104693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2.7213614834583688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2.7649032671937031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2.8091417194688022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2.8540879869803031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2.899753394771988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2.9461494490883395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2.9932878402737537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3.0411804457181337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3.0898393328496239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3.1392767621752182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3.1895051903700216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3.2405372734159426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3.2923858697905972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3.345064043707247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3.3985850684065637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3.4529624295010684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3.508209828373086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3.5643411856270553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3.6213706445970879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3.6793125749106417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3.7381815761092114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3.7979924813269594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3.8587603610281911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0.54008711553241096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0.54095949486536876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0.54183187419832657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0.54270425353128449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0.54357663286424229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0.54444901219719999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0.5453213915301578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0.5461937708631156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0.54706615019607352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0.54793852952903133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0.54881090886198913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0.54968328819494694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0.55055566752790475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0.55142804686086266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0.55230042619382036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0.55317280552677817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0.55404518485973597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0.55491756419269378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0.55578994352565159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0.5566623228586095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0.55753470219156731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0.55840708152452512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0.55927946085748281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0.56015184019044062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0.56102421952339854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0.56189659885635634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0.56276897818931415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0.56364135752227196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0.56451373685522976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0.56538611618818768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0.56625849552114549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0.56713087485410318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0.57620496885176886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0.58542424835339713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0.59479103632705166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0.60430769290828434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0.6139766159948169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0.62380024185073402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0.63378104572034577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0.64392154245187139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0.65422428713110126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0.66469187572519883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0.67532694573680219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0.68613217686859096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0.69711029169848837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0.70826405636566425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0.71959628126751485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0.73110982176779515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0.74280757891607985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0.75469250017873712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0.76676758018159696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0.77903586146450254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0.79150043524793445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0.80416444221190153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0.81703107328729196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0.83010357045988847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0.84338522758724666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0.85687939122864265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0.87058946148830074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0.88451889287211383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0.8986711951580677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0.91304993428059678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0.92765873322908632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0.94250127296075181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0.95758129332812369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0.9729025940213738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0.98846903552571586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1.0042845400941274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1.0203530927356335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1.0366787422194035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1.0532656020949143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1.0701178517284327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1.0872397373560876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1.1046355731537854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1.1223097423242459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1.140266698201434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1.1585109653726569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1.1770471408186194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1.1958798950717173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1.2150139733928647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1.2344541969671508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1.2542054641186251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3.9786352912990801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3.9850618086176506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3.991488325936221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3.9979148432547924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4.0043413605733633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4.0107678778919338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4.0171943952105043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4.0236209125290747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4.0300474298476461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4.0364739471662165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4.042900464484787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4.0493269818033575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4.055753499121928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4.0621800164404993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4.0686065337590698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4.0750330510776402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4.0814595683962107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4.0878860857147812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4.0943126030333516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4.100739120351923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4.1071656376704935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4.1135921549890639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4.1200186723076344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4.1264451896262049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4.1328717069447762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4.1392982242633467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4.1457247415819172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4.1521512589004876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4.1585777762190581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4.1650042935376295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4.1714308108561999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4.1778573281747704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4.2447030454255668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4.3126182941523759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4.3816201868588145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4.451726109848555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4.522953727606132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4.5953209872478302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4.6688461230437959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4.7435476610124976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4.8194444235886973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4.896555534366116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4.9749004229159741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5.054498829682629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5.1353708109575509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5.2175367439328735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5.3010173318357987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5.3858336091451724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5.4720069468914945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5.5595590580417582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5.6485120029704268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5.7388881950179531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5.8307104061382402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5.9240017726364522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6.0187858009986357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6.1150863738146128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6.212927755795647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6.3123345998883771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6.4133319534865905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6.5159452647423768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6.6202003889782555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6.7261235952019076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6.8337415727251383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6.9430814378887407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7.0541707408949605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7.1670374727492803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7.2817100723132695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7.3982174334702817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7.5165889124058074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7.6368543350042994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7.7590440043643696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7.8831887084341989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8.0093197277691459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8.1374688434134548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8.2676683449080706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8.3999510384266003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8.5343502550414243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8.6708998591220876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8.8096342568680406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8.9505884049779301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9.0937978194575777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9.2392985845688997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11.9087699091373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11.928005629544071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11.947241349950843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11.966477070357616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11.985712790764389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12.004948511171159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12.02418423157793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12.043419951984701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12.062655672391475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12.081891392798246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12.101127113205019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12.120362833611789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12.13959855401856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12.158834274425335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12.178069994832105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12.197305715238876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12.216541435645649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12.23577715605242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12.25501287645919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12.274248596865965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12.293484317272735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12.312720037679506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12.331955758086279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12.35119147849305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12.370427198899824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12.389662919306595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12.408898639713366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12.428134360120136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12.447370080526909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12.466605800933683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12.485841521340454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12.505077241747225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12.70515847761518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12.908441013257024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13.114976069469138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13.324815686580642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13.538012737565934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13.754620941366987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13.974694876428861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14.198289994451725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14.425462634362951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14.656270036512757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14.890770357096963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15.129022682810513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15.37108704573548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15.617024438467251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15.866896829482727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16.120767178754452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16.378699453614523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16.640758644872353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16.907010783190312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17.177522955721358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17.452363323012897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17.731601136181105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18.015306754360001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18.303551662429761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18.596408489028637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18.893951024853095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19.196254241250742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19.503394309110757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19.815448618056532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20.132495795945434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20.454615728680562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20.781889580339453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21.114399813624882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21.452230210642885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21.795465894013169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22.144193348317383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22.498500441890464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22.858476448960708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23.224212072144084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23.595799465298384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23.973332256743159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24.356905572851058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24.746616062016674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25.142561919008944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25.544842909713086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25.953560396268493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26.368817362608791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26.790718440410529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27.219369935457102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27.654879854424419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84.016547000000003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84.152255290609801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84.287963581219586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84.423671871829399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84.559380162439197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84.695088453048982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84.83079674365878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84.966505034268565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85.102213324878377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85.237921615488176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85.37362990609796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85.509338196707759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85.645046487317543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85.780754777927356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85.916463068537155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86.052171359146939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86.187879649756738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86.323587940366536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86.459296230976321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86.595004521586134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86.730712812195932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86.866421102805717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87.002129393415515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87.1378376840253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87.273545974635113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87.409254265244911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87.544962555854696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87.680670846464494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87.816379137074279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87.952087427684091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88.08779571829389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88.223504008903689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89.63508007304614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91.069241354214881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92.526349215882334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94.006770803336423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95.510879136189828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97.039053202368862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98.591678053606771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100.1691449024645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101.77185122090391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103.40020084043837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105.0546040538854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106.73547771874755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108.44324536224751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110.17833728804349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111.94119068465218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113.73224973560663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115.55196573137633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117.40079718307835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119.2792099380076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121.18767729701572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123.12668013376796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125.09670701590827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127.0982543281628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129.13182639741339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131.19793561977198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133.29710258968836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135.42985623112332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137.59673393082133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139.79828167371448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142.03505418049392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144.30761504738183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146.61653688813996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148.96240147835019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151.34579990200379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153.76733270043587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156.22761002364285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158.72725178402115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161.26688781256547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163.84715801756656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166.46871254584758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169.13221194658115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171.83832733772653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174.58774057513011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177.38114442433223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180.21924273512153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183.10275061888348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186.03239462878562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189.00891294284617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192.03305554993173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195.10558443873066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6.6226275000000001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6.6333247434533691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6.6440219869067381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6.6547192303601079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6.6654164738134769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6.6761137172668459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6.6868109607202149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6.6975082041735829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6.7082054476269537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6.7189026910803227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6.7295999345336917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6.7402971779870597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6.7509944214404287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6.7616916648937995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6.7723889083471676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6.7830861518005365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6.7937833952539055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6.8044806387072745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6.8151778821606435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6.8258751256140133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6.8365723690673823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6.8472696125207513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6.8579668559741203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6.8686640994274883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6.8793613428808591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6.8900585863342281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6.9007558297875971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6.9114530732409651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6.9221503166943341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6.9328475601477049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6.9435448036010738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6.9542420470544419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7.0655099198073135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7.1785580785242304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7.2934150077806192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7.4101096479051076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7.5286714022715904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7.6491301447079358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7.7715162270232634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7.8958604866556366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8.022194254442125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8.1505493625131997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8.2809581523134117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8.413453482750425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8.5480687384744307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8.684837838290024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8.8237952437026639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8.964975967601907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9.1084155830835378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9.2541502324128739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9.4022166361314792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9.5526521023095832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9.7054945359465368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9.8607824485216824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10.018554967698028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10.178851847181196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10.341713476736095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10.507180892363873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10.675295786641692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10.846100519227962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11.019638127535611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11.19595233757618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11.3750875749774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11.557088976177038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11.74200239979587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11.929874438192606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12.120752429203687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12.314684468070947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12.511719419560084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12.711906930273045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12.915297441157415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13.121942200215932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13.331893275419388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13.545203567826102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13.761926824911319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13.982117654109901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14.205831536575658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14.433124841160868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14.664054838619444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14.898679716037353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15.137058591493954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15.379251528957859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905"/>
  <sheetViews>
    <sheetView workbookViewId="0">
      <selection activeCell="J19" sqref="J19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K4*$N4</f>
        <v>215.94439924752501</v>
      </c>
      <c r="H4" s="16">
        <f>L4*$N4</f>
        <v>0</v>
      </c>
      <c r="I4" s="16">
        <f>M4*$N4</f>
        <v>0</v>
      </c>
      <c r="K4" s="16">
        <f>VLOOKUP($D4,'Growth rate'!$B$3:$S$93,8,FALSE)*VLOOKUP($F4,BY_IND_Demand_Drivers!$B$5:$J$100,7,FALSE)</f>
        <v>215.94439924752501</v>
      </c>
      <c r="L4" s="16">
        <f>VLOOKUP($D4,'Growth rate'!$B$3:$S$93,8,FALSE)*VLOOKUP($F4,BY_IND_Demand_Drivers!$B$5:$J$100,8,FALSE)</f>
        <v>0</v>
      </c>
      <c r="M4" s="16">
        <f>VLOOKUP($D4,'Growth rate'!$B$3:$S$93,8,FALSE)*VLOOKUP($F4,BY_IND_Demand_Drivers!$B$5:$J$100,9,FALSE)</f>
        <v>0</v>
      </c>
      <c r="N4" s="49">
        <v>1</v>
      </c>
    </row>
    <row r="5" spans="1:14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 t="shared" ref="G5:G68" si="0">K5*$N5</f>
        <v>225.99793557913731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rate'!$B$3:$S$93,8,FALSE)*VLOOKUP($F5,BY_IND_Demand_Drivers!$B$5:$J$100,7,FALSE)</f>
        <v>225.99793557913731</v>
      </c>
      <c r="L5" s="16">
        <f>VLOOKUP($D5,'Growth rate'!$B$3:$S$93,8,FALSE)*VLOOKUP($F5,BY_IND_Demand_Drivers!$B$5:$J$100,8,FALSE)</f>
        <v>0</v>
      </c>
      <c r="M5" s="16">
        <f>VLOOKUP($D5,'Growth rate'!$B$3:$S$93,8,FALSE)*VLOOKUP($F5,BY_IND_Demand_Drivers!$B$5:$J$100,9,FALSE)</f>
        <v>0</v>
      </c>
      <c r="N5" s="49">
        <v>1</v>
      </c>
    </row>
    <row r="6" spans="1:14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 t="shared" si="0"/>
        <v>236.0514719107496</v>
      </c>
      <c r="H6" s="16">
        <f t="shared" si="1"/>
        <v>0</v>
      </c>
      <c r="I6" s="16">
        <f t="shared" si="2"/>
        <v>0</v>
      </c>
      <c r="K6" s="16">
        <f>VLOOKUP($D6,'Growth rate'!$B$3:$S$93,8,FALSE)*VLOOKUP($F6,BY_IND_Demand_Drivers!$B$5:$J$100,7,FALSE)</f>
        <v>236.0514719107496</v>
      </c>
      <c r="L6" s="16">
        <f>VLOOKUP($D6,'Growth rate'!$B$3:$S$93,8,FALSE)*VLOOKUP($F6,BY_IND_Demand_Drivers!$B$5:$J$100,8,FALSE)</f>
        <v>0</v>
      </c>
      <c r="M6" s="16">
        <f>VLOOKUP($D6,'Growth rate'!$B$3:$S$93,8,FALSE)*VLOOKUP($F6,BY_IND_Demand_Drivers!$B$5:$J$100,9,FALSE)</f>
        <v>0</v>
      </c>
      <c r="N6" s="49">
        <v>1</v>
      </c>
    </row>
    <row r="7" spans="1:14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 t="shared" si="0"/>
        <v>246.10500824236192</v>
      </c>
      <c r="H7" s="16">
        <f t="shared" si="1"/>
        <v>0</v>
      </c>
      <c r="I7" s="16">
        <f t="shared" si="2"/>
        <v>0</v>
      </c>
      <c r="K7" s="16">
        <f>VLOOKUP($D7,'Growth rate'!$B$3:$S$93,8,FALSE)*VLOOKUP($F7,BY_IND_Demand_Drivers!$B$5:$J$100,7,FALSE)</f>
        <v>246.10500824236192</v>
      </c>
      <c r="L7" s="16">
        <f>VLOOKUP($D7,'Growth rate'!$B$3:$S$93,8,FALSE)*VLOOKUP($F7,BY_IND_Demand_Drivers!$B$5:$J$100,8,FALSE)</f>
        <v>0</v>
      </c>
      <c r="M7" s="16">
        <f>VLOOKUP($D7,'Growth rate'!$B$3:$S$93,8,FALSE)*VLOOKUP($F7,BY_IND_Demand_Drivers!$B$5:$J$100,9,FALSE)</f>
        <v>0</v>
      </c>
      <c r="N7" s="49">
        <v>1</v>
      </c>
    </row>
    <row r="8" spans="1:14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 t="shared" si="0"/>
        <v>256.15854457397421</v>
      </c>
      <c r="H8" s="16">
        <f t="shared" si="1"/>
        <v>0</v>
      </c>
      <c r="I8" s="16">
        <f t="shared" si="2"/>
        <v>0</v>
      </c>
      <c r="K8" s="16">
        <f>VLOOKUP($D8,'Growth rate'!$B$3:$S$93,8,FALSE)*VLOOKUP($F8,BY_IND_Demand_Drivers!$B$5:$J$100,7,FALSE)</f>
        <v>256.15854457397421</v>
      </c>
      <c r="L8" s="16">
        <f>VLOOKUP($D8,'Growth rate'!$B$3:$S$93,8,FALSE)*VLOOKUP($F8,BY_IND_Demand_Drivers!$B$5:$J$100,8,FALSE)</f>
        <v>0</v>
      </c>
      <c r="M8" s="16">
        <f>VLOOKUP($D8,'Growth rate'!$B$3:$S$93,8,FALSE)*VLOOKUP($F8,BY_IND_Demand_Drivers!$B$5:$J$100,9,FALSE)</f>
        <v>0</v>
      </c>
      <c r="N8" s="49">
        <v>1</v>
      </c>
    </row>
    <row r="9" spans="1:14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 t="shared" si="0"/>
        <v>266.2120809055865</v>
      </c>
      <c r="H9" s="16">
        <f t="shared" si="1"/>
        <v>0</v>
      </c>
      <c r="I9" s="16">
        <f t="shared" si="2"/>
        <v>0</v>
      </c>
      <c r="K9" s="16">
        <f>VLOOKUP($D9,'Growth rate'!$B$3:$S$93,8,FALSE)*VLOOKUP($F9,BY_IND_Demand_Drivers!$B$5:$J$100,7,FALSE)</f>
        <v>266.2120809055865</v>
      </c>
      <c r="L9" s="16">
        <f>VLOOKUP($D9,'Growth rate'!$B$3:$S$93,8,FALSE)*VLOOKUP($F9,BY_IND_Demand_Drivers!$B$5:$J$100,8,FALSE)</f>
        <v>0</v>
      </c>
      <c r="M9" s="16">
        <f>VLOOKUP($D9,'Growth rate'!$B$3:$S$93,8,FALSE)*VLOOKUP($F9,BY_IND_Demand_Drivers!$B$5:$J$100,9,FALSE)</f>
        <v>0</v>
      </c>
      <c r="N9" s="49">
        <v>1</v>
      </c>
    </row>
    <row r="10" spans="1:14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 t="shared" si="0"/>
        <v>248.63905551347892</v>
      </c>
      <c r="H10" s="16">
        <f t="shared" si="1"/>
        <v>0</v>
      </c>
      <c r="I10" s="16">
        <f t="shared" si="2"/>
        <v>0</v>
      </c>
      <c r="K10" s="16">
        <f>VLOOKUP($D10,'Growth rate'!$B$3:$S$93,8,FALSE)*VLOOKUP($F10,BY_IND_Demand_Drivers!$B$5:$J$100,7,FALSE)</f>
        <v>276.2656172371988</v>
      </c>
      <c r="L10" s="16">
        <f>VLOOKUP($D10,'Growth rate'!$B$3:$S$93,8,FALSE)*VLOOKUP($F10,BY_IND_Demand_Drivers!$B$5:$J$100,8,FALSE)</f>
        <v>0</v>
      </c>
      <c r="M10" s="16">
        <f>VLOOKUP($D10,'Growth rate'!$B$3:$S$93,8,FALSE)*VLOOKUP($F10,BY_IND_Demand_Drivers!$B$5:$J$100,9,FALSE)</f>
        <v>0</v>
      </c>
      <c r="N10" s="49">
        <v>0.9</v>
      </c>
    </row>
    <row r="11" spans="1:14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 t="shared" si="0"/>
        <v>254.82404667624186</v>
      </c>
      <c r="H11" s="16">
        <f t="shared" si="1"/>
        <v>0</v>
      </c>
      <c r="I11" s="16">
        <f t="shared" si="2"/>
        <v>0</v>
      </c>
      <c r="K11" s="16">
        <f>VLOOKUP($D11,'Growth rate'!$B$3:$S$93,8,FALSE)*VLOOKUP($F11,BY_IND_Demand_Drivers!$B$5:$J$100,7,FALSE)</f>
        <v>286.31915356881109</v>
      </c>
      <c r="L11" s="16">
        <f>VLOOKUP($D11,'Growth rate'!$B$3:$S$93,8,FALSE)*VLOOKUP($F11,BY_IND_Demand_Drivers!$B$5:$J$100,8,FALSE)</f>
        <v>0</v>
      </c>
      <c r="M11" s="16">
        <f>VLOOKUP($D11,'Growth rate'!$B$3:$S$93,8,FALSE)*VLOOKUP($F11,BY_IND_Demand_Drivers!$B$5:$J$100,9,FALSE)</f>
        <v>0</v>
      </c>
      <c r="N11" s="49">
        <v>0.89</v>
      </c>
    </row>
    <row r="12" spans="1:14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 t="shared" si="0"/>
        <v>260.80796711237258</v>
      </c>
      <c r="H12" s="16">
        <f t="shared" si="1"/>
        <v>0</v>
      </c>
      <c r="I12" s="16">
        <f t="shared" si="2"/>
        <v>0</v>
      </c>
      <c r="K12" s="16">
        <f>VLOOKUP($D12,'Growth rate'!$B$3:$S$93,8,FALSE)*VLOOKUP($F12,BY_IND_Demand_Drivers!$B$5:$J$100,7,FALSE)</f>
        <v>296.37268990042338</v>
      </c>
      <c r="L12" s="16">
        <f>VLOOKUP($D12,'Growth rate'!$B$3:$S$93,8,FALSE)*VLOOKUP($F12,BY_IND_Demand_Drivers!$B$5:$J$100,8,FALSE)</f>
        <v>0</v>
      </c>
      <c r="M12" s="16">
        <f>VLOOKUP($D12,'Growth rate'!$B$3:$S$93,8,FALSE)*VLOOKUP($F12,BY_IND_Demand_Drivers!$B$5:$J$100,9,FALSE)</f>
        <v>0</v>
      </c>
      <c r="N12" s="49">
        <v>0.88</v>
      </c>
    </row>
    <row r="13" spans="1:14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 t="shared" si="0"/>
        <v>266.5908168218711</v>
      </c>
      <c r="H13" s="16">
        <f t="shared" si="1"/>
        <v>0</v>
      </c>
      <c r="I13" s="16">
        <f t="shared" si="2"/>
        <v>0</v>
      </c>
      <c r="K13" s="16">
        <f>VLOOKUP($D13,'Growth rate'!$B$3:$S$93,8,FALSE)*VLOOKUP($F13,BY_IND_Demand_Drivers!$B$5:$J$100,7,FALSE)</f>
        <v>306.42622623203573</v>
      </c>
      <c r="L13" s="16">
        <f>VLOOKUP($D13,'Growth rate'!$B$3:$S$93,8,FALSE)*VLOOKUP($F13,BY_IND_Demand_Drivers!$B$5:$J$100,8,FALSE)</f>
        <v>0</v>
      </c>
      <c r="M13" s="16">
        <f>VLOOKUP($D13,'Growth rate'!$B$3:$S$93,8,FALSE)*VLOOKUP($F13,BY_IND_Demand_Drivers!$B$5:$J$100,9,FALSE)</f>
        <v>0</v>
      </c>
      <c r="N13" s="49">
        <v>0.87</v>
      </c>
    </row>
    <row r="14" spans="1:14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 t="shared" si="0"/>
        <v>272.17259580473728</v>
      </c>
      <c r="H14" s="16">
        <f t="shared" si="1"/>
        <v>0</v>
      </c>
      <c r="I14" s="16">
        <f t="shared" si="2"/>
        <v>0</v>
      </c>
      <c r="K14" s="16">
        <f>VLOOKUP($D14,'Growth rate'!$B$3:$S$93,8,FALSE)*VLOOKUP($F14,BY_IND_Demand_Drivers!$B$5:$J$100,7,FALSE)</f>
        <v>316.47976256364802</v>
      </c>
      <c r="L14" s="16">
        <f>VLOOKUP($D14,'Growth rate'!$B$3:$S$93,8,FALSE)*VLOOKUP($F14,BY_IND_Demand_Drivers!$B$5:$J$100,8,FALSE)</f>
        <v>0</v>
      </c>
      <c r="M14" s="16">
        <f>VLOOKUP($D14,'Growth rate'!$B$3:$S$93,8,FALSE)*VLOOKUP($F14,BY_IND_Demand_Drivers!$B$5:$J$100,9,FALSE)</f>
        <v>0</v>
      </c>
      <c r="N14" s="49">
        <v>0.86</v>
      </c>
    </row>
    <row r="15" spans="1:14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 t="shared" si="0"/>
        <v>277.55330406097124</v>
      </c>
      <c r="H15" s="16">
        <f t="shared" si="1"/>
        <v>0</v>
      </c>
      <c r="I15" s="16">
        <f t="shared" si="2"/>
        <v>0</v>
      </c>
      <c r="K15" s="16">
        <f>VLOOKUP($D15,'Growth rate'!$B$3:$S$93,8,FALSE)*VLOOKUP($F15,BY_IND_Demand_Drivers!$B$5:$J$100,7,FALSE)</f>
        <v>326.53329889526032</v>
      </c>
      <c r="L15" s="16">
        <f>VLOOKUP($D15,'Growth rate'!$B$3:$S$93,8,FALSE)*VLOOKUP($F15,BY_IND_Demand_Drivers!$B$5:$J$100,8,FALSE)</f>
        <v>0</v>
      </c>
      <c r="M15" s="16">
        <f>VLOOKUP($D15,'Growth rate'!$B$3:$S$93,8,FALSE)*VLOOKUP($F15,BY_IND_Demand_Drivers!$B$5:$J$100,9,FALSE)</f>
        <v>0</v>
      </c>
      <c r="N15" s="49">
        <v>0.85</v>
      </c>
    </row>
    <row r="16" spans="1:14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 t="shared" si="0"/>
        <v>281.89147450250584</v>
      </c>
      <c r="H16" s="16">
        <f t="shared" si="1"/>
        <v>0</v>
      </c>
      <c r="I16" s="16">
        <f t="shared" si="2"/>
        <v>0</v>
      </c>
      <c r="K16" s="16">
        <f>VLOOKUP($D16,'Growth rate'!$B$3:$S$93,8,FALSE)*VLOOKUP($F16,BY_IND_Demand_Drivers!$B$5:$J$100,7,FALSE)</f>
        <v>336.58683522687267</v>
      </c>
      <c r="L16" s="16">
        <f>VLOOKUP($D16,'Growth rate'!$B$3:$S$93,8,FALSE)*VLOOKUP($F16,BY_IND_Demand_Drivers!$B$5:$J$100,8,FALSE)</f>
        <v>0</v>
      </c>
      <c r="M16" s="16">
        <f>VLOOKUP($D16,'Growth rate'!$B$3:$S$93,8,FALSE)*VLOOKUP($F16,BY_IND_Demand_Drivers!$B$5:$J$100,9,FALSE)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 t="shared" si="0"/>
        <v>285.97830653575005</v>
      </c>
      <c r="H17" s="16">
        <f t="shared" si="1"/>
        <v>0</v>
      </c>
      <c r="I17" s="16">
        <f t="shared" si="2"/>
        <v>0</v>
      </c>
      <c r="K17" s="16">
        <f>VLOOKUP($D17,'Growth rate'!$B$3:$S$93,8,FALSE)*VLOOKUP($F17,BY_IND_Demand_Drivers!$B$5:$J$100,7,FALSE)</f>
        <v>346.64037155848496</v>
      </c>
      <c r="L17" s="16">
        <f>VLOOKUP($D17,'Growth rate'!$B$3:$S$93,8,FALSE)*VLOOKUP($F17,BY_IND_Demand_Drivers!$B$5:$J$100,8,FALSE)</f>
        <v>0</v>
      </c>
      <c r="M17" s="16">
        <f>VLOOKUP($D17,'Growth rate'!$B$3:$S$93,8,FALSE)*VLOOKUP($F17,BY_IND_Demand_Drivers!$B$5:$J$100,9,FALSE)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 t="shared" si="0"/>
        <v>289.81380016070403</v>
      </c>
      <c r="H18" s="16">
        <f t="shared" si="1"/>
        <v>0</v>
      </c>
      <c r="I18" s="16">
        <f t="shared" si="2"/>
        <v>0</v>
      </c>
      <c r="K18" s="16">
        <f>VLOOKUP($D18,'Growth rate'!$B$3:$S$93,8,FALSE)*VLOOKUP($F18,BY_IND_Demand_Drivers!$B$5:$J$100,7,FALSE)</f>
        <v>356.69390789009725</v>
      </c>
      <c r="L18" s="16">
        <f>VLOOKUP($D18,'Growth rate'!$B$3:$S$93,8,FALSE)*VLOOKUP($F18,BY_IND_Demand_Drivers!$B$5:$J$100,8,FALSE)</f>
        <v>0</v>
      </c>
      <c r="M18" s="16">
        <f>VLOOKUP($D18,'Growth rate'!$B$3:$S$93,8,FALSE)*VLOOKUP($F18,BY_IND_Demand_Drivers!$B$5:$J$100,9,FALSE)</f>
        <v>0</v>
      </c>
      <c r="N18" s="49">
        <f t="shared" si="3"/>
        <v>0.8125</v>
      </c>
    </row>
    <row r="19" spans="1:14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 t="shared" si="0"/>
        <v>293.39795537736762</v>
      </c>
      <c r="H19" s="16">
        <f t="shared" si="1"/>
        <v>0</v>
      </c>
      <c r="I19" s="16">
        <f t="shared" si="2"/>
        <v>0</v>
      </c>
      <c r="K19" s="16">
        <f>VLOOKUP($D19,'Growth rate'!$B$3:$S$93,8,FALSE)*VLOOKUP($F19,BY_IND_Demand_Drivers!$B$5:$J$100,7,FALSE)</f>
        <v>366.74744422170954</v>
      </c>
      <c r="L19" s="16">
        <f>VLOOKUP($D19,'Growth rate'!$B$3:$S$93,8,FALSE)*VLOOKUP($F19,BY_IND_Demand_Drivers!$B$5:$J$100,8,FALSE)</f>
        <v>0</v>
      </c>
      <c r="M19" s="16">
        <f>VLOOKUP($D19,'Growth rate'!$B$3:$S$93,8,FALSE)*VLOOKUP($F19,BY_IND_Demand_Drivers!$B$5:$J$100,9,FALSE)</f>
        <v>0</v>
      </c>
      <c r="N19" s="49">
        <f t="shared" si="3"/>
        <v>0.79999999999999993</v>
      </c>
    </row>
    <row r="20" spans="1:14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 t="shared" si="0"/>
        <v>296.73077218574093</v>
      </c>
      <c r="H20" s="16">
        <f t="shared" si="1"/>
        <v>0</v>
      </c>
      <c r="I20" s="16">
        <f t="shared" si="2"/>
        <v>0</v>
      </c>
      <c r="K20" s="16">
        <f>VLOOKUP($D20,'Growth rate'!$B$3:$S$93,8,FALSE)*VLOOKUP($F20,BY_IND_Demand_Drivers!$B$5:$J$100,7,FALSE)</f>
        <v>376.80098055332184</v>
      </c>
      <c r="L20" s="16">
        <f>VLOOKUP($D20,'Growth rate'!$B$3:$S$93,8,FALSE)*VLOOKUP($F20,BY_IND_Demand_Drivers!$B$5:$J$100,8,FALSE)</f>
        <v>0</v>
      </c>
      <c r="M20" s="16">
        <f>VLOOKUP($D20,'Growth rate'!$B$3:$S$93,8,FALSE)*VLOOKUP($F20,BY_IND_Demand_Drivers!$B$5:$J$100,9,FALSE)</f>
        <v>0</v>
      </c>
      <c r="N20" s="49">
        <f t="shared" si="3"/>
        <v>0.78749999999999998</v>
      </c>
    </row>
    <row r="21" spans="1:14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 t="shared" si="0"/>
        <v>299.8122505858239</v>
      </c>
      <c r="H21" s="16">
        <f t="shared" si="1"/>
        <v>0</v>
      </c>
      <c r="I21" s="16">
        <f t="shared" si="2"/>
        <v>0</v>
      </c>
      <c r="K21" s="16">
        <f>VLOOKUP($D21,'Growth rate'!$B$3:$S$93,8,FALSE)*VLOOKUP($F21,BY_IND_Demand_Drivers!$B$5:$J$100,7,FALSE)</f>
        <v>386.85451688493413</v>
      </c>
      <c r="L21" s="16">
        <f>VLOOKUP($D21,'Growth rate'!$B$3:$S$93,8,FALSE)*VLOOKUP($F21,BY_IND_Demand_Drivers!$B$5:$J$100,8,FALSE)</f>
        <v>0</v>
      </c>
      <c r="M21" s="16">
        <f>VLOOKUP($D21,'Growth rate'!$B$3:$S$93,8,FALSE)*VLOOKUP($F21,BY_IND_Demand_Drivers!$B$5:$J$100,9,FALSE)</f>
        <v>0</v>
      </c>
      <c r="N21" s="49">
        <f t="shared" si="3"/>
        <v>0.77499999999999991</v>
      </c>
    </row>
    <row r="22" spans="1:14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 t="shared" si="0"/>
        <v>302.64239057761665</v>
      </c>
      <c r="H22" s="16">
        <f t="shared" si="1"/>
        <v>0</v>
      </c>
      <c r="I22" s="16">
        <f t="shared" si="2"/>
        <v>0</v>
      </c>
      <c r="K22" s="16">
        <f>VLOOKUP($D22,'Growth rate'!$B$3:$S$93,8,FALSE)*VLOOKUP($F22,BY_IND_Demand_Drivers!$B$5:$J$100,7,FALSE)</f>
        <v>396.90805321654648</v>
      </c>
      <c r="L22" s="16">
        <f>VLOOKUP($D22,'Growth rate'!$B$3:$S$93,8,FALSE)*VLOOKUP($F22,BY_IND_Demand_Drivers!$B$5:$J$100,8,FALSE)</f>
        <v>0</v>
      </c>
      <c r="M22" s="16">
        <f>VLOOKUP($D22,'Growth rate'!$B$3:$S$93,8,FALSE)*VLOOKUP($F22,BY_IND_Demand_Drivers!$B$5:$J$100,9,FALSE)</f>
        <v>0</v>
      </c>
      <c r="N22" s="49">
        <f t="shared" si="3"/>
        <v>0.76249999999999996</v>
      </c>
    </row>
    <row r="23" spans="1:14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 t="shared" si="0"/>
        <v>305.22119216111906</v>
      </c>
      <c r="H23" s="16">
        <f t="shared" si="1"/>
        <v>0</v>
      </c>
      <c r="I23" s="16">
        <f t="shared" si="2"/>
        <v>0</v>
      </c>
      <c r="K23" s="16">
        <f>VLOOKUP($D23,'Growth rate'!$B$3:$S$93,8,FALSE)*VLOOKUP($F23,BY_IND_Demand_Drivers!$B$5:$J$100,7,FALSE)</f>
        <v>406.96158954815877</v>
      </c>
      <c r="L23" s="16">
        <f>VLOOKUP($D23,'Growth rate'!$B$3:$S$93,8,FALSE)*VLOOKUP($F23,BY_IND_Demand_Drivers!$B$5:$J$100,8,FALSE)</f>
        <v>0</v>
      </c>
      <c r="M23" s="16">
        <f>VLOOKUP($D23,'Growth rate'!$B$3:$S$93,8,FALSE)*VLOOKUP($F23,BY_IND_Demand_Drivers!$B$5:$J$100,9,FALSE)</f>
        <v>0</v>
      </c>
      <c r="N23" s="49">
        <f t="shared" si="3"/>
        <v>0.75</v>
      </c>
    </row>
    <row r="24" spans="1:14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 t="shared" si="0"/>
        <v>307.54865533633114</v>
      </c>
      <c r="H24" s="16">
        <f t="shared" si="1"/>
        <v>0</v>
      </c>
      <c r="I24" s="16">
        <f t="shared" si="2"/>
        <v>0</v>
      </c>
      <c r="K24" s="16">
        <f>VLOOKUP($D24,'Growth rate'!$B$3:$S$93,8,FALSE)*VLOOKUP($F24,BY_IND_Demand_Drivers!$B$5:$J$100,7,FALSE)</f>
        <v>417.01512587977106</v>
      </c>
      <c r="L24" s="16">
        <f>VLOOKUP($D24,'Growth rate'!$B$3:$S$93,8,FALSE)*VLOOKUP($F24,BY_IND_Demand_Drivers!$B$5:$J$100,8,FALSE)</f>
        <v>0</v>
      </c>
      <c r="M24" s="16">
        <f>VLOOKUP($D24,'Growth rate'!$B$3:$S$93,8,FALSE)*VLOOKUP($F24,BY_IND_Demand_Drivers!$B$5:$J$100,9,FALSE)</f>
        <v>0</v>
      </c>
      <c r="N24" s="49">
        <f t="shared" si="3"/>
        <v>0.73749999999999993</v>
      </c>
    </row>
    <row r="25" spans="1:14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 t="shared" si="0"/>
        <v>309.62478010325299</v>
      </c>
      <c r="H25" s="16">
        <f t="shared" si="1"/>
        <v>0</v>
      </c>
      <c r="I25" s="16">
        <f t="shared" si="2"/>
        <v>0</v>
      </c>
      <c r="K25" s="16">
        <f>VLOOKUP($D25,'Growth rate'!$B$3:$S$93,8,FALSE)*VLOOKUP($F25,BY_IND_Demand_Drivers!$B$5:$J$100,7,FALSE)</f>
        <v>427.06866221138341</v>
      </c>
      <c r="L25" s="16">
        <f>VLOOKUP($D25,'Growth rate'!$B$3:$S$93,8,FALSE)*VLOOKUP($F25,BY_IND_Demand_Drivers!$B$5:$J$100,8,FALSE)</f>
        <v>0</v>
      </c>
      <c r="M25" s="16">
        <f>VLOOKUP($D25,'Growth rate'!$B$3:$S$93,8,FALSE)*VLOOKUP($F25,BY_IND_Demand_Drivers!$B$5:$J$100,9,FALSE)</f>
        <v>0</v>
      </c>
      <c r="N25" s="49">
        <f t="shared" si="3"/>
        <v>0.72499999999999998</v>
      </c>
    </row>
    <row r="26" spans="1:14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 t="shared" si="0"/>
        <v>311.44956646188433</v>
      </c>
      <c r="H26" s="16">
        <f t="shared" si="1"/>
        <v>0</v>
      </c>
      <c r="I26" s="16">
        <f t="shared" si="2"/>
        <v>0</v>
      </c>
      <c r="K26" s="16">
        <f>VLOOKUP($D26,'Growth rate'!$B$3:$S$93,8,FALSE)*VLOOKUP($F26,BY_IND_Demand_Drivers!$B$5:$J$100,7,FALSE)</f>
        <v>437.12219854299559</v>
      </c>
      <c r="L26" s="16">
        <f>VLOOKUP($D26,'Growth rate'!$B$3:$S$93,8,FALSE)*VLOOKUP($F26,BY_IND_Demand_Drivers!$B$5:$J$100,8,FALSE)</f>
        <v>0</v>
      </c>
      <c r="M26" s="16">
        <f>VLOOKUP($D26,'Growth rate'!$B$3:$S$93,8,FALSE)*VLOOKUP($F26,BY_IND_Demand_Drivers!$B$5:$J$100,9,FALSE)</f>
        <v>0</v>
      </c>
      <c r="N26" s="49">
        <f t="shared" si="3"/>
        <v>0.71249999999999991</v>
      </c>
    </row>
    <row r="27" spans="1:14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 t="shared" si="0"/>
        <v>313.02301441222556</v>
      </c>
      <c r="H27" s="16">
        <f t="shared" si="1"/>
        <v>0</v>
      </c>
      <c r="I27" s="16">
        <f t="shared" si="2"/>
        <v>0</v>
      </c>
      <c r="K27" s="16">
        <f>VLOOKUP($D27,'Growth rate'!$B$3:$S$93,8,FALSE)*VLOOKUP($F27,BY_IND_Demand_Drivers!$B$5:$J$100,7,FALSE)</f>
        <v>447.175734874608</v>
      </c>
      <c r="L27" s="16">
        <f>VLOOKUP($D27,'Growth rate'!$B$3:$S$93,8,FALSE)*VLOOKUP($F27,BY_IND_Demand_Drivers!$B$5:$J$100,8,FALSE)</f>
        <v>0</v>
      </c>
      <c r="M27" s="16">
        <f>VLOOKUP($D27,'Growth rate'!$B$3:$S$93,8,FALSE)*VLOOKUP($F27,BY_IND_Demand_Drivers!$B$5:$J$100,9,FALSE)</f>
        <v>0</v>
      </c>
      <c r="N27" s="49">
        <f t="shared" si="3"/>
        <v>0.7</v>
      </c>
    </row>
    <row r="28" spans="1:14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 t="shared" si="0"/>
        <v>314.34512395427646</v>
      </c>
      <c r="H28" s="16">
        <f t="shared" si="1"/>
        <v>0</v>
      </c>
      <c r="I28" s="16">
        <f t="shared" si="2"/>
        <v>0</v>
      </c>
      <c r="K28" s="16">
        <f>VLOOKUP($D28,'Growth rate'!$B$3:$S$93,8,FALSE)*VLOOKUP($F28,BY_IND_Demand_Drivers!$B$5:$J$100,7,FALSE)</f>
        <v>457.22927120622029</v>
      </c>
      <c r="L28" s="16">
        <f>VLOOKUP($D28,'Growth rate'!$B$3:$S$93,8,FALSE)*VLOOKUP($F28,BY_IND_Demand_Drivers!$B$5:$J$100,8,FALSE)</f>
        <v>0</v>
      </c>
      <c r="M28" s="16">
        <f>VLOOKUP($D28,'Growth rate'!$B$3:$S$93,8,FALSE)*VLOOKUP($F28,BY_IND_Demand_Drivers!$B$5:$J$100,9,FALSE)</f>
        <v>0</v>
      </c>
      <c r="N28" s="49">
        <f t="shared" si="3"/>
        <v>0.6875</v>
      </c>
    </row>
    <row r="29" spans="1:14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 t="shared" si="0"/>
        <v>315.41589508803696</v>
      </c>
      <c r="H29" s="16">
        <f t="shared" si="1"/>
        <v>0</v>
      </c>
      <c r="I29" s="16">
        <f t="shared" si="2"/>
        <v>0</v>
      </c>
      <c r="K29" s="16">
        <f>VLOOKUP($D29,'Growth rate'!$B$3:$S$93,8,FALSE)*VLOOKUP($F29,BY_IND_Demand_Drivers!$B$5:$J$100,7,FALSE)</f>
        <v>467.28280753783258</v>
      </c>
      <c r="L29" s="16">
        <f>VLOOKUP($D29,'Growth rate'!$B$3:$S$93,8,FALSE)*VLOOKUP($F29,BY_IND_Demand_Drivers!$B$5:$J$100,8,FALSE)</f>
        <v>0</v>
      </c>
      <c r="M29" s="16">
        <f>VLOOKUP($D29,'Growth rate'!$B$3:$S$93,8,FALSE)*VLOOKUP($F29,BY_IND_Demand_Drivers!$B$5:$J$100,9,FALSE)</f>
        <v>0</v>
      </c>
      <c r="N29" s="49">
        <f t="shared" si="3"/>
        <v>0.67499999999999993</v>
      </c>
    </row>
    <row r="30" spans="1:14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 t="shared" si="0"/>
        <v>316.23532781350724</v>
      </c>
      <c r="H30" s="16">
        <f t="shared" si="1"/>
        <v>0</v>
      </c>
      <c r="I30" s="16">
        <f t="shared" si="2"/>
        <v>0</v>
      </c>
      <c r="K30" s="16">
        <f>VLOOKUP($D30,'Growth rate'!$B$3:$S$93,8,FALSE)*VLOOKUP($F30,BY_IND_Demand_Drivers!$B$5:$J$100,7,FALSE)</f>
        <v>477.33634386944487</v>
      </c>
      <c r="L30" s="16">
        <f>VLOOKUP($D30,'Growth rate'!$B$3:$S$93,8,FALSE)*VLOOKUP($F30,BY_IND_Demand_Drivers!$B$5:$J$100,8,FALSE)</f>
        <v>0</v>
      </c>
      <c r="M30" s="16">
        <f>VLOOKUP($D30,'Growth rate'!$B$3:$S$93,8,FALSE)*VLOOKUP($F30,BY_IND_Demand_Drivers!$B$5:$J$100,9,FALSE)</f>
        <v>0</v>
      </c>
      <c r="N30" s="49">
        <f t="shared" si="3"/>
        <v>0.66249999999999998</v>
      </c>
    </row>
    <row r="31" spans="1:14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 t="shared" si="0"/>
        <v>316.80342213068712</v>
      </c>
      <c r="H31" s="16">
        <f t="shared" si="1"/>
        <v>0</v>
      </c>
      <c r="I31" s="16">
        <f t="shared" si="2"/>
        <v>0</v>
      </c>
      <c r="K31" s="16">
        <f>VLOOKUP($D31,'Growth rate'!$B$3:$S$93,8,FALSE)*VLOOKUP($F31,BY_IND_Demand_Drivers!$B$5:$J$100,7,FALSE)</f>
        <v>487.38988020105722</v>
      </c>
      <c r="L31" s="16">
        <f>VLOOKUP($D31,'Growth rate'!$B$3:$S$93,8,FALSE)*VLOOKUP($F31,BY_IND_Demand_Drivers!$B$5:$J$100,8,FALSE)</f>
        <v>0</v>
      </c>
      <c r="M31" s="16">
        <f>VLOOKUP($D31,'Growth rate'!$B$3:$S$93,8,FALSE)*VLOOKUP($F31,BY_IND_Demand_Drivers!$B$5:$J$100,9,FALSE)</f>
        <v>0</v>
      </c>
      <c r="N31" s="49">
        <f t="shared" si="3"/>
        <v>0.64999999999999991</v>
      </c>
    </row>
    <row r="32" spans="1:14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 t="shared" si="0"/>
        <v>317.12017803957679</v>
      </c>
      <c r="H32" s="16">
        <f t="shared" si="1"/>
        <v>0</v>
      </c>
      <c r="I32" s="16">
        <f t="shared" si="2"/>
        <v>0</v>
      </c>
      <c r="K32" s="16">
        <f>VLOOKUP($D32,'Growth rate'!$B$3:$S$93,8,FALSE)*VLOOKUP($F32,BY_IND_Demand_Drivers!$B$5:$J$100,7,FALSE)</f>
        <v>497.44341653266952</v>
      </c>
      <c r="L32" s="16">
        <f>VLOOKUP($D32,'Growth rate'!$B$3:$S$93,8,FALSE)*VLOOKUP($F32,BY_IND_Demand_Drivers!$B$5:$J$100,8,FALSE)</f>
        <v>0</v>
      </c>
      <c r="M32" s="16">
        <f>VLOOKUP($D32,'Growth rate'!$B$3:$S$93,8,FALSE)*VLOOKUP($F32,BY_IND_Demand_Drivers!$B$5:$J$100,9,FALSE)</f>
        <v>0</v>
      </c>
      <c r="N32" s="49">
        <f t="shared" si="3"/>
        <v>0.63749999999999996</v>
      </c>
    </row>
    <row r="33" spans="1:14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 t="shared" si="0"/>
        <v>317.18559554017611</v>
      </c>
      <c r="H33" s="16">
        <f t="shared" si="1"/>
        <v>0</v>
      </c>
      <c r="I33" s="16">
        <f t="shared" si="2"/>
        <v>0</v>
      </c>
      <c r="K33" s="16">
        <f>VLOOKUP($D33,'Growth rate'!$B$3:$S$93,8,FALSE)*VLOOKUP($F33,BY_IND_Demand_Drivers!$B$5:$J$100,7,FALSE)</f>
        <v>507.49695286428181</v>
      </c>
      <c r="L33" s="16">
        <f>VLOOKUP($D33,'Growth rate'!$B$3:$S$93,8,FALSE)*VLOOKUP($F33,BY_IND_Demand_Drivers!$B$5:$J$100,8,FALSE)</f>
        <v>0</v>
      </c>
      <c r="M33" s="16">
        <f>VLOOKUP($D33,'Growth rate'!$B$3:$S$93,8,FALSE)*VLOOKUP($F33,BY_IND_Demand_Drivers!$B$5:$J$100,9,FALSE)</f>
        <v>0</v>
      </c>
      <c r="N33" s="49">
        <f t="shared" si="3"/>
        <v>0.625</v>
      </c>
    </row>
    <row r="34" spans="1:14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 t="shared" si="0"/>
        <v>316.9996746324851</v>
      </c>
      <c r="H34" s="16">
        <f t="shared" si="1"/>
        <v>0</v>
      </c>
      <c r="I34" s="16">
        <f t="shared" si="2"/>
        <v>0</v>
      </c>
      <c r="K34" s="16">
        <f>VLOOKUP($D34,'Growth rate'!$B$3:$S$93,8,FALSE)*VLOOKUP($F34,BY_IND_Demand_Drivers!$B$5:$J$100,7,FALSE)</f>
        <v>517.5504891958941</v>
      </c>
      <c r="L34" s="16">
        <f>VLOOKUP($D34,'Growth rate'!$B$3:$S$93,8,FALSE)*VLOOKUP($F34,BY_IND_Demand_Drivers!$B$5:$J$100,8,FALSE)</f>
        <v>0</v>
      </c>
      <c r="M34" s="16">
        <f>VLOOKUP($D34,'Growth rate'!$B$3:$S$93,8,FALSE)*VLOOKUP($F34,BY_IND_Demand_Drivers!$B$5:$J$100,9,FALSE)</f>
        <v>0</v>
      </c>
      <c r="N34" s="49">
        <f t="shared" si="3"/>
        <v>0.61249999999999993</v>
      </c>
    </row>
    <row r="35" spans="1:14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 t="shared" si="0"/>
        <v>316.56241531650386</v>
      </c>
      <c r="H35" s="16">
        <f t="shared" si="1"/>
        <v>0</v>
      </c>
      <c r="I35" s="16">
        <f t="shared" si="2"/>
        <v>0</v>
      </c>
      <c r="K35" s="16">
        <f>VLOOKUP($D35,'Growth rate'!$B$3:$S$93,8,FALSE)*VLOOKUP($F35,BY_IND_Demand_Drivers!$B$5:$J$100,7,FALSE)</f>
        <v>527.60402552750645</v>
      </c>
      <c r="L35" s="16">
        <f>VLOOKUP($D35,'Growth rate'!$B$3:$S$93,8,FALSE)*VLOOKUP($F35,BY_IND_Demand_Drivers!$B$5:$J$100,8,FALSE)</f>
        <v>0</v>
      </c>
      <c r="M35" s="16">
        <f>VLOOKUP($D35,'Growth rate'!$B$3:$S$93,8,FALSE)*VLOOKUP($F35,BY_IND_Demand_Drivers!$B$5:$J$100,9,FALSE)</f>
        <v>0</v>
      </c>
      <c r="N35" s="49">
        <v>0.6</v>
      </c>
    </row>
    <row r="36" spans="1:14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 t="shared" si="0"/>
        <v>321.62741396156787</v>
      </c>
      <c r="H36" s="16">
        <f t="shared" si="1"/>
        <v>0</v>
      </c>
      <c r="I36" s="16">
        <f t="shared" si="2"/>
        <v>0</v>
      </c>
      <c r="K36" s="16">
        <f>VLOOKUP($D36,'Growth rate'!$B$3:$S$93,8,FALSE)*VLOOKUP($F36,BY_IND_Demand_Drivers!$B$5:$J$100,7,FALSE)</f>
        <v>536.04568993594648</v>
      </c>
      <c r="L36" s="16">
        <f>VLOOKUP($D36,'Growth rate'!$B$3:$S$93,8,FALSE)*VLOOKUP($F36,BY_IND_Demand_Drivers!$B$5:$J$100,8,FALSE)</f>
        <v>0</v>
      </c>
      <c r="M36" s="16">
        <f>VLOOKUP($D36,'Growth rate'!$B$3:$S$93,8,FALSE)*VLOOKUP($F36,BY_IND_Demand_Drivers!$B$5:$J$100,9,FALSE)</f>
        <v>0</v>
      </c>
      <c r="N36" s="49">
        <f>N35</f>
        <v>0.6</v>
      </c>
    </row>
    <row r="37" spans="1:14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 t="shared" si="0"/>
        <v>326.77345258495302</v>
      </c>
      <c r="H37" s="16">
        <f t="shared" si="1"/>
        <v>0</v>
      </c>
      <c r="I37" s="16">
        <f t="shared" si="2"/>
        <v>0</v>
      </c>
      <c r="K37" s="16">
        <f>VLOOKUP($D37,'Growth rate'!$B$3:$S$93,8,FALSE)*VLOOKUP($F37,BY_IND_Demand_Drivers!$B$5:$J$100,7,FALSE)</f>
        <v>544.62242097492174</v>
      </c>
      <c r="L37" s="16">
        <f>VLOOKUP($D37,'Growth rate'!$B$3:$S$93,8,FALSE)*VLOOKUP($F37,BY_IND_Demand_Drivers!$B$5:$J$100,8,FALSE)</f>
        <v>0</v>
      </c>
      <c r="M37" s="16">
        <f>VLOOKUP($D37,'Growth rate'!$B$3:$S$93,8,FALSE)*VLOOKUP($F37,BY_IND_Demand_Drivers!$B$5:$J$100,9,FALSE)</f>
        <v>0</v>
      </c>
      <c r="N37" s="49">
        <f t="shared" ref="N37:N85" si="4">N36</f>
        <v>0.6</v>
      </c>
    </row>
    <row r="38" spans="1:14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 t="shared" si="0"/>
        <v>332.00182782631225</v>
      </c>
      <c r="H38" s="16">
        <f t="shared" si="1"/>
        <v>0</v>
      </c>
      <c r="I38" s="16">
        <f t="shared" si="2"/>
        <v>0</v>
      </c>
      <c r="K38" s="16">
        <f>VLOOKUP($D38,'Growth rate'!$B$3:$S$93,8,FALSE)*VLOOKUP($F38,BY_IND_Demand_Drivers!$B$5:$J$100,7,FALSE)</f>
        <v>553.33637971052042</v>
      </c>
      <c r="L38" s="16">
        <f>VLOOKUP($D38,'Growth rate'!$B$3:$S$93,8,FALSE)*VLOOKUP($F38,BY_IND_Demand_Drivers!$B$5:$J$100,8,FALSE)</f>
        <v>0</v>
      </c>
      <c r="M38" s="16">
        <f>VLOOKUP($D38,'Growth rate'!$B$3:$S$93,8,FALSE)*VLOOKUP($F38,BY_IND_Demand_Drivers!$B$5:$J$100,9,FALSE)</f>
        <v>0</v>
      </c>
      <c r="N38" s="49">
        <f t="shared" si="4"/>
        <v>0.6</v>
      </c>
    </row>
    <row r="39" spans="1:14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 t="shared" si="0"/>
        <v>337.31385707153328</v>
      </c>
      <c r="H39" s="16">
        <f t="shared" si="1"/>
        <v>0</v>
      </c>
      <c r="I39" s="16">
        <f t="shared" si="2"/>
        <v>0</v>
      </c>
      <c r="K39" s="16">
        <f>VLOOKUP($D39,'Growth rate'!$B$3:$S$93,8,FALSE)*VLOOKUP($F39,BY_IND_Demand_Drivers!$B$5:$J$100,7,FALSE)</f>
        <v>562.18976178588878</v>
      </c>
      <c r="L39" s="16">
        <f>VLOOKUP($D39,'Growth rate'!$B$3:$S$93,8,FALSE)*VLOOKUP($F39,BY_IND_Demand_Drivers!$B$5:$J$100,8,FALSE)</f>
        <v>0</v>
      </c>
      <c r="M39" s="16">
        <f>VLOOKUP($D39,'Growth rate'!$B$3:$S$93,8,FALSE)*VLOOKUP($F39,BY_IND_Demand_Drivers!$B$5:$J$100,9,FALSE)</f>
        <v>0</v>
      </c>
      <c r="N39" s="49">
        <f t="shared" si="4"/>
        <v>0.6</v>
      </c>
    </row>
    <row r="40" spans="1:14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 t="shared" si="0"/>
        <v>342.71087878467773</v>
      </c>
      <c r="H40" s="16">
        <f t="shared" si="1"/>
        <v>0</v>
      </c>
      <c r="I40" s="16">
        <f t="shared" si="2"/>
        <v>0</v>
      </c>
      <c r="K40" s="16">
        <f>VLOOKUP($D40,'Growth rate'!$B$3:$S$93,8,FALSE)*VLOOKUP($F40,BY_IND_Demand_Drivers!$B$5:$J$100,7,FALSE)</f>
        <v>571.18479797446287</v>
      </c>
      <c r="L40" s="16">
        <f>VLOOKUP($D40,'Growth rate'!$B$3:$S$93,8,FALSE)*VLOOKUP($F40,BY_IND_Demand_Drivers!$B$5:$J$100,8,FALSE)</f>
        <v>0</v>
      </c>
      <c r="M40" s="16">
        <f>VLOOKUP($D40,'Growth rate'!$B$3:$S$93,8,FALSE)*VLOOKUP($F40,BY_IND_Demand_Drivers!$B$5:$J$100,9,FALSE)</f>
        <v>0</v>
      </c>
      <c r="N40" s="49">
        <f t="shared" si="4"/>
        <v>0.6</v>
      </c>
    </row>
    <row r="41" spans="1:14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 t="shared" si="0"/>
        <v>348.19425284523254</v>
      </c>
      <c r="H41" s="16">
        <f t="shared" si="1"/>
        <v>0</v>
      </c>
      <c r="I41" s="16">
        <f t="shared" si="2"/>
        <v>0</v>
      </c>
      <c r="K41" s="16">
        <f>VLOOKUP($D41,'Growth rate'!$B$3:$S$93,8,FALSE)*VLOOKUP($F41,BY_IND_Demand_Drivers!$B$5:$J$100,7,FALSE)</f>
        <v>580.32375474205423</v>
      </c>
      <c r="L41" s="16">
        <f>VLOOKUP($D41,'Growth rate'!$B$3:$S$93,8,FALSE)*VLOOKUP($F41,BY_IND_Demand_Drivers!$B$5:$J$100,8,FALSE)</f>
        <v>0</v>
      </c>
      <c r="M41" s="16">
        <f>VLOOKUP($D41,'Growth rate'!$B$3:$S$93,8,FALSE)*VLOOKUP($F41,BY_IND_Demand_Drivers!$B$5:$J$100,9,FALSE)</f>
        <v>0</v>
      </c>
      <c r="N41" s="49">
        <f t="shared" si="4"/>
        <v>0.6</v>
      </c>
    </row>
    <row r="42" spans="1:14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 t="shared" si="0"/>
        <v>353.76536089075631</v>
      </c>
      <c r="H42" s="16">
        <f t="shared" si="1"/>
        <v>0</v>
      </c>
      <c r="I42" s="16">
        <f t="shared" si="2"/>
        <v>0</v>
      </c>
      <c r="K42" s="16">
        <f>VLOOKUP($D42,'Growth rate'!$B$3:$S$93,8,FALSE)*VLOOKUP($F42,BY_IND_Demand_Drivers!$B$5:$J$100,7,FALSE)</f>
        <v>589.60893481792721</v>
      </c>
      <c r="L42" s="16">
        <f>VLOOKUP($D42,'Growth rate'!$B$3:$S$93,8,FALSE)*VLOOKUP($F42,BY_IND_Demand_Drivers!$B$5:$J$100,8,FALSE)</f>
        <v>0</v>
      </c>
      <c r="M42" s="16">
        <f>VLOOKUP($D42,'Growth rate'!$B$3:$S$93,8,FALSE)*VLOOKUP($F42,BY_IND_Demand_Drivers!$B$5:$J$100,9,FALSE)</f>
        <v>0</v>
      </c>
      <c r="N42" s="49">
        <f t="shared" si="4"/>
        <v>0.6</v>
      </c>
    </row>
    <row r="43" spans="1:14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 t="shared" si="0"/>
        <v>359.42560666500844</v>
      </c>
      <c r="H43" s="16">
        <f t="shared" si="1"/>
        <v>0</v>
      </c>
      <c r="I43" s="16">
        <f t="shared" si="2"/>
        <v>0</v>
      </c>
      <c r="K43" s="16">
        <f>VLOOKUP($D43,'Growth rate'!$B$3:$S$93,8,FALSE)*VLOOKUP($F43,BY_IND_Demand_Drivers!$B$5:$J$100,7,FALSE)</f>
        <v>599.04267777501411</v>
      </c>
      <c r="L43" s="16">
        <f>VLOOKUP($D43,'Growth rate'!$B$3:$S$93,8,FALSE)*VLOOKUP($F43,BY_IND_Demand_Drivers!$B$5:$J$100,8,FALSE)</f>
        <v>0</v>
      </c>
      <c r="M43" s="16">
        <f>VLOOKUP($D43,'Growth rate'!$B$3:$S$93,8,FALSE)*VLOOKUP($F43,BY_IND_Demand_Drivers!$B$5:$J$100,9,FALSE)</f>
        <v>0</v>
      </c>
      <c r="N43" s="49">
        <f t="shared" si="4"/>
        <v>0.6</v>
      </c>
    </row>
    <row r="44" spans="1:14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 t="shared" si="0"/>
        <v>365.17641637164854</v>
      </c>
      <c r="H44" s="16">
        <f t="shared" si="1"/>
        <v>0</v>
      </c>
      <c r="I44" s="16">
        <f t="shared" si="2"/>
        <v>0</v>
      </c>
      <c r="K44" s="16">
        <f>VLOOKUP($D44,'Growth rate'!$B$3:$S$93,8,FALSE)*VLOOKUP($F44,BY_IND_Demand_Drivers!$B$5:$J$100,7,FALSE)</f>
        <v>608.62736061941428</v>
      </c>
      <c r="L44" s="16">
        <f>VLOOKUP($D44,'Growth rate'!$B$3:$S$93,8,FALSE)*VLOOKUP($F44,BY_IND_Demand_Drivers!$B$5:$J$100,8,FALSE)</f>
        <v>0</v>
      </c>
      <c r="M44" s="16">
        <f>VLOOKUP($D44,'Growth rate'!$B$3:$S$93,8,FALSE)*VLOOKUP($F44,BY_IND_Demand_Drivers!$B$5:$J$100,9,FALSE)</f>
        <v>0</v>
      </c>
      <c r="N44" s="49">
        <f t="shared" si="4"/>
        <v>0.6</v>
      </c>
    </row>
    <row r="45" spans="1:14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 t="shared" si="0"/>
        <v>371.01923903359494</v>
      </c>
      <c r="H45" s="16">
        <f t="shared" si="1"/>
        <v>0</v>
      </c>
      <c r="I45" s="16">
        <f t="shared" si="2"/>
        <v>0</v>
      </c>
      <c r="K45" s="16">
        <f>VLOOKUP($D45,'Growth rate'!$B$3:$S$93,8,FALSE)*VLOOKUP($F45,BY_IND_Demand_Drivers!$B$5:$J$100,7,FALSE)</f>
        <v>618.36539838932492</v>
      </c>
      <c r="L45" s="16">
        <f>VLOOKUP($D45,'Growth rate'!$B$3:$S$93,8,FALSE)*VLOOKUP($F45,BY_IND_Demand_Drivers!$B$5:$J$100,8,FALSE)</f>
        <v>0</v>
      </c>
      <c r="M45" s="16">
        <f>VLOOKUP($D45,'Growth rate'!$B$3:$S$93,8,FALSE)*VLOOKUP($F45,BY_IND_Demand_Drivers!$B$5:$J$100,9,FALSE)</f>
        <v>0</v>
      </c>
      <c r="N45" s="49">
        <f t="shared" si="4"/>
        <v>0.6</v>
      </c>
    </row>
    <row r="46" spans="1:14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 t="shared" si="0"/>
        <v>376.95554685813244</v>
      </c>
      <c r="H46" s="16">
        <f t="shared" si="1"/>
        <v>0</v>
      </c>
      <c r="I46" s="16">
        <f t="shared" si="2"/>
        <v>0</v>
      </c>
      <c r="K46" s="16">
        <f>VLOOKUP($D46,'Growth rate'!$B$3:$S$93,8,FALSE)*VLOOKUP($F46,BY_IND_Demand_Drivers!$B$5:$J$100,7,FALSE)</f>
        <v>628.25924476355408</v>
      </c>
      <c r="L46" s="16">
        <f>VLOOKUP($D46,'Growth rate'!$B$3:$S$93,8,FALSE)*VLOOKUP($F46,BY_IND_Demand_Drivers!$B$5:$J$100,8,FALSE)</f>
        <v>0</v>
      </c>
      <c r="M46" s="16">
        <f>VLOOKUP($D46,'Growth rate'!$B$3:$S$93,8,FALSE)*VLOOKUP($F46,BY_IND_Demand_Drivers!$B$5:$J$100,9,FALSE)</f>
        <v>0</v>
      </c>
      <c r="N46" s="49">
        <f t="shared" si="4"/>
        <v>0.6</v>
      </c>
    </row>
    <row r="47" spans="1:14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 t="shared" si="0"/>
        <v>382.98683560786264</v>
      </c>
      <c r="H47" s="16">
        <f t="shared" si="1"/>
        <v>0</v>
      </c>
      <c r="I47" s="16">
        <f t="shared" si="2"/>
        <v>0</v>
      </c>
      <c r="K47" s="16">
        <f>VLOOKUP($D47,'Growth rate'!$B$3:$S$93,8,FALSE)*VLOOKUP($F47,BY_IND_Demand_Drivers!$B$5:$J$100,7,FALSE)</f>
        <v>638.31139267977107</v>
      </c>
      <c r="L47" s="16">
        <f>VLOOKUP($D47,'Growth rate'!$B$3:$S$93,8,FALSE)*VLOOKUP($F47,BY_IND_Demand_Drivers!$B$5:$J$100,8,FALSE)</f>
        <v>0</v>
      </c>
      <c r="M47" s="16">
        <f>VLOOKUP($D47,'Growth rate'!$B$3:$S$93,8,FALSE)*VLOOKUP($F47,BY_IND_Demand_Drivers!$B$5:$J$100,9,FALSE)</f>
        <v>0</v>
      </c>
      <c r="N47" s="49">
        <f t="shared" si="4"/>
        <v>0.6</v>
      </c>
    </row>
    <row r="48" spans="1:14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 t="shared" si="0"/>
        <v>389.11462497758839</v>
      </c>
      <c r="H48" s="16">
        <f t="shared" si="1"/>
        <v>0</v>
      </c>
      <c r="I48" s="16">
        <f t="shared" si="2"/>
        <v>0</v>
      </c>
      <c r="K48" s="16">
        <f>VLOOKUP($D48,'Growth rate'!$B$3:$S$93,8,FALSE)*VLOOKUP($F48,BY_IND_Demand_Drivers!$B$5:$J$100,7,FALSE)</f>
        <v>648.52437496264736</v>
      </c>
      <c r="L48" s="16">
        <f>VLOOKUP($D48,'Growth rate'!$B$3:$S$93,8,FALSE)*VLOOKUP($F48,BY_IND_Demand_Drivers!$B$5:$J$100,8,FALSE)</f>
        <v>0</v>
      </c>
      <c r="M48" s="16">
        <f>VLOOKUP($D48,'Growth rate'!$B$3:$S$93,8,FALSE)*VLOOKUP($F48,BY_IND_Demand_Drivers!$B$5:$J$100,9,FALSE)</f>
        <v>0</v>
      </c>
      <c r="N48" s="49">
        <f t="shared" si="4"/>
        <v>0.6</v>
      </c>
    </row>
    <row r="49" spans="1:14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 t="shared" si="0"/>
        <v>395.3404589772299</v>
      </c>
      <c r="H49" s="16">
        <f t="shared" si="1"/>
        <v>0</v>
      </c>
      <c r="I49" s="16">
        <f t="shared" si="2"/>
        <v>0</v>
      </c>
      <c r="K49" s="16">
        <f>VLOOKUP($D49,'Growth rate'!$B$3:$S$93,8,FALSE)*VLOOKUP($F49,BY_IND_Demand_Drivers!$B$5:$J$100,7,FALSE)</f>
        <v>658.90076496204983</v>
      </c>
      <c r="L49" s="16">
        <f>VLOOKUP($D49,'Growth rate'!$B$3:$S$93,8,FALSE)*VLOOKUP($F49,BY_IND_Demand_Drivers!$B$5:$J$100,8,FALSE)</f>
        <v>0</v>
      </c>
      <c r="M49" s="16">
        <f>VLOOKUP($D49,'Growth rate'!$B$3:$S$93,8,FALSE)*VLOOKUP($F49,BY_IND_Demand_Drivers!$B$5:$J$100,9,FALSE)</f>
        <v>0</v>
      </c>
      <c r="N49" s="49">
        <f t="shared" si="4"/>
        <v>0.6</v>
      </c>
    </row>
    <row r="50" spans="1:14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 t="shared" si="0"/>
        <v>401.66590632086553</v>
      </c>
      <c r="H50" s="16">
        <f t="shared" si="1"/>
        <v>0</v>
      </c>
      <c r="I50" s="16">
        <f t="shared" si="2"/>
        <v>0</v>
      </c>
      <c r="K50" s="16">
        <f>VLOOKUP($D50,'Growth rate'!$B$3:$S$93,8,FALSE)*VLOOKUP($F50,BY_IND_Demand_Drivers!$B$5:$J$100,7,FALSE)</f>
        <v>669.44317720144261</v>
      </c>
      <c r="L50" s="16">
        <f>VLOOKUP($D50,'Growth rate'!$B$3:$S$93,8,FALSE)*VLOOKUP($F50,BY_IND_Demand_Drivers!$B$5:$J$100,8,FALSE)</f>
        <v>0</v>
      </c>
      <c r="M50" s="16">
        <f>VLOOKUP($D50,'Growth rate'!$B$3:$S$93,8,FALSE)*VLOOKUP($F50,BY_IND_Demand_Drivers!$B$5:$J$100,9,FALSE)</f>
        <v>0</v>
      </c>
      <c r="N50" s="49">
        <f t="shared" si="4"/>
        <v>0.6</v>
      </c>
    </row>
    <row r="51" spans="1:14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 t="shared" si="0"/>
        <v>408.09256082199937</v>
      </c>
      <c r="H51" s="16">
        <f t="shared" si="1"/>
        <v>0</v>
      </c>
      <c r="I51" s="16">
        <f t="shared" si="2"/>
        <v>0</v>
      </c>
      <c r="K51" s="16">
        <f>VLOOKUP($D51,'Growth rate'!$B$3:$S$93,8,FALSE)*VLOOKUP($F51,BY_IND_Demand_Drivers!$B$5:$J$100,7,FALSE)</f>
        <v>680.1542680366656</v>
      </c>
      <c r="L51" s="16">
        <f>VLOOKUP($D51,'Growth rate'!$B$3:$S$93,8,FALSE)*VLOOKUP($F51,BY_IND_Demand_Drivers!$B$5:$J$100,8,FALSE)</f>
        <v>0</v>
      </c>
      <c r="M51" s="16">
        <f>VLOOKUP($D51,'Growth rate'!$B$3:$S$93,8,FALSE)*VLOOKUP($F51,BY_IND_Demand_Drivers!$B$5:$J$100,9,FALSE)</f>
        <v>0</v>
      </c>
      <c r="N51" s="49">
        <f t="shared" si="4"/>
        <v>0.6</v>
      </c>
    </row>
    <row r="52" spans="1:14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 t="shared" si="0"/>
        <v>414.6220417951514</v>
      </c>
      <c r="H52" s="16">
        <f t="shared" si="1"/>
        <v>0</v>
      </c>
      <c r="I52" s="16">
        <f t="shared" si="2"/>
        <v>0</v>
      </c>
      <c r="K52" s="16">
        <f>VLOOKUP($D52,'Growth rate'!$B$3:$S$93,8,FALSE)*VLOOKUP($F52,BY_IND_Demand_Drivers!$B$5:$J$100,7,FALSE)</f>
        <v>691.03673632525238</v>
      </c>
      <c r="L52" s="16">
        <f>VLOOKUP($D52,'Growth rate'!$B$3:$S$93,8,FALSE)*VLOOKUP($F52,BY_IND_Demand_Drivers!$B$5:$J$100,8,FALSE)</f>
        <v>0</v>
      </c>
      <c r="M52" s="16">
        <f>VLOOKUP($D52,'Growth rate'!$B$3:$S$93,8,FALSE)*VLOOKUP($F52,BY_IND_Demand_Drivers!$B$5:$J$100,9,FALSE)</f>
        <v>0</v>
      </c>
      <c r="N52" s="49">
        <f t="shared" si="4"/>
        <v>0.6</v>
      </c>
    </row>
    <row r="53" spans="1:14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 t="shared" si="0"/>
        <v>421.25599446387378</v>
      </c>
      <c r="H53" s="16">
        <f t="shared" si="1"/>
        <v>0</v>
      </c>
      <c r="I53" s="16">
        <f t="shared" si="2"/>
        <v>0</v>
      </c>
      <c r="K53" s="16">
        <f>VLOOKUP($D53,'Growth rate'!$B$3:$S$93,8,FALSE)*VLOOKUP($F53,BY_IND_Demand_Drivers!$B$5:$J$100,7,FALSE)</f>
        <v>702.09332410645629</v>
      </c>
      <c r="L53" s="16">
        <f>VLOOKUP($D53,'Growth rate'!$B$3:$S$93,8,FALSE)*VLOOKUP($F53,BY_IND_Demand_Drivers!$B$5:$J$100,8,FALSE)</f>
        <v>0</v>
      </c>
      <c r="M53" s="16">
        <f>VLOOKUP($D53,'Growth rate'!$B$3:$S$93,8,FALSE)*VLOOKUP($F53,BY_IND_Demand_Drivers!$B$5:$J$100,9,FALSE)</f>
        <v>0</v>
      </c>
      <c r="N53" s="49">
        <f t="shared" si="4"/>
        <v>0.6</v>
      </c>
    </row>
    <row r="54" spans="1:14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 t="shared" si="0"/>
        <v>427.99609037529581</v>
      </c>
      <c r="H54" s="16">
        <f t="shared" si="1"/>
        <v>0</v>
      </c>
      <c r="I54" s="16">
        <f t="shared" si="2"/>
        <v>0</v>
      </c>
      <c r="K54" s="16">
        <f>VLOOKUP($D54,'Growth rate'!$B$3:$S$93,8,FALSE)*VLOOKUP($F54,BY_IND_Demand_Drivers!$B$5:$J$100,7,FALSE)</f>
        <v>713.32681729215972</v>
      </c>
      <c r="L54" s="16">
        <f>VLOOKUP($D54,'Growth rate'!$B$3:$S$93,8,FALSE)*VLOOKUP($F54,BY_IND_Demand_Drivers!$B$5:$J$100,8,FALSE)</f>
        <v>0</v>
      </c>
      <c r="M54" s="16">
        <f>VLOOKUP($D54,'Growth rate'!$B$3:$S$93,8,FALSE)*VLOOKUP($F54,BY_IND_Demand_Drivers!$B$5:$J$100,9,FALSE)</f>
        <v>0</v>
      </c>
      <c r="N54" s="49">
        <f t="shared" si="4"/>
        <v>0.6</v>
      </c>
    </row>
    <row r="55" spans="1:14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 t="shared" si="0"/>
        <v>434.84402782130059</v>
      </c>
      <c r="H55" s="16">
        <f t="shared" si="1"/>
        <v>0</v>
      </c>
      <c r="I55" s="16">
        <f t="shared" si="2"/>
        <v>0</v>
      </c>
      <c r="K55" s="16">
        <f>VLOOKUP($D55,'Growth rate'!$B$3:$S$93,8,FALSE)*VLOOKUP($F55,BY_IND_Demand_Drivers!$B$5:$J$100,7,FALSE)</f>
        <v>724.74004636883433</v>
      </c>
      <c r="L55" s="16">
        <f>VLOOKUP($D55,'Growth rate'!$B$3:$S$93,8,FALSE)*VLOOKUP($F55,BY_IND_Demand_Drivers!$B$5:$J$100,8,FALSE)</f>
        <v>0</v>
      </c>
      <c r="M55" s="16">
        <f>VLOOKUP($D55,'Growth rate'!$B$3:$S$93,8,FALSE)*VLOOKUP($F55,BY_IND_Demand_Drivers!$B$5:$J$100,9,FALSE)</f>
        <v>0</v>
      </c>
      <c r="N55" s="49">
        <f t="shared" si="4"/>
        <v>0.6</v>
      </c>
    </row>
    <row r="56" spans="1:14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 t="shared" si="0"/>
        <v>441.80153226644143</v>
      </c>
      <c r="H56" s="16">
        <f t="shared" si="1"/>
        <v>0</v>
      </c>
      <c r="I56" s="16">
        <f t="shared" si="2"/>
        <v>0</v>
      </c>
      <c r="K56" s="16">
        <f>VLOOKUP($D56,'Growth rate'!$B$3:$S$93,8,FALSE)*VLOOKUP($F56,BY_IND_Demand_Drivers!$B$5:$J$100,7,FALSE)</f>
        <v>736.33588711073571</v>
      </c>
      <c r="L56" s="16">
        <f>VLOOKUP($D56,'Growth rate'!$B$3:$S$93,8,FALSE)*VLOOKUP($F56,BY_IND_Demand_Drivers!$B$5:$J$100,8,FALSE)</f>
        <v>0</v>
      </c>
      <c r="M56" s="16">
        <f>VLOOKUP($D56,'Growth rate'!$B$3:$S$93,8,FALSE)*VLOOKUP($F56,BY_IND_Demand_Drivers!$B$5:$J$100,9,FALSE)</f>
        <v>0</v>
      </c>
      <c r="N56" s="49">
        <f t="shared" si="4"/>
        <v>0.6</v>
      </c>
    </row>
    <row r="57" spans="1:14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 t="shared" si="0"/>
        <v>448.87035678270439</v>
      </c>
      <c r="H57" s="16">
        <f t="shared" si="1"/>
        <v>0</v>
      </c>
      <c r="I57" s="16">
        <f t="shared" si="2"/>
        <v>0</v>
      </c>
      <c r="K57" s="16">
        <f>VLOOKUP($D57,'Growth rate'!$B$3:$S$93,8,FALSE)*VLOOKUP($F57,BY_IND_Demand_Drivers!$B$5:$J$100,7,FALSE)</f>
        <v>748.11726130450734</v>
      </c>
      <c r="L57" s="16">
        <f>VLOOKUP($D57,'Growth rate'!$B$3:$S$93,8,FALSE)*VLOOKUP($F57,BY_IND_Demand_Drivers!$B$5:$J$100,8,FALSE)</f>
        <v>0</v>
      </c>
      <c r="M57" s="16">
        <f>VLOOKUP($D57,'Growth rate'!$B$3:$S$93,8,FALSE)*VLOOKUP($F57,BY_IND_Demand_Drivers!$B$5:$J$100,9,FALSE)</f>
        <v>0</v>
      </c>
      <c r="N57" s="49">
        <f t="shared" si="4"/>
        <v>0.6</v>
      </c>
    </row>
    <row r="58" spans="1:14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 t="shared" si="0"/>
        <v>456.05228249122774</v>
      </c>
      <c r="H58" s="16">
        <f t="shared" si="1"/>
        <v>0</v>
      </c>
      <c r="I58" s="16">
        <f t="shared" si="2"/>
        <v>0</v>
      </c>
      <c r="K58" s="16">
        <f>VLOOKUP($D58,'Growth rate'!$B$3:$S$93,8,FALSE)*VLOOKUP($F58,BY_IND_Demand_Drivers!$B$5:$J$100,7,FALSE)</f>
        <v>760.08713748537957</v>
      </c>
      <c r="L58" s="16">
        <f>VLOOKUP($D58,'Growth rate'!$B$3:$S$93,8,FALSE)*VLOOKUP($F58,BY_IND_Demand_Drivers!$B$5:$J$100,8,FALSE)</f>
        <v>0</v>
      </c>
      <c r="M58" s="16">
        <f>VLOOKUP($D58,'Growth rate'!$B$3:$S$93,8,FALSE)*VLOOKUP($F58,BY_IND_Demand_Drivers!$B$5:$J$100,9,FALSE)</f>
        <v>0</v>
      </c>
      <c r="N58" s="49">
        <f t="shared" si="4"/>
        <v>0.6</v>
      </c>
    </row>
    <row r="59" spans="1:14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 t="shared" si="0"/>
        <v>463.34911901108728</v>
      </c>
      <c r="H59" s="16">
        <f t="shared" si="1"/>
        <v>0</v>
      </c>
      <c r="I59" s="16">
        <f t="shared" si="2"/>
        <v>0</v>
      </c>
      <c r="K59" s="16">
        <f>VLOOKUP($D59,'Growth rate'!$B$3:$S$93,8,FALSE)*VLOOKUP($F59,BY_IND_Demand_Drivers!$B$5:$J$100,7,FALSE)</f>
        <v>772.24853168514551</v>
      </c>
      <c r="L59" s="16">
        <f>VLOOKUP($D59,'Growth rate'!$B$3:$S$93,8,FALSE)*VLOOKUP($F59,BY_IND_Demand_Drivers!$B$5:$J$100,8,FALSE)</f>
        <v>0</v>
      </c>
      <c r="M59" s="16">
        <f>VLOOKUP($D59,'Growth rate'!$B$3:$S$93,8,FALSE)*VLOOKUP($F59,BY_IND_Demand_Drivers!$B$5:$J$100,9,FALSE)</f>
        <v>0</v>
      </c>
      <c r="N59" s="49">
        <f t="shared" si="4"/>
        <v>0.6</v>
      </c>
    </row>
    <row r="60" spans="1:14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 t="shared" si="0"/>
        <v>470.76270491526458</v>
      </c>
      <c r="H60" s="16">
        <f t="shared" si="1"/>
        <v>0</v>
      </c>
      <c r="I60" s="16">
        <f t="shared" si="2"/>
        <v>0</v>
      </c>
      <c r="K60" s="16">
        <f>VLOOKUP($D60,'Growth rate'!$B$3:$S$93,8,FALSE)*VLOOKUP($F60,BY_IND_Demand_Drivers!$B$5:$J$100,7,FALSE)</f>
        <v>784.60450819210769</v>
      </c>
      <c r="L60" s="16">
        <f>VLOOKUP($D60,'Growth rate'!$B$3:$S$93,8,FALSE)*VLOOKUP($F60,BY_IND_Demand_Drivers!$B$5:$J$100,8,FALSE)</f>
        <v>0</v>
      </c>
      <c r="M60" s="16">
        <f>VLOOKUP($D60,'Growth rate'!$B$3:$S$93,8,FALSE)*VLOOKUP($F60,BY_IND_Demand_Drivers!$B$5:$J$100,9,FALSE)</f>
        <v>0</v>
      </c>
      <c r="N60" s="49">
        <f t="shared" si="4"/>
        <v>0.6</v>
      </c>
    </row>
    <row r="61" spans="1:14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 t="shared" si="0"/>
        <v>478.2949081939089</v>
      </c>
      <c r="H61" s="16">
        <f t="shared" si="1"/>
        <v>0</v>
      </c>
      <c r="I61" s="16">
        <f t="shared" si="2"/>
        <v>0</v>
      </c>
      <c r="K61" s="16">
        <f>VLOOKUP($D61,'Growth rate'!$B$3:$S$93,8,FALSE)*VLOOKUP($F61,BY_IND_Demand_Drivers!$B$5:$J$100,7,FALSE)</f>
        <v>797.15818032318157</v>
      </c>
      <c r="L61" s="16">
        <f>VLOOKUP($D61,'Growth rate'!$B$3:$S$93,8,FALSE)*VLOOKUP($F61,BY_IND_Demand_Drivers!$B$5:$J$100,8,FALSE)</f>
        <v>0</v>
      </c>
      <c r="M61" s="16">
        <f>VLOOKUP($D61,'Growth rate'!$B$3:$S$93,8,FALSE)*VLOOKUP($F61,BY_IND_Demand_Drivers!$B$5:$J$100,9,FALSE)</f>
        <v>0</v>
      </c>
      <c r="N61" s="49">
        <f t="shared" si="4"/>
        <v>0.6</v>
      </c>
    </row>
    <row r="62" spans="1:14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 t="shared" si="0"/>
        <v>485.94762672501133</v>
      </c>
      <c r="H62" s="16">
        <f t="shared" si="1"/>
        <v>0</v>
      </c>
      <c r="I62" s="16">
        <f t="shared" si="2"/>
        <v>0</v>
      </c>
      <c r="K62" s="16">
        <f>VLOOKUP($D62,'Growth rate'!$B$3:$S$93,8,FALSE)*VLOOKUP($F62,BY_IND_Demand_Drivers!$B$5:$J$100,7,FALSE)</f>
        <v>809.91271120835222</v>
      </c>
      <c r="L62" s="16">
        <f>VLOOKUP($D62,'Growth rate'!$B$3:$S$93,8,FALSE)*VLOOKUP($F62,BY_IND_Demand_Drivers!$B$5:$J$100,8,FALSE)</f>
        <v>0</v>
      </c>
      <c r="M62" s="16">
        <f>VLOOKUP($D62,'Growth rate'!$B$3:$S$93,8,FALSE)*VLOOKUP($F62,BY_IND_Demand_Drivers!$B$5:$J$100,9,FALSE)</f>
        <v>0</v>
      </c>
      <c r="N62" s="49">
        <f t="shared" si="4"/>
        <v>0.6</v>
      </c>
    </row>
    <row r="63" spans="1:14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 t="shared" si="0"/>
        <v>493.72278875261168</v>
      </c>
      <c r="H63" s="16">
        <f t="shared" si="1"/>
        <v>0</v>
      </c>
      <c r="I63" s="16">
        <f t="shared" si="2"/>
        <v>0</v>
      </c>
      <c r="K63" s="16">
        <f>VLOOKUP($D63,'Growth rate'!$B$3:$S$93,8,FALSE)*VLOOKUP($F63,BY_IND_Demand_Drivers!$B$5:$J$100,7,FALSE)</f>
        <v>822.87131458768613</v>
      </c>
      <c r="L63" s="16">
        <f>VLOOKUP($D63,'Growth rate'!$B$3:$S$93,8,FALSE)*VLOOKUP($F63,BY_IND_Demand_Drivers!$B$5:$J$100,8,FALSE)</f>
        <v>0</v>
      </c>
      <c r="M63" s="16">
        <f>VLOOKUP($D63,'Growth rate'!$B$3:$S$93,8,FALSE)*VLOOKUP($F63,BY_IND_Demand_Drivers!$B$5:$J$100,9,FALSE)</f>
        <v>0</v>
      </c>
      <c r="N63" s="49">
        <f t="shared" si="4"/>
        <v>0.6</v>
      </c>
    </row>
    <row r="64" spans="1:14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 t="shared" si="0"/>
        <v>501.62235337265349</v>
      </c>
      <c r="H64" s="16">
        <f t="shared" si="1"/>
        <v>0</v>
      </c>
      <c r="I64" s="16">
        <f t="shared" si="2"/>
        <v>0</v>
      </c>
      <c r="K64" s="16">
        <f>VLOOKUP($D64,'Growth rate'!$B$3:$S$93,8,FALSE)*VLOOKUP($F64,BY_IND_Demand_Drivers!$B$5:$J$100,7,FALSE)</f>
        <v>836.03725562108923</v>
      </c>
      <c r="L64" s="16">
        <f>VLOOKUP($D64,'Growth rate'!$B$3:$S$93,8,FALSE)*VLOOKUP($F64,BY_IND_Demand_Drivers!$B$5:$J$100,8,FALSE)</f>
        <v>0</v>
      </c>
      <c r="M64" s="16">
        <f>VLOOKUP($D64,'Growth rate'!$B$3:$S$93,8,FALSE)*VLOOKUP($F64,BY_IND_Demand_Drivers!$B$5:$J$100,9,FALSE)</f>
        <v>0</v>
      </c>
      <c r="N64" s="49">
        <f t="shared" si="4"/>
        <v>0.6</v>
      </c>
    </row>
    <row r="65" spans="1:14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 t="shared" si="0"/>
        <v>509.64831102661594</v>
      </c>
      <c r="H65" s="16">
        <f t="shared" si="1"/>
        <v>0</v>
      </c>
      <c r="I65" s="16">
        <f t="shared" si="2"/>
        <v>0</v>
      </c>
      <c r="K65" s="16">
        <f>VLOOKUP($D65,'Growth rate'!$B$3:$S$93,8,FALSE)*VLOOKUP($F65,BY_IND_Demand_Drivers!$B$5:$J$100,7,FALSE)</f>
        <v>849.41385171102661</v>
      </c>
      <c r="L65" s="16">
        <f>VLOOKUP($D65,'Growth rate'!$B$3:$S$93,8,FALSE)*VLOOKUP($F65,BY_IND_Demand_Drivers!$B$5:$J$100,8,FALSE)</f>
        <v>0</v>
      </c>
      <c r="M65" s="16">
        <f>VLOOKUP($D65,'Growth rate'!$B$3:$S$93,8,FALSE)*VLOOKUP($F65,BY_IND_Demand_Drivers!$B$5:$J$100,9,FALSE)</f>
        <v>0</v>
      </c>
      <c r="N65" s="49">
        <f t="shared" si="4"/>
        <v>0.6</v>
      </c>
    </row>
    <row r="66" spans="1:14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 t="shared" si="0"/>
        <v>517.8026840030418</v>
      </c>
      <c r="H66" s="16">
        <f t="shared" si="1"/>
        <v>0</v>
      </c>
      <c r="I66" s="16">
        <f t="shared" si="2"/>
        <v>0</v>
      </c>
      <c r="K66" s="16">
        <f>VLOOKUP($D66,'Growth rate'!$B$3:$S$93,8,FALSE)*VLOOKUP($F66,BY_IND_Demand_Drivers!$B$5:$J$100,7,FALSE)</f>
        <v>863.00447333840305</v>
      </c>
      <c r="L66" s="16">
        <f>VLOOKUP($D66,'Growth rate'!$B$3:$S$93,8,FALSE)*VLOOKUP($F66,BY_IND_Demand_Drivers!$B$5:$J$100,8,FALSE)</f>
        <v>0</v>
      </c>
      <c r="M66" s="16">
        <f>VLOOKUP($D66,'Growth rate'!$B$3:$S$93,8,FALSE)*VLOOKUP($F66,BY_IND_Demand_Drivers!$B$5:$J$100,9,FALSE)</f>
        <v>0</v>
      </c>
      <c r="N66" s="49">
        <f t="shared" si="4"/>
        <v>0.6</v>
      </c>
    </row>
    <row r="67" spans="1:14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 t="shared" si="0"/>
        <v>526.08752694709051</v>
      </c>
      <c r="H67" s="16">
        <f t="shared" si="1"/>
        <v>0</v>
      </c>
      <c r="I67" s="16">
        <f t="shared" si="2"/>
        <v>0</v>
      </c>
      <c r="K67" s="16">
        <f>VLOOKUP($D67,'Growth rate'!$B$3:$S$93,8,FALSE)*VLOOKUP($F67,BY_IND_Demand_Drivers!$B$5:$J$100,7,FALSE)</f>
        <v>876.81254491181755</v>
      </c>
      <c r="L67" s="16">
        <f>VLOOKUP($D67,'Growth rate'!$B$3:$S$93,8,FALSE)*VLOOKUP($F67,BY_IND_Demand_Drivers!$B$5:$J$100,8,FALSE)</f>
        <v>0</v>
      </c>
      <c r="M67" s="16">
        <f>VLOOKUP($D67,'Growth rate'!$B$3:$S$93,8,FALSE)*VLOOKUP($F67,BY_IND_Demand_Drivers!$B$5:$J$100,9,FALSE)</f>
        <v>0</v>
      </c>
      <c r="N67" s="49">
        <f t="shared" si="4"/>
        <v>0.6</v>
      </c>
    </row>
    <row r="68" spans="1:14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 t="shared" si="0"/>
        <v>534.50492737824391</v>
      </c>
      <c r="H68" s="16">
        <f t="shared" si="1"/>
        <v>0</v>
      </c>
      <c r="I68" s="16">
        <f t="shared" si="2"/>
        <v>0</v>
      </c>
      <c r="K68" s="16">
        <f>VLOOKUP($D68,'Growth rate'!$B$3:$S$93,8,FALSE)*VLOOKUP($F68,BY_IND_Demand_Drivers!$B$5:$J$100,7,FALSE)</f>
        <v>890.84154563040659</v>
      </c>
      <c r="L68" s="16">
        <f>VLOOKUP($D68,'Growth rate'!$B$3:$S$93,8,FALSE)*VLOOKUP($F68,BY_IND_Demand_Drivers!$B$5:$J$100,8,FALSE)</f>
        <v>0</v>
      </c>
      <c r="M68" s="16">
        <f>VLOOKUP($D68,'Growth rate'!$B$3:$S$93,8,FALSE)*VLOOKUP($F68,BY_IND_Demand_Drivers!$B$5:$J$100,9,FALSE)</f>
        <v>0</v>
      </c>
      <c r="N68" s="49">
        <f t="shared" si="4"/>
        <v>0.6</v>
      </c>
    </row>
    <row r="69" spans="1:14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 t="shared" ref="G69:G132" si="5">K69*$N69</f>
        <v>543.0570062162958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rate'!$B$3:$S$93,8,FALSE)*VLOOKUP($F69,BY_IND_Demand_Drivers!$B$5:$J$100,7,FALSE)</f>
        <v>905.09501036049312</v>
      </c>
      <c r="L69" s="16">
        <f>VLOOKUP($D69,'Growth rate'!$B$3:$S$93,8,FALSE)*VLOOKUP($F69,BY_IND_Demand_Drivers!$B$5:$J$100,8,FALSE)</f>
        <v>0</v>
      </c>
      <c r="M69" s="16">
        <f>VLOOKUP($D69,'Growth rate'!$B$3:$S$93,8,FALSE)*VLOOKUP($F69,BY_IND_Demand_Drivers!$B$5:$J$100,9,FALSE)</f>
        <v>0</v>
      </c>
      <c r="N69" s="49">
        <f t="shared" si="4"/>
        <v>0.6</v>
      </c>
    </row>
    <row r="70" spans="1:14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 t="shared" si="5"/>
        <v>551.74591831575663</v>
      </c>
      <c r="H70" s="16">
        <f t="shared" si="6"/>
        <v>0</v>
      </c>
      <c r="I70" s="16">
        <f t="shared" si="7"/>
        <v>0</v>
      </c>
      <c r="K70" s="16">
        <f>VLOOKUP($D70,'Growth rate'!$B$3:$S$93,8,FALSE)*VLOOKUP($F70,BY_IND_Demand_Drivers!$B$5:$J$100,7,FALSE)</f>
        <v>919.57653052626108</v>
      </c>
      <c r="L70" s="16">
        <f>VLOOKUP($D70,'Growth rate'!$B$3:$S$93,8,FALSE)*VLOOKUP($F70,BY_IND_Demand_Drivers!$B$5:$J$100,8,FALSE)</f>
        <v>0</v>
      </c>
      <c r="M70" s="16">
        <f>VLOOKUP($D70,'Growth rate'!$B$3:$S$93,8,FALSE)*VLOOKUP($F70,BY_IND_Demand_Drivers!$B$5:$J$100,9,FALSE)</f>
        <v>0</v>
      </c>
      <c r="N70" s="49">
        <f t="shared" si="4"/>
        <v>0.6</v>
      </c>
    </row>
    <row r="71" spans="1:14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 t="shared" si="5"/>
        <v>560.57385300880878</v>
      </c>
      <c r="H71" s="16">
        <f t="shared" si="6"/>
        <v>0</v>
      </c>
      <c r="I71" s="16">
        <f t="shared" si="7"/>
        <v>0</v>
      </c>
      <c r="K71" s="16">
        <f>VLOOKUP($D71,'Growth rate'!$B$3:$S$93,8,FALSE)*VLOOKUP($F71,BY_IND_Demand_Drivers!$B$5:$J$100,7,FALSE)</f>
        <v>934.2897550146813</v>
      </c>
      <c r="L71" s="16">
        <f>VLOOKUP($D71,'Growth rate'!$B$3:$S$93,8,FALSE)*VLOOKUP($F71,BY_IND_Demand_Drivers!$B$5:$J$100,8,FALSE)</f>
        <v>0</v>
      </c>
      <c r="M71" s="16">
        <f>VLOOKUP($D71,'Growth rate'!$B$3:$S$93,8,FALSE)*VLOOKUP($F71,BY_IND_Demand_Drivers!$B$5:$J$100,9,FALSE)</f>
        <v>0</v>
      </c>
      <c r="N71" s="49">
        <f t="shared" si="4"/>
        <v>0.6</v>
      </c>
    </row>
    <row r="72" spans="1:14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 t="shared" si="5"/>
        <v>569.54303465694966</v>
      </c>
      <c r="H72" s="16">
        <f t="shared" si="6"/>
        <v>0</v>
      </c>
      <c r="I72" s="16">
        <f t="shared" si="7"/>
        <v>0</v>
      </c>
      <c r="K72" s="16">
        <f>VLOOKUP($D72,'Growth rate'!$B$3:$S$93,8,FALSE)*VLOOKUP($F72,BY_IND_Demand_Drivers!$B$5:$J$100,7,FALSE)</f>
        <v>949.2383910949161</v>
      </c>
      <c r="L72" s="16">
        <f>VLOOKUP($D72,'Growth rate'!$B$3:$S$93,8,FALSE)*VLOOKUP($F72,BY_IND_Demand_Drivers!$B$5:$J$100,8,FALSE)</f>
        <v>0</v>
      </c>
      <c r="M72" s="16">
        <f>VLOOKUP($D72,'Growth rate'!$B$3:$S$93,8,FALSE)*VLOOKUP($F72,BY_IND_Demand_Drivers!$B$5:$J$100,9,FALSE)</f>
        <v>0</v>
      </c>
      <c r="N72" s="49">
        <f t="shared" si="4"/>
        <v>0.6</v>
      </c>
    </row>
    <row r="73" spans="1:14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 t="shared" si="5"/>
        <v>578.6557232114609</v>
      </c>
      <c r="H73" s="16">
        <f t="shared" si="6"/>
        <v>0</v>
      </c>
      <c r="I73" s="16">
        <f t="shared" si="7"/>
        <v>0</v>
      </c>
      <c r="K73" s="16">
        <f>VLOOKUP($D73,'Growth rate'!$B$3:$S$93,8,FALSE)*VLOOKUP($F73,BY_IND_Demand_Drivers!$B$5:$J$100,7,FALSE)</f>
        <v>964.42620535243486</v>
      </c>
      <c r="L73" s="16">
        <f>VLOOKUP($D73,'Growth rate'!$B$3:$S$93,8,FALSE)*VLOOKUP($F73,BY_IND_Demand_Drivers!$B$5:$J$100,8,FALSE)</f>
        <v>0</v>
      </c>
      <c r="M73" s="16">
        <f>VLOOKUP($D73,'Growth rate'!$B$3:$S$93,8,FALSE)*VLOOKUP($F73,BY_IND_Demand_Drivers!$B$5:$J$100,9,FALSE)</f>
        <v>0</v>
      </c>
      <c r="N73" s="49">
        <f t="shared" si="4"/>
        <v>0.6</v>
      </c>
    </row>
    <row r="74" spans="1:14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 t="shared" si="5"/>
        <v>587.91421478284428</v>
      </c>
      <c r="H74" s="16">
        <f t="shared" si="6"/>
        <v>0</v>
      </c>
      <c r="I74" s="16">
        <f t="shared" si="7"/>
        <v>0</v>
      </c>
      <c r="K74" s="16">
        <f>VLOOKUP($D74,'Growth rate'!$B$3:$S$93,8,FALSE)*VLOOKUP($F74,BY_IND_Demand_Drivers!$B$5:$J$100,7,FALSE)</f>
        <v>979.85702463807388</v>
      </c>
      <c r="L74" s="16">
        <f>VLOOKUP($D74,'Growth rate'!$B$3:$S$93,8,FALSE)*VLOOKUP($F74,BY_IND_Demand_Drivers!$B$5:$J$100,8,FALSE)</f>
        <v>0</v>
      </c>
      <c r="M74" s="16">
        <f>VLOOKUP($D74,'Growth rate'!$B$3:$S$93,8,FALSE)*VLOOKUP($F74,BY_IND_Demand_Drivers!$B$5:$J$100,9,FALSE)</f>
        <v>0</v>
      </c>
      <c r="N74" s="49">
        <f t="shared" si="4"/>
        <v>0.6</v>
      </c>
    </row>
    <row r="75" spans="1:14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 t="shared" si="5"/>
        <v>597.32084221936987</v>
      </c>
      <c r="H75" s="16">
        <f t="shared" si="6"/>
        <v>0</v>
      </c>
      <c r="I75" s="16">
        <f t="shared" si="7"/>
        <v>0</v>
      </c>
      <c r="K75" s="16">
        <f>VLOOKUP($D75,'Growth rate'!$B$3:$S$93,8,FALSE)*VLOOKUP($F75,BY_IND_Demand_Drivers!$B$5:$J$100,7,FALSE)</f>
        <v>995.53473703228315</v>
      </c>
      <c r="L75" s="16">
        <f>VLOOKUP($D75,'Growth rate'!$B$3:$S$93,8,FALSE)*VLOOKUP($F75,BY_IND_Demand_Drivers!$B$5:$J$100,8,FALSE)</f>
        <v>0</v>
      </c>
      <c r="M75" s="16">
        <f>VLOOKUP($D75,'Growth rate'!$B$3:$S$93,8,FALSE)*VLOOKUP($F75,BY_IND_Demand_Drivers!$B$5:$J$100,9,FALSE)</f>
        <v>0</v>
      </c>
      <c r="N75" s="49">
        <f t="shared" si="4"/>
        <v>0.6</v>
      </c>
    </row>
    <row r="76" spans="1:14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 t="shared" si="5"/>
        <v>606.87797569487986</v>
      </c>
      <c r="H76" s="16">
        <f t="shared" si="6"/>
        <v>0</v>
      </c>
      <c r="I76" s="16">
        <f t="shared" si="7"/>
        <v>0</v>
      </c>
      <c r="K76" s="16">
        <f>VLOOKUP($D76,'Growth rate'!$B$3:$S$93,8,FALSE)*VLOOKUP($F76,BY_IND_Demand_Drivers!$B$5:$J$100,7,FALSE)</f>
        <v>1011.4632928247997</v>
      </c>
      <c r="L76" s="16">
        <f>VLOOKUP($D76,'Growth rate'!$B$3:$S$93,8,FALSE)*VLOOKUP($F76,BY_IND_Demand_Drivers!$B$5:$J$100,8,FALSE)</f>
        <v>0</v>
      </c>
      <c r="M76" s="16">
        <f>VLOOKUP($D76,'Growth rate'!$B$3:$S$93,8,FALSE)*VLOOKUP($F76,BY_IND_Demand_Drivers!$B$5:$J$100,9,FALSE)</f>
        <v>0</v>
      </c>
      <c r="N76" s="49">
        <f t="shared" si="4"/>
        <v>0.6</v>
      </c>
    </row>
    <row r="77" spans="1:14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 t="shared" si="5"/>
        <v>616.58802330599792</v>
      </c>
      <c r="H77" s="16">
        <f t="shared" si="6"/>
        <v>0</v>
      </c>
      <c r="I77" s="16">
        <f t="shared" si="7"/>
        <v>0</v>
      </c>
      <c r="K77" s="16">
        <f>VLOOKUP($D77,'Growth rate'!$B$3:$S$93,8,FALSE)*VLOOKUP($F77,BY_IND_Demand_Drivers!$B$5:$J$100,7,FALSE)</f>
        <v>1027.6467055099965</v>
      </c>
      <c r="L77" s="16">
        <f>VLOOKUP($D77,'Growth rate'!$B$3:$S$93,8,FALSE)*VLOOKUP($F77,BY_IND_Demand_Drivers!$B$5:$J$100,8,FALSE)</f>
        <v>0</v>
      </c>
      <c r="M77" s="16">
        <f>VLOOKUP($D77,'Growth rate'!$B$3:$S$93,8,FALSE)*VLOOKUP($F77,BY_IND_Demand_Drivers!$B$5:$J$100,9,FALSE)</f>
        <v>0</v>
      </c>
      <c r="N77" s="49">
        <f t="shared" si="4"/>
        <v>0.6</v>
      </c>
    </row>
    <row r="78" spans="1:14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 t="shared" si="5"/>
        <v>626.45343167889393</v>
      </c>
      <c r="H78" s="16">
        <f t="shared" si="6"/>
        <v>0</v>
      </c>
      <c r="I78" s="16">
        <f t="shared" si="7"/>
        <v>0</v>
      </c>
      <c r="K78" s="16">
        <f>VLOOKUP($D78,'Growth rate'!$B$3:$S$93,8,FALSE)*VLOOKUP($F78,BY_IND_Demand_Drivers!$B$5:$J$100,7,FALSE)</f>
        <v>1044.0890527981567</v>
      </c>
      <c r="L78" s="16">
        <f>VLOOKUP($D78,'Growth rate'!$B$3:$S$93,8,FALSE)*VLOOKUP($F78,BY_IND_Demand_Drivers!$B$5:$J$100,8,FALSE)</f>
        <v>0</v>
      </c>
      <c r="M78" s="16">
        <f>VLOOKUP($D78,'Growth rate'!$B$3:$S$93,8,FALSE)*VLOOKUP($F78,BY_IND_Demand_Drivers!$B$5:$J$100,9,FALSE)</f>
        <v>0</v>
      </c>
      <c r="N78" s="49">
        <f t="shared" si="4"/>
        <v>0.6</v>
      </c>
    </row>
    <row r="79" spans="1:14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 t="shared" si="5"/>
        <v>636.47668658575628</v>
      </c>
      <c r="H79" s="16">
        <f t="shared" si="6"/>
        <v>0</v>
      </c>
      <c r="I79" s="16">
        <f t="shared" si="7"/>
        <v>0</v>
      </c>
      <c r="K79" s="16">
        <f>VLOOKUP($D79,'Growth rate'!$B$3:$S$93,8,FALSE)*VLOOKUP($F79,BY_IND_Demand_Drivers!$B$5:$J$100,7,FALSE)</f>
        <v>1060.7944776429272</v>
      </c>
      <c r="L79" s="16">
        <f>VLOOKUP($D79,'Growth rate'!$B$3:$S$93,8,FALSE)*VLOOKUP($F79,BY_IND_Demand_Drivers!$B$5:$J$100,8,FALSE)</f>
        <v>0</v>
      </c>
      <c r="M79" s="16">
        <f>VLOOKUP($D79,'Growth rate'!$B$3:$S$93,8,FALSE)*VLOOKUP($F79,BY_IND_Demand_Drivers!$B$5:$J$100,9,FALSE)</f>
        <v>0</v>
      </c>
      <c r="N79" s="49">
        <f t="shared" si="4"/>
        <v>0.6</v>
      </c>
    </row>
    <row r="80" spans="1:14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 t="shared" si="5"/>
        <v>646.66031357112843</v>
      </c>
      <c r="H80" s="16">
        <f t="shared" si="6"/>
        <v>0</v>
      </c>
      <c r="I80" s="16">
        <f t="shared" si="7"/>
        <v>0</v>
      </c>
      <c r="K80" s="16">
        <f>VLOOKUP($D80,'Growth rate'!$B$3:$S$93,8,FALSE)*VLOOKUP($F80,BY_IND_Demand_Drivers!$B$5:$J$100,7,FALSE)</f>
        <v>1077.767189285214</v>
      </c>
      <c r="L80" s="16">
        <f>VLOOKUP($D80,'Growth rate'!$B$3:$S$93,8,FALSE)*VLOOKUP($F80,BY_IND_Demand_Drivers!$B$5:$J$100,8,FALSE)</f>
        <v>0</v>
      </c>
      <c r="M80" s="16">
        <f>VLOOKUP($D80,'Growth rate'!$B$3:$S$93,8,FALSE)*VLOOKUP($F80,BY_IND_Demand_Drivers!$B$5:$J$100,9,FALSE)</f>
        <v>0</v>
      </c>
      <c r="N80" s="49">
        <f t="shared" si="4"/>
        <v>0.6</v>
      </c>
    </row>
    <row r="81" spans="1:14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 t="shared" si="5"/>
        <v>657.00687858826643</v>
      </c>
      <c r="H81" s="16">
        <f t="shared" si="6"/>
        <v>0</v>
      </c>
      <c r="I81" s="16">
        <f t="shared" si="7"/>
        <v>0</v>
      </c>
      <c r="K81" s="16">
        <f>VLOOKUP($D81,'Growth rate'!$B$3:$S$93,8,FALSE)*VLOOKUP($F81,BY_IND_Demand_Drivers!$B$5:$J$100,7,FALSE)</f>
        <v>1095.0114643137774</v>
      </c>
      <c r="L81" s="16">
        <f>VLOOKUP($D81,'Growth rate'!$B$3:$S$93,8,FALSE)*VLOOKUP($F81,BY_IND_Demand_Drivers!$B$5:$J$100,8,FALSE)</f>
        <v>0</v>
      </c>
      <c r="M81" s="16">
        <f>VLOOKUP($D81,'Growth rate'!$B$3:$S$93,8,FALSE)*VLOOKUP($F81,BY_IND_Demand_Drivers!$B$5:$J$100,9,FALSE)</f>
        <v>0</v>
      </c>
      <c r="N81" s="49">
        <f t="shared" si="4"/>
        <v>0.6</v>
      </c>
    </row>
    <row r="82" spans="1:14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 t="shared" si="5"/>
        <v>667.51898864567875</v>
      </c>
      <c r="H82" s="16">
        <f t="shared" si="6"/>
        <v>0</v>
      </c>
      <c r="I82" s="16">
        <f t="shared" si="7"/>
        <v>0</v>
      </c>
      <c r="K82" s="16">
        <f>VLOOKUP($D82,'Growth rate'!$B$3:$S$93,8,FALSE)*VLOOKUP($F82,BY_IND_Demand_Drivers!$B$5:$J$100,7,FALSE)</f>
        <v>1112.531647742798</v>
      </c>
      <c r="L82" s="16">
        <f>VLOOKUP($D82,'Growth rate'!$B$3:$S$93,8,FALSE)*VLOOKUP($F82,BY_IND_Demand_Drivers!$B$5:$J$100,8,FALSE)</f>
        <v>0</v>
      </c>
      <c r="M82" s="16">
        <f>VLOOKUP($D82,'Growth rate'!$B$3:$S$93,8,FALSE)*VLOOKUP($F82,BY_IND_Demand_Drivers!$B$5:$J$100,9,FALSE)</f>
        <v>0</v>
      </c>
      <c r="N82" s="49">
        <f t="shared" si="4"/>
        <v>0.6</v>
      </c>
    </row>
    <row r="83" spans="1:14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 t="shared" si="5"/>
        <v>678.19929246400955</v>
      </c>
      <c r="H83" s="16">
        <f t="shared" si="6"/>
        <v>0</v>
      </c>
      <c r="I83" s="16">
        <f t="shared" si="7"/>
        <v>0</v>
      </c>
      <c r="K83" s="16">
        <f>VLOOKUP($D83,'Growth rate'!$B$3:$S$93,8,FALSE)*VLOOKUP($F83,BY_IND_Demand_Drivers!$B$5:$J$100,7,FALSE)</f>
        <v>1130.3321541066825</v>
      </c>
      <c r="L83" s="16">
        <f>VLOOKUP($D83,'Growth rate'!$B$3:$S$93,8,FALSE)*VLOOKUP($F83,BY_IND_Demand_Drivers!$B$5:$J$100,8,FALSE)</f>
        <v>0</v>
      </c>
      <c r="M83" s="16">
        <f>VLOOKUP($D83,'Growth rate'!$B$3:$S$93,8,FALSE)*VLOOKUP($F83,BY_IND_Demand_Drivers!$B$5:$J$100,9,FALSE)</f>
        <v>0</v>
      </c>
      <c r="N83" s="49">
        <f t="shared" si="4"/>
        <v>0.6</v>
      </c>
    </row>
    <row r="84" spans="1:14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 t="shared" si="5"/>
        <v>689.05048114343379</v>
      </c>
      <c r="H84" s="16">
        <f t="shared" si="6"/>
        <v>0</v>
      </c>
      <c r="I84" s="16">
        <f t="shared" si="7"/>
        <v>0</v>
      </c>
      <c r="K84" s="16">
        <f>VLOOKUP($D84,'Growth rate'!$B$3:$S$93,8,FALSE)*VLOOKUP($F84,BY_IND_Demand_Drivers!$B$5:$J$100,7,FALSE)</f>
        <v>1148.4174685723897</v>
      </c>
      <c r="L84" s="16">
        <f>VLOOKUP($D84,'Growth rate'!$B$3:$S$93,8,FALSE)*VLOOKUP($F84,BY_IND_Demand_Drivers!$B$5:$J$100,8,FALSE)</f>
        <v>0</v>
      </c>
      <c r="M84" s="16">
        <f>VLOOKUP($D84,'Growth rate'!$B$3:$S$93,8,FALSE)*VLOOKUP($F84,BY_IND_Demand_Drivers!$B$5:$J$100,9,FALSE)</f>
        <v>0</v>
      </c>
      <c r="N84" s="49">
        <f t="shared" si="4"/>
        <v>0.6</v>
      </c>
    </row>
    <row r="85" spans="1:14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 t="shared" si="5"/>
        <v>700.07528884172882</v>
      </c>
      <c r="H85" s="16">
        <f t="shared" si="6"/>
        <v>0</v>
      </c>
      <c r="I85" s="16">
        <f t="shared" si="7"/>
        <v>0</v>
      </c>
      <c r="K85" s="16">
        <f>VLOOKUP($D85,'Growth rate'!$B$3:$S$93,8,FALSE)*VLOOKUP($F85,BY_IND_Demand_Drivers!$B$5:$J$100,7,FALSE)</f>
        <v>1166.7921480695481</v>
      </c>
      <c r="L85" s="16">
        <f>VLOOKUP($D85,'Growth rate'!$B$3:$S$93,8,FALSE)*VLOOKUP($F85,BY_IND_Demand_Drivers!$B$5:$J$100,8,FALSE)</f>
        <v>0</v>
      </c>
      <c r="M85" s="16">
        <f>VLOOKUP($D85,'Growth rate'!$B$3:$S$93,8,FALSE)*VLOOKUP($F85,BY_IND_Demand_Drivers!$B$5:$J$100,9,FALSE)</f>
        <v>0</v>
      </c>
      <c r="N85" s="49">
        <f t="shared" si="4"/>
        <v>0.6</v>
      </c>
    </row>
    <row r="86" spans="1:14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 t="shared" si="5"/>
        <v>8.0051638099009903</v>
      </c>
      <c r="H86" s="16">
        <f t="shared" si="6"/>
        <v>0</v>
      </c>
      <c r="I86" s="16">
        <f t="shared" si="7"/>
        <v>0</v>
      </c>
      <c r="K86" s="16">
        <f>VLOOKUP($D86,'Growth rate'!$B$3:$S$93,8,FALSE)*VLOOKUP($F86,BY_IND_Demand_Drivers!$B$5:$J$100,7,FALSE)</f>
        <v>8.0051638099009903</v>
      </c>
      <c r="L86" s="16">
        <f>VLOOKUP($D86,'Growth rate'!$B$3:$S$93,8,FALSE)*VLOOKUP($F86,BY_IND_Demand_Drivers!$B$5:$J$100,8,FALSE)</f>
        <v>0</v>
      </c>
      <c r="M86" s="16">
        <f>VLOOKUP($D86,'Growth rate'!$B$3:$S$93,8,FALSE)*VLOOKUP($F86,BY_IND_Demand_Drivers!$B$5:$J$100,9,FALSE)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 t="shared" si="5"/>
        <v>8.3778532868394393</v>
      </c>
      <c r="H87" s="16">
        <f t="shared" si="6"/>
        <v>0</v>
      </c>
      <c r="I87" s="16">
        <f t="shared" si="7"/>
        <v>0</v>
      </c>
      <c r="K87" s="16">
        <f>VLOOKUP($D87,'Growth rate'!$B$3:$S$93,8,FALSE)*VLOOKUP($F87,BY_IND_Demand_Drivers!$B$5:$J$100,7,FALSE)</f>
        <v>8.3778532868394393</v>
      </c>
      <c r="L87" s="16">
        <f>VLOOKUP($D87,'Growth rate'!$B$3:$S$93,8,FALSE)*VLOOKUP($F87,BY_IND_Demand_Drivers!$B$5:$J$100,8,FALSE)</f>
        <v>0</v>
      </c>
      <c r="M87" s="16">
        <f>VLOOKUP($D87,'Growth rate'!$B$3:$S$93,8,FALSE)*VLOOKUP($F87,BY_IND_Demand_Drivers!$B$5:$J$100,9,FALSE)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 t="shared" si="5"/>
        <v>8.7505427637778865</v>
      </c>
      <c r="H88" s="16">
        <f t="shared" si="6"/>
        <v>0</v>
      </c>
      <c r="I88" s="16">
        <f t="shared" si="7"/>
        <v>0</v>
      </c>
      <c r="K88" s="16">
        <f>VLOOKUP($D88,'Growth rate'!$B$3:$S$93,8,FALSE)*VLOOKUP($F88,BY_IND_Demand_Drivers!$B$5:$J$100,7,FALSE)</f>
        <v>8.7505427637778865</v>
      </c>
      <c r="L88" s="16">
        <f>VLOOKUP($D88,'Growth rate'!$B$3:$S$93,8,FALSE)*VLOOKUP($F88,BY_IND_Demand_Drivers!$B$5:$J$100,8,FALSE)</f>
        <v>0</v>
      </c>
      <c r="M88" s="16">
        <f>VLOOKUP($D88,'Growth rate'!$B$3:$S$93,8,FALSE)*VLOOKUP($F88,BY_IND_Demand_Drivers!$B$5:$J$100,9,FALSE)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 t="shared" si="5"/>
        <v>9.1232322407163355</v>
      </c>
      <c r="H89" s="16">
        <f t="shared" si="6"/>
        <v>0</v>
      </c>
      <c r="I89" s="16">
        <f t="shared" si="7"/>
        <v>0</v>
      </c>
      <c r="K89" s="16">
        <f>VLOOKUP($D89,'Growth rate'!$B$3:$S$93,8,FALSE)*VLOOKUP($F89,BY_IND_Demand_Drivers!$B$5:$J$100,7,FALSE)</f>
        <v>9.1232322407163355</v>
      </c>
      <c r="L89" s="16">
        <f>VLOOKUP($D89,'Growth rate'!$B$3:$S$93,8,FALSE)*VLOOKUP($F89,BY_IND_Demand_Drivers!$B$5:$J$100,8,FALSE)</f>
        <v>0</v>
      </c>
      <c r="M89" s="16">
        <f>VLOOKUP($D89,'Growth rate'!$B$3:$S$93,8,FALSE)*VLOOKUP($F89,BY_IND_Demand_Drivers!$B$5:$J$100,9,FALSE)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 t="shared" si="5"/>
        <v>9.4959217176547828</v>
      </c>
      <c r="H90" s="16">
        <f t="shared" si="6"/>
        <v>0</v>
      </c>
      <c r="I90" s="16">
        <f t="shared" si="7"/>
        <v>0</v>
      </c>
      <c r="K90" s="16">
        <f>VLOOKUP($D90,'Growth rate'!$B$3:$S$93,8,FALSE)*VLOOKUP($F90,BY_IND_Demand_Drivers!$B$5:$J$100,7,FALSE)</f>
        <v>9.4959217176547828</v>
      </c>
      <c r="L90" s="16">
        <f>VLOOKUP($D90,'Growth rate'!$B$3:$S$93,8,FALSE)*VLOOKUP($F90,BY_IND_Demand_Drivers!$B$5:$J$100,8,FALSE)</f>
        <v>0</v>
      </c>
      <c r="M90" s="16">
        <f>VLOOKUP($D90,'Growth rate'!$B$3:$S$93,8,FALSE)*VLOOKUP($F90,BY_IND_Demand_Drivers!$B$5:$J$100,9,FALSE)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 t="shared" si="5"/>
        <v>9.8686111945932318</v>
      </c>
      <c r="H91" s="16">
        <f t="shared" si="6"/>
        <v>0</v>
      </c>
      <c r="I91" s="16">
        <f t="shared" si="7"/>
        <v>0</v>
      </c>
      <c r="K91" s="16">
        <f>VLOOKUP($D91,'Growth rate'!$B$3:$S$93,8,FALSE)*VLOOKUP($F91,BY_IND_Demand_Drivers!$B$5:$J$100,7,FALSE)</f>
        <v>9.8686111945932318</v>
      </c>
      <c r="L91" s="16">
        <f>VLOOKUP($D91,'Growth rate'!$B$3:$S$93,8,FALSE)*VLOOKUP($F91,BY_IND_Demand_Drivers!$B$5:$J$100,8,FALSE)</f>
        <v>0</v>
      </c>
      <c r="M91" s="16">
        <f>VLOOKUP($D91,'Growth rate'!$B$3:$S$93,8,FALSE)*VLOOKUP($F91,BY_IND_Demand_Drivers!$B$5:$J$100,9,FALSE)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 t="shared" si="5"/>
        <v>9.2171706043785129</v>
      </c>
      <c r="H92" s="16">
        <f t="shared" si="6"/>
        <v>0</v>
      </c>
      <c r="I92" s="16">
        <f t="shared" si="7"/>
        <v>0</v>
      </c>
      <c r="K92" s="16">
        <f>VLOOKUP($D92,'Growth rate'!$B$3:$S$93,8,FALSE)*VLOOKUP($F92,BY_IND_Demand_Drivers!$B$5:$J$100,7,FALSE)</f>
        <v>10.241300671531681</v>
      </c>
      <c r="L92" s="16">
        <f>VLOOKUP($D92,'Growth rate'!$B$3:$S$93,8,FALSE)*VLOOKUP($F92,BY_IND_Demand_Drivers!$B$5:$J$100,8,FALSE)</f>
        <v>0</v>
      </c>
      <c r="M92" s="16">
        <f>VLOOKUP($D92,'Growth rate'!$B$3:$S$93,8,FALSE)*VLOOKUP($F92,BY_IND_Demand_Drivers!$B$5:$J$100,9,FALSE)</f>
        <v>0</v>
      </c>
      <c r="N92" s="49">
        <f>N10</f>
        <v>0.9</v>
      </c>
    </row>
    <row r="93" spans="1:14">
      <c r="A93" s="16">
        <f t="shared" si="9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 t="shared" si="5"/>
        <v>9.4464512321384149</v>
      </c>
      <c r="H93" s="16">
        <f t="shared" si="6"/>
        <v>0</v>
      </c>
      <c r="I93" s="16">
        <f t="shared" si="7"/>
        <v>0</v>
      </c>
      <c r="K93" s="16">
        <f>VLOOKUP($D93,'Growth rate'!$B$3:$S$93,8,FALSE)*VLOOKUP($F93,BY_IND_Demand_Drivers!$B$5:$J$100,7,FALSE)</f>
        <v>10.613990148470128</v>
      </c>
      <c r="L93" s="16">
        <f>VLOOKUP($D93,'Growth rate'!$B$3:$S$93,8,FALSE)*VLOOKUP($F93,BY_IND_Demand_Drivers!$B$5:$J$100,8,FALSE)</f>
        <v>0</v>
      </c>
      <c r="M93" s="16">
        <f>VLOOKUP($D93,'Growth rate'!$B$3:$S$93,8,FALSE)*VLOOKUP($F93,BY_IND_Demand_Drivers!$B$5:$J$100,9,FALSE)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 t="shared" si="5"/>
        <v>9.6682780703595483</v>
      </c>
      <c r="H94" s="16">
        <f t="shared" si="6"/>
        <v>0</v>
      </c>
      <c r="I94" s="16">
        <f t="shared" si="7"/>
        <v>0</v>
      </c>
      <c r="K94" s="16">
        <f>VLOOKUP($D94,'Growth rate'!$B$3:$S$93,8,FALSE)*VLOOKUP($F94,BY_IND_Demand_Drivers!$B$5:$J$100,7,FALSE)</f>
        <v>10.986679625408577</v>
      </c>
      <c r="L94" s="16">
        <f>VLOOKUP($D94,'Growth rate'!$B$3:$S$93,8,FALSE)*VLOOKUP($F94,BY_IND_Demand_Drivers!$B$5:$J$100,8,FALSE)</f>
        <v>0</v>
      </c>
      <c r="M94" s="16">
        <f>VLOOKUP($D94,'Growth rate'!$B$3:$S$93,8,FALSE)*VLOOKUP($F94,BY_IND_Demand_Drivers!$B$5:$J$100,9,FALSE)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 t="shared" si="5"/>
        <v>9.8826511190419115</v>
      </c>
      <c r="H95" s="16">
        <f t="shared" si="6"/>
        <v>0</v>
      </c>
      <c r="I95" s="16">
        <f t="shared" si="7"/>
        <v>0</v>
      </c>
      <c r="K95" s="16">
        <f>VLOOKUP($D95,'Growth rate'!$B$3:$S$93,8,FALSE)*VLOOKUP($F95,BY_IND_Demand_Drivers!$B$5:$J$100,7,FALSE)</f>
        <v>11.359369102347024</v>
      </c>
      <c r="L95" s="16">
        <f>VLOOKUP($D95,'Growth rate'!$B$3:$S$93,8,FALSE)*VLOOKUP($F95,BY_IND_Demand_Drivers!$B$5:$J$100,8,FALSE)</f>
        <v>0</v>
      </c>
      <c r="M95" s="16">
        <f>VLOOKUP($D95,'Growth rate'!$B$3:$S$93,8,FALSE)*VLOOKUP($F95,BY_IND_Demand_Drivers!$B$5:$J$100,9,FALSE)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 t="shared" si="5"/>
        <v>10.089570378185506</v>
      </c>
      <c r="H96" s="16">
        <f t="shared" si="6"/>
        <v>0</v>
      </c>
      <c r="I96" s="16">
        <f t="shared" si="7"/>
        <v>0</v>
      </c>
      <c r="K96" s="16">
        <f>VLOOKUP($D96,'Growth rate'!$B$3:$S$93,8,FALSE)*VLOOKUP($F96,BY_IND_Demand_Drivers!$B$5:$J$100,7,FALSE)</f>
        <v>11.732058579285473</v>
      </c>
      <c r="L96" s="16">
        <f>VLOOKUP($D96,'Growth rate'!$B$3:$S$93,8,FALSE)*VLOOKUP($F96,BY_IND_Demand_Drivers!$B$5:$J$100,8,FALSE)</f>
        <v>0</v>
      </c>
      <c r="M96" s="16">
        <f>VLOOKUP($D96,'Growth rate'!$B$3:$S$93,8,FALSE)*VLOOKUP($F96,BY_IND_Demand_Drivers!$B$5:$J$100,9,FALSE)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 t="shared" si="5"/>
        <v>10.289035847790334</v>
      </c>
      <c r="H97" s="16">
        <f t="shared" si="6"/>
        <v>0</v>
      </c>
      <c r="I97" s="16">
        <f t="shared" si="7"/>
        <v>0</v>
      </c>
      <c r="K97" s="16">
        <f>VLOOKUP($D97,'Growth rate'!$B$3:$S$93,8,FALSE)*VLOOKUP($F97,BY_IND_Demand_Drivers!$B$5:$J$100,7,FALSE)</f>
        <v>12.104748056223922</v>
      </c>
      <c r="L97" s="16">
        <f>VLOOKUP($D97,'Growth rate'!$B$3:$S$93,8,FALSE)*VLOOKUP($F97,BY_IND_Demand_Drivers!$B$5:$J$100,8,FALSE)</f>
        <v>0</v>
      </c>
      <c r="M97" s="16">
        <f>VLOOKUP($D97,'Growth rate'!$B$3:$S$93,8,FALSE)*VLOOKUP($F97,BY_IND_Demand_Drivers!$B$5:$J$100,9,FALSE)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 t="shared" si="5"/>
        <v>10.449853934023487</v>
      </c>
      <c r="H98" s="16">
        <f t="shared" si="6"/>
        <v>0</v>
      </c>
      <c r="I98" s="16">
        <f t="shared" si="7"/>
        <v>0</v>
      </c>
      <c r="K98" s="16">
        <f>VLOOKUP($D98,'Growth rate'!$B$3:$S$93,8,FALSE)*VLOOKUP($F98,BY_IND_Demand_Drivers!$B$5:$J$100,7,FALSE)</f>
        <v>12.477437533162371</v>
      </c>
      <c r="L98" s="16">
        <f>VLOOKUP($D98,'Growth rate'!$B$3:$S$93,8,FALSE)*VLOOKUP($F98,BY_IND_Demand_Drivers!$B$5:$J$100,8,FALSE)</f>
        <v>0</v>
      </c>
      <c r="M98" s="16">
        <f>VLOOKUP($D98,'Growth rate'!$B$3:$S$93,8,FALSE)*VLOOKUP($F98,BY_IND_Demand_Drivers!$B$5:$J$100,9,FALSE)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 t="shared" si="5"/>
        <v>10.601354783333177</v>
      </c>
      <c r="H99" s="16">
        <f t="shared" si="6"/>
        <v>0</v>
      </c>
      <c r="I99" s="16">
        <f t="shared" si="7"/>
        <v>0</v>
      </c>
      <c r="K99" s="16">
        <f>VLOOKUP($D99,'Growth rate'!$B$3:$S$93,8,FALSE)*VLOOKUP($F99,BY_IND_Demand_Drivers!$B$5:$J$100,7,FALSE)</f>
        <v>12.85012701010082</v>
      </c>
      <c r="L99" s="16">
        <f>VLOOKUP($D99,'Growth rate'!$B$3:$S$93,8,FALSE)*VLOOKUP($F99,BY_IND_Demand_Drivers!$B$5:$J$100,8,FALSE)</f>
        <v>0</v>
      </c>
      <c r="M99" s="16">
        <f>VLOOKUP($D99,'Growth rate'!$B$3:$S$93,8,FALSE)*VLOOKUP($F99,BY_IND_Demand_Drivers!$B$5:$J$100,9,FALSE)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 t="shared" si="5"/>
        <v>10.743538395719405</v>
      </c>
      <c r="H100" s="16">
        <f t="shared" si="6"/>
        <v>0</v>
      </c>
      <c r="I100" s="16">
        <f t="shared" si="7"/>
        <v>0</v>
      </c>
      <c r="K100" s="16">
        <f>VLOOKUP($D100,'Growth rate'!$B$3:$S$93,8,FALSE)*VLOOKUP($F100,BY_IND_Demand_Drivers!$B$5:$J$100,7,FALSE)</f>
        <v>13.222816487039267</v>
      </c>
      <c r="L100" s="16">
        <f>VLOOKUP($D100,'Growth rate'!$B$3:$S$93,8,FALSE)*VLOOKUP($F100,BY_IND_Demand_Drivers!$B$5:$J$100,8,FALSE)</f>
        <v>0</v>
      </c>
      <c r="M100" s="16">
        <f>VLOOKUP($D100,'Growth rate'!$B$3:$S$93,8,FALSE)*VLOOKUP($F100,BY_IND_Demand_Drivers!$B$5:$J$100,9,FALSE)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 t="shared" si="5"/>
        <v>10.876404771182171</v>
      </c>
      <c r="H101" s="16">
        <f t="shared" si="6"/>
        <v>0</v>
      </c>
      <c r="I101" s="16">
        <f t="shared" si="7"/>
        <v>0</v>
      </c>
      <c r="K101" s="16">
        <f>VLOOKUP($D101,'Growth rate'!$B$3:$S$93,8,FALSE)*VLOOKUP($F101,BY_IND_Demand_Drivers!$B$5:$J$100,7,FALSE)</f>
        <v>13.595505963977716</v>
      </c>
      <c r="L101" s="16">
        <f>VLOOKUP($D101,'Growth rate'!$B$3:$S$93,8,FALSE)*VLOOKUP($F101,BY_IND_Demand_Drivers!$B$5:$J$100,8,FALSE)</f>
        <v>0</v>
      </c>
      <c r="M101" s="16">
        <f>VLOOKUP($D101,'Growth rate'!$B$3:$S$93,8,FALSE)*VLOOKUP($F101,BY_IND_Demand_Drivers!$B$5:$J$100,9,FALSE)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 t="shared" si="5"/>
        <v>10.99995390972148</v>
      </c>
      <c r="H102" s="16">
        <f t="shared" si="6"/>
        <v>0</v>
      </c>
      <c r="I102" s="16">
        <f t="shared" si="7"/>
        <v>0</v>
      </c>
      <c r="K102" s="16">
        <f>VLOOKUP($D102,'Growth rate'!$B$3:$S$93,8,FALSE)*VLOOKUP($F102,BY_IND_Demand_Drivers!$B$5:$J$100,7,FALSE)</f>
        <v>13.968195440916165</v>
      </c>
      <c r="L102" s="16">
        <f>VLOOKUP($D102,'Growth rate'!$B$3:$S$93,8,FALSE)*VLOOKUP($F102,BY_IND_Demand_Drivers!$B$5:$J$100,8,FALSE)</f>
        <v>0</v>
      </c>
      <c r="M102" s="16">
        <f>VLOOKUP($D102,'Growth rate'!$B$3:$S$93,8,FALSE)*VLOOKUP($F102,BY_IND_Demand_Drivers!$B$5:$J$100,9,FALSE)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 t="shared" si="5"/>
        <v>11.114185811337324</v>
      </c>
      <c r="H103" s="16">
        <f t="shared" si="6"/>
        <v>0</v>
      </c>
      <c r="I103" s="16">
        <f t="shared" si="7"/>
        <v>0</v>
      </c>
      <c r="K103" s="16">
        <f>VLOOKUP($D103,'Growth rate'!$B$3:$S$93,8,FALSE)*VLOOKUP($F103,BY_IND_Demand_Drivers!$B$5:$J$100,7,FALSE)</f>
        <v>14.340884917854613</v>
      </c>
      <c r="L103" s="16">
        <f>VLOOKUP($D103,'Growth rate'!$B$3:$S$93,8,FALSE)*VLOOKUP($F103,BY_IND_Demand_Drivers!$B$5:$J$100,8,FALSE)</f>
        <v>0</v>
      </c>
      <c r="M103" s="16">
        <f>VLOOKUP($D103,'Growth rate'!$B$3:$S$93,8,FALSE)*VLOOKUP($F103,BY_IND_Demand_Drivers!$B$5:$J$100,9,FALSE)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 t="shared" si="5"/>
        <v>11.219100476029709</v>
      </c>
      <c r="H104" s="16">
        <f t="shared" si="6"/>
        <v>0</v>
      </c>
      <c r="I104" s="16">
        <f t="shared" si="7"/>
        <v>0</v>
      </c>
      <c r="K104" s="16">
        <f>VLOOKUP($D104,'Growth rate'!$B$3:$S$93,8,FALSE)*VLOOKUP($F104,BY_IND_Demand_Drivers!$B$5:$J$100,7,FALSE)</f>
        <v>14.713574394793062</v>
      </c>
      <c r="L104" s="16">
        <f>VLOOKUP($D104,'Growth rate'!$B$3:$S$93,8,FALSE)*VLOOKUP($F104,BY_IND_Demand_Drivers!$B$5:$J$100,8,FALSE)</f>
        <v>0</v>
      </c>
      <c r="M104" s="16">
        <f>VLOOKUP($D104,'Growth rate'!$B$3:$S$93,8,FALSE)*VLOOKUP($F104,BY_IND_Demand_Drivers!$B$5:$J$100,9,FALSE)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 t="shared" si="5"/>
        <v>11.314697903798631</v>
      </c>
      <c r="H105" s="16">
        <f t="shared" si="6"/>
        <v>0</v>
      </c>
      <c r="I105" s="16">
        <f t="shared" si="7"/>
        <v>0</v>
      </c>
      <c r="K105" s="16">
        <f>VLOOKUP($D105,'Growth rate'!$B$3:$S$93,8,FALSE)*VLOOKUP($F105,BY_IND_Demand_Drivers!$B$5:$J$100,7,FALSE)</f>
        <v>15.086263871731509</v>
      </c>
      <c r="L105" s="16">
        <f>VLOOKUP($D105,'Growth rate'!$B$3:$S$93,8,FALSE)*VLOOKUP($F105,BY_IND_Demand_Drivers!$B$5:$J$100,8,FALSE)</f>
        <v>0</v>
      </c>
      <c r="M105" s="16">
        <f>VLOOKUP($D105,'Growth rate'!$B$3:$S$93,8,FALSE)*VLOOKUP($F105,BY_IND_Demand_Drivers!$B$5:$J$100,9,FALSE)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 t="shared" si="5"/>
        <v>11.400978094644094</v>
      </c>
      <c r="H106" s="16">
        <f t="shared" si="6"/>
        <v>0</v>
      </c>
      <c r="I106" s="16">
        <f t="shared" si="7"/>
        <v>0</v>
      </c>
      <c r="K106" s="16">
        <f>VLOOKUP($D106,'Growth rate'!$B$3:$S$93,8,FALSE)*VLOOKUP($F106,BY_IND_Demand_Drivers!$B$5:$J$100,7,FALSE)</f>
        <v>15.458953348669958</v>
      </c>
      <c r="L106" s="16">
        <f>VLOOKUP($D106,'Growth rate'!$B$3:$S$93,8,FALSE)*VLOOKUP($F106,BY_IND_Demand_Drivers!$B$5:$J$100,8,FALSE)</f>
        <v>0</v>
      </c>
      <c r="M106" s="16">
        <f>VLOOKUP($D106,'Growth rate'!$B$3:$S$93,8,FALSE)*VLOOKUP($F106,BY_IND_Demand_Drivers!$B$5:$J$100,9,FALSE)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 t="shared" si="5"/>
        <v>11.477941048566095</v>
      </c>
      <c r="H107" s="16">
        <f t="shared" si="6"/>
        <v>0</v>
      </c>
      <c r="I107" s="16">
        <f t="shared" si="7"/>
        <v>0</v>
      </c>
      <c r="K107" s="16">
        <f>VLOOKUP($D107,'Growth rate'!$B$3:$S$93,8,FALSE)*VLOOKUP($F107,BY_IND_Demand_Drivers!$B$5:$J$100,7,FALSE)</f>
        <v>15.831642825608407</v>
      </c>
      <c r="L107" s="16">
        <f>VLOOKUP($D107,'Growth rate'!$B$3:$S$93,8,FALSE)*VLOOKUP($F107,BY_IND_Demand_Drivers!$B$5:$J$100,8,FALSE)</f>
        <v>0</v>
      </c>
      <c r="M107" s="16">
        <f>VLOOKUP($D107,'Growth rate'!$B$3:$S$93,8,FALSE)*VLOOKUP($F107,BY_IND_Demand_Drivers!$B$5:$J$100,9,FALSE)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 t="shared" si="5"/>
        <v>11.54558676556463</v>
      </c>
      <c r="H108" s="16">
        <f t="shared" si="6"/>
        <v>0</v>
      </c>
      <c r="I108" s="16">
        <f t="shared" si="7"/>
        <v>0</v>
      </c>
      <c r="K108" s="16">
        <f>VLOOKUP($D108,'Growth rate'!$B$3:$S$93,8,FALSE)*VLOOKUP($F108,BY_IND_Demand_Drivers!$B$5:$J$100,7,FALSE)</f>
        <v>16.204332302546852</v>
      </c>
      <c r="L108" s="16">
        <f>VLOOKUP($D108,'Growth rate'!$B$3:$S$93,8,FALSE)*VLOOKUP($F108,BY_IND_Demand_Drivers!$B$5:$J$100,8,FALSE)</f>
        <v>0</v>
      </c>
      <c r="M108" s="16">
        <f>VLOOKUP($D108,'Growth rate'!$B$3:$S$93,8,FALSE)*VLOOKUP($F108,BY_IND_Demand_Drivers!$B$5:$J$100,9,FALSE)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 t="shared" si="5"/>
        <v>11.603915245639712</v>
      </c>
      <c r="H109" s="16">
        <f t="shared" si="6"/>
        <v>0</v>
      </c>
      <c r="I109" s="16">
        <f t="shared" si="7"/>
        <v>0</v>
      </c>
      <c r="K109" s="16">
        <f>VLOOKUP($D109,'Growth rate'!$B$3:$S$93,8,FALSE)*VLOOKUP($F109,BY_IND_Demand_Drivers!$B$5:$J$100,7,FALSE)</f>
        <v>16.577021779485303</v>
      </c>
      <c r="L109" s="16">
        <f>VLOOKUP($D109,'Growth rate'!$B$3:$S$93,8,FALSE)*VLOOKUP($F109,BY_IND_Demand_Drivers!$B$5:$J$100,8,FALSE)</f>
        <v>0</v>
      </c>
      <c r="M109" s="16">
        <f>VLOOKUP($D109,'Growth rate'!$B$3:$S$93,8,FALSE)*VLOOKUP($F109,BY_IND_Demand_Drivers!$B$5:$J$100,9,FALSE)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 t="shared" si="5"/>
        <v>11.65292648879133</v>
      </c>
      <c r="H110" s="16">
        <f t="shared" si="6"/>
        <v>0</v>
      </c>
      <c r="I110" s="16">
        <f t="shared" si="7"/>
        <v>0</v>
      </c>
      <c r="K110" s="16">
        <f>VLOOKUP($D110,'Growth rate'!$B$3:$S$93,8,FALSE)*VLOOKUP($F110,BY_IND_Demand_Drivers!$B$5:$J$100,7,FALSE)</f>
        <v>16.949711256423754</v>
      </c>
      <c r="L110" s="16">
        <f>VLOOKUP($D110,'Growth rate'!$B$3:$S$93,8,FALSE)*VLOOKUP($F110,BY_IND_Demand_Drivers!$B$5:$J$100,8,FALSE)</f>
        <v>0</v>
      </c>
      <c r="M110" s="16">
        <f>VLOOKUP($D110,'Growth rate'!$B$3:$S$93,8,FALSE)*VLOOKUP($F110,BY_IND_Demand_Drivers!$B$5:$J$100,9,FALSE)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 t="shared" si="5"/>
        <v>11.692620495019485</v>
      </c>
      <c r="H111" s="16">
        <f t="shared" si="6"/>
        <v>0</v>
      </c>
      <c r="I111" s="16">
        <f t="shared" si="7"/>
        <v>0</v>
      </c>
      <c r="K111" s="16">
        <f>VLOOKUP($D111,'Growth rate'!$B$3:$S$93,8,FALSE)*VLOOKUP($F111,BY_IND_Demand_Drivers!$B$5:$J$100,7,FALSE)</f>
        <v>17.322400733362201</v>
      </c>
      <c r="L111" s="16">
        <f>VLOOKUP($D111,'Growth rate'!$B$3:$S$93,8,FALSE)*VLOOKUP($F111,BY_IND_Demand_Drivers!$B$5:$J$100,8,FALSE)</f>
        <v>0</v>
      </c>
      <c r="M111" s="16">
        <f>VLOOKUP($D111,'Growth rate'!$B$3:$S$93,8,FALSE)*VLOOKUP($F111,BY_IND_Demand_Drivers!$B$5:$J$100,9,FALSE)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 t="shared" si="5"/>
        <v>11.72299726432418</v>
      </c>
      <c r="H112" s="16">
        <f t="shared" si="6"/>
        <v>0</v>
      </c>
      <c r="I112" s="16">
        <f t="shared" si="7"/>
        <v>0</v>
      </c>
      <c r="K112" s="16">
        <f>VLOOKUP($D112,'Growth rate'!$B$3:$S$93,8,FALSE)*VLOOKUP($F112,BY_IND_Demand_Drivers!$B$5:$J$100,7,FALSE)</f>
        <v>17.695090210300648</v>
      </c>
      <c r="L112" s="16">
        <f>VLOOKUP($D112,'Growth rate'!$B$3:$S$93,8,FALSE)*VLOOKUP($F112,BY_IND_Demand_Drivers!$B$5:$J$100,8,FALSE)</f>
        <v>0</v>
      </c>
      <c r="M112" s="16">
        <f>VLOOKUP($D112,'Growth rate'!$B$3:$S$93,8,FALSE)*VLOOKUP($F112,BY_IND_Demand_Drivers!$B$5:$J$100,9,FALSE)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 t="shared" si="5"/>
        <v>11.744056796705413</v>
      </c>
      <c r="H113" s="16">
        <f t="shared" si="6"/>
        <v>0</v>
      </c>
      <c r="I113" s="16">
        <f t="shared" si="7"/>
        <v>0</v>
      </c>
      <c r="K113" s="16">
        <f>VLOOKUP($D113,'Growth rate'!$B$3:$S$93,8,FALSE)*VLOOKUP($F113,BY_IND_Demand_Drivers!$B$5:$J$100,7,FALSE)</f>
        <v>18.067779687239099</v>
      </c>
      <c r="L113" s="16">
        <f>VLOOKUP($D113,'Growth rate'!$B$3:$S$93,8,FALSE)*VLOOKUP($F113,BY_IND_Demand_Drivers!$B$5:$J$100,8,FALSE)</f>
        <v>0</v>
      </c>
      <c r="M113" s="16">
        <f>VLOOKUP($D113,'Growth rate'!$B$3:$S$93,8,FALSE)*VLOOKUP($F113,BY_IND_Demand_Drivers!$B$5:$J$100,9,FALSE)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 t="shared" si="5"/>
        <v>11.755799092163185</v>
      </c>
      <c r="H114" s="16">
        <f t="shared" si="6"/>
        <v>0</v>
      </c>
      <c r="I114" s="16">
        <f t="shared" si="7"/>
        <v>0</v>
      </c>
      <c r="K114" s="16">
        <f>VLOOKUP($D114,'Growth rate'!$B$3:$S$93,8,FALSE)*VLOOKUP($F114,BY_IND_Demand_Drivers!$B$5:$J$100,7,FALSE)</f>
        <v>18.440469164177546</v>
      </c>
      <c r="L114" s="16">
        <f>VLOOKUP($D114,'Growth rate'!$B$3:$S$93,8,FALSE)*VLOOKUP($F114,BY_IND_Demand_Drivers!$B$5:$J$100,8,FALSE)</f>
        <v>0</v>
      </c>
      <c r="M114" s="16">
        <f>VLOOKUP($D114,'Growth rate'!$B$3:$S$93,8,FALSE)*VLOOKUP($F114,BY_IND_Demand_Drivers!$B$5:$J$100,9,FALSE)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 t="shared" si="5"/>
        <v>11.758224150697496</v>
      </c>
      <c r="H115" s="16">
        <f t="shared" si="6"/>
        <v>0</v>
      </c>
      <c r="I115" s="16">
        <f t="shared" si="7"/>
        <v>0</v>
      </c>
      <c r="K115" s="16">
        <f>VLOOKUP($D115,'Growth rate'!$B$3:$S$93,8,FALSE)*VLOOKUP($F115,BY_IND_Demand_Drivers!$B$5:$J$100,7,FALSE)</f>
        <v>18.813158641115994</v>
      </c>
      <c r="L115" s="16">
        <f>VLOOKUP($D115,'Growth rate'!$B$3:$S$93,8,FALSE)*VLOOKUP($F115,BY_IND_Demand_Drivers!$B$5:$J$100,8,FALSE)</f>
        <v>0</v>
      </c>
      <c r="M115" s="16">
        <f>VLOOKUP($D115,'Growth rate'!$B$3:$S$93,8,FALSE)*VLOOKUP($F115,BY_IND_Demand_Drivers!$B$5:$J$100,9,FALSE)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 t="shared" si="5"/>
        <v>11.751331972308344</v>
      </c>
      <c r="H116" s="16">
        <f t="shared" si="6"/>
        <v>0</v>
      </c>
      <c r="I116" s="16">
        <f t="shared" si="7"/>
        <v>0</v>
      </c>
      <c r="K116" s="16">
        <f>VLOOKUP($D116,'Growth rate'!$B$3:$S$93,8,FALSE)*VLOOKUP($F116,BY_IND_Demand_Drivers!$B$5:$J$100,7,FALSE)</f>
        <v>19.185848118054441</v>
      </c>
      <c r="L116" s="16">
        <f>VLOOKUP($D116,'Growth rate'!$B$3:$S$93,8,FALSE)*VLOOKUP($F116,BY_IND_Demand_Drivers!$B$5:$J$100,8,FALSE)</f>
        <v>0</v>
      </c>
      <c r="M116" s="16">
        <f>VLOOKUP($D116,'Growth rate'!$B$3:$S$93,8,FALSE)*VLOOKUP($F116,BY_IND_Demand_Drivers!$B$5:$J$100,9,FALSE)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 t="shared" si="5"/>
        <v>11.735122556995735</v>
      </c>
      <c r="H117" s="16">
        <f t="shared" si="6"/>
        <v>0</v>
      </c>
      <c r="I117" s="16">
        <f t="shared" si="7"/>
        <v>0</v>
      </c>
      <c r="K117" s="16">
        <f>VLOOKUP($D117,'Growth rate'!$B$3:$S$93,8,FALSE)*VLOOKUP($F117,BY_IND_Demand_Drivers!$B$5:$J$100,7,FALSE)</f>
        <v>19.558537594992892</v>
      </c>
      <c r="L117" s="16">
        <f>VLOOKUP($D117,'Growth rate'!$B$3:$S$93,8,FALSE)*VLOOKUP($F117,BY_IND_Demand_Drivers!$B$5:$J$100,8,FALSE)</f>
        <v>0</v>
      </c>
      <c r="M117" s="16">
        <f>VLOOKUP($D117,'Growth rate'!$B$3:$S$93,8,FALSE)*VLOOKUP($F117,BY_IND_Demand_Drivers!$B$5:$J$100,9,FALSE)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 t="shared" si="5"/>
        <v>11.922884517907667</v>
      </c>
      <c r="H118" s="16">
        <f t="shared" si="6"/>
        <v>0</v>
      </c>
      <c r="I118" s="16">
        <f t="shared" si="7"/>
        <v>0</v>
      </c>
      <c r="K118" s="16">
        <f>VLOOKUP($D118,'Growth rate'!$B$3:$S$93,8,FALSE)*VLOOKUP($F118,BY_IND_Demand_Drivers!$B$5:$J$100,7,FALSE)</f>
        <v>19.871474196512779</v>
      </c>
      <c r="L118" s="16">
        <f>VLOOKUP($D118,'Growth rate'!$B$3:$S$93,8,FALSE)*VLOOKUP($F118,BY_IND_Demand_Drivers!$B$5:$J$100,8,FALSE)</f>
        <v>0</v>
      </c>
      <c r="M118" s="16">
        <f>VLOOKUP($D118,'Growth rate'!$B$3:$S$93,8,FALSE)*VLOOKUP($F118,BY_IND_Demand_Drivers!$B$5:$J$100,9,FALSE)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 t="shared" si="5"/>
        <v>12.113650670194188</v>
      </c>
      <c r="H119" s="16">
        <f t="shared" si="6"/>
        <v>0</v>
      </c>
      <c r="I119" s="16">
        <f t="shared" si="7"/>
        <v>0</v>
      </c>
      <c r="K119" s="16">
        <f>VLOOKUP($D119,'Growth rate'!$B$3:$S$93,8,FALSE)*VLOOKUP($F119,BY_IND_Demand_Drivers!$B$5:$J$100,7,FALSE)</f>
        <v>20.189417783656982</v>
      </c>
      <c r="L119" s="16">
        <f>VLOOKUP($D119,'Growth rate'!$B$3:$S$93,8,FALSE)*VLOOKUP($F119,BY_IND_Demand_Drivers!$B$5:$J$100,8,FALSE)</f>
        <v>0</v>
      </c>
      <c r="M119" s="16">
        <f>VLOOKUP($D119,'Growth rate'!$B$3:$S$93,8,FALSE)*VLOOKUP($F119,BY_IND_Demand_Drivers!$B$5:$J$100,9,FALSE)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 t="shared" si="5"/>
        <v>12.307469080917295</v>
      </c>
      <c r="H120" s="16">
        <f t="shared" si="6"/>
        <v>0</v>
      </c>
      <c r="I120" s="16">
        <f t="shared" si="7"/>
        <v>0</v>
      </c>
      <c r="K120" s="16">
        <f>VLOOKUP($D120,'Growth rate'!$B$3:$S$93,8,FALSE)*VLOOKUP($F120,BY_IND_Demand_Drivers!$B$5:$J$100,7,FALSE)</f>
        <v>20.512448468195494</v>
      </c>
      <c r="L120" s="16">
        <f>VLOOKUP($D120,'Growth rate'!$B$3:$S$93,8,FALSE)*VLOOKUP($F120,BY_IND_Demand_Drivers!$B$5:$J$100,8,FALSE)</f>
        <v>0</v>
      </c>
      <c r="M120" s="16">
        <f>VLOOKUP($D120,'Growth rate'!$B$3:$S$93,8,FALSE)*VLOOKUP($F120,BY_IND_Demand_Drivers!$B$5:$J$100,9,FALSE)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 t="shared" si="5"/>
        <v>12.504388586211974</v>
      </c>
      <c r="H121" s="16">
        <f t="shared" si="6"/>
        <v>0</v>
      </c>
      <c r="I121" s="16">
        <f t="shared" si="7"/>
        <v>0</v>
      </c>
      <c r="K121" s="16">
        <f>VLOOKUP($D121,'Growth rate'!$B$3:$S$93,8,FALSE)*VLOOKUP($F121,BY_IND_Demand_Drivers!$B$5:$J$100,7,FALSE)</f>
        <v>20.840647643686623</v>
      </c>
      <c r="L121" s="16">
        <f>VLOOKUP($D121,'Growth rate'!$B$3:$S$93,8,FALSE)*VLOOKUP($F121,BY_IND_Demand_Drivers!$B$5:$J$100,8,FALSE)</f>
        <v>0</v>
      </c>
      <c r="M121" s="16">
        <f>VLOOKUP($D121,'Growth rate'!$B$3:$S$93,8,FALSE)*VLOOKUP($F121,BY_IND_Demand_Drivers!$B$5:$J$100,9,FALSE)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 t="shared" si="5"/>
        <v>12.704458803591363</v>
      </c>
      <c r="H122" s="16">
        <f t="shared" si="6"/>
        <v>0</v>
      </c>
      <c r="I122" s="16">
        <f t="shared" si="7"/>
        <v>0</v>
      </c>
      <c r="K122" s="16">
        <f>VLOOKUP($D122,'Growth rate'!$B$3:$S$93,8,FALSE)*VLOOKUP($F122,BY_IND_Demand_Drivers!$B$5:$J$100,7,FALSE)</f>
        <v>21.174098005985606</v>
      </c>
      <c r="L122" s="16">
        <f>VLOOKUP($D122,'Growth rate'!$B$3:$S$93,8,FALSE)*VLOOKUP($F122,BY_IND_Demand_Drivers!$B$5:$J$100,8,FALSE)</f>
        <v>0</v>
      </c>
      <c r="M122" s="16">
        <f>VLOOKUP($D122,'Growth rate'!$B$3:$S$93,8,FALSE)*VLOOKUP($F122,BY_IND_Demand_Drivers!$B$5:$J$100,9,FALSE)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 t="shared" si="5"/>
        <v>12.907730144448825</v>
      </c>
      <c r="H123" s="16">
        <f t="shared" si="6"/>
        <v>0</v>
      </c>
      <c r="I123" s="16">
        <f t="shared" si="7"/>
        <v>0</v>
      </c>
      <c r="K123" s="16">
        <f>VLOOKUP($D123,'Growth rate'!$B$3:$S$93,8,FALSE)*VLOOKUP($F123,BY_IND_Demand_Drivers!$B$5:$J$100,7,FALSE)</f>
        <v>21.512883574081375</v>
      </c>
      <c r="L123" s="16">
        <f>VLOOKUP($D123,'Growth rate'!$B$3:$S$93,8,FALSE)*VLOOKUP($F123,BY_IND_Demand_Drivers!$B$5:$J$100,8,FALSE)</f>
        <v>0</v>
      </c>
      <c r="M123" s="16">
        <f>VLOOKUP($D123,'Growth rate'!$B$3:$S$93,8,FALSE)*VLOOKUP($F123,BY_IND_Demand_Drivers!$B$5:$J$100,9,FALSE)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 t="shared" si="5"/>
        <v>13.114253826760006</v>
      </c>
      <c r="H124" s="16">
        <f t="shared" si="6"/>
        <v>0</v>
      </c>
      <c r="I124" s="16">
        <f t="shared" si="7"/>
        <v>0</v>
      </c>
      <c r="K124" s="16">
        <f>VLOOKUP($D124,'Growth rate'!$B$3:$S$93,8,FALSE)*VLOOKUP($F124,BY_IND_Demand_Drivers!$B$5:$J$100,7,FALSE)</f>
        <v>21.857089711266678</v>
      </c>
      <c r="L124" s="16">
        <f>VLOOKUP($D124,'Growth rate'!$B$3:$S$93,8,FALSE)*VLOOKUP($F124,BY_IND_Demand_Drivers!$B$5:$J$100,8,FALSE)</f>
        <v>0</v>
      </c>
      <c r="M124" s="16">
        <f>VLOOKUP($D124,'Growth rate'!$B$3:$S$93,8,FALSE)*VLOOKUP($F124,BY_IND_Demand_Drivers!$B$5:$J$100,9,FALSE)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 t="shared" si="5"/>
        <v>13.324081887988168</v>
      </c>
      <c r="H125" s="16">
        <f t="shared" si="6"/>
        <v>0</v>
      </c>
      <c r="I125" s="16">
        <f t="shared" si="7"/>
        <v>0</v>
      </c>
      <c r="K125" s="16">
        <f>VLOOKUP($D125,'Growth rate'!$B$3:$S$93,8,FALSE)*VLOOKUP($F125,BY_IND_Demand_Drivers!$B$5:$J$100,7,FALSE)</f>
        <v>22.206803146646948</v>
      </c>
      <c r="L125" s="16">
        <f>VLOOKUP($D125,'Growth rate'!$B$3:$S$93,8,FALSE)*VLOOKUP($F125,BY_IND_Demand_Drivers!$B$5:$J$100,8,FALSE)</f>
        <v>0</v>
      </c>
      <c r="M125" s="16">
        <f>VLOOKUP($D125,'Growth rate'!$B$3:$S$93,8,FALSE)*VLOOKUP($F125,BY_IND_Demand_Drivers!$B$5:$J$100,9,FALSE)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 t="shared" si="5"/>
        <v>13.537267198195977</v>
      </c>
      <c r="H126" s="16">
        <f t="shared" si="6"/>
        <v>0</v>
      </c>
      <c r="I126" s="16">
        <f t="shared" si="7"/>
        <v>0</v>
      </c>
      <c r="K126" s="16">
        <f>VLOOKUP($D126,'Growth rate'!$B$3:$S$93,8,FALSE)*VLOOKUP($F126,BY_IND_Demand_Drivers!$B$5:$J$100,7,FALSE)</f>
        <v>22.562111996993295</v>
      </c>
      <c r="L126" s="16">
        <f>VLOOKUP($D126,'Growth rate'!$B$3:$S$93,8,FALSE)*VLOOKUP($F126,BY_IND_Demand_Drivers!$B$5:$J$100,8,FALSE)</f>
        <v>0</v>
      </c>
      <c r="M126" s="16">
        <f>VLOOKUP($D126,'Growth rate'!$B$3:$S$93,8,FALSE)*VLOOKUP($F126,BY_IND_Demand_Drivers!$B$5:$J$100,9,FALSE)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 t="shared" si="5"/>
        <v>13.753863473367115</v>
      </c>
      <c r="H127" s="16">
        <f t="shared" si="6"/>
        <v>0</v>
      </c>
      <c r="I127" s="16">
        <f t="shared" si="7"/>
        <v>0</v>
      </c>
      <c r="K127" s="16">
        <f>VLOOKUP($D127,'Growth rate'!$B$3:$S$93,8,FALSE)*VLOOKUP($F127,BY_IND_Demand_Drivers!$B$5:$J$100,7,FALSE)</f>
        <v>22.923105788945193</v>
      </c>
      <c r="L127" s="16">
        <f>VLOOKUP($D127,'Growth rate'!$B$3:$S$93,8,FALSE)*VLOOKUP($F127,BY_IND_Demand_Drivers!$B$5:$J$100,8,FALSE)</f>
        <v>0</v>
      </c>
      <c r="M127" s="16">
        <f>VLOOKUP($D127,'Growth rate'!$B$3:$S$93,8,FALSE)*VLOOKUP($F127,BY_IND_Demand_Drivers!$B$5:$J$100,9,FALSE)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 t="shared" si="5"/>
        <v>13.973925288940988</v>
      </c>
      <c r="H128" s="16">
        <f t="shared" si="6"/>
        <v>0</v>
      </c>
      <c r="I128" s="16">
        <f t="shared" si="7"/>
        <v>0</v>
      </c>
      <c r="K128" s="16">
        <f>VLOOKUP($D128,'Growth rate'!$B$3:$S$93,8,FALSE)*VLOOKUP($F128,BY_IND_Demand_Drivers!$B$5:$J$100,7,FALSE)</f>
        <v>23.289875481568313</v>
      </c>
      <c r="L128" s="16">
        <f>VLOOKUP($D128,'Growth rate'!$B$3:$S$93,8,FALSE)*VLOOKUP($F128,BY_IND_Demand_Drivers!$B$5:$J$100,8,FALSE)</f>
        <v>0</v>
      </c>
      <c r="M128" s="16">
        <f>VLOOKUP($D128,'Growth rate'!$B$3:$S$93,8,FALSE)*VLOOKUP($F128,BY_IND_Demand_Drivers!$B$5:$J$100,9,FALSE)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 t="shared" si="5"/>
        <v>14.197508093564045</v>
      </c>
      <c r="H129" s="16">
        <f t="shared" si="6"/>
        <v>0</v>
      </c>
      <c r="I129" s="16">
        <f t="shared" si="7"/>
        <v>0</v>
      </c>
      <c r="K129" s="16">
        <f>VLOOKUP($D129,'Growth rate'!$B$3:$S$93,8,FALSE)*VLOOKUP($F129,BY_IND_Demand_Drivers!$B$5:$J$100,7,FALSE)</f>
        <v>23.662513489273408</v>
      </c>
      <c r="L129" s="16">
        <f>VLOOKUP($D129,'Growth rate'!$B$3:$S$93,8,FALSE)*VLOOKUP($F129,BY_IND_Demand_Drivers!$B$5:$J$100,8,FALSE)</f>
        <v>0</v>
      </c>
      <c r="M129" s="16">
        <f>VLOOKUP($D129,'Growth rate'!$B$3:$S$93,8,FALSE)*VLOOKUP($F129,BY_IND_Demand_Drivers!$B$5:$J$100,9,FALSE)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 t="shared" si="5"/>
        <v>14.424668223061069</v>
      </c>
      <c r="H130" s="16">
        <f t="shared" si="6"/>
        <v>0</v>
      </c>
      <c r="I130" s="16">
        <f t="shared" si="7"/>
        <v>0</v>
      </c>
      <c r="K130" s="16">
        <f>VLOOKUP($D130,'Growth rate'!$B$3:$S$93,8,FALSE)*VLOOKUP($F130,BY_IND_Demand_Drivers!$B$5:$J$100,7,FALSE)</f>
        <v>24.041113705101782</v>
      </c>
      <c r="L130" s="16">
        <f>VLOOKUP($D130,'Growth rate'!$B$3:$S$93,8,FALSE)*VLOOKUP($F130,BY_IND_Demand_Drivers!$B$5:$J$100,8,FALSE)</f>
        <v>0</v>
      </c>
      <c r="M130" s="16">
        <f>VLOOKUP($D130,'Growth rate'!$B$3:$S$93,8,FALSE)*VLOOKUP($F130,BY_IND_Demand_Drivers!$B$5:$J$100,9,FALSE)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 t="shared" si="5"/>
        <v>14.655462914630048</v>
      </c>
      <c r="H131" s="16">
        <f t="shared" si="6"/>
        <v>0</v>
      </c>
      <c r="I131" s="16">
        <f t="shared" si="7"/>
        <v>0</v>
      </c>
      <c r="K131" s="16">
        <f>VLOOKUP($D131,'Growth rate'!$B$3:$S$93,8,FALSE)*VLOOKUP($F131,BY_IND_Demand_Drivers!$B$5:$J$100,7,FALSE)</f>
        <v>24.425771524383414</v>
      </c>
      <c r="L131" s="16">
        <f>VLOOKUP($D131,'Growth rate'!$B$3:$S$93,8,FALSE)*VLOOKUP($F131,BY_IND_Demand_Drivers!$B$5:$J$100,8,FALSE)</f>
        <v>0</v>
      </c>
      <c r="M131" s="16">
        <f>VLOOKUP($D131,'Growth rate'!$B$3:$S$93,8,FALSE)*VLOOKUP($F131,BY_IND_Demand_Drivers!$B$5:$J$100,9,FALSE)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 t="shared" si="5"/>
        <v>14.889950321264129</v>
      </c>
      <c r="H132" s="16">
        <f t="shared" si="6"/>
        <v>0</v>
      </c>
      <c r="I132" s="16">
        <f t="shared" si="7"/>
        <v>0</v>
      </c>
      <c r="K132" s="16">
        <f>VLOOKUP($D132,'Growth rate'!$B$3:$S$93,8,FALSE)*VLOOKUP($F132,BY_IND_Demand_Drivers!$B$5:$J$100,7,FALSE)</f>
        <v>24.816583868773549</v>
      </c>
      <c r="L132" s="16">
        <f>VLOOKUP($D132,'Growth rate'!$B$3:$S$93,8,FALSE)*VLOOKUP($F132,BY_IND_Demand_Drivers!$B$5:$J$100,8,FALSE)</f>
        <v>0</v>
      </c>
      <c r="M132" s="16">
        <f>VLOOKUP($D132,'Growth rate'!$B$3:$S$93,8,FALSE)*VLOOKUP($F132,BY_IND_Demand_Drivers!$B$5:$J$100,9,FALSE)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 t="shared" ref="G133:G196" si="11">K133*$N133</f>
        <v>15.128189526404352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rate'!$B$3:$S$93,8,FALSE)*VLOOKUP($F133,BY_IND_Demand_Drivers!$B$5:$J$100,7,FALSE)</f>
        <v>25.213649210673921</v>
      </c>
      <c r="L133" s="16">
        <f>VLOOKUP($D133,'Growth rate'!$B$3:$S$93,8,FALSE)*VLOOKUP($F133,BY_IND_Demand_Drivers!$B$5:$J$100,8,FALSE)</f>
        <v>0</v>
      </c>
      <c r="M133" s="16">
        <f>VLOOKUP($D133,'Growth rate'!$B$3:$S$93,8,FALSE)*VLOOKUP($F133,BY_IND_Demand_Drivers!$B$5:$J$100,9,FALSE)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 t="shared" si="11"/>
        <v>15.370240558826826</v>
      </c>
      <c r="H134" s="16">
        <f t="shared" si="12"/>
        <v>0</v>
      </c>
      <c r="I134" s="16">
        <f t="shared" si="13"/>
        <v>0</v>
      </c>
      <c r="K134" s="16">
        <f>VLOOKUP($D134,'Growth rate'!$B$3:$S$93,8,FALSE)*VLOOKUP($F134,BY_IND_Demand_Drivers!$B$5:$J$100,7,FALSE)</f>
        <v>25.617067598044709</v>
      </c>
      <c r="L134" s="16">
        <f>VLOOKUP($D134,'Growth rate'!$B$3:$S$93,8,FALSE)*VLOOKUP($F134,BY_IND_Demand_Drivers!$B$5:$J$100,8,FALSE)</f>
        <v>0</v>
      </c>
      <c r="M134" s="16">
        <f>VLOOKUP($D134,'Growth rate'!$B$3:$S$93,8,FALSE)*VLOOKUP($F134,BY_IND_Demand_Drivers!$B$5:$J$100,9,FALSE)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 t="shared" si="11"/>
        <v>15.616164407768052</v>
      </c>
      <c r="H135" s="16">
        <f t="shared" si="12"/>
        <v>0</v>
      </c>
      <c r="I135" s="16">
        <f t="shared" si="13"/>
        <v>0</v>
      </c>
      <c r="K135" s="16">
        <f>VLOOKUP($D135,'Growth rate'!$B$3:$S$93,8,FALSE)*VLOOKUP($F135,BY_IND_Demand_Drivers!$B$5:$J$100,7,FALSE)</f>
        <v>26.026940679613421</v>
      </c>
      <c r="L135" s="16">
        <f>VLOOKUP($D135,'Growth rate'!$B$3:$S$93,8,FALSE)*VLOOKUP($F135,BY_IND_Demand_Drivers!$B$5:$J$100,8,FALSE)</f>
        <v>0</v>
      </c>
      <c r="M135" s="16">
        <f>VLOOKUP($D135,'Growth rate'!$B$3:$S$93,8,FALSE)*VLOOKUP($F135,BY_IND_Demand_Drivers!$B$5:$J$100,9,FALSE)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 t="shared" si="11"/>
        <v>15.866023038292344</v>
      </c>
      <c r="H136" s="16">
        <f t="shared" si="12"/>
        <v>0</v>
      </c>
      <c r="I136" s="16">
        <f t="shared" si="13"/>
        <v>0</v>
      </c>
      <c r="K136" s="16">
        <f>VLOOKUP($D136,'Growth rate'!$B$3:$S$93,8,FALSE)*VLOOKUP($F136,BY_IND_Demand_Drivers!$B$5:$J$100,7,FALSE)</f>
        <v>26.44337173048724</v>
      </c>
      <c r="L136" s="16">
        <f>VLOOKUP($D136,'Growth rate'!$B$3:$S$93,8,FALSE)*VLOOKUP($F136,BY_IND_Demand_Drivers!$B$5:$J$100,8,FALSE)</f>
        <v>0</v>
      </c>
      <c r="M136" s="16">
        <f>VLOOKUP($D136,'Growth rate'!$B$3:$S$93,8,FALSE)*VLOOKUP($F136,BY_IND_Demand_Drivers!$B$5:$J$100,9,FALSE)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 t="shared" si="11"/>
        <v>16.119879406905024</v>
      </c>
      <c r="H137" s="16">
        <f t="shared" si="12"/>
        <v>0</v>
      </c>
      <c r="I137" s="16">
        <f t="shared" si="13"/>
        <v>0</v>
      </c>
      <c r="K137" s="16">
        <f>VLOOKUP($D137,'Growth rate'!$B$3:$S$93,8,FALSE)*VLOOKUP($F137,BY_IND_Demand_Drivers!$B$5:$J$100,7,FALSE)</f>
        <v>26.866465678175039</v>
      </c>
      <c r="L137" s="16">
        <f>VLOOKUP($D137,'Growth rate'!$B$3:$S$93,8,FALSE)*VLOOKUP($F137,BY_IND_Demand_Drivers!$B$5:$J$100,8,FALSE)</f>
        <v>0</v>
      </c>
      <c r="M137" s="16">
        <f>VLOOKUP($D137,'Growth rate'!$B$3:$S$93,8,FALSE)*VLOOKUP($F137,BY_IND_Demand_Drivers!$B$5:$J$100,9,FALSE)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 t="shared" si="11"/>
        <v>16.377797477415502</v>
      </c>
      <c r="H138" s="16">
        <f t="shared" si="12"/>
        <v>0</v>
      </c>
      <c r="I138" s="16">
        <f t="shared" si="13"/>
        <v>0</v>
      </c>
      <c r="K138" s="16">
        <f>VLOOKUP($D138,'Growth rate'!$B$3:$S$93,8,FALSE)*VLOOKUP($F138,BY_IND_Demand_Drivers!$B$5:$J$100,7,FALSE)</f>
        <v>27.296329129025839</v>
      </c>
      <c r="L138" s="16">
        <f>VLOOKUP($D138,'Growth rate'!$B$3:$S$93,8,FALSE)*VLOOKUP($F138,BY_IND_Demand_Drivers!$B$5:$J$100,8,FALSE)</f>
        <v>0</v>
      </c>
      <c r="M138" s="16">
        <f>VLOOKUP($D138,'Growth rate'!$B$3:$S$93,8,FALSE)*VLOOKUP($F138,BY_IND_Demand_Drivers!$B$5:$J$100,9,FALSE)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 t="shared" si="11"/>
        <v>16.639842237054147</v>
      </c>
      <c r="H139" s="16">
        <f t="shared" si="12"/>
        <v>0</v>
      </c>
      <c r="I139" s="16">
        <f t="shared" si="13"/>
        <v>0</v>
      </c>
      <c r="K139" s="16">
        <f>VLOOKUP($D139,'Growth rate'!$B$3:$S$93,8,FALSE)*VLOOKUP($F139,BY_IND_Demand_Drivers!$B$5:$J$100,7,FALSE)</f>
        <v>27.733070395090248</v>
      </c>
      <c r="L139" s="16">
        <f>VLOOKUP($D139,'Growth rate'!$B$3:$S$93,8,FALSE)*VLOOKUP($F139,BY_IND_Demand_Drivers!$B$5:$J$100,8,FALSE)</f>
        <v>0</v>
      </c>
      <c r="M139" s="16">
        <f>VLOOKUP($D139,'Growth rate'!$B$3:$S$93,8,FALSE)*VLOOKUP($F139,BY_IND_Demand_Drivers!$B$5:$J$100,9,FALSE)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 t="shared" si="11"/>
        <v>16.906079712847017</v>
      </c>
      <c r="H140" s="16">
        <f t="shared" si="12"/>
        <v>0</v>
      </c>
      <c r="I140" s="16">
        <f t="shared" si="13"/>
        <v>0</v>
      </c>
      <c r="K140" s="16">
        <f>VLOOKUP($D140,'Growth rate'!$B$3:$S$93,8,FALSE)*VLOOKUP($F140,BY_IND_Demand_Drivers!$B$5:$J$100,7,FALSE)</f>
        <v>28.176799521411695</v>
      </c>
      <c r="L140" s="16">
        <f>VLOOKUP($D140,'Growth rate'!$B$3:$S$93,8,FALSE)*VLOOKUP($F140,BY_IND_Demand_Drivers!$B$5:$J$100,8,FALSE)</f>
        <v>0</v>
      </c>
      <c r="M140" s="16">
        <f>VLOOKUP($D140,'Growth rate'!$B$3:$S$93,8,FALSE)*VLOOKUP($F140,BY_IND_Demand_Drivers!$B$5:$J$100,9,FALSE)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 t="shared" si="11"/>
        <v>17.176576988252567</v>
      </c>
      <c r="H141" s="16">
        <f t="shared" si="12"/>
        <v>0</v>
      </c>
      <c r="I141" s="16">
        <f t="shared" si="13"/>
        <v>0</v>
      </c>
      <c r="K141" s="16">
        <f>VLOOKUP($D141,'Growth rate'!$B$3:$S$93,8,FALSE)*VLOOKUP($F141,BY_IND_Demand_Drivers!$B$5:$J$100,7,FALSE)</f>
        <v>28.627628313754279</v>
      </c>
      <c r="L141" s="16">
        <f>VLOOKUP($D141,'Growth rate'!$B$3:$S$93,8,FALSE)*VLOOKUP($F141,BY_IND_Demand_Drivers!$B$5:$J$100,8,FALSE)</f>
        <v>0</v>
      </c>
      <c r="M141" s="16">
        <f>VLOOKUP($D141,'Growth rate'!$B$3:$S$93,8,FALSE)*VLOOKUP($F141,BY_IND_Demand_Drivers!$B$5:$J$100,9,FALSE)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 t="shared" si="11"/>
        <v>17.451402220064605</v>
      </c>
      <c r="H142" s="16">
        <f t="shared" si="12"/>
        <v>0</v>
      </c>
      <c r="I142" s="16">
        <f t="shared" si="13"/>
        <v>0</v>
      </c>
      <c r="K142" s="16">
        <f>VLOOKUP($D142,'Growth rate'!$B$3:$S$93,8,FALSE)*VLOOKUP($F142,BY_IND_Demand_Drivers!$B$5:$J$100,7,FALSE)</f>
        <v>29.085670366774341</v>
      </c>
      <c r="L142" s="16">
        <f>VLOOKUP($D142,'Growth rate'!$B$3:$S$93,8,FALSE)*VLOOKUP($F142,BY_IND_Demand_Drivers!$B$5:$J$100,8,FALSE)</f>
        <v>0</v>
      </c>
      <c r="M142" s="16">
        <f>VLOOKUP($D142,'Growth rate'!$B$3:$S$93,8,FALSE)*VLOOKUP($F142,BY_IND_Demand_Drivers!$B$5:$J$100,9,FALSE)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 t="shared" si="11"/>
        <v>17.730624655585643</v>
      </c>
      <c r="H143" s="16">
        <f t="shared" si="12"/>
        <v>0</v>
      </c>
      <c r="I143" s="16">
        <f t="shared" si="13"/>
        <v>0</v>
      </c>
      <c r="K143" s="16">
        <f>VLOOKUP($D143,'Growth rate'!$B$3:$S$93,8,FALSE)*VLOOKUP($F143,BY_IND_Demand_Drivers!$B$5:$J$100,7,FALSE)</f>
        <v>29.551041092642738</v>
      </c>
      <c r="L143" s="16">
        <f>VLOOKUP($D143,'Growth rate'!$B$3:$S$93,8,FALSE)*VLOOKUP($F143,BY_IND_Demand_Drivers!$B$5:$J$100,8,FALSE)</f>
        <v>0</v>
      </c>
      <c r="M143" s="16">
        <f>VLOOKUP($D143,'Growth rate'!$B$3:$S$93,8,FALSE)*VLOOKUP($F143,BY_IND_Demand_Drivers!$B$5:$J$100,9,FALSE)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 t="shared" si="11"/>
        <v>18.014314650075004</v>
      </c>
      <c r="H144" s="16">
        <f t="shared" si="12"/>
        <v>0</v>
      </c>
      <c r="I144" s="16">
        <f t="shared" si="13"/>
        <v>0</v>
      </c>
      <c r="K144" s="16">
        <f>VLOOKUP($D144,'Growth rate'!$B$3:$S$93,8,FALSE)*VLOOKUP($F144,BY_IND_Demand_Drivers!$B$5:$J$100,7,FALSE)</f>
        <v>30.023857750125011</v>
      </c>
      <c r="L144" s="16">
        <f>VLOOKUP($D144,'Growth rate'!$B$3:$S$93,8,FALSE)*VLOOKUP($F144,BY_IND_Demand_Drivers!$B$5:$J$100,8,FALSE)</f>
        <v>0</v>
      </c>
      <c r="M144" s="16">
        <f>VLOOKUP($D144,'Growth rate'!$B$3:$S$93,8,FALSE)*VLOOKUP($F144,BY_IND_Demand_Drivers!$B$5:$J$100,9,FALSE)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 t="shared" si="11"/>
        <v>18.302543684476209</v>
      </c>
      <c r="H145" s="16">
        <f t="shared" si="12"/>
        <v>0</v>
      </c>
      <c r="I145" s="16">
        <f t="shared" si="13"/>
        <v>0</v>
      </c>
      <c r="K145" s="16">
        <f>VLOOKUP($D145,'Growth rate'!$B$3:$S$93,8,FALSE)*VLOOKUP($F145,BY_IND_Demand_Drivers!$B$5:$J$100,7,FALSE)</f>
        <v>30.504239474127019</v>
      </c>
      <c r="L145" s="16">
        <f>VLOOKUP($D145,'Growth rate'!$B$3:$S$93,8,FALSE)*VLOOKUP($F145,BY_IND_Demand_Drivers!$B$5:$J$100,8,FALSE)</f>
        <v>0</v>
      </c>
      <c r="M145" s="16">
        <f>VLOOKUP($D145,'Growth rate'!$B$3:$S$93,8,FALSE)*VLOOKUP($F145,BY_IND_Demand_Drivers!$B$5:$J$100,9,FALSE)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 t="shared" si="11"/>
        <v>18.595384383427835</v>
      </c>
      <c r="H146" s="16">
        <f t="shared" si="12"/>
        <v>0</v>
      </c>
      <c r="I146" s="16">
        <f t="shared" si="13"/>
        <v>0</v>
      </c>
      <c r="K146" s="16">
        <f>VLOOKUP($D146,'Growth rate'!$B$3:$S$93,8,FALSE)*VLOOKUP($F146,BY_IND_Demand_Drivers!$B$5:$J$100,7,FALSE)</f>
        <v>30.992307305713059</v>
      </c>
      <c r="L146" s="16">
        <f>VLOOKUP($D146,'Growth rate'!$B$3:$S$93,8,FALSE)*VLOOKUP($F146,BY_IND_Demand_Drivers!$B$5:$J$100,8,FALSE)</f>
        <v>0</v>
      </c>
      <c r="M146" s="16">
        <f>VLOOKUP($D146,'Growth rate'!$B$3:$S$93,8,FALSE)*VLOOKUP($F146,BY_IND_Demand_Drivers!$B$5:$J$100,9,FALSE)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 t="shared" si="11"/>
        <v>18.892910533562677</v>
      </c>
      <c r="H147" s="16">
        <f t="shared" si="12"/>
        <v>0</v>
      </c>
      <c r="I147" s="16">
        <f t="shared" si="13"/>
        <v>0</v>
      </c>
      <c r="K147" s="16">
        <f>VLOOKUP($D147,'Growth rate'!$B$3:$S$93,8,FALSE)*VLOOKUP($F147,BY_IND_Demand_Drivers!$B$5:$J$100,7,FALSE)</f>
        <v>31.488184222604463</v>
      </c>
      <c r="L147" s="16">
        <f>VLOOKUP($D147,'Growth rate'!$B$3:$S$93,8,FALSE)*VLOOKUP($F147,BY_IND_Demand_Drivers!$B$5:$J$100,8,FALSE)</f>
        <v>0</v>
      </c>
      <c r="M147" s="16">
        <f>VLOOKUP($D147,'Growth rate'!$B$3:$S$93,8,FALSE)*VLOOKUP($F147,BY_IND_Demand_Drivers!$B$5:$J$100,9,FALSE)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 t="shared" si="11"/>
        <v>19.19519710209968</v>
      </c>
      <c r="H148" s="16">
        <f t="shared" si="12"/>
        <v>0</v>
      </c>
      <c r="I148" s="16">
        <f t="shared" si="13"/>
        <v>0</v>
      </c>
      <c r="K148" s="16">
        <f>VLOOKUP($D148,'Growth rate'!$B$3:$S$93,8,FALSE)*VLOOKUP($F148,BY_IND_Demand_Drivers!$B$5:$J$100,7,FALSE)</f>
        <v>31.991995170166135</v>
      </c>
      <c r="L148" s="16">
        <f>VLOOKUP($D148,'Growth rate'!$B$3:$S$93,8,FALSE)*VLOOKUP($F148,BY_IND_Demand_Drivers!$B$5:$J$100,8,FALSE)</f>
        <v>0</v>
      </c>
      <c r="M148" s="16">
        <f>VLOOKUP($D148,'Growth rate'!$B$3:$S$93,8,FALSE)*VLOOKUP($F148,BY_IND_Demand_Drivers!$B$5:$J$100,9,FALSE)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 t="shared" si="11"/>
        <v>19.502320255733277</v>
      </c>
      <c r="H149" s="16">
        <f t="shared" si="12"/>
        <v>0</v>
      </c>
      <c r="I149" s="16">
        <f t="shared" si="13"/>
        <v>0</v>
      </c>
      <c r="K149" s="16">
        <f>VLOOKUP($D149,'Growth rate'!$B$3:$S$93,8,FALSE)*VLOOKUP($F149,BY_IND_Demand_Drivers!$B$5:$J$100,7,FALSE)</f>
        <v>32.503867092888797</v>
      </c>
      <c r="L149" s="16">
        <f>VLOOKUP($D149,'Growth rate'!$B$3:$S$93,8,FALSE)*VLOOKUP($F149,BY_IND_Demand_Drivers!$B$5:$J$100,8,FALSE)</f>
        <v>0</v>
      </c>
      <c r="M149" s="16">
        <f>VLOOKUP($D149,'Growth rate'!$B$3:$S$93,8,FALSE)*VLOOKUP($F149,BY_IND_Demand_Drivers!$B$5:$J$100,9,FALSE)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 t="shared" si="11"/>
        <v>19.814357379825008</v>
      </c>
      <c r="H150" s="16">
        <f t="shared" si="12"/>
        <v>0</v>
      </c>
      <c r="I150" s="16">
        <f t="shared" si="13"/>
        <v>0</v>
      </c>
      <c r="K150" s="16">
        <f>VLOOKUP($D150,'Growth rate'!$B$3:$S$93,8,FALSE)*VLOOKUP($F150,BY_IND_Demand_Drivers!$B$5:$J$100,7,FALSE)</f>
        <v>33.023928966375017</v>
      </c>
      <c r="L150" s="16">
        <f>VLOOKUP($D150,'Growth rate'!$B$3:$S$93,8,FALSE)*VLOOKUP($F150,BY_IND_Demand_Drivers!$B$5:$J$100,8,FALSE)</f>
        <v>0</v>
      </c>
      <c r="M150" s="16">
        <f>VLOOKUP($D150,'Growth rate'!$B$3:$S$93,8,FALSE)*VLOOKUP($F150,BY_IND_Demand_Drivers!$B$5:$J$100,9,FALSE)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 t="shared" si="11"/>
        <v>20.131387097902209</v>
      </c>
      <c r="H151" s="16">
        <f t="shared" si="12"/>
        <v>0</v>
      </c>
      <c r="I151" s="16">
        <f t="shared" si="13"/>
        <v>0</v>
      </c>
      <c r="K151" s="16">
        <f>VLOOKUP($D151,'Growth rate'!$B$3:$S$93,8,FALSE)*VLOOKUP($F151,BY_IND_Demand_Drivers!$B$5:$J$100,7,FALSE)</f>
        <v>33.552311829837016</v>
      </c>
      <c r="L151" s="16">
        <f>VLOOKUP($D151,'Growth rate'!$B$3:$S$93,8,FALSE)*VLOOKUP($F151,BY_IND_Demand_Drivers!$B$5:$J$100,8,FALSE)</f>
        <v>0</v>
      </c>
      <c r="M151" s="16">
        <f>VLOOKUP($D151,'Growth rate'!$B$3:$S$93,8,FALSE)*VLOOKUP($F151,BY_IND_Demand_Drivers!$B$5:$J$100,9,FALSE)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 t="shared" si="11"/>
        <v>20.453489291468646</v>
      </c>
      <c r="H152" s="16">
        <f t="shared" si="12"/>
        <v>0</v>
      </c>
      <c r="I152" s="16">
        <f t="shared" si="13"/>
        <v>0</v>
      </c>
      <c r="K152" s="16">
        <f>VLOOKUP($D152,'Growth rate'!$B$3:$S$93,8,FALSE)*VLOOKUP($F152,BY_IND_Demand_Drivers!$B$5:$J$100,7,FALSE)</f>
        <v>34.089148819114413</v>
      </c>
      <c r="L152" s="16">
        <f>VLOOKUP($D152,'Growth rate'!$B$3:$S$93,8,FALSE)*VLOOKUP($F152,BY_IND_Demand_Drivers!$B$5:$J$100,8,FALSE)</f>
        <v>0</v>
      </c>
      <c r="M152" s="16">
        <f>VLOOKUP($D152,'Growth rate'!$B$3:$S$93,8,FALSE)*VLOOKUP($F152,BY_IND_Demand_Drivers!$B$5:$J$100,9,FALSE)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 t="shared" si="11"/>
        <v>20.780745120132149</v>
      </c>
      <c r="H153" s="16">
        <f t="shared" si="12"/>
        <v>0</v>
      </c>
      <c r="I153" s="16">
        <f t="shared" si="13"/>
        <v>0</v>
      </c>
      <c r="K153" s="16">
        <f>VLOOKUP($D153,'Growth rate'!$B$3:$S$93,8,FALSE)*VLOOKUP($F153,BY_IND_Demand_Drivers!$B$5:$J$100,7,FALSE)</f>
        <v>34.634575200220247</v>
      </c>
      <c r="L153" s="16">
        <f>VLOOKUP($D153,'Growth rate'!$B$3:$S$93,8,FALSE)*VLOOKUP($F153,BY_IND_Demand_Drivers!$B$5:$J$100,8,FALSE)</f>
        <v>0</v>
      </c>
      <c r="M153" s="16">
        <f>VLOOKUP($D153,'Growth rate'!$B$3:$S$93,8,FALSE)*VLOOKUP($F153,BY_IND_Demand_Drivers!$B$5:$J$100,9,FALSE)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 t="shared" si="11"/>
        <v>21.113237042054259</v>
      </c>
      <c r="H154" s="16">
        <f t="shared" si="12"/>
        <v>0</v>
      </c>
      <c r="I154" s="16">
        <f t="shared" si="13"/>
        <v>0</v>
      </c>
      <c r="K154" s="16">
        <f>VLOOKUP($D154,'Growth rate'!$B$3:$S$93,8,FALSE)*VLOOKUP($F154,BY_IND_Demand_Drivers!$B$5:$J$100,7,FALSE)</f>
        <v>35.188728403423767</v>
      </c>
      <c r="L154" s="16">
        <f>VLOOKUP($D154,'Growth rate'!$B$3:$S$93,8,FALSE)*VLOOKUP($F154,BY_IND_Demand_Drivers!$B$5:$J$100,8,FALSE)</f>
        <v>0</v>
      </c>
      <c r="M154" s="16">
        <f>VLOOKUP($D154,'Growth rate'!$B$3:$S$93,8,FALSE)*VLOOKUP($F154,BY_IND_Demand_Drivers!$B$5:$J$100,9,FALSE)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 t="shared" si="11"/>
        <v>21.451048834727128</v>
      </c>
      <c r="H155" s="16">
        <f t="shared" si="12"/>
        <v>0</v>
      </c>
      <c r="I155" s="16">
        <f t="shared" si="13"/>
        <v>0</v>
      </c>
      <c r="K155" s="16">
        <f>VLOOKUP($D155,'Growth rate'!$B$3:$S$93,8,FALSE)*VLOOKUP($F155,BY_IND_Demand_Drivers!$B$5:$J$100,7,FALSE)</f>
        <v>35.751748057878551</v>
      </c>
      <c r="L155" s="16">
        <f>VLOOKUP($D155,'Growth rate'!$B$3:$S$93,8,FALSE)*VLOOKUP($F155,BY_IND_Demand_Drivers!$B$5:$J$100,8,FALSE)</f>
        <v>0</v>
      </c>
      <c r="M155" s="16">
        <f>VLOOKUP($D155,'Growth rate'!$B$3:$S$93,8,FALSE)*VLOOKUP($F155,BY_IND_Demand_Drivers!$B$5:$J$100,9,FALSE)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 t="shared" si="11"/>
        <v>21.794265616082765</v>
      </c>
      <c r="H156" s="16">
        <f t="shared" si="12"/>
        <v>0</v>
      </c>
      <c r="I156" s="16">
        <f t="shared" si="13"/>
        <v>0</v>
      </c>
      <c r="K156" s="16">
        <f>VLOOKUP($D156,'Growth rate'!$B$3:$S$93,8,FALSE)*VLOOKUP($F156,BY_IND_Demand_Drivers!$B$5:$J$100,7,FALSE)</f>
        <v>36.323776026804609</v>
      </c>
      <c r="L156" s="16">
        <f>VLOOKUP($D156,'Growth rate'!$B$3:$S$93,8,FALSE)*VLOOKUP($F156,BY_IND_Demand_Drivers!$B$5:$J$100,8,FALSE)</f>
        <v>0</v>
      </c>
      <c r="M156" s="16">
        <f>VLOOKUP($D156,'Growth rate'!$B$3:$S$93,8,FALSE)*VLOOKUP($F156,BY_IND_Demand_Drivers!$B$5:$J$100,9,FALSE)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 t="shared" si="11"/>
        <v>22.142973865940093</v>
      </c>
      <c r="H157" s="16">
        <f t="shared" si="12"/>
        <v>0</v>
      </c>
      <c r="I157" s="16">
        <f t="shared" si="13"/>
        <v>0</v>
      </c>
      <c r="K157" s="16">
        <f>VLOOKUP($D157,'Growth rate'!$B$3:$S$93,8,FALSE)*VLOOKUP($F157,BY_IND_Demand_Drivers!$B$5:$J$100,7,FALSE)</f>
        <v>36.904956443233488</v>
      </c>
      <c r="L157" s="16">
        <f>VLOOKUP($D157,'Growth rate'!$B$3:$S$93,8,FALSE)*VLOOKUP($F157,BY_IND_Demand_Drivers!$B$5:$J$100,8,FALSE)</f>
        <v>0</v>
      </c>
      <c r="M157" s="16">
        <f>VLOOKUP($D157,'Growth rate'!$B$3:$S$93,8,FALSE)*VLOOKUP($F157,BY_IND_Demand_Drivers!$B$5:$J$100,9,FALSE)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 t="shared" si="11"/>
        <v>22.497261447795132</v>
      </c>
      <c r="H158" s="16">
        <f t="shared" si="12"/>
        <v>0</v>
      </c>
      <c r="I158" s="16">
        <f t="shared" si="13"/>
        <v>0</v>
      </c>
      <c r="K158" s="16">
        <f>VLOOKUP($D158,'Growth rate'!$B$3:$S$93,8,FALSE)*VLOOKUP($F158,BY_IND_Demand_Drivers!$B$5:$J$100,7,FALSE)</f>
        <v>37.495435746325221</v>
      </c>
      <c r="L158" s="16">
        <f>VLOOKUP($D158,'Growth rate'!$B$3:$S$93,8,FALSE)*VLOOKUP($F158,BY_IND_Demand_Drivers!$B$5:$J$100,8,FALSE)</f>
        <v>0</v>
      </c>
      <c r="M158" s="16">
        <f>VLOOKUP($D158,'Growth rate'!$B$3:$S$93,8,FALSE)*VLOOKUP($F158,BY_IND_Demand_Drivers!$B$5:$J$100,9,FALSE)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 t="shared" si="11"/>
        <v>22.857217630959852</v>
      </c>
      <c r="H159" s="16">
        <f t="shared" si="12"/>
        <v>0</v>
      </c>
      <c r="I159" s="16">
        <f t="shared" si="13"/>
        <v>0</v>
      </c>
      <c r="K159" s="16">
        <f>VLOOKUP($D159,'Growth rate'!$B$3:$S$93,8,FALSE)*VLOOKUP($F159,BY_IND_Demand_Drivers!$B$5:$J$100,7,FALSE)</f>
        <v>38.095362718266422</v>
      </c>
      <c r="L159" s="16">
        <f>VLOOKUP($D159,'Growth rate'!$B$3:$S$93,8,FALSE)*VLOOKUP($F159,BY_IND_Demand_Drivers!$B$5:$J$100,8,FALSE)</f>
        <v>0</v>
      </c>
      <c r="M159" s="16">
        <f>VLOOKUP($D159,'Growth rate'!$B$3:$S$93,8,FALSE)*VLOOKUP($F159,BY_IND_Demand_Drivers!$B$5:$J$100,9,FALSE)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 t="shared" si="11"/>
        <v>23.222933113055213</v>
      </c>
      <c r="H160" s="16">
        <f t="shared" si="12"/>
        <v>0</v>
      </c>
      <c r="I160" s="16">
        <f t="shared" si="13"/>
        <v>0</v>
      </c>
      <c r="K160" s="16">
        <f>VLOOKUP($D160,'Growth rate'!$B$3:$S$93,8,FALSE)*VLOOKUP($F160,BY_IND_Demand_Drivers!$B$5:$J$100,7,FALSE)</f>
        <v>38.70488852175869</v>
      </c>
      <c r="L160" s="16">
        <f>VLOOKUP($D160,'Growth rate'!$B$3:$S$93,8,FALSE)*VLOOKUP($F160,BY_IND_Demand_Drivers!$B$5:$J$100,8,FALSE)</f>
        <v>0</v>
      </c>
      <c r="M160" s="16">
        <f>VLOOKUP($D160,'Growth rate'!$B$3:$S$93,8,FALSE)*VLOOKUP($F160,BY_IND_Demand_Drivers!$B$5:$J$100,9,FALSE)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 t="shared" si="11"/>
        <v>23.594500042864098</v>
      </c>
      <c r="H161" s="16">
        <f t="shared" si="12"/>
        <v>0</v>
      </c>
      <c r="I161" s="16">
        <f t="shared" si="13"/>
        <v>0</v>
      </c>
      <c r="K161" s="16">
        <f>VLOOKUP($D161,'Growth rate'!$B$3:$S$93,8,FALSE)*VLOOKUP($F161,BY_IND_Demand_Drivers!$B$5:$J$100,7,FALSE)</f>
        <v>39.324166738106832</v>
      </c>
      <c r="L161" s="16">
        <f>VLOOKUP($D161,'Growth rate'!$B$3:$S$93,8,FALSE)*VLOOKUP($F161,BY_IND_Demand_Drivers!$B$5:$J$100,8,FALSE)</f>
        <v>0</v>
      </c>
      <c r="M161" s="16">
        <f>VLOOKUP($D161,'Growth rate'!$B$3:$S$93,8,FALSE)*VLOOKUP($F161,BY_IND_Demand_Drivers!$B$5:$J$100,9,FALSE)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 t="shared" si="11"/>
        <v>23.972012043549928</v>
      </c>
      <c r="H162" s="16">
        <f t="shared" si="12"/>
        <v>0</v>
      </c>
      <c r="I162" s="16">
        <f t="shared" si="13"/>
        <v>0</v>
      </c>
      <c r="K162" s="16">
        <f>VLOOKUP($D162,'Growth rate'!$B$3:$S$93,8,FALSE)*VLOOKUP($F162,BY_IND_Demand_Drivers!$B$5:$J$100,7,FALSE)</f>
        <v>39.953353405916545</v>
      </c>
      <c r="L162" s="16">
        <f>VLOOKUP($D162,'Growth rate'!$B$3:$S$93,8,FALSE)*VLOOKUP($F162,BY_IND_Demand_Drivers!$B$5:$J$100,8,FALSE)</f>
        <v>0</v>
      </c>
      <c r="M162" s="16">
        <f>VLOOKUP($D162,'Growth rate'!$B$3:$S$93,8,FALSE)*VLOOKUP($F162,BY_IND_Demand_Drivers!$B$5:$J$100,9,FALSE)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 t="shared" si="11"/>
        <v>24.355564236246725</v>
      </c>
      <c r="H163" s="16">
        <f t="shared" si="12"/>
        <v>0</v>
      </c>
      <c r="I163" s="16">
        <f t="shared" si="13"/>
        <v>0</v>
      </c>
      <c r="K163" s="16">
        <f>VLOOKUP($D163,'Growth rate'!$B$3:$S$93,8,FALSE)*VLOOKUP($F163,BY_IND_Demand_Drivers!$B$5:$J$100,7,FALSE)</f>
        <v>40.592607060411211</v>
      </c>
      <c r="L163" s="16">
        <f>VLOOKUP($D163,'Growth rate'!$B$3:$S$93,8,FALSE)*VLOOKUP($F163,BY_IND_Demand_Drivers!$B$5:$J$100,8,FALSE)</f>
        <v>0</v>
      </c>
      <c r="M163" s="16">
        <f>VLOOKUP($D163,'Growth rate'!$B$3:$S$93,8,FALSE)*VLOOKUP($F163,BY_IND_Demand_Drivers!$B$5:$J$100,9,FALSE)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 t="shared" si="11"/>
        <v>24.745253264026672</v>
      </c>
      <c r="H164" s="16">
        <f t="shared" si="12"/>
        <v>0</v>
      </c>
      <c r="I164" s="16">
        <f t="shared" si="13"/>
        <v>0</v>
      </c>
      <c r="K164" s="16">
        <f>VLOOKUP($D164,'Growth rate'!$B$3:$S$93,8,FALSE)*VLOOKUP($F164,BY_IND_Demand_Drivers!$B$5:$J$100,7,FALSE)</f>
        <v>41.242088773377787</v>
      </c>
      <c r="L164" s="16">
        <f>VLOOKUP($D164,'Growth rate'!$B$3:$S$93,8,FALSE)*VLOOKUP($F164,BY_IND_Demand_Drivers!$B$5:$J$100,8,FALSE)</f>
        <v>0</v>
      </c>
      <c r="M164" s="16">
        <f>VLOOKUP($D164,'Growth rate'!$B$3:$S$93,8,FALSE)*VLOOKUP($F164,BY_IND_Demand_Drivers!$B$5:$J$100,9,FALSE)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 t="shared" si="11"/>
        <v>25.141177316251095</v>
      </c>
      <c r="H165" s="16">
        <f t="shared" si="12"/>
        <v>0</v>
      </c>
      <c r="I165" s="16">
        <f t="shared" si="13"/>
        <v>0</v>
      </c>
      <c r="K165" s="16">
        <f>VLOOKUP($D165,'Growth rate'!$B$3:$S$93,8,FALSE)*VLOOKUP($F165,BY_IND_Demand_Drivers!$B$5:$J$100,7,FALSE)</f>
        <v>41.901962193751828</v>
      </c>
      <c r="L165" s="16">
        <f>VLOOKUP($D165,'Growth rate'!$B$3:$S$93,8,FALSE)*VLOOKUP($F165,BY_IND_Demand_Drivers!$B$5:$J$100,8,FALSE)</f>
        <v>0</v>
      </c>
      <c r="M165" s="16">
        <f>VLOOKUP($D165,'Growth rate'!$B$3:$S$93,8,FALSE)*VLOOKUP($F165,BY_IND_Demand_Drivers!$B$5:$J$100,9,FALSE)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 t="shared" si="11"/>
        <v>25.543436153311124</v>
      </c>
      <c r="H166" s="16">
        <f t="shared" si="12"/>
        <v>0</v>
      </c>
      <c r="I166" s="16">
        <f t="shared" si="13"/>
        <v>0</v>
      </c>
      <c r="K166" s="16">
        <f>VLOOKUP($D166,'Growth rate'!$B$3:$S$93,8,FALSE)*VLOOKUP($F166,BY_IND_Demand_Drivers!$B$5:$J$100,7,FALSE)</f>
        <v>42.572393588851874</v>
      </c>
      <c r="L166" s="16">
        <f>VLOOKUP($D166,'Growth rate'!$B$3:$S$93,8,FALSE)*VLOOKUP($F166,BY_IND_Demand_Drivers!$B$5:$J$100,8,FALSE)</f>
        <v>0</v>
      </c>
      <c r="M166" s="16">
        <f>VLOOKUP($D166,'Growth rate'!$B$3:$S$93,8,FALSE)*VLOOKUP($F166,BY_IND_Demand_Drivers!$B$5:$J$100,9,FALSE)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 t="shared" si="11"/>
        <v>25.952131131764098</v>
      </c>
      <c r="H167" s="16">
        <f t="shared" si="12"/>
        <v>0</v>
      </c>
      <c r="I167" s="16">
        <f t="shared" si="13"/>
        <v>0</v>
      </c>
      <c r="K167" s="16">
        <f>VLOOKUP($D167,'Growth rate'!$B$3:$S$93,8,FALSE)*VLOOKUP($F167,BY_IND_Demand_Drivers!$B$5:$J$100,7,FALSE)</f>
        <v>43.253551886273499</v>
      </c>
      <c r="L167" s="16">
        <f>VLOOKUP($D167,'Growth rate'!$B$3:$S$93,8,FALSE)*VLOOKUP($F167,BY_IND_Demand_Drivers!$B$5:$J$100,8,FALSE)</f>
        <v>0</v>
      </c>
      <c r="M167" s="16">
        <f>VLOOKUP($D167,'Growth rate'!$B$3:$S$93,8,FALSE)*VLOOKUP($F167,BY_IND_Demand_Drivers!$B$5:$J$100,9,FALSE)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 t="shared" si="11"/>
        <v>3.8541831683168302</v>
      </c>
      <c r="H168" s="16">
        <f t="shared" si="12"/>
        <v>0</v>
      </c>
      <c r="I168" s="16">
        <f t="shared" si="13"/>
        <v>0</v>
      </c>
      <c r="K168" s="16">
        <f>VLOOKUP($D168,'Growth rate'!$B$3:$S$93,8,FALSE)*VLOOKUP($F168,BY_IND_Demand_Drivers!$B$5:$J$100,7,FALSE)</f>
        <v>3.8541831683168302</v>
      </c>
      <c r="L168" s="16">
        <f>VLOOKUP($D168,'Growth rate'!$B$3:$S$93,8,FALSE)*VLOOKUP($F168,BY_IND_Demand_Drivers!$B$5:$J$100,8,FALSE)</f>
        <v>0</v>
      </c>
      <c r="M168" s="16">
        <f>VLOOKUP($D168,'Growth rate'!$B$3:$S$93,8,FALSE)*VLOOKUP($F168,BY_IND_Demand_Drivers!$B$5:$J$100,9,FALSE)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 t="shared" si="11"/>
        <v>4.0336190353566002</v>
      </c>
      <c r="H169" s="16">
        <f t="shared" si="12"/>
        <v>0</v>
      </c>
      <c r="I169" s="16">
        <f t="shared" si="13"/>
        <v>0</v>
      </c>
      <c r="K169" s="16">
        <f>VLOOKUP($D169,'Growth rate'!$B$3:$S$93,8,FALSE)*VLOOKUP($F169,BY_IND_Demand_Drivers!$B$5:$J$100,7,FALSE)</f>
        <v>4.0336190353566002</v>
      </c>
      <c r="L169" s="16">
        <f>VLOOKUP($D169,'Growth rate'!$B$3:$S$93,8,FALSE)*VLOOKUP($F169,BY_IND_Demand_Drivers!$B$5:$J$100,8,FALSE)</f>
        <v>0</v>
      </c>
      <c r="M169" s="16">
        <f>VLOOKUP($D169,'Growth rate'!$B$3:$S$93,8,FALSE)*VLOOKUP($F169,BY_IND_Demand_Drivers!$B$5:$J$100,9,FALSE)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 t="shared" si="11"/>
        <v>4.2130549023963697</v>
      </c>
      <c r="H170" s="16">
        <f t="shared" si="12"/>
        <v>0</v>
      </c>
      <c r="I170" s="16">
        <f t="shared" si="13"/>
        <v>0</v>
      </c>
      <c r="K170" s="16">
        <f>VLOOKUP($D170,'Growth rate'!$B$3:$S$93,8,FALSE)*VLOOKUP($F170,BY_IND_Demand_Drivers!$B$5:$J$100,7,FALSE)</f>
        <v>4.2130549023963697</v>
      </c>
      <c r="L170" s="16">
        <f>VLOOKUP($D170,'Growth rate'!$B$3:$S$93,8,FALSE)*VLOOKUP($F170,BY_IND_Demand_Drivers!$B$5:$J$100,8,FALSE)</f>
        <v>0</v>
      </c>
      <c r="M170" s="16">
        <f>VLOOKUP($D170,'Growth rate'!$B$3:$S$93,8,FALSE)*VLOOKUP($F170,BY_IND_Demand_Drivers!$B$5:$J$100,9,FALSE)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 t="shared" si="11"/>
        <v>4.3924907694361393</v>
      </c>
      <c r="H171" s="16">
        <f t="shared" si="12"/>
        <v>0</v>
      </c>
      <c r="I171" s="16">
        <f t="shared" si="13"/>
        <v>0</v>
      </c>
      <c r="K171" s="16">
        <f>VLOOKUP($D171,'Growth rate'!$B$3:$S$93,8,FALSE)*VLOOKUP($F171,BY_IND_Demand_Drivers!$B$5:$J$100,7,FALSE)</f>
        <v>4.3924907694361393</v>
      </c>
      <c r="L171" s="16">
        <f>VLOOKUP($D171,'Growth rate'!$B$3:$S$93,8,FALSE)*VLOOKUP($F171,BY_IND_Demand_Drivers!$B$5:$J$100,8,FALSE)</f>
        <v>0</v>
      </c>
      <c r="M171" s="16">
        <f>VLOOKUP($D171,'Growth rate'!$B$3:$S$93,8,FALSE)*VLOOKUP($F171,BY_IND_Demand_Drivers!$B$5:$J$100,9,FALSE)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 t="shared" si="11"/>
        <v>4.5719266364759088</v>
      </c>
      <c r="H172" s="16">
        <f t="shared" si="12"/>
        <v>0</v>
      </c>
      <c r="I172" s="16">
        <f t="shared" si="13"/>
        <v>0</v>
      </c>
      <c r="K172" s="16">
        <f>VLOOKUP($D172,'Growth rate'!$B$3:$S$93,8,FALSE)*VLOOKUP($F172,BY_IND_Demand_Drivers!$B$5:$J$100,7,FALSE)</f>
        <v>4.5719266364759088</v>
      </c>
      <c r="L172" s="16">
        <f>VLOOKUP($D172,'Growth rate'!$B$3:$S$93,8,FALSE)*VLOOKUP($F172,BY_IND_Demand_Drivers!$B$5:$J$100,8,FALSE)</f>
        <v>0</v>
      </c>
      <c r="M172" s="16">
        <f>VLOOKUP($D172,'Growth rate'!$B$3:$S$93,8,FALSE)*VLOOKUP($F172,BY_IND_Demand_Drivers!$B$5:$J$100,9,FALSE)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 t="shared" si="11"/>
        <v>4.7513625035156792</v>
      </c>
      <c r="H173" s="16">
        <f t="shared" si="12"/>
        <v>0</v>
      </c>
      <c r="I173" s="16">
        <f t="shared" si="13"/>
        <v>0</v>
      </c>
      <c r="K173" s="16">
        <f>VLOOKUP($D173,'Growth rate'!$B$3:$S$93,8,FALSE)*VLOOKUP($F173,BY_IND_Demand_Drivers!$B$5:$J$100,7,FALSE)</f>
        <v>4.7513625035156792</v>
      </c>
      <c r="L173" s="16">
        <f>VLOOKUP($D173,'Growth rate'!$B$3:$S$93,8,FALSE)*VLOOKUP($F173,BY_IND_Demand_Drivers!$B$5:$J$100,8,FALSE)</f>
        <v>0</v>
      </c>
      <c r="M173" s="16">
        <f>VLOOKUP($D173,'Growth rate'!$B$3:$S$93,8,FALSE)*VLOOKUP($F173,BY_IND_Demand_Drivers!$B$5:$J$100,9,FALSE)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 t="shared" si="11"/>
        <v>4.4377185334999041</v>
      </c>
      <c r="H174" s="16">
        <f t="shared" si="12"/>
        <v>0</v>
      </c>
      <c r="I174" s="16">
        <f t="shared" si="13"/>
        <v>0</v>
      </c>
      <c r="K174" s="16">
        <f>VLOOKUP($D174,'Growth rate'!$B$3:$S$93,8,FALSE)*VLOOKUP($F174,BY_IND_Demand_Drivers!$B$5:$J$100,7,FALSE)</f>
        <v>4.9307983705554488</v>
      </c>
      <c r="L174" s="16">
        <f>VLOOKUP($D174,'Growth rate'!$B$3:$S$93,8,FALSE)*VLOOKUP($F174,BY_IND_Demand_Drivers!$B$5:$J$100,8,FALSE)</f>
        <v>0</v>
      </c>
      <c r="M174" s="16">
        <f>VLOOKUP($D174,'Growth rate'!$B$3:$S$93,8,FALSE)*VLOOKUP($F174,BY_IND_Demand_Drivers!$B$5:$J$100,9,FALSE)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 t="shared" si="11"/>
        <v>4.5481084714597442</v>
      </c>
      <c r="H175" s="16">
        <f t="shared" si="12"/>
        <v>0</v>
      </c>
      <c r="I175" s="16">
        <f t="shared" si="13"/>
        <v>0</v>
      </c>
      <c r="K175" s="16">
        <f>VLOOKUP($D175,'Growth rate'!$B$3:$S$93,8,FALSE)*VLOOKUP($F175,BY_IND_Demand_Drivers!$B$5:$J$100,7,FALSE)</f>
        <v>5.1102342375952183</v>
      </c>
      <c r="L175" s="16">
        <f>VLOOKUP($D175,'Growth rate'!$B$3:$S$93,8,FALSE)*VLOOKUP($F175,BY_IND_Demand_Drivers!$B$5:$J$100,8,FALSE)</f>
        <v>0</v>
      </c>
      <c r="M175" s="16">
        <f>VLOOKUP($D175,'Growth rate'!$B$3:$S$93,8,FALSE)*VLOOKUP($F175,BY_IND_Demand_Drivers!$B$5:$J$100,9,FALSE)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 t="shared" si="11"/>
        <v>4.6549096920787898</v>
      </c>
      <c r="H176" s="16">
        <f t="shared" si="12"/>
        <v>0</v>
      </c>
      <c r="I176" s="16">
        <f t="shared" si="13"/>
        <v>0</v>
      </c>
      <c r="K176" s="16">
        <f>VLOOKUP($D176,'Growth rate'!$B$3:$S$93,8,FALSE)*VLOOKUP($F176,BY_IND_Demand_Drivers!$B$5:$J$100,7,FALSE)</f>
        <v>5.2896701046349879</v>
      </c>
      <c r="L176" s="16">
        <f>VLOOKUP($D176,'Growth rate'!$B$3:$S$93,8,FALSE)*VLOOKUP($F176,BY_IND_Demand_Drivers!$B$5:$J$100,8,FALSE)</f>
        <v>0</v>
      </c>
      <c r="M176" s="16">
        <f>VLOOKUP($D176,'Growth rate'!$B$3:$S$93,8,FALSE)*VLOOKUP($F176,BY_IND_Demand_Drivers!$B$5:$J$100,9,FALSE)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 t="shared" si="11"/>
        <v>4.7581221953570401</v>
      </c>
      <c r="H177" s="16">
        <f t="shared" si="12"/>
        <v>0</v>
      </c>
      <c r="I177" s="16">
        <f t="shared" si="13"/>
        <v>0</v>
      </c>
      <c r="K177" s="16">
        <f>VLOOKUP($D177,'Growth rate'!$B$3:$S$93,8,FALSE)*VLOOKUP($F177,BY_IND_Demand_Drivers!$B$5:$J$100,7,FALSE)</f>
        <v>5.4691059716747583</v>
      </c>
      <c r="L177" s="16">
        <f>VLOOKUP($D177,'Growth rate'!$B$3:$S$93,8,FALSE)*VLOOKUP($F177,BY_IND_Demand_Drivers!$B$5:$J$100,8,FALSE)</f>
        <v>0</v>
      </c>
      <c r="M177" s="16">
        <f>VLOOKUP($D177,'Growth rate'!$B$3:$S$93,8,FALSE)*VLOOKUP($F177,BY_IND_Demand_Drivers!$B$5:$J$100,9,FALSE)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 t="shared" si="11"/>
        <v>4.8577459812944941</v>
      </c>
      <c r="H178" s="16">
        <f t="shared" si="12"/>
        <v>0</v>
      </c>
      <c r="I178" s="16">
        <f t="shared" si="13"/>
        <v>0</v>
      </c>
      <c r="K178" s="16">
        <f>VLOOKUP($D178,'Growth rate'!$B$3:$S$93,8,FALSE)*VLOOKUP($F178,BY_IND_Demand_Drivers!$B$5:$J$100,7,FALSE)</f>
        <v>5.6485418387145279</v>
      </c>
      <c r="L178" s="16">
        <f>VLOOKUP($D178,'Growth rate'!$B$3:$S$93,8,FALSE)*VLOOKUP($F178,BY_IND_Demand_Drivers!$B$5:$J$100,8,FALSE)</f>
        <v>0</v>
      </c>
      <c r="M178" s="16">
        <f>VLOOKUP($D178,'Growth rate'!$B$3:$S$93,8,FALSE)*VLOOKUP($F178,BY_IND_Demand_Drivers!$B$5:$J$100,9,FALSE)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 t="shared" si="11"/>
        <v>4.9537810498911528</v>
      </c>
      <c r="H179" s="16">
        <f t="shared" si="12"/>
        <v>0</v>
      </c>
      <c r="I179" s="16">
        <f t="shared" si="13"/>
        <v>0</v>
      </c>
      <c r="K179" s="16">
        <f>VLOOKUP($D179,'Growth rate'!$B$3:$S$93,8,FALSE)*VLOOKUP($F179,BY_IND_Demand_Drivers!$B$5:$J$100,7,FALSE)</f>
        <v>5.8279777057542974</v>
      </c>
      <c r="L179" s="16">
        <f>VLOOKUP($D179,'Growth rate'!$B$3:$S$93,8,FALSE)*VLOOKUP($F179,BY_IND_Demand_Drivers!$B$5:$J$100,8,FALSE)</f>
        <v>0</v>
      </c>
      <c r="M179" s="16">
        <f>VLOOKUP($D179,'Growth rate'!$B$3:$S$93,8,FALSE)*VLOOKUP($F179,BY_IND_Demand_Drivers!$B$5:$J$100,9,FALSE)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 t="shared" si="11"/>
        <v>5.0312088672150317</v>
      </c>
      <c r="H180" s="16">
        <f t="shared" si="12"/>
        <v>0</v>
      </c>
      <c r="I180" s="16">
        <f t="shared" si="13"/>
        <v>0</v>
      </c>
      <c r="K180" s="16">
        <f>VLOOKUP($D180,'Growth rate'!$B$3:$S$93,8,FALSE)*VLOOKUP($F180,BY_IND_Demand_Drivers!$B$5:$J$100,7,FALSE)</f>
        <v>6.0074135727940678</v>
      </c>
      <c r="L180" s="16">
        <f>VLOOKUP($D180,'Growth rate'!$B$3:$S$93,8,FALSE)*VLOOKUP($F180,BY_IND_Demand_Drivers!$B$5:$J$100,8,FALSE)</f>
        <v>0</v>
      </c>
      <c r="M180" s="16">
        <f>VLOOKUP($D180,'Growth rate'!$B$3:$S$93,8,FALSE)*VLOOKUP($F180,BY_IND_Demand_Drivers!$B$5:$J$100,9,FALSE)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 t="shared" si="11"/>
        <v>5.104150787862916</v>
      </c>
      <c r="H181" s="16">
        <f t="shared" si="12"/>
        <v>0</v>
      </c>
      <c r="I181" s="16">
        <f t="shared" si="13"/>
        <v>0</v>
      </c>
      <c r="K181" s="16">
        <f>VLOOKUP($D181,'Growth rate'!$B$3:$S$93,8,FALSE)*VLOOKUP($F181,BY_IND_Demand_Drivers!$B$5:$J$100,7,FALSE)</f>
        <v>6.1868494398338383</v>
      </c>
      <c r="L181" s="16">
        <f>VLOOKUP($D181,'Growth rate'!$B$3:$S$93,8,FALSE)*VLOOKUP($F181,BY_IND_Demand_Drivers!$B$5:$J$100,8,FALSE)</f>
        <v>0</v>
      </c>
      <c r="M181" s="16">
        <f>VLOOKUP($D181,'Growth rate'!$B$3:$S$93,8,FALSE)*VLOOKUP($F181,BY_IND_Demand_Drivers!$B$5:$J$100,9,FALSE)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 t="shared" si="11"/>
        <v>5.1726068118348065</v>
      </c>
      <c r="H182" s="16">
        <f t="shared" si="12"/>
        <v>0</v>
      </c>
      <c r="I182" s="16">
        <f t="shared" si="13"/>
        <v>0</v>
      </c>
      <c r="K182" s="16">
        <f>VLOOKUP($D182,'Growth rate'!$B$3:$S$93,8,FALSE)*VLOOKUP($F182,BY_IND_Demand_Drivers!$B$5:$J$100,7,FALSE)</f>
        <v>6.3662853068736078</v>
      </c>
      <c r="L182" s="16">
        <f>VLOOKUP($D182,'Growth rate'!$B$3:$S$93,8,FALSE)*VLOOKUP($F182,BY_IND_Demand_Drivers!$B$5:$J$100,8,FALSE)</f>
        <v>0</v>
      </c>
      <c r="M182" s="16">
        <f>VLOOKUP($D182,'Growth rate'!$B$3:$S$93,8,FALSE)*VLOOKUP($F182,BY_IND_Demand_Drivers!$B$5:$J$100,9,FALSE)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 t="shared" si="11"/>
        <v>5.2365769391307015</v>
      </c>
      <c r="H183" s="16">
        <f t="shared" si="12"/>
        <v>0</v>
      </c>
      <c r="I183" s="16">
        <f t="shared" si="13"/>
        <v>0</v>
      </c>
      <c r="K183" s="16">
        <f>VLOOKUP($D183,'Growth rate'!$B$3:$S$93,8,FALSE)*VLOOKUP($F183,BY_IND_Demand_Drivers!$B$5:$J$100,7,FALSE)</f>
        <v>6.5457211739133774</v>
      </c>
      <c r="L183" s="16">
        <f>VLOOKUP($D183,'Growth rate'!$B$3:$S$93,8,FALSE)*VLOOKUP($F183,BY_IND_Demand_Drivers!$B$5:$J$100,8,FALSE)</f>
        <v>0</v>
      </c>
      <c r="M183" s="16">
        <f>VLOOKUP($D183,'Growth rate'!$B$3:$S$93,8,FALSE)*VLOOKUP($F183,BY_IND_Demand_Drivers!$B$5:$J$100,9,FALSE)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 t="shared" si="11"/>
        <v>5.2960611697506028</v>
      </c>
      <c r="H184" s="16">
        <f t="shared" si="12"/>
        <v>0</v>
      </c>
      <c r="I184" s="16">
        <f t="shared" si="13"/>
        <v>0</v>
      </c>
      <c r="K184" s="16">
        <f>VLOOKUP($D184,'Growth rate'!$B$3:$S$93,8,FALSE)*VLOOKUP($F184,BY_IND_Demand_Drivers!$B$5:$J$100,7,FALSE)</f>
        <v>6.7251570409531469</v>
      </c>
      <c r="L184" s="16">
        <f>VLOOKUP($D184,'Growth rate'!$B$3:$S$93,8,FALSE)*VLOOKUP($F184,BY_IND_Demand_Drivers!$B$5:$J$100,8,FALSE)</f>
        <v>0</v>
      </c>
      <c r="M184" s="16">
        <f>VLOOKUP($D184,'Growth rate'!$B$3:$S$93,8,FALSE)*VLOOKUP($F184,BY_IND_Demand_Drivers!$B$5:$J$100,9,FALSE)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 t="shared" si="11"/>
        <v>5.3510595036945103</v>
      </c>
      <c r="H185" s="16">
        <f t="shared" si="12"/>
        <v>0</v>
      </c>
      <c r="I185" s="16">
        <f t="shared" si="13"/>
        <v>0</v>
      </c>
      <c r="K185" s="16">
        <f>VLOOKUP($D185,'Growth rate'!$B$3:$S$93,8,FALSE)*VLOOKUP($F185,BY_IND_Demand_Drivers!$B$5:$J$100,7,FALSE)</f>
        <v>6.9045929079929174</v>
      </c>
      <c r="L185" s="16">
        <f>VLOOKUP($D185,'Growth rate'!$B$3:$S$93,8,FALSE)*VLOOKUP($F185,BY_IND_Demand_Drivers!$B$5:$J$100,8,FALSE)</f>
        <v>0</v>
      </c>
      <c r="M185" s="16">
        <f>VLOOKUP($D185,'Growth rate'!$B$3:$S$93,8,FALSE)*VLOOKUP($F185,BY_IND_Demand_Drivers!$B$5:$J$100,9,FALSE)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 t="shared" si="11"/>
        <v>5.4015719409624232</v>
      </c>
      <c r="H186" s="16">
        <f t="shared" si="12"/>
        <v>0</v>
      </c>
      <c r="I186" s="16">
        <f t="shared" si="13"/>
        <v>0</v>
      </c>
      <c r="K186" s="16">
        <f>VLOOKUP($D186,'Growth rate'!$B$3:$S$93,8,FALSE)*VLOOKUP($F186,BY_IND_Demand_Drivers!$B$5:$J$100,7,FALSE)</f>
        <v>7.0840287750326869</v>
      </c>
      <c r="L186" s="16">
        <f>VLOOKUP($D186,'Growth rate'!$B$3:$S$93,8,FALSE)*VLOOKUP($F186,BY_IND_Demand_Drivers!$B$5:$J$100,8,FALSE)</f>
        <v>0</v>
      </c>
      <c r="M186" s="16">
        <f>VLOOKUP($D186,'Growth rate'!$B$3:$S$93,8,FALSE)*VLOOKUP($F186,BY_IND_Demand_Drivers!$B$5:$J$100,9,FALSE)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 t="shared" si="11"/>
        <v>5.4475984815543423</v>
      </c>
      <c r="H187" s="16">
        <f t="shared" si="12"/>
        <v>0</v>
      </c>
      <c r="I187" s="16">
        <f t="shared" si="13"/>
        <v>0</v>
      </c>
      <c r="K187" s="16">
        <f>VLOOKUP($D187,'Growth rate'!$B$3:$S$93,8,FALSE)*VLOOKUP($F187,BY_IND_Demand_Drivers!$B$5:$J$100,7,FALSE)</f>
        <v>7.2634646420724565</v>
      </c>
      <c r="L187" s="16">
        <f>VLOOKUP($D187,'Growth rate'!$B$3:$S$93,8,FALSE)*VLOOKUP($F187,BY_IND_Demand_Drivers!$B$5:$J$100,8,FALSE)</f>
        <v>0</v>
      </c>
      <c r="M187" s="16">
        <f>VLOOKUP($D187,'Growth rate'!$B$3:$S$93,8,FALSE)*VLOOKUP($F187,BY_IND_Demand_Drivers!$B$5:$J$100,9,FALSE)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 t="shared" si="11"/>
        <v>5.4891391254702659</v>
      </c>
      <c r="H188" s="16">
        <f t="shared" si="12"/>
        <v>0</v>
      </c>
      <c r="I188" s="16">
        <f t="shared" si="13"/>
        <v>0</v>
      </c>
      <c r="K188" s="16">
        <f>VLOOKUP($D188,'Growth rate'!$B$3:$S$93,8,FALSE)*VLOOKUP($F188,BY_IND_Demand_Drivers!$B$5:$J$100,7,FALSE)</f>
        <v>7.442900509112226</v>
      </c>
      <c r="L188" s="16">
        <f>VLOOKUP($D188,'Growth rate'!$B$3:$S$93,8,FALSE)*VLOOKUP($F188,BY_IND_Demand_Drivers!$B$5:$J$100,8,FALSE)</f>
        <v>0</v>
      </c>
      <c r="M188" s="16">
        <f>VLOOKUP($D188,'Growth rate'!$B$3:$S$93,8,FALSE)*VLOOKUP($F188,BY_IND_Demand_Drivers!$B$5:$J$100,9,FALSE)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 t="shared" si="11"/>
        <v>5.5261938727101976</v>
      </c>
      <c r="H189" s="16">
        <f t="shared" si="12"/>
        <v>0</v>
      </c>
      <c r="I189" s="16">
        <f t="shared" si="13"/>
        <v>0</v>
      </c>
      <c r="K189" s="16">
        <f>VLOOKUP($D189,'Growth rate'!$B$3:$S$93,8,FALSE)*VLOOKUP($F189,BY_IND_Demand_Drivers!$B$5:$J$100,7,FALSE)</f>
        <v>7.6223363761519964</v>
      </c>
      <c r="L189" s="16">
        <f>VLOOKUP($D189,'Growth rate'!$B$3:$S$93,8,FALSE)*VLOOKUP($F189,BY_IND_Demand_Drivers!$B$5:$J$100,8,FALSE)</f>
        <v>0</v>
      </c>
      <c r="M189" s="16">
        <f>VLOOKUP($D189,'Growth rate'!$B$3:$S$93,8,FALSE)*VLOOKUP($F189,BY_IND_Demand_Drivers!$B$5:$J$100,9,FALSE)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 t="shared" si="11"/>
        <v>5.5587627232741319</v>
      </c>
      <c r="H190" s="16">
        <f t="shared" si="12"/>
        <v>0</v>
      </c>
      <c r="I190" s="16">
        <f t="shared" si="13"/>
        <v>0</v>
      </c>
      <c r="K190" s="16">
        <f>VLOOKUP($D190,'Growth rate'!$B$3:$S$93,8,FALSE)*VLOOKUP($F190,BY_IND_Demand_Drivers!$B$5:$J$100,7,FALSE)</f>
        <v>7.8017722431917651</v>
      </c>
      <c r="L190" s="16">
        <f>VLOOKUP($D190,'Growth rate'!$B$3:$S$93,8,FALSE)*VLOOKUP($F190,BY_IND_Demand_Drivers!$B$5:$J$100,8,FALSE)</f>
        <v>0</v>
      </c>
      <c r="M190" s="16">
        <f>VLOOKUP($D190,'Growth rate'!$B$3:$S$93,8,FALSE)*VLOOKUP($F190,BY_IND_Demand_Drivers!$B$5:$J$100,9,FALSE)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 t="shared" si="11"/>
        <v>5.5868456771620751</v>
      </c>
      <c r="H191" s="16">
        <f t="shared" si="12"/>
        <v>0</v>
      </c>
      <c r="I191" s="16">
        <f t="shared" si="13"/>
        <v>0</v>
      </c>
      <c r="K191" s="16">
        <f>VLOOKUP($D191,'Growth rate'!$B$3:$S$93,8,FALSE)*VLOOKUP($F191,BY_IND_Demand_Drivers!$B$5:$J$100,7,FALSE)</f>
        <v>7.9812081102315364</v>
      </c>
      <c r="L191" s="16">
        <f>VLOOKUP($D191,'Growth rate'!$B$3:$S$93,8,FALSE)*VLOOKUP($F191,BY_IND_Demand_Drivers!$B$5:$J$100,8,FALSE)</f>
        <v>0</v>
      </c>
      <c r="M191" s="16">
        <f>VLOOKUP($D191,'Growth rate'!$B$3:$S$93,8,FALSE)*VLOOKUP($F191,BY_IND_Demand_Drivers!$B$5:$J$100,9,FALSE)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 t="shared" si="11"/>
        <v>5.6104427343740229</v>
      </c>
      <c r="H192" s="16">
        <f t="shared" si="12"/>
        <v>0</v>
      </c>
      <c r="I192" s="16">
        <f t="shared" si="13"/>
        <v>0</v>
      </c>
      <c r="K192" s="16">
        <f>VLOOKUP($D192,'Growth rate'!$B$3:$S$93,8,FALSE)*VLOOKUP($F192,BY_IND_Demand_Drivers!$B$5:$J$100,7,FALSE)</f>
        <v>8.160643977271306</v>
      </c>
      <c r="L192" s="16">
        <f>VLOOKUP($D192,'Growth rate'!$B$3:$S$93,8,FALSE)*VLOOKUP($F192,BY_IND_Demand_Drivers!$B$5:$J$100,8,FALSE)</f>
        <v>0</v>
      </c>
      <c r="M192" s="16">
        <f>VLOOKUP($D192,'Growth rate'!$B$3:$S$93,8,FALSE)*VLOOKUP($F192,BY_IND_Demand_Drivers!$B$5:$J$100,9,FALSE)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 t="shared" si="11"/>
        <v>5.629553894909975</v>
      </c>
      <c r="H193" s="16">
        <f t="shared" si="12"/>
        <v>0</v>
      </c>
      <c r="I193" s="16">
        <f t="shared" si="13"/>
        <v>0</v>
      </c>
      <c r="K193" s="16">
        <f>VLOOKUP($D193,'Growth rate'!$B$3:$S$93,8,FALSE)*VLOOKUP($F193,BY_IND_Demand_Drivers!$B$5:$J$100,7,FALSE)</f>
        <v>8.3400798443110755</v>
      </c>
      <c r="L193" s="16">
        <f>VLOOKUP($D193,'Growth rate'!$B$3:$S$93,8,FALSE)*VLOOKUP($F193,BY_IND_Demand_Drivers!$B$5:$J$100,8,FALSE)</f>
        <v>0</v>
      </c>
      <c r="M193" s="16">
        <f>VLOOKUP($D193,'Growth rate'!$B$3:$S$93,8,FALSE)*VLOOKUP($F193,BY_IND_Demand_Drivers!$B$5:$J$100,9,FALSE)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 t="shared" si="11"/>
        <v>5.6441791587699344</v>
      </c>
      <c r="H194" s="16">
        <f t="shared" si="12"/>
        <v>0</v>
      </c>
      <c r="I194" s="16">
        <f t="shared" si="13"/>
        <v>0</v>
      </c>
      <c r="K194" s="16">
        <f>VLOOKUP($D194,'Growth rate'!$B$3:$S$93,8,FALSE)*VLOOKUP($F194,BY_IND_Demand_Drivers!$B$5:$J$100,7,FALSE)</f>
        <v>8.5195157113508451</v>
      </c>
      <c r="L194" s="16">
        <f>VLOOKUP($D194,'Growth rate'!$B$3:$S$93,8,FALSE)*VLOOKUP($F194,BY_IND_Demand_Drivers!$B$5:$J$100,8,FALSE)</f>
        <v>0</v>
      </c>
      <c r="M194" s="16">
        <f>VLOOKUP($D194,'Growth rate'!$B$3:$S$93,8,FALSE)*VLOOKUP($F194,BY_IND_Demand_Drivers!$B$5:$J$100,9,FALSE)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 t="shared" si="11"/>
        <v>5.6543185259538991</v>
      </c>
      <c r="H195" s="16">
        <f t="shared" si="12"/>
        <v>0</v>
      </c>
      <c r="I195" s="16">
        <f t="shared" si="13"/>
        <v>0</v>
      </c>
      <c r="K195" s="16">
        <f>VLOOKUP($D195,'Growth rate'!$B$3:$S$93,8,FALSE)*VLOOKUP($F195,BY_IND_Demand_Drivers!$B$5:$J$100,7,FALSE)</f>
        <v>8.6989515783906146</v>
      </c>
      <c r="L195" s="16">
        <f>VLOOKUP($D195,'Growth rate'!$B$3:$S$93,8,FALSE)*VLOOKUP($F195,BY_IND_Demand_Drivers!$B$5:$J$100,8,FALSE)</f>
        <v>0</v>
      </c>
      <c r="M195" s="16">
        <f>VLOOKUP($D195,'Growth rate'!$B$3:$S$93,8,FALSE)*VLOOKUP($F195,BY_IND_Demand_Drivers!$B$5:$J$100,9,FALSE)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 t="shared" si="11"/>
        <v>5.6599719964618709</v>
      </c>
      <c r="H196" s="16">
        <f t="shared" si="12"/>
        <v>0</v>
      </c>
      <c r="I196" s="16">
        <f t="shared" si="13"/>
        <v>0</v>
      </c>
      <c r="K196" s="16">
        <f>VLOOKUP($D196,'Growth rate'!$B$3:$S$93,8,FALSE)*VLOOKUP($F196,BY_IND_Demand_Drivers!$B$5:$J$100,7,FALSE)</f>
        <v>8.8783874454303859</v>
      </c>
      <c r="L196" s="16">
        <f>VLOOKUP($D196,'Growth rate'!$B$3:$S$93,8,FALSE)*VLOOKUP($F196,BY_IND_Demand_Drivers!$B$5:$J$100,8,FALSE)</f>
        <v>0</v>
      </c>
      <c r="M196" s="16">
        <f>VLOOKUP($D196,'Growth rate'!$B$3:$S$93,8,FALSE)*VLOOKUP($F196,BY_IND_Demand_Drivers!$B$5:$J$100,9,FALSE)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 t="shared" ref="G197:G260" si="17">K197*$N197</f>
        <v>5.6611395702938472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rate'!$B$3:$S$93,8,FALSE)*VLOOKUP($F197,BY_IND_Demand_Drivers!$B$5:$J$100,7,FALSE)</f>
        <v>9.0578233124701555</v>
      </c>
      <c r="L197" s="16">
        <f>VLOOKUP($D197,'Growth rate'!$B$3:$S$93,8,FALSE)*VLOOKUP($F197,BY_IND_Demand_Drivers!$B$5:$J$100,8,FALSE)</f>
        <v>0</v>
      </c>
      <c r="M197" s="16">
        <f>VLOOKUP($D197,'Growth rate'!$B$3:$S$93,8,FALSE)*VLOOKUP($F197,BY_IND_Demand_Drivers!$B$5:$J$100,9,FALSE)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 t="shared" si="17"/>
        <v>5.6578212474498288</v>
      </c>
      <c r="H198" s="16">
        <f t="shared" si="18"/>
        <v>0</v>
      </c>
      <c r="I198" s="16">
        <f t="shared" si="19"/>
        <v>0</v>
      </c>
      <c r="K198" s="16">
        <f>VLOOKUP($D198,'Growth rate'!$B$3:$S$93,8,FALSE)*VLOOKUP($F198,BY_IND_Demand_Drivers!$B$5:$J$100,7,FALSE)</f>
        <v>9.237259179509925</v>
      </c>
      <c r="L198" s="16">
        <f>VLOOKUP($D198,'Growth rate'!$B$3:$S$93,8,FALSE)*VLOOKUP($F198,BY_IND_Demand_Drivers!$B$5:$J$100,8,FALSE)</f>
        <v>0</v>
      </c>
      <c r="M198" s="16">
        <f>VLOOKUP($D198,'Growth rate'!$B$3:$S$93,8,FALSE)*VLOOKUP($F198,BY_IND_Demand_Drivers!$B$5:$J$100,9,FALSE)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 t="shared" si="17"/>
        <v>5.6500170279298167</v>
      </c>
      <c r="H199" s="16">
        <f t="shared" si="18"/>
        <v>0</v>
      </c>
      <c r="I199" s="16">
        <f t="shared" si="19"/>
        <v>0</v>
      </c>
      <c r="K199" s="16">
        <f>VLOOKUP($D199,'Growth rate'!$B$3:$S$93,8,FALSE)*VLOOKUP($F199,BY_IND_Demand_Drivers!$B$5:$J$100,7,FALSE)</f>
        <v>9.4166950465496946</v>
      </c>
      <c r="L199" s="16">
        <f>VLOOKUP($D199,'Growth rate'!$B$3:$S$93,8,FALSE)*VLOOKUP($F199,BY_IND_Demand_Drivers!$B$5:$J$100,8,FALSE)</f>
        <v>0</v>
      </c>
      <c r="M199" s="16">
        <f>VLOOKUP($D199,'Growth rate'!$B$3:$S$93,8,FALSE)*VLOOKUP($F199,BY_IND_Demand_Drivers!$B$5:$J$100,9,FALSE)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 t="shared" si="17"/>
        <v>5.7404173003766941</v>
      </c>
      <c r="H200" s="16">
        <f t="shared" si="18"/>
        <v>0</v>
      </c>
      <c r="I200" s="16">
        <f t="shared" si="19"/>
        <v>0</v>
      </c>
      <c r="K200" s="16">
        <f>VLOOKUP($D200,'Growth rate'!$B$3:$S$93,8,FALSE)*VLOOKUP($F200,BY_IND_Demand_Drivers!$B$5:$J$100,7,FALSE)</f>
        <v>9.5673621672944904</v>
      </c>
      <c r="L200" s="16">
        <f>VLOOKUP($D200,'Growth rate'!$B$3:$S$93,8,FALSE)*VLOOKUP($F200,BY_IND_Demand_Drivers!$B$5:$J$100,8,FALSE)</f>
        <v>0</v>
      </c>
      <c r="M200" s="16">
        <f>VLOOKUP($D200,'Growth rate'!$B$3:$S$93,8,FALSE)*VLOOKUP($F200,BY_IND_Demand_Drivers!$B$5:$J$100,9,FALSE)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 t="shared" si="17"/>
        <v>5.8322639771827207</v>
      </c>
      <c r="H201" s="16">
        <f t="shared" si="18"/>
        <v>0</v>
      </c>
      <c r="I201" s="16">
        <f t="shared" si="19"/>
        <v>0</v>
      </c>
      <c r="K201" s="16">
        <f>VLOOKUP($D201,'Growth rate'!$B$3:$S$93,8,FALSE)*VLOOKUP($F201,BY_IND_Demand_Drivers!$B$5:$J$100,7,FALSE)</f>
        <v>9.7204399619712021</v>
      </c>
      <c r="L201" s="16">
        <f>VLOOKUP($D201,'Growth rate'!$B$3:$S$93,8,FALSE)*VLOOKUP($F201,BY_IND_Demand_Drivers!$B$5:$J$100,8,FALSE)</f>
        <v>0</v>
      </c>
      <c r="M201" s="16">
        <f>VLOOKUP($D201,'Growth rate'!$B$3:$S$93,8,FALSE)*VLOOKUP($F201,BY_IND_Demand_Drivers!$B$5:$J$100,9,FALSE)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 t="shared" si="17"/>
        <v>5.9255802008176444</v>
      </c>
      <c r="H202" s="16">
        <f t="shared" si="18"/>
        <v>0</v>
      </c>
      <c r="I202" s="16">
        <f t="shared" si="19"/>
        <v>0</v>
      </c>
      <c r="K202" s="16">
        <f>VLOOKUP($D202,'Growth rate'!$B$3:$S$93,8,FALSE)*VLOOKUP($F202,BY_IND_Demand_Drivers!$B$5:$J$100,7,FALSE)</f>
        <v>9.8759670013627403</v>
      </c>
      <c r="L202" s="16">
        <f>VLOOKUP($D202,'Growth rate'!$B$3:$S$93,8,FALSE)*VLOOKUP($F202,BY_IND_Demand_Drivers!$B$5:$J$100,8,FALSE)</f>
        <v>0</v>
      </c>
      <c r="M202" s="16">
        <f>VLOOKUP($D202,'Growth rate'!$B$3:$S$93,8,FALSE)*VLOOKUP($F202,BY_IND_Demand_Drivers!$B$5:$J$100,9,FALSE)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 t="shared" si="17"/>
        <v>6.0203894840307273</v>
      </c>
      <c r="H203" s="16">
        <f t="shared" si="18"/>
        <v>0</v>
      </c>
      <c r="I203" s="16">
        <f t="shared" si="19"/>
        <v>0</v>
      </c>
      <c r="K203" s="16">
        <f>VLOOKUP($D203,'Growth rate'!$B$3:$S$93,8,FALSE)*VLOOKUP($F203,BY_IND_Demand_Drivers!$B$5:$J$100,7,FALSE)</f>
        <v>10.033982473384546</v>
      </c>
      <c r="L203" s="16">
        <f>VLOOKUP($D203,'Growth rate'!$B$3:$S$93,8,FALSE)*VLOOKUP($F203,BY_IND_Demand_Drivers!$B$5:$J$100,8,FALSE)</f>
        <v>0</v>
      </c>
      <c r="M203" s="16">
        <f>VLOOKUP($D203,'Growth rate'!$B$3:$S$93,8,FALSE)*VLOOKUP($F203,BY_IND_Demand_Drivers!$B$5:$J$100,9,FALSE)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 t="shared" si="17"/>
        <v>6.116715715775217</v>
      </c>
      <c r="H204" s="16">
        <f t="shared" si="18"/>
        <v>0</v>
      </c>
      <c r="I204" s="16">
        <f t="shared" si="19"/>
        <v>0</v>
      </c>
      <c r="K204" s="16">
        <f>VLOOKUP($D204,'Growth rate'!$B$3:$S$93,8,FALSE)*VLOOKUP($F204,BY_IND_Demand_Drivers!$B$5:$J$100,7,FALSE)</f>
        <v>10.194526192958696</v>
      </c>
      <c r="L204" s="16">
        <f>VLOOKUP($D204,'Growth rate'!$B$3:$S$93,8,FALSE)*VLOOKUP($F204,BY_IND_Demand_Drivers!$B$5:$J$100,8,FALSE)</f>
        <v>0</v>
      </c>
      <c r="M204" s="16">
        <f>VLOOKUP($D204,'Growth rate'!$B$3:$S$93,8,FALSE)*VLOOKUP($F204,BY_IND_Demand_Drivers!$B$5:$J$100,9,FALSE)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 t="shared" si="17"/>
        <v>6.2145831672276204</v>
      </c>
      <c r="H205" s="16">
        <f t="shared" si="18"/>
        <v>0</v>
      </c>
      <c r="I205" s="16">
        <f t="shared" si="19"/>
        <v>0</v>
      </c>
      <c r="K205" s="16">
        <f>VLOOKUP($D205,'Growth rate'!$B$3:$S$93,8,FALSE)*VLOOKUP($F205,BY_IND_Demand_Drivers!$B$5:$J$100,7,FALSE)</f>
        <v>10.357638612046035</v>
      </c>
      <c r="L205" s="16">
        <f>VLOOKUP($D205,'Growth rate'!$B$3:$S$93,8,FALSE)*VLOOKUP($F205,BY_IND_Demand_Drivers!$B$5:$J$100,8,FALSE)</f>
        <v>0</v>
      </c>
      <c r="M205" s="16">
        <f>VLOOKUP($D205,'Growth rate'!$B$3:$S$93,8,FALSE)*VLOOKUP($F205,BY_IND_Demand_Drivers!$B$5:$J$100,9,FALSE)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 t="shared" si="17"/>
        <v>6.3140164979032631</v>
      </c>
      <c r="H206" s="16">
        <f t="shared" si="18"/>
        <v>0</v>
      </c>
      <c r="I206" s="16">
        <f t="shared" si="19"/>
        <v>0</v>
      </c>
      <c r="K206" s="16">
        <f>VLOOKUP($D206,'Growth rate'!$B$3:$S$93,8,FALSE)*VLOOKUP($F206,BY_IND_Demand_Drivers!$B$5:$J$100,7,FALSE)</f>
        <v>10.523360829838772</v>
      </c>
      <c r="L206" s="16">
        <f>VLOOKUP($D206,'Growth rate'!$B$3:$S$93,8,FALSE)*VLOOKUP($F206,BY_IND_Demand_Drivers!$B$5:$J$100,8,FALSE)</f>
        <v>0</v>
      </c>
      <c r="M206" s="16">
        <f>VLOOKUP($D206,'Growth rate'!$B$3:$S$93,8,FALSE)*VLOOKUP($F206,BY_IND_Demand_Drivers!$B$5:$J$100,9,FALSE)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 t="shared" si="17"/>
        <v>6.4150407618697169</v>
      </c>
      <c r="H207" s="16">
        <f t="shared" si="18"/>
        <v>0</v>
      </c>
      <c r="I207" s="16">
        <f t="shared" si="19"/>
        <v>0</v>
      </c>
      <c r="K207" s="16">
        <f>VLOOKUP($D207,'Growth rate'!$B$3:$S$93,8,FALSE)*VLOOKUP($F207,BY_IND_Demand_Drivers!$B$5:$J$100,7,FALSE)</f>
        <v>10.691734603116196</v>
      </c>
      <c r="L207" s="16">
        <f>VLOOKUP($D207,'Growth rate'!$B$3:$S$93,8,FALSE)*VLOOKUP($F207,BY_IND_Demand_Drivers!$B$5:$J$100,8,FALSE)</f>
        <v>0</v>
      </c>
      <c r="M207" s="16">
        <f>VLOOKUP($D207,'Growth rate'!$B$3:$S$93,8,FALSE)*VLOOKUP($F207,BY_IND_Demand_Drivers!$B$5:$J$100,9,FALSE)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 t="shared" si="17"/>
        <v>6.5176814140596306</v>
      </c>
      <c r="H208" s="16">
        <f t="shared" si="18"/>
        <v>0</v>
      </c>
      <c r="I208" s="16">
        <f t="shared" si="19"/>
        <v>0</v>
      </c>
      <c r="K208" s="16">
        <f>VLOOKUP($D208,'Growth rate'!$B$3:$S$93,8,FALSE)*VLOOKUP($F208,BY_IND_Demand_Drivers!$B$5:$J$100,7,FALSE)</f>
        <v>10.862802356766052</v>
      </c>
      <c r="L208" s="16">
        <f>VLOOKUP($D208,'Growth rate'!$B$3:$S$93,8,FALSE)*VLOOKUP($F208,BY_IND_Demand_Drivers!$B$5:$J$100,8,FALSE)</f>
        <v>0</v>
      </c>
      <c r="M208" s="16">
        <f>VLOOKUP($D208,'Growth rate'!$B$3:$S$93,8,FALSE)*VLOOKUP($F208,BY_IND_Demand_Drivers!$B$5:$J$100,9,FALSE)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 t="shared" si="17"/>
        <v>6.6219643166845863</v>
      </c>
      <c r="H209" s="16">
        <f t="shared" si="18"/>
        <v>0</v>
      </c>
      <c r="I209" s="16">
        <f t="shared" si="19"/>
        <v>0</v>
      </c>
      <c r="K209" s="16">
        <f>VLOOKUP($D209,'Growth rate'!$B$3:$S$93,8,FALSE)*VLOOKUP($F209,BY_IND_Demand_Drivers!$B$5:$J$100,7,FALSE)</f>
        <v>11.03660719447431</v>
      </c>
      <c r="L209" s="16">
        <f>VLOOKUP($D209,'Growth rate'!$B$3:$S$93,8,FALSE)*VLOOKUP($F209,BY_IND_Demand_Drivers!$B$5:$J$100,8,FALSE)</f>
        <v>0</v>
      </c>
      <c r="M209" s="16">
        <f>VLOOKUP($D209,'Growth rate'!$B$3:$S$93,8,FALSE)*VLOOKUP($F209,BY_IND_Demand_Drivers!$B$5:$J$100,9,FALSE)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 t="shared" si="17"/>
        <v>6.7279157457515391</v>
      </c>
      <c r="H210" s="16">
        <f t="shared" si="18"/>
        <v>0</v>
      </c>
      <c r="I210" s="16">
        <f t="shared" si="19"/>
        <v>0</v>
      </c>
      <c r="K210" s="16">
        <f>VLOOKUP($D210,'Growth rate'!$B$3:$S$93,8,FALSE)*VLOOKUP($F210,BY_IND_Demand_Drivers!$B$5:$J$100,7,FALSE)</f>
        <v>11.213192909585899</v>
      </c>
      <c r="L210" s="16">
        <f>VLOOKUP($D210,'Growth rate'!$B$3:$S$93,8,FALSE)*VLOOKUP($F210,BY_IND_Demand_Drivers!$B$5:$J$100,8,FALSE)</f>
        <v>0</v>
      </c>
      <c r="M210" s="16">
        <f>VLOOKUP($D210,'Growth rate'!$B$3:$S$93,8,FALSE)*VLOOKUP($F210,BY_IND_Demand_Drivers!$B$5:$J$100,9,FALSE)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 t="shared" si="17"/>
        <v>6.8355623976835638</v>
      </c>
      <c r="H211" s="16">
        <f t="shared" si="18"/>
        <v>0</v>
      </c>
      <c r="I211" s="16">
        <f t="shared" si="19"/>
        <v>0</v>
      </c>
      <c r="K211" s="16">
        <f>VLOOKUP($D211,'Growth rate'!$B$3:$S$93,8,FALSE)*VLOOKUP($F211,BY_IND_Demand_Drivers!$B$5:$J$100,7,FALSE)</f>
        <v>11.392603996139274</v>
      </c>
      <c r="L211" s="16">
        <f>VLOOKUP($D211,'Growth rate'!$B$3:$S$93,8,FALSE)*VLOOKUP($F211,BY_IND_Demand_Drivers!$B$5:$J$100,8,FALSE)</f>
        <v>0</v>
      </c>
      <c r="M211" s="16">
        <f>VLOOKUP($D211,'Growth rate'!$B$3:$S$93,8,FALSE)*VLOOKUP($F211,BY_IND_Demand_Drivers!$B$5:$J$100,9,FALSE)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 t="shared" si="17"/>
        <v>6.9449313960465009</v>
      </c>
      <c r="H212" s="16">
        <f t="shared" si="18"/>
        <v>0</v>
      </c>
      <c r="I212" s="16">
        <f t="shared" si="19"/>
        <v>0</v>
      </c>
      <c r="K212" s="16">
        <f>VLOOKUP($D212,'Growth rate'!$B$3:$S$93,8,FALSE)*VLOOKUP($F212,BY_IND_Demand_Drivers!$B$5:$J$100,7,FALSE)</f>
        <v>11.574885660077502</v>
      </c>
      <c r="L212" s="16">
        <f>VLOOKUP($D212,'Growth rate'!$B$3:$S$93,8,FALSE)*VLOOKUP($F212,BY_IND_Demand_Drivers!$B$5:$J$100,8,FALSE)</f>
        <v>0</v>
      </c>
      <c r="M212" s="16">
        <f>VLOOKUP($D212,'Growth rate'!$B$3:$S$93,8,FALSE)*VLOOKUP($F212,BY_IND_Demand_Drivers!$B$5:$J$100,9,FALSE)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 t="shared" si="17"/>
        <v>7.056050298383246</v>
      </c>
      <c r="H213" s="16">
        <f t="shared" si="18"/>
        <v>0</v>
      </c>
      <c r="I213" s="16">
        <f t="shared" si="19"/>
        <v>0</v>
      </c>
      <c r="K213" s="16">
        <f>VLOOKUP($D213,'Growth rate'!$B$3:$S$93,8,FALSE)*VLOOKUP($F213,BY_IND_Demand_Drivers!$B$5:$J$100,7,FALSE)</f>
        <v>11.760083830638743</v>
      </c>
      <c r="L213" s="16">
        <f>VLOOKUP($D213,'Growth rate'!$B$3:$S$93,8,FALSE)*VLOOKUP($F213,BY_IND_Demand_Drivers!$B$5:$J$100,8,FALSE)</f>
        <v>0</v>
      </c>
      <c r="M213" s="16">
        <f>VLOOKUP($D213,'Growth rate'!$B$3:$S$93,8,FALSE)*VLOOKUP($F213,BY_IND_Demand_Drivers!$B$5:$J$100,9,FALSE)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 t="shared" si="17"/>
        <v>7.1689471031573779</v>
      </c>
      <c r="H214" s="16">
        <f t="shared" si="18"/>
        <v>0</v>
      </c>
      <c r="I214" s="16">
        <f t="shared" si="19"/>
        <v>0</v>
      </c>
      <c r="K214" s="16">
        <f>VLOOKUP($D214,'Growth rate'!$B$3:$S$93,8,FALSE)*VLOOKUP($F214,BY_IND_Demand_Drivers!$B$5:$J$100,7,FALSE)</f>
        <v>11.948245171928964</v>
      </c>
      <c r="L214" s="16">
        <f>VLOOKUP($D214,'Growth rate'!$B$3:$S$93,8,FALSE)*VLOOKUP($F214,BY_IND_Demand_Drivers!$B$5:$J$100,8,FALSE)</f>
        <v>0</v>
      </c>
      <c r="M214" s="16">
        <f>VLOOKUP($D214,'Growth rate'!$B$3:$S$93,8,FALSE)*VLOOKUP($F214,BY_IND_Demand_Drivers!$B$5:$J$100,9,FALSE)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 t="shared" si="17"/>
        <v>7.2836502568078947</v>
      </c>
      <c r="H215" s="16">
        <f t="shared" si="18"/>
        <v>0</v>
      </c>
      <c r="I215" s="16">
        <f t="shared" si="19"/>
        <v>0</v>
      </c>
      <c r="K215" s="16">
        <f>VLOOKUP($D215,'Growth rate'!$B$3:$S$93,8,FALSE)*VLOOKUP($F215,BY_IND_Demand_Drivers!$B$5:$J$100,7,FALSE)</f>
        <v>12.139417094679825</v>
      </c>
      <c r="L215" s="16">
        <f>VLOOKUP($D215,'Growth rate'!$B$3:$S$93,8,FALSE)*VLOOKUP($F215,BY_IND_Demand_Drivers!$B$5:$J$100,8,FALSE)</f>
        <v>0</v>
      </c>
      <c r="M215" s="16">
        <f>VLOOKUP($D215,'Growth rate'!$B$3:$S$93,8,FALSE)*VLOOKUP($F215,BY_IND_Demand_Drivers!$B$5:$J$100,9,FALSE)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 t="shared" si="17"/>
        <v>7.4001886609168226</v>
      </c>
      <c r="H216" s="16">
        <f t="shared" si="18"/>
        <v>0</v>
      </c>
      <c r="I216" s="16">
        <f t="shared" si="19"/>
        <v>0</v>
      </c>
      <c r="K216" s="16">
        <f>VLOOKUP($D216,'Growth rate'!$B$3:$S$93,8,FALSE)*VLOOKUP($F216,BY_IND_Demand_Drivers!$B$5:$J$100,7,FALSE)</f>
        <v>12.333647768194705</v>
      </c>
      <c r="L216" s="16">
        <f>VLOOKUP($D216,'Growth rate'!$B$3:$S$93,8,FALSE)*VLOOKUP($F216,BY_IND_Demand_Drivers!$B$5:$J$100,8,FALSE)</f>
        <v>0</v>
      </c>
      <c r="M216" s="16">
        <f>VLOOKUP($D216,'Growth rate'!$B$3:$S$93,8,FALSE)*VLOOKUP($F216,BY_IND_Demand_Drivers!$B$5:$J$100,9,FALSE)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 t="shared" si="17"/>
        <v>7.5185916794914904</v>
      </c>
      <c r="H217" s="16">
        <f t="shared" si="18"/>
        <v>0</v>
      </c>
      <c r="I217" s="16">
        <f t="shared" si="19"/>
        <v>0</v>
      </c>
      <c r="K217" s="16">
        <f>VLOOKUP($D217,'Growth rate'!$B$3:$S$93,8,FALSE)*VLOOKUP($F217,BY_IND_Demand_Drivers!$B$5:$J$100,7,FALSE)</f>
        <v>12.530986132485818</v>
      </c>
      <c r="L217" s="16">
        <f>VLOOKUP($D217,'Growth rate'!$B$3:$S$93,8,FALSE)*VLOOKUP($F217,BY_IND_Demand_Drivers!$B$5:$J$100,8,FALSE)</f>
        <v>0</v>
      </c>
      <c r="M217" s="16">
        <f>VLOOKUP($D217,'Growth rate'!$B$3:$S$93,8,FALSE)*VLOOKUP($F217,BY_IND_Demand_Drivers!$B$5:$J$100,9,FALSE)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 t="shared" si="17"/>
        <v>7.6388891463633559</v>
      </c>
      <c r="H218" s="16">
        <f t="shared" si="18"/>
        <v>0</v>
      </c>
      <c r="I218" s="16">
        <f t="shared" si="19"/>
        <v>0</v>
      </c>
      <c r="K218" s="16">
        <f>VLOOKUP($D218,'Growth rate'!$B$3:$S$93,8,FALSE)*VLOOKUP($F218,BY_IND_Demand_Drivers!$B$5:$J$100,7,FALSE)</f>
        <v>12.731481910605593</v>
      </c>
      <c r="L218" s="16">
        <f>VLOOKUP($D218,'Growth rate'!$B$3:$S$93,8,FALSE)*VLOOKUP($F218,BY_IND_Demand_Drivers!$B$5:$J$100,8,FALSE)</f>
        <v>0</v>
      </c>
      <c r="M218" s="16">
        <f>VLOOKUP($D218,'Growth rate'!$B$3:$S$93,8,FALSE)*VLOOKUP($F218,BY_IND_Demand_Drivers!$B$5:$J$100,9,FALSE)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 t="shared" si="17"/>
        <v>7.7611113727051704</v>
      </c>
      <c r="H219" s="16">
        <f t="shared" si="18"/>
        <v>0</v>
      </c>
      <c r="I219" s="16">
        <f t="shared" si="19"/>
        <v>0</v>
      </c>
      <c r="K219" s="16">
        <f>VLOOKUP($D219,'Growth rate'!$B$3:$S$93,8,FALSE)*VLOOKUP($F219,BY_IND_Demand_Drivers!$B$5:$J$100,7,FALSE)</f>
        <v>12.935185621175284</v>
      </c>
      <c r="L219" s="16">
        <f>VLOOKUP($D219,'Growth rate'!$B$3:$S$93,8,FALSE)*VLOOKUP($F219,BY_IND_Demand_Drivers!$B$5:$J$100,8,FALSE)</f>
        <v>0</v>
      </c>
      <c r="M219" s="16">
        <f>VLOOKUP($D219,'Growth rate'!$B$3:$S$93,8,FALSE)*VLOOKUP($F219,BY_IND_Demand_Drivers!$B$5:$J$100,9,FALSE)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 t="shared" si="17"/>
        <v>7.8852891546684534</v>
      </c>
      <c r="H220" s="16">
        <f t="shared" si="18"/>
        <v>0</v>
      </c>
      <c r="I220" s="16">
        <f t="shared" si="19"/>
        <v>0</v>
      </c>
      <c r="K220" s="16">
        <f>VLOOKUP($D220,'Growth rate'!$B$3:$S$93,8,FALSE)*VLOOKUP($F220,BY_IND_Demand_Drivers!$B$5:$J$100,7,FALSE)</f>
        <v>13.14214859111409</v>
      </c>
      <c r="L220" s="16">
        <f>VLOOKUP($D220,'Growth rate'!$B$3:$S$93,8,FALSE)*VLOOKUP($F220,BY_IND_Demand_Drivers!$B$5:$J$100,8,FALSE)</f>
        <v>0</v>
      </c>
      <c r="M220" s="16">
        <f>VLOOKUP($D220,'Growth rate'!$B$3:$S$93,8,FALSE)*VLOOKUP($F220,BY_IND_Demand_Drivers!$B$5:$J$100,9,FALSE)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 t="shared" si="17"/>
        <v>8.0114537811431461</v>
      </c>
      <c r="H221" s="16">
        <f t="shared" si="18"/>
        <v>0</v>
      </c>
      <c r="I221" s="16">
        <f t="shared" si="19"/>
        <v>0</v>
      </c>
      <c r="K221" s="16">
        <f>VLOOKUP($D221,'Growth rate'!$B$3:$S$93,8,FALSE)*VLOOKUP($F221,BY_IND_Demand_Drivers!$B$5:$J$100,7,FALSE)</f>
        <v>13.352422968571911</v>
      </c>
      <c r="L221" s="16">
        <f>VLOOKUP($D221,'Growth rate'!$B$3:$S$93,8,FALSE)*VLOOKUP($F221,BY_IND_Demand_Drivers!$B$5:$J$100,8,FALSE)</f>
        <v>0</v>
      </c>
      <c r="M221" s="16">
        <f>VLOOKUP($D221,'Growth rate'!$B$3:$S$93,8,FALSE)*VLOOKUP($F221,BY_IND_Demand_Drivers!$B$5:$J$100,9,FALSE)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 t="shared" si="17"/>
        <v>8.1396370416414374</v>
      </c>
      <c r="H222" s="16">
        <f t="shared" si="18"/>
        <v>0</v>
      </c>
      <c r="I222" s="16">
        <f t="shared" si="19"/>
        <v>0</v>
      </c>
      <c r="K222" s="16">
        <f>VLOOKUP($D222,'Growth rate'!$B$3:$S$93,8,FALSE)*VLOOKUP($F222,BY_IND_Demand_Drivers!$B$5:$J$100,7,FALSE)</f>
        <v>13.566061736069063</v>
      </c>
      <c r="L222" s="16">
        <f>VLOOKUP($D222,'Growth rate'!$B$3:$S$93,8,FALSE)*VLOOKUP($F222,BY_IND_Demand_Drivers!$B$5:$J$100,8,FALSE)</f>
        <v>0</v>
      </c>
      <c r="M222" s="16">
        <f>VLOOKUP($D222,'Growth rate'!$B$3:$S$93,8,FALSE)*VLOOKUP($F222,BY_IND_Demand_Drivers!$B$5:$J$100,9,FALSE)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 t="shared" si="17"/>
        <v>8.2698712343077005</v>
      </c>
      <c r="H223" s="16">
        <f t="shared" si="18"/>
        <v>0</v>
      </c>
      <c r="I223" s="16">
        <f t="shared" si="19"/>
        <v>0</v>
      </c>
      <c r="K223" s="16">
        <f>VLOOKUP($D223,'Growth rate'!$B$3:$S$93,8,FALSE)*VLOOKUP($F223,BY_IND_Demand_Drivers!$B$5:$J$100,7,FALSE)</f>
        <v>13.783118723846167</v>
      </c>
      <c r="L223" s="16">
        <f>VLOOKUP($D223,'Growth rate'!$B$3:$S$93,8,FALSE)*VLOOKUP($F223,BY_IND_Demand_Drivers!$B$5:$J$100,8,FALSE)</f>
        <v>0</v>
      </c>
      <c r="M223" s="16">
        <f>VLOOKUP($D223,'Growth rate'!$B$3:$S$93,8,FALSE)*VLOOKUP($F223,BY_IND_Demand_Drivers!$B$5:$J$100,9,FALSE)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 t="shared" si="17"/>
        <v>8.4021891740566215</v>
      </c>
      <c r="H224" s="16">
        <f t="shared" si="18"/>
        <v>0</v>
      </c>
      <c r="I224" s="16">
        <f t="shared" si="19"/>
        <v>0</v>
      </c>
      <c r="K224" s="16">
        <f>VLOOKUP($D224,'Growth rate'!$B$3:$S$93,8,FALSE)*VLOOKUP($F224,BY_IND_Demand_Drivers!$B$5:$J$100,7,FALSE)</f>
        <v>14.003648623427704</v>
      </c>
      <c r="L224" s="16">
        <f>VLOOKUP($D224,'Growth rate'!$B$3:$S$93,8,FALSE)*VLOOKUP($F224,BY_IND_Demand_Drivers!$B$5:$J$100,8,FALSE)</f>
        <v>0</v>
      </c>
      <c r="M224" s="16">
        <f>VLOOKUP($D224,'Growth rate'!$B$3:$S$93,8,FALSE)*VLOOKUP($F224,BY_IND_Demand_Drivers!$B$5:$J$100,9,FALSE)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 t="shared" si="17"/>
        <v>8.5366242008415298</v>
      </c>
      <c r="H225" s="16">
        <f t="shared" si="18"/>
        <v>0</v>
      </c>
      <c r="I225" s="16">
        <f t="shared" si="19"/>
        <v>0</v>
      </c>
      <c r="K225" s="16">
        <f>VLOOKUP($D225,'Growth rate'!$B$3:$S$93,8,FALSE)*VLOOKUP($F225,BY_IND_Demand_Drivers!$B$5:$J$100,7,FALSE)</f>
        <v>14.22770700140255</v>
      </c>
      <c r="L225" s="16">
        <f>VLOOKUP($D225,'Growth rate'!$B$3:$S$93,8,FALSE)*VLOOKUP($F225,BY_IND_Demand_Drivers!$B$5:$J$100,8,FALSE)</f>
        <v>0</v>
      </c>
      <c r="M225" s="16">
        <f>VLOOKUP($D225,'Growth rate'!$B$3:$S$93,8,FALSE)*VLOOKUP($F225,BY_IND_Demand_Drivers!$B$5:$J$100,9,FALSE)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 t="shared" si="17"/>
        <v>8.6732101880549912</v>
      </c>
      <c r="H226" s="16">
        <f t="shared" si="18"/>
        <v>0</v>
      </c>
      <c r="I226" s="16">
        <f t="shared" si="19"/>
        <v>0</v>
      </c>
      <c r="K226" s="16">
        <f>VLOOKUP($D226,'Growth rate'!$B$3:$S$93,8,FALSE)*VLOOKUP($F226,BY_IND_Demand_Drivers!$B$5:$J$100,7,FALSE)</f>
        <v>14.455350313424987</v>
      </c>
      <c r="L226" s="16">
        <f>VLOOKUP($D226,'Growth rate'!$B$3:$S$93,8,FALSE)*VLOOKUP($F226,BY_IND_Demand_Drivers!$B$5:$J$100,8,FALSE)</f>
        <v>0</v>
      </c>
      <c r="M226" s="16">
        <f>VLOOKUP($D226,'Growth rate'!$B$3:$S$93,8,FALSE)*VLOOKUP($F226,BY_IND_Demand_Drivers!$B$5:$J$100,9,FALSE)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 t="shared" si="17"/>
        <v>8.811981551063873</v>
      </c>
      <c r="H227" s="16">
        <f t="shared" si="18"/>
        <v>0</v>
      </c>
      <c r="I227" s="16">
        <f t="shared" si="19"/>
        <v>0</v>
      </c>
      <c r="K227" s="16">
        <f>VLOOKUP($D227,'Growth rate'!$B$3:$S$93,8,FALSE)*VLOOKUP($F227,BY_IND_Demand_Drivers!$B$5:$J$100,7,FALSE)</f>
        <v>14.686635918439789</v>
      </c>
      <c r="L227" s="16">
        <f>VLOOKUP($D227,'Growth rate'!$B$3:$S$93,8,FALSE)*VLOOKUP($F227,BY_IND_Demand_Drivers!$B$5:$J$100,8,FALSE)</f>
        <v>0</v>
      </c>
      <c r="M227" s="16">
        <f>VLOOKUP($D227,'Growth rate'!$B$3:$S$93,8,FALSE)*VLOOKUP($F227,BY_IND_Demand_Drivers!$B$5:$J$100,9,FALSE)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 t="shared" si="17"/>
        <v>8.952973255880897</v>
      </c>
      <c r="H228" s="16">
        <f t="shared" si="18"/>
        <v>0</v>
      </c>
      <c r="I228" s="16">
        <f t="shared" si="19"/>
        <v>0</v>
      </c>
      <c r="K228" s="16">
        <f>VLOOKUP($D228,'Growth rate'!$B$3:$S$93,8,FALSE)*VLOOKUP($F228,BY_IND_Demand_Drivers!$B$5:$J$100,7,FALSE)</f>
        <v>14.921622093134829</v>
      </c>
      <c r="L228" s="16">
        <f>VLOOKUP($D228,'Growth rate'!$B$3:$S$93,8,FALSE)*VLOOKUP($F228,BY_IND_Demand_Drivers!$B$5:$J$100,8,FALSE)</f>
        <v>0</v>
      </c>
      <c r="M228" s="16">
        <f>VLOOKUP($D228,'Growth rate'!$B$3:$S$93,8,FALSE)*VLOOKUP($F228,BY_IND_Demand_Drivers!$B$5:$J$100,9,FALSE)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 t="shared" si="17"/>
        <v>9.0962208279749905</v>
      </c>
      <c r="H229" s="16">
        <f t="shared" si="18"/>
        <v>0</v>
      </c>
      <c r="I229" s="16">
        <f t="shared" si="19"/>
        <v>0</v>
      </c>
      <c r="K229" s="16">
        <f>VLOOKUP($D229,'Growth rate'!$B$3:$S$93,8,FALSE)*VLOOKUP($F229,BY_IND_Demand_Drivers!$B$5:$J$100,7,FALSE)</f>
        <v>15.160368046624985</v>
      </c>
      <c r="L229" s="16">
        <f>VLOOKUP($D229,'Growth rate'!$B$3:$S$93,8,FALSE)*VLOOKUP($F229,BY_IND_Demand_Drivers!$B$5:$J$100,8,FALSE)</f>
        <v>0</v>
      </c>
      <c r="M229" s="16">
        <f>VLOOKUP($D229,'Growth rate'!$B$3:$S$93,8,FALSE)*VLOOKUP($F229,BY_IND_Demand_Drivers!$B$5:$J$100,9,FALSE)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 t="shared" si="17"/>
        <v>9.2417603612225907</v>
      </c>
      <c r="H230" s="16">
        <f t="shared" si="18"/>
        <v>0</v>
      </c>
      <c r="I230" s="16">
        <f t="shared" si="19"/>
        <v>0</v>
      </c>
      <c r="K230" s="16">
        <f>VLOOKUP($D230,'Growth rate'!$B$3:$S$93,8,FALSE)*VLOOKUP($F230,BY_IND_Demand_Drivers!$B$5:$J$100,7,FALSE)</f>
        <v>15.402933935370985</v>
      </c>
      <c r="L230" s="16">
        <f>VLOOKUP($D230,'Growth rate'!$B$3:$S$93,8,FALSE)*VLOOKUP($F230,BY_IND_Demand_Drivers!$B$5:$J$100,8,FALSE)</f>
        <v>0</v>
      </c>
      <c r="M230" s="16">
        <f>VLOOKUP($D230,'Growth rate'!$B$3:$S$93,8,FALSE)*VLOOKUP($F230,BY_IND_Demand_Drivers!$B$5:$J$100,9,FALSE)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 t="shared" si="17"/>
        <v>9.3896285270021522</v>
      </c>
      <c r="H231" s="16">
        <f t="shared" si="18"/>
        <v>0</v>
      </c>
      <c r="I231" s="16">
        <f t="shared" si="19"/>
        <v>0</v>
      </c>
      <c r="K231" s="16">
        <f>VLOOKUP($D231,'Growth rate'!$B$3:$S$93,8,FALSE)*VLOOKUP($F231,BY_IND_Demand_Drivers!$B$5:$J$100,7,FALSE)</f>
        <v>15.649380878336922</v>
      </c>
      <c r="L231" s="16">
        <f>VLOOKUP($D231,'Growth rate'!$B$3:$S$93,8,FALSE)*VLOOKUP($F231,BY_IND_Demand_Drivers!$B$5:$J$100,8,FALSE)</f>
        <v>0</v>
      </c>
      <c r="M231" s="16">
        <f>VLOOKUP($D231,'Growth rate'!$B$3:$S$93,8,FALSE)*VLOOKUP($F231,BY_IND_Demand_Drivers!$B$5:$J$100,9,FALSE)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 t="shared" si="17"/>
        <v>9.5398625834341875</v>
      </c>
      <c r="H232" s="16">
        <f t="shared" si="18"/>
        <v>0</v>
      </c>
      <c r="I232" s="16">
        <f t="shared" si="19"/>
        <v>0</v>
      </c>
      <c r="K232" s="16">
        <f>VLOOKUP($D232,'Growth rate'!$B$3:$S$93,8,FALSE)*VLOOKUP($F232,BY_IND_Demand_Drivers!$B$5:$J$100,7,FALSE)</f>
        <v>15.899770972390312</v>
      </c>
      <c r="L232" s="16">
        <f>VLOOKUP($D232,'Growth rate'!$B$3:$S$93,8,FALSE)*VLOOKUP($F232,BY_IND_Demand_Drivers!$B$5:$J$100,8,FALSE)</f>
        <v>0</v>
      </c>
      <c r="M232" s="16">
        <f>VLOOKUP($D232,'Growth rate'!$B$3:$S$93,8,FALSE)*VLOOKUP($F232,BY_IND_Demand_Drivers!$B$5:$J$100,9,FALSE)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 t="shared" si="17"/>
        <v>9.6925003847691347</v>
      </c>
      <c r="H233" s="16">
        <f t="shared" si="18"/>
        <v>0</v>
      </c>
      <c r="I233" s="16">
        <f t="shared" si="19"/>
        <v>0</v>
      </c>
      <c r="K233" s="16">
        <f>VLOOKUP($D233,'Growth rate'!$B$3:$S$93,8,FALSE)*VLOOKUP($F233,BY_IND_Demand_Drivers!$B$5:$J$100,7,FALSE)</f>
        <v>16.154167307948558</v>
      </c>
      <c r="L233" s="16">
        <f>VLOOKUP($D233,'Growth rate'!$B$3:$S$93,8,FALSE)*VLOOKUP($F233,BY_IND_Demand_Drivers!$B$5:$J$100,8,FALSE)</f>
        <v>0</v>
      </c>
      <c r="M233" s="16">
        <f>VLOOKUP($D233,'Growth rate'!$B$3:$S$93,8,FALSE)*VLOOKUP($F233,BY_IND_Demand_Drivers!$B$5:$J$100,9,FALSE)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 t="shared" si="17"/>
        <v>9.847580390925442</v>
      </c>
      <c r="H234" s="16">
        <f t="shared" si="18"/>
        <v>0</v>
      </c>
      <c r="I234" s="16">
        <f t="shared" si="19"/>
        <v>0</v>
      </c>
      <c r="K234" s="16">
        <f>VLOOKUP($D234,'Growth rate'!$B$3:$S$93,8,FALSE)*VLOOKUP($F234,BY_IND_Demand_Drivers!$B$5:$J$100,7,FALSE)</f>
        <v>16.412633984875736</v>
      </c>
      <c r="L234" s="16">
        <f>VLOOKUP($D234,'Growth rate'!$B$3:$S$93,8,FALSE)*VLOOKUP($F234,BY_IND_Demand_Drivers!$B$5:$J$100,8,FALSE)</f>
        <v>0</v>
      </c>
      <c r="M234" s="16">
        <f>VLOOKUP($D234,'Growth rate'!$B$3:$S$93,8,FALSE)*VLOOKUP($F234,BY_IND_Demand_Drivers!$B$5:$J$100,9,FALSE)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 t="shared" si="17"/>
        <v>10.00514167718025</v>
      </c>
      <c r="H235" s="16">
        <f t="shared" si="18"/>
        <v>0</v>
      </c>
      <c r="I235" s="16">
        <f t="shared" si="19"/>
        <v>0</v>
      </c>
      <c r="K235" s="16">
        <f>VLOOKUP($D235,'Growth rate'!$B$3:$S$93,8,FALSE)*VLOOKUP($F235,BY_IND_Demand_Drivers!$B$5:$J$100,7,FALSE)</f>
        <v>16.675236128633749</v>
      </c>
      <c r="L235" s="16">
        <f>VLOOKUP($D235,'Growth rate'!$B$3:$S$93,8,FALSE)*VLOOKUP($F235,BY_IND_Demand_Drivers!$B$5:$J$100,8,FALSE)</f>
        <v>0</v>
      </c>
      <c r="M235" s="16">
        <f>VLOOKUP($D235,'Growth rate'!$B$3:$S$93,8,FALSE)*VLOOKUP($F235,BY_IND_Demand_Drivers!$B$5:$J$100,9,FALSE)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 t="shared" si="17"/>
        <v>10.16522394401513</v>
      </c>
      <c r="H236" s="16">
        <f t="shared" si="18"/>
        <v>0</v>
      </c>
      <c r="I236" s="16">
        <f t="shared" si="19"/>
        <v>0</v>
      </c>
      <c r="K236" s="16">
        <f>VLOOKUP($D236,'Growth rate'!$B$3:$S$93,8,FALSE)*VLOOKUP($F236,BY_IND_Demand_Drivers!$B$5:$J$100,7,FALSE)</f>
        <v>16.942039906691885</v>
      </c>
      <c r="L236" s="16">
        <f>VLOOKUP($D236,'Growth rate'!$B$3:$S$93,8,FALSE)*VLOOKUP($F236,BY_IND_Demand_Drivers!$B$5:$J$100,8,FALSE)</f>
        <v>0</v>
      </c>
      <c r="M236" s="16">
        <f>VLOOKUP($D236,'Growth rate'!$B$3:$S$93,8,FALSE)*VLOOKUP($F236,BY_IND_Demand_Drivers!$B$5:$J$100,9,FALSE)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 t="shared" si="17"/>
        <v>10.327867527119373</v>
      </c>
      <c r="H237" s="16">
        <f t="shared" si="18"/>
        <v>0</v>
      </c>
      <c r="I237" s="16">
        <f t="shared" si="19"/>
        <v>0</v>
      </c>
      <c r="K237" s="16">
        <f>VLOOKUP($D237,'Growth rate'!$B$3:$S$93,8,FALSE)*VLOOKUP($F237,BY_IND_Demand_Drivers!$B$5:$J$100,7,FALSE)</f>
        <v>17.213112545198957</v>
      </c>
      <c r="L237" s="16">
        <f>VLOOKUP($D237,'Growth rate'!$B$3:$S$93,8,FALSE)*VLOOKUP($F237,BY_IND_Demand_Drivers!$B$5:$J$100,8,FALSE)</f>
        <v>0</v>
      </c>
      <c r="M237" s="16">
        <f>VLOOKUP($D237,'Growth rate'!$B$3:$S$93,8,FALSE)*VLOOKUP($F237,BY_IND_Demand_Drivers!$B$5:$J$100,9,FALSE)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 t="shared" si="17"/>
        <v>10.493113407553285</v>
      </c>
      <c r="H238" s="16">
        <f t="shared" si="18"/>
        <v>0</v>
      </c>
      <c r="I238" s="16">
        <f t="shared" si="19"/>
        <v>0</v>
      </c>
      <c r="K238" s="16">
        <f>VLOOKUP($D238,'Growth rate'!$B$3:$S$93,8,FALSE)*VLOOKUP($F238,BY_IND_Demand_Drivers!$B$5:$J$100,7,FALSE)</f>
        <v>17.488522345922142</v>
      </c>
      <c r="L238" s="16">
        <f>VLOOKUP($D238,'Growth rate'!$B$3:$S$93,8,FALSE)*VLOOKUP($F238,BY_IND_Demand_Drivers!$B$5:$J$100,8,FALSE)</f>
        <v>0</v>
      </c>
      <c r="M238" s="16">
        <f>VLOOKUP($D238,'Growth rate'!$B$3:$S$93,8,FALSE)*VLOOKUP($F238,BY_IND_Demand_Drivers!$B$5:$J$100,9,FALSE)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 t="shared" si="17"/>
        <v>10.661003222074138</v>
      </c>
      <c r="H239" s="16">
        <f t="shared" si="18"/>
        <v>0</v>
      </c>
      <c r="I239" s="16">
        <f t="shared" si="19"/>
        <v>0</v>
      </c>
      <c r="K239" s="16">
        <f>VLOOKUP($D239,'Growth rate'!$B$3:$S$93,8,FALSE)*VLOOKUP($F239,BY_IND_Demand_Drivers!$B$5:$J$100,7,FALSE)</f>
        <v>17.768338703456898</v>
      </c>
      <c r="L239" s="16">
        <f>VLOOKUP($D239,'Growth rate'!$B$3:$S$93,8,FALSE)*VLOOKUP($F239,BY_IND_Demand_Drivers!$B$5:$J$100,8,FALSE)</f>
        <v>0</v>
      </c>
      <c r="M239" s="16">
        <f>VLOOKUP($D239,'Growth rate'!$B$3:$S$93,8,FALSE)*VLOOKUP($F239,BY_IND_Demand_Drivers!$B$5:$J$100,9,FALSE)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 t="shared" si="17"/>
        <v>10.831579273627327</v>
      </c>
      <c r="H240" s="16">
        <f t="shared" si="18"/>
        <v>0</v>
      </c>
      <c r="I240" s="16">
        <f t="shared" si="19"/>
        <v>0</v>
      </c>
      <c r="K240" s="16">
        <f>VLOOKUP($D240,'Growth rate'!$B$3:$S$93,8,FALSE)*VLOOKUP($F240,BY_IND_Demand_Drivers!$B$5:$J$100,7,FALSE)</f>
        <v>18.052632122712211</v>
      </c>
      <c r="L240" s="16">
        <f>VLOOKUP($D240,'Growth rate'!$B$3:$S$93,8,FALSE)*VLOOKUP($F240,BY_IND_Demand_Drivers!$B$5:$J$100,8,FALSE)</f>
        <v>0</v>
      </c>
      <c r="M240" s="16">
        <f>VLOOKUP($D240,'Growth rate'!$B$3:$S$93,8,FALSE)*VLOOKUP($F240,BY_IND_Demand_Drivers!$B$5:$J$100,9,FALSE)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 t="shared" si="17"/>
        <v>11.004884542005362</v>
      </c>
      <c r="H241" s="16">
        <f t="shared" si="18"/>
        <v>0</v>
      </c>
      <c r="I241" s="16">
        <f t="shared" si="19"/>
        <v>0</v>
      </c>
      <c r="K241" s="16">
        <f>VLOOKUP($D241,'Growth rate'!$B$3:$S$93,8,FALSE)*VLOOKUP($F241,BY_IND_Demand_Drivers!$B$5:$J$100,7,FALSE)</f>
        <v>18.341474236675605</v>
      </c>
      <c r="L241" s="16">
        <f>VLOOKUP($D241,'Growth rate'!$B$3:$S$93,8,FALSE)*VLOOKUP($F241,BY_IND_Demand_Drivers!$B$5:$J$100,8,FALSE)</f>
        <v>0</v>
      </c>
      <c r="M241" s="16">
        <f>VLOOKUP($D241,'Growth rate'!$B$3:$S$93,8,FALSE)*VLOOKUP($F241,BY_IND_Demand_Drivers!$B$5:$J$100,9,FALSE)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 t="shared" si="17"/>
        <v>11.180962694677449</v>
      </c>
      <c r="H242" s="16">
        <f t="shared" si="18"/>
        <v>0</v>
      </c>
      <c r="I242" s="16">
        <f t="shared" si="19"/>
        <v>0</v>
      </c>
      <c r="K242" s="16">
        <f>VLOOKUP($D242,'Growth rate'!$B$3:$S$93,8,FALSE)*VLOOKUP($F242,BY_IND_Demand_Drivers!$B$5:$J$100,7,FALSE)</f>
        <v>18.634937824462416</v>
      </c>
      <c r="L242" s="16">
        <f>VLOOKUP($D242,'Growth rate'!$B$3:$S$93,8,FALSE)*VLOOKUP($F242,BY_IND_Demand_Drivers!$B$5:$J$100,8,FALSE)</f>
        <v>0</v>
      </c>
      <c r="M242" s="16">
        <f>VLOOKUP($D242,'Growth rate'!$B$3:$S$93,8,FALSE)*VLOOKUP($F242,BY_IND_Demand_Drivers!$B$5:$J$100,9,FALSE)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 t="shared" si="17"/>
        <v>11.359858097792289</v>
      </c>
      <c r="H243" s="16">
        <f t="shared" si="18"/>
        <v>0</v>
      </c>
      <c r="I243" s="16">
        <f t="shared" si="19"/>
        <v>0</v>
      </c>
      <c r="K243" s="16">
        <f>VLOOKUP($D243,'Growth rate'!$B$3:$S$93,8,FALSE)*VLOOKUP($F243,BY_IND_Demand_Drivers!$B$5:$J$100,7,FALSE)</f>
        <v>18.933096829653817</v>
      </c>
      <c r="L243" s="16">
        <f>VLOOKUP($D243,'Growth rate'!$B$3:$S$93,8,FALSE)*VLOOKUP($F243,BY_IND_Demand_Drivers!$B$5:$J$100,8,FALSE)</f>
        <v>0</v>
      </c>
      <c r="M243" s="16">
        <f>VLOOKUP($D243,'Growth rate'!$B$3:$S$93,8,FALSE)*VLOOKUP($F243,BY_IND_Demand_Drivers!$B$5:$J$100,9,FALSE)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 t="shared" si="17"/>
        <v>11.541615827356965</v>
      </c>
      <c r="H244" s="16">
        <f t="shared" si="18"/>
        <v>0</v>
      </c>
      <c r="I244" s="16">
        <f t="shared" si="19"/>
        <v>0</v>
      </c>
      <c r="K244" s="16">
        <f>VLOOKUP($D244,'Growth rate'!$B$3:$S$93,8,FALSE)*VLOOKUP($F244,BY_IND_Demand_Drivers!$B$5:$J$100,7,FALSE)</f>
        <v>19.236026378928276</v>
      </c>
      <c r="L244" s="16">
        <f>VLOOKUP($D244,'Growth rate'!$B$3:$S$93,8,FALSE)*VLOOKUP($F244,BY_IND_Demand_Drivers!$B$5:$J$100,8,FALSE)</f>
        <v>0</v>
      </c>
      <c r="M244" s="16">
        <f>VLOOKUP($D244,'Growth rate'!$B$3:$S$93,8,FALSE)*VLOOKUP($F244,BY_IND_Demand_Drivers!$B$5:$J$100,9,FALSE)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 t="shared" si="17"/>
        <v>11.726281680594678</v>
      </c>
      <c r="H245" s="16">
        <f t="shared" si="18"/>
        <v>0</v>
      </c>
      <c r="I245" s="16">
        <f t="shared" si="19"/>
        <v>0</v>
      </c>
      <c r="K245" s="16">
        <f>VLOOKUP($D245,'Growth rate'!$B$3:$S$93,8,FALSE)*VLOOKUP($F245,BY_IND_Demand_Drivers!$B$5:$J$100,7,FALSE)</f>
        <v>19.543802800991131</v>
      </c>
      <c r="L245" s="16">
        <f>VLOOKUP($D245,'Growth rate'!$B$3:$S$93,8,FALSE)*VLOOKUP($F245,BY_IND_Demand_Drivers!$B$5:$J$100,8,FALSE)</f>
        <v>0</v>
      </c>
      <c r="M245" s="16">
        <f>VLOOKUP($D245,'Growth rate'!$B$3:$S$93,8,FALSE)*VLOOKUP($F245,BY_IND_Demand_Drivers!$B$5:$J$100,9,FALSE)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 t="shared" si="17"/>
        <v>11.913902187484192</v>
      </c>
      <c r="H246" s="16">
        <f t="shared" si="18"/>
        <v>0</v>
      </c>
      <c r="I246" s="16">
        <f t="shared" si="19"/>
        <v>0</v>
      </c>
      <c r="K246" s="16">
        <f>VLOOKUP($D246,'Growth rate'!$B$3:$S$93,8,FALSE)*VLOOKUP($F246,BY_IND_Demand_Drivers!$B$5:$J$100,7,FALSE)</f>
        <v>19.856503645806988</v>
      </c>
      <c r="L246" s="16">
        <f>VLOOKUP($D246,'Growth rate'!$B$3:$S$93,8,FALSE)*VLOOKUP($F246,BY_IND_Demand_Drivers!$B$5:$J$100,8,FALSE)</f>
        <v>0</v>
      </c>
      <c r="M246" s="16">
        <f>VLOOKUP($D246,'Growth rate'!$B$3:$S$93,8,FALSE)*VLOOKUP($F246,BY_IND_Demand_Drivers!$B$5:$J$100,9,FALSE)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 t="shared" si="17"/>
        <v>12.104524622483938</v>
      </c>
      <c r="H247" s="16">
        <f t="shared" si="18"/>
        <v>0</v>
      </c>
      <c r="I247" s="16">
        <f t="shared" si="19"/>
        <v>0</v>
      </c>
      <c r="K247" s="16">
        <f>VLOOKUP($D247,'Growth rate'!$B$3:$S$93,8,FALSE)*VLOOKUP($F247,BY_IND_Demand_Drivers!$B$5:$J$100,7,FALSE)</f>
        <v>20.174207704139896</v>
      </c>
      <c r="L247" s="16">
        <f>VLOOKUP($D247,'Growth rate'!$B$3:$S$93,8,FALSE)*VLOOKUP($F247,BY_IND_Demand_Drivers!$B$5:$J$100,8,FALSE)</f>
        <v>0</v>
      </c>
      <c r="M247" s="16">
        <f>VLOOKUP($D247,'Growth rate'!$B$3:$S$93,8,FALSE)*VLOOKUP($F247,BY_IND_Demand_Drivers!$B$5:$J$100,9,FALSE)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 t="shared" si="17"/>
        <v>12.298197016443686</v>
      </c>
      <c r="H248" s="16">
        <f t="shared" si="18"/>
        <v>0</v>
      </c>
      <c r="I248" s="16">
        <f t="shared" si="19"/>
        <v>0</v>
      </c>
      <c r="K248" s="16">
        <f>VLOOKUP($D248,'Growth rate'!$B$3:$S$93,8,FALSE)*VLOOKUP($F248,BY_IND_Demand_Drivers!$B$5:$J$100,7,FALSE)</f>
        <v>20.496995027406143</v>
      </c>
      <c r="L248" s="16">
        <f>VLOOKUP($D248,'Growth rate'!$B$3:$S$93,8,FALSE)*VLOOKUP($F248,BY_IND_Demand_Drivers!$B$5:$J$100,8,FALSE)</f>
        <v>0</v>
      </c>
      <c r="M248" s="16">
        <f>VLOOKUP($D248,'Growth rate'!$B$3:$S$93,8,FALSE)*VLOOKUP($F248,BY_IND_Demand_Drivers!$B$5:$J$100,9,FALSE)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 t="shared" si="17"/>
        <v>12.494968168706784</v>
      </c>
      <c r="H249" s="16">
        <f t="shared" si="18"/>
        <v>0</v>
      </c>
      <c r="I249" s="16">
        <f t="shared" si="19"/>
        <v>0</v>
      </c>
      <c r="K249" s="16">
        <f>VLOOKUP($D249,'Growth rate'!$B$3:$S$93,8,FALSE)*VLOOKUP($F249,BY_IND_Demand_Drivers!$B$5:$J$100,7,FALSE)</f>
        <v>20.824946947844641</v>
      </c>
      <c r="L249" s="16">
        <f>VLOOKUP($D249,'Growth rate'!$B$3:$S$93,8,FALSE)*VLOOKUP($F249,BY_IND_Demand_Drivers!$B$5:$J$100,8,FALSE)</f>
        <v>0</v>
      </c>
      <c r="M249" s="16">
        <f>VLOOKUP($D249,'Growth rate'!$B$3:$S$93,8,FALSE)*VLOOKUP($F249,BY_IND_Demand_Drivers!$B$5:$J$100,9,FALSE)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 t="shared" si="17"/>
        <v>19.302639184158402</v>
      </c>
      <c r="H250" s="16">
        <f t="shared" si="18"/>
        <v>0</v>
      </c>
      <c r="I250" s="16">
        <f t="shared" si="19"/>
        <v>0</v>
      </c>
      <c r="K250" s="16">
        <f>VLOOKUP($D250,'Growth rate'!$B$3:$S$93,8,FALSE)*VLOOKUP($F250,BY_IND_Demand_Drivers!$B$5:$J$100,7,FALSE)</f>
        <v>19.302639184158402</v>
      </c>
      <c r="L250" s="16">
        <f>VLOOKUP($D250,'Growth rate'!$B$3:$S$93,8,FALSE)*VLOOKUP($F250,BY_IND_Demand_Drivers!$B$5:$J$100,8,FALSE)</f>
        <v>0</v>
      </c>
      <c r="M250" s="16">
        <f>VLOOKUP($D250,'Growth rate'!$B$3:$S$93,8,FALSE)*VLOOKUP($F250,BY_IND_Demand_Drivers!$B$5:$J$100,9,FALSE)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 t="shared" si="17"/>
        <v>20.201295435536792</v>
      </c>
      <c r="H251" s="16">
        <f t="shared" si="18"/>
        <v>0</v>
      </c>
      <c r="I251" s="16">
        <f t="shared" si="19"/>
        <v>0</v>
      </c>
      <c r="K251" s="16">
        <f>VLOOKUP($D251,'Growth rate'!$B$3:$S$93,8,FALSE)*VLOOKUP($F251,BY_IND_Demand_Drivers!$B$5:$J$100,7,FALSE)</f>
        <v>20.201295435536792</v>
      </c>
      <c r="L251" s="16">
        <f>VLOOKUP($D251,'Growth rate'!$B$3:$S$93,8,FALSE)*VLOOKUP($F251,BY_IND_Demand_Drivers!$B$5:$J$100,8,FALSE)</f>
        <v>0</v>
      </c>
      <c r="M251" s="16">
        <f>VLOOKUP($D251,'Growth rate'!$B$3:$S$93,8,FALSE)*VLOOKUP($F251,BY_IND_Demand_Drivers!$B$5:$J$100,9,FALSE)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 t="shared" si="17"/>
        <v>21.099951686915187</v>
      </c>
      <c r="H252" s="16">
        <f t="shared" si="18"/>
        <v>0</v>
      </c>
      <c r="I252" s="16">
        <f t="shared" si="19"/>
        <v>0</v>
      </c>
      <c r="K252" s="16">
        <f>VLOOKUP($D252,'Growth rate'!$B$3:$S$93,8,FALSE)*VLOOKUP($F252,BY_IND_Demand_Drivers!$B$5:$J$100,7,FALSE)</f>
        <v>21.099951686915187</v>
      </c>
      <c r="L252" s="16">
        <f>VLOOKUP($D252,'Growth rate'!$B$3:$S$93,8,FALSE)*VLOOKUP($F252,BY_IND_Demand_Drivers!$B$5:$J$100,8,FALSE)</f>
        <v>0</v>
      </c>
      <c r="M252" s="16">
        <f>VLOOKUP($D252,'Growth rate'!$B$3:$S$93,8,FALSE)*VLOOKUP($F252,BY_IND_Demand_Drivers!$B$5:$J$100,9,FALSE)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 t="shared" si="17"/>
        <v>21.998607938293578</v>
      </c>
      <c r="H253" s="16">
        <f t="shared" si="18"/>
        <v>0</v>
      </c>
      <c r="I253" s="16">
        <f t="shared" si="19"/>
        <v>0</v>
      </c>
      <c r="K253" s="16">
        <f>VLOOKUP($D253,'Growth rate'!$B$3:$S$93,8,FALSE)*VLOOKUP($F253,BY_IND_Demand_Drivers!$B$5:$J$100,7,FALSE)</f>
        <v>21.998607938293578</v>
      </c>
      <c r="L253" s="16">
        <f>VLOOKUP($D253,'Growth rate'!$B$3:$S$93,8,FALSE)*VLOOKUP($F253,BY_IND_Demand_Drivers!$B$5:$J$100,8,FALSE)</f>
        <v>0</v>
      </c>
      <c r="M253" s="16">
        <f>VLOOKUP($D253,'Growth rate'!$B$3:$S$93,8,FALSE)*VLOOKUP($F253,BY_IND_Demand_Drivers!$B$5:$J$100,9,FALSE)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 t="shared" si="17"/>
        <v>22.897264189671969</v>
      </c>
      <c r="H254" s="16">
        <f t="shared" si="18"/>
        <v>0</v>
      </c>
      <c r="I254" s="16">
        <f t="shared" si="19"/>
        <v>0</v>
      </c>
      <c r="K254" s="16">
        <f>VLOOKUP($D254,'Growth rate'!$B$3:$S$93,8,FALSE)*VLOOKUP($F254,BY_IND_Demand_Drivers!$B$5:$J$100,7,FALSE)</f>
        <v>22.897264189671969</v>
      </c>
      <c r="L254" s="16">
        <f>VLOOKUP($D254,'Growth rate'!$B$3:$S$93,8,FALSE)*VLOOKUP($F254,BY_IND_Demand_Drivers!$B$5:$J$100,8,FALSE)</f>
        <v>0</v>
      </c>
      <c r="M254" s="16">
        <f>VLOOKUP($D254,'Growth rate'!$B$3:$S$93,8,FALSE)*VLOOKUP($F254,BY_IND_Demand_Drivers!$B$5:$J$100,9,FALSE)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 t="shared" si="17"/>
        <v>23.795920441050363</v>
      </c>
      <c r="H255" s="16">
        <f t="shared" si="18"/>
        <v>0</v>
      </c>
      <c r="I255" s="16">
        <f t="shared" si="19"/>
        <v>0</v>
      </c>
      <c r="K255" s="16">
        <f>VLOOKUP($D255,'Growth rate'!$B$3:$S$93,8,FALSE)*VLOOKUP($F255,BY_IND_Demand_Drivers!$B$5:$J$100,7,FALSE)</f>
        <v>23.795920441050363</v>
      </c>
      <c r="L255" s="16">
        <f>VLOOKUP($D255,'Growth rate'!$B$3:$S$93,8,FALSE)*VLOOKUP($F255,BY_IND_Demand_Drivers!$B$5:$J$100,8,FALSE)</f>
        <v>0</v>
      </c>
      <c r="M255" s="16">
        <f>VLOOKUP($D255,'Growth rate'!$B$3:$S$93,8,FALSE)*VLOOKUP($F255,BY_IND_Demand_Drivers!$B$5:$J$100,9,FALSE)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 t="shared" si="17"/>
        <v>22.225119023185879</v>
      </c>
      <c r="H256" s="16">
        <f t="shared" si="18"/>
        <v>0</v>
      </c>
      <c r="I256" s="16">
        <f t="shared" si="19"/>
        <v>0</v>
      </c>
      <c r="K256" s="16">
        <f>VLOOKUP($D256,'Growth rate'!$B$3:$S$93,8,FALSE)*VLOOKUP($F256,BY_IND_Demand_Drivers!$B$5:$J$100,7,FALSE)</f>
        <v>24.694576692428754</v>
      </c>
      <c r="L256" s="16">
        <f>VLOOKUP($D256,'Growth rate'!$B$3:$S$93,8,FALSE)*VLOOKUP($F256,BY_IND_Demand_Drivers!$B$5:$J$100,8,FALSE)</f>
        <v>0</v>
      </c>
      <c r="M256" s="16">
        <f>VLOOKUP($D256,'Growth rate'!$B$3:$S$93,8,FALSE)*VLOOKUP($F256,BY_IND_Demand_Drivers!$B$5:$J$100,9,FALSE)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 t="shared" si="17"/>
        <v>22.777977319988359</v>
      </c>
      <c r="H257" s="16">
        <f t="shared" si="18"/>
        <v>0</v>
      </c>
      <c r="I257" s="16">
        <f t="shared" si="19"/>
        <v>0</v>
      </c>
      <c r="K257" s="16">
        <f>VLOOKUP($D257,'Growth rate'!$B$3:$S$93,8,FALSE)*VLOOKUP($F257,BY_IND_Demand_Drivers!$B$5:$J$100,7,FALSE)</f>
        <v>25.593232943807145</v>
      </c>
      <c r="L257" s="16">
        <f>VLOOKUP($D257,'Growth rate'!$B$3:$S$93,8,FALSE)*VLOOKUP($F257,BY_IND_Demand_Drivers!$B$5:$J$100,8,FALSE)</f>
        <v>0</v>
      </c>
      <c r="M257" s="16">
        <f>VLOOKUP($D257,'Growth rate'!$B$3:$S$93,8,FALSE)*VLOOKUP($F257,BY_IND_Demand_Drivers!$B$5:$J$100,9,FALSE)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 t="shared" si="17"/>
        <v>23.312862491763276</v>
      </c>
      <c r="H258" s="16">
        <f t="shared" si="18"/>
        <v>0</v>
      </c>
      <c r="I258" s="16">
        <f t="shared" si="19"/>
        <v>0</v>
      </c>
      <c r="K258" s="16">
        <f>VLOOKUP($D258,'Growth rate'!$B$3:$S$93,8,FALSE)*VLOOKUP($F258,BY_IND_Demand_Drivers!$B$5:$J$100,7,FALSE)</f>
        <v>26.491889195185539</v>
      </c>
      <c r="L258" s="16">
        <f>VLOOKUP($D258,'Growth rate'!$B$3:$S$93,8,FALSE)*VLOOKUP($F258,BY_IND_Demand_Drivers!$B$5:$J$100,8,FALSE)</f>
        <v>0</v>
      </c>
      <c r="M258" s="16">
        <f>VLOOKUP($D258,'Growth rate'!$B$3:$S$93,8,FALSE)*VLOOKUP($F258,BY_IND_Demand_Drivers!$B$5:$J$100,9,FALSE)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 t="shared" si="17"/>
        <v>23.82977453851062</v>
      </c>
      <c r="H259" s="16">
        <f t="shared" si="18"/>
        <v>0</v>
      </c>
      <c r="I259" s="16">
        <f t="shared" si="19"/>
        <v>0</v>
      </c>
      <c r="K259" s="16">
        <f>VLOOKUP($D259,'Growth rate'!$B$3:$S$93,8,FALSE)*VLOOKUP($F259,BY_IND_Demand_Drivers!$B$5:$J$100,7,FALSE)</f>
        <v>27.39054544656393</v>
      </c>
      <c r="L259" s="16">
        <f>VLOOKUP($D259,'Growth rate'!$B$3:$S$93,8,FALSE)*VLOOKUP($F259,BY_IND_Demand_Drivers!$B$5:$J$100,8,FALSE)</f>
        <v>0</v>
      </c>
      <c r="M259" s="16">
        <f>VLOOKUP($D259,'Growth rate'!$B$3:$S$93,8,FALSE)*VLOOKUP($F259,BY_IND_Demand_Drivers!$B$5:$J$100,9,FALSE)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 t="shared" si="17"/>
        <v>24.328713460230396</v>
      </c>
      <c r="H260" s="16">
        <f t="shared" si="18"/>
        <v>0</v>
      </c>
      <c r="I260" s="16">
        <f t="shared" si="19"/>
        <v>0</v>
      </c>
      <c r="K260" s="16">
        <f>VLOOKUP($D260,'Growth rate'!$B$3:$S$93,8,FALSE)*VLOOKUP($F260,BY_IND_Demand_Drivers!$B$5:$J$100,7,FALSE)</f>
        <v>28.289201697942321</v>
      </c>
      <c r="L260" s="16">
        <f>VLOOKUP($D260,'Growth rate'!$B$3:$S$93,8,FALSE)*VLOOKUP($F260,BY_IND_Demand_Drivers!$B$5:$J$100,8,FALSE)</f>
        <v>0</v>
      </c>
      <c r="M260" s="16">
        <f>VLOOKUP($D260,'Growth rate'!$B$3:$S$93,8,FALSE)*VLOOKUP($F260,BY_IND_Demand_Drivers!$B$5:$J$100,9,FALSE)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 t="shared" ref="G261:G324" si="23">K261*$N261</f>
        <v>24.809679256922607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rate'!$B$3:$S$93,8,FALSE)*VLOOKUP($F261,BY_IND_Demand_Drivers!$B$5:$J$100,7,FALSE)</f>
        <v>29.187857949320716</v>
      </c>
      <c r="L261" s="16">
        <f>VLOOKUP($D261,'Growth rate'!$B$3:$S$93,8,FALSE)*VLOOKUP($F261,BY_IND_Demand_Drivers!$B$5:$J$100,8,FALSE)</f>
        <v>0</v>
      </c>
      <c r="M261" s="16">
        <f>VLOOKUP($D261,'Growth rate'!$B$3:$S$93,8,FALSE)*VLOOKUP($F261,BY_IND_Demand_Drivers!$B$5:$J$100,9,FALSE)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 t="shared" si="23"/>
        <v>25.197455643085505</v>
      </c>
      <c r="H262" s="16">
        <f t="shared" si="24"/>
        <v>0</v>
      </c>
      <c r="I262" s="16">
        <f t="shared" si="25"/>
        <v>0</v>
      </c>
      <c r="K262" s="16">
        <f>VLOOKUP($D262,'Growth rate'!$B$3:$S$93,8,FALSE)*VLOOKUP($F262,BY_IND_Demand_Drivers!$B$5:$J$100,7,FALSE)</f>
        <v>30.08651420069911</v>
      </c>
      <c r="L262" s="16">
        <f>VLOOKUP($D262,'Growth rate'!$B$3:$S$93,8,FALSE)*VLOOKUP($F262,BY_IND_Demand_Drivers!$B$5:$J$100,8,FALSE)</f>
        <v>0</v>
      </c>
      <c r="M262" s="16">
        <f>VLOOKUP($D262,'Growth rate'!$B$3:$S$93,8,FALSE)*VLOOKUP($F262,BY_IND_Demand_Drivers!$B$5:$J$100,9,FALSE)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 t="shared" si="23"/>
        <v>25.562765622963937</v>
      </c>
      <c r="H263" s="16">
        <f t="shared" si="24"/>
        <v>0</v>
      </c>
      <c r="I263" s="16">
        <f t="shared" si="25"/>
        <v>0</v>
      </c>
      <c r="K263" s="16">
        <f>VLOOKUP($D263,'Growth rate'!$B$3:$S$93,8,FALSE)*VLOOKUP($F263,BY_IND_Demand_Drivers!$B$5:$J$100,7,FALSE)</f>
        <v>30.985170452077501</v>
      </c>
      <c r="L263" s="16">
        <f>VLOOKUP($D263,'Growth rate'!$B$3:$S$93,8,FALSE)*VLOOKUP($F263,BY_IND_Demand_Drivers!$B$5:$J$100,8,FALSE)</f>
        <v>0</v>
      </c>
      <c r="M263" s="16">
        <f>VLOOKUP($D263,'Growth rate'!$B$3:$S$93,8,FALSE)*VLOOKUP($F263,BY_IND_Demand_Drivers!$B$5:$J$100,9,FALSE)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 t="shared" si="23"/>
        <v>25.905609196557915</v>
      </c>
      <c r="H264" s="16">
        <f t="shared" si="24"/>
        <v>0</v>
      </c>
      <c r="I264" s="16">
        <f t="shared" si="25"/>
        <v>0</v>
      </c>
      <c r="K264" s="16">
        <f>VLOOKUP($D264,'Growth rate'!$B$3:$S$93,8,FALSE)*VLOOKUP($F264,BY_IND_Demand_Drivers!$B$5:$J$100,7,FALSE)</f>
        <v>31.883826703455895</v>
      </c>
      <c r="L264" s="16">
        <f>VLOOKUP($D264,'Growth rate'!$B$3:$S$93,8,FALSE)*VLOOKUP($F264,BY_IND_Demand_Drivers!$B$5:$J$100,8,FALSE)</f>
        <v>0</v>
      </c>
      <c r="M264" s="16">
        <f>VLOOKUP($D264,'Growth rate'!$B$3:$S$93,8,FALSE)*VLOOKUP($F264,BY_IND_Demand_Drivers!$B$5:$J$100,9,FALSE)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 t="shared" si="23"/>
        <v>26.225986363867428</v>
      </c>
      <c r="H265" s="16">
        <f t="shared" si="24"/>
        <v>0</v>
      </c>
      <c r="I265" s="16">
        <f t="shared" si="25"/>
        <v>0</v>
      </c>
      <c r="K265" s="16">
        <f>VLOOKUP($D265,'Growth rate'!$B$3:$S$93,8,FALSE)*VLOOKUP($F265,BY_IND_Demand_Drivers!$B$5:$J$100,7,FALSE)</f>
        <v>32.782482954834286</v>
      </c>
      <c r="L265" s="16">
        <f>VLOOKUP($D265,'Growth rate'!$B$3:$S$93,8,FALSE)*VLOOKUP($F265,BY_IND_Demand_Drivers!$B$5:$J$100,8,FALSE)</f>
        <v>0</v>
      </c>
      <c r="M265" s="16">
        <f>VLOOKUP($D265,'Growth rate'!$B$3:$S$93,8,FALSE)*VLOOKUP($F265,BY_IND_Demand_Drivers!$B$5:$J$100,9,FALSE)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 t="shared" si="23"/>
        <v>26.523897124892482</v>
      </c>
      <c r="H266" s="16">
        <f t="shared" si="24"/>
        <v>0</v>
      </c>
      <c r="I266" s="16">
        <f t="shared" si="25"/>
        <v>0</v>
      </c>
      <c r="K266" s="16">
        <f>VLOOKUP($D266,'Growth rate'!$B$3:$S$93,8,FALSE)*VLOOKUP($F266,BY_IND_Demand_Drivers!$B$5:$J$100,7,FALSE)</f>
        <v>33.681139206212677</v>
      </c>
      <c r="L266" s="16">
        <f>VLOOKUP($D266,'Growth rate'!$B$3:$S$93,8,FALSE)*VLOOKUP($F266,BY_IND_Demand_Drivers!$B$5:$J$100,8,FALSE)</f>
        <v>0</v>
      </c>
      <c r="M266" s="16">
        <f>VLOOKUP($D266,'Growth rate'!$B$3:$S$93,8,FALSE)*VLOOKUP($F266,BY_IND_Demand_Drivers!$B$5:$J$100,9,FALSE)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 t="shared" si="23"/>
        <v>26.799341479633075</v>
      </c>
      <c r="H267" s="16">
        <f t="shared" si="24"/>
        <v>0</v>
      </c>
      <c r="I267" s="16">
        <f t="shared" si="25"/>
        <v>0</v>
      </c>
      <c r="K267" s="16">
        <f>VLOOKUP($D267,'Growth rate'!$B$3:$S$93,8,FALSE)*VLOOKUP($F267,BY_IND_Demand_Drivers!$B$5:$J$100,7,FALSE)</f>
        <v>34.579795457591068</v>
      </c>
      <c r="L267" s="16">
        <f>VLOOKUP($D267,'Growth rate'!$B$3:$S$93,8,FALSE)*VLOOKUP($F267,BY_IND_Demand_Drivers!$B$5:$J$100,8,FALSE)</f>
        <v>0</v>
      </c>
      <c r="M267" s="16">
        <f>VLOOKUP($D267,'Growth rate'!$B$3:$S$93,8,FALSE)*VLOOKUP($F267,BY_IND_Demand_Drivers!$B$5:$J$100,9,FALSE)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 t="shared" si="23"/>
        <v>27.052319428089209</v>
      </c>
      <c r="H268" s="16">
        <f t="shared" si="24"/>
        <v>0</v>
      </c>
      <c r="I268" s="16">
        <f t="shared" si="25"/>
        <v>0</v>
      </c>
      <c r="K268" s="16">
        <f>VLOOKUP($D268,'Growth rate'!$B$3:$S$93,8,FALSE)*VLOOKUP($F268,BY_IND_Demand_Drivers!$B$5:$J$100,7,FALSE)</f>
        <v>35.478451708969459</v>
      </c>
      <c r="L268" s="16">
        <f>VLOOKUP($D268,'Growth rate'!$B$3:$S$93,8,FALSE)*VLOOKUP($F268,BY_IND_Demand_Drivers!$B$5:$J$100,8,FALSE)</f>
        <v>0</v>
      </c>
      <c r="M268" s="16">
        <f>VLOOKUP($D268,'Growth rate'!$B$3:$S$93,8,FALSE)*VLOOKUP($F268,BY_IND_Demand_Drivers!$B$5:$J$100,9,FALSE)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 t="shared" si="23"/>
        <v>27.282830970260893</v>
      </c>
      <c r="H269" s="16">
        <f t="shared" si="24"/>
        <v>0</v>
      </c>
      <c r="I269" s="16">
        <f t="shared" si="25"/>
        <v>0</v>
      </c>
      <c r="K269" s="16">
        <f>VLOOKUP($D269,'Growth rate'!$B$3:$S$93,8,FALSE)*VLOOKUP($F269,BY_IND_Demand_Drivers!$B$5:$J$100,7,FALSE)</f>
        <v>36.377107960347857</v>
      </c>
      <c r="L269" s="16">
        <f>VLOOKUP($D269,'Growth rate'!$B$3:$S$93,8,FALSE)*VLOOKUP($F269,BY_IND_Demand_Drivers!$B$5:$J$100,8,FALSE)</f>
        <v>0</v>
      </c>
      <c r="M269" s="16">
        <f>VLOOKUP($D269,'Growth rate'!$B$3:$S$93,8,FALSE)*VLOOKUP($F269,BY_IND_Demand_Drivers!$B$5:$J$100,9,FALSE)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 t="shared" si="23"/>
        <v>27.490876106148104</v>
      </c>
      <c r="H270" s="16">
        <f t="shared" si="24"/>
        <v>0</v>
      </c>
      <c r="I270" s="16">
        <f t="shared" si="25"/>
        <v>0</v>
      </c>
      <c r="K270" s="16">
        <f>VLOOKUP($D270,'Growth rate'!$B$3:$S$93,8,FALSE)*VLOOKUP($F270,BY_IND_Demand_Drivers!$B$5:$J$100,7,FALSE)</f>
        <v>37.275764211726248</v>
      </c>
      <c r="L270" s="16">
        <f>VLOOKUP($D270,'Growth rate'!$B$3:$S$93,8,FALSE)*VLOOKUP($F270,BY_IND_Demand_Drivers!$B$5:$J$100,8,FALSE)</f>
        <v>0</v>
      </c>
      <c r="M270" s="16">
        <f>VLOOKUP($D270,'Growth rate'!$B$3:$S$93,8,FALSE)*VLOOKUP($F270,BY_IND_Demand_Drivers!$B$5:$J$100,9,FALSE)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 t="shared" si="23"/>
        <v>27.676454835750867</v>
      </c>
      <c r="H271" s="16">
        <f t="shared" si="24"/>
        <v>0</v>
      </c>
      <c r="I271" s="16">
        <f t="shared" si="25"/>
        <v>0</v>
      </c>
      <c r="K271" s="16">
        <f>VLOOKUP($D271,'Growth rate'!$B$3:$S$93,8,FALSE)*VLOOKUP($F271,BY_IND_Demand_Drivers!$B$5:$J$100,7,FALSE)</f>
        <v>38.174420463104646</v>
      </c>
      <c r="L271" s="16">
        <f>VLOOKUP($D271,'Growth rate'!$B$3:$S$93,8,FALSE)*VLOOKUP($F271,BY_IND_Demand_Drivers!$B$5:$J$100,8,FALSE)</f>
        <v>0</v>
      </c>
      <c r="M271" s="16">
        <f>VLOOKUP($D271,'Growth rate'!$B$3:$S$93,8,FALSE)*VLOOKUP($F271,BY_IND_Demand_Drivers!$B$5:$J$100,9,FALSE)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 t="shared" si="23"/>
        <v>27.839567159069155</v>
      </c>
      <c r="H272" s="16">
        <f t="shared" si="24"/>
        <v>0</v>
      </c>
      <c r="I272" s="16">
        <f t="shared" si="25"/>
        <v>0</v>
      </c>
      <c r="K272" s="16">
        <f>VLOOKUP($D272,'Growth rate'!$B$3:$S$93,8,FALSE)*VLOOKUP($F272,BY_IND_Demand_Drivers!$B$5:$J$100,7,FALSE)</f>
        <v>39.07307671448303</v>
      </c>
      <c r="L272" s="16">
        <f>VLOOKUP($D272,'Growth rate'!$B$3:$S$93,8,FALSE)*VLOOKUP($F272,BY_IND_Demand_Drivers!$B$5:$J$100,8,FALSE)</f>
        <v>0</v>
      </c>
      <c r="M272" s="16">
        <f>VLOOKUP($D272,'Growth rate'!$B$3:$S$93,8,FALSE)*VLOOKUP($F272,BY_IND_Demand_Drivers!$B$5:$J$100,9,FALSE)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 t="shared" si="23"/>
        <v>27.980213076102999</v>
      </c>
      <c r="H273" s="16">
        <f t="shared" si="24"/>
        <v>0</v>
      </c>
      <c r="I273" s="16">
        <f t="shared" si="25"/>
        <v>0</v>
      </c>
      <c r="K273" s="16">
        <f>VLOOKUP($D273,'Growth rate'!$B$3:$S$93,8,FALSE)*VLOOKUP($F273,BY_IND_Demand_Drivers!$B$5:$J$100,7,FALSE)</f>
        <v>39.971732965861428</v>
      </c>
      <c r="L273" s="16">
        <f>VLOOKUP($D273,'Growth rate'!$B$3:$S$93,8,FALSE)*VLOOKUP($F273,BY_IND_Demand_Drivers!$B$5:$J$100,8,FALSE)</f>
        <v>0</v>
      </c>
      <c r="M273" s="16">
        <f>VLOOKUP($D273,'Growth rate'!$B$3:$S$93,8,FALSE)*VLOOKUP($F273,BY_IND_Demand_Drivers!$B$5:$J$100,9,FALSE)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 t="shared" si="23"/>
        <v>28.098392586852377</v>
      </c>
      <c r="H274" s="16">
        <f t="shared" si="24"/>
        <v>0</v>
      </c>
      <c r="I274" s="16">
        <f t="shared" si="25"/>
        <v>0</v>
      </c>
      <c r="K274" s="16">
        <f>VLOOKUP($D274,'Growth rate'!$B$3:$S$93,8,FALSE)*VLOOKUP($F274,BY_IND_Demand_Drivers!$B$5:$J$100,7,FALSE)</f>
        <v>40.870389217239818</v>
      </c>
      <c r="L274" s="16">
        <f>VLOOKUP($D274,'Growth rate'!$B$3:$S$93,8,FALSE)*VLOOKUP($F274,BY_IND_Demand_Drivers!$B$5:$J$100,8,FALSE)</f>
        <v>0</v>
      </c>
      <c r="M274" s="16">
        <f>VLOOKUP($D274,'Growth rate'!$B$3:$S$93,8,FALSE)*VLOOKUP($F274,BY_IND_Demand_Drivers!$B$5:$J$100,9,FALSE)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 t="shared" si="23"/>
        <v>28.19410569131729</v>
      </c>
      <c r="H275" s="16">
        <f t="shared" si="24"/>
        <v>0</v>
      </c>
      <c r="I275" s="16">
        <f t="shared" si="25"/>
        <v>0</v>
      </c>
      <c r="K275" s="16">
        <f>VLOOKUP($D275,'Growth rate'!$B$3:$S$93,8,FALSE)*VLOOKUP($F275,BY_IND_Demand_Drivers!$B$5:$J$100,7,FALSE)</f>
        <v>41.769045468618209</v>
      </c>
      <c r="L275" s="16">
        <f>VLOOKUP($D275,'Growth rate'!$B$3:$S$93,8,FALSE)*VLOOKUP($F275,BY_IND_Demand_Drivers!$B$5:$J$100,8,FALSE)</f>
        <v>0</v>
      </c>
      <c r="M275" s="16">
        <f>VLOOKUP($D275,'Growth rate'!$B$3:$S$93,8,FALSE)*VLOOKUP($F275,BY_IND_Demand_Drivers!$B$5:$J$100,9,FALSE)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 t="shared" si="23"/>
        <v>28.267352389497745</v>
      </c>
      <c r="H276" s="16">
        <f t="shared" si="24"/>
        <v>0</v>
      </c>
      <c r="I276" s="16">
        <f t="shared" si="25"/>
        <v>0</v>
      </c>
      <c r="K276" s="16">
        <f>VLOOKUP($D276,'Growth rate'!$B$3:$S$93,8,FALSE)*VLOOKUP($F276,BY_IND_Demand_Drivers!$B$5:$J$100,7,FALSE)</f>
        <v>42.6677017199966</v>
      </c>
      <c r="L276" s="16">
        <f>VLOOKUP($D276,'Growth rate'!$B$3:$S$93,8,FALSE)*VLOOKUP($F276,BY_IND_Demand_Drivers!$B$5:$J$100,8,FALSE)</f>
        <v>0</v>
      </c>
      <c r="M276" s="16">
        <f>VLOOKUP($D276,'Growth rate'!$B$3:$S$93,8,FALSE)*VLOOKUP($F276,BY_IND_Demand_Drivers!$B$5:$J$100,9,FALSE)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 t="shared" si="23"/>
        <v>28.318132681393745</v>
      </c>
      <c r="H277" s="16">
        <f t="shared" si="24"/>
        <v>0</v>
      </c>
      <c r="I277" s="16">
        <f t="shared" si="25"/>
        <v>0</v>
      </c>
      <c r="K277" s="16">
        <f>VLOOKUP($D277,'Growth rate'!$B$3:$S$93,8,FALSE)*VLOOKUP($F277,BY_IND_Demand_Drivers!$B$5:$J$100,7,FALSE)</f>
        <v>43.566357971374998</v>
      </c>
      <c r="L277" s="16">
        <f>VLOOKUP($D277,'Growth rate'!$B$3:$S$93,8,FALSE)*VLOOKUP($F277,BY_IND_Demand_Drivers!$B$5:$J$100,8,FALSE)</f>
        <v>0</v>
      </c>
      <c r="M277" s="16">
        <f>VLOOKUP($D277,'Growth rate'!$B$3:$S$93,8,FALSE)*VLOOKUP($F277,BY_IND_Demand_Drivers!$B$5:$J$100,9,FALSE)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 t="shared" si="23"/>
        <v>28.346446567005284</v>
      </c>
      <c r="H278" s="16">
        <f t="shared" si="24"/>
        <v>0</v>
      </c>
      <c r="I278" s="16">
        <f t="shared" si="25"/>
        <v>0</v>
      </c>
      <c r="K278" s="16">
        <f>VLOOKUP($D278,'Growth rate'!$B$3:$S$93,8,FALSE)*VLOOKUP($F278,BY_IND_Demand_Drivers!$B$5:$J$100,7,FALSE)</f>
        <v>44.465014222753389</v>
      </c>
      <c r="L278" s="16">
        <f>VLOOKUP($D278,'Growth rate'!$B$3:$S$93,8,FALSE)*VLOOKUP($F278,BY_IND_Demand_Drivers!$B$5:$J$100,8,FALSE)</f>
        <v>0</v>
      </c>
      <c r="M278" s="16">
        <f>VLOOKUP($D278,'Growth rate'!$B$3:$S$93,8,FALSE)*VLOOKUP($F278,BY_IND_Demand_Drivers!$B$5:$J$100,9,FALSE)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 t="shared" si="23"/>
        <v>28.352294046332361</v>
      </c>
      <c r="H279" s="16">
        <f t="shared" si="24"/>
        <v>0</v>
      </c>
      <c r="I279" s="16">
        <f t="shared" si="25"/>
        <v>0</v>
      </c>
      <c r="K279" s="16">
        <f>VLOOKUP($D279,'Growth rate'!$B$3:$S$93,8,FALSE)*VLOOKUP($F279,BY_IND_Demand_Drivers!$B$5:$J$100,7,FALSE)</f>
        <v>45.36367047413178</v>
      </c>
      <c r="L279" s="16">
        <f>VLOOKUP($D279,'Growth rate'!$B$3:$S$93,8,FALSE)*VLOOKUP($F279,BY_IND_Demand_Drivers!$B$5:$J$100,8,FALSE)</f>
        <v>0</v>
      </c>
      <c r="M279" s="16">
        <f>VLOOKUP($D279,'Growth rate'!$B$3:$S$93,8,FALSE)*VLOOKUP($F279,BY_IND_Demand_Drivers!$B$5:$J$100,9,FALSE)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 t="shared" si="23"/>
        <v>28.335675119374976</v>
      </c>
      <c r="H280" s="16">
        <f t="shared" si="24"/>
        <v>0</v>
      </c>
      <c r="I280" s="16">
        <f t="shared" si="25"/>
        <v>0</v>
      </c>
      <c r="K280" s="16">
        <f>VLOOKUP($D280,'Growth rate'!$B$3:$S$93,8,FALSE)*VLOOKUP($F280,BY_IND_Demand_Drivers!$B$5:$J$100,7,FALSE)</f>
        <v>46.262326725510171</v>
      </c>
      <c r="L280" s="16">
        <f>VLOOKUP($D280,'Growth rate'!$B$3:$S$93,8,FALSE)*VLOOKUP($F280,BY_IND_Demand_Drivers!$B$5:$J$100,8,FALSE)</f>
        <v>0</v>
      </c>
      <c r="M280" s="16">
        <f>VLOOKUP($D280,'Growth rate'!$B$3:$S$93,8,FALSE)*VLOOKUP($F280,BY_IND_Demand_Drivers!$B$5:$J$100,9,FALSE)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 t="shared" si="23"/>
        <v>28.296589786133136</v>
      </c>
      <c r="H281" s="16">
        <f t="shared" si="24"/>
        <v>0</v>
      </c>
      <c r="I281" s="16">
        <f t="shared" si="25"/>
        <v>0</v>
      </c>
      <c r="K281" s="16">
        <f>VLOOKUP($D281,'Growth rate'!$B$3:$S$93,8,FALSE)*VLOOKUP($F281,BY_IND_Demand_Drivers!$B$5:$J$100,7,FALSE)</f>
        <v>47.160982976888562</v>
      </c>
      <c r="L281" s="16">
        <f>VLOOKUP($D281,'Growth rate'!$B$3:$S$93,8,FALSE)*VLOOKUP($F281,BY_IND_Demand_Drivers!$B$5:$J$100,8,FALSE)</f>
        <v>0</v>
      </c>
      <c r="M281" s="16">
        <f>VLOOKUP($D281,'Growth rate'!$B$3:$S$93,8,FALSE)*VLOOKUP($F281,BY_IND_Demand_Drivers!$B$5:$J$100,9,FALSE)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 t="shared" si="23"/>
        <v>28.749335222711267</v>
      </c>
      <c r="H282" s="16">
        <f t="shared" si="24"/>
        <v>0</v>
      </c>
      <c r="I282" s="16">
        <f t="shared" si="25"/>
        <v>0</v>
      </c>
      <c r="K282" s="16">
        <f>VLOOKUP($D282,'Growth rate'!$B$3:$S$93,8,FALSE)*VLOOKUP($F282,BY_IND_Demand_Drivers!$B$5:$J$100,7,FALSE)</f>
        <v>47.91555870451878</v>
      </c>
      <c r="L282" s="16">
        <f>VLOOKUP($D282,'Growth rate'!$B$3:$S$93,8,FALSE)*VLOOKUP($F282,BY_IND_Demand_Drivers!$B$5:$J$100,8,FALSE)</f>
        <v>0</v>
      </c>
      <c r="M282" s="16">
        <f>VLOOKUP($D282,'Growth rate'!$B$3:$S$93,8,FALSE)*VLOOKUP($F282,BY_IND_Demand_Drivers!$B$5:$J$100,9,FALSE)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 t="shared" si="23"/>
        <v>29.209324586274651</v>
      </c>
      <c r="H283" s="16">
        <f t="shared" si="24"/>
        <v>0</v>
      </c>
      <c r="I283" s="16">
        <f t="shared" si="25"/>
        <v>0</v>
      </c>
      <c r="K283" s="16">
        <f>VLOOKUP($D283,'Growth rate'!$B$3:$S$93,8,FALSE)*VLOOKUP($F283,BY_IND_Demand_Drivers!$B$5:$J$100,7,FALSE)</f>
        <v>48.682207643791088</v>
      </c>
      <c r="L283" s="16">
        <f>VLOOKUP($D283,'Growth rate'!$B$3:$S$93,8,FALSE)*VLOOKUP($F283,BY_IND_Demand_Drivers!$B$5:$J$100,8,FALSE)</f>
        <v>0</v>
      </c>
      <c r="M283" s="16">
        <f>VLOOKUP($D283,'Growth rate'!$B$3:$S$93,8,FALSE)*VLOOKUP($F283,BY_IND_Demand_Drivers!$B$5:$J$100,9,FALSE)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 t="shared" si="23"/>
        <v>29.67667377965504</v>
      </c>
      <c r="H284" s="16">
        <f t="shared" si="24"/>
        <v>0</v>
      </c>
      <c r="I284" s="16">
        <f t="shared" si="25"/>
        <v>0</v>
      </c>
      <c r="K284" s="16">
        <f>VLOOKUP($D284,'Growth rate'!$B$3:$S$93,8,FALSE)*VLOOKUP($F284,BY_IND_Demand_Drivers!$B$5:$J$100,7,FALSE)</f>
        <v>49.461122966091736</v>
      </c>
      <c r="L284" s="16">
        <f>VLOOKUP($D284,'Growth rate'!$B$3:$S$93,8,FALSE)*VLOOKUP($F284,BY_IND_Demand_Drivers!$B$5:$J$100,8,FALSE)</f>
        <v>0</v>
      </c>
      <c r="M284" s="16">
        <f>VLOOKUP($D284,'Growth rate'!$B$3:$S$93,8,FALSE)*VLOOKUP($F284,BY_IND_Demand_Drivers!$B$5:$J$100,9,FALSE)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 t="shared" si="23"/>
        <v>30.151500560129527</v>
      </c>
      <c r="H285" s="16">
        <f t="shared" si="24"/>
        <v>0</v>
      </c>
      <c r="I285" s="16">
        <f t="shared" si="25"/>
        <v>0</v>
      </c>
      <c r="K285" s="16">
        <f>VLOOKUP($D285,'Growth rate'!$B$3:$S$93,8,FALSE)*VLOOKUP($F285,BY_IND_Demand_Drivers!$B$5:$J$100,7,FALSE)</f>
        <v>50.252500933549214</v>
      </c>
      <c r="L285" s="16">
        <f>VLOOKUP($D285,'Growth rate'!$B$3:$S$93,8,FALSE)*VLOOKUP($F285,BY_IND_Demand_Drivers!$B$5:$J$100,8,FALSE)</f>
        <v>0</v>
      </c>
      <c r="M285" s="16">
        <f>VLOOKUP($D285,'Growth rate'!$B$3:$S$93,8,FALSE)*VLOOKUP($F285,BY_IND_Demand_Drivers!$B$5:$J$100,9,FALSE)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 t="shared" si="23"/>
        <v>30.63392456909159</v>
      </c>
      <c r="H286" s="16">
        <f t="shared" si="24"/>
        <v>0</v>
      </c>
      <c r="I286" s="16">
        <f t="shared" si="25"/>
        <v>0</v>
      </c>
      <c r="K286" s="16">
        <f>VLOOKUP($D286,'Growth rate'!$B$3:$S$93,8,FALSE)*VLOOKUP($F286,BY_IND_Demand_Drivers!$B$5:$J$100,7,FALSE)</f>
        <v>51.056540948485988</v>
      </c>
      <c r="L286" s="16">
        <f>VLOOKUP($D286,'Growth rate'!$B$3:$S$93,8,FALSE)*VLOOKUP($F286,BY_IND_Demand_Drivers!$B$5:$J$100,8,FALSE)</f>
        <v>0</v>
      </c>
      <c r="M286" s="16">
        <f>VLOOKUP($D286,'Growth rate'!$B$3:$S$93,8,FALSE)*VLOOKUP($F286,BY_IND_Demand_Drivers!$B$5:$J$100,9,FALSE)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 t="shared" si="23"/>
        <v>31.124067362197056</v>
      </c>
      <c r="H287" s="16">
        <f t="shared" si="24"/>
        <v>0</v>
      </c>
      <c r="I287" s="16">
        <f t="shared" si="25"/>
        <v>0</v>
      </c>
      <c r="K287" s="16">
        <f>VLOOKUP($D287,'Growth rate'!$B$3:$S$93,8,FALSE)*VLOOKUP($F287,BY_IND_Demand_Drivers!$B$5:$J$100,7,FALSE)</f>
        <v>51.873445603661764</v>
      </c>
      <c r="L287" s="16">
        <f>VLOOKUP($D287,'Growth rate'!$B$3:$S$93,8,FALSE)*VLOOKUP($F287,BY_IND_Demand_Drivers!$B$5:$J$100,8,FALSE)</f>
        <v>0</v>
      </c>
      <c r="M287" s="16">
        <f>VLOOKUP($D287,'Growth rate'!$B$3:$S$93,8,FALSE)*VLOOKUP($F287,BY_IND_Demand_Drivers!$B$5:$J$100,9,FALSE)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 t="shared" si="23"/>
        <v>31.622052439992213</v>
      </c>
      <c r="H288" s="16">
        <f t="shared" si="24"/>
        <v>0</v>
      </c>
      <c r="I288" s="16">
        <f t="shared" si="25"/>
        <v>0</v>
      </c>
      <c r="K288" s="16">
        <f>VLOOKUP($D288,'Growth rate'!$B$3:$S$93,8,FALSE)*VLOOKUP($F288,BY_IND_Demand_Drivers!$B$5:$J$100,7,FALSE)</f>
        <v>52.703420733320357</v>
      </c>
      <c r="L288" s="16">
        <f>VLOOKUP($D288,'Growth rate'!$B$3:$S$93,8,FALSE)*VLOOKUP($F288,BY_IND_Demand_Drivers!$B$5:$J$100,8,FALSE)</f>
        <v>0</v>
      </c>
      <c r="M288" s="16">
        <f>VLOOKUP($D288,'Growth rate'!$B$3:$S$93,8,FALSE)*VLOOKUP($F288,BY_IND_Demand_Drivers!$B$5:$J$100,9,FALSE)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 t="shared" si="23"/>
        <v>32.128005279032095</v>
      </c>
      <c r="H289" s="16">
        <f t="shared" si="24"/>
        <v>0</v>
      </c>
      <c r="I289" s="16">
        <f t="shared" si="25"/>
        <v>0</v>
      </c>
      <c r="K289" s="16">
        <f>VLOOKUP($D289,'Growth rate'!$B$3:$S$93,8,FALSE)*VLOOKUP($F289,BY_IND_Demand_Drivers!$B$5:$J$100,7,FALSE)</f>
        <v>53.54667546505349</v>
      </c>
      <c r="L289" s="16">
        <f>VLOOKUP($D289,'Growth rate'!$B$3:$S$93,8,FALSE)*VLOOKUP($F289,BY_IND_Demand_Drivers!$B$5:$J$100,8,FALSE)</f>
        <v>0</v>
      </c>
      <c r="M289" s="16">
        <f>VLOOKUP($D289,'Growth rate'!$B$3:$S$93,8,FALSE)*VLOOKUP($F289,BY_IND_Demand_Drivers!$B$5:$J$100,9,FALSE)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 t="shared" si="23"/>
        <v>32.642053363496601</v>
      </c>
      <c r="H290" s="16">
        <f t="shared" si="24"/>
        <v>0</v>
      </c>
      <c r="I290" s="16">
        <f t="shared" si="25"/>
        <v>0</v>
      </c>
      <c r="K290" s="16">
        <f>VLOOKUP($D290,'Growth rate'!$B$3:$S$93,8,FALSE)*VLOOKUP($F290,BY_IND_Demand_Drivers!$B$5:$J$100,7,FALSE)</f>
        <v>54.403422272494339</v>
      </c>
      <c r="L290" s="16">
        <f>VLOOKUP($D290,'Growth rate'!$B$3:$S$93,8,FALSE)*VLOOKUP($F290,BY_IND_Demand_Drivers!$B$5:$J$100,8,FALSE)</f>
        <v>0</v>
      </c>
      <c r="M290" s="16">
        <f>VLOOKUP($D290,'Growth rate'!$B$3:$S$93,8,FALSE)*VLOOKUP($F290,BY_IND_Demand_Drivers!$B$5:$J$100,9,FALSE)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 t="shared" si="23"/>
        <v>33.164326217312549</v>
      </c>
      <c r="H291" s="16">
        <f t="shared" si="24"/>
        <v>0</v>
      </c>
      <c r="I291" s="16">
        <f t="shared" si="25"/>
        <v>0</v>
      </c>
      <c r="K291" s="16">
        <f>VLOOKUP($D291,'Growth rate'!$B$3:$S$93,8,FALSE)*VLOOKUP($F291,BY_IND_Demand_Drivers!$B$5:$J$100,7,FALSE)</f>
        <v>55.273877028854251</v>
      </c>
      <c r="L291" s="16">
        <f>VLOOKUP($D291,'Growth rate'!$B$3:$S$93,8,FALSE)*VLOOKUP($F291,BY_IND_Demand_Drivers!$B$5:$J$100,8,FALSE)</f>
        <v>0</v>
      </c>
      <c r="M291" s="16">
        <f>VLOOKUP($D291,'Growth rate'!$B$3:$S$93,8,FALSE)*VLOOKUP($F291,BY_IND_Demand_Drivers!$B$5:$J$100,9,FALSE)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 t="shared" si="23"/>
        <v>33.694955436789549</v>
      </c>
      <c r="H292" s="16">
        <f t="shared" si="24"/>
        <v>0</v>
      </c>
      <c r="I292" s="16">
        <f t="shared" si="25"/>
        <v>0</v>
      </c>
      <c r="K292" s="16">
        <f>VLOOKUP($D292,'Growth rate'!$B$3:$S$93,8,FALSE)*VLOOKUP($F292,BY_IND_Demand_Drivers!$B$5:$J$100,7,FALSE)</f>
        <v>56.158259061315917</v>
      </c>
      <c r="L292" s="16">
        <f>VLOOKUP($D292,'Growth rate'!$B$3:$S$93,8,FALSE)*VLOOKUP($F292,BY_IND_Demand_Drivers!$B$5:$J$100,8,FALSE)</f>
        <v>0</v>
      </c>
      <c r="M292" s="16">
        <f>VLOOKUP($D292,'Growth rate'!$B$3:$S$93,8,FALSE)*VLOOKUP($F292,BY_IND_Demand_Drivers!$B$5:$J$100,9,FALSE)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 t="shared" si="23"/>
        <v>34.234074723778186</v>
      </c>
      <c r="H293" s="16">
        <f t="shared" si="24"/>
        <v>0</v>
      </c>
      <c r="I293" s="16">
        <f t="shared" si="25"/>
        <v>0</v>
      </c>
      <c r="K293" s="16">
        <f>VLOOKUP($D293,'Growth rate'!$B$3:$S$93,8,FALSE)*VLOOKUP($F293,BY_IND_Demand_Drivers!$B$5:$J$100,7,FALSE)</f>
        <v>57.056791206296978</v>
      </c>
      <c r="L293" s="16">
        <f>VLOOKUP($D293,'Growth rate'!$B$3:$S$93,8,FALSE)*VLOOKUP($F293,BY_IND_Demand_Drivers!$B$5:$J$100,8,FALSE)</f>
        <v>0</v>
      </c>
      <c r="M293" s="16">
        <f>VLOOKUP($D293,'Growth rate'!$B$3:$S$93,8,FALSE)*VLOOKUP($F293,BY_IND_Demand_Drivers!$B$5:$J$100,9,FALSE)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 t="shared" si="23"/>
        <v>34.781819919358632</v>
      </c>
      <c r="H294" s="16">
        <f t="shared" si="24"/>
        <v>0</v>
      </c>
      <c r="I294" s="16">
        <f t="shared" si="25"/>
        <v>0</v>
      </c>
      <c r="K294" s="16">
        <f>VLOOKUP($D294,'Growth rate'!$B$3:$S$93,8,FALSE)*VLOOKUP($F294,BY_IND_Demand_Drivers!$B$5:$J$100,7,FALSE)</f>
        <v>57.969699865597725</v>
      </c>
      <c r="L294" s="16">
        <f>VLOOKUP($D294,'Growth rate'!$B$3:$S$93,8,FALSE)*VLOOKUP($F294,BY_IND_Demand_Drivers!$B$5:$J$100,8,FALSE)</f>
        <v>0</v>
      </c>
      <c r="M294" s="16">
        <f>VLOOKUP($D294,'Growth rate'!$B$3:$S$93,8,FALSE)*VLOOKUP($F294,BY_IND_Demand_Drivers!$B$5:$J$100,9,FALSE)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 t="shared" si="23"/>
        <v>35.33832903806838</v>
      </c>
      <c r="H295" s="16">
        <f t="shared" si="24"/>
        <v>0</v>
      </c>
      <c r="I295" s="16">
        <f t="shared" si="25"/>
        <v>0</v>
      </c>
      <c r="K295" s="16">
        <f>VLOOKUP($D295,'Growth rate'!$B$3:$S$93,8,FALSE)*VLOOKUP($F295,BY_IND_Demand_Drivers!$B$5:$J$100,7,FALSE)</f>
        <v>58.897215063447298</v>
      </c>
      <c r="L295" s="16">
        <f>VLOOKUP($D295,'Growth rate'!$B$3:$S$93,8,FALSE)*VLOOKUP($F295,BY_IND_Demand_Drivers!$B$5:$J$100,8,FALSE)</f>
        <v>0</v>
      </c>
      <c r="M295" s="16">
        <f>VLOOKUP($D295,'Growth rate'!$B$3:$S$93,8,FALSE)*VLOOKUP($F295,BY_IND_Demand_Drivers!$B$5:$J$100,9,FALSE)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 t="shared" si="23"/>
        <v>35.903742302677472</v>
      </c>
      <c r="H296" s="16">
        <f t="shared" si="24"/>
        <v>0</v>
      </c>
      <c r="I296" s="16">
        <f t="shared" si="25"/>
        <v>0</v>
      </c>
      <c r="K296" s="16">
        <f>VLOOKUP($D296,'Growth rate'!$B$3:$S$93,8,FALSE)*VLOOKUP($F296,BY_IND_Demand_Drivers!$B$5:$J$100,7,FALSE)</f>
        <v>59.839570504462451</v>
      </c>
      <c r="L296" s="16">
        <f>VLOOKUP($D296,'Growth rate'!$B$3:$S$93,8,FALSE)*VLOOKUP($F296,BY_IND_Demand_Drivers!$B$5:$J$100,8,FALSE)</f>
        <v>0</v>
      </c>
      <c r="M296" s="16">
        <f>VLOOKUP($D296,'Growth rate'!$B$3:$S$93,8,FALSE)*VLOOKUP($F296,BY_IND_Demand_Drivers!$B$5:$J$100,9,FALSE)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 t="shared" si="23"/>
        <v>36.478202179520302</v>
      </c>
      <c r="H297" s="16">
        <f t="shared" si="24"/>
        <v>0</v>
      </c>
      <c r="I297" s="16">
        <f t="shared" si="25"/>
        <v>0</v>
      </c>
      <c r="K297" s="16">
        <f>VLOOKUP($D297,'Growth rate'!$B$3:$S$93,8,FALSE)*VLOOKUP($F297,BY_IND_Demand_Drivers!$B$5:$J$100,7,FALSE)</f>
        <v>60.797003632533844</v>
      </c>
      <c r="L297" s="16">
        <f>VLOOKUP($D297,'Growth rate'!$B$3:$S$93,8,FALSE)*VLOOKUP($F297,BY_IND_Demand_Drivers!$B$5:$J$100,8,FALSE)</f>
        <v>0</v>
      </c>
      <c r="M297" s="16">
        <f>VLOOKUP($D297,'Growth rate'!$B$3:$S$93,8,FALSE)*VLOOKUP($F297,BY_IND_Demand_Drivers!$B$5:$J$100,9,FALSE)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 t="shared" si="23"/>
        <v>37.061853414392637</v>
      </c>
      <c r="H298" s="16">
        <f t="shared" si="24"/>
        <v>0</v>
      </c>
      <c r="I298" s="16">
        <f t="shared" si="25"/>
        <v>0</v>
      </c>
      <c r="K298" s="16">
        <f>VLOOKUP($D298,'Growth rate'!$B$3:$S$93,8,FALSE)*VLOOKUP($F298,BY_IND_Demand_Drivers!$B$5:$J$100,7,FALSE)</f>
        <v>61.769755690654399</v>
      </c>
      <c r="L298" s="16">
        <f>VLOOKUP($D298,'Growth rate'!$B$3:$S$93,8,FALSE)*VLOOKUP($F298,BY_IND_Demand_Drivers!$B$5:$J$100,8,FALSE)</f>
        <v>0</v>
      </c>
      <c r="M298" s="16">
        <f>VLOOKUP($D298,'Growth rate'!$B$3:$S$93,8,FALSE)*VLOOKUP($F298,BY_IND_Demand_Drivers!$B$5:$J$100,9,FALSE)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 t="shared" si="23"/>
        <v>37.654843069022917</v>
      </c>
      <c r="H299" s="16">
        <f t="shared" si="24"/>
        <v>0</v>
      </c>
      <c r="I299" s="16">
        <f t="shared" si="25"/>
        <v>0</v>
      </c>
      <c r="K299" s="16">
        <f>VLOOKUP($D299,'Growth rate'!$B$3:$S$93,8,FALSE)*VLOOKUP($F299,BY_IND_Demand_Drivers!$B$5:$J$100,7,FALSE)</f>
        <v>62.758071781704864</v>
      </c>
      <c r="L299" s="16">
        <f>VLOOKUP($D299,'Growth rate'!$B$3:$S$93,8,FALSE)*VLOOKUP($F299,BY_IND_Demand_Drivers!$B$5:$J$100,8,FALSE)</f>
        <v>0</v>
      </c>
      <c r="M299" s="16">
        <f>VLOOKUP($D299,'Growth rate'!$B$3:$S$93,8,FALSE)*VLOOKUP($F299,BY_IND_Demand_Drivers!$B$5:$J$100,9,FALSE)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 t="shared" si="23"/>
        <v>38.257320558127283</v>
      </c>
      <c r="H300" s="16">
        <f t="shared" si="24"/>
        <v>0</v>
      </c>
      <c r="I300" s="16">
        <f t="shared" si="25"/>
        <v>0</v>
      </c>
      <c r="K300" s="16">
        <f>VLOOKUP($D300,'Growth rate'!$B$3:$S$93,8,FALSE)*VLOOKUP($F300,BY_IND_Demand_Drivers!$B$5:$J$100,7,FALSE)</f>
        <v>63.762200930212146</v>
      </c>
      <c r="L300" s="16">
        <f>VLOOKUP($D300,'Growth rate'!$B$3:$S$93,8,FALSE)*VLOOKUP($F300,BY_IND_Demand_Drivers!$B$5:$J$100,8,FALSE)</f>
        <v>0</v>
      </c>
      <c r="M300" s="16">
        <f>VLOOKUP($D300,'Growth rate'!$B$3:$S$93,8,FALSE)*VLOOKUP($F300,BY_IND_Demand_Drivers!$B$5:$J$100,9,FALSE)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 t="shared" si="23"/>
        <v>38.869437687057328</v>
      </c>
      <c r="H301" s="16">
        <f t="shared" si="24"/>
        <v>0</v>
      </c>
      <c r="I301" s="16">
        <f t="shared" si="25"/>
        <v>0</v>
      </c>
      <c r="K301" s="16">
        <f>VLOOKUP($D301,'Growth rate'!$B$3:$S$93,8,FALSE)*VLOOKUP($F301,BY_IND_Demand_Drivers!$B$5:$J$100,7,FALSE)</f>
        <v>64.782396145095547</v>
      </c>
      <c r="L301" s="16">
        <f>VLOOKUP($D301,'Growth rate'!$B$3:$S$93,8,FALSE)*VLOOKUP($F301,BY_IND_Demand_Drivers!$B$5:$J$100,8,FALSE)</f>
        <v>0</v>
      </c>
      <c r="M301" s="16">
        <f>VLOOKUP($D301,'Growth rate'!$B$3:$S$93,8,FALSE)*VLOOKUP($F301,BY_IND_Demand_Drivers!$B$5:$J$100,9,FALSE)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 t="shared" si="23"/>
        <v>39.491348690050252</v>
      </c>
      <c r="H302" s="16">
        <f t="shared" si="24"/>
        <v>0</v>
      </c>
      <c r="I302" s="16">
        <f t="shared" si="25"/>
        <v>0</v>
      </c>
      <c r="K302" s="16">
        <f>VLOOKUP($D302,'Growth rate'!$B$3:$S$93,8,FALSE)*VLOOKUP($F302,BY_IND_Demand_Drivers!$B$5:$J$100,7,FALSE)</f>
        <v>65.818914483417089</v>
      </c>
      <c r="L302" s="16">
        <f>VLOOKUP($D302,'Growth rate'!$B$3:$S$93,8,FALSE)*VLOOKUP($F302,BY_IND_Demand_Drivers!$B$5:$J$100,8,FALSE)</f>
        <v>0</v>
      </c>
      <c r="M302" s="16">
        <f>VLOOKUP($D302,'Growth rate'!$B$3:$S$93,8,FALSE)*VLOOKUP($F302,BY_IND_Demand_Drivers!$B$5:$J$100,9,FALSE)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 t="shared" si="23"/>
        <v>40.123210269091039</v>
      </c>
      <c r="H303" s="16">
        <f t="shared" si="24"/>
        <v>0</v>
      </c>
      <c r="I303" s="16">
        <f t="shared" si="25"/>
        <v>0</v>
      </c>
      <c r="K303" s="16">
        <f>VLOOKUP($D303,'Growth rate'!$B$3:$S$93,8,FALSE)*VLOOKUP($F303,BY_IND_Demand_Drivers!$B$5:$J$100,7,FALSE)</f>
        <v>66.872017115151735</v>
      </c>
      <c r="L303" s="16">
        <f>VLOOKUP($D303,'Growth rate'!$B$3:$S$93,8,FALSE)*VLOOKUP($F303,BY_IND_Demand_Drivers!$B$5:$J$100,8,FALSE)</f>
        <v>0</v>
      </c>
      <c r="M303" s="16">
        <f>VLOOKUP($D303,'Growth rate'!$B$3:$S$93,8,FALSE)*VLOOKUP($F303,BY_IND_Demand_Drivers!$B$5:$J$100,9,FALSE)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 t="shared" si="23"/>
        <v>40.765181633396502</v>
      </c>
      <c r="H304" s="16">
        <f t="shared" si="24"/>
        <v>0</v>
      </c>
      <c r="I304" s="16">
        <f t="shared" si="25"/>
        <v>0</v>
      </c>
      <c r="K304" s="16">
        <f>VLOOKUP($D304,'Growth rate'!$B$3:$S$93,8,FALSE)*VLOOKUP($F304,BY_IND_Demand_Drivers!$B$5:$J$100,7,FALSE)</f>
        <v>67.941969388994167</v>
      </c>
      <c r="L304" s="16">
        <f>VLOOKUP($D304,'Growth rate'!$B$3:$S$93,8,FALSE)*VLOOKUP($F304,BY_IND_Demand_Drivers!$B$5:$J$100,8,FALSE)</f>
        <v>0</v>
      </c>
      <c r="M304" s="16">
        <f>VLOOKUP($D304,'Growth rate'!$B$3:$S$93,8,FALSE)*VLOOKUP($F304,BY_IND_Demand_Drivers!$B$5:$J$100,9,FALSE)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 t="shared" si="23"/>
        <v>41.417424539530842</v>
      </c>
      <c r="H305" s="16">
        <f t="shared" si="24"/>
        <v>0</v>
      </c>
      <c r="I305" s="16">
        <f t="shared" si="25"/>
        <v>0</v>
      </c>
      <c r="K305" s="16">
        <f>VLOOKUP($D305,'Growth rate'!$B$3:$S$93,8,FALSE)*VLOOKUP($F305,BY_IND_Demand_Drivers!$B$5:$J$100,7,FALSE)</f>
        <v>69.029040899218074</v>
      </c>
      <c r="L305" s="16">
        <f>VLOOKUP($D305,'Growth rate'!$B$3:$S$93,8,FALSE)*VLOOKUP($F305,BY_IND_Demand_Drivers!$B$5:$J$100,8,FALSE)</f>
        <v>0</v>
      </c>
      <c r="M305" s="16">
        <f>VLOOKUP($D305,'Growth rate'!$B$3:$S$93,8,FALSE)*VLOOKUP($F305,BY_IND_Demand_Drivers!$B$5:$J$100,9,FALSE)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 t="shared" si="23"/>
        <v>42.080103332163326</v>
      </c>
      <c r="H306" s="16">
        <f t="shared" si="24"/>
        <v>0</v>
      </c>
      <c r="I306" s="16">
        <f t="shared" si="25"/>
        <v>0</v>
      </c>
      <c r="K306" s="16">
        <f>VLOOKUP($D306,'Growth rate'!$B$3:$S$93,8,FALSE)*VLOOKUP($F306,BY_IND_Demand_Drivers!$B$5:$J$100,7,FALSE)</f>
        <v>70.133505553605545</v>
      </c>
      <c r="L306" s="16">
        <f>VLOOKUP($D306,'Growth rate'!$B$3:$S$93,8,FALSE)*VLOOKUP($F306,BY_IND_Demand_Drivers!$B$5:$J$100,8,FALSE)</f>
        <v>0</v>
      </c>
      <c r="M306" s="16">
        <f>VLOOKUP($D306,'Growth rate'!$B$3:$S$93,8,FALSE)*VLOOKUP($F306,BY_IND_Demand_Drivers!$B$5:$J$100,9,FALSE)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 t="shared" si="23"/>
        <v>42.753384985477943</v>
      </c>
      <c r="H307" s="16">
        <f t="shared" si="24"/>
        <v>0</v>
      </c>
      <c r="I307" s="16">
        <f t="shared" si="25"/>
        <v>0</v>
      </c>
      <c r="K307" s="16">
        <f>VLOOKUP($D307,'Growth rate'!$B$3:$S$93,8,FALSE)*VLOOKUP($F307,BY_IND_Demand_Drivers!$B$5:$J$100,7,FALSE)</f>
        <v>71.255641642463246</v>
      </c>
      <c r="L307" s="16">
        <f>VLOOKUP($D307,'Growth rate'!$B$3:$S$93,8,FALSE)*VLOOKUP($F307,BY_IND_Demand_Drivers!$B$5:$J$100,8,FALSE)</f>
        <v>0</v>
      </c>
      <c r="M307" s="16">
        <f>VLOOKUP($D307,'Growth rate'!$B$3:$S$93,8,FALSE)*VLOOKUP($F307,BY_IND_Demand_Drivers!$B$5:$J$100,9,FALSE)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 t="shared" si="23"/>
        <v>43.437439145245584</v>
      </c>
      <c r="H308" s="16">
        <f t="shared" si="24"/>
        <v>0</v>
      </c>
      <c r="I308" s="16">
        <f t="shared" si="25"/>
        <v>0</v>
      </c>
      <c r="K308" s="16">
        <f>VLOOKUP($D308,'Growth rate'!$B$3:$S$93,8,FALSE)*VLOOKUP($F308,BY_IND_Demand_Drivers!$B$5:$J$100,7,FALSE)</f>
        <v>72.395731908742647</v>
      </c>
      <c r="L308" s="16">
        <f>VLOOKUP($D308,'Growth rate'!$B$3:$S$93,8,FALSE)*VLOOKUP($F308,BY_IND_Demand_Drivers!$B$5:$J$100,8,FALSE)</f>
        <v>0</v>
      </c>
      <c r="M308" s="16">
        <f>VLOOKUP($D308,'Growth rate'!$B$3:$S$93,8,FALSE)*VLOOKUP($F308,BY_IND_Demand_Drivers!$B$5:$J$100,9,FALSE)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 t="shared" si="23"/>
        <v>44.132438171569525</v>
      </c>
      <c r="H309" s="16">
        <f t="shared" si="24"/>
        <v>0</v>
      </c>
      <c r="I309" s="16">
        <f t="shared" si="25"/>
        <v>0</v>
      </c>
      <c r="K309" s="16">
        <f>VLOOKUP($D309,'Growth rate'!$B$3:$S$93,8,FALSE)*VLOOKUP($F309,BY_IND_Demand_Drivers!$B$5:$J$100,7,FALSE)</f>
        <v>73.554063619282545</v>
      </c>
      <c r="L309" s="16">
        <f>VLOOKUP($D309,'Growth rate'!$B$3:$S$93,8,FALSE)*VLOOKUP($F309,BY_IND_Demand_Drivers!$B$5:$J$100,8,FALSE)</f>
        <v>0</v>
      </c>
      <c r="M309" s="16">
        <f>VLOOKUP($D309,'Growth rate'!$B$3:$S$93,8,FALSE)*VLOOKUP($F309,BY_IND_Demand_Drivers!$B$5:$J$100,9,FALSE)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 t="shared" si="23"/>
        <v>44.838557182314652</v>
      </c>
      <c r="H310" s="16">
        <f t="shared" si="24"/>
        <v>0</v>
      </c>
      <c r="I310" s="16">
        <f t="shared" si="25"/>
        <v>0</v>
      </c>
      <c r="K310" s="16">
        <f>VLOOKUP($D310,'Growth rate'!$B$3:$S$93,8,FALSE)*VLOOKUP($F310,BY_IND_Demand_Drivers!$B$5:$J$100,7,FALSE)</f>
        <v>74.730928637191084</v>
      </c>
      <c r="L310" s="16">
        <f>VLOOKUP($D310,'Growth rate'!$B$3:$S$93,8,FALSE)*VLOOKUP($F310,BY_IND_Demand_Drivers!$B$5:$J$100,8,FALSE)</f>
        <v>0</v>
      </c>
      <c r="M310" s="16">
        <f>VLOOKUP($D310,'Growth rate'!$B$3:$S$93,8,FALSE)*VLOOKUP($F310,BY_IND_Demand_Drivers!$B$5:$J$100,9,FALSE)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 t="shared" si="23"/>
        <v>45.555974097231676</v>
      </c>
      <c r="H311" s="16">
        <f t="shared" si="24"/>
        <v>0</v>
      </c>
      <c r="I311" s="16">
        <f t="shared" si="25"/>
        <v>0</v>
      </c>
      <c r="K311" s="16">
        <f>VLOOKUP($D311,'Growth rate'!$B$3:$S$93,8,FALSE)*VLOOKUP($F311,BY_IND_Demand_Drivers!$B$5:$J$100,7,FALSE)</f>
        <v>75.926623495386124</v>
      </c>
      <c r="L311" s="16">
        <f>VLOOKUP($D311,'Growth rate'!$B$3:$S$93,8,FALSE)*VLOOKUP($F311,BY_IND_Demand_Drivers!$B$5:$J$100,8,FALSE)</f>
        <v>0</v>
      </c>
      <c r="M311" s="16">
        <f>VLOOKUP($D311,'Growth rate'!$B$3:$S$93,8,FALSE)*VLOOKUP($F311,BY_IND_Demand_Drivers!$B$5:$J$100,9,FALSE)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 t="shared" si="23"/>
        <v>46.284869682787388</v>
      </c>
      <c r="H312" s="16">
        <f t="shared" si="24"/>
        <v>0</v>
      </c>
      <c r="I312" s="16">
        <f t="shared" si="25"/>
        <v>0</v>
      </c>
      <c r="K312" s="16">
        <f>VLOOKUP($D312,'Growth rate'!$B$3:$S$93,8,FALSE)*VLOOKUP($F312,BY_IND_Demand_Drivers!$B$5:$J$100,7,FALSE)</f>
        <v>77.141449471312313</v>
      </c>
      <c r="L312" s="16">
        <f>VLOOKUP($D312,'Growth rate'!$B$3:$S$93,8,FALSE)*VLOOKUP($F312,BY_IND_Demand_Drivers!$B$5:$J$100,8,FALSE)</f>
        <v>0</v>
      </c>
      <c r="M312" s="16">
        <f>VLOOKUP($D312,'Growth rate'!$B$3:$S$93,8,FALSE)*VLOOKUP($F312,BY_IND_Demand_Drivers!$B$5:$J$100,9,FALSE)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 t="shared" si="23"/>
        <v>47.025427597711989</v>
      </c>
      <c r="H313" s="16">
        <f t="shared" si="24"/>
        <v>0</v>
      </c>
      <c r="I313" s="16">
        <f t="shared" si="25"/>
        <v>0</v>
      </c>
      <c r="K313" s="16">
        <f>VLOOKUP($D313,'Growth rate'!$B$3:$S$93,8,FALSE)*VLOOKUP($F313,BY_IND_Demand_Drivers!$B$5:$J$100,7,FALSE)</f>
        <v>78.375712662853317</v>
      </c>
      <c r="L313" s="16">
        <f>VLOOKUP($D313,'Growth rate'!$B$3:$S$93,8,FALSE)*VLOOKUP($F313,BY_IND_Demand_Drivers!$B$5:$J$100,8,FALSE)</f>
        <v>0</v>
      </c>
      <c r="M313" s="16">
        <f>VLOOKUP($D313,'Growth rate'!$B$3:$S$93,8,FALSE)*VLOOKUP($F313,BY_IND_Demand_Drivers!$B$5:$J$100,9,FALSE)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 t="shared" si="23"/>
        <v>47.777834439275374</v>
      </c>
      <c r="H314" s="16">
        <f t="shared" si="24"/>
        <v>0</v>
      </c>
      <c r="I314" s="16">
        <f t="shared" si="25"/>
        <v>0</v>
      </c>
      <c r="K314" s="16">
        <f>VLOOKUP($D314,'Growth rate'!$B$3:$S$93,8,FALSE)*VLOOKUP($F314,BY_IND_Demand_Drivers!$B$5:$J$100,7,FALSE)</f>
        <v>79.629724065458959</v>
      </c>
      <c r="L314" s="16">
        <f>VLOOKUP($D314,'Growth rate'!$B$3:$S$93,8,FALSE)*VLOOKUP($F314,BY_IND_Demand_Drivers!$B$5:$J$100,8,FALSE)</f>
        <v>0</v>
      </c>
      <c r="M314" s="16">
        <f>VLOOKUP($D314,'Growth rate'!$B$3:$S$93,8,FALSE)*VLOOKUP($F314,BY_IND_Demand_Drivers!$B$5:$J$100,9,FALSE)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 t="shared" si="23"/>
        <v>48.542279790303787</v>
      </c>
      <c r="H315" s="16">
        <f t="shared" si="24"/>
        <v>0</v>
      </c>
      <c r="I315" s="16">
        <f t="shared" si="25"/>
        <v>0</v>
      </c>
      <c r="K315" s="16">
        <f>VLOOKUP($D315,'Growth rate'!$B$3:$S$93,8,FALSE)*VLOOKUP($F315,BY_IND_Demand_Drivers!$B$5:$J$100,7,FALSE)</f>
        <v>80.903799650506315</v>
      </c>
      <c r="L315" s="16">
        <f>VLOOKUP($D315,'Growth rate'!$B$3:$S$93,8,FALSE)*VLOOKUP($F315,BY_IND_Demand_Drivers!$B$5:$J$100,8,FALSE)</f>
        <v>0</v>
      </c>
      <c r="M315" s="16">
        <f>VLOOKUP($D315,'Growth rate'!$B$3:$S$93,8,FALSE)*VLOOKUP($F315,BY_IND_Demand_Drivers!$B$5:$J$100,9,FALSE)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 t="shared" si="23"/>
        <v>49.318956266948646</v>
      </c>
      <c r="H316" s="16">
        <f t="shared" si="24"/>
        <v>0</v>
      </c>
      <c r="I316" s="16">
        <f t="shared" si="25"/>
        <v>0</v>
      </c>
      <c r="K316" s="16">
        <f>VLOOKUP($D316,'Growth rate'!$B$3:$S$93,8,FALSE)*VLOOKUP($F316,BY_IND_Demand_Drivers!$B$5:$J$100,7,FALSE)</f>
        <v>82.198260444914411</v>
      </c>
      <c r="L316" s="16">
        <f>VLOOKUP($D316,'Growth rate'!$B$3:$S$93,8,FALSE)*VLOOKUP($F316,BY_IND_Demand_Drivers!$B$5:$J$100,8,FALSE)</f>
        <v>0</v>
      </c>
      <c r="M316" s="16">
        <f>VLOOKUP($D316,'Growth rate'!$B$3:$S$93,8,FALSE)*VLOOKUP($F316,BY_IND_Demand_Drivers!$B$5:$J$100,9,FALSE)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 t="shared" si="23"/>
        <v>50.108059567219833</v>
      </c>
      <c r="H317" s="16">
        <f t="shared" si="24"/>
        <v>0</v>
      </c>
      <c r="I317" s="16">
        <f t="shared" si="25"/>
        <v>0</v>
      </c>
      <c r="K317" s="16">
        <f>VLOOKUP($D317,'Growth rate'!$B$3:$S$93,8,FALSE)*VLOOKUP($F317,BY_IND_Demand_Drivers!$B$5:$J$100,7,FALSE)</f>
        <v>83.513432612033057</v>
      </c>
      <c r="L317" s="16">
        <f>VLOOKUP($D317,'Growth rate'!$B$3:$S$93,8,FALSE)*VLOOKUP($F317,BY_IND_Demand_Drivers!$B$5:$J$100,8,FALSE)</f>
        <v>0</v>
      </c>
      <c r="M317" s="16">
        <f>VLOOKUP($D317,'Growth rate'!$B$3:$S$93,8,FALSE)*VLOOKUP($F317,BY_IND_Demand_Drivers!$B$5:$J$100,9,FALSE)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 t="shared" si="23"/>
        <v>50.909788520295344</v>
      </c>
      <c r="H318" s="16">
        <f t="shared" si="24"/>
        <v>0</v>
      </c>
      <c r="I318" s="16">
        <f t="shared" si="25"/>
        <v>0</v>
      </c>
      <c r="K318" s="16">
        <f>VLOOKUP($D318,'Growth rate'!$B$3:$S$93,8,FALSE)*VLOOKUP($F318,BY_IND_Demand_Drivers!$B$5:$J$100,7,FALSE)</f>
        <v>84.849647533825575</v>
      </c>
      <c r="L318" s="16">
        <f>VLOOKUP($D318,'Growth rate'!$B$3:$S$93,8,FALSE)*VLOOKUP($F318,BY_IND_Demand_Drivers!$B$5:$J$100,8,FALSE)</f>
        <v>0</v>
      </c>
      <c r="M318" s="16">
        <f>VLOOKUP($D318,'Growth rate'!$B$3:$S$93,8,FALSE)*VLOOKUP($F318,BY_IND_Demand_Drivers!$B$5:$J$100,9,FALSE)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 t="shared" si="23"/>
        <v>51.724345136620073</v>
      </c>
      <c r="H319" s="16">
        <f t="shared" si="24"/>
        <v>0</v>
      </c>
      <c r="I319" s="16">
        <f t="shared" si="25"/>
        <v>0</v>
      </c>
      <c r="K319" s="16">
        <f>VLOOKUP($D319,'Growth rate'!$B$3:$S$93,8,FALSE)*VLOOKUP($F319,BY_IND_Demand_Drivers!$B$5:$J$100,7,FALSE)</f>
        <v>86.207241894366788</v>
      </c>
      <c r="L319" s="16">
        <f>VLOOKUP($D319,'Growth rate'!$B$3:$S$93,8,FALSE)*VLOOKUP($F319,BY_IND_Demand_Drivers!$B$5:$J$100,8,FALSE)</f>
        <v>0</v>
      </c>
      <c r="M319" s="16">
        <f>VLOOKUP($D319,'Growth rate'!$B$3:$S$93,8,FALSE)*VLOOKUP($F319,BY_IND_Demand_Drivers!$B$5:$J$100,9,FALSE)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 t="shared" si="23"/>
        <v>52.551934658805997</v>
      </c>
      <c r="H320" s="16">
        <f t="shared" si="24"/>
        <v>0</v>
      </c>
      <c r="I320" s="16">
        <f t="shared" si="25"/>
        <v>0</v>
      </c>
      <c r="K320" s="16">
        <f>VLOOKUP($D320,'Growth rate'!$B$3:$S$93,8,FALSE)*VLOOKUP($F320,BY_IND_Demand_Drivers!$B$5:$J$100,7,FALSE)</f>
        <v>87.58655776467667</v>
      </c>
      <c r="L320" s="16">
        <f>VLOOKUP($D320,'Growth rate'!$B$3:$S$93,8,FALSE)*VLOOKUP($F320,BY_IND_Demand_Drivers!$B$5:$J$100,8,FALSE)</f>
        <v>0</v>
      </c>
      <c r="M320" s="16">
        <f>VLOOKUP($D320,'Growth rate'!$B$3:$S$93,8,FALSE)*VLOOKUP($F320,BY_IND_Demand_Drivers!$B$5:$J$100,9,FALSE)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 t="shared" si="23"/>
        <v>53.392765613346903</v>
      </c>
      <c r="H321" s="16">
        <f t="shared" si="24"/>
        <v>0</v>
      </c>
      <c r="I321" s="16">
        <f t="shared" si="25"/>
        <v>0</v>
      </c>
      <c r="K321" s="16">
        <f>VLOOKUP($D321,'Growth rate'!$B$3:$S$93,8,FALSE)*VLOOKUP($F321,BY_IND_Demand_Drivers!$B$5:$J$100,7,FALSE)</f>
        <v>88.987942688911502</v>
      </c>
      <c r="L321" s="16">
        <f>VLOOKUP($D321,'Growth rate'!$B$3:$S$93,8,FALSE)*VLOOKUP($F321,BY_IND_Demand_Drivers!$B$5:$J$100,8,FALSE)</f>
        <v>0</v>
      </c>
      <c r="M321" s="16">
        <f>VLOOKUP($D321,'Growth rate'!$B$3:$S$93,8,FALSE)*VLOOKUP($F321,BY_IND_Demand_Drivers!$B$5:$J$100,9,FALSE)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 t="shared" si="23"/>
        <v>54.247049863160449</v>
      </c>
      <c r="H322" s="16">
        <f t="shared" si="24"/>
        <v>0</v>
      </c>
      <c r="I322" s="16">
        <f t="shared" si="25"/>
        <v>0</v>
      </c>
      <c r="K322" s="16">
        <f>VLOOKUP($D322,'Growth rate'!$B$3:$S$93,8,FALSE)*VLOOKUP($F322,BY_IND_Demand_Drivers!$B$5:$J$100,7,FALSE)</f>
        <v>90.411749771934083</v>
      </c>
      <c r="L322" s="16">
        <f>VLOOKUP($D322,'Growth rate'!$B$3:$S$93,8,FALSE)*VLOOKUP($F322,BY_IND_Demand_Drivers!$B$5:$J$100,8,FALSE)</f>
        <v>0</v>
      </c>
      <c r="M322" s="16">
        <f>VLOOKUP($D322,'Growth rate'!$B$3:$S$93,8,FALSE)*VLOOKUP($F322,BY_IND_Demand_Drivers!$B$5:$J$100,9,FALSE)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 t="shared" si="23"/>
        <v>55.115002660971015</v>
      </c>
      <c r="H323" s="16">
        <f t="shared" si="24"/>
        <v>0</v>
      </c>
      <c r="I323" s="16">
        <f t="shared" si="25"/>
        <v>0</v>
      </c>
      <c r="K323" s="16">
        <f>VLOOKUP($D323,'Growth rate'!$B$3:$S$93,8,FALSE)*VLOOKUP($F323,BY_IND_Demand_Drivers!$B$5:$J$100,7,FALSE)</f>
        <v>91.858337768285026</v>
      </c>
      <c r="L323" s="16">
        <f>VLOOKUP($D323,'Growth rate'!$B$3:$S$93,8,FALSE)*VLOOKUP($F323,BY_IND_Demand_Drivers!$B$5:$J$100,8,FALSE)</f>
        <v>0</v>
      </c>
      <c r="M323" s="16">
        <f>VLOOKUP($D323,'Growth rate'!$B$3:$S$93,8,FALSE)*VLOOKUP($F323,BY_IND_Demand_Drivers!$B$5:$J$100,9,FALSE)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 t="shared" si="23"/>
        <v>55.996842703546562</v>
      </c>
      <c r="H324" s="16">
        <f t="shared" si="24"/>
        <v>0</v>
      </c>
      <c r="I324" s="16">
        <f t="shared" si="25"/>
        <v>0</v>
      </c>
      <c r="K324" s="16">
        <f>VLOOKUP($D324,'Growth rate'!$B$3:$S$93,8,FALSE)*VLOOKUP($F324,BY_IND_Demand_Drivers!$B$5:$J$100,7,FALSE)</f>
        <v>93.328071172577609</v>
      </c>
      <c r="L324" s="16">
        <f>VLOOKUP($D324,'Growth rate'!$B$3:$S$93,8,FALSE)*VLOOKUP($F324,BY_IND_Demand_Drivers!$B$5:$J$100,8,FALSE)</f>
        <v>0</v>
      </c>
      <c r="M324" s="16">
        <f>VLOOKUP($D324,'Growth rate'!$B$3:$S$93,8,FALSE)*VLOOKUP($F324,BY_IND_Demand_Drivers!$B$5:$J$100,9,FALSE)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 t="shared" ref="G325:G388" si="28">K325*$N325</f>
        <v>56.892792186803312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rate'!$B$3:$S$93,8,FALSE)*VLOOKUP($F325,BY_IND_Demand_Drivers!$B$5:$J$100,7,FALSE)</f>
        <v>94.821320311338852</v>
      </c>
      <c r="L325" s="16">
        <f>VLOOKUP($D325,'Growth rate'!$B$3:$S$93,8,FALSE)*VLOOKUP($F325,BY_IND_Demand_Drivers!$B$5:$J$100,8,FALSE)</f>
        <v>0</v>
      </c>
      <c r="M325" s="16">
        <f>VLOOKUP($D325,'Growth rate'!$B$3:$S$93,8,FALSE)*VLOOKUP($F325,BY_IND_Demand_Drivers!$B$5:$J$100,9,FALSE)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 t="shared" si="28"/>
        <v>57.80307686179215</v>
      </c>
      <c r="H326" s="16">
        <f t="shared" si="29"/>
        <v>0</v>
      </c>
      <c r="I326" s="16">
        <f t="shared" si="30"/>
        <v>0</v>
      </c>
      <c r="K326" s="16">
        <f>VLOOKUP($D326,'Growth rate'!$B$3:$S$93,8,FALSE)*VLOOKUP($F326,BY_IND_Demand_Drivers!$B$5:$J$100,7,FALSE)</f>
        <v>96.338461436320259</v>
      </c>
      <c r="L326" s="16">
        <f>VLOOKUP($D326,'Growth rate'!$B$3:$S$93,8,FALSE)*VLOOKUP($F326,BY_IND_Demand_Drivers!$B$5:$J$100,8,FALSE)</f>
        <v>0</v>
      </c>
      <c r="M326" s="16">
        <f>VLOOKUP($D326,'Growth rate'!$B$3:$S$93,8,FALSE)*VLOOKUP($F326,BY_IND_Demand_Drivers!$B$5:$J$100,9,FALSE)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 t="shared" si="28"/>
        <v>58.727926091580841</v>
      </c>
      <c r="H327" s="16">
        <f t="shared" si="29"/>
        <v>0</v>
      </c>
      <c r="I327" s="16">
        <f t="shared" si="30"/>
        <v>0</v>
      </c>
      <c r="K327" s="16">
        <f>VLOOKUP($D327,'Growth rate'!$B$3:$S$93,8,FALSE)*VLOOKUP($F327,BY_IND_Demand_Drivers!$B$5:$J$100,7,FALSE)</f>
        <v>97.879876819301401</v>
      </c>
      <c r="L327" s="16">
        <f>VLOOKUP($D327,'Growth rate'!$B$3:$S$93,8,FALSE)*VLOOKUP($F327,BY_IND_Demand_Drivers!$B$5:$J$100,8,FALSE)</f>
        <v>0</v>
      </c>
      <c r="M327" s="16">
        <f>VLOOKUP($D327,'Growth rate'!$B$3:$S$93,8,FALSE)*VLOOKUP($F327,BY_IND_Demand_Drivers!$B$5:$J$100,9,FALSE)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 t="shared" si="28"/>
        <v>59.667572909046129</v>
      </c>
      <c r="H328" s="16">
        <f t="shared" si="29"/>
        <v>0</v>
      </c>
      <c r="I328" s="16">
        <f t="shared" si="30"/>
        <v>0</v>
      </c>
      <c r="K328" s="16">
        <f>VLOOKUP($D328,'Growth rate'!$B$3:$S$93,8,FALSE)*VLOOKUP($F328,BY_IND_Demand_Drivers!$B$5:$J$100,7,FALSE)</f>
        <v>99.445954848410224</v>
      </c>
      <c r="L328" s="16">
        <f>VLOOKUP($D328,'Growth rate'!$B$3:$S$93,8,FALSE)*VLOOKUP($F328,BY_IND_Demand_Drivers!$B$5:$J$100,8,FALSE)</f>
        <v>0</v>
      </c>
      <c r="M328" s="16">
        <f>VLOOKUP($D328,'Growth rate'!$B$3:$S$93,8,FALSE)*VLOOKUP($F328,BY_IND_Demand_Drivers!$B$5:$J$100,9,FALSE)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 t="shared" si="28"/>
        <v>60.622254075590853</v>
      </c>
      <c r="H329" s="16">
        <f t="shared" si="29"/>
        <v>0</v>
      </c>
      <c r="I329" s="16">
        <f t="shared" si="30"/>
        <v>0</v>
      </c>
      <c r="K329" s="16">
        <f>VLOOKUP($D329,'Growth rate'!$B$3:$S$93,8,FALSE)*VLOOKUP($F329,BY_IND_Demand_Drivers!$B$5:$J$100,7,FALSE)</f>
        <v>101.03709012598476</v>
      </c>
      <c r="L329" s="16">
        <f>VLOOKUP($D329,'Growth rate'!$B$3:$S$93,8,FALSE)*VLOOKUP($F329,BY_IND_Demand_Drivers!$B$5:$J$100,8,FALSE)</f>
        <v>0</v>
      </c>
      <c r="M329" s="16">
        <f>VLOOKUP($D329,'Growth rate'!$B$3:$S$93,8,FALSE)*VLOOKUP($F329,BY_IND_Demand_Drivers!$B$5:$J$100,9,FALSE)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 t="shared" si="28"/>
        <v>61.592210140800333</v>
      </c>
      <c r="H330" s="16">
        <f t="shared" si="29"/>
        <v>0</v>
      </c>
      <c r="I330" s="16">
        <f t="shared" si="30"/>
        <v>0</v>
      </c>
      <c r="K330" s="16">
        <f>VLOOKUP($D330,'Growth rate'!$B$3:$S$93,8,FALSE)*VLOOKUP($F330,BY_IND_Demand_Drivers!$B$5:$J$100,7,FALSE)</f>
        <v>102.65368356800056</v>
      </c>
      <c r="L330" s="16">
        <f>VLOOKUP($D330,'Growth rate'!$B$3:$S$93,8,FALSE)*VLOOKUP($F330,BY_IND_Demand_Drivers!$B$5:$J$100,8,FALSE)</f>
        <v>0</v>
      </c>
      <c r="M330" s="16">
        <f>VLOOKUP($D330,'Growth rate'!$B$3:$S$93,8,FALSE)*VLOOKUP($F330,BY_IND_Demand_Drivers!$B$5:$J$100,9,FALSE)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 t="shared" si="28"/>
        <v>62.577685503053139</v>
      </c>
      <c r="H331" s="16">
        <f t="shared" si="29"/>
        <v>0</v>
      </c>
      <c r="I331" s="16">
        <f t="shared" si="30"/>
        <v>0</v>
      </c>
      <c r="K331" s="16">
        <f>VLOOKUP($D331,'Growth rate'!$B$3:$S$93,8,FALSE)*VLOOKUP($F331,BY_IND_Demand_Drivers!$B$5:$J$100,7,FALSE)</f>
        <v>104.29614250508857</v>
      </c>
      <c r="L331" s="16">
        <f>VLOOKUP($D331,'Growth rate'!$B$3:$S$93,8,FALSE)*VLOOKUP($F331,BY_IND_Demand_Drivers!$B$5:$J$100,8,FALSE)</f>
        <v>0</v>
      </c>
      <c r="M331" s="16">
        <f>VLOOKUP($D331,'Growth rate'!$B$3:$S$93,8,FALSE)*VLOOKUP($F331,BY_IND_Demand_Drivers!$B$5:$J$100,9,FALSE)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 t="shared" si="28"/>
        <v>42.992216982178199</v>
      </c>
      <c r="H332" s="16">
        <f t="shared" si="29"/>
        <v>0</v>
      </c>
      <c r="I332" s="16">
        <f t="shared" si="30"/>
        <v>0</v>
      </c>
      <c r="K332" s="16">
        <f>VLOOKUP($D332,'Growth rate'!$B$3:$S$93,8,FALSE)*VLOOKUP($F332,BY_IND_Demand_Drivers!$B$5:$J$100,7,FALSE)</f>
        <v>42.992216982178199</v>
      </c>
      <c r="L332" s="16">
        <f>VLOOKUP($D332,'Growth rate'!$B$3:$S$93,8,FALSE)*VLOOKUP($F332,BY_IND_Demand_Drivers!$B$5:$J$100,8,FALSE)</f>
        <v>0</v>
      </c>
      <c r="M332" s="16">
        <f>VLOOKUP($D332,'Growth rate'!$B$3:$S$93,8,FALSE)*VLOOKUP($F332,BY_IND_Demand_Drivers!$B$5:$J$100,9,FALSE)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 t="shared" si="28"/>
        <v>44.993768385747849</v>
      </c>
      <c r="H333" s="16">
        <f t="shared" si="29"/>
        <v>0</v>
      </c>
      <c r="I333" s="16">
        <f t="shared" si="30"/>
        <v>0</v>
      </c>
      <c r="K333" s="16">
        <f>VLOOKUP($D333,'Growth rate'!$B$3:$S$93,8,FALSE)*VLOOKUP($F333,BY_IND_Demand_Drivers!$B$5:$J$100,7,FALSE)</f>
        <v>44.993768385747849</v>
      </c>
      <c r="L333" s="16">
        <f>VLOOKUP($D333,'Growth rate'!$B$3:$S$93,8,FALSE)*VLOOKUP($F333,BY_IND_Demand_Drivers!$B$5:$J$100,8,FALSE)</f>
        <v>0</v>
      </c>
      <c r="M333" s="16">
        <f>VLOOKUP($D333,'Growth rate'!$B$3:$S$93,8,FALSE)*VLOOKUP($F333,BY_IND_Demand_Drivers!$B$5:$J$100,9,FALSE)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 t="shared" si="28"/>
        <v>46.995319789317492</v>
      </c>
      <c r="H334" s="16">
        <f t="shared" si="29"/>
        <v>0</v>
      </c>
      <c r="I334" s="16">
        <f t="shared" si="30"/>
        <v>0</v>
      </c>
      <c r="K334" s="16">
        <f>VLOOKUP($D334,'Growth rate'!$B$3:$S$93,8,FALSE)*VLOOKUP($F334,BY_IND_Demand_Drivers!$B$5:$J$100,7,FALSE)</f>
        <v>46.995319789317492</v>
      </c>
      <c r="L334" s="16">
        <f>VLOOKUP($D334,'Growth rate'!$B$3:$S$93,8,FALSE)*VLOOKUP($F334,BY_IND_Demand_Drivers!$B$5:$J$100,8,FALSE)</f>
        <v>0</v>
      </c>
      <c r="M334" s="16">
        <f>VLOOKUP($D334,'Growth rate'!$B$3:$S$93,8,FALSE)*VLOOKUP($F334,BY_IND_Demand_Drivers!$B$5:$J$100,9,FALSE)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 t="shared" si="28"/>
        <v>48.996871192887141</v>
      </c>
      <c r="H335" s="16">
        <f t="shared" si="29"/>
        <v>0</v>
      </c>
      <c r="I335" s="16">
        <f t="shared" si="30"/>
        <v>0</v>
      </c>
      <c r="K335" s="16">
        <f>VLOOKUP($D335,'Growth rate'!$B$3:$S$93,8,FALSE)*VLOOKUP($F335,BY_IND_Demand_Drivers!$B$5:$J$100,7,FALSE)</f>
        <v>48.996871192887141</v>
      </c>
      <c r="L335" s="16">
        <f>VLOOKUP($D335,'Growth rate'!$B$3:$S$93,8,FALSE)*VLOOKUP($F335,BY_IND_Demand_Drivers!$B$5:$J$100,8,FALSE)</f>
        <v>0</v>
      </c>
      <c r="M335" s="16">
        <f>VLOOKUP($D335,'Growth rate'!$B$3:$S$93,8,FALSE)*VLOOKUP($F335,BY_IND_Demand_Drivers!$B$5:$J$100,9,FALSE)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 t="shared" si="28"/>
        <v>50.998422596456784</v>
      </c>
      <c r="H336" s="16">
        <f t="shared" si="29"/>
        <v>0</v>
      </c>
      <c r="I336" s="16">
        <f t="shared" si="30"/>
        <v>0</v>
      </c>
      <c r="K336" s="16">
        <f>VLOOKUP($D336,'Growth rate'!$B$3:$S$93,8,FALSE)*VLOOKUP($F336,BY_IND_Demand_Drivers!$B$5:$J$100,7,FALSE)</f>
        <v>50.998422596456784</v>
      </c>
      <c r="L336" s="16">
        <f>VLOOKUP($D336,'Growth rate'!$B$3:$S$93,8,FALSE)*VLOOKUP($F336,BY_IND_Demand_Drivers!$B$5:$J$100,8,FALSE)</f>
        <v>0</v>
      </c>
      <c r="M336" s="16">
        <f>VLOOKUP($D336,'Growth rate'!$B$3:$S$93,8,FALSE)*VLOOKUP($F336,BY_IND_Demand_Drivers!$B$5:$J$100,9,FALSE)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 t="shared" si="28"/>
        <v>52.999974000026434</v>
      </c>
      <c r="H337" s="16">
        <f t="shared" si="29"/>
        <v>0</v>
      </c>
      <c r="I337" s="16">
        <f t="shared" si="30"/>
        <v>0</v>
      </c>
      <c r="K337" s="16">
        <f>VLOOKUP($D337,'Growth rate'!$B$3:$S$93,8,FALSE)*VLOOKUP($F337,BY_IND_Demand_Drivers!$B$5:$J$100,7,FALSE)</f>
        <v>52.999974000026434</v>
      </c>
      <c r="L337" s="16">
        <f>VLOOKUP($D337,'Growth rate'!$B$3:$S$93,8,FALSE)*VLOOKUP($F337,BY_IND_Demand_Drivers!$B$5:$J$100,8,FALSE)</f>
        <v>0</v>
      </c>
      <c r="M337" s="16">
        <f>VLOOKUP($D337,'Growth rate'!$B$3:$S$93,8,FALSE)*VLOOKUP($F337,BY_IND_Demand_Drivers!$B$5:$J$100,9,FALSE)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 t="shared" si="28"/>
        <v>49.501372863236469</v>
      </c>
      <c r="H338" s="16">
        <f t="shared" si="29"/>
        <v>0</v>
      </c>
      <c r="I338" s="16">
        <f t="shared" si="30"/>
        <v>0</v>
      </c>
      <c r="K338" s="16">
        <f>VLOOKUP($D338,'Growth rate'!$B$3:$S$93,8,FALSE)*VLOOKUP($F338,BY_IND_Demand_Drivers!$B$5:$J$100,7,FALSE)</f>
        <v>55.001525403596077</v>
      </c>
      <c r="L338" s="16">
        <f>VLOOKUP($D338,'Growth rate'!$B$3:$S$93,8,FALSE)*VLOOKUP($F338,BY_IND_Demand_Drivers!$B$5:$J$100,8,FALSE)</f>
        <v>0</v>
      </c>
      <c r="M338" s="16">
        <f>VLOOKUP($D338,'Growth rate'!$B$3:$S$93,8,FALSE)*VLOOKUP($F338,BY_IND_Demand_Drivers!$B$5:$J$100,9,FALSE)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 t="shared" si="28"/>
        <v>50.732738358377496</v>
      </c>
      <c r="H339" s="16">
        <f t="shared" si="29"/>
        <v>0</v>
      </c>
      <c r="I339" s="16">
        <f t="shared" si="30"/>
        <v>0</v>
      </c>
      <c r="K339" s="16">
        <f>VLOOKUP($D339,'Growth rate'!$B$3:$S$93,8,FALSE)*VLOOKUP($F339,BY_IND_Demand_Drivers!$B$5:$J$100,7,FALSE)</f>
        <v>57.003076807165726</v>
      </c>
      <c r="L339" s="16">
        <f>VLOOKUP($D339,'Growth rate'!$B$3:$S$93,8,FALSE)*VLOOKUP($F339,BY_IND_Demand_Drivers!$B$5:$J$100,8,FALSE)</f>
        <v>0</v>
      </c>
      <c r="M339" s="16">
        <f>VLOOKUP($D339,'Growth rate'!$B$3:$S$93,8,FALSE)*VLOOKUP($F339,BY_IND_Demand_Drivers!$B$5:$J$100,9,FALSE)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 t="shared" si="28"/>
        <v>51.924072825447126</v>
      </c>
      <c r="H340" s="16">
        <f t="shared" si="29"/>
        <v>0</v>
      </c>
      <c r="I340" s="16">
        <f t="shared" si="30"/>
        <v>0</v>
      </c>
      <c r="K340" s="16">
        <f>VLOOKUP($D340,'Growth rate'!$B$3:$S$93,8,FALSE)*VLOOKUP($F340,BY_IND_Demand_Drivers!$B$5:$J$100,7,FALSE)</f>
        <v>59.004628210735369</v>
      </c>
      <c r="L340" s="16">
        <f>VLOOKUP($D340,'Growth rate'!$B$3:$S$93,8,FALSE)*VLOOKUP($F340,BY_IND_Demand_Drivers!$B$5:$J$100,8,FALSE)</f>
        <v>0</v>
      </c>
      <c r="M340" s="16">
        <f>VLOOKUP($D340,'Growth rate'!$B$3:$S$93,8,FALSE)*VLOOKUP($F340,BY_IND_Demand_Drivers!$B$5:$J$100,9,FALSE)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 t="shared" si="28"/>
        <v>53.075376264445367</v>
      </c>
      <c r="H341" s="16">
        <f t="shared" si="29"/>
        <v>0</v>
      </c>
      <c r="I341" s="16">
        <f t="shared" si="30"/>
        <v>0</v>
      </c>
      <c r="K341" s="16">
        <f>VLOOKUP($D341,'Growth rate'!$B$3:$S$93,8,FALSE)*VLOOKUP($F341,BY_IND_Demand_Drivers!$B$5:$J$100,7,FALSE)</f>
        <v>61.006179614305019</v>
      </c>
      <c r="L341" s="16">
        <f>VLOOKUP($D341,'Growth rate'!$B$3:$S$93,8,FALSE)*VLOOKUP($F341,BY_IND_Demand_Drivers!$B$5:$J$100,8,FALSE)</f>
        <v>0</v>
      </c>
      <c r="M341" s="16">
        <f>VLOOKUP($D341,'Growth rate'!$B$3:$S$93,8,FALSE)*VLOOKUP($F341,BY_IND_Demand_Drivers!$B$5:$J$100,9,FALSE)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 t="shared" si="28"/>
        <v>54.186648675372211</v>
      </c>
      <c r="H342" s="16">
        <f t="shared" si="29"/>
        <v>0</v>
      </c>
      <c r="I342" s="16">
        <f t="shared" si="30"/>
        <v>0</v>
      </c>
      <c r="K342" s="16">
        <f>VLOOKUP($D342,'Growth rate'!$B$3:$S$93,8,FALSE)*VLOOKUP($F342,BY_IND_Demand_Drivers!$B$5:$J$100,7,FALSE)</f>
        <v>63.007731017874669</v>
      </c>
      <c r="L342" s="16">
        <f>VLOOKUP($D342,'Growth rate'!$B$3:$S$93,8,FALSE)*VLOOKUP($F342,BY_IND_Demand_Drivers!$B$5:$J$100,8,FALSE)</f>
        <v>0</v>
      </c>
      <c r="M342" s="16">
        <f>VLOOKUP($D342,'Growth rate'!$B$3:$S$93,8,FALSE)*VLOOKUP($F342,BY_IND_Demand_Drivers!$B$5:$J$100,9,FALSE)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 t="shared" si="28"/>
        <v>55.257890058227666</v>
      </c>
      <c r="H343" s="16">
        <f t="shared" si="29"/>
        <v>0</v>
      </c>
      <c r="I343" s="16">
        <f t="shared" si="30"/>
        <v>0</v>
      </c>
      <c r="K343" s="16">
        <f>VLOOKUP($D343,'Growth rate'!$B$3:$S$93,8,FALSE)*VLOOKUP($F343,BY_IND_Demand_Drivers!$B$5:$J$100,7,FALSE)</f>
        <v>65.009282421444311</v>
      </c>
      <c r="L343" s="16">
        <f>VLOOKUP($D343,'Growth rate'!$B$3:$S$93,8,FALSE)*VLOOKUP($F343,BY_IND_Demand_Drivers!$B$5:$J$100,8,FALSE)</f>
        <v>0</v>
      </c>
      <c r="M343" s="16">
        <f>VLOOKUP($D343,'Growth rate'!$B$3:$S$93,8,FALSE)*VLOOKUP($F343,BY_IND_Demand_Drivers!$B$5:$J$100,9,FALSE)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 t="shared" si="28"/>
        <v>56.121573328449195</v>
      </c>
      <c r="H344" s="16">
        <f t="shared" si="29"/>
        <v>0</v>
      </c>
      <c r="I344" s="16">
        <f t="shared" si="30"/>
        <v>0</v>
      </c>
      <c r="K344" s="16">
        <f>VLOOKUP($D344,'Growth rate'!$B$3:$S$93,8,FALSE)*VLOOKUP($F344,BY_IND_Demand_Drivers!$B$5:$J$100,7,FALSE)</f>
        <v>67.010833825013961</v>
      </c>
      <c r="L344" s="16">
        <f>VLOOKUP($D344,'Growth rate'!$B$3:$S$93,8,FALSE)*VLOOKUP($F344,BY_IND_Demand_Drivers!$B$5:$J$100,8,FALSE)</f>
        <v>0</v>
      </c>
      <c r="M344" s="16">
        <f>VLOOKUP($D344,'Growth rate'!$B$3:$S$93,8,FALSE)*VLOOKUP($F344,BY_IND_Demand_Drivers!$B$5:$J$100,9,FALSE)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 t="shared" si="28"/>
        <v>56.935217813581474</v>
      </c>
      <c r="H345" s="16">
        <f t="shared" si="29"/>
        <v>0</v>
      </c>
      <c r="I345" s="16">
        <f t="shared" si="30"/>
        <v>0</v>
      </c>
      <c r="K345" s="16">
        <f>VLOOKUP($D345,'Growth rate'!$B$3:$S$93,8,FALSE)*VLOOKUP($F345,BY_IND_Demand_Drivers!$B$5:$J$100,7,FALSE)</f>
        <v>69.012385228583611</v>
      </c>
      <c r="L345" s="16">
        <f>VLOOKUP($D345,'Growth rate'!$B$3:$S$93,8,FALSE)*VLOOKUP($F345,BY_IND_Demand_Drivers!$B$5:$J$100,8,FALSE)</f>
        <v>0</v>
      </c>
      <c r="M345" s="16">
        <f>VLOOKUP($D345,'Growth rate'!$B$3:$S$93,8,FALSE)*VLOOKUP($F345,BY_IND_Demand_Drivers!$B$5:$J$100,9,FALSE)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 t="shared" si="28"/>
        <v>57.698823513624525</v>
      </c>
      <c r="H346" s="16">
        <f t="shared" si="29"/>
        <v>0</v>
      </c>
      <c r="I346" s="16">
        <f t="shared" si="30"/>
        <v>0</v>
      </c>
      <c r="K346" s="16">
        <f>VLOOKUP($D346,'Growth rate'!$B$3:$S$93,8,FALSE)*VLOOKUP($F346,BY_IND_Demand_Drivers!$B$5:$J$100,7,FALSE)</f>
        <v>71.013936632153261</v>
      </c>
      <c r="L346" s="16">
        <f>VLOOKUP($D346,'Growth rate'!$B$3:$S$93,8,FALSE)*VLOOKUP($F346,BY_IND_Demand_Drivers!$B$5:$J$100,8,FALSE)</f>
        <v>0</v>
      </c>
      <c r="M346" s="16">
        <f>VLOOKUP($D346,'Growth rate'!$B$3:$S$93,8,FALSE)*VLOOKUP($F346,BY_IND_Demand_Drivers!$B$5:$J$100,9,FALSE)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 t="shared" si="28"/>
        <v>58.412390428578327</v>
      </c>
      <c r="H347" s="16">
        <f t="shared" si="29"/>
        <v>0</v>
      </c>
      <c r="I347" s="16">
        <f t="shared" si="30"/>
        <v>0</v>
      </c>
      <c r="K347" s="16">
        <f>VLOOKUP($D347,'Growth rate'!$B$3:$S$93,8,FALSE)*VLOOKUP($F347,BY_IND_Demand_Drivers!$B$5:$J$100,7,FALSE)</f>
        <v>73.01548803572291</v>
      </c>
      <c r="L347" s="16">
        <f>VLOOKUP($D347,'Growth rate'!$B$3:$S$93,8,FALSE)*VLOOKUP($F347,BY_IND_Demand_Drivers!$B$5:$J$100,8,FALSE)</f>
        <v>0</v>
      </c>
      <c r="M347" s="16">
        <f>VLOOKUP($D347,'Growth rate'!$B$3:$S$93,8,FALSE)*VLOOKUP($F347,BY_IND_Demand_Drivers!$B$5:$J$100,9,FALSE)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 t="shared" si="28"/>
        <v>59.075918558442886</v>
      </c>
      <c r="H348" s="16">
        <f t="shared" si="29"/>
        <v>0</v>
      </c>
      <c r="I348" s="16">
        <f t="shared" si="30"/>
        <v>0</v>
      </c>
      <c r="K348" s="16">
        <f>VLOOKUP($D348,'Growth rate'!$B$3:$S$93,8,FALSE)*VLOOKUP($F348,BY_IND_Demand_Drivers!$B$5:$J$100,7,FALSE)</f>
        <v>75.01703943929256</v>
      </c>
      <c r="L348" s="16">
        <f>VLOOKUP($D348,'Growth rate'!$B$3:$S$93,8,FALSE)*VLOOKUP($F348,BY_IND_Demand_Drivers!$B$5:$J$100,8,FALSE)</f>
        <v>0</v>
      </c>
      <c r="M348" s="16">
        <f>VLOOKUP($D348,'Growth rate'!$B$3:$S$93,8,FALSE)*VLOOKUP($F348,BY_IND_Demand_Drivers!$B$5:$J$100,9,FALSE)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 t="shared" si="28"/>
        <v>59.689407903218196</v>
      </c>
      <c r="H349" s="16">
        <f t="shared" si="29"/>
        <v>0</v>
      </c>
      <c r="I349" s="16">
        <f t="shared" si="30"/>
        <v>0</v>
      </c>
      <c r="K349" s="16">
        <f>VLOOKUP($D349,'Growth rate'!$B$3:$S$93,8,FALSE)*VLOOKUP($F349,BY_IND_Demand_Drivers!$B$5:$J$100,7,FALSE)</f>
        <v>77.018590842862196</v>
      </c>
      <c r="L349" s="16">
        <f>VLOOKUP($D349,'Growth rate'!$B$3:$S$93,8,FALSE)*VLOOKUP($F349,BY_IND_Demand_Drivers!$B$5:$J$100,8,FALSE)</f>
        <v>0</v>
      </c>
      <c r="M349" s="16">
        <f>VLOOKUP($D349,'Growth rate'!$B$3:$S$93,8,FALSE)*VLOOKUP($F349,BY_IND_Demand_Drivers!$B$5:$J$100,9,FALSE)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 t="shared" si="28"/>
        <v>60.252858462904278</v>
      </c>
      <c r="H350" s="16">
        <f t="shared" si="29"/>
        <v>0</v>
      </c>
      <c r="I350" s="16">
        <f t="shared" si="30"/>
        <v>0</v>
      </c>
      <c r="K350" s="16">
        <f>VLOOKUP($D350,'Growth rate'!$B$3:$S$93,8,FALSE)*VLOOKUP($F350,BY_IND_Demand_Drivers!$B$5:$J$100,7,FALSE)</f>
        <v>79.020142246431845</v>
      </c>
      <c r="L350" s="16">
        <f>VLOOKUP($D350,'Growth rate'!$B$3:$S$93,8,FALSE)*VLOOKUP($F350,BY_IND_Demand_Drivers!$B$5:$J$100,8,FALSE)</f>
        <v>0</v>
      </c>
      <c r="M350" s="16">
        <f>VLOOKUP($D350,'Growth rate'!$B$3:$S$93,8,FALSE)*VLOOKUP($F350,BY_IND_Demand_Drivers!$B$5:$J$100,9,FALSE)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 t="shared" si="28"/>
        <v>60.766270237501118</v>
      </c>
      <c r="H351" s="16">
        <f t="shared" si="29"/>
        <v>0</v>
      </c>
      <c r="I351" s="16">
        <f t="shared" si="30"/>
        <v>0</v>
      </c>
      <c r="K351" s="16">
        <f>VLOOKUP($D351,'Growth rate'!$B$3:$S$93,8,FALSE)*VLOOKUP($F351,BY_IND_Demand_Drivers!$B$5:$J$100,7,FALSE)</f>
        <v>81.021693650001495</v>
      </c>
      <c r="L351" s="16">
        <f>VLOOKUP($D351,'Growth rate'!$B$3:$S$93,8,FALSE)*VLOOKUP($F351,BY_IND_Demand_Drivers!$B$5:$J$100,8,FALSE)</f>
        <v>0</v>
      </c>
      <c r="M351" s="16">
        <f>VLOOKUP($D351,'Growth rate'!$B$3:$S$93,8,FALSE)*VLOOKUP($F351,BY_IND_Demand_Drivers!$B$5:$J$100,9,FALSE)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 t="shared" si="28"/>
        <v>61.229643227008715</v>
      </c>
      <c r="H352" s="16">
        <f t="shared" si="29"/>
        <v>0</v>
      </c>
      <c r="I352" s="16">
        <f t="shared" si="30"/>
        <v>0</v>
      </c>
      <c r="K352" s="16">
        <f>VLOOKUP($D352,'Growth rate'!$B$3:$S$93,8,FALSE)*VLOOKUP($F352,BY_IND_Demand_Drivers!$B$5:$J$100,7,FALSE)</f>
        <v>83.023245053571145</v>
      </c>
      <c r="L352" s="16">
        <f>VLOOKUP($D352,'Growth rate'!$B$3:$S$93,8,FALSE)*VLOOKUP($F352,BY_IND_Demand_Drivers!$B$5:$J$100,8,FALSE)</f>
        <v>0</v>
      </c>
      <c r="M352" s="16">
        <f>VLOOKUP($D352,'Growth rate'!$B$3:$S$93,8,FALSE)*VLOOKUP($F352,BY_IND_Demand_Drivers!$B$5:$J$100,9,FALSE)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 t="shared" si="28"/>
        <v>61.642977431427077</v>
      </c>
      <c r="H353" s="16">
        <f t="shared" si="29"/>
        <v>0</v>
      </c>
      <c r="I353" s="16">
        <f t="shared" si="30"/>
        <v>0</v>
      </c>
      <c r="K353" s="16">
        <f>VLOOKUP($D353,'Growth rate'!$B$3:$S$93,8,FALSE)*VLOOKUP($F353,BY_IND_Demand_Drivers!$B$5:$J$100,7,FALSE)</f>
        <v>85.024796457140795</v>
      </c>
      <c r="L353" s="16">
        <f>VLOOKUP($D353,'Growth rate'!$B$3:$S$93,8,FALSE)*VLOOKUP($F353,BY_IND_Demand_Drivers!$B$5:$J$100,8,FALSE)</f>
        <v>0</v>
      </c>
      <c r="M353" s="16">
        <f>VLOOKUP($D353,'Growth rate'!$B$3:$S$93,8,FALSE)*VLOOKUP($F353,BY_IND_Demand_Drivers!$B$5:$J$100,9,FALSE)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 t="shared" si="28"/>
        <v>62.006272850756176</v>
      </c>
      <c r="H354" s="16">
        <f t="shared" si="29"/>
        <v>0</v>
      </c>
      <c r="I354" s="16">
        <f t="shared" si="30"/>
        <v>0</v>
      </c>
      <c r="K354" s="16">
        <f>VLOOKUP($D354,'Growth rate'!$B$3:$S$93,8,FALSE)*VLOOKUP($F354,BY_IND_Demand_Drivers!$B$5:$J$100,7,FALSE)</f>
        <v>87.02634786071043</v>
      </c>
      <c r="L354" s="16">
        <f>VLOOKUP($D354,'Growth rate'!$B$3:$S$93,8,FALSE)*VLOOKUP($F354,BY_IND_Demand_Drivers!$B$5:$J$100,8,FALSE)</f>
        <v>0</v>
      </c>
      <c r="M354" s="16">
        <f>VLOOKUP($D354,'Growth rate'!$B$3:$S$93,8,FALSE)*VLOOKUP($F354,BY_IND_Demand_Drivers!$B$5:$J$100,9,FALSE)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 t="shared" si="28"/>
        <v>62.31952948499606</v>
      </c>
      <c r="H355" s="16">
        <f t="shared" si="29"/>
        <v>0</v>
      </c>
      <c r="I355" s="16">
        <f t="shared" si="30"/>
        <v>0</v>
      </c>
      <c r="K355" s="16">
        <f>VLOOKUP($D355,'Growth rate'!$B$3:$S$93,8,FALSE)*VLOOKUP($F355,BY_IND_Demand_Drivers!$B$5:$J$100,7,FALSE)</f>
        <v>89.027899264280094</v>
      </c>
      <c r="L355" s="16">
        <f>VLOOKUP($D355,'Growth rate'!$B$3:$S$93,8,FALSE)*VLOOKUP($F355,BY_IND_Demand_Drivers!$B$5:$J$100,8,FALSE)</f>
        <v>0</v>
      </c>
      <c r="M355" s="16">
        <f>VLOOKUP($D355,'Growth rate'!$B$3:$S$93,8,FALSE)*VLOOKUP($F355,BY_IND_Demand_Drivers!$B$5:$J$100,9,FALSE)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 t="shared" si="28"/>
        <v>62.582747334146688</v>
      </c>
      <c r="H356" s="16">
        <f t="shared" si="29"/>
        <v>0</v>
      </c>
      <c r="I356" s="16">
        <f t="shared" si="30"/>
        <v>0</v>
      </c>
      <c r="K356" s="16">
        <f>VLOOKUP($D356,'Growth rate'!$B$3:$S$93,8,FALSE)*VLOOKUP($F356,BY_IND_Demand_Drivers!$B$5:$J$100,7,FALSE)</f>
        <v>91.02945066784973</v>
      </c>
      <c r="L356" s="16">
        <f>VLOOKUP($D356,'Growth rate'!$B$3:$S$93,8,FALSE)*VLOOKUP($F356,BY_IND_Demand_Drivers!$B$5:$J$100,8,FALSE)</f>
        <v>0</v>
      </c>
      <c r="M356" s="16">
        <f>VLOOKUP($D356,'Growth rate'!$B$3:$S$93,8,FALSE)*VLOOKUP($F356,BY_IND_Demand_Drivers!$B$5:$J$100,9,FALSE)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 t="shared" si="28"/>
        <v>62.795926398208074</v>
      </c>
      <c r="H357" s="16">
        <f t="shared" si="29"/>
        <v>0</v>
      </c>
      <c r="I357" s="16">
        <f t="shared" si="30"/>
        <v>0</v>
      </c>
      <c r="K357" s="16">
        <f>VLOOKUP($D357,'Growth rate'!$B$3:$S$93,8,FALSE)*VLOOKUP($F357,BY_IND_Demand_Drivers!$B$5:$J$100,7,FALSE)</f>
        <v>93.03100207141938</v>
      </c>
      <c r="L357" s="16">
        <f>VLOOKUP($D357,'Growth rate'!$B$3:$S$93,8,FALSE)*VLOOKUP($F357,BY_IND_Demand_Drivers!$B$5:$J$100,8,FALSE)</f>
        <v>0</v>
      </c>
      <c r="M357" s="16">
        <f>VLOOKUP($D357,'Growth rate'!$B$3:$S$93,8,FALSE)*VLOOKUP($F357,BY_IND_Demand_Drivers!$B$5:$J$100,9,FALSE)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 t="shared" si="28"/>
        <v>62.959066677180232</v>
      </c>
      <c r="H358" s="16">
        <f t="shared" si="29"/>
        <v>0</v>
      </c>
      <c r="I358" s="16">
        <f t="shared" si="30"/>
        <v>0</v>
      </c>
      <c r="K358" s="16">
        <f>VLOOKUP($D358,'Growth rate'!$B$3:$S$93,8,FALSE)*VLOOKUP($F358,BY_IND_Demand_Drivers!$B$5:$J$100,7,FALSE)</f>
        <v>95.032553474989029</v>
      </c>
      <c r="L358" s="16">
        <f>VLOOKUP($D358,'Growth rate'!$B$3:$S$93,8,FALSE)*VLOOKUP($F358,BY_IND_Demand_Drivers!$B$5:$J$100,8,FALSE)</f>
        <v>0</v>
      </c>
      <c r="M358" s="16">
        <f>VLOOKUP($D358,'Growth rate'!$B$3:$S$93,8,FALSE)*VLOOKUP($F358,BY_IND_Demand_Drivers!$B$5:$J$100,9,FALSE)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 t="shared" si="28"/>
        <v>63.072168171063133</v>
      </c>
      <c r="H359" s="16">
        <f t="shared" si="29"/>
        <v>0</v>
      </c>
      <c r="I359" s="16">
        <f t="shared" si="30"/>
        <v>0</v>
      </c>
      <c r="K359" s="16">
        <f>VLOOKUP($D359,'Growth rate'!$B$3:$S$93,8,FALSE)*VLOOKUP($F359,BY_IND_Demand_Drivers!$B$5:$J$100,7,FALSE)</f>
        <v>97.034104878558679</v>
      </c>
      <c r="L359" s="16">
        <f>VLOOKUP($D359,'Growth rate'!$B$3:$S$93,8,FALSE)*VLOOKUP($F359,BY_IND_Demand_Drivers!$B$5:$J$100,8,FALSE)</f>
        <v>0</v>
      </c>
      <c r="M359" s="16">
        <f>VLOOKUP($D359,'Growth rate'!$B$3:$S$93,8,FALSE)*VLOOKUP($F359,BY_IND_Demand_Drivers!$B$5:$J$100,9,FALSE)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 t="shared" si="28"/>
        <v>63.135230879856806</v>
      </c>
      <c r="H360" s="16">
        <f t="shared" si="29"/>
        <v>0</v>
      </c>
      <c r="I360" s="16">
        <f t="shared" si="30"/>
        <v>0</v>
      </c>
      <c r="K360" s="16">
        <f>VLOOKUP($D360,'Growth rate'!$B$3:$S$93,8,FALSE)*VLOOKUP($F360,BY_IND_Demand_Drivers!$B$5:$J$100,7,FALSE)</f>
        <v>99.035656282128329</v>
      </c>
      <c r="L360" s="16">
        <f>VLOOKUP($D360,'Growth rate'!$B$3:$S$93,8,FALSE)*VLOOKUP($F360,BY_IND_Demand_Drivers!$B$5:$J$100,8,FALSE)</f>
        <v>0</v>
      </c>
      <c r="M360" s="16">
        <f>VLOOKUP($D360,'Growth rate'!$B$3:$S$93,8,FALSE)*VLOOKUP($F360,BY_IND_Demand_Drivers!$B$5:$J$100,9,FALSE)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 t="shared" si="28"/>
        <v>63.14825480356123</v>
      </c>
      <c r="H361" s="16">
        <f t="shared" si="29"/>
        <v>0</v>
      </c>
      <c r="I361" s="16">
        <f t="shared" si="30"/>
        <v>0</v>
      </c>
      <c r="K361" s="16">
        <f>VLOOKUP($D361,'Growth rate'!$B$3:$S$93,8,FALSE)*VLOOKUP($F361,BY_IND_Demand_Drivers!$B$5:$J$100,7,FALSE)</f>
        <v>101.03720768569796</v>
      </c>
      <c r="L361" s="16">
        <f>VLOOKUP($D361,'Growth rate'!$B$3:$S$93,8,FALSE)*VLOOKUP($F361,BY_IND_Demand_Drivers!$B$5:$J$100,8,FALSE)</f>
        <v>0</v>
      </c>
      <c r="M361" s="16">
        <f>VLOOKUP($D361,'Growth rate'!$B$3:$S$93,8,FALSE)*VLOOKUP($F361,BY_IND_Demand_Drivers!$B$5:$J$100,9,FALSE)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 t="shared" si="28"/>
        <v>63.111239942176404</v>
      </c>
      <c r="H362" s="16">
        <f t="shared" si="29"/>
        <v>0</v>
      </c>
      <c r="I362" s="16">
        <f t="shared" si="30"/>
        <v>0</v>
      </c>
      <c r="K362" s="16">
        <f>VLOOKUP($D362,'Growth rate'!$B$3:$S$93,8,FALSE)*VLOOKUP($F362,BY_IND_Demand_Drivers!$B$5:$J$100,7,FALSE)</f>
        <v>103.03875908926761</v>
      </c>
      <c r="L362" s="16">
        <f>VLOOKUP($D362,'Growth rate'!$B$3:$S$93,8,FALSE)*VLOOKUP($F362,BY_IND_Demand_Drivers!$B$5:$J$100,8,FALSE)</f>
        <v>0</v>
      </c>
      <c r="M362" s="16">
        <f>VLOOKUP($D362,'Growth rate'!$B$3:$S$93,8,FALSE)*VLOOKUP($F362,BY_IND_Demand_Drivers!$B$5:$J$100,9,FALSE)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 t="shared" si="28"/>
        <v>63.024186295702357</v>
      </c>
      <c r="H363" s="16">
        <f t="shared" si="29"/>
        <v>0</v>
      </c>
      <c r="I363" s="16">
        <f t="shared" si="30"/>
        <v>0</v>
      </c>
      <c r="K363" s="16">
        <f>VLOOKUP($D363,'Growth rate'!$B$3:$S$93,8,FALSE)*VLOOKUP($F363,BY_IND_Demand_Drivers!$B$5:$J$100,7,FALSE)</f>
        <v>105.04031049283726</v>
      </c>
      <c r="L363" s="16">
        <f>VLOOKUP($D363,'Growth rate'!$B$3:$S$93,8,FALSE)*VLOOKUP($F363,BY_IND_Demand_Drivers!$B$5:$J$100,8,FALSE)</f>
        <v>0</v>
      </c>
      <c r="M363" s="16">
        <f>VLOOKUP($D363,'Growth rate'!$B$3:$S$93,8,FALSE)*VLOOKUP($F363,BY_IND_Demand_Drivers!$B$5:$J$100,9,FALSE)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 t="shared" si="28"/>
        <v>64.032573276433595</v>
      </c>
      <c r="H364" s="16">
        <f t="shared" si="29"/>
        <v>0</v>
      </c>
      <c r="I364" s="16">
        <f t="shared" si="30"/>
        <v>0</v>
      </c>
      <c r="K364" s="16">
        <f>VLOOKUP($D364,'Growth rate'!$B$3:$S$93,8,FALSE)*VLOOKUP($F364,BY_IND_Demand_Drivers!$B$5:$J$100,7,FALSE)</f>
        <v>106.72095546072266</v>
      </c>
      <c r="L364" s="16">
        <f>VLOOKUP($D364,'Growth rate'!$B$3:$S$93,8,FALSE)*VLOOKUP($F364,BY_IND_Demand_Drivers!$B$5:$J$100,8,FALSE)</f>
        <v>0</v>
      </c>
      <c r="M364" s="16">
        <f>VLOOKUP($D364,'Growth rate'!$B$3:$S$93,8,FALSE)*VLOOKUP($F364,BY_IND_Demand_Drivers!$B$5:$J$100,9,FALSE)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 t="shared" si="28"/>
        <v>65.057094448856532</v>
      </c>
      <c r="H365" s="16">
        <f t="shared" si="29"/>
        <v>0</v>
      </c>
      <c r="I365" s="16">
        <f t="shared" si="30"/>
        <v>0</v>
      </c>
      <c r="K365" s="16">
        <f>VLOOKUP($D365,'Growth rate'!$B$3:$S$93,8,FALSE)*VLOOKUP($F365,BY_IND_Demand_Drivers!$B$5:$J$100,7,FALSE)</f>
        <v>108.42849074809423</v>
      </c>
      <c r="L365" s="16">
        <f>VLOOKUP($D365,'Growth rate'!$B$3:$S$93,8,FALSE)*VLOOKUP($F365,BY_IND_Demand_Drivers!$B$5:$J$100,8,FALSE)</f>
        <v>0</v>
      </c>
      <c r="M365" s="16">
        <f>VLOOKUP($D365,'Growth rate'!$B$3:$S$93,8,FALSE)*VLOOKUP($F365,BY_IND_Demand_Drivers!$B$5:$J$100,9,FALSE)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 t="shared" si="28"/>
        <v>66.098007960038231</v>
      </c>
      <c r="H366" s="16">
        <f t="shared" si="29"/>
        <v>0</v>
      </c>
      <c r="I366" s="16">
        <f t="shared" si="30"/>
        <v>0</v>
      </c>
      <c r="K366" s="16">
        <f>VLOOKUP($D366,'Growth rate'!$B$3:$S$93,8,FALSE)*VLOOKUP($F366,BY_IND_Demand_Drivers!$B$5:$J$100,7,FALSE)</f>
        <v>110.16334660006373</v>
      </c>
      <c r="L366" s="16">
        <f>VLOOKUP($D366,'Growth rate'!$B$3:$S$93,8,FALSE)*VLOOKUP($F366,BY_IND_Demand_Drivers!$B$5:$J$100,8,FALSE)</f>
        <v>0</v>
      </c>
      <c r="M366" s="16">
        <f>VLOOKUP($D366,'Growth rate'!$B$3:$S$93,8,FALSE)*VLOOKUP($F366,BY_IND_Demand_Drivers!$B$5:$J$100,9,FALSE)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 t="shared" si="28"/>
        <v>67.155576087398856</v>
      </c>
      <c r="H367" s="16">
        <f t="shared" si="29"/>
        <v>0</v>
      </c>
      <c r="I367" s="16">
        <f t="shared" si="30"/>
        <v>0</v>
      </c>
      <c r="K367" s="16">
        <f>VLOOKUP($D367,'Growth rate'!$B$3:$S$93,8,FALSE)*VLOOKUP($F367,BY_IND_Demand_Drivers!$B$5:$J$100,7,FALSE)</f>
        <v>111.92596014566476</v>
      </c>
      <c r="L367" s="16">
        <f>VLOOKUP($D367,'Growth rate'!$B$3:$S$93,8,FALSE)*VLOOKUP($F367,BY_IND_Demand_Drivers!$B$5:$J$100,8,FALSE)</f>
        <v>0</v>
      </c>
      <c r="M367" s="16">
        <f>VLOOKUP($D367,'Growth rate'!$B$3:$S$93,8,FALSE)*VLOOKUP($F367,BY_IND_Demand_Drivers!$B$5:$J$100,9,FALSE)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 t="shared" si="28"/>
        <v>68.230065304797222</v>
      </c>
      <c r="H368" s="16">
        <f t="shared" si="29"/>
        <v>0</v>
      </c>
      <c r="I368" s="16">
        <f t="shared" si="30"/>
        <v>0</v>
      </c>
      <c r="K368" s="16">
        <f>VLOOKUP($D368,'Growth rate'!$B$3:$S$93,8,FALSE)*VLOOKUP($F368,BY_IND_Demand_Drivers!$B$5:$J$100,7,FALSE)</f>
        <v>113.71677550799537</v>
      </c>
      <c r="L368" s="16">
        <f>VLOOKUP($D368,'Growth rate'!$B$3:$S$93,8,FALSE)*VLOOKUP($F368,BY_IND_Demand_Drivers!$B$5:$J$100,8,FALSE)</f>
        <v>0</v>
      </c>
      <c r="M368" s="16">
        <f>VLOOKUP($D368,'Growth rate'!$B$3:$S$93,8,FALSE)*VLOOKUP($F368,BY_IND_Demand_Drivers!$B$5:$J$100,9,FALSE)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 t="shared" si="28"/>
        <v>69.321746349673973</v>
      </c>
      <c r="H369" s="16">
        <f t="shared" si="29"/>
        <v>0</v>
      </c>
      <c r="I369" s="16">
        <f t="shared" si="30"/>
        <v>0</v>
      </c>
      <c r="K369" s="16">
        <f>VLOOKUP($D369,'Growth rate'!$B$3:$S$93,8,FALSE)*VLOOKUP($F369,BY_IND_Demand_Drivers!$B$5:$J$100,7,FALSE)</f>
        <v>115.5362439161233</v>
      </c>
      <c r="L369" s="16">
        <f>VLOOKUP($D369,'Growth rate'!$B$3:$S$93,8,FALSE)*VLOOKUP($F369,BY_IND_Demand_Drivers!$B$5:$J$100,8,FALSE)</f>
        <v>0</v>
      </c>
      <c r="M369" s="16">
        <f>VLOOKUP($D369,'Growth rate'!$B$3:$S$93,8,FALSE)*VLOOKUP($F369,BY_IND_Demand_Drivers!$B$5:$J$100,9,FALSE)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 t="shared" si="28"/>
        <v>70.430894291268771</v>
      </c>
      <c r="H370" s="16">
        <f t="shared" si="29"/>
        <v>0</v>
      </c>
      <c r="I370" s="16">
        <f t="shared" si="30"/>
        <v>0</v>
      </c>
      <c r="K370" s="16">
        <f>VLOOKUP($D370,'Growth rate'!$B$3:$S$93,8,FALSE)*VLOOKUP($F370,BY_IND_Demand_Drivers!$B$5:$J$100,7,FALSE)</f>
        <v>117.38482381878129</v>
      </c>
      <c r="L370" s="16">
        <f>VLOOKUP($D370,'Growth rate'!$B$3:$S$93,8,FALSE)*VLOOKUP($F370,BY_IND_Demand_Drivers!$B$5:$J$100,8,FALSE)</f>
        <v>0</v>
      </c>
      <c r="M370" s="16">
        <f>VLOOKUP($D370,'Growth rate'!$B$3:$S$93,8,FALSE)*VLOOKUP($F370,BY_IND_Demand_Drivers!$B$5:$J$100,9,FALSE)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 t="shared" si="28"/>
        <v>71.557788599929083</v>
      </c>
      <c r="H371" s="16">
        <f t="shared" si="29"/>
        <v>0</v>
      </c>
      <c r="I371" s="16">
        <f t="shared" si="30"/>
        <v>0</v>
      </c>
      <c r="K371" s="16">
        <f>VLOOKUP($D371,'Growth rate'!$B$3:$S$93,8,FALSE)*VLOOKUP($F371,BY_IND_Demand_Drivers!$B$5:$J$100,7,FALSE)</f>
        <v>119.2629809998818</v>
      </c>
      <c r="L371" s="16">
        <f>VLOOKUP($D371,'Growth rate'!$B$3:$S$93,8,FALSE)*VLOOKUP($F371,BY_IND_Demand_Drivers!$B$5:$J$100,8,FALSE)</f>
        <v>0</v>
      </c>
      <c r="M371" s="16">
        <f>VLOOKUP($D371,'Growth rate'!$B$3:$S$93,8,FALSE)*VLOOKUP($F371,BY_IND_Demand_Drivers!$B$5:$J$100,9,FALSE)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 t="shared" si="28"/>
        <v>72.702713217527929</v>
      </c>
      <c r="H372" s="16">
        <f t="shared" si="29"/>
        <v>0</v>
      </c>
      <c r="I372" s="16">
        <f t="shared" si="30"/>
        <v>0</v>
      </c>
      <c r="K372" s="16">
        <f>VLOOKUP($D372,'Growth rate'!$B$3:$S$93,8,FALSE)*VLOOKUP($F372,BY_IND_Demand_Drivers!$B$5:$J$100,7,FALSE)</f>
        <v>121.17118869587989</v>
      </c>
      <c r="L372" s="16">
        <f>VLOOKUP($D372,'Growth rate'!$B$3:$S$93,8,FALSE)*VLOOKUP($F372,BY_IND_Demand_Drivers!$B$5:$J$100,8,FALSE)</f>
        <v>0</v>
      </c>
      <c r="M372" s="16">
        <f>VLOOKUP($D372,'Growth rate'!$B$3:$S$93,8,FALSE)*VLOOKUP($F372,BY_IND_Demand_Drivers!$B$5:$J$100,9,FALSE)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 t="shared" si="28"/>
        <v>73.86595662900838</v>
      </c>
      <c r="H373" s="16">
        <f t="shared" si="29"/>
        <v>0</v>
      </c>
      <c r="I373" s="16">
        <f t="shared" si="30"/>
        <v>0</v>
      </c>
      <c r="K373" s="16">
        <f>VLOOKUP($D373,'Growth rate'!$B$3:$S$93,8,FALSE)*VLOOKUP($F373,BY_IND_Demand_Drivers!$B$5:$J$100,7,FALSE)</f>
        <v>123.10992771501398</v>
      </c>
      <c r="L373" s="16">
        <f>VLOOKUP($D373,'Growth rate'!$B$3:$S$93,8,FALSE)*VLOOKUP($F373,BY_IND_Demand_Drivers!$B$5:$J$100,8,FALSE)</f>
        <v>0</v>
      </c>
      <c r="M373" s="16">
        <f>VLOOKUP($D373,'Growth rate'!$B$3:$S$93,8,FALSE)*VLOOKUP($F373,BY_IND_Demand_Drivers!$B$5:$J$100,9,FALSE)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 t="shared" si="28"/>
        <v>75.047811935072517</v>
      </c>
      <c r="H374" s="16">
        <f t="shared" si="29"/>
        <v>0</v>
      </c>
      <c r="I374" s="16">
        <f t="shared" si="30"/>
        <v>0</v>
      </c>
      <c r="K374" s="16">
        <f>VLOOKUP($D374,'Growth rate'!$B$3:$S$93,8,FALSE)*VLOOKUP($F374,BY_IND_Demand_Drivers!$B$5:$J$100,7,FALSE)</f>
        <v>125.0796865584542</v>
      </c>
      <c r="L374" s="16">
        <f>VLOOKUP($D374,'Growth rate'!$B$3:$S$93,8,FALSE)*VLOOKUP($F374,BY_IND_Demand_Drivers!$B$5:$J$100,8,FALSE)</f>
        <v>0</v>
      </c>
      <c r="M374" s="16">
        <f>VLOOKUP($D374,'Growth rate'!$B$3:$S$93,8,FALSE)*VLOOKUP($F374,BY_IND_Demand_Drivers!$B$5:$J$100,9,FALSE)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 t="shared" si="28"/>
        <v>76.248576926033678</v>
      </c>
      <c r="H375" s="16">
        <f t="shared" si="29"/>
        <v>0</v>
      </c>
      <c r="I375" s="16">
        <f t="shared" si="30"/>
        <v>0</v>
      </c>
      <c r="K375" s="16">
        <f>VLOOKUP($D375,'Growth rate'!$B$3:$S$93,8,FALSE)*VLOOKUP($F375,BY_IND_Demand_Drivers!$B$5:$J$100,7,FALSE)</f>
        <v>127.08096154338948</v>
      </c>
      <c r="L375" s="16">
        <f>VLOOKUP($D375,'Growth rate'!$B$3:$S$93,8,FALSE)*VLOOKUP($F375,BY_IND_Demand_Drivers!$B$5:$J$100,8,FALSE)</f>
        <v>0</v>
      </c>
      <c r="M375" s="16">
        <f>VLOOKUP($D375,'Growth rate'!$B$3:$S$93,8,FALSE)*VLOOKUP($F375,BY_IND_Demand_Drivers!$B$5:$J$100,9,FALSE)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 t="shared" si="28"/>
        <v>77.468554156850217</v>
      </c>
      <c r="H376" s="16">
        <f t="shared" si="29"/>
        <v>0</v>
      </c>
      <c r="I376" s="16">
        <f t="shared" si="30"/>
        <v>0</v>
      </c>
      <c r="K376" s="16">
        <f>VLOOKUP($D376,'Growth rate'!$B$3:$S$93,8,FALSE)*VLOOKUP($F376,BY_IND_Demand_Drivers!$B$5:$J$100,7,FALSE)</f>
        <v>129.11425692808371</v>
      </c>
      <c r="L376" s="16">
        <f>VLOOKUP($D376,'Growth rate'!$B$3:$S$93,8,FALSE)*VLOOKUP($F376,BY_IND_Demand_Drivers!$B$5:$J$100,8,FALSE)</f>
        <v>0</v>
      </c>
      <c r="M376" s="16">
        <f>VLOOKUP($D376,'Growth rate'!$B$3:$S$93,8,FALSE)*VLOOKUP($F376,BY_IND_Demand_Drivers!$B$5:$J$100,9,FALSE)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 t="shared" si="28"/>
        <v>78.708051023359843</v>
      </c>
      <c r="H377" s="16">
        <f t="shared" si="29"/>
        <v>0</v>
      </c>
      <c r="I377" s="16">
        <f t="shared" si="30"/>
        <v>0</v>
      </c>
      <c r="K377" s="16">
        <f>VLOOKUP($D377,'Growth rate'!$B$3:$S$93,8,FALSE)*VLOOKUP($F377,BY_IND_Demand_Drivers!$B$5:$J$100,7,FALSE)</f>
        <v>131.18008503893307</v>
      </c>
      <c r="L377" s="16">
        <f>VLOOKUP($D377,'Growth rate'!$B$3:$S$93,8,FALSE)*VLOOKUP($F377,BY_IND_Demand_Drivers!$B$5:$J$100,8,FALSE)</f>
        <v>0</v>
      </c>
      <c r="M377" s="16">
        <f>VLOOKUP($D377,'Growth rate'!$B$3:$S$93,8,FALSE)*VLOOKUP($F377,BY_IND_Demand_Drivers!$B$5:$J$100,9,FALSE)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 t="shared" si="28"/>
        <v>79.967379839733582</v>
      </c>
      <c r="H378" s="16">
        <f t="shared" si="29"/>
        <v>0</v>
      </c>
      <c r="I378" s="16">
        <f t="shared" si="30"/>
        <v>0</v>
      </c>
      <c r="K378" s="16">
        <f>VLOOKUP($D378,'Growth rate'!$B$3:$S$93,8,FALSE)*VLOOKUP($F378,BY_IND_Demand_Drivers!$B$5:$J$100,7,FALSE)</f>
        <v>133.27896639955597</v>
      </c>
      <c r="L378" s="16">
        <f>VLOOKUP($D378,'Growth rate'!$B$3:$S$93,8,FALSE)*VLOOKUP($F378,BY_IND_Demand_Drivers!$B$5:$J$100,8,FALSE)</f>
        <v>0</v>
      </c>
      <c r="M378" s="16">
        <f>VLOOKUP($D378,'Growth rate'!$B$3:$S$93,8,FALSE)*VLOOKUP($F378,BY_IND_Demand_Drivers!$B$5:$J$100,9,FALSE)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 t="shared" si="28"/>
        <v>81.246857917169322</v>
      </c>
      <c r="H379" s="16">
        <f t="shared" si="29"/>
        <v>0</v>
      </c>
      <c r="I379" s="16">
        <f t="shared" si="30"/>
        <v>0</v>
      </c>
      <c r="K379" s="16">
        <f>VLOOKUP($D379,'Growth rate'!$B$3:$S$93,8,FALSE)*VLOOKUP($F379,BY_IND_Demand_Drivers!$B$5:$J$100,7,FALSE)</f>
        <v>135.41142986194887</v>
      </c>
      <c r="L379" s="16">
        <f>VLOOKUP($D379,'Growth rate'!$B$3:$S$93,8,FALSE)*VLOOKUP($F379,BY_IND_Demand_Drivers!$B$5:$J$100,8,FALSE)</f>
        <v>0</v>
      </c>
      <c r="M379" s="16">
        <f>VLOOKUP($D379,'Growth rate'!$B$3:$S$93,8,FALSE)*VLOOKUP($F379,BY_IND_Demand_Drivers!$B$5:$J$100,9,FALSE)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 t="shared" si="28"/>
        <v>82.546807643844048</v>
      </c>
      <c r="H380" s="16">
        <f t="shared" si="29"/>
        <v>0</v>
      </c>
      <c r="I380" s="16">
        <f t="shared" si="30"/>
        <v>0</v>
      </c>
      <c r="K380" s="16">
        <f>VLOOKUP($D380,'Growth rate'!$B$3:$S$93,8,FALSE)*VLOOKUP($F380,BY_IND_Demand_Drivers!$B$5:$J$100,7,FALSE)</f>
        <v>137.57801273974007</v>
      </c>
      <c r="L380" s="16">
        <f>VLOOKUP($D380,'Growth rate'!$B$3:$S$93,8,FALSE)*VLOOKUP($F380,BY_IND_Demand_Drivers!$B$5:$J$100,8,FALSE)</f>
        <v>0</v>
      </c>
      <c r="M380" s="16">
        <f>VLOOKUP($D380,'Growth rate'!$B$3:$S$93,8,FALSE)*VLOOKUP($F380,BY_IND_Demand_Drivers!$B$5:$J$100,9,FALSE)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 t="shared" si="28"/>
        <v>83.867556566145538</v>
      </c>
      <c r="H381" s="16">
        <f t="shared" si="29"/>
        <v>0</v>
      </c>
      <c r="I381" s="16">
        <f t="shared" si="30"/>
        <v>0</v>
      </c>
      <c r="K381" s="16">
        <f>VLOOKUP($D381,'Growth rate'!$B$3:$S$93,8,FALSE)*VLOOKUP($F381,BY_IND_Demand_Drivers!$B$5:$J$100,7,FALSE)</f>
        <v>139.77926094357591</v>
      </c>
      <c r="L381" s="16">
        <f>VLOOKUP($D381,'Growth rate'!$B$3:$S$93,8,FALSE)*VLOOKUP($F381,BY_IND_Demand_Drivers!$B$5:$J$100,8,FALSE)</f>
        <v>0</v>
      </c>
      <c r="M381" s="16">
        <f>VLOOKUP($D381,'Growth rate'!$B$3:$S$93,8,FALSE)*VLOOKUP($F381,BY_IND_Demand_Drivers!$B$5:$J$100,9,FALSE)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 t="shared" si="28"/>
        <v>85.209437471203884</v>
      </c>
      <c r="H382" s="16">
        <f t="shared" si="29"/>
        <v>0</v>
      </c>
      <c r="I382" s="16">
        <f t="shared" si="30"/>
        <v>0</v>
      </c>
      <c r="K382" s="16">
        <f>VLOOKUP($D382,'Growth rate'!$B$3:$S$93,8,FALSE)*VLOOKUP($F382,BY_IND_Demand_Drivers!$B$5:$J$100,7,FALSE)</f>
        <v>142.01572911867314</v>
      </c>
      <c r="L382" s="16">
        <f>VLOOKUP($D382,'Growth rate'!$B$3:$S$93,8,FALSE)*VLOOKUP($F382,BY_IND_Demand_Drivers!$B$5:$J$100,8,FALSE)</f>
        <v>0</v>
      </c>
      <c r="M382" s="16">
        <f>VLOOKUP($D382,'Growth rate'!$B$3:$S$93,8,FALSE)*VLOOKUP($F382,BY_IND_Demand_Drivers!$B$5:$J$100,9,FALSE)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 t="shared" si="28"/>
        <v>86.572788470743149</v>
      </c>
      <c r="H383" s="16">
        <f t="shared" si="29"/>
        <v>0</v>
      </c>
      <c r="I383" s="16">
        <f t="shared" si="30"/>
        <v>0</v>
      </c>
      <c r="K383" s="16">
        <f>VLOOKUP($D383,'Growth rate'!$B$3:$S$93,8,FALSE)*VLOOKUP($F383,BY_IND_Demand_Drivers!$B$5:$J$100,7,FALSE)</f>
        <v>144.28798078457191</v>
      </c>
      <c r="L383" s="16">
        <f>VLOOKUP($D383,'Growth rate'!$B$3:$S$93,8,FALSE)*VLOOKUP($F383,BY_IND_Demand_Drivers!$B$5:$J$100,8,FALSE)</f>
        <v>0</v>
      </c>
      <c r="M383" s="16">
        <f>VLOOKUP($D383,'Growth rate'!$B$3:$S$93,8,FALSE)*VLOOKUP($F383,BY_IND_Demand_Drivers!$B$5:$J$100,9,FALSE)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 t="shared" si="28"/>
        <v>87.95795308627504</v>
      </c>
      <c r="H384" s="16">
        <f t="shared" si="29"/>
        <v>0</v>
      </c>
      <c r="I384" s="16">
        <f t="shared" si="30"/>
        <v>0</v>
      </c>
      <c r="K384" s="16">
        <f>VLOOKUP($D384,'Growth rate'!$B$3:$S$93,8,FALSE)*VLOOKUP($F384,BY_IND_Demand_Drivers!$B$5:$J$100,7,FALSE)</f>
        <v>146.59658847712507</v>
      </c>
      <c r="L384" s="16">
        <f>VLOOKUP($D384,'Growth rate'!$B$3:$S$93,8,FALSE)*VLOOKUP($F384,BY_IND_Demand_Drivers!$B$5:$J$100,8,FALSE)</f>
        <v>0</v>
      </c>
      <c r="M384" s="16">
        <f>VLOOKUP($D384,'Growth rate'!$B$3:$S$93,8,FALSE)*VLOOKUP($F384,BY_IND_Demand_Drivers!$B$5:$J$100,9,FALSE)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 t="shared" si="28"/>
        <v>89.365280335655427</v>
      </c>
      <c r="H385" s="16">
        <f t="shared" si="29"/>
        <v>0</v>
      </c>
      <c r="I385" s="16">
        <f t="shared" si="30"/>
        <v>0</v>
      </c>
      <c r="K385" s="16">
        <f>VLOOKUP($D385,'Growth rate'!$B$3:$S$93,8,FALSE)*VLOOKUP($F385,BY_IND_Demand_Drivers!$B$5:$J$100,7,FALSE)</f>
        <v>148.94213389275905</v>
      </c>
      <c r="L385" s="16">
        <f>VLOOKUP($D385,'Growth rate'!$B$3:$S$93,8,FALSE)*VLOOKUP($F385,BY_IND_Demand_Drivers!$B$5:$J$100,8,FALSE)</f>
        <v>0</v>
      </c>
      <c r="M385" s="16">
        <f>VLOOKUP($D385,'Growth rate'!$B$3:$S$93,8,FALSE)*VLOOKUP($F385,BY_IND_Demand_Drivers!$B$5:$J$100,9,FALSE)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 t="shared" si="28"/>
        <v>90.795124821025922</v>
      </c>
      <c r="H386" s="16">
        <f t="shared" si="29"/>
        <v>0</v>
      </c>
      <c r="I386" s="16">
        <f t="shared" si="30"/>
        <v>0</v>
      </c>
      <c r="K386" s="16">
        <f>VLOOKUP($D386,'Growth rate'!$B$3:$S$93,8,FALSE)*VLOOKUP($F386,BY_IND_Demand_Drivers!$B$5:$J$100,7,FALSE)</f>
        <v>151.3252080350432</v>
      </c>
      <c r="L386" s="16">
        <f>VLOOKUP($D386,'Growth rate'!$B$3:$S$93,8,FALSE)*VLOOKUP($F386,BY_IND_Demand_Drivers!$B$5:$J$100,8,FALSE)</f>
        <v>0</v>
      </c>
      <c r="M386" s="16">
        <f>VLOOKUP($D386,'Growth rate'!$B$3:$S$93,8,FALSE)*VLOOKUP($F386,BY_IND_Demand_Drivers!$B$5:$J$100,9,FALSE)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 t="shared" si="28"/>
        <v>92.247846818162316</v>
      </c>
      <c r="H387" s="16">
        <f t="shared" si="29"/>
        <v>0</v>
      </c>
      <c r="I387" s="16">
        <f t="shared" si="30"/>
        <v>0</v>
      </c>
      <c r="K387" s="16">
        <f>VLOOKUP($D387,'Growth rate'!$B$3:$S$93,8,FALSE)*VLOOKUP($F387,BY_IND_Demand_Drivers!$B$5:$J$100,7,FALSE)</f>
        <v>153.74641136360387</v>
      </c>
      <c r="L387" s="16">
        <f>VLOOKUP($D387,'Growth rate'!$B$3:$S$93,8,FALSE)*VLOOKUP($F387,BY_IND_Demand_Drivers!$B$5:$J$100,8,FALSE)</f>
        <v>0</v>
      </c>
      <c r="M387" s="16">
        <f>VLOOKUP($D387,'Growth rate'!$B$3:$S$93,8,FALSE)*VLOOKUP($F387,BY_IND_Demand_Drivers!$B$5:$J$100,9,FALSE)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 t="shared" si="28"/>
        <v>93.723812367252904</v>
      </c>
      <c r="H388" s="16">
        <f t="shared" si="29"/>
        <v>0</v>
      </c>
      <c r="I388" s="16">
        <f t="shared" si="30"/>
        <v>0</v>
      </c>
      <c r="K388" s="16">
        <f>VLOOKUP($D388,'Growth rate'!$B$3:$S$93,8,FALSE)*VLOOKUP($F388,BY_IND_Demand_Drivers!$B$5:$J$100,7,FALSE)</f>
        <v>156.20635394542151</v>
      </c>
      <c r="L388" s="16">
        <f>VLOOKUP($D388,'Growth rate'!$B$3:$S$93,8,FALSE)*VLOOKUP($F388,BY_IND_Demand_Drivers!$B$5:$J$100,8,FALSE)</f>
        <v>0</v>
      </c>
      <c r="M388" s="16">
        <f>VLOOKUP($D388,'Growth rate'!$B$3:$S$93,8,FALSE)*VLOOKUP($F388,BY_IND_Demand_Drivers!$B$5:$J$100,9,FALSE)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 t="shared" ref="G389:G452" si="33">K389*$N389</f>
        <v>95.22339336512897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rate'!$B$3:$S$93,8,FALSE)*VLOOKUP($F389,BY_IND_Demand_Drivers!$B$5:$J$100,7,FALSE)</f>
        <v>158.70565560854828</v>
      </c>
      <c r="L389" s="16">
        <f>VLOOKUP($D389,'Growth rate'!$B$3:$S$93,8,FALSE)*VLOOKUP($F389,BY_IND_Demand_Drivers!$B$5:$J$100,8,FALSE)</f>
        <v>0</v>
      </c>
      <c r="M389" s="16">
        <f>VLOOKUP($D389,'Growth rate'!$B$3:$S$93,8,FALSE)*VLOOKUP($F389,BY_IND_Demand_Drivers!$B$5:$J$100,9,FALSE)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 t="shared" si="33"/>
        <v>96.746967658971016</v>
      </c>
      <c r="H390" s="16">
        <f t="shared" si="34"/>
        <v>0</v>
      </c>
      <c r="I390" s="16">
        <f t="shared" si="35"/>
        <v>0</v>
      </c>
      <c r="K390" s="16">
        <f>VLOOKUP($D390,'Growth rate'!$B$3:$S$93,8,FALSE)*VLOOKUP($F390,BY_IND_Demand_Drivers!$B$5:$J$100,7,FALSE)</f>
        <v>161.24494609828503</v>
      </c>
      <c r="L390" s="16">
        <f>VLOOKUP($D390,'Growth rate'!$B$3:$S$93,8,FALSE)*VLOOKUP($F390,BY_IND_Demand_Drivers!$B$5:$J$100,8,FALSE)</f>
        <v>0</v>
      </c>
      <c r="M390" s="16">
        <f>VLOOKUP($D390,'Growth rate'!$B$3:$S$93,8,FALSE)*VLOOKUP($F390,BY_IND_Demand_Drivers!$B$5:$J$100,9,FALSE)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 t="shared" si="33"/>
        <v>98.294919141514555</v>
      </c>
      <c r="H391" s="16">
        <f t="shared" si="34"/>
        <v>0</v>
      </c>
      <c r="I391" s="16">
        <f t="shared" si="35"/>
        <v>0</v>
      </c>
      <c r="K391" s="16">
        <f>VLOOKUP($D391,'Growth rate'!$B$3:$S$93,8,FALSE)*VLOOKUP($F391,BY_IND_Demand_Drivers!$B$5:$J$100,7,FALSE)</f>
        <v>163.8248652358576</v>
      </c>
      <c r="L391" s="16">
        <f>VLOOKUP($D391,'Growth rate'!$B$3:$S$93,8,FALSE)*VLOOKUP($F391,BY_IND_Demand_Drivers!$B$5:$J$100,8,FALSE)</f>
        <v>0</v>
      </c>
      <c r="M391" s="16">
        <f>VLOOKUP($D391,'Growth rate'!$B$3:$S$93,8,FALSE)*VLOOKUP($F391,BY_IND_Demand_Drivers!$B$5:$J$100,9,FALSE)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 t="shared" si="33"/>
        <v>99.867637847778809</v>
      </c>
      <c r="H392" s="16">
        <f t="shared" si="34"/>
        <v>0</v>
      </c>
      <c r="I392" s="16">
        <f t="shared" si="35"/>
        <v>0</v>
      </c>
      <c r="K392" s="16">
        <f>VLOOKUP($D392,'Growth rate'!$B$3:$S$93,8,FALSE)*VLOOKUP($F392,BY_IND_Demand_Drivers!$B$5:$J$100,7,FALSE)</f>
        <v>166.44606307963136</v>
      </c>
      <c r="L392" s="16">
        <f>VLOOKUP($D392,'Growth rate'!$B$3:$S$93,8,FALSE)*VLOOKUP($F392,BY_IND_Demand_Drivers!$B$5:$J$100,8,FALSE)</f>
        <v>0</v>
      </c>
      <c r="M392" s="16">
        <f>VLOOKUP($D392,'Growth rate'!$B$3:$S$93,8,FALSE)*VLOOKUP($F392,BY_IND_Demand_Drivers!$B$5:$J$100,9,FALSE)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 t="shared" si="33"/>
        <v>101.46552005334327</v>
      </c>
      <c r="H393" s="16">
        <f t="shared" si="34"/>
        <v>0</v>
      </c>
      <c r="I393" s="16">
        <f t="shared" si="35"/>
        <v>0</v>
      </c>
      <c r="K393" s="16">
        <f>VLOOKUP($D393,'Growth rate'!$B$3:$S$93,8,FALSE)*VLOOKUP($F393,BY_IND_Demand_Drivers!$B$5:$J$100,7,FALSE)</f>
        <v>169.10920008890545</v>
      </c>
      <c r="L393" s="16">
        <f>VLOOKUP($D393,'Growth rate'!$B$3:$S$93,8,FALSE)*VLOOKUP($F393,BY_IND_Demand_Drivers!$B$5:$J$100,8,FALSE)</f>
        <v>0</v>
      </c>
      <c r="M393" s="16">
        <f>VLOOKUP($D393,'Growth rate'!$B$3:$S$93,8,FALSE)*VLOOKUP($F393,BY_IND_Demand_Drivers!$B$5:$J$100,9,FALSE)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 t="shared" si="33"/>
        <v>103.08896837419677</v>
      </c>
      <c r="H394" s="16">
        <f t="shared" si="34"/>
        <v>0</v>
      </c>
      <c r="I394" s="16">
        <f t="shared" si="35"/>
        <v>0</v>
      </c>
      <c r="K394" s="16">
        <f>VLOOKUP($D394,'Growth rate'!$B$3:$S$93,8,FALSE)*VLOOKUP($F394,BY_IND_Demand_Drivers!$B$5:$J$100,7,FALSE)</f>
        <v>171.81494729032795</v>
      </c>
      <c r="L394" s="16">
        <f>VLOOKUP($D394,'Growth rate'!$B$3:$S$93,8,FALSE)*VLOOKUP($F394,BY_IND_Demand_Drivers!$B$5:$J$100,8,FALSE)</f>
        <v>0</v>
      </c>
      <c r="M394" s="16">
        <f>VLOOKUP($D394,'Growth rate'!$B$3:$S$93,8,FALSE)*VLOOKUP($F394,BY_IND_Demand_Drivers!$B$5:$J$100,9,FALSE)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 t="shared" si="33"/>
        <v>104.73839186818392</v>
      </c>
      <c r="H395" s="16">
        <f t="shared" si="34"/>
        <v>0</v>
      </c>
      <c r="I395" s="16">
        <f t="shared" si="35"/>
        <v>0</v>
      </c>
      <c r="K395" s="16">
        <f>VLOOKUP($D395,'Growth rate'!$B$3:$S$93,8,FALSE)*VLOOKUP($F395,BY_IND_Demand_Drivers!$B$5:$J$100,7,FALSE)</f>
        <v>174.56398644697322</v>
      </c>
      <c r="L395" s="16">
        <f>VLOOKUP($D395,'Growth rate'!$B$3:$S$93,8,FALSE)*VLOOKUP($F395,BY_IND_Demand_Drivers!$B$5:$J$100,8,FALSE)</f>
        <v>0</v>
      </c>
      <c r="M395" s="16">
        <f>VLOOKUP($D395,'Growth rate'!$B$3:$S$93,8,FALSE)*VLOOKUP($F395,BY_IND_Demand_Drivers!$B$5:$J$100,9,FALSE)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 t="shared" si="33"/>
        <v>106.41420613807485</v>
      </c>
      <c r="H396" s="16">
        <f t="shared" si="34"/>
        <v>0</v>
      </c>
      <c r="I396" s="16">
        <f t="shared" si="35"/>
        <v>0</v>
      </c>
      <c r="K396" s="16">
        <f>VLOOKUP($D396,'Growth rate'!$B$3:$S$93,8,FALSE)*VLOOKUP($F396,BY_IND_Demand_Drivers!$B$5:$J$100,7,FALSE)</f>
        <v>177.35701023012476</v>
      </c>
      <c r="L396" s="16">
        <f>VLOOKUP($D396,'Growth rate'!$B$3:$S$93,8,FALSE)*VLOOKUP($F396,BY_IND_Demand_Drivers!$B$5:$J$100,8,FALSE)</f>
        <v>0</v>
      </c>
      <c r="M396" s="16">
        <f>VLOOKUP($D396,'Growth rate'!$B$3:$S$93,8,FALSE)*VLOOKUP($F396,BY_IND_Demand_Drivers!$B$5:$J$100,9,FALSE)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 t="shared" si="33"/>
        <v>108.11683343628407</v>
      </c>
      <c r="H397" s="16">
        <f t="shared" si="34"/>
        <v>0</v>
      </c>
      <c r="I397" s="16">
        <f t="shared" si="35"/>
        <v>0</v>
      </c>
      <c r="K397" s="16">
        <f>VLOOKUP($D397,'Growth rate'!$B$3:$S$93,8,FALSE)*VLOOKUP($F397,BY_IND_Demand_Drivers!$B$5:$J$100,7,FALSE)</f>
        <v>180.19472239380679</v>
      </c>
      <c r="L397" s="16">
        <f>VLOOKUP($D397,'Growth rate'!$B$3:$S$93,8,FALSE)*VLOOKUP($F397,BY_IND_Demand_Drivers!$B$5:$J$100,8,FALSE)</f>
        <v>0</v>
      </c>
      <c r="M397" s="16">
        <f>VLOOKUP($D397,'Growth rate'!$B$3:$S$93,8,FALSE)*VLOOKUP($F397,BY_IND_Demand_Drivers!$B$5:$J$100,9,FALSE)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 t="shared" si="33"/>
        <v>109.84670277126462</v>
      </c>
      <c r="H398" s="16">
        <f t="shared" si="34"/>
        <v>0</v>
      </c>
      <c r="I398" s="16">
        <f t="shared" si="35"/>
        <v>0</v>
      </c>
      <c r="K398" s="16">
        <f>VLOOKUP($D398,'Growth rate'!$B$3:$S$93,8,FALSE)*VLOOKUP($F398,BY_IND_Demand_Drivers!$B$5:$J$100,7,FALSE)</f>
        <v>183.0778379521077</v>
      </c>
      <c r="L398" s="16">
        <f>VLOOKUP($D398,'Growth rate'!$B$3:$S$93,8,FALSE)*VLOOKUP($F398,BY_IND_Demand_Drivers!$B$5:$J$100,8,FALSE)</f>
        <v>0</v>
      </c>
      <c r="M398" s="16">
        <f>VLOOKUP($D398,'Growth rate'!$B$3:$S$93,8,FALSE)*VLOOKUP($F398,BY_IND_Demand_Drivers!$B$5:$J$100,9,FALSE)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 t="shared" si="33"/>
        <v>111.60425001560486</v>
      </c>
      <c r="H399" s="16">
        <f t="shared" si="34"/>
        <v>0</v>
      </c>
      <c r="I399" s="16">
        <f t="shared" si="35"/>
        <v>0</v>
      </c>
      <c r="K399" s="16">
        <f>VLOOKUP($D399,'Growth rate'!$B$3:$S$93,8,FALSE)*VLOOKUP($F399,BY_IND_Demand_Drivers!$B$5:$J$100,7,FALSE)</f>
        <v>186.00708335934144</v>
      </c>
      <c r="L399" s="16">
        <f>VLOOKUP($D399,'Growth rate'!$B$3:$S$93,8,FALSE)*VLOOKUP($F399,BY_IND_Demand_Drivers!$B$5:$J$100,8,FALSE)</f>
        <v>0</v>
      </c>
      <c r="M399" s="16">
        <f>VLOOKUP($D399,'Growth rate'!$B$3:$S$93,8,FALSE)*VLOOKUP($F399,BY_IND_Demand_Drivers!$B$5:$J$100,9,FALSE)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 t="shared" si="33"/>
        <v>113.38991801585453</v>
      </c>
      <c r="H400" s="16">
        <f t="shared" si="34"/>
        <v>0</v>
      </c>
      <c r="I400" s="16">
        <f t="shared" si="35"/>
        <v>0</v>
      </c>
      <c r="K400" s="16">
        <f>VLOOKUP($D400,'Growth rate'!$B$3:$S$93,8,FALSE)*VLOOKUP($F400,BY_IND_Demand_Drivers!$B$5:$J$100,7,FALSE)</f>
        <v>188.98319669309089</v>
      </c>
      <c r="L400" s="16">
        <f>VLOOKUP($D400,'Growth rate'!$B$3:$S$93,8,FALSE)*VLOOKUP($F400,BY_IND_Demand_Drivers!$B$5:$J$100,8,FALSE)</f>
        <v>0</v>
      </c>
      <c r="M400" s="16">
        <f>VLOOKUP($D400,'Growth rate'!$B$3:$S$93,8,FALSE)*VLOOKUP($F400,BY_IND_Demand_Drivers!$B$5:$J$100,9,FALSE)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 t="shared" si="33"/>
        <v>115.2041567041082</v>
      </c>
      <c r="H401" s="16">
        <f t="shared" si="34"/>
        <v>0</v>
      </c>
      <c r="I401" s="16">
        <f t="shared" si="35"/>
        <v>0</v>
      </c>
      <c r="K401" s="16">
        <f>VLOOKUP($D401,'Growth rate'!$B$3:$S$93,8,FALSE)*VLOOKUP($F401,BY_IND_Demand_Drivers!$B$5:$J$100,7,FALSE)</f>
        <v>192.00692784018034</v>
      </c>
      <c r="L401" s="16">
        <f>VLOOKUP($D401,'Growth rate'!$B$3:$S$93,8,FALSE)*VLOOKUP($F401,BY_IND_Demand_Drivers!$B$5:$J$100,8,FALSE)</f>
        <v>0</v>
      </c>
      <c r="M401" s="16">
        <f>VLOOKUP($D401,'Growth rate'!$B$3:$S$93,8,FALSE)*VLOOKUP($F401,BY_IND_Demand_Drivers!$B$5:$J$100,9,FALSE)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 t="shared" si="33"/>
        <v>117.04742321137394</v>
      </c>
      <c r="H402" s="16">
        <f t="shared" si="34"/>
        <v>0</v>
      </c>
      <c r="I402" s="16">
        <f t="shared" si="35"/>
        <v>0</v>
      </c>
      <c r="K402" s="16">
        <f>VLOOKUP($D402,'Growth rate'!$B$3:$S$93,8,FALSE)*VLOOKUP($F402,BY_IND_Demand_Drivers!$B$5:$J$100,7,FALSE)</f>
        <v>195.07903868562323</v>
      </c>
      <c r="L402" s="16">
        <f>VLOOKUP($D402,'Growth rate'!$B$3:$S$93,8,FALSE)*VLOOKUP($F402,BY_IND_Demand_Drivers!$B$5:$J$100,8,FALSE)</f>
        <v>0</v>
      </c>
      <c r="M402" s="16">
        <f>VLOOKUP($D402,'Growth rate'!$B$3:$S$93,8,FALSE)*VLOOKUP($F402,BY_IND_Demand_Drivers!$B$5:$J$100,9,FALSE)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 t="shared" si="33"/>
        <v>118.92018198275593</v>
      </c>
      <c r="H403" s="16">
        <f t="shared" si="34"/>
        <v>0</v>
      </c>
      <c r="I403" s="16">
        <f t="shared" si="35"/>
        <v>0</v>
      </c>
      <c r="K403" s="16">
        <f>VLOOKUP($D403,'Growth rate'!$B$3:$S$93,8,FALSE)*VLOOKUP($F403,BY_IND_Demand_Drivers!$B$5:$J$100,7,FALSE)</f>
        <v>198.20030330459323</v>
      </c>
      <c r="L403" s="16">
        <f>VLOOKUP($D403,'Growth rate'!$B$3:$S$93,8,FALSE)*VLOOKUP($F403,BY_IND_Demand_Drivers!$B$5:$J$100,8,FALSE)</f>
        <v>0</v>
      </c>
      <c r="M403" s="16">
        <f>VLOOKUP($D403,'Growth rate'!$B$3:$S$93,8,FALSE)*VLOOKUP($F403,BY_IND_Demand_Drivers!$B$5:$J$100,9,FALSE)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 t="shared" si="33"/>
        <v>120.82290489448003</v>
      </c>
      <c r="H404" s="16">
        <f t="shared" si="34"/>
        <v>0</v>
      </c>
      <c r="I404" s="16">
        <f t="shared" si="35"/>
        <v>0</v>
      </c>
      <c r="K404" s="16">
        <f>VLOOKUP($D404,'Growth rate'!$B$3:$S$93,8,FALSE)*VLOOKUP($F404,BY_IND_Demand_Drivers!$B$5:$J$100,7,FALSE)</f>
        <v>201.37150815746674</v>
      </c>
      <c r="L404" s="16">
        <f>VLOOKUP($D404,'Growth rate'!$B$3:$S$93,8,FALSE)*VLOOKUP($F404,BY_IND_Demand_Drivers!$B$5:$J$100,8,FALSE)</f>
        <v>0</v>
      </c>
      <c r="M404" s="16">
        <f>VLOOKUP($D404,'Growth rate'!$B$3:$S$93,8,FALSE)*VLOOKUP($F404,BY_IND_Demand_Drivers!$B$5:$J$100,9,FALSE)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 t="shared" si="33"/>
        <v>122.75607137279171</v>
      </c>
      <c r="H405" s="16">
        <f t="shared" si="34"/>
        <v>0</v>
      </c>
      <c r="I405" s="16">
        <f t="shared" si="35"/>
        <v>0</v>
      </c>
      <c r="K405" s="16">
        <f>VLOOKUP($D405,'Growth rate'!$B$3:$S$93,8,FALSE)*VLOOKUP($F405,BY_IND_Demand_Drivers!$B$5:$J$100,7,FALSE)</f>
        <v>204.5934522879862</v>
      </c>
      <c r="L405" s="16">
        <f>VLOOKUP($D405,'Growth rate'!$B$3:$S$93,8,FALSE)*VLOOKUP($F405,BY_IND_Demand_Drivers!$B$5:$J$100,8,FALSE)</f>
        <v>0</v>
      </c>
      <c r="M405" s="16">
        <f>VLOOKUP($D405,'Growth rate'!$B$3:$S$93,8,FALSE)*VLOOKUP($F405,BY_IND_Demand_Drivers!$B$5:$J$100,9,FALSE)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 t="shared" si="33"/>
        <v>124.72016851475639</v>
      </c>
      <c r="H406" s="16">
        <f t="shared" si="34"/>
        <v>0</v>
      </c>
      <c r="I406" s="16">
        <f t="shared" si="35"/>
        <v>0</v>
      </c>
      <c r="K406" s="16">
        <f>VLOOKUP($D406,'Growth rate'!$B$3:$S$93,8,FALSE)*VLOOKUP($F406,BY_IND_Demand_Drivers!$B$5:$J$100,7,FALSE)</f>
        <v>207.866947524594</v>
      </c>
      <c r="L406" s="16">
        <f>VLOOKUP($D406,'Growth rate'!$B$3:$S$93,8,FALSE)*VLOOKUP($F406,BY_IND_Demand_Drivers!$B$5:$J$100,8,FALSE)</f>
        <v>0</v>
      </c>
      <c r="M406" s="16">
        <f>VLOOKUP($D406,'Growth rate'!$B$3:$S$93,8,FALSE)*VLOOKUP($F406,BY_IND_Demand_Drivers!$B$5:$J$100,9,FALSE)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 t="shared" si="33"/>
        <v>126.7156912109925</v>
      </c>
      <c r="H407" s="16">
        <f t="shared" si="34"/>
        <v>0</v>
      </c>
      <c r="I407" s="16">
        <f t="shared" si="35"/>
        <v>0</v>
      </c>
      <c r="K407" s="16">
        <f>VLOOKUP($D407,'Growth rate'!$B$3:$S$93,8,FALSE)*VLOOKUP($F407,BY_IND_Demand_Drivers!$B$5:$J$100,7,FALSE)</f>
        <v>211.19281868498751</v>
      </c>
      <c r="L407" s="16">
        <f>VLOOKUP($D407,'Growth rate'!$B$3:$S$93,8,FALSE)*VLOOKUP($F407,BY_IND_Demand_Drivers!$B$5:$J$100,8,FALSE)</f>
        <v>0</v>
      </c>
      <c r="M407" s="16">
        <f>VLOOKUP($D407,'Growth rate'!$B$3:$S$93,8,FALSE)*VLOOKUP($F407,BY_IND_Demand_Drivers!$B$5:$J$100,9,FALSE)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 t="shared" si="33"/>
        <v>128.74314227036837</v>
      </c>
      <c r="H408" s="16">
        <f t="shared" si="34"/>
        <v>0</v>
      </c>
      <c r="I408" s="16">
        <f t="shared" si="35"/>
        <v>0</v>
      </c>
      <c r="K408" s="16">
        <f>VLOOKUP($D408,'Growth rate'!$B$3:$S$93,8,FALSE)*VLOOKUP($F408,BY_IND_Demand_Drivers!$B$5:$J$100,7,FALSE)</f>
        <v>214.57190378394731</v>
      </c>
      <c r="L408" s="16">
        <f>VLOOKUP($D408,'Growth rate'!$B$3:$S$93,8,FALSE)*VLOOKUP($F408,BY_IND_Demand_Drivers!$B$5:$J$100,8,FALSE)</f>
        <v>0</v>
      </c>
      <c r="M408" s="16">
        <f>VLOOKUP($D408,'Growth rate'!$B$3:$S$93,8,FALSE)*VLOOKUP($F408,BY_IND_Demand_Drivers!$B$5:$J$100,9,FALSE)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 t="shared" si="33"/>
        <v>130.80303254669431</v>
      </c>
      <c r="H409" s="16">
        <f t="shared" si="34"/>
        <v>0</v>
      </c>
      <c r="I409" s="16">
        <f t="shared" si="35"/>
        <v>0</v>
      </c>
      <c r="K409" s="16">
        <f>VLOOKUP($D409,'Growth rate'!$B$3:$S$93,8,FALSE)*VLOOKUP($F409,BY_IND_Demand_Drivers!$B$5:$J$100,7,FALSE)</f>
        <v>218.00505424449051</v>
      </c>
      <c r="L409" s="16">
        <f>VLOOKUP($D409,'Growth rate'!$B$3:$S$93,8,FALSE)*VLOOKUP($F409,BY_IND_Demand_Drivers!$B$5:$J$100,8,FALSE)</f>
        <v>0</v>
      </c>
      <c r="M409" s="16">
        <f>VLOOKUP($D409,'Growth rate'!$B$3:$S$93,8,FALSE)*VLOOKUP($F409,BY_IND_Demand_Drivers!$B$5:$J$100,9,FALSE)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 t="shared" si="33"/>
        <v>132.89588106744139</v>
      </c>
      <c r="H410" s="16">
        <f t="shared" si="34"/>
        <v>0</v>
      </c>
      <c r="I410" s="16">
        <f t="shared" si="35"/>
        <v>0</v>
      </c>
      <c r="K410" s="16">
        <f>VLOOKUP($D410,'Growth rate'!$B$3:$S$93,8,FALSE)*VLOOKUP($F410,BY_IND_Demand_Drivers!$B$5:$J$100,7,FALSE)</f>
        <v>221.49313511240234</v>
      </c>
      <c r="L410" s="16">
        <f>VLOOKUP($D410,'Growth rate'!$B$3:$S$93,8,FALSE)*VLOOKUP($F410,BY_IND_Demand_Drivers!$B$5:$J$100,8,FALSE)</f>
        <v>0</v>
      </c>
      <c r="M410" s="16">
        <f>VLOOKUP($D410,'Growth rate'!$B$3:$S$93,8,FALSE)*VLOOKUP($F410,BY_IND_Demand_Drivers!$B$5:$J$100,9,FALSE)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 t="shared" si="33"/>
        <v>135.02221516452042</v>
      </c>
      <c r="H411" s="16">
        <f t="shared" si="34"/>
        <v>0</v>
      </c>
      <c r="I411" s="16">
        <f t="shared" si="35"/>
        <v>0</v>
      </c>
      <c r="K411" s="16">
        <f>VLOOKUP($D411,'Growth rate'!$B$3:$S$93,8,FALSE)*VLOOKUP($F411,BY_IND_Demand_Drivers!$B$5:$J$100,7,FALSE)</f>
        <v>225.03702527420072</v>
      </c>
      <c r="L411" s="16">
        <f>VLOOKUP($D411,'Growth rate'!$B$3:$S$93,8,FALSE)*VLOOKUP($F411,BY_IND_Demand_Drivers!$B$5:$J$100,8,FALSE)</f>
        <v>0</v>
      </c>
      <c r="M411" s="16">
        <f>VLOOKUP($D411,'Growth rate'!$B$3:$S$93,8,FALSE)*VLOOKUP($F411,BY_IND_Demand_Drivers!$B$5:$J$100,9,FALSE)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 t="shared" si="33"/>
        <v>137.1825706071528</v>
      </c>
      <c r="H412" s="16">
        <f t="shared" si="34"/>
        <v>0</v>
      </c>
      <c r="I412" s="16">
        <f t="shared" si="35"/>
        <v>0</v>
      </c>
      <c r="K412" s="16">
        <f>VLOOKUP($D412,'Growth rate'!$B$3:$S$93,8,FALSE)*VLOOKUP($F412,BY_IND_Demand_Drivers!$B$5:$J$100,7,FALSE)</f>
        <v>228.63761767858801</v>
      </c>
      <c r="L412" s="16">
        <f>VLOOKUP($D412,'Growth rate'!$B$3:$S$93,8,FALSE)*VLOOKUP($F412,BY_IND_Demand_Drivers!$B$5:$J$100,8,FALSE)</f>
        <v>0</v>
      </c>
      <c r="M412" s="16">
        <f>VLOOKUP($D412,'Growth rate'!$B$3:$S$93,8,FALSE)*VLOOKUP($F412,BY_IND_Demand_Drivers!$B$5:$J$100,9,FALSE)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 t="shared" si="33"/>
        <v>139.37749173686726</v>
      </c>
      <c r="H413" s="16">
        <f t="shared" si="34"/>
        <v>0</v>
      </c>
      <c r="I413" s="16">
        <f t="shared" si="35"/>
        <v>0</v>
      </c>
      <c r="K413" s="16">
        <f>VLOOKUP($D413,'Growth rate'!$B$3:$S$93,8,FALSE)*VLOOKUP($F413,BY_IND_Demand_Drivers!$B$5:$J$100,7,FALSE)</f>
        <v>232.29581956144543</v>
      </c>
      <c r="L413" s="16">
        <f>VLOOKUP($D413,'Growth rate'!$B$3:$S$93,8,FALSE)*VLOOKUP($F413,BY_IND_Demand_Drivers!$B$5:$J$100,8,FALSE)</f>
        <v>0</v>
      </c>
      <c r="M413" s="16">
        <f>VLOOKUP($D413,'Growth rate'!$B$3:$S$93,8,FALSE)*VLOOKUP($F413,BY_IND_Demand_Drivers!$B$5:$J$100,9,FALSE)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 t="shared" si="33"/>
        <v>0.32196382574257398</v>
      </c>
      <c r="H414" s="16">
        <f t="shared" si="34"/>
        <v>0</v>
      </c>
      <c r="I414" s="16">
        <f t="shared" si="35"/>
        <v>0</v>
      </c>
      <c r="K414" s="16">
        <f>VLOOKUP($D414,'Growth rate'!$B$3:$S$93,8,FALSE)*VLOOKUP($F414,BY_IND_Demand_Drivers!$B$5:$J$100,7,FALSE)</f>
        <v>0.32196382574257398</v>
      </c>
      <c r="L414" s="16">
        <f>VLOOKUP($D414,'Growth rate'!$B$3:$S$93,8,FALSE)*VLOOKUP($F414,BY_IND_Demand_Drivers!$B$5:$J$100,8,FALSE)</f>
        <v>0</v>
      </c>
      <c r="M414" s="16">
        <f>VLOOKUP($D414,'Growth rate'!$B$3:$S$93,8,FALSE)*VLOOKUP($F414,BY_IND_Demand_Drivers!$B$5:$J$100,9,FALSE)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 t="shared" si="33"/>
        <v>0.33695321667304962</v>
      </c>
      <c r="H415" s="16">
        <f t="shared" si="34"/>
        <v>0</v>
      </c>
      <c r="I415" s="16">
        <f t="shared" si="35"/>
        <v>0</v>
      </c>
      <c r="K415" s="16">
        <f>VLOOKUP($D415,'Growth rate'!$B$3:$S$93,8,FALSE)*VLOOKUP($F415,BY_IND_Demand_Drivers!$B$5:$J$100,7,FALSE)</f>
        <v>0.33695321667304962</v>
      </c>
      <c r="L415" s="16">
        <f>VLOOKUP($D415,'Growth rate'!$B$3:$S$93,8,FALSE)*VLOOKUP($F415,BY_IND_Demand_Drivers!$B$5:$J$100,8,FALSE)</f>
        <v>0</v>
      </c>
      <c r="M415" s="16">
        <f>VLOOKUP($D415,'Growth rate'!$B$3:$S$93,8,FALSE)*VLOOKUP($F415,BY_IND_Demand_Drivers!$B$5:$J$100,9,FALSE)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 t="shared" si="33"/>
        <v>0.35194260760352525</v>
      </c>
      <c r="H416" s="16">
        <f t="shared" si="34"/>
        <v>0</v>
      </c>
      <c r="I416" s="16">
        <f t="shared" si="35"/>
        <v>0</v>
      </c>
      <c r="K416" s="16">
        <f>VLOOKUP($D416,'Growth rate'!$B$3:$S$93,8,FALSE)*VLOOKUP($F416,BY_IND_Demand_Drivers!$B$5:$J$100,7,FALSE)</f>
        <v>0.35194260760352525</v>
      </c>
      <c r="L416" s="16">
        <f>VLOOKUP($D416,'Growth rate'!$B$3:$S$93,8,FALSE)*VLOOKUP($F416,BY_IND_Demand_Drivers!$B$5:$J$100,8,FALSE)</f>
        <v>0</v>
      </c>
      <c r="M416" s="16">
        <f>VLOOKUP($D416,'Growth rate'!$B$3:$S$93,8,FALSE)*VLOOKUP($F416,BY_IND_Demand_Drivers!$B$5:$J$100,9,FALSE)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 t="shared" si="33"/>
        <v>0.36693199853400088</v>
      </c>
      <c r="H417" s="16">
        <f t="shared" si="34"/>
        <v>0</v>
      </c>
      <c r="I417" s="16">
        <f t="shared" si="35"/>
        <v>0</v>
      </c>
      <c r="K417" s="16">
        <f>VLOOKUP($D417,'Growth rate'!$B$3:$S$93,8,FALSE)*VLOOKUP($F417,BY_IND_Demand_Drivers!$B$5:$J$100,7,FALSE)</f>
        <v>0.36693199853400088</v>
      </c>
      <c r="L417" s="16">
        <f>VLOOKUP($D417,'Growth rate'!$B$3:$S$93,8,FALSE)*VLOOKUP($F417,BY_IND_Demand_Drivers!$B$5:$J$100,8,FALSE)</f>
        <v>0</v>
      </c>
      <c r="M417" s="16">
        <f>VLOOKUP($D417,'Growth rate'!$B$3:$S$93,8,FALSE)*VLOOKUP($F417,BY_IND_Demand_Drivers!$B$5:$J$100,9,FALSE)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 t="shared" si="33"/>
        <v>0.38192138946447651</v>
      </c>
      <c r="H418" s="16">
        <f t="shared" si="34"/>
        <v>0</v>
      </c>
      <c r="I418" s="16">
        <f t="shared" si="35"/>
        <v>0</v>
      </c>
      <c r="K418" s="16">
        <f>VLOOKUP($D418,'Growth rate'!$B$3:$S$93,8,FALSE)*VLOOKUP($F418,BY_IND_Demand_Drivers!$B$5:$J$100,7,FALSE)</f>
        <v>0.38192138946447651</v>
      </c>
      <c r="L418" s="16">
        <f>VLOOKUP($D418,'Growth rate'!$B$3:$S$93,8,FALSE)*VLOOKUP($F418,BY_IND_Demand_Drivers!$B$5:$J$100,8,FALSE)</f>
        <v>0</v>
      </c>
      <c r="M418" s="16">
        <f>VLOOKUP($D418,'Growth rate'!$B$3:$S$93,8,FALSE)*VLOOKUP($F418,BY_IND_Demand_Drivers!$B$5:$J$100,9,FALSE)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 t="shared" si="33"/>
        <v>0.39691078039495209</v>
      </c>
      <c r="H419" s="16">
        <f t="shared" si="34"/>
        <v>0</v>
      </c>
      <c r="I419" s="16">
        <f t="shared" si="35"/>
        <v>0</v>
      </c>
      <c r="K419" s="16">
        <f>VLOOKUP($D419,'Growth rate'!$B$3:$S$93,8,FALSE)*VLOOKUP($F419,BY_IND_Demand_Drivers!$B$5:$J$100,7,FALSE)</f>
        <v>0.39691078039495209</v>
      </c>
      <c r="L419" s="16">
        <f>VLOOKUP($D419,'Growth rate'!$B$3:$S$93,8,FALSE)*VLOOKUP($F419,BY_IND_Demand_Drivers!$B$5:$J$100,8,FALSE)</f>
        <v>0</v>
      </c>
      <c r="M419" s="16">
        <f>VLOOKUP($D419,'Growth rate'!$B$3:$S$93,8,FALSE)*VLOOKUP($F419,BY_IND_Demand_Drivers!$B$5:$J$100,9,FALSE)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 t="shared" si="33"/>
        <v>0.37071015419288494</v>
      </c>
      <c r="H420" s="16">
        <f t="shared" si="34"/>
        <v>0</v>
      </c>
      <c r="I420" s="16">
        <f t="shared" si="35"/>
        <v>0</v>
      </c>
      <c r="K420" s="16">
        <f>VLOOKUP($D420,'Growth rate'!$B$3:$S$93,8,FALSE)*VLOOKUP($F420,BY_IND_Demand_Drivers!$B$5:$J$100,7,FALSE)</f>
        <v>0.41190017132542772</v>
      </c>
      <c r="L420" s="16">
        <f>VLOOKUP($D420,'Growth rate'!$B$3:$S$93,8,FALSE)*VLOOKUP($F420,BY_IND_Demand_Drivers!$B$5:$J$100,8,FALSE)</f>
        <v>0</v>
      </c>
      <c r="M420" s="16">
        <f>VLOOKUP($D420,'Growth rate'!$B$3:$S$93,8,FALSE)*VLOOKUP($F420,BY_IND_Demand_Drivers!$B$5:$J$100,9,FALSE)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 t="shared" si="33"/>
        <v>0.37993171040775398</v>
      </c>
      <c r="H421" s="16">
        <f t="shared" si="34"/>
        <v>0</v>
      </c>
      <c r="I421" s="16">
        <f t="shared" si="35"/>
        <v>0</v>
      </c>
      <c r="K421" s="16">
        <f>VLOOKUP($D421,'Growth rate'!$B$3:$S$93,8,FALSE)*VLOOKUP($F421,BY_IND_Demand_Drivers!$B$5:$J$100,7,FALSE)</f>
        <v>0.42688956225590335</v>
      </c>
      <c r="L421" s="16">
        <f>VLOOKUP($D421,'Growth rate'!$B$3:$S$93,8,FALSE)*VLOOKUP($F421,BY_IND_Demand_Drivers!$B$5:$J$100,8,FALSE)</f>
        <v>0</v>
      </c>
      <c r="M421" s="16">
        <f>VLOOKUP($D421,'Growth rate'!$B$3:$S$93,8,FALSE)*VLOOKUP($F421,BY_IND_Demand_Drivers!$B$5:$J$100,9,FALSE)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 t="shared" si="33"/>
        <v>0.3888534788040135</v>
      </c>
      <c r="H422" s="16">
        <f t="shared" si="34"/>
        <v>0</v>
      </c>
      <c r="I422" s="16">
        <f t="shared" si="35"/>
        <v>0</v>
      </c>
      <c r="K422" s="16">
        <f>VLOOKUP($D422,'Growth rate'!$B$3:$S$93,8,FALSE)*VLOOKUP($F422,BY_IND_Demand_Drivers!$B$5:$J$100,7,FALSE)</f>
        <v>0.44187895318637899</v>
      </c>
      <c r="L422" s="16">
        <f>VLOOKUP($D422,'Growth rate'!$B$3:$S$93,8,FALSE)*VLOOKUP($F422,BY_IND_Demand_Drivers!$B$5:$J$100,8,FALSE)</f>
        <v>0</v>
      </c>
      <c r="M422" s="16">
        <f>VLOOKUP($D422,'Growth rate'!$B$3:$S$93,8,FALSE)*VLOOKUP($F422,BY_IND_Demand_Drivers!$B$5:$J$100,9,FALSE)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 t="shared" si="33"/>
        <v>0.39747545938166351</v>
      </c>
      <c r="H423" s="16">
        <f t="shared" si="34"/>
        <v>0</v>
      </c>
      <c r="I423" s="16">
        <f t="shared" si="35"/>
        <v>0</v>
      </c>
      <c r="K423" s="16">
        <f>VLOOKUP($D423,'Growth rate'!$B$3:$S$93,8,FALSE)*VLOOKUP($F423,BY_IND_Demand_Drivers!$B$5:$J$100,7,FALSE)</f>
        <v>0.45686834411685462</v>
      </c>
      <c r="L423" s="16">
        <f>VLOOKUP($D423,'Growth rate'!$B$3:$S$93,8,FALSE)*VLOOKUP($F423,BY_IND_Demand_Drivers!$B$5:$J$100,8,FALSE)</f>
        <v>0</v>
      </c>
      <c r="M423" s="16">
        <f>VLOOKUP($D423,'Growth rate'!$B$3:$S$93,8,FALSE)*VLOOKUP($F423,BY_IND_Demand_Drivers!$B$5:$J$100,9,FALSE)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 t="shared" si="33"/>
        <v>0.40579765214070401</v>
      </c>
      <c r="H424" s="16">
        <f t="shared" si="34"/>
        <v>0</v>
      </c>
      <c r="I424" s="16">
        <f t="shared" si="35"/>
        <v>0</v>
      </c>
      <c r="K424" s="16">
        <f>VLOOKUP($D424,'Growth rate'!$B$3:$S$93,8,FALSE)*VLOOKUP($F424,BY_IND_Demand_Drivers!$B$5:$J$100,7,FALSE)</f>
        <v>0.47185773504733025</v>
      </c>
      <c r="L424" s="16">
        <f>VLOOKUP($D424,'Growth rate'!$B$3:$S$93,8,FALSE)*VLOOKUP($F424,BY_IND_Demand_Drivers!$B$5:$J$100,8,FALSE)</f>
        <v>0</v>
      </c>
      <c r="M424" s="16">
        <f>VLOOKUP($D424,'Growth rate'!$B$3:$S$93,8,FALSE)*VLOOKUP($F424,BY_IND_Demand_Drivers!$B$5:$J$100,9,FALSE)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 t="shared" si="33"/>
        <v>0.41382005708113501</v>
      </c>
      <c r="H425" s="16">
        <f t="shared" si="34"/>
        <v>0</v>
      </c>
      <c r="I425" s="16">
        <f t="shared" si="35"/>
        <v>0</v>
      </c>
      <c r="K425" s="16">
        <f>VLOOKUP($D425,'Growth rate'!$B$3:$S$93,8,FALSE)*VLOOKUP($F425,BY_IND_Demand_Drivers!$B$5:$J$100,7,FALSE)</f>
        <v>0.48684712597780588</v>
      </c>
      <c r="L425" s="16">
        <f>VLOOKUP($D425,'Growth rate'!$B$3:$S$93,8,FALSE)*VLOOKUP($F425,BY_IND_Demand_Drivers!$B$5:$J$100,8,FALSE)</f>
        <v>0</v>
      </c>
      <c r="M425" s="16">
        <f>VLOOKUP($D425,'Growth rate'!$B$3:$S$93,8,FALSE)*VLOOKUP($F425,BY_IND_Demand_Drivers!$B$5:$J$100,9,FALSE)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 t="shared" si="33"/>
        <v>0.42028808291068581</v>
      </c>
      <c r="H426" s="16">
        <f t="shared" si="34"/>
        <v>0</v>
      </c>
      <c r="I426" s="16">
        <f t="shared" si="35"/>
        <v>0</v>
      </c>
      <c r="K426" s="16">
        <f>VLOOKUP($D426,'Growth rate'!$B$3:$S$93,8,FALSE)*VLOOKUP($F426,BY_IND_Demand_Drivers!$B$5:$J$100,7,FALSE)</f>
        <v>0.50183651690828157</v>
      </c>
      <c r="L426" s="16">
        <f>VLOOKUP($D426,'Growth rate'!$B$3:$S$93,8,FALSE)*VLOOKUP($F426,BY_IND_Demand_Drivers!$B$5:$J$100,8,FALSE)</f>
        <v>0</v>
      </c>
      <c r="M426" s="16">
        <f>VLOOKUP($D426,'Growth rate'!$B$3:$S$93,8,FALSE)*VLOOKUP($F426,BY_IND_Demand_Drivers!$B$5:$J$100,9,FALSE)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 t="shared" si="33"/>
        <v>0.42638137396697462</v>
      </c>
      <c r="H427" s="16">
        <f t="shared" si="34"/>
        <v>0</v>
      </c>
      <c r="I427" s="16">
        <f t="shared" si="35"/>
        <v>0</v>
      </c>
      <c r="K427" s="16">
        <f>VLOOKUP($D427,'Growth rate'!$B$3:$S$93,8,FALSE)*VLOOKUP($F427,BY_IND_Demand_Drivers!$B$5:$J$100,7,FALSE)</f>
        <v>0.51682590783875715</v>
      </c>
      <c r="L427" s="16">
        <f>VLOOKUP($D427,'Growth rate'!$B$3:$S$93,8,FALSE)*VLOOKUP($F427,BY_IND_Demand_Drivers!$B$5:$J$100,8,FALSE)</f>
        <v>0</v>
      </c>
      <c r="M427" s="16">
        <f>VLOOKUP($D427,'Growth rate'!$B$3:$S$93,8,FALSE)*VLOOKUP($F427,BY_IND_Demand_Drivers!$B$5:$J$100,9,FALSE)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 t="shared" si="33"/>
        <v>0.43209993025000171</v>
      </c>
      <c r="H428" s="16">
        <f t="shared" si="34"/>
        <v>0</v>
      </c>
      <c r="I428" s="16">
        <f t="shared" si="35"/>
        <v>0</v>
      </c>
      <c r="K428" s="16">
        <f>VLOOKUP($D428,'Growth rate'!$B$3:$S$93,8,FALSE)*VLOOKUP($F428,BY_IND_Demand_Drivers!$B$5:$J$100,7,FALSE)</f>
        <v>0.53181529876923284</v>
      </c>
      <c r="L428" s="16">
        <f>VLOOKUP($D428,'Growth rate'!$B$3:$S$93,8,FALSE)*VLOOKUP($F428,BY_IND_Demand_Drivers!$B$5:$J$100,8,FALSE)</f>
        <v>0</v>
      </c>
      <c r="M428" s="16">
        <f>VLOOKUP($D428,'Growth rate'!$B$3:$S$93,8,FALSE)*VLOOKUP($F428,BY_IND_Demand_Drivers!$B$5:$J$100,9,FALSE)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 t="shared" si="33"/>
        <v>0.43744375175976669</v>
      </c>
      <c r="H429" s="16">
        <f t="shared" si="34"/>
        <v>0</v>
      </c>
      <c r="I429" s="16">
        <f t="shared" si="35"/>
        <v>0</v>
      </c>
      <c r="K429" s="16">
        <f>VLOOKUP($D429,'Growth rate'!$B$3:$S$93,8,FALSE)*VLOOKUP($F429,BY_IND_Demand_Drivers!$B$5:$J$100,7,FALSE)</f>
        <v>0.54680468969970841</v>
      </c>
      <c r="L429" s="16">
        <f>VLOOKUP($D429,'Growth rate'!$B$3:$S$93,8,FALSE)*VLOOKUP($F429,BY_IND_Demand_Drivers!$B$5:$J$100,8,FALSE)</f>
        <v>0</v>
      </c>
      <c r="M429" s="16">
        <f>VLOOKUP($D429,'Growth rate'!$B$3:$S$93,8,FALSE)*VLOOKUP($F429,BY_IND_Demand_Drivers!$B$5:$J$100,9,FALSE)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 t="shared" si="33"/>
        <v>0.44241283849626994</v>
      </c>
      <c r="H430" s="16">
        <f t="shared" si="34"/>
        <v>0</v>
      </c>
      <c r="I430" s="16">
        <f t="shared" si="35"/>
        <v>0</v>
      </c>
      <c r="K430" s="16">
        <f>VLOOKUP($D430,'Growth rate'!$B$3:$S$93,8,FALSE)*VLOOKUP($F430,BY_IND_Demand_Drivers!$B$5:$J$100,7,FALSE)</f>
        <v>0.5617940806301841</v>
      </c>
      <c r="L430" s="16">
        <f>VLOOKUP($D430,'Growth rate'!$B$3:$S$93,8,FALSE)*VLOOKUP($F430,BY_IND_Demand_Drivers!$B$5:$J$100,8,FALSE)</f>
        <v>0</v>
      </c>
      <c r="M430" s="16">
        <f>VLOOKUP($D430,'Growth rate'!$B$3:$S$93,8,FALSE)*VLOOKUP($F430,BY_IND_Demand_Drivers!$B$5:$J$100,9,FALSE)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 t="shared" si="33"/>
        <v>0.44700719045951121</v>
      </c>
      <c r="H431" s="16">
        <f t="shared" si="34"/>
        <v>0</v>
      </c>
      <c r="I431" s="16">
        <f t="shared" si="35"/>
        <v>0</v>
      </c>
      <c r="K431" s="16">
        <f>VLOOKUP($D431,'Growth rate'!$B$3:$S$93,8,FALSE)*VLOOKUP($F431,BY_IND_Demand_Drivers!$B$5:$J$100,7,FALSE)</f>
        <v>0.57678347156065968</v>
      </c>
      <c r="L431" s="16">
        <f>VLOOKUP($D431,'Growth rate'!$B$3:$S$93,8,FALSE)*VLOOKUP($F431,BY_IND_Demand_Drivers!$B$5:$J$100,8,FALSE)</f>
        <v>0</v>
      </c>
      <c r="M431" s="16">
        <f>VLOOKUP($D431,'Growth rate'!$B$3:$S$93,8,FALSE)*VLOOKUP($F431,BY_IND_Demand_Drivers!$B$5:$J$100,9,FALSE)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 t="shared" si="33"/>
        <v>0.45122680764949069</v>
      </c>
      <c r="H432" s="16">
        <f t="shared" si="34"/>
        <v>0</v>
      </c>
      <c r="I432" s="16">
        <f t="shared" si="35"/>
        <v>0</v>
      </c>
      <c r="K432" s="16">
        <f>VLOOKUP($D432,'Growth rate'!$B$3:$S$93,8,FALSE)*VLOOKUP($F432,BY_IND_Demand_Drivers!$B$5:$J$100,7,FALSE)</f>
        <v>0.59177286249113537</v>
      </c>
      <c r="L432" s="16">
        <f>VLOOKUP($D432,'Growth rate'!$B$3:$S$93,8,FALSE)*VLOOKUP($F432,BY_IND_Demand_Drivers!$B$5:$J$100,8,FALSE)</f>
        <v>0</v>
      </c>
      <c r="M432" s="16">
        <f>VLOOKUP($D432,'Growth rate'!$B$3:$S$93,8,FALSE)*VLOOKUP($F432,BY_IND_Demand_Drivers!$B$5:$J$100,9,FALSE)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 t="shared" si="33"/>
        <v>0.45507169006620818</v>
      </c>
      <c r="H433" s="16">
        <f t="shared" si="34"/>
        <v>0</v>
      </c>
      <c r="I433" s="16">
        <f t="shared" si="35"/>
        <v>0</v>
      </c>
      <c r="K433" s="16">
        <f>VLOOKUP($D433,'Growth rate'!$B$3:$S$93,8,FALSE)*VLOOKUP($F433,BY_IND_Demand_Drivers!$B$5:$J$100,7,FALSE)</f>
        <v>0.60676225342161094</v>
      </c>
      <c r="L433" s="16">
        <f>VLOOKUP($D433,'Growth rate'!$B$3:$S$93,8,FALSE)*VLOOKUP($F433,BY_IND_Demand_Drivers!$B$5:$J$100,8,FALSE)</f>
        <v>0</v>
      </c>
      <c r="M433" s="16">
        <f>VLOOKUP($D433,'Growth rate'!$B$3:$S$93,8,FALSE)*VLOOKUP($F433,BY_IND_Demand_Drivers!$B$5:$J$100,9,FALSE)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 t="shared" si="33"/>
        <v>0.45854183770966378</v>
      </c>
      <c r="H434" s="16">
        <f t="shared" si="34"/>
        <v>0</v>
      </c>
      <c r="I434" s="16">
        <f t="shared" si="35"/>
        <v>0</v>
      </c>
      <c r="K434" s="16">
        <f>VLOOKUP($D434,'Growth rate'!$B$3:$S$93,8,FALSE)*VLOOKUP($F434,BY_IND_Demand_Drivers!$B$5:$J$100,7,FALSE)</f>
        <v>0.62175164435208652</v>
      </c>
      <c r="L434" s="16">
        <f>VLOOKUP($D434,'Growth rate'!$B$3:$S$93,8,FALSE)*VLOOKUP($F434,BY_IND_Demand_Drivers!$B$5:$J$100,8,FALSE)</f>
        <v>0</v>
      </c>
      <c r="M434" s="16">
        <f>VLOOKUP($D434,'Growth rate'!$B$3:$S$93,8,FALSE)*VLOOKUP($F434,BY_IND_Demand_Drivers!$B$5:$J$100,9,FALSE)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 t="shared" si="33"/>
        <v>0.46163725057985766</v>
      </c>
      <c r="H435" s="16">
        <f t="shared" si="34"/>
        <v>0</v>
      </c>
      <c r="I435" s="16">
        <f t="shared" si="35"/>
        <v>0</v>
      </c>
      <c r="K435" s="16">
        <f>VLOOKUP($D435,'Growth rate'!$B$3:$S$93,8,FALSE)*VLOOKUP($F435,BY_IND_Demand_Drivers!$B$5:$J$100,7,FALSE)</f>
        <v>0.63674103528256232</v>
      </c>
      <c r="L435" s="16">
        <f>VLOOKUP($D435,'Growth rate'!$B$3:$S$93,8,FALSE)*VLOOKUP($F435,BY_IND_Demand_Drivers!$B$5:$J$100,8,FALSE)</f>
        <v>0</v>
      </c>
      <c r="M435" s="16">
        <f>VLOOKUP($D435,'Growth rate'!$B$3:$S$93,8,FALSE)*VLOOKUP($F435,BY_IND_Demand_Drivers!$B$5:$J$100,9,FALSE)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 t="shared" si="33"/>
        <v>0.46435792867678938</v>
      </c>
      <c r="H436" s="16">
        <f t="shared" si="34"/>
        <v>0</v>
      </c>
      <c r="I436" s="16">
        <f t="shared" si="35"/>
        <v>0</v>
      </c>
      <c r="K436" s="16">
        <f>VLOOKUP($D436,'Growth rate'!$B$3:$S$93,8,FALSE)*VLOOKUP($F436,BY_IND_Demand_Drivers!$B$5:$J$100,7,FALSE)</f>
        <v>0.65173042621303778</v>
      </c>
      <c r="L436" s="16">
        <f>VLOOKUP($D436,'Growth rate'!$B$3:$S$93,8,FALSE)*VLOOKUP($F436,BY_IND_Demand_Drivers!$B$5:$J$100,8,FALSE)</f>
        <v>0</v>
      </c>
      <c r="M436" s="16">
        <f>VLOOKUP($D436,'Growth rate'!$B$3:$S$93,8,FALSE)*VLOOKUP($F436,BY_IND_Demand_Drivers!$B$5:$J$100,9,FALSE)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 t="shared" si="33"/>
        <v>0.46670387200045937</v>
      </c>
      <c r="H437" s="16">
        <f t="shared" si="34"/>
        <v>0</v>
      </c>
      <c r="I437" s="16">
        <f t="shared" si="35"/>
        <v>0</v>
      </c>
      <c r="K437" s="16">
        <f>VLOOKUP($D437,'Growth rate'!$B$3:$S$93,8,FALSE)*VLOOKUP($F437,BY_IND_Demand_Drivers!$B$5:$J$100,7,FALSE)</f>
        <v>0.66671981714351347</v>
      </c>
      <c r="L437" s="16">
        <f>VLOOKUP($D437,'Growth rate'!$B$3:$S$93,8,FALSE)*VLOOKUP($F437,BY_IND_Demand_Drivers!$B$5:$J$100,8,FALSE)</f>
        <v>0</v>
      </c>
      <c r="M437" s="16">
        <f>VLOOKUP($D437,'Growth rate'!$B$3:$S$93,8,FALSE)*VLOOKUP($F437,BY_IND_Demand_Drivers!$B$5:$J$100,9,FALSE)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 t="shared" si="33"/>
        <v>0.46867508055086754</v>
      </c>
      <c r="H438" s="16">
        <f t="shared" si="34"/>
        <v>0</v>
      </c>
      <c r="I438" s="16">
        <f t="shared" si="35"/>
        <v>0</v>
      </c>
      <c r="K438" s="16">
        <f>VLOOKUP($D438,'Growth rate'!$B$3:$S$93,8,FALSE)*VLOOKUP($F438,BY_IND_Demand_Drivers!$B$5:$J$100,7,FALSE)</f>
        <v>0.68170920807398916</v>
      </c>
      <c r="L438" s="16">
        <f>VLOOKUP($D438,'Growth rate'!$B$3:$S$93,8,FALSE)*VLOOKUP($F438,BY_IND_Demand_Drivers!$B$5:$J$100,8,FALSE)</f>
        <v>0</v>
      </c>
      <c r="M438" s="16">
        <f>VLOOKUP($D438,'Growth rate'!$B$3:$S$93,8,FALSE)*VLOOKUP($F438,BY_IND_Demand_Drivers!$B$5:$J$100,9,FALSE)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 t="shared" si="33"/>
        <v>0.47027155432801365</v>
      </c>
      <c r="H439" s="16">
        <f t="shared" si="34"/>
        <v>0</v>
      </c>
      <c r="I439" s="16">
        <f t="shared" si="35"/>
        <v>0</v>
      </c>
      <c r="K439" s="16">
        <f>VLOOKUP($D439,'Growth rate'!$B$3:$S$93,8,FALSE)*VLOOKUP($F439,BY_IND_Demand_Drivers!$B$5:$J$100,7,FALSE)</f>
        <v>0.69669859900446474</v>
      </c>
      <c r="L439" s="16">
        <f>VLOOKUP($D439,'Growth rate'!$B$3:$S$93,8,FALSE)*VLOOKUP($F439,BY_IND_Demand_Drivers!$B$5:$J$100,8,FALSE)</f>
        <v>0</v>
      </c>
      <c r="M439" s="16">
        <f>VLOOKUP($D439,'Growth rate'!$B$3:$S$93,8,FALSE)*VLOOKUP($F439,BY_IND_Demand_Drivers!$B$5:$J$100,9,FALSE)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 t="shared" si="33"/>
        <v>0.47149329333189799</v>
      </c>
      <c r="H440" s="16">
        <f t="shared" si="34"/>
        <v>0</v>
      </c>
      <c r="I440" s="16">
        <f t="shared" si="35"/>
        <v>0</v>
      </c>
      <c r="K440" s="16">
        <f>VLOOKUP($D440,'Growth rate'!$B$3:$S$93,8,FALSE)*VLOOKUP($F440,BY_IND_Demand_Drivers!$B$5:$J$100,7,FALSE)</f>
        <v>0.71168798993494042</v>
      </c>
      <c r="L440" s="16">
        <f>VLOOKUP($D440,'Growth rate'!$B$3:$S$93,8,FALSE)*VLOOKUP($F440,BY_IND_Demand_Drivers!$B$5:$J$100,8,FALSE)</f>
        <v>0</v>
      </c>
      <c r="M440" s="16">
        <f>VLOOKUP($D440,'Growth rate'!$B$3:$S$93,8,FALSE)*VLOOKUP($F440,BY_IND_Demand_Drivers!$B$5:$J$100,9,FALSE)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 t="shared" si="33"/>
        <v>0.47234029756252033</v>
      </c>
      <c r="H441" s="16">
        <f t="shared" si="34"/>
        <v>0</v>
      </c>
      <c r="I441" s="16">
        <f t="shared" si="35"/>
        <v>0</v>
      </c>
      <c r="K441" s="16">
        <f>VLOOKUP($D441,'Growth rate'!$B$3:$S$93,8,FALSE)*VLOOKUP($F441,BY_IND_Demand_Drivers!$B$5:$J$100,7,FALSE)</f>
        <v>0.726677380865416</v>
      </c>
      <c r="L441" s="16">
        <f>VLOOKUP($D441,'Growth rate'!$B$3:$S$93,8,FALSE)*VLOOKUP($F441,BY_IND_Demand_Drivers!$B$5:$J$100,8,FALSE)</f>
        <v>0</v>
      </c>
      <c r="M441" s="16">
        <f>VLOOKUP($D441,'Growth rate'!$B$3:$S$93,8,FALSE)*VLOOKUP($F441,BY_IND_Demand_Drivers!$B$5:$J$100,9,FALSE)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 t="shared" si="33"/>
        <v>0.47281256701988089</v>
      </c>
      <c r="H442" s="16">
        <f t="shared" si="34"/>
        <v>0</v>
      </c>
      <c r="I442" s="16">
        <f t="shared" si="35"/>
        <v>0</v>
      </c>
      <c r="K442" s="16">
        <f>VLOOKUP($D442,'Growth rate'!$B$3:$S$93,8,FALSE)*VLOOKUP($F442,BY_IND_Demand_Drivers!$B$5:$J$100,7,FALSE)</f>
        <v>0.74166677179589169</v>
      </c>
      <c r="L442" s="16">
        <f>VLOOKUP($D442,'Growth rate'!$B$3:$S$93,8,FALSE)*VLOOKUP($F442,BY_IND_Demand_Drivers!$B$5:$J$100,8,FALSE)</f>
        <v>0</v>
      </c>
      <c r="M442" s="16">
        <f>VLOOKUP($D442,'Growth rate'!$B$3:$S$93,8,FALSE)*VLOOKUP($F442,BY_IND_Demand_Drivers!$B$5:$J$100,9,FALSE)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 t="shared" si="33"/>
        <v>0.47291010170397951</v>
      </c>
      <c r="H443" s="16">
        <f t="shared" si="34"/>
        <v>0</v>
      </c>
      <c r="I443" s="16">
        <f t="shared" si="35"/>
        <v>0</v>
      </c>
      <c r="K443" s="16">
        <f>VLOOKUP($D443,'Growth rate'!$B$3:$S$93,8,FALSE)*VLOOKUP($F443,BY_IND_Demand_Drivers!$B$5:$J$100,7,FALSE)</f>
        <v>0.75665616272636727</v>
      </c>
      <c r="L443" s="16">
        <f>VLOOKUP($D443,'Growth rate'!$B$3:$S$93,8,FALSE)*VLOOKUP($F443,BY_IND_Demand_Drivers!$B$5:$J$100,8,FALSE)</f>
        <v>0</v>
      </c>
      <c r="M443" s="16">
        <f>VLOOKUP($D443,'Growth rate'!$B$3:$S$93,8,FALSE)*VLOOKUP($F443,BY_IND_Demand_Drivers!$B$5:$J$100,9,FALSE)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 t="shared" si="33"/>
        <v>0.47263290161481619</v>
      </c>
      <c r="H444" s="16">
        <f t="shared" si="34"/>
        <v>0</v>
      </c>
      <c r="I444" s="16">
        <f t="shared" si="35"/>
        <v>0</v>
      </c>
      <c r="K444" s="16">
        <f>VLOOKUP($D444,'Growth rate'!$B$3:$S$93,8,FALSE)*VLOOKUP($F444,BY_IND_Demand_Drivers!$B$5:$J$100,7,FALSE)</f>
        <v>0.77164555365684284</v>
      </c>
      <c r="L444" s="16">
        <f>VLOOKUP($D444,'Growth rate'!$B$3:$S$93,8,FALSE)*VLOOKUP($F444,BY_IND_Demand_Drivers!$B$5:$J$100,8,FALSE)</f>
        <v>0</v>
      </c>
      <c r="M444" s="16">
        <f>VLOOKUP($D444,'Growth rate'!$B$3:$S$93,8,FALSE)*VLOOKUP($F444,BY_IND_Demand_Drivers!$B$5:$J$100,9,FALSE)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 t="shared" si="33"/>
        <v>0.4719809667523911</v>
      </c>
      <c r="H445" s="16">
        <f t="shared" si="34"/>
        <v>0</v>
      </c>
      <c r="I445" s="16">
        <f t="shared" si="35"/>
        <v>0</v>
      </c>
      <c r="K445" s="16">
        <f>VLOOKUP($D445,'Growth rate'!$B$3:$S$93,8,FALSE)*VLOOKUP($F445,BY_IND_Demand_Drivers!$B$5:$J$100,7,FALSE)</f>
        <v>0.78663494458731853</v>
      </c>
      <c r="L445" s="16">
        <f>VLOOKUP($D445,'Growth rate'!$B$3:$S$93,8,FALSE)*VLOOKUP($F445,BY_IND_Demand_Drivers!$B$5:$J$100,8,FALSE)</f>
        <v>0</v>
      </c>
      <c r="M445" s="16">
        <f>VLOOKUP($D445,'Growth rate'!$B$3:$S$93,8,FALSE)*VLOOKUP($F445,BY_IND_Demand_Drivers!$B$5:$J$100,9,FALSE)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 t="shared" si="33"/>
        <v>0.47953266222042934</v>
      </c>
      <c r="H446" s="16">
        <f t="shared" si="34"/>
        <v>0</v>
      </c>
      <c r="I446" s="16">
        <f t="shared" si="35"/>
        <v>0</v>
      </c>
      <c r="K446" s="16">
        <f>VLOOKUP($D446,'Growth rate'!$B$3:$S$93,8,FALSE)*VLOOKUP($F446,BY_IND_Demand_Drivers!$B$5:$J$100,7,FALSE)</f>
        <v>0.79922110370071564</v>
      </c>
      <c r="L446" s="16">
        <f>VLOOKUP($D446,'Growth rate'!$B$3:$S$93,8,FALSE)*VLOOKUP($F446,BY_IND_Demand_Drivers!$B$5:$J$100,8,FALSE)</f>
        <v>0</v>
      </c>
      <c r="M446" s="16">
        <f>VLOOKUP($D446,'Growth rate'!$B$3:$S$93,8,FALSE)*VLOOKUP($F446,BY_IND_Demand_Drivers!$B$5:$J$100,9,FALSE)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 t="shared" si="33"/>
        <v>0.48720518481595626</v>
      </c>
      <c r="H447" s="16">
        <f t="shared" si="34"/>
        <v>0</v>
      </c>
      <c r="I447" s="16">
        <f t="shared" si="35"/>
        <v>0</v>
      </c>
      <c r="K447" s="16">
        <f>VLOOKUP($D447,'Growth rate'!$B$3:$S$93,8,FALSE)*VLOOKUP($F447,BY_IND_Demand_Drivers!$B$5:$J$100,7,FALSE)</f>
        <v>0.81200864135992712</v>
      </c>
      <c r="L447" s="16">
        <f>VLOOKUP($D447,'Growth rate'!$B$3:$S$93,8,FALSE)*VLOOKUP($F447,BY_IND_Demand_Drivers!$B$5:$J$100,8,FALSE)</f>
        <v>0</v>
      </c>
      <c r="M447" s="16">
        <f>VLOOKUP($D447,'Growth rate'!$B$3:$S$93,8,FALSE)*VLOOKUP($F447,BY_IND_Demand_Drivers!$B$5:$J$100,9,FALSE)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 t="shared" si="33"/>
        <v>0.49500046777301154</v>
      </c>
      <c r="H448" s="16">
        <f t="shared" si="34"/>
        <v>0</v>
      </c>
      <c r="I448" s="16">
        <f t="shared" si="35"/>
        <v>0</v>
      </c>
      <c r="K448" s="16">
        <f>VLOOKUP($D448,'Growth rate'!$B$3:$S$93,8,FALSE)*VLOOKUP($F448,BY_IND_Demand_Drivers!$B$5:$J$100,7,FALSE)</f>
        <v>0.82500077962168594</v>
      </c>
      <c r="L448" s="16">
        <f>VLOOKUP($D448,'Growth rate'!$B$3:$S$93,8,FALSE)*VLOOKUP($F448,BY_IND_Demand_Drivers!$B$5:$J$100,8,FALSE)</f>
        <v>0</v>
      </c>
      <c r="M448" s="16">
        <f>VLOOKUP($D448,'Growth rate'!$B$3:$S$93,8,FALSE)*VLOOKUP($F448,BY_IND_Demand_Drivers!$B$5:$J$100,9,FALSE)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 t="shared" si="33"/>
        <v>0.50292047525737971</v>
      </c>
      <c r="H449" s="16">
        <f t="shared" si="34"/>
        <v>0</v>
      </c>
      <c r="I449" s="16">
        <f t="shared" si="35"/>
        <v>0</v>
      </c>
      <c r="K449" s="16">
        <f>VLOOKUP($D449,'Growth rate'!$B$3:$S$93,8,FALSE)*VLOOKUP($F449,BY_IND_Demand_Drivers!$B$5:$J$100,7,FALSE)</f>
        <v>0.83820079209563292</v>
      </c>
      <c r="L449" s="16">
        <f>VLOOKUP($D449,'Growth rate'!$B$3:$S$93,8,FALSE)*VLOOKUP($F449,BY_IND_Demand_Drivers!$B$5:$J$100,8,FALSE)</f>
        <v>0</v>
      </c>
      <c r="M449" s="16">
        <f>VLOOKUP($D449,'Growth rate'!$B$3:$S$93,8,FALSE)*VLOOKUP($F449,BY_IND_Demand_Drivers!$B$5:$J$100,9,FALSE)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 t="shared" si="33"/>
        <v>0.51096720286149766</v>
      </c>
      <c r="H450" s="16">
        <f t="shared" si="34"/>
        <v>0</v>
      </c>
      <c r="I450" s="16">
        <f t="shared" si="35"/>
        <v>0</v>
      </c>
      <c r="K450" s="16">
        <f>VLOOKUP($D450,'Growth rate'!$B$3:$S$93,8,FALSE)*VLOOKUP($F450,BY_IND_Demand_Drivers!$B$5:$J$100,7,FALSE)</f>
        <v>0.85161200476916288</v>
      </c>
      <c r="L450" s="16">
        <f>VLOOKUP($D450,'Growth rate'!$B$3:$S$93,8,FALSE)*VLOOKUP($F450,BY_IND_Demand_Drivers!$B$5:$J$100,8,FALSE)</f>
        <v>0</v>
      </c>
      <c r="M450" s="16">
        <f>VLOOKUP($D450,'Growth rate'!$B$3:$S$93,8,FALSE)*VLOOKUP($F450,BY_IND_Demand_Drivers!$B$5:$J$100,9,FALSE)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 t="shared" si="33"/>
        <v>0.51914267810728165</v>
      </c>
      <c r="H451" s="16">
        <f t="shared" si="34"/>
        <v>0</v>
      </c>
      <c r="I451" s="16">
        <f t="shared" si="35"/>
        <v>0</v>
      </c>
      <c r="K451" s="16">
        <f>VLOOKUP($D451,'Growth rate'!$B$3:$S$93,8,FALSE)*VLOOKUP($F451,BY_IND_Demand_Drivers!$B$5:$J$100,7,FALSE)</f>
        <v>0.86523779684546953</v>
      </c>
      <c r="L451" s="16">
        <f>VLOOKUP($D451,'Growth rate'!$B$3:$S$93,8,FALSE)*VLOOKUP($F451,BY_IND_Demand_Drivers!$B$5:$J$100,8,FALSE)</f>
        <v>0</v>
      </c>
      <c r="M451" s="16">
        <f>VLOOKUP($D451,'Growth rate'!$B$3:$S$93,8,FALSE)*VLOOKUP($F451,BY_IND_Demand_Drivers!$B$5:$J$100,9,FALSE)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 t="shared" si="33"/>
        <v>0.52744896095699823</v>
      </c>
      <c r="H452" s="16">
        <f t="shared" si="34"/>
        <v>0</v>
      </c>
      <c r="I452" s="16">
        <f t="shared" si="35"/>
        <v>0</v>
      </c>
      <c r="K452" s="16">
        <f>VLOOKUP($D452,'Growth rate'!$B$3:$S$93,8,FALSE)*VLOOKUP($F452,BY_IND_Demand_Drivers!$B$5:$J$100,7,FALSE)</f>
        <v>0.87908160159499715</v>
      </c>
      <c r="L452" s="16">
        <f>VLOOKUP($D452,'Growth rate'!$B$3:$S$93,8,FALSE)*VLOOKUP($F452,BY_IND_Demand_Drivers!$B$5:$J$100,8,FALSE)</f>
        <v>0</v>
      </c>
      <c r="M452" s="16">
        <f>VLOOKUP($D452,'Growth rate'!$B$3:$S$93,8,FALSE)*VLOOKUP($F452,BY_IND_Demand_Drivers!$B$5:$J$100,9,FALSE)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 t="shared" ref="G453:G516" si="39">K453*$N453</f>
        <v>0.53588814433231036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rate'!$B$3:$S$93,8,FALSE)*VLOOKUP($F453,BY_IND_Demand_Drivers!$B$5:$J$100,7,FALSE)</f>
        <v>0.89314690722051726</v>
      </c>
      <c r="L453" s="16">
        <f>VLOOKUP($D453,'Growth rate'!$B$3:$S$93,8,FALSE)*VLOOKUP($F453,BY_IND_Demand_Drivers!$B$5:$J$100,8,FALSE)</f>
        <v>0</v>
      </c>
      <c r="M453" s="16">
        <f>VLOOKUP($D453,'Growth rate'!$B$3:$S$93,8,FALSE)*VLOOKUP($F453,BY_IND_Demand_Drivers!$B$5:$J$100,9,FALSE)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 t="shared" si="39"/>
        <v>0.54446235464162718</v>
      </c>
      <c r="H454" s="16">
        <f t="shared" si="40"/>
        <v>0</v>
      </c>
      <c r="I454" s="16">
        <f t="shared" si="41"/>
        <v>0</v>
      </c>
      <c r="K454" s="16">
        <f>VLOOKUP($D454,'Growth rate'!$B$3:$S$93,8,FALSE)*VLOOKUP($F454,BY_IND_Demand_Drivers!$B$5:$J$100,7,FALSE)</f>
        <v>0.90743725773604533</v>
      </c>
      <c r="L454" s="16">
        <f>VLOOKUP($D454,'Growth rate'!$B$3:$S$93,8,FALSE)*VLOOKUP($F454,BY_IND_Demand_Drivers!$B$5:$J$100,8,FALSE)</f>
        <v>0</v>
      </c>
      <c r="M454" s="16">
        <f>VLOOKUP($D454,'Growth rate'!$B$3:$S$93,8,FALSE)*VLOOKUP($F454,BY_IND_Demand_Drivers!$B$5:$J$100,9,FALSE)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 t="shared" si="39"/>
        <v>0.55317375231589327</v>
      </c>
      <c r="H455" s="16">
        <f t="shared" si="40"/>
        <v>0</v>
      </c>
      <c r="I455" s="16">
        <f t="shared" si="41"/>
        <v>0</v>
      </c>
      <c r="K455" s="16">
        <f>VLOOKUP($D455,'Growth rate'!$B$3:$S$93,8,FALSE)*VLOOKUP($F455,BY_IND_Demand_Drivers!$B$5:$J$100,7,FALSE)</f>
        <v>0.92195625385982216</v>
      </c>
      <c r="L455" s="16">
        <f>VLOOKUP($D455,'Growth rate'!$B$3:$S$93,8,FALSE)*VLOOKUP($F455,BY_IND_Demand_Drivers!$B$5:$J$100,8,FALSE)</f>
        <v>0</v>
      </c>
      <c r="M455" s="16">
        <f>VLOOKUP($D455,'Growth rate'!$B$3:$S$93,8,FALSE)*VLOOKUP($F455,BY_IND_Demand_Drivers!$B$5:$J$100,9,FALSE)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 t="shared" si="39"/>
        <v>0.56202453235294747</v>
      </c>
      <c r="H456" s="16">
        <f t="shared" si="40"/>
        <v>0</v>
      </c>
      <c r="I456" s="16">
        <f t="shared" si="41"/>
        <v>0</v>
      </c>
      <c r="K456" s="16">
        <f>VLOOKUP($D456,'Growth rate'!$B$3:$S$93,8,FALSE)*VLOOKUP($F456,BY_IND_Demand_Drivers!$B$5:$J$100,7,FALSE)</f>
        <v>0.93670755392157923</v>
      </c>
      <c r="L456" s="16">
        <f>VLOOKUP($D456,'Growth rate'!$B$3:$S$93,8,FALSE)*VLOOKUP($F456,BY_IND_Demand_Drivers!$B$5:$J$100,8,FALSE)</f>
        <v>0</v>
      </c>
      <c r="M456" s="16">
        <f>VLOOKUP($D456,'Growth rate'!$B$3:$S$93,8,FALSE)*VLOOKUP($F456,BY_IND_Demand_Drivers!$B$5:$J$100,9,FALSE)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 t="shared" si="39"/>
        <v>0.57101692487059474</v>
      </c>
      <c r="H457" s="16">
        <f t="shared" si="40"/>
        <v>0</v>
      </c>
      <c r="I457" s="16">
        <f t="shared" si="41"/>
        <v>0</v>
      </c>
      <c r="K457" s="16">
        <f>VLOOKUP($D457,'Growth rate'!$B$3:$S$93,8,FALSE)*VLOOKUP($F457,BY_IND_Demand_Drivers!$B$5:$J$100,7,FALSE)</f>
        <v>0.95169487478432457</v>
      </c>
      <c r="L457" s="16">
        <f>VLOOKUP($D457,'Growth rate'!$B$3:$S$93,8,FALSE)*VLOOKUP($F457,BY_IND_Demand_Drivers!$B$5:$J$100,8,FALSE)</f>
        <v>0</v>
      </c>
      <c r="M457" s="16">
        <f>VLOOKUP($D457,'Growth rate'!$B$3:$S$93,8,FALSE)*VLOOKUP($F457,BY_IND_Demand_Drivers!$B$5:$J$100,9,FALSE)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 t="shared" si="39"/>
        <v>0.58015319566852419</v>
      </c>
      <c r="H458" s="16">
        <f t="shared" si="40"/>
        <v>0</v>
      </c>
      <c r="I458" s="16">
        <f t="shared" si="41"/>
        <v>0</v>
      </c>
      <c r="K458" s="16">
        <f>VLOOKUP($D458,'Growth rate'!$B$3:$S$93,8,FALSE)*VLOOKUP($F458,BY_IND_Demand_Drivers!$B$5:$J$100,7,FALSE)</f>
        <v>0.96692199278087376</v>
      </c>
      <c r="L458" s="16">
        <f>VLOOKUP($D458,'Growth rate'!$B$3:$S$93,8,FALSE)*VLOOKUP($F458,BY_IND_Demand_Drivers!$B$5:$J$100,8,FALSE)</f>
        <v>0</v>
      </c>
      <c r="M458" s="16">
        <f>VLOOKUP($D458,'Growth rate'!$B$3:$S$93,8,FALSE)*VLOOKUP($F458,BY_IND_Demand_Drivers!$B$5:$J$100,9,FALSE)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 t="shared" si="39"/>
        <v>0.58943564679922078</v>
      </c>
      <c r="H459" s="16">
        <f t="shared" si="40"/>
        <v>0</v>
      </c>
      <c r="I459" s="16">
        <f t="shared" si="41"/>
        <v>0</v>
      </c>
      <c r="K459" s="16">
        <f>VLOOKUP($D459,'Growth rate'!$B$3:$S$93,8,FALSE)*VLOOKUP($F459,BY_IND_Demand_Drivers!$B$5:$J$100,7,FALSE)</f>
        <v>0.98239274466536797</v>
      </c>
      <c r="L459" s="16">
        <f>VLOOKUP($D459,'Growth rate'!$B$3:$S$93,8,FALSE)*VLOOKUP($F459,BY_IND_Demand_Drivers!$B$5:$J$100,8,FALSE)</f>
        <v>0</v>
      </c>
      <c r="M459" s="16">
        <f>VLOOKUP($D459,'Growth rate'!$B$3:$S$93,8,FALSE)*VLOOKUP($F459,BY_IND_Demand_Drivers!$B$5:$J$100,9,FALSE)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 t="shared" si="39"/>
        <v>0.59886661714800826</v>
      </c>
      <c r="H460" s="16">
        <f t="shared" si="40"/>
        <v>0</v>
      </c>
      <c r="I460" s="16">
        <f t="shared" si="41"/>
        <v>0</v>
      </c>
      <c r="K460" s="16">
        <f>VLOOKUP($D460,'Growth rate'!$B$3:$S$93,8,FALSE)*VLOOKUP($F460,BY_IND_Demand_Drivers!$B$5:$J$100,7,FALSE)</f>
        <v>0.99811102858001377</v>
      </c>
      <c r="L460" s="16">
        <f>VLOOKUP($D460,'Growth rate'!$B$3:$S$93,8,FALSE)*VLOOKUP($F460,BY_IND_Demand_Drivers!$B$5:$J$100,8,FALSE)</f>
        <v>0</v>
      </c>
      <c r="M460" s="16">
        <f>VLOOKUP($D460,'Growth rate'!$B$3:$S$93,8,FALSE)*VLOOKUP($F460,BY_IND_Demand_Drivers!$B$5:$J$100,9,FALSE)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 t="shared" si="39"/>
        <v>0.60844848302237631</v>
      </c>
      <c r="H461" s="16">
        <f t="shared" si="40"/>
        <v>0</v>
      </c>
      <c r="I461" s="16">
        <f t="shared" si="41"/>
        <v>0</v>
      </c>
      <c r="K461" s="16">
        <f>VLOOKUP($D461,'Growth rate'!$B$3:$S$93,8,FALSE)*VLOOKUP($F461,BY_IND_Demand_Drivers!$B$5:$J$100,7,FALSE)</f>
        <v>1.0140808050372938</v>
      </c>
      <c r="L461" s="16">
        <f>VLOOKUP($D461,'Growth rate'!$B$3:$S$93,8,FALSE)*VLOOKUP($F461,BY_IND_Demand_Drivers!$B$5:$J$100,8,FALSE)</f>
        <v>0</v>
      </c>
      <c r="M461" s="16">
        <f>VLOOKUP($D461,'Growth rate'!$B$3:$S$93,8,FALSE)*VLOOKUP($F461,BY_IND_Demand_Drivers!$B$5:$J$100,9,FALSE)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 t="shared" si="39"/>
        <v>0.61818365875073444</v>
      </c>
      <c r="H462" s="16">
        <f t="shared" si="40"/>
        <v>0</v>
      </c>
      <c r="I462" s="16">
        <f t="shared" si="41"/>
        <v>0</v>
      </c>
      <c r="K462" s="16">
        <f>VLOOKUP($D462,'Growth rate'!$B$3:$S$93,8,FALSE)*VLOOKUP($F462,BY_IND_Demand_Drivers!$B$5:$J$100,7,FALSE)</f>
        <v>1.0303060979178909</v>
      </c>
      <c r="L462" s="16">
        <f>VLOOKUP($D462,'Growth rate'!$B$3:$S$93,8,FALSE)*VLOOKUP($F462,BY_IND_Demand_Drivers!$B$5:$J$100,8,FALSE)</f>
        <v>0</v>
      </c>
      <c r="M462" s="16">
        <f>VLOOKUP($D462,'Growth rate'!$B$3:$S$93,8,FALSE)*VLOOKUP($F462,BY_IND_Demand_Drivers!$B$5:$J$100,9,FALSE)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 t="shared" si="39"/>
        <v>0.62807459729074611</v>
      </c>
      <c r="H463" s="16">
        <f t="shared" si="40"/>
        <v>0</v>
      </c>
      <c r="I463" s="16">
        <f t="shared" si="41"/>
        <v>0</v>
      </c>
      <c r="K463" s="16">
        <f>VLOOKUP($D463,'Growth rate'!$B$3:$S$93,8,FALSE)*VLOOKUP($F463,BY_IND_Demand_Drivers!$B$5:$J$100,7,FALSE)</f>
        <v>1.0467909954845769</v>
      </c>
      <c r="L463" s="16">
        <f>VLOOKUP($D463,'Growth rate'!$B$3:$S$93,8,FALSE)*VLOOKUP($F463,BY_IND_Demand_Drivers!$B$5:$J$100,8,FALSE)</f>
        <v>0</v>
      </c>
      <c r="M463" s="16">
        <f>VLOOKUP($D463,'Growth rate'!$B$3:$S$93,8,FALSE)*VLOOKUP($F463,BY_IND_Demand_Drivers!$B$5:$J$100,9,FALSE)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 t="shared" si="39"/>
        <v>0.63812379084739812</v>
      </c>
      <c r="H464" s="16">
        <f t="shared" si="40"/>
        <v>0</v>
      </c>
      <c r="I464" s="16">
        <f t="shared" si="41"/>
        <v>0</v>
      </c>
      <c r="K464" s="16">
        <f>VLOOKUP($D464,'Growth rate'!$B$3:$S$93,8,FALSE)*VLOOKUP($F464,BY_IND_Demand_Drivers!$B$5:$J$100,7,FALSE)</f>
        <v>1.0635396514123303</v>
      </c>
      <c r="L464" s="16">
        <f>VLOOKUP($D464,'Growth rate'!$B$3:$S$93,8,FALSE)*VLOOKUP($F464,BY_IND_Demand_Drivers!$B$5:$J$100,8,FALSE)</f>
        <v>0</v>
      </c>
      <c r="M464" s="16">
        <f>VLOOKUP($D464,'Growth rate'!$B$3:$S$93,8,FALSE)*VLOOKUP($F464,BY_IND_Demand_Drivers!$B$5:$J$100,9,FALSE)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 t="shared" si="39"/>
        <v>0.6483337715009565</v>
      </c>
      <c r="H465" s="16">
        <f t="shared" si="40"/>
        <v>0</v>
      </c>
      <c r="I465" s="16">
        <f t="shared" si="41"/>
        <v>0</v>
      </c>
      <c r="K465" s="16">
        <f>VLOOKUP($D465,'Growth rate'!$B$3:$S$93,8,FALSE)*VLOOKUP($F465,BY_IND_Demand_Drivers!$B$5:$J$100,7,FALSE)</f>
        <v>1.0805562858349276</v>
      </c>
      <c r="L465" s="16">
        <f>VLOOKUP($D465,'Growth rate'!$B$3:$S$93,8,FALSE)*VLOOKUP($F465,BY_IND_Demand_Drivers!$B$5:$J$100,8,FALSE)</f>
        <v>0</v>
      </c>
      <c r="M465" s="16">
        <f>VLOOKUP($D465,'Growth rate'!$B$3:$S$93,8,FALSE)*VLOOKUP($F465,BY_IND_Demand_Drivers!$B$5:$J$100,9,FALSE)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 t="shared" si="39"/>
        <v>0.65870711184497188</v>
      </c>
      <c r="H466" s="16">
        <f t="shared" si="40"/>
        <v>0</v>
      </c>
      <c r="I466" s="16">
        <f t="shared" si="41"/>
        <v>0</v>
      </c>
      <c r="K466" s="16">
        <f>VLOOKUP($D466,'Growth rate'!$B$3:$S$93,8,FALSE)*VLOOKUP($F466,BY_IND_Demand_Drivers!$B$5:$J$100,7,FALSE)</f>
        <v>1.0978451864082865</v>
      </c>
      <c r="L466" s="16">
        <f>VLOOKUP($D466,'Growth rate'!$B$3:$S$93,8,FALSE)*VLOOKUP($F466,BY_IND_Demand_Drivers!$B$5:$J$100,8,FALSE)</f>
        <v>0</v>
      </c>
      <c r="M466" s="16">
        <f>VLOOKUP($D466,'Growth rate'!$B$3:$S$93,8,FALSE)*VLOOKUP($F466,BY_IND_Demand_Drivers!$B$5:$J$100,9,FALSE)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 t="shared" si="39"/>
        <v>0.66924642563449122</v>
      </c>
      <c r="H467" s="16">
        <f t="shared" si="40"/>
        <v>0</v>
      </c>
      <c r="I467" s="16">
        <f t="shared" si="41"/>
        <v>0</v>
      </c>
      <c r="K467" s="16">
        <f>VLOOKUP($D467,'Growth rate'!$B$3:$S$93,8,FALSE)*VLOOKUP($F467,BY_IND_Demand_Drivers!$B$5:$J$100,7,FALSE)</f>
        <v>1.1154107093908188</v>
      </c>
      <c r="L467" s="16">
        <f>VLOOKUP($D467,'Growth rate'!$B$3:$S$93,8,FALSE)*VLOOKUP($F467,BY_IND_Demand_Drivers!$B$5:$J$100,8,FALSE)</f>
        <v>0</v>
      </c>
      <c r="M467" s="16">
        <f>VLOOKUP($D467,'Growth rate'!$B$3:$S$93,8,FALSE)*VLOOKUP($F467,BY_IND_Demand_Drivers!$B$5:$J$100,9,FALSE)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 t="shared" si="39"/>
        <v>0.6799543684446433</v>
      </c>
      <c r="H468" s="16">
        <f t="shared" si="40"/>
        <v>0</v>
      </c>
      <c r="I468" s="16">
        <f t="shared" si="41"/>
        <v>0</v>
      </c>
      <c r="K468" s="16">
        <f>VLOOKUP($D468,'Growth rate'!$B$3:$S$93,8,FALSE)*VLOOKUP($F468,BY_IND_Demand_Drivers!$B$5:$J$100,7,FALSE)</f>
        <v>1.1332572807410721</v>
      </c>
      <c r="L468" s="16">
        <f>VLOOKUP($D468,'Growth rate'!$B$3:$S$93,8,FALSE)*VLOOKUP($F468,BY_IND_Demand_Drivers!$B$5:$J$100,8,FALSE)</f>
        <v>0</v>
      </c>
      <c r="M468" s="16">
        <f>VLOOKUP($D468,'Growth rate'!$B$3:$S$93,8,FALSE)*VLOOKUP($F468,BY_IND_Demand_Drivers!$B$5:$J$100,9,FALSE)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 t="shared" si="39"/>
        <v>0.69083363833975742</v>
      </c>
      <c r="H469" s="16">
        <f t="shared" si="40"/>
        <v>0</v>
      </c>
      <c r="I469" s="16">
        <f t="shared" si="41"/>
        <v>0</v>
      </c>
      <c r="K469" s="16">
        <f>VLOOKUP($D469,'Growth rate'!$B$3:$S$93,8,FALSE)*VLOOKUP($F469,BY_IND_Demand_Drivers!$B$5:$J$100,7,FALSE)</f>
        <v>1.151389397232929</v>
      </c>
      <c r="L469" s="16">
        <f>VLOOKUP($D469,'Growth rate'!$B$3:$S$93,8,FALSE)*VLOOKUP($F469,BY_IND_Demand_Drivers!$B$5:$J$100,8,FALSE)</f>
        <v>0</v>
      </c>
      <c r="M469" s="16">
        <f>VLOOKUP($D469,'Growth rate'!$B$3:$S$93,8,FALSE)*VLOOKUP($F469,BY_IND_Demand_Drivers!$B$5:$J$100,9,FALSE)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 t="shared" si="39"/>
        <v>0.70188697655319354</v>
      </c>
      <c r="H470" s="16">
        <f t="shared" si="40"/>
        <v>0</v>
      </c>
      <c r="I470" s="16">
        <f t="shared" si="41"/>
        <v>0</v>
      </c>
      <c r="K470" s="16">
        <f>VLOOKUP($D470,'Growth rate'!$B$3:$S$93,8,FALSE)*VLOOKUP($F470,BY_IND_Demand_Drivers!$B$5:$J$100,7,FALSE)</f>
        <v>1.1698116275886559</v>
      </c>
      <c r="L470" s="16">
        <f>VLOOKUP($D470,'Growth rate'!$B$3:$S$93,8,FALSE)*VLOOKUP($F470,BY_IND_Demand_Drivers!$B$5:$J$100,8,FALSE)</f>
        <v>0</v>
      </c>
      <c r="M470" s="16">
        <f>VLOOKUP($D470,'Growth rate'!$B$3:$S$93,8,FALSE)*VLOOKUP($F470,BY_IND_Demand_Drivers!$B$5:$J$100,9,FALSE)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 t="shared" si="39"/>
        <v>0.71311716817804471</v>
      </c>
      <c r="H471" s="16">
        <f t="shared" si="40"/>
        <v>0</v>
      </c>
      <c r="I471" s="16">
        <f t="shared" si="41"/>
        <v>0</v>
      </c>
      <c r="K471" s="16">
        <f>VLOOKUP($D471,'Growth rate'!$B$3:$S$93,8,FALSE)*VLOOKUP($F471,BY_IND_Demand_Drivers!$B$5:$J$100,7,FALSE)</f>
        <v>1.1885286136300746</v>
      </c>
      <c r="L471" s="16">
        <f>VLOOKUP($D471,'Growth rate'!$B$3:$S$93,8,FALSE)*VLOOKUP($F471,BY_IND_Demand_Drivers!$B$5:$J$100,8,FALSE)</f>
        <v>0</v>
      </c>
      <c r="M471" s="16">
        <f>VLOOKUP($D471,'Growth rate'!$B$3:$S$93,8,FALSE)*VLOOKUP($F471,BY_IND_Demand_Drivers!$B$5:$J$100,9,FALSE)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 t="shared" si="39"/>
        <v>0.72452704286889313</v>
      </c>
      <c r="H472" s="16">
        <f t="shared" si="40"/>
        <v>0</v>
      </c>
      <c r="I472" s="16">
        <f t="shared" si="41"/>
        <v>0</v>
      </c>
      <c r="K472" s="16">
        <f>VLOOKUP($D472,'Growth rate'!$B$3:$S$93,8,FALSE)*VLOOKUP($F472,BY_IND_Demand_Drivers!$B$5:$J$100,7,FALSE)</f>
        <v>1.2075450714481553</v>
      </c>
      <c r="L472" s="16">
        <f>VLOOKUP($D472,'Growth rate'!$B$3:$S$93,8,FALSE)*VLOOKUP($F472,BY_IND_Demand_Drivers!$B$5:$J$100,8,FALSE)</f>
        <v>0</v>
      </c>
      <c r="M472" s="16">
        <f>VLOOKUP($D472,'Growth rate'!$B$3:$S$93,8,FALSE)*VLOOKUP($F472,BY_IND_Demand_Drivers!$B$5:$J$100,9,FALSE)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 t="shared" si="39"/>
        <v>0.73611947555479573</v>
      </c>
      <c r="H473" s="16">
        <f t="shared" si="40"/>
        <v>0</v>
      </c>
      <c r="I473" s="16">
        <f t="shared" si="41"/>
        <v>0</v>
      </c>
      <c r="K473" s="16">
        <f>VLOOKUP($D473,'Growth rate'!$B$3:$S$93,8,FALSE)*VLOOKUP($F473,BY_IND_Demand_Drivers!$B$5:$J$100,7,FALSE)</f>
        <v>1.2268657925913262</v>
      </c>
      <c r="L473" s="16">
        <f>VLOOKUP($D473,'Growth rate'!$B$3:$S$93,8,FALSE)*VLOOKUP($F473,BY_IND_Demand_Drivers!$B$5:$J$100,8,FALSE)</f>
        <v>0</v>
      </c>
      <c r="M473" s="16">
        <f>VLOOKUP($D473,'Growth rate'!$B$3:$S$93,8,FALSE)*VLOOKUP($F473,BY_IND_Demand_Drivers!$B$5:$J$100,9,FALSE)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 t="shared" si="39"/>
        <v>0.74789738716367249</v>
      </c>
      <c r="H474" s="16">
        <f t="shared" si="40"/>
        <v>0</v>
      </c>
      <c r="I474" s="16">
        <f t="shared" si="41"/>
        <v>0</v>
      </c>
      <c r="K474" s="16">
        <f>VLOOKUP($D474,'Growth rate'!$B$3:$S$93,8,FALSE)*VLOOKUP($F474,BY_IND_Demand_Drivers!$B$5:$J$100,7,FALSE)</f>
        <v>1.2464956452727876</v>
      </c>
      <c r="L474" s="16">
        <f>VLOOKUP($D474,'Growth rate'!$B$3:$S$93,8,FALSE)*VLOOKUP($F474,BY_IND_Demand_Drivers!$B$5:$J$100,8,FALSE)</f>
        <v>0</v>
      </c>
      <c r="M474" s="16">
        <f>VLOOKUP($D474,'Growth rate'!$B$3:$S$93,8,FALSE)*VLOOKUP($F474,BY_IND_Demand_Drivers!$B$5:$J$100,9,FALSE)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 t="shared" si="39"/>
        <v>0.75986374535829115</v>
      </c>
      <c r="H475" s="16">
        <f t="shared" si="40"/>
        <v>0</v>
      </c>
      <c r="I475" s="16">
        <f t="shared" si="41"/>
        <v>0</v>
      </c>
      <c r="K475" s="16">
        <f>VLOOKUP($D475,'Growth rate'!$B$3:$S$93,8,FALSE)*VLOOKUP($F475,BY_IND_Demand_Drivers!$B$5:$J$100,7,FALSE)</f>
        <v>1.266439575597152</v>
      </c>
      <c r="L475" s="16">
        <f>VLOOKUP($D475,'Growth rate'!$B$3:$S$93,8,FALSE)*VLOOKUP($F475,BY_IND_Demand_Drivers!$B$5:$J$100,8,FALSE)</f>
        <v>0</v>
      </c>
      <c r="M475" s="16">
        <f>VLOOKUP($D475,'Growth rate'!$B$3:$S$93,8,FALSE)*VLOOKUP($F475,BY_IND_Demand_Drivers!$B$5:$J$100,9,FALSE)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 t="shared" si="39"/>
        <v>0.77202156528402399</v>
      </c>
      <c r="H476" s="16">
        <f t="shared" si="40"/>
        <v>0</v>
      </c>
      <c r="I476" s="16">
        <f t="shared" si="41"/>
        <v>0</v>
      </c>
      <c r="K476" s="16">
        <f>VLOOKUP($D476,'Growth rate'!$B$3:$S$93,8,FALSE)*VLOOKUP($F476,BY_IND_Demand_Drivers!$B$5:$J$100,7,FALSE)</f>
        <v>1.2867026088067066</v>
      </c>
      <c r="L476" s="16">
        <f>VLOOKUP($D476,'Growth rate'!$B$3:$S$93,8,FALSE)*VLOOKUP($F476,BY_IND_Demand_Drivers!$B$5:$J$100,8,FALSE)</f>
        <v>0</v>
      </c>
      <c r="M476" s="16">
        <f>VLOOKUP($D476,'Growth rate'!$B$3:$S$93,8,FALSE)*VLOOKUP($F476,BY_IND_Demand_Drivers!$B$5:$J$100,9,FALSE)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 t="shared" si="39"/>
        <v>0.7843739103285684</v>
      </c>
      <c r="H477" s="16">
        <f t="shared" si="40"/>
        <v>0</v>
      </c>
      <c r="I477" s="16">
        <f t="shared" si="41"/>
        <v>0</v>
      </c>
      <c r="K477" s="16">
        <f>VLOOKUP($D477,'Growth rate'!$B$3:$S$93,8,FALSE)*VLOOKUP($F477,BY_IND_Demand_Drivers!$B$5:$J$100,7,FALSE)</f>
        <v>1.307289850547614</v>
      </c>
      <c r="L477" s="16">
        <f>VLOOKUP($D477,'Growth rate'!$B$3:$S$93,8,FALSE)*VLOOKUP($F477,BY_IND_Demand_Drivers!$B$5:$J$100,8,FALSE)</f>
        <v>0</v>
      </c>
      <c r="M477" s="16">
        <f>VLOOKUP($D477,'Growth rate'!$B$3:$S$93,8,FALSE)*VLOOKUP($F477,BY_IND_Demand_Drivers!$B$5:$J$100,9,FALSE)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 t="shared" si="39"/>
        <v>0.79692389289382548</v>
      </c>
      <c r="H478" s="16">
        <f t="shared" si="40"/>
        <v>0</v>
      </c>
      <c r="I478" s="16">
        <f t="shared" si="41"/>
        <v>0</v>
      </c>
      <c r="K478" s="16">
        <f>VLOOKUP($D478,'Growth rate'!$B$3:$S$93,8,FALSE)*VLOOKUP($F478,BY_IND_Demand_Drivers!$B$5:$J$100,7,FALSE)</f>
        <v>1.3282064881563758</v>
      </c>
      <c r="L478" s="16">
        <f>VLOOKUP($D478,'Growth rate'!$B$3:$S$93,8,FALSE)*VLOOKUP($F478,BY_IND_Demand_Drivers!$B$5:$J$100,8,FALSE)</f>
        <v>0</v>
      </c>
      <c r="M478" s="16">
        <f>VLOOKUP($D478,'Growth rate'!$B$3:$S$93,8,FALSE)*VLOOKUP($F478,BY_IND_Demand_Drivers!$B$5:$J$100,9,FALSE)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 t="shared" si="39"/>
        <v>0.80967467518012659</v>
      </c>
      <c r="H479" s="16">
        <f t="shared" si="40"/>
        <v>0</v>
      </c>
      <c r="I479" s="16">
        <f t="shared" si="41"/>
        <v>0</v>
      </c>
      <c r="K479" s="16">
        <f>VLOOKUP($D479,'Growth rate'!$B$3:$S$93,8,FALSE)*VLOOKUP($F479,BY_IND_Demand_Drivers!$B$5:$J$100,7,FALSE)</f>
        <v>1.3494577919668778</v>
      </c>
      <c r="L479" s="16">
        <f>VLOOKUP($D479,'Growth rate'!$B$3:$S$93,8,FALSE)*VLOOKUP($F479,BY_IND_Demand_Drivers!$B$5:$J$100,8,FALSE)</f>
        <v>0</v>
      </c>
      <c r="M479" s="16">
        <f>VLOOKUP($D479,'Growth rate'!$B$3:$S$93,8,FALSE)*VLOOKUP($F479,BY_IND_Demand_Drivers!$B$5:$J$100,9,FALSE)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 t="shared" si="39"/>
        <v>0.82262946998300868</v>
      </c>
      <c r="H480" s="16">
        <f t="shared" si="40"/>
        <v>0</v>
      </c>
      <c r="I480" s="16">
        <f t="shared" si="41"/>
        <v>0</v>
      </c>
      <c r="K480" s="16">
        <f>VLOOKUP($D480,'Growth rate'!$B$3:$S$93,8,FALSE)*VLOOKUP($F480,BY_IND_Demand_Drivers!$B$5:$J$100,7,FALSE)</f>
        <v>1.3710491166383478</v>
      </c>
      <c r="L480" s="16">
        <f>VLOOKUP($D480,'Growth rate'!$B$3:$S$93,8,FALSE)*VLOOKUP($F480,BY_IND_Demand_Drivers!$B$5:$J$100,8,FALSE)</f>
        <v>0</v>
      </c>
      <c r="M480" s="16">
        <f>VLOOKUP($D480,'Growth rate'!$B$3:$S$93,8,FALSE)*VLOOKUP($F480,BY_IND_Demand_Drivers!$B$5:$J$100,9,FALSE)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 t="shared" si="39"/>
        <v>0.83579154150273693</v>
      </c>
      <c r="H481" s="16">
        <f t="shared" si="40"/>
        <v>0</v>
      </c>
      <c r="I481" s="16">
        <f t="shared" si="41"/>
        <v>0</v>
      </c>
      <c r="K481" s="16">
        <f>VLOOKUP($D481,'Growth rate'!$B$3:$S$93,8,FALSE)*VLOOKUP($F481,BY_IND_Demand_Drivers!$B$5:$J$100,7,FALSE)</f>
        <v>1.3929859025045617</v>
      </c>
      <c r="L481" s="16">
        <f>VLOOKUP($D481,'Growth rate'!$B$3:$S$93,8,FALSE)*VLOOKUP($F481,BY_IND_Demand_Drivers!$B$5:$J$100,8,FALSE)</f>
        <v>0</v>
      </c>
      <c r="M481" s="16">
        <f>VLOOKUP($D481,'Growth rate'!$B$3:$S$93,8,FALSE)*VLOOKUP($F481,BY_IND_Demand_Drivers!$B$5:$J$100,9,FALSE)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 t="shared" si="39"/>
        <v>0.84916420616678057</v>
      </c>
      <c r="H482" s="16">
        <f t="shared" si="40"/>
        <v>0</v>
      </c>
      <c r="I482" s="16">
        <f t="shared" si="41"/>
        <v>0</v>
      </c>
      <c r="K482" s="16">
        <f>VLOOKUP($D482,'Growth rate'!$B$3:$S$93,8,FALSE)*VLOOKUP($F482,BY_IND_Demand_Drivers!$B$5:$J$100,7,FALSE)</f>
        <v>1.4152736769446344</v>
      </c>
      <c r="L482" s="16">
        <f>VLOOKUP($D482,'Growth rate'!$B$3:$S$93,8,FALSE)*VLOOKUP($F482,BY_IND_Demand_Drivers!$B$5:$J$100,8,FALSE)</f>
        <v>0</v>
      </c>
      <c r="M482" s="16">
        <f>VLOOKUP($D482,'Growth rate'!$B$3:$S$93,8,FALSE)*VLOOKUP($F482,BY_IND_Demand_Drivers!$B$5:$J$100,9,FALSE)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 t="shared" si="39"/>
        <v>0.86275083346544923</v>
      </c>
      <c r="H483" s="16">
        <f t="shared" si="40"/>
        <v>0</v>
      </c>
      <c r="I483" s="16">
        <f t="shared" si="41"/>
        <v>0</v>
      </c>
      <c r="K483" s="16">
        <f>VLOOKUP($D483,'Growth rate'!$B$3:$S$93,8,FALSE)*VLOOKUP($F483,BY_IND_Demand_Drivers!$B$5:$J$100,7,FALSE)</f>
        <v>1.4379180557757487</v>
      </c>
      <c r="L483" s="16">
        <f>VLOOKUP($D483,'Growth rate'!$B$3:$S$93,8,FALSE)*VLOOKUP($F483,BY_IND_Demand_Drivers!$B$5:$J$100,8,FALSE)</f>
        <v>0</v>
      </c>
      <c r="M483" s="16">
        <f>VLOOKUP($D483,'Growth rate'!$B$3:$S$93,8,FALSE)*VLOOKUP($F483,BY_IND_Demand_Drivers!$B$5:$J$100,9,FALSE)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 t="shared" si="39"/>
        <v>0.87655484680089646</v>
      </c>
      <c r="H484" s="16">
        <f t="shared" si="40"/>
        <v>0</v>
      </c>
      <c r="I484" s="16">
        <f t="shared" si="41"/>
        <v>0</v>
      </c>
      <c r="K484" s="16">
        <f>VLOOKUP($D484,'Growth rate'!$B$3:$S$93,8,FALSE)*VLOOKUP($F484,BY_IND_Demand_Drivers!$B$5:$J$100,7,FALSE)</f>
        <v>1.4609247446681608</v>
      </c>
      <c r="L484" s="16">
        <f>VLOOKUP($D484,'Growth rate'!$B$3:$S$93,8,FALSE)*VLOOKUP($F484,BY_IND_Demand_Drivers!$B$5:$J$100,8,FALSE)</f>
        <v>0</v>
      </c>
      <c r="M484" s="16">
        <f>VLOOKUP($D484,'Growth rate'!$B$3:$S$93,8,FALSE)*VLOOKUP($F484,BY_IND_Demand_Drivers!$B$5:$J$100,9,FALSE)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 t="shared" si="39"/>
        <v>0.89057972434971078</v>
      </c>
      <c r="H485" s="16">
        <f t="shared" si="40"/>
        <v>0</v>
      </c>
      <c r="I485" s="16">
        <f t="shared" si="41"/>
        <v>0</v>
      </c>
      <c r="K485" s="16">
        <f>VLOOKUP($D485,'Growth rate'!$B$3:$S$93,8,FALSE)*VLOOKUP($F485,BY_IND_Demand_Drivers!$B$5:$J$100,7,FALSE)</f>
        <v>1.4842995405828514</v>
      </c>
      <c r="L485" s="16">
        <f>VLOOKUP($D485,'Growth rate'!$B$3:$S$93,8,FALSE)*VLOOKUP($F485,BY_IND_Demand_Drivers!$B$5:$J$100,8,FALSE)</f>
        <v>0</v>
      </c>
      <c r="M485" s="16">
        <f>VLOOKUP($D485,'Growth rate'!$B$3:$S$93,8,FALSE)*VLOOKUP($F485,BY_IND_Demand_Drivers!$B$5:$J$100,9,FALSE)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 t="shared" si="39"/>
        <v>0.90482899993930632</v>
      </c>
      <c r="H486" s="16">
        <f t="shared" si="40"/>
        <v>0</v>
      </c>
      <c r="I486" s="16">
        <f t="shared" si="41"/>
        <v>0</v>
      </c>
      <c r="K486" s="16">
        <f>VLOOKUP($D486,'Growth rate'!$B$3:$S$93,8,FALSE)*VLOOKUP($F486,BY_IND_Demand_Drivers!$B$5:$J$100,7,FALSE)</f>
        <v>1.5080483332321772</v>
      </c>
      <c r="L486" s="16">
        <f>VLOOKUP($D486,'Growth rate'!$B$3:$S$93,8,FALSE)*VLOOKUP($F486,BY_IND_Demand_Drivers!$B$5:$J$100,8,FALSE)</f>
        <v>0</v>
      </c>
      <c r="M486" s="16">
        <f>VLOOKUP($D486,'Growth rate'!$B$3:$S$93,8,FALSE)*VLOOKUP($F486,BY_IND_Demand_Drivers!$B$5:$J$100,9,FALSE)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 t="shared" si="39"/>
        <v>0.91930626393833503</v>
      </c>
      <c r="H487" s="16">
        <f t="shared" si="40"/>
        <v>0</v>
      </c>
      <c r="I487" s="16">
        <f t="shared" si="41"/>
        <v>0</v>
      </c>
      <c r="K487" s="16">
        <f>VLOOKUP($D487,'Growth rate'!$B$3:$S$93,8,FALSE)*VLOOKUP($F487,BY_IND_Demand_Drivers!$B$5:$J$100,7,FALSE)</f>
        <v>1.5321771065638918</v>
      </c>
      <c r="L487" s="16">
        <f>VLOOKUP($D487,'Growth rate'!$B$3:$S$93,8,FALSE)*VLOOKUP($F487,BY_IND_Demand_Drivers!$B$5:$J$100,8,FALSE)</f>
        <v>0</v>
      </c>
      <c r="M487" s="16">
        <f>VLOOKUP($D487,'Growth rate'!$B$3:$S$93,8,FALSE)*VLOOKUP($F487,BY_IND_Demand_Drivers!$B$5:$J$100,9,FALSE)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 t="shared" si="39"/>
        <v>0.93401516416134855</v>
      </c>
      <c r="H488" s="16">
        <f t="shared" si="40"/>
        <v>0</v>
      </c>
      <c r="I488" s="16">
        <f t="shared" si="41"/>
        <v>0</v>
      </c>
      <c r="K488" s="16">
        <f>VLOOKUP($D488,'Growth rate'!$B$3:$S$93,8,FALSE)*VLOOKUP($F488,BY_IND_Demand_Drivers!$B$5:$J$100,7,FALSE)</f>
        <v>1.5566919402689143</v>
      </c>
      <c r="L488" s="16">
        <f>VLOOKUP($D488,'Growth rate'!$B$3:$S$93,8,FALSE)*VLOOKUP($F488,BY_IND_Demand_Drivers!$B$5:$J$100,8,FALSE)</f>
        <v>0</v>
      </c>
      <c r="M488" s="16">
        <f>VLOOKUP($D488,'Growth rate'!$B$3:$S$93,8,FALSE)*VLOOKUP($F488,BY_IND_Demand_Drivers!$B$5:$J$100,9,FALSE)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 t="shared" si="39"/>
        <v>0.94895940678793012</v>
      </c>
      <c r="H489" s="16">
        <f t="shared" si="40"/>
        <v>0</v>
      </c>
      <c r="I489" s="16">
        <f t="shared" si="41"/>
        <v>0</v>
      </c>
      <c r="K489" s="16">
        <f>VLOOKUP($D489,'Growth rate'!$B$3:$S$93,8,FALSE)*VLOOKUP($F489,BY_IND_Demand_Drivers!$B$5:$J$100,7,FALSE)</f>
        <v>1.581599011313217</v>
      </c>
      <c r="L489" s="16">
        <f>VLOOKUP($D489,'Growth rate'!$B$3:$S$93,8,FALSE)*VLOOKUP($F489,BY_IND_Demand_Drivers!$B$5:$J$100,8,FALSE)</f>
        <v>0</v>
      </c>
      <c r="M489" s="16">
        <f>VLOOKUP($D489,'Growth rate'!$B$3:$S$93,8,FALSE)*VLOOKUP($F489,BY_IND_Demand_Drivers!$B$5:$J$100,9,FALSE)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 t="shared" si="39"/>
        <v>0.96414275729653709</v>
      </c>
      <c r="H490" s="16">
        <f t="shared" si="40"/>
        <v>0</v>
      </c>
      <c r="I490" s="16">
        <f t="shared" si="41"/>
        <v>0</v>
      </c>
      <c r="K490" s="16">
        <f>VLOOKUP($D490,'Growth rate'!$B$3:$S$93,8,FALSE)*VLOOKUP($F490,BY_IND_Demand_Drivers!$B$5:$J$100,7,FALSE)</f>
        <v>1.6069045954942285</v>
      </c>
      <c r="L490" s="16">
        <f>VLOOKUP($D490,'Growth rate'!$B$3:$S$93,8,FALSE)*VLOOKUP($F490,BY_IND_Demand_Drivers!$B$5:$J$100,8,FALSE)</f>
        <v>0</v>
      </c>
      <c r="M490" s="16">
        <f>VLOOKUP($D490,'Growth rate'!$B$3:$S$93,8,FALSE)*VLOOKUP($F490,BY_IND_Demand_Drivers!$B$5:$J$100,9,FALSE)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 t="shared" si="39"/>
        <v>0.97956904141328183</v>
      </c>
      <c r="H491" s="16">
        <f t="shared" si="40"/>
        <v>0</v>
      </c>
      <c r="I491" s="16">
        <f t="shared" si="41"/>
        <v>0</v>
      </c>
      <c r="K491" s="16">
        <f>VLOOKUP($D491,'Growth rate'!$B$3:$S$93,8,FALSE)*VLOOKUP($F491,BY_IND_Demand_Drivers!$B$5:$J$100,7,FALSE)</f>
        <v>1.6326150690221364</v>
      </c>
      <c r="L491" s="16">
        <f>VLOOKUP($D491,'Growth rate'!$B$3:$S$93,8,FALSE)*VLOOKUP($F491,BY_IND_Demand_Drivers!$B$5:$J$100,8,FALSE)</f>
        <v>0</v>
      </c>
      <c r="M491" s="16">
        <f>VLOOKUP($D491,'Growth rate'!$B$3:$S$93,8,FALSE)*VLOOKUP($F491,BY_IND_Demand_Drivers!$B$5:$J$100,9,FALSE)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 t="shared" si="39"/>
        <v>0.99524214607589434</v>
      </c>
      <c r="H492" s="16">
        <f t="shared" si="40"/>
        <v>0</v>
      </c>
      <c r="I492" s="16">
        <f t="shared" si="41"/>
        <v>0</v>
      </c>
      <c r="K492" s="16">
        <f>VLOOKUP($D492,'Growth rate'!$B$3:$S$93,8,FALSE)*VLOOKUP($F492,BY_IND_Demand_Drivers!$B$5:$J$100,7,FALSE)</f>
        <v>1.6587369101264906</v>
      </c>
      <c r="L492" s="16">
        <f>VLOOKUP($D492,'Growth rate'!$B$3:$S$93,8,FALSE)*VLOOKUP($F492,BY_IND_Demand_Drivers!$B$5:$J$100,8,FALSE)</f>
        <v>0</v>
      </c>
      <c r="M492" s="16">
        <f>VLOOKUP($D492,'Growth rate'!$B$3:$S$93,8,FALSE)*VLOOKUP($F492,BY_IND_Demand_Drivers!$B$5:$J$100,9,FALSE)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 t="shared" si="39"/>
        <v>1.0111660204131083</v>
      </c>
      <c r="H493" s="16">
        <f t="shared" si="40"/>
        <v>0</v>
      </c>
      <c r="I493" s="16">
        <f t="shared" si="41"/>
        <v>0</v>
      </c>
      <c r="K493" s="16">
        <f>VLOOKUP($D493,'Growth rate'!$B$3:$S$93,8,FALSE)*VLOOKUP($F493,BY_IND_Demand_Drivers!$B$5:$J$100,7,FALSE)</f>
        <v>1.6852767006885141</v>
      </c>
      <c r="L493" s="16">
        <f>VLOOKUP($D493,'Growth rate'!$B$3:$S$93,8,FALSE)*VLOOKUP($F493,BY_IND_Demand_Drivers!$B$5:$J$100,8,FALSE)</f>
        <v>0</v>
      </c>
      <c r="M493" s="16">
        <f>VLOOKUP($D493,'Growth rate'!$B$3:$S$93,8,FALSE)*VLOOKUP($F493,BY_IND_Demand_Drivers!$B$5:$J$100,9,FALSE)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 t="shared" si="39"/>
        <v>1.0273446767397185</v>
      </c>
      <c r="H494" s="16">
        <f t="shared" si="40"/>
        <v>0</v>
      </c>
      <c r="I494" s="16">
        <f t="shared" si="41"/>
        <v>0</v>
      </c>
      <c r="K494" s="16">
        <f>VLOOKUP($D494,'Growth rate'!$B$3:$S$93,8,FALSE)*VLOOKUP($F494,BY_IND_Demand_Drivers!$B$5:$J$100,7,FALSE)</f>
        <v>1.7122411278995309</v>
      </c>
      <c r="L494" s="16">
        <f>VLOOKUP($D494,'Growth rate'!$B$3:$S$93,8,FALSE)*VLOOKUP($F494,BY_IND_Demand_Drivers!$B$5:$J$100,8,FALSE)</f>
        <v>0</v>
      </c>
      <c r="M494" s="16">
        <f>VLOOKUP($D494,'Growth rate'!$B$3:$S$93,8,FALSE)*VLOOKUP($F494,BY_IND_Demand_Drivers!$B$5:$J$100,9,FALSE)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 t="shared" si="39"/>
        <v>1.043782191567554</v>
      </c>
      <c r="H495" s="16">
        <f t="shared" si="40"/>
        <v>0</v>
      </c>
      <c r="I495" s="16">
        <f t="shared" si="41"/>
        <v>0</v>
      </c>
      <c r="K495" s="16">
        <f>VLOOKUP($D495,'Growth rate'!$B$3:$S$93,8,FALSE)*VLOOKUP($F495,BY_IND_Demand_Drivers!$B$5:$J$100,7,FALSE)</f>
        <v>1.7396369859459235</v>
      </c>
      <c r="L495" s="16">
        <f>VLOOKUP($D495,'Growth rate'!$B$3:$S$93,8,FALSE)*VLOOKUP($F495,BY_IND_Demand_Drivers!$B$5:$J$100,8,FALSE)</f>
        <v>0</v>
      </c>
      <c r="M495" s="16">
        <f>VLOOKUP($D495,'Growth rate'!$B$3:$S$93,8,FALSE)*VLOOKUP($F495,BY_IND_Demand_Drivers!$B$5:$J$100,9,FALSE)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 t="shared" si="39"/>
        <v>1.49717940594059E-2</v>
      </c>
      <c r="H496" s="16">
        <f t="shared" si="40"/>
        <v>0</v>
      </c>
      <c r="I496" s="16">
        <f t="shared" si="41"/>
        <v>0</v>
      </c>
      <c r="K496" s="16">
        <f>VLOOKUP($D496,'Growth rate'!$B$3:$S$93,8,FALSE)*VLOOKUP($F496,BY_IND_Demand_Drivers!$B$5:$J$100,7,FALSE)</f>
        <v>1.49717940594059E-2</v>
      </c>
      <c r="L496" s="16">
        <f>VLOOKUP($D496,'Growth rate'!$B$3:$S$93,8,FALSE)*VLOOKUP($F496,BY_IND_Demand_Drivers!$B$5:$J$100,8,FALSE)</f>
        <v>0</v>
      </c>
      <c r="M496" s="16">
        <f>VLOOKUP($D496,'Growth rate'!$B$3:$S$93,8,FALSE)*VLOOKUP($F496,BY_IND_Demand_Drivers!$B$5:$J$100,9,FALSE)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 t="shared" si="39"/>
        <v>1.5668822905952284E-2</v>
      </c>
      <c r="H497" s="16">
        <f t="shared" si="40"/>
        <v>0</v>
      </c>
      <c r="I497" s="16">
        <f t="shared" si="41"/>
        <v>0</v>
      </c>
      <c r="K497" s="16">
        <f>VLOOKUP($D497,'Growth rate'!$B$3:$S$93,8,FALSE)*VLOOKUP($F497,BY_IND_Demand_Drivers!$B$5:$J$100,7,FALSE)</f>
        <v>1.5668822905952284E-2</v>
      </c>
      <c r="L497" s="16">
        <f>VLOOKUP($D497,'Growth rate'!$B$3:$S$93,8,FALSE)*VLOOKUP($F497,BY_IND_Demand_Drivers!$B$5:$J$100,8,FALSE)</f>
        <v>0</v>
      </c>
      <c r="M497" s="16">
        <f>VLOOKUP($D497,'Growth rate'!$B$3:$S$93,8,FALSE)*VLOOKUP($F497,BY_IND_Demand_Drivers!$B$5:$J$100,9,FALSE)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 t="shared" si="39"/>
        <v>1.6365851752498672E-2</v>
      </c>
      <c r="H498" s="16">
        <f t="shared" si="40"/>
        <v>0</v>
      </c>
      <c r="I498" s="16">
        <f t="shared" si="41"/>
        <v>0</v>
      </c>
      <c r="K498" s="16">
        <f>VLOOKUP($D498,'Growth rate'!$B$3:$S$93,8,FALSE)*VLOOKUP($F498,BY_IND_Demand_Drivers!$B$5:$J$100,7,FALSE)</f>
        <v>1.6365851752498672E-2</v>
      </c>
      <c r="L498" s="16">
        <f>VLOOKUP($D498,'Growth rate'!$B$3:$S$93,8,FALSE)*VLOOKUP($F498,BY_IND_Demand_Drivers!$B$5:$J$100,8,FALSE)</f>
        <v>0</v>
      </c>
      <c r="M498" s="16">
        <f>VLOOKUP($D498,'Growth rate'!$B$3:$S$93,8,FALSE)*VLOOKUP($F498,BY_IND_Demand_Drivers!$B$5:$J$100,9,FALSE)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 t="shared" si="39"/>
        <v>1.7062880599045056E-2</v>
      </c>
      <c r="H499" s="16">
        <f t="shared" si="40"/>
        <v>0</v>
      </c>
      <c r="I499" s="16">
        <f t="shared" si="41"/>
        <v>0</v>
      </c>
      <c r="K499" s="16">
        <f>VLOOKUP($D499,'Growth rate'!$B$3:$S$93,8,FALSE)*VLOOKUP($F499,BY_IND_Demand_Drivers!$B$5:$J$100,7,FALSE)</f>
        <v>1.7062880599045056E-2</v>
      </c>
      <c r="L499" s="16">
        <f>VLOOKUP($D499,'Growth rate'!$B$3:$S$93,8,FALSE)*VLOOKUP($F499,BY_IND_Demand_Drivers!$B$5:$J$100,8,FALSE)</f>
        <v>0</v>
      </c>
      <c r="M499" s="16">
        <f>VLOOKUP($D499,'Growth rate'!$B$3:$S$93,8,FALSE)*VLOOKUP($F499,BY_IND_Demand_Drivers!$B$5:$J$100,9,FALSE)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 t="shared" si="39"/>
        <v>1.775990944559144E-2</v>
      </c>
      <c r="H500" s="16">
        <f t="shared" si="40"/>
        <v>0</v>
      </c>
      <c r="I500" s="16">
        <f t="shared" si="41"/>
        <v>0</v>
      </c>
      <c r="K500" s="16">
        <f>VLOOKUP($D500,'Growth rate'!$B$3:$S$93,8,FALSE)*VLOOKUP($F500,BY_IND_Demand_Drivers!$B$5:$J$100,7,FALSE)</f>
        <v>1.775990944559144E-2</v>
      </c>
      <c r="L500" s="16">
        <f>VLOOKUP($D500,'Growth rate'!$B$3:$S$93,8,FALSE)*VLOOKUP($F500,BY_IND_Demand_Drivers!$B$5:$J$100,8,FALSE)</f>
        <v>0</v>
      </c>
      <c r="M500" s="16">
        <f>VLOOKUP($D500,'Growth rate'!$B$3:$S$93,8,FALSE)*VLOOKUP($F500,BY_IND_Demand_Drivers!$B$5:$J$100,9,FALSE)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 t="shared" si="39"/>
        <v>1.8456938292137827E-2</v>
      </c>
      <c r="H501" s="16">
        <f t="shared" si="40"/>
        <v>0</v>
      </c>
      <c r="I501" s="16">
        <f t="shared" si="41"/>
        <v>0</v>
      </c>
      <c r="K501" s="16">
        <f>VLOOKUP($D501,'Growth rate'!$B$3:$S$93,8,FALSE)*VLOOKUP($F501,BY_IND_Demand_Drivers!$B$5:$J$100,7,FALSE)</f>
        <v>1.8456938292137827E-2</v>
      </c>
      <c r="L501" s="16">
        <f>VLOOKUP($D501,'Growth rate'!$B$3:$S$93,8,FALSE)*VLOOKUP($F501,BY_IND_Demand_Drivers!$B$5:$J$100,8,FALSE)</f>
        <v>0</v>
      </c>
      <c r="M501" s="16">
        <f>VLOOKUP($D501,'Growth rate'!$B$3:$S$93,8,FALSE)*VLOOKUP($F501,BY_IND_Demand_Drivers!$B$5:$J$100,9,FALSE)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 t="shared" si="39"/>
        <v>1.7238570424815792E-2</v>
      </c>
      <c r="H502" s="16">
        <f t="shared" si="40"/>
        <v>0</v>
      </c>
      <c r="I502" s="16">
        <f t="shared" si="41"/>
        <v>0</v>
      </c>
      <c r="K502" s="16">
        <f>VLOOKUP($D502,'Growth rate'!$B$3:$S$93,8,FALSE)*VLOOKUP($F502,BY_IND_Demand_Drivers!$B$5:$J$100,7,FALSE)</f>
        <v>1.9153967138684211E-2</v>
      </c>
      <c r="L502" s="16">
        <f>VLOOKUP($D502,'Growth rate'!$B$3:$S$93,8,FALSE)*VLOOKUP($F502,BY_IND_Demand_Drivers!$B$5:$J$100,8,FALSE)</f>
        <v>0</v>
      </c>
      <c r="M502" s="16">
        <f>VLOOKUP($D502,'Growth rate'!$B$3:$S$93,8,FALSE)*VLOOKUP($F502,BY_IND_Demand_Drivers!$B$5:$J$100,9,FALSE)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 t="shared" si="39"/>
        <v>1.7667386426855228E-2</v>
      </c>
      <c r="H503" s="16">
        <f t="shared" si="40"/>
        <v>0</v>
      </c>
      <c r="I503" s="16">
        <f t="shared" si="41"/>
        <v>0</v>
      </c>
      <c r="K503" s="16">
        <f>VLOOKUP($D503,'Growth rate'!$B$3:$S$93,8,FALSE)*VLOOKUP($F503,BY_IND_Demand_Drivers!$B$5:$J$100,7,FALSE)</f>
        <v>1.9850995985230595E-2</v>
      </c>
      <c r="L503" s="16">
        <f>VLOOKUP($D503,'Growth rate'!$B$3:$S$93,8,FALSE)*VLOOKUP($F503,BY_IND_Demand_Drivers!$B$5:$J$100,8,FALSE)</f>
        <v>0</v>
      </c>
      <c r="M503" s="16">
        <f>VLOOKUP($D503,'Growth rate'!$B$3:$S$93,8,FALSE)*VLOOKUP($F503,BY_IND_Demand_Drivers!$B$5:$J$100,9,FALSE)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 t="shared" si="39"/>
        <v>1.8082261851963745E-2</v>
      </c>
      <c r="H504" s="16">
        <f t="shared" si="40"/>
        <v>0</v>
      </c>
      <c r="I504" s="16">
        <f t="shared" si="41"/>
        <v>0</v>
      </c>
      <c r="K504" s="16">
        <f>VLOOKUP($D504,'Growth rate'!$B$3:$S$93,8,FALSE)*VLOOKUP($F504,BY_IND_Demand_Drivers!$B$5:$J$100,7,FALSE)</f>
        <v>2.0548024831776982E-2</v>
      </c>
      <c r="L504" s="16">
        <f>VLOOKUP($D504,'Growth rate'!$B$3:$S$93,8,FALSE)*VLOOKUP($F504,BY_IND_Demand_Drivers!$B$5:$J$100,8,FALSE)</f>
        <v>0</v>
      </c>
      <c r="M504" s="16">
        <f>VLOOKUP($D504,'Growth rate'!$B$3:$S$93,8,FALSE)*VLOOKUP($F504,BY_IND_Demand_Drivers!$B$5:$J$100,9,FALSE)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 t="shared" si="39"/>
        <v>1.8483196700141327E-2</v>
      </c>
      <c r="H505" s="16">
        <f t="shared" si="40"/>
        <v>0</v>
      </c>
      <c r="I505" s="16">
        <f t="shared" si="41"/>
        <v>0</v>
      </c>
      <c r="K505" s="16">
        <f>VLOOKUP($D505,'Growth rate'!$B$3:$S$93,8,FALSE)*VLOOKUP($F505,BY_IND_Demand_Drivers!$B$5:$J$100,7,FALSE)</f>
        <v>2.1245053678323366E-2</v>
      </c>
      <c r="L505" s="16">
        <f>VLOOKUP($D505,'Growth rate'!$B$3:$S$93,8,FALSE)*VLOOKUP($F505,BY_IND_Demand_Drivers!$B$5:$J$100,8,FALSE)</f>
        <v>0</v>
      </c>
      <c r="M505" s="16">
        <f>VLOOKUP($D505,'Growth rate'!$B$3:$S$93,8,FALSE)*VLOOKUP($F505,BY_IND_Demand_Drivers!$B$5:$J$100,9,FALSE)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 t="shared" si="39"/>
        <v>1.8870190971387986E-2</v>
      </c>
      <c r="H506" s="16">
        <f t="shared" si="40"/>
        <v>0</v>
      </c>
      <c r="I506" s="16">
        <f t="shared" si="41"/>
        <v>0</v>
      </c>
      <c r="K506" s="16">
        <f>VLOOKUP($D506,'Growth rate'!$B$3:$S$93,8,FALSE)*VLOOKUP($F506,BY_IND_Demand_Drivers!$B$5:$J$100,7,FALSE)</f>
        <v>2.194208252486975E-2</v>
      </c>
      <c r="L506" s="16">
        <f>VLOOKUP($D506,'Growth rate'!$B$3:$S$93,8,FALSE)*VLOOKUP($F506,BY_IND_Demand_Drivers!$B$5:$J$100,8,FALSE)</f>
        <v>0</v>
      </c>
      <c r="M506" s="16">
        <f>VLOOKUP($D506,'Growth rate'!$B$3:$S$93,8,FALSE)*VLOOKUP($F506,BY_IND_Demand_Drivers!$B$5:$J$100,9,FALSE)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 t="shared" si="39"/>
        <v>1.9243244665703717E-2</v>
      </c>
      <c r="H507" s="16">
        <f t="shared" si="40"/>
        <v>0</v>
      </c>
      <c r="I507" s="16">
        <f t="shared" si="41"/>
        <v>0</v>
      </c>
      <c r="K507" s="16">
        <f>VLOOKUP($D507,'Growth rate'!$B$3:$S$93,8,FALSE)*VLOOKUP($F507,BY_IND_Demand_Drivers!$B$5:$J$100,7,FALSE)</f>
        <v>2.2639111371416137E-2</v>
      </c>
      <c r="L507" s="16">
        <f>VLOOKUP($D507,'Growth rate'!$B$3:$S$93,8,FALSE)*VLOOKUP($F507,BY_IND_Demand_Drivers!$B$5:$J$100,8,FALSE)</f>
        <v>0</v>
      </c>
      <c r="M507" s="16">
        <f>VLOOKUP($D507,'Growth rate'!$B$3:$S$93,8,FALSE)*VLOOKUP($F507,BY_IND_Demand_Drivers!$B$5:$J$100,9,FALSE)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 t="shared" si="39"/>
        <v>1.9544017432543616E-2</v>
      </c>
      <c r="H508" s="16">
        <f t="shared" si="40"/>
        <v>0</v>
      </c>
      <c r="I508" s="16">
        <f t="shared" si="41"/>
        <v>0</v>
      </c>
      <c r="K508" s="16">
        <f>VLOOKUP($D508,'Growth rate'!$B$3:$S$93,8,FALSE)*VLOOKUP($F508,BY_IND_Demand_Drivers!$B$5:$J$100,7,FALSE)</f>
        <v>2.3336140217962525E-2</v>
      </c>
      <c r="L508" s="16">
        <f>VLOOKUP($D508,'Growth rate'!$B$3:$S$93,8,FALSE)*VLOOKUP($F508,BY_IND_Demand_Drivers!$B$5:$J$100,8,FALSE)</f>
        <v>0</v>
      </c>
      <c r="M508" s="16">
        <f>VLOOKUP($D508,'Growth rate'!$B$3:$S$93,8,FALSE)*VLOOKUP($F508,BY_IND_Demand_Drivers!$B$5:$J$100,9,FALSE)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 t="shared" si="39"/>
        <v>1.9827364478219849E-2</v>
      </c>
      <c r="H509" s="16">
        <f t="shared" si="40"/>
        <v>0</v>
      </c>
      <c r="I509" s="16">
        <f t="shared" si="41"/>
        <v>0</v>
      </c>
      <c r="K509" s="16">
        <f>VLOOKUP($D509,'Growth rate'!$B$3:$S$93,8,FALSE)*VLOOKUP($F509,BY_IND_Demand_Drivers!$B$5:$J$100,7,FALSE)</f>
        <v>2.4033169064508909E-2</v>
      </c>
      <c r="L509" s="16">
        <f>VLOOKUP($D509,'Growth rate'!$B$3:$S$93,8,FALSE)*VLOOKUP($F509,BY_IND_Demand_Drivers!$B$5:$J$100,8,FALSE)</f>
        <v>0</v>
      </c>
      <c r="M509" s="16">
        <f>VLOOKUP($D509,'Growth rate'!$B$3:$S$93,8,FALSE)*VLOOKUP($F509,BY_IND_Demand_Drivers!$B$5:$J$100,9,FALSE)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 t="shared" si="39"/>
        <v>2.0093285802732425E-2</v>
      </c>
      <c r="H510" s="16">
        <f t="shared" si="40"/>
        <v>0</v>
      </c>
      <c r="I510" s="16">
        <f t="shared" si="41"/>
        <v>0</v>
      </c>
      <c r="K510" s="16">
        <f>VLOOKUP($D510,'Growth rate'!$B$3:$S$93,8,FALSE)*VLOOKUP($F510,BY_IND_Demand_Drivers!$B$5:$J$100,7,FALSE)</f>
        <v>2.4730197911055293E-2</v>
      </c>
      <c r="L510" s="16">
        <f>VLOOKUP($D510,'Growth rate'!$B$3:$S$93,8,FALSE)*VLOOKUP($F510,BY_IND_Demand_Drivers!$B$5:$J$100,8,FALSE)</f>
        <v>0</v>
      </c>
      <c r="M510" s="16">
        <f>VLOOKUP($D510,'Growth rate'!$B$3:$S$93,8,FALSE)*VLOOKUP($F510,BY_IND_Demand_Drivers!$B$5:$J$100,9,FALSE)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 t="shared" si="39"/>
        <v>2.0341781406081342E-2</v>
      </c>
      <c r="H511" s="16">
        <f t="shared" si="40"/>
        <v>0</v>
      </c>
      <c r="I511" s="16">
        <f t="shared" si="41"/>
        <v>0</v>
      </c>
      <c r="K511" s="16">
        <f>VLOOKUP($D511,'Growth rate'!$B$3:$S$93,8,FALSE)*VLOOKUP($F511,BY_IND_Demand_Drivers!$B$5:$J$100,7,FALSE)</f>
        <v>2.542722675760168E-2</v>
      </c>
      <c r="L511" s="16">
        <f>VLOOKUP($D511,'Growth rate'!$B$3:$S$93,8,FALSE)*VLOOKUP($F511,BY_IND_Demand_Drivers!$B$5:$J$100,8,FALSE)</f>
        <v>0</v>
      </c>
      <c r="M511" s="16">
        <f>VLOOKUP($D511,'Growth rate'!$B$3:$S$93,8,FALSE)*VLOOKUP($F511,BY_IND_Demand_Drivers!$B$5:$J$100,9,FALSE)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 t="shared" si="39"/>
        <v>2.0572851288266601E-2</v>
      </c>
      <c r="H512" s="16">
        <f t="shared" si="40"/>
        <v>0</v>
      </c>
      <c r="I512" s="16">
        <f t="shared" si="41"/>
        <v>0</v>
      </c>
      <c r="K512" s="16">
        <f>VLOOKUP($D512,'Growth rate'!$B$3:$S$93,8,FALSE)*VLOOKUP($F512,BY_IND_Demand_Drivers!$B$5:$J$100,7,FALSE)</f>
        <v>2.6124255604148064E-2</v>
      </c>
      <c r="L512" s="16">
        <f>VLOOKUP($D512,'Growth rate'!$B$3:$S$93,8,FALSE)*VLOOKUP($F512,BY_IND_Demand_Drivers!$B$5:$J$100,8,FALSE)</f>
        <v>0</v>
      </c>
      <c r="M512" s="16">
        <f>VLOOKUP($D512,'Growth rate'!$B$3:$S$93,8,FALSE)*VLOOKUP($F512,BY_IND_Demand_Drivers!$B$5:$J$100,9,FALSE)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 t="shared" si="39"/>
        <v>2.0786495449288196E-2</v>
      </c>
      <c r="H513" s="16">
        <f t="shared" si="40"/>
        <v>0</v>
      </c>
      <c r="I513" s="16">
        <f t="shared" si="41"/>
        <v>0</v>
      </c>
      <c r="K513" s="16">
        <f>VLOOKUP($D513,'Growth rate'!$B$3:$S$93,8,FALSE)*VLOOKUP($F513,BY_IND_Demand_Drivers!$B$5:$J$100,7,FALSE)</f>
        <v>2.6821284450694448E-2</v>
      </c>
      <c r="L513" s="16">
        <f>VLOOKUP($D513,'Growth rate'!$B$3:$S$93,8,FALSE)*VLOOKUP($F513,BY_IND_Demand_Drivers!$B$5:$J$100,8,FALSE)</f>
        <v>0</v>
      </c>
      <c r="M513" s="16">
        <f>VLOOKUP($D513,'Growth rate'!$B$3:$S$93,8,FALSE)*VLOOKUP($F513,BY_IND_Demand_Drivers!$B$5:$J$100,9,FALSE)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 t="shared" si="39"/>
        <v>2.0982713889146135E-2</v>
      </c>
      <c r="H514" s="16">
        <f t="shared" si="40"/>
        <v>0</v>
      </c>
      <c r="I514" s="16">
        <f t="shared" si="41"/>
        <v>0</v>
      </c>
      <c r="K514" s="16">
        <f>VLOOKUP($D514,'Growth rate'!$B$3:$S$93,8,FALSE)*VLOOKUP($F514,BY_IND_Demand_Drivers!$B$5:$J$100,7,FALSE)</f>
        <v>2.7518313297240835E-2</v>
      </c>
      <c r="L514" s="16">
        <f>VLOOKUP($D514,'Growth rate'!$B$3:$S$93,8,FALSE)*VLOOKUP($F514,BY_IND_Demand_Drivers!$B$5:$J$100,8,FALSE)</f>
        <v>0</v>
      </c>
      <c r="M514" s="16">
        <f>VLOOKUP($D514,'Growth rate'!$B$3:$S$93,8,FALSE)*VLOOKUP($F514,BY_IND_Demand_Drivers!$B$5:$J$100,9,FALSE)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 t="shared" si="39"/>
        <v>2.1161506607840413E-2</v>
      </c>
      <c r="H515" s="16">
        <f t="shared" si="40"/>
        <v>0</v>
      </c>
      <c r="I515" s="16">
        <f t="shared" si="41"/>
        <v>0</v>
      </c>
      <c r="K515" s="16">
        <f>VLOOKUP($D515,'Growth rate'!$B$3:$S$93,8,FALSE)*VLOOKUP($F515,BY_IND_Demand_Drivers!$B$5:$J$100,7,FALSE)</f>
        <v>2.8215342143787219E-2</v>
      </c>
      <c r="L515" s="16">
        <f>VLOOKUP($D515,'Growth rate'!$B$3:$S$93,8,FALSE)*VLOOKUP($F515,BY_IND_Demand_Drivers!$B$5:$J$100,8,FALSE)</f>
        <v>0</v>
      </c>
      <c r="M515" s="16">
        <f>VLOOKUP($D515,'Growth rate'!$B$3:$S$93,8,FALSE)*VLOOKUP($F515,BY_IND_Demand_Drivers!$B$5:$J$100,9,FALSE)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 t="shared" si="39"/>
        <v>2.132287360537103E-2</v>
      </c>
      <c r="H516" s="16">
        <f t="shared" si="40"/>
        <v>0</v>
      </c>
      <c r="I516" s="16">
        <f t="shared" si="41"/>
        <v>0</v>
      </c>
      <c r="K516" s="16">
        <f>VLOOKUP($D516,'Growth rate'!$B$3:$S$93,8,FALSE)*VLOOKUP($F516,BY_IND_Demand_Drivers!$B$5:$J$100,7,FALSE)</f>
        <v>2.8912370990333603E-2</v>
      </c>
      <c r="L516" s="16">
        <f>VLOOKUP($D516,'Growth rate'!$B$3:$S$93,8,FALSE)*VLOOKUP($F516,BY_IND_Demand_Drivers!$B$5:$J$100,8,FALSE)</f>
        <v>0</v>
      </c>
      <c r="M516" s="16">
        <f>VLOOKUP($D516,'Growth rate'!$B$3:$S$93,8,FALSE)*VLOOKUP($F516,BY_IND_Demand_Drivers!$B$5:$J$100,9,FALSE)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 t="shared" ref="G517:G577" si="45">K517*$N517</f>
        <v>2.1466814881737996E-2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rate'!$B$3:$S$93,8,FALSE)*VLOOKUP($F517,BY_IND_Demand_Drivers!$B$5:$J$100,7,FALSE)</f>
        <v>2.9609399836879994E-2</v>
      </c>
      <c r="L517" s="16">
        <f>VLOOKUP($D517,'Growth rate'!$B$3:$S$93,8,FALSE)*VLOOKUP($F517,BY_IND_Demand_Drivers!$B$5:$J$100,8,FALSE)</f>
        <v>0</v>
      </c>
      <c r="M517" s="16">
        <f>VLOOKUP($D517,'Growth rate'!$B$3:$S$93,8,FALSE)*VLOOKUP($F517,BY_IND_Demand_Drivers!$B$5:$J$100,9,FALSE)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 t="shared" si="45"/>
        <v>2.1593330436941286E-2</v>
      </c>
      <c r="H518" s="16">
        <f t="shared" si="46"/>
        <v>0</v>
      </c>
      <c r="I518" s="16">
        <f t="shared" si="47"/>
        <v>0</v>
      </c>
      <c r="K518" s="16">
        <f>VLOOKUP($D518,'Growth rate'!$B$3:$S$93,8,FALSE)*VLOOKUP($F518,BY_IND_Demand_Drivers!$B$5:$J$100,7,FALSE)</f>
        <v>3.0306428683426371E-2</v>
      </c>
      <c r="L518" s="16">
        <f>VLOOKUP($D518,'Growth rate'!$B$3:$S$93,8,FALSE)*VLOOKUP($F518,BY_IND_Demand_Drivers!$B$5:$J$100,8,FALSE)</f>
        <v>0</v>
      </c>
      <c r="M518" s="16">
        <f>VLOOKUP($D518,'Growth rate'!$B$3:$S$93,8,FALSE)*VLOOKUP($F518,BY_IND_Demand_Drivers!$B$5:$J$100,9,FALSE)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 t="shared" si="45"/>
        <v>2.1702420270980932E-2</v>
      </c>
      <c r="H519" s="16">
        <f t="shared" si="46"/>
        <v>0</v>
      </c>
      <c r="I519" s="16">
        <f t="shared" si="47"/>
        <v>0</v>
      </c>
      <c r="K519" s="16">
        <f>VLOOKUP($D519,'Growth rate'!$B$3:$S$93,8,FALSE)*VLOOKUP($F519,BY_IND_Demand_Drivers!$B$5:$J$100,7,FALSE)</f>
        <v>3.1003457529972762E-2</v>
      </c>
      <c r="L519" s="16">
        <f>VLOOKUP($D519,'Growth rate'!$B$3:$S$93,8,FALSE)*VLOOKUP($F519,BY_IND_Demand_Drivers!$B$5:$J$100,8,FALSE)</f>
        <v>0</v>
      </c>
      <c r="M519" s="16">
        <f>VLOOKUP($D519,'Growth rate'!$B$3:$S$93,8,FALSE)*VLOOKUP($F519,BY_IND_Demand_Drivers!$B$5:$J$100,9,FALSE)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 t="shared" si="45"/>
        <v>2.1794084383856917E-2</v>
      </c>
      <c r="H520" s="16">
        <f t="shared" si="46"/>
        <v>0</v>
      </c>
      <c r="I520" s="16">
        <f t="shared" si="47"/>
        <v>0</v>
      </c>
      <c r="K520" s="16">
        <f>VLOOKUP($D520,'Growth rate'!$B$3:$S$93,8,FALSE)*VLOOKUP($F520,BY_IND_Demand_Drivers!$B$5:$J$100,7,FALSE)</f>
        <v>3.1700486376519149E-2</v>
      </c>
      <c r="L520" s="16">
        <f>VLOOKUP($D520,'Growth rate'!$B$3:$S$93,8,FALSE)*VLOOKUP($F520,BY_IND_Demand_Drivers!$B$5:$J$100,8,FALSE)</f>
        <v>0</v>
      </c>
      <c r="M520" s="16">
        <f>VLOOKUP($D520,'Growth rate'!$B$3:$S$93,8,FALSE)*VLOOKUP($F520,BY_IND_Demand_Drivers!$B$5:$J$100,9,FALSE)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 t="shared" si="45"/>
        <v>2.1868322775569233E-2</v>
      </c>
      <c r="H521" s="16">
        <f t="shared" si="46"/>
        <v>0</v>
      </c>
      <c r="I521" s="16">
        <f t="shared" si="47"/>
        <v>0</v>
      </c>
      <c r="K521" s="16">
        <f>VLOOKUP($D521,'Growth rate'!$B$3:$S$93,8,FALSE)*VLOOKUP($F521,BY_IND_Demand_Drivers!$B$5:$J$100,7,FALSE)</f>
        <v>3.2397515223065533E-2</v>
      </c>
      <c r="L521" s="16">
        <f>VLOOKUP($D521,'Growth rate'!$B$3:$S$93,8,FALSE)*VLOOKUP($F521,BY_IND_Demand_Drivers!$B$5:$J$100,8,FALSE)</f>
        <v>0</v>
      </c>
      <c r="M521" s="16">
        <f>VLOOKUP($D521,'Growth rate'!$B$3:$S$93,8,FALSE)*VLOOKUP($F521,BY_IND_Demand_Drivers!$B$5:$J$100,9,FALSE)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 t="shared" si="45"/>
        <v>2.1925135446117894E-2</v>
      </c>
      <c r="H522" s="16">
        <f t="shared" si="46"/>
        <v>0</v>
      </c>
      <c r="I522" s="16">
        <f t="shared" si="47"/>
        <v>0</v>
      </c>
      <c r="K522" s="16">
        <f>VLOOKUP($D522,'Growth rate'!$B$3:$S$93,8,FALSE)*VLOOKUP($F522,BY_IND_Demand_Drivers!$B$5:$J$100,7,FALSE)</f>
        <v>3.3094544069611917E-2</v>
      </c>
      <c r="L522" s="16">
        <f>VLOOKUP($D522,'Growth rate'!$B$3:$S$93,8,FALSE)*VLOOKUP($F522,BY_IND_Demand_Drivers!$B$5:$J$100,8,FALSE)</f>
        <v>0</v>
      </c>
      <c r="M522" s="16">
        <f>VLOOKUP($D522,'Growth rate'!$B$3:$S$93,8,FALSE)*VLOOKUP($F522,BY_IND_Demand_Drivers!$B$5:$J$100,9,FALSE)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 t="shared" si="45"/>
        <v>2.1964522395502891E-2</v>
      </c>
      <c r="H523" s="16">
        <f t="shared" si="46"/>
        <v>0</v>
      </c>
      <c r="I523" s="16">
        <f t="shared" si="47"/>
        <v>0</v>
      </c>
      <c r="K523" s="16">
        <f>VLOOKUP($D523,'Growth rate'!$B$3:$S$93,8,FALSE)*VLOOKUP($F523,BY_IND_Demand_Drivers!$B$5:$J$100,7,FALSE)</f>
        <v>3.3791572916158301E-2</v>
      </c>
      <c r="L523" s="16">
        <f>VLOOKUP($D523,'Growth rate'!$B$3:$S$93,8,FALSE)*VLOOKUP($F523,BY_IND_Demand_Drivers!$B$5:$J$100,8,FALSE)</f>
        <v>0</v>
      </c>
      <c r="M523" s="16">
        <f>VLOOKUP($D523,'Growth rate'!$B$3:$S$93,8,FALSE)*VLOOKUP($F523,BY_IND_Demand_Drivers!$B$5:$J$100,9,FALSE)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 t="shared" si="45"/>
        <v>2.1986483623724237E-2</v>
      </c>
      <c r="H524" s="16">
        <f t="shared" si="46"/>
        <v>0</v>
      </c>
      <c r="I524" s="16">
        <f t="shared" si="47"/>
        <v>0</v>
      </c>
      <c r="K524" s="16">
        <f>VLOOKUP($D524,'Growth rate'!$B$3:$S$93,8,FALSE)*VLOOKUP($F524,BY_IND_Demand_Drivers!$B$5:$J$100,7,FALSE)</f>
        <v>3.4488601762704685E-2</v>
      </c>
      <c r="L524" s="16">
        <f>VLOOKUP($D524,'Growth rate'!$B$3:$S$93,8,FALSE)*VLOOKUP($F524,BY_IND_Demand_Drivers!$B$5:$J$100,8,FALSE)</f>
        <v>0</v>
      </c>
      <c r="M524" s="16">
        <f>VLOOKUP($D524,'Growth rate'!$B$3:$S$93,8,FALSE)*VLOOKUP($F524,BY_IND_Demand_Drivers!$B$5:$J$100,9,FALSE)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 t="shared" si="45"/>
        <v>2.1991019130781921E-2</v>
      </c>
      <c r="H525" s="16">
        <f t="shared" si="46"/>
        <v>0</v>
      </c>
      <c r="I525" s="16">
        <f t="shared" si="47"/>
        <v>0</v>
      </c>
      <c r="K525" s="16">
        <f>VLOOKUP($D525,'Growth rate'!$B$3:$S$93,8,FALSE)*VLOOKUP($F525,BY_IND_Demand_Drivers!$B$5:$J$100,7,FALSE)</f>
        <v>3.5185630609251076E-2</v>
      </c>
      <c r="L525" s="16">
        <f>VLOOKUP($D525,'Growth rate'!$B$3:$S$93,8,FALSE)*VLOOKUP($F525,BY_IND_Demand_Drivers!$B$5:$J$100,8,FALSE)</f>
        <v>0</v>
      </c>
      <c r="M525" s="16">
        <f>VLOOKUP($D525,'Growth rate'!$B$3:$S$93,8,FALSE)*VLOOKUP($F525,BY_IND_Demand_Drivers!$B$5:$J$100,9,FALSE)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 t="shared" si="45"/>
        <v>2.1978128916675943E-2</v>
      </c>
      <c r="H526" s="16">
        <f t="shared" si="46"/>
        <v>0</v>
      </c>
      <c r="I526" s="16">
        <f t="shared" si="47"/>
        <v>0</v>
      </c>
      <c r="K526" s="16">
        <f>VLOOKUP($D526,'Growth rate'!$B$3:$S$93,8,FALSE)*VLOOKUP($F526,BY_IND_Demand_Drivers!$B$5:$J$100,7,FALSE)</f>
        <v>3.588265945579746E-2</v>
      </c>
      <c r="L526" s="16">
        <f>VLOOKUP($D526,'Growth rate'!$B$3:$S$93,8,FALSE)*VLOOKUP($F526,BY_IND_Demand_Drivers!$B$5:$J$100,8,FALSE)</f>
        <v>0</v>
      </c>
      <c r="M526" s="16">
        <f>VLOOKUP($D526,'Growth rate'!$B$3:$S$93,8,FALSE)*VLOOKUP($F526,BY_IND_Demand_Drivers!$B$5:$J$100,9,FALSE)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 t="shared" si="45"/>
        <v>2.1947812981406304E-2</v>
      </c>
      <c r="H527" s="16">
        <f t="shared" si="46"/>
        <v>0</v>
      </c>
      <c r="I527" s="16">
        <f t="shared" si="47"/>
        <v>0</v>
      </c>
      <c r="K527" s="16">
        <f>VLOOKUP($D527,'Growth rate'!$B$3:$S$93,8,FALSE)*VLOOKUP($F527,BY_IND_Demand_Drivers!$B$5:$J$100,7,FALSE)</f>
        <v>3.6579688302343843E-2</v>
      </c>
      <c r="L527" s="16">
        <f>VLOOKUP($D527,'Growth rate'!$B$3:$S$93,8,FALSE)*VLOOKUP($F527,BY_IND_Demand_Drivers!$B$5:$J$100,8,FALSE)</f>
        <v>0</v>
      </c>
      <c r="M527" s="16">
        <f>VLOOKUP($D527,'Growth rate'!$B$3:$S$93,8,FALSE)*VLOOKUP($F527,BY_IND_Demand_Drivers!$B$5:$J$100,9,FALSE)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 t="shared" si="45"/>
        <v>2.229897798910881E-2</v>
      </c>
      <c r="H528" s="16">
        <f t="shared" si="46"/>
        <v>0</v>
      </c>
      <c r="I528" s="16">
        <f t="shared" si="47"/>
        <v>0</v>
      </c>
      <c r="K528" s="16">
        <f>VLOOKUP($D528,'Growth rate'!$B$3:$S$93,8,FALSE)*VLOOKUP($F528,BY_IND_Demand_Drivers!$B$5:$J$100,7,FALSE)</f>
        <v>3.7164963315181349E-2</v>
      </c>
      <c r="L528" s="16">
        <f>VLOOKUP($D528,'Growth rate'!$B$3:$S$93,8,FALSE)*VLOOKUP($F528,BY_IND_Demand_Drivers!$B$5:$J$100,8,FALSE)</f>
        <v>0</v>
      </c>
      <c r="M528" s="16">
        <f>VLOOKUP($D528,'Growth rate'!$B$3:$S$93,8,FALSE)*VLOOKUP($F528,BY_IND_Demand_Drivers!$B$5:$J$100,9,FALSE)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 t="shared" si="45"/>
        <v>2.2655761636934547E-2</v>
      </c>
      <c r="H529" s="16">
        <f t="shared" si="46"/>
        <v>0</v>
      </c>
      <c r="I529" s="16">
        <f t="shared" si="47"/>
        <v>0</v>
      </c>
      <c r="K529" s="16">
        <f>VLOOKUP($D529,'Growth rate'!$B$3:$S$93,8,FALSE)*VLOOKUP($F529,BY_IND_Demand_Drivers!$B$5:$J$100,7,FALSE)</f>
        <v>3.7759602728224248E-2</v>
      </c>
      <c r="L529" s="16">
        <f>VLOOKUP($D529,'Growth rate'!$B$3:$S$93,8,FALSE)*VLOOKUP($F529,BY_IND_Demand_Drivers!$B$5:$J$100,8,FALSE)</f>
        <v>0</v>
      </c>
      <c r="M529" s="16">
        <f>VLOOKUP($D529,'Growth rate'!$B$3:$S$93,8,FALSE)*VLOOKUP($F529,BY_IND_Demand_Drivers!$B$5:$J$100,9,FALSE)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 t="shared" si="45"/>
        <v>2.3018253823125501E-2</v>
      </c>
      <c r="H530" s="16">
        <f t="shared" si="46"/>
        <v>0</v>
      </c>
      <c r="I530" s="16">
        <f t="shared" si="47"/>
        <v>0</v>
      </c>
      <c r="K530" s="16">
        <f>VLOOKUP($D530,'Growth rate'!$B$3:$S$93,8,FALSE)*VLOOKUP($F530,BY_IND_Demand_Drivers!$B$5:$J$100,7,FALSE)</f>
        <v>3.8363756371875835E-2</v>
      </c>
      <c r="L530" s="16">
        <f>VLOOKUP($D530,'Growth rate'!$B$3:$S$93,8,FALSE)*VLOOKUP($F530,BY_IND_Demand_Drivers!$B$5:$J$100,8,FALSE)</f>
        <v>0</v>
      </c>
      <c r="M530" s="16">
        <f>VLOOKUP($D530,'Growth rate'!$B$3:$S$93,8,FALSE)*VLOOKUP($F530,BY_IND_Demand_Drivers!$B$5:$J$100,9,FALSE)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 t="shared" si="45"/>
        <v>2.338654588429551E-2</v>
      </c>
      <c r="H531" s="16">
        <f t="shared" si="46"/>
        <v>0</v>
      </c>
      <c r="I531" s="16">
        <f t="shared" si="47"/>
        <v>0</v>
      </c>
      <c r="K531" s="16">
        <f>VLOOKUP($D531,'Growth rate'!$B$3:$S$93,8,FALSE)*VLOOKUP($F531,BY_IND_Demand_Drivers!$B$5:$J$100,7,FALSE)</f>
        <v>3.8977576473825853E-2</v>
      </c>
      <c r="L531" s="16">
        <f>VLOOKUP($D531,'Growth rate'!$B$3:$S$93,8,FALSE)*VLOOKUP($F531,BY_IND_Demand_Drivers!$B$5:$J$100,8,FALSE)</f>
        <v>0</v>
      </c>
      <c r="M531" s="16">
        <f>VLOOKUP($D531,'Growth rate'!$B$3:$S$93,8,FALSE)*VLOOKUP($F531,BY_IND_Demand_Drivers!$B$5:$J$100,9,FALSE)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 t="shared" si="45"/>
        <v>2.3760730618444234E-2</v>
      </c>
      <c r="H532" s="16">
        <f t="shared" si="46"/>
        <v>0</v>
      </c>
      <c r="I532" s="16">
        <f t="shared" si="47"/>
        <v>0</v>
      </c>
      <c r="K532" s="16">
        <f>VLOOKUP($D532,'Growth rate'!$B$3:$S$93,8,FALSE)*VLOOKUP($F532,BY_IND_Demand_Drivers!$B$5:$J$100,7,FALSE)</f>
        <v>3.9601217697407057E-2</v>
      </c>
      <c r="L532" s="16">
        <f>VLOOKUP($D532,'Growth rate'!$B$3:$S$93,8,FALSE)*VLOOKUP($F532,BY_IND_Demand_Drivers!$B$5:$J$100,8,FALSE)</f>
        <v>0</v>
      </c>
      <c r="M532" s="16">
        <f>VLOOKUP($D532,'Growth rate'!$B$3:$S$93,8,FALSE)*VLOOKUP($F532,BY_IND_Demand_Drivers!$B$5:$J$100,9,FALSE)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 t="shared" si="45"/>
        <v>2.4140902308339342E-2</v>
      </c>
      <c r="H533" s="16">
        <f t="shared" si="46"/>
        <v>0</v>
      </c>
      <c r="I533" s="16">
        <f t="shared" si="47"/>
        <v>0</v>
      </c>
      <c r="K533" s="16">
        <f>VLOOKUP($D533,'Growth rate'!$B$3:$S$93,8,FALSE)*VLOOKUP($F533,BY_IND_Demand_Drivers!$B$5:$J$100,7,FALSE)</f>
        <v>4.0234837180565572E-2</v>
      </c>
      <c r="L533" s="16">
        <f>VLOOKUP($D533,'Growth rate'!$B$3:$S$93,8,FALSE)*VLOOKUP($F533,BY_IND_Demand_Drivers!$B$5:$J$100,8,FALSE)</f>
        <v>0</v>
      </c>
      <c r="M533" s="16">
        <f>VLOOKUP($D533,'Growth rate'!$B$3:$S$93,8,FALSE)*VLOOKUP($F533,BY_IND_Demand_Drivers!$B$5:$J$100,9,FALSE)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 t="shared" si="45"/>
        <v>2.4527156745272775E-2</v>
      </c>
      <c r="H534" s="16">
        <f t="shared" si="46"/>
        <v>0</v>
      </c>
      <c r="I534" s="16">
        <f t="shared" si="47"/>
        <v>0</v>
      </c>
      <c r="K534" s="16">
        <f>VLOOKUP($D534,'Growth rate'!$B$3:$S$93,8,FALSE)*VLOOKUP($F534,BY_IND_Demand_Drivers!$B$5:$J$100,7,FALSE)</f>
        <v>4.0878594575454626E-2</v>
      </c>
      <c r="L534" s="16">
        <f>VLOOKUP($D534,'Growth rate'!$B$3:$S$93,8,FALSE)*VLOOKUP($F534,BY_IND_Demand_Drivers!$B$5:$J$100,8,FALSE)</f>
        <v>0</v>
      </c>
      <c r="M534" s="16">
        <f>VLOOKUP($D534,'Growth rate'!$B$3:$S$93,8,FALSE)*VLOOKUP($F534,BY_IND_Demand_Drivers!$B$5:$J$100,9,FALSE)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 t="shared" si="45"/>
        <v>2.4919591253197138E-2</v>
      </c>
      <c r="H535" s="16">
        <f t="shared" si="46"/>
        <v>0</v>
      </c>
      <c r="I535" s="16">
        <f t="shared" si="47"/>
        <v>0</v>
      </c>
      <c r="K535" s="16">
        <f>VLOOKUP($D535,'Growth rate'!$B$3:$S$93,8,FALSE)*VLOOKUP($F535,BY_IND_Demand_Drivers!$B$5:$J$100,7,FALSE)</f>
        <v>4.1532652088661901E-2</v>
      </c>
      <c r="L535" s="16">
        <f>VLOOKUP($D535,'Growth rate'!$B$3:$S$93,8,FALSE)*VLOOKUP($F535,BY_IND_Demand_Drivers!$B$5:$J$100,8,FALSE)</f>
        <v>0</v>
      </c>
      <c r="M535" s="16">
        <f>VLOOKUP($D535,'Growth rate'!$B$3:$S$93,8,FALSE)*VLOOKUP($F535,BY_IND_Demand_Drivers!$B$5:$J$100,9,FALSE)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 t="shared" si="45"/>
        <v>2.531830471324829E-2</v>
      </c>
      <c r="H536" s="16">
        <f t="shared" si="46"/>
        <v>0</v>
      </c>
      <c r="I536" s="16">
        <f t="shared" si="47"/>
        <v>0</v>
      </c>
      <c r="K536" s="16">
        <f>VLOOKUP($D536,'Growth rate'!$B$3:$S$93,8,FALSE)*VLOOKUP($F536,BY_IND_Demand_Drivers!$B$5:$J$100,7,FALSE)</f>
        <v>4.2197174522080487E-2</v>
      </c>
      <c r="L536" s="16">
        <f>VLOOKUP($D536,'Growth rate'!$B$3:$S$93,8,FALSE)*VLOOKUP($F536,BY_IND_Demand_Drivers!$B$5:$J$100,8,FALSE)</f>
        <v>0</v>
      </c>
      <c r="M536" s="16">
        <f>VLOOKUP($D536,'Growth rate'!$B$3:$S$93,8,FALSE)*VLOOKUP($F536,BY_IND_Demand_Drivers!$B$5:$J$100,9,FALSE)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 t="shared" si="45"/>
        <v>2.5723397588660265E-2</v>
      </c>
      <c r="H537" s="16">
        <f t="shared" si="46"/>
        <v>0</v>
      </c>
      <c r="I537" s="16">
        <f t="shared" si="47"/>
        <v>0</v>
      </c>
      <c r="K537" s="16">
        <f>VLOOKUP($D537,'Growth rate'!$B$3:$S$93,8,FALSE)*VLOOKUP($F537,BY_IND_Demand_Drivers!$B$5:$J$100,7,FALSE)</f>
        <v>4.2872329314433778E-2</v>
      </c>
      <c r="L537" s="16">
        <f>VLOOKUP($D537,'Growth rate'!$B$3:$S$93,8,FALSE)*VLOOKUP($F537,BY_IND_Demand_Drivers!$B$5:$J$100,8,FALSE)</f>
        <v>0</v>
      </c>
      <c r="M537" s="16">
        <f>VLOOKUP($D537,'Growth rate'!$B$3:$S$93,8,FALSE)*VLOOKUP($F537,BY_IND_Demand_Drivers!$B$5:$J$100,9,FALSE)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 t="shared" si="45"/>
        <v>2.6134971950078828E-2</v>
      </c>
      <c r="H538" s="16">
        <f t="shared" si="46"/>
        <v>0</v>
      </c>
      <c r="I538" s="16">
        <f t="shared" si="47"/>
        <v>0</v>
      </c>
      <c r="K538" s="16">
        <f>VLOOKUP($D538,'Growth rate'!$B$3:$S$93,8,FALSE)*VLOOKUP($F538,BY_IND_Demand_Drivers!$B$5:$J$100,7,FALSE)</f>
        <v>4.3558286583464716E-2</v>
      </c>
      <c r="L538" s="16">
        <f>VLOOKUP($D538,'Growth rate'!$B$3:$S$93,8,FALSE)*VLOOKUP($F538,BY_IND_Demand_Drivers!$B$5:$J$100,8,FALSE)</f>
        <v>0</v>
      </c>
      <c r="M538" s="16">
        <f>VLOOKUP($D538,'Growth rate'!$B$3:$S$93,8,FALSE)*VLOOKUP($F538,BY_IND_Demand_Drivers!$B$5:$J$100,9,FALSE)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 t="shared" si="45"/>
        <v>2.6553131501280091E-2</v>
      </c>
      <c r="H539" s="16">
        <f t="shared" si="46"/>
        <v>0</v>
      </c>
      <c r="I539" s="16">
        <f t="shared" si="47"/>
        <v>0</v>
      </c>
      <c r="K539" s="16">
        <f>VLOOKUP($D539,'Growth rate'!$B$3:$S$93,8,FALSE)*VLOOKUP($F539,BY_IND_Demand_Drivers!$B$5:$J$100,7,FALSE)</f>
        <v>4.4255219168800153E-2</v>
      </c>
      <c r="L539" s="16">
        <f>VLOOKUP($D539,'Growth rate'!$B$3:$S$93,8,FALSE)*VLOOKUP($F539,BY_IND_Demand_Drivers!$B$5:$J$100,8,FALSE)</f>
        <v>0</v>
      </c>
      <c r="M539" s="16">
        <f>VLOOKUP($D539,'Growth rate'!$B$3:$S$93,8,FALSE)*VLOOKUP($F539,BY_IND_Demand_Drivers!$B$5:$J$100,9,FALSE)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 t="shared" si="45"/>
        <v>2.6977981605300575E-2</v>
      </c>
      <c r="H540" s="16">
        <f t="shared" si="46"/>
        <v>0</v>
      </c>
      <c r="I540" s="16">
        <f t="shared" si="47"/>
        <v>0</v>
      </c>
      <c r="K540" s="16">
        <f>VLOOKUP($D540,'Growth rate'!$B$3:$S$93,8,FALSE)*VLOOKUP($F540,BY_IND_Demand_Drivers!$B$5:$J$100,7,FALSE)</f>
        <v>4.4963302675500957E-2</v>
      </c>
      <c r="L540" s="16">
        <f>VLOOKUP($D540,'Growth rate'!$B$3:$S$93,8,FALSE)*VLOOKUP($F540,BY_IND_Demand_Drivers!$B$5:$J$100,8,FALSE)</f>
        <v>0</v>
      </c>
      <c r="M540" s="16">
        <f>VLOOKUP($D540,'Growth rate'!$B$3:$S$93,8,FALSE)*VLOOKUP($F540,BY_IND_Demand_Drivers!$B$5:$J$100,9,FALSE)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 t="shared" si="45"/>
        <v>2.7409629310985385E-2</v>
      </c>
      <c r="H541" s="16">
        <f t="shared" si="46"/>
        <v>0</v>
      </c>
      <c r="I541" s="16">
        <f t="shared" si="47"/>
        <v>0</v>
      </c>
      <c r="K541" s="16">
        <f>VLOOKUP($D541,'Growth rate'!$B$3:$S$93,8,FALSE)*VLOOKUP($F541,BY_IND_Demand_Drivers!$B$5:$J$100,7,FALSE)</f>
        <v>4.5682715518308978E-2</v>
      </c>
      <c r="L541" s="16">
        <f>VLOOKUP($D541,'Growth rate'!$B$3:$S$93,8,FALSE)*VLOOKUP($F541,BY_IND_Demand_Drivers!$B$5:$J$100,8,FALSE)</f>
        <v>0</v>
      </c>
      <c r="M541" s="16">
        <f>VLOOKUP($D541,'Growth rate'!$B$3:$S$93,8,FALSE)*VLOOKUP($F541,BY_IND_Demand_Drivers!$B$5:$J$100,9,FALSE)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 t="shared" si="45"/>
        <v>2.7848183379961155E-2</v>
      </c>
      <c r="H542" s="16">
        <f t="shared" si="46"/>
        <v>0</v>
      </c>
      <c r="I542" s="16">
        <f t="shared" si="47"/>
        <v>0</v>
      </c>
      <c r="K542" s="16">
        <f>VLOOKUP($D542,'Growth rate'!$B$3:$S$93,8,FALSE)*VLOOKUP($F542,BY_IND_Demand_Drivers!$B$5:$J$100,7,FALSE)</f>
        <v>4.6413638966601924E-2</v>
      </c>
      <c r="L542" s="16">
        <f>VLOOKUP($D542,'Growth rate'!$B$3:$S$93,8,FALSE)*VLOOKUP($F542,BY_IND_Demand_Drivers!$B$5:$J$100,8,FALSE)</f>
        <v>0</v>
      </c>
      <c r="M542" s="16">
        <f>VLOOKUP($D542,'Growth rate'!$B$3:$S$93,8,FALSE)*VLOOKUP($F542,BY_IND_Demand_Drivers!$B$5:$J$100,9,FALSE)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 t="shared" si="45"/>
        <v>2.8293754314040527E-2</v>
      </c>
      <c r="H543" s="16">
        <f t="shared" si="46"/>
        <v>0</v>
      </c>
      <c r="I543" s="16">
        <f t="shared" si="47"/>
        <v>0</v>
      </c>
      <c r="K543" s="16">
        <f>VLOOKUP($D543,'Growth rate'!$B$3:$S$93,8,FALSE)*VLOOKUP($F543,BY_IND_Demand_Drivers!$B$5:$J$100,7,FALSE)</f>
        <v>4.7156257190067545E-2</v>
      </c>
      <c r="L543" s="16">
        <f>VLOOKUP($D543,'Growth rate'!$B$3:$S$93,8,FALSE)*VLOOKUP($F543,BY_IND_Demand_Drivers!$B$5:$J$100,8,FALSE)</f>
        <v>0</v>
      </c>
      <c r="M543" s="16">
        <f>VLOOKUP($D543,'Growth rate'!$B$3:$S$93,8,FALSE)*VLOOKUP($F543,BY_IND_Demand_Drivers!$B$5:$J$100,9,FALSE)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 t="shared" si="45"/>
        <v>2.8746454383065181E-2</v>
      </c>
      <c r="H544" s="16">
        <f t="shared" si="46"/>
        <v>0</v>
      </c>
      <c r="I544" s="16">
        <f t="shared" si="47"/>
        <v>0</v>
      </c>
      <c r="K544" s="16">
        <f>VLOOKUP($D544,'Growth rate'!$B$3:$S$93,8,FALSE)*VLOOKUP($F544,BY_IND_Demand_Drivers!$B$5:$J$100,7,FALSE)</f>
        <v>4.7910757305108638E-2</v>
      </c>
      <c r="L544" s="16">
        <f>VLOOKUP($D544,'Growth rate'!$B$3:$S$93,8,FALSE)*VLOOKUP($F544,BY_IND_Demand_Drivers!$B$5:$J$100,8,FALSE)</f>
        <v>0</v>
      </c>
      <c r="M544" s="16">
        <f>VLOOKUP($D544,'Growth rate'!$B$3:$S$93,8,FALSE)*VLOOKUP($F544,BY_IND_Demand_Drivers!$B$5:$J$100,9,FALSE)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 t="shared" si="45"/>
        <v>2.9206397653194223E-2</v>
      </c>
      <c r="H545" s="16">
        <f t="shared" si="46"/>
        <v>0</v>
      </c>
      <c r="I545" s="16">
        <f t="shared" si="47"/>
        <v>0</v>
      </c>
      <c r="K545" s="16">
        <f>VLOOKUP($D545,'Growth rate'!$B$3:$S$93,8,FALSE)*VLOOKUP($F545,BY_IND_Demand_Drivers!$B$5:$J$100,7,FALSE)</f>
        <v>4.8677329421990372E-2</v>
      </c>
      <c r="L545" s="16">
        <f>VLOOKUP($D545,'Growth rate'!$B$3:$S$93,8,FALSE)*VLOOKUP($F545,BY_IND_Demand_Drivers!$B$5:$J$100,8,FALSE)</f>
        <v>0</v>
      </c>
      <c r="M545" s="16">
        <f>VLOOKUP($D545,'Growth rate'!$B$3:$S$93,8,FALSE)*VLOOKUP($F545,BY_IND_Demand_Drivers!$B$5:$J$100,9,FALSE)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 t="shared" si="45"/>
        <v>2.967370001564533E-2</v>
      </c>
      <c r="H546" s="16">
        <f t="shared" si="46"/>
        <v>0</v>
      </c>
      <c r="I546" s="16">
        <f t="shared" si="47"/>
        <v>0</v>
      </c>
      <c r="K546" s="16">
        <f>VLOOKUP($D546,'Growth rate'!$B$3:$S$93,8,FALSE)*VLOOKUP($F546,BY_IND_Demand_Drivers!$B$5:$J$100,7,FALSE)</f>
        <v>4.9456166692742221E-2</v>
      </c>
      <c r="L546" s="16">
        <f>VLOOKUP($D546,'Growth rate'!$B$3:$S$93,8,FALSE)*VLOOKUP($F546,BY_IND_Demand_Drivers!$B$5:$J$100,8,FALSE)</f>
        <v>0</v>
      </c>
      <c r="M546" s="16">
        <f>VLOOKUP($D546,'Growth rate'!$B$3:$S$93,8,FALSE)*VLOOKUP($F546,BY_IND_Demand_Drivers!$B$5:$J$100,9,FALSE)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 t="shared" si="45"/>
        <v>3.0148479215895661E-2</v>
      </c>
      <c r="H547" s="16">
        <f t="shared" si="46"/>
        <v>0</v>
      </c>
      <c r="I547" s="16">
        <f t="shared" si="47"/>
        <v>0</v>
      </c>
      <c r="K547" s="16">
        <f>VLOOKUP($D547,'Growth rate'!$B$3:$S$93,8,FALSE)*VLOOKUP($F547,BY_IND_Demand_Drivers!$B$5:$J$100,7,FALSE)</f>
        <v>5.0247465359826105E-2</v>
      </c>
      <c r="L547" s="16">
        <f>VLOOKUP($D547,'Growth rate'!$B$3:$S$93,8,FALSE)*VLOOKUP($F547,BY_IND_Demand_Drivers!$B$5:$J$100,8,FALSE)</f>
        <v>0</v>
      </c>
      <c r="M547" s="16">
        <f>VLOOKUP($D547,'Growth rate'!$B$3:$S$93,8,FALSE)*VLOOKUP($F547,BY_IND_Demand_Drivers!$B$5:$J$100,9,FALSE)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 t="shared" si="45"/>
        <v>3.0630854883349989E-2</v>
      </c>
      <c r="H548" s="16">
        <f t="shared" si="46"/>
        <v>0</v>
      </c>
      <c r="I548" s="16">
        <f t="shared" si="47"/>
        <v>0</v>
      </c>
      <c r="K548" s="16">
        <f>VLOOKUP($D548,'Growth rate'!$B$3:$S$93,8,FALSE)*VLOOKUP($F548,BY_IND_Demand_Drivers!$B$5:$J$100,7,FALSE)</f>
        <v>5.105142480558332E-2</v>
      </c>
      <c r="L548" s="16">
        <f>VLOOKUP($D548,'Growth rate'!$B$3:$S$93,8,FALSE)*VLOOKUP($F548,BY_IND_Demand_Drivers!$B$5:$J$100,8,FALSE)</f>
        <v>0</v>
      </c>
      <c r="M548" s="16">
        <f>VLOOKUP($D548,'Growth rate'!$B$3:$S$93,8,FALSE)*VLOOKUP($F548,BY_IND_Demand_Drivers!$B$5:$J$100,9,FALSE)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 t="shared" si="45"/>
        <v>3.1120948561483584E-2</v>
      </c>
      <c r="H549" s="16">
        <f t="shared" si="46"/>
        <v>0</v>
      </c>
      <c r="I549" s="16">
        <f t="shared" si="47"/>
        <v>0</v>
      </c>
      <c r="K549" s="16">
        <f>VLOOKUP($D549,'Growth rate'!$B$3:$S$93,8,FALSE)*VLOOKUP($F549,BY_IND_Demand_Drivers!$B$5:$J$100,7,FALSE)</f>
        <v>5.186824760247264E-2</v>
      </c>
      <c r="L549" s="16">
        <f>VLOOKUP($D549,'Growth rate'!$B$3:$S$93,8,FALSE)*VLOOKUP($F549,BY_IND_Demand_Drivers!$B$5:$J$100,8,FALSE)</f>
        <v>0</v>
      </c>
      <c r="M549" s="16">
        <f>VLOOKUP($D549,'Growth rate'!$B$3:$S$93,8,FALSE)*VLOOKUP($F549,BY_IND_Demand_Drivers!$B$5:$J$100,9,FALSE)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 t="shared" si="45"/>
        <v>3.1618883738467329E-2</v>
      </c>
      <c r="H550" s="16">
        <f t="shared" si="46"/>
        <v>0</v>
      </c>
      <c r="I550" s="16">
        <f t="shared" si="47"/>
        <v>0</v>
      </c>
      <c r="K550" s="16">
        <f>VLOOKUP($D550,'Growth rate'!$B$3:$S$93,8,FALSE)*VLOOKUP($F550,BY_IND_Demand_Drivers!$B$5:$J$100,7,FALSE)</f>
        <v>5.2698139564112213E-2</v>
      </c>
      <c r="L550" s="16">
        <f>VLOOKUP($D550,'Growth rate'!$B$3:$S$93,8,FALSE)*VLOOKUP($F550,BY_IND_Demand_Drivers!$B$5:$J$100,8,FALSE)</f>
        <v>0</v>
      </c>
      <c r="M550" s="16">
        <f>VLOOKUP($D550,'Growth rate'!$B$3:$S$93,8,FALSE)*VLOOKUP($F550,BY_IND_Demand_Drivers!$B$5:$J$100,9,FALSE)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 t="shared" si="45"/>
        <v>3.2124785878282797E-2</v>
      </c>
      <c r="H551" s="16">
        <f t="shared" si="46"/>
        <v>0</v>
      </c>
      <c r="I551" s="16">
        <f t="shared" si="47"/>
        <v>0</v>
      </c>
      <c r="K551" s="16">
        <f>VLOOKUP($D551,'Growth rate'!$B$3:$S$93,8,FALSE)*VLOOKUP($F551,BY_IND_Demand_Drivers!$B$5:$J$100,7,FALSE)</f>
        <v>5.3541309797137997E-2</v>
      </c>
      <c r="L551" s="16">
        <f>VLOOKUP($D551,'Growth rate'!$B$3:$S$93,8,FALSE)*VLOOKUP($F551,BY_IND_Demand_Drivers!$B$5:$J$100,8,FALSE)</f>
        <v>0</v>
      </c>
      <c r="M551" s="16">
        <f>VLOOKUP($D551,'Growth rate'!$B$3:$S$93,8,FALSE)*VLOOKUP($F551,BY_IND_Demand_Drivers!$B$5:$J$100,9,FALSE)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 t="shared" si="45"/>
        <v>3.263878245233532E-2</v>
      </c>
      <c r="H552" s="16">
        <f t="shared" si="46"/>
        <v>0</v>
      </c>
      <c r="I552" s="16">
        <f t="shared" si="47"/>
        <v>0</v>
      </c>
      <c r="K552" s="16">
        <f>VLOOKUP($D552,'Growth rate'!$B$3:$S$93,8,FALSE)*VLOOKUP($F552,BY_IND_Demand_Drivers!$B$5:$J$100,7,FALSE)</f>
        <v>5.4397970753892202E-2</v>
      </c>
      <c r="L552" s="16">
        <f>VLOOKUP($D552,'Growth rate'!$B$3:$S$93,8,FALSE)*VLOOKUP($F552,BY_IND_Demand_Drivers!$B$5:$J$100,8,FALSE)</f>
        <v>0</v>
      </c>
      <c r="M552" s="16">
        <f>VLOOKUP($D552,'Growth rate'!$B$3:$S$93,8,FALSE)*VLOOKUP($F552,BY_IND_Demand_Drivers!$B$5:$J$100,9,FALSE)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 t="shared" si="45"/>
        <v>3.3161002971572685E-2</v>
      </c>
      <c r="H553" s="16">
        <f t="shared" si="46"/>
        <v>0</v>
      </c>
      <c r="I553" s="16">
        <f t="shared" si="47"/>
        <v>0</v>
      </c>
      <c r="K553" s="16">
        <f>VLOOKUP($D553,'Growth rate'!$B$3:$S$93,8,FALSE)*VLOOKUP($F553,BY_IND_Demand_Drivers!$B$5:$J$100,7,FALSE)</f>
        <v>5.5268338285954483E-2</v>
      </c>
      <c r="L553" s="16">
        <f>VLOOKUP($D553,'Growth rate'!$B$3:$S$93,8,FALSE)*VLOOKUP($F553,BY_IND_Demand_Drivers!$B$5:$J$100,8,FALSE)</f>
        <v>0</v>
      </c>
      <c r="M553" s="16">
        <f>VLOOKUP($D553,'Growth rate'!$B$3:$S$93,8,FALSE)*VLOOKUP($F553,BY_IND_Demand_Drivers!$B$5:$J$100,9,FALSE)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 t="shared" si="45"/>
        <v>3.3691579019117845E-2</v>
      </c>
      <c r="H554" s="16">
        <f t="shared" si="46"/>
        <v>0</v>
      </c>
      <c r="I554" s="16">
        <f t="shared" si="47"/>
        <v>0</v>
      </c>
      <c r="K554" s="16">
        <f>VLOOKUP($D554,'Growth rate'!$B$3:$S$93,8,FALSE)*VLOOKUP($F554,BY_IND_Demand_Drivers!$B$5:$J$100,7,FALSE)</f>
        <v>5.6152631698529742E-2</v>
      </c>
      <c r="L554" s="16">
        <f>VLOOKUP($D554,'Growth rate'!$B$3:$S$93,8,FALSE)*VLOOKUP($F554,BY_IND_Demand_Drivers!$B$5:$J$100,8,FALSE)</f>
        <v>0</v>
      </c>
      <c r="M554" s="16">
        <f>VLOOKUP($D554,'Growth rate'!$B$3:$S$93,8,FALSE)*VLOOKUP($F554,BY_IND_Demand_Drivers!$B$5:$J$100,9,FALSE)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 t="shared" si="45"/>
        <v>3.423064428342374E-2</v>
      </c>
      <c r="H555" s="16">
        <f t="shared" si="46"/>
        <v>0</v>
      </c>
      <c r="I555" s="16">
        <f t="shared" si="47"/>
        <v>0</v>
      </c>
      <c r="K555" s="16">
        <f>VLOOKUP($D555,'Growth rate'!$B$3:$S$93,8,FALSE)*VLOOKUP($F555,BY_IND_Demand_Drivers!$B$5:$J$100,7,FALSE)</f>
        <v>5.7051073805706232E-2</v>
      </c>
      <c r="L555" s="16">
        <f>VLOOKUP($D555,'Growth rate'!$B$3:$S$93,8,FALSE)*VLOOKUP($F555,BY_IND_Demand_Drivers!$B$5:$J$100,8,FALSE)</f>
        <v>0</v>
      </c>
      <c r="M555" s="16">
        <f>VLOOKUP($D555,'Growth rate'!$B$3:$S$93,8,FALSE)*VLOOKUP($F555,BY_IND_Demand_Drivers!$B$5:$J$100,9,FALSE)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 t="shared" si="45"/>
        <v>3.4778334591958518E-2</v>
      </c>
      <c r="H556" s="16">
        <f t="shared" si="46"/>
        <v>0</v>
      </c>
      <c r="I556" s="16">
        <f t="shared" si="47"/>
        <v>0</v>
      </c>
      <c r="K556" s="16">
        <f>VLOOKUP($D556,'Growth rate'!$B$3:$S$93,8,FALSE)*VLOOKUP($F556,BY_IND_Demand_Drivers!$B$5:$J$100,7,FALSE)</f>
        <v>5.7963890986597537E-2</v>
      </c>
      <c r="L556" s="16">
        <f>VLOOKUP($D556,'Growth rate'!$B$3:$S$93,8,FALSE)*VLOOKUP($F556,BY_IND_Demand_Drivers!$B$5:$J$100,8,FALSE)</f>
        <v>0</v>
      </c>
      <c r="M556" s="16">
        <f>VLOOKUP($D556,'Growth rate'!$B$3:$S$93,8,FALSE)*VLOOKUP($F556,BY_IND_Demand_Drivers!$B$5:$J$100,9,FALSE)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 t="shared" si="45"/>
        <v>3.5334787945429852E-2</v>
      </c>
      <c r="H557" s="16">
        <f t="shared" si="46"/>
        <v>0</v>
      </c>
      <c r="I557" s="16">
        <f t="shared" si="47"/>
        <v>0</v>
      </c>
      <c r="K557" s="16">
        <f>VLOOKUP($D557,'Growth rate'!$B$3:$S$93,8,FALSE)*VLOOKUP($F557,BY_IND_Demand_Drivers!$B$5:$J$100,7,FALSE)</f>
        <v>5.8891313242383093E-2</v>
      </c>
      <c r="L557" s="16">
        <f>VLOOKUP($D557,'Growth rate'!$B$3:$S$93,8,FALSE)*VLOOKUP($F557,BY_IND_Demand_Drivers!$B$5:$J$100,8,FALSE)</f>
        <v>0</v>
      </c>
      <c r="M557" s="16">
        <f>VLOOKUP($D557,'Growth rate'!$B$3:$S$93,8,FALSE)*VLOOKUP($F557,BY_IND_Demand_Drivers!$B$5:$J$100,9,FALSE)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 t="shared" si="45"/>
        <v>3.5900144552556738E-2</v>
      </c>
      <c r="H558" s="16">
        <f t="shared" si="46"/>
        <v>0</v>
      </c>
      <c r="I558" s="16">
        <f t="shared" si="47"/>
        <v>0</v>
      </c>
      <c r="K558" s="16">
        <f>VLOOKUP($D558,'Growth rate'!$B$3:$S$93,8,FALSE)*VLOOKUP($F558,BY_IND_Demand_Drivers!$B$5:$J$100,7,FALSE)</f>
        <v>5.9833574254261231E-2</v>
      </c>
      <c r="L558" s="16">
        <f>VLOOKUP($D558,'Growth rate'!$B$3:$S$93,8,FALSE)*VLOOKUP($F558,BY_IND_Demand_Drivers!$B$5:$J$100,8,FALSE)</f>
        <v>0</v>
      </c>
      <c r="M558" s="16">
        <f>VLOOKUP($D558,'Growth rate'!$B$3:$S$93,8,FALSE)*VLOOKUP($F558,BY_IND_Demand_Drivers!$B$5:$J$100,9,FALSE)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 t="shared" si="45"/>
        <v>3.6474546865397646E-2</v>
      </c>
      <c r="H559" s="16">
        <f t="shared" si="46"/>
        <v>0</v>
      </c>
      <c r="I559" s="16">
        <f t="shared" si="47"/>
        <v>0</v>
      </c>
      <c r="K559" s="16">
        <f>VLOOKUP($D559,'Growth rate'!$B$3:$S$93,8,FALSE)*VLOOKUP($F559,BY_IND_Demand_Drivers!$B$5:$J$100,7,FALSE)</f>
        <v>6.0790911442329412E-2</v>
      </c>
      <c r="L559" s="16">
        <f>VLOOKUP($D559,'Growth rate'!$B$3:$S$93,8,FALSE)*VLOOKUP($F559,BY_IND_Demand_Drivers!$B$5:$J$100,8,FALSE)</f>
        <v>0</v>
      </c>
      <c r="M559" s="16">
        <f>VLOOKUP($D559,'Growth rate'!$B$3:$S$93,8,FALSE)*VLOOKUP($F559,BY_IND_Demand_Drivers!$B$5:$J$100,9,FALSE)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 t="shared" si="45"/>
        <v>3.7058139615244005E-2</v>
      </c>
      <c r="H560" s="16">
        <f t="shared" si="46"/>
        <v>0</v>
      </c>
      <c r="I560" s="16">
        <f t="shared" si="47"/>
        <v>0</v>
      </c>
      <c r="K560" s="16">
        <f>VLOOKUP($D560,'Growth rate'!$B$3:$S$93,8,FALSE)*VLOOKUP($F560,BY_IND_Demand_Drivers!$B$5:$J$100,7,FALSE)</f>
        <v>6.1763566025406683E-2</v>
      </c>
      <c r="L560" s="16">
        <f>VLOOKUP($D560,'Growth rate'!$B$3:$S$93,8,FALSE)*VLOOKUP($F560,BY_IND_Demand_Drivers!$B$5:$J$100,8,FALSE)</f>
        <v>0</v>
      </c>
      <c r="M560" s="16">
        <f>VLOOKUP($D560,'Growth rate'!$B$3:$S$93,8,FALSE)*VLOOKUP($F560,BY_IND_Demand_Drivers!$B$5:$J$100,9,FALSE)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 t="shared" si="45"/>
        <v>3.7651069849087913E-2</v>
      </c>
      <c r="H561" s="16">
        <f t="shared" si="46"/>
        <v>0</v>
      </c>
      <c r="I561" s="16">
        <f t="shared" si="47"/>
        <v>0</v>
      </c>
      <c r="K561" s="16">
        <f>VLOOKUP($D561,'Growth rate'!$B$3:$S$93,8,FALSE)*VLOOKUP($F561,BY_IND_Demand_Drivers!$B$5:$J$100,7,FALSE)</f>
        <v>6.2751783081813187E-2</v>
      </c>
      <c r="L561" s="16">
        <f>VLOOKUP($D561,'Growth rate'!$B$3:$S$93,8,FALSE)*VLOOKUP($F561,BY_IND_Demand_Drivers!$B$5:$J$100,8,FALSE)</f>
        <v>0</v>
      </c>
      <c r="M561" s="16">
        <f>VLOOKUP($D561,'Growth rate'!$B$3:$S$93,8,FALSE)*VLOOKUP($F561,BY_IND_Demand_Drivers!$B$5:$J$100,9,FALSE)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 t="shared" si="45"/>
        <v>3.8253486966673321E-2</v>
      </c>
      <c r="H562" s="16">
        <f t="shared" si="46"/>
        <v>0</v>
      </c>
      <c r="I562" s="16">
        <f t="shared" si="47"/>
        <v>0</v>
      </c>
      <c r="K562" s="16">
        <f>VLOOKUP($D562,'Growth rate'!$B$3:$S$93,8,FALSE)*VLOOKUP($F562,BY_IND_Demand_Drivers!$B$5:$J$100,7,FALSE)</f>
        <v>6.3755811611122204E-2</v>
      </c>
      <c r="L562" s="16">
        <f>VLOOKUP($D562,'Growth rate'!$B$3:$S$93,8,FALSE)*VLOOKUP($F562,BY_IND_Demand_Drivers!$B$5:$J$100,8,FALSE)</f>
        <v>0</v>
      </c>
      <c r="M562" s="16">
        <f>VLOOKUP($D562,'Growth rate'!$B$3:$S$93,8,FALSE)*VLOOKUP($F562,BY_IND_Demand_Drivers!$B$5:$J$100,9,FALSE)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 t="shared" si="45"/>
        <v>3.8865542758140095E-2</v>
      </c>
      <c r="H563" s="16">
        <f t="shared" si="46"/>
        <v>0</v>
      </c>
      <c r="I563" s="16">
        <f t="shared" si="47"/>
        <v>0</v>
      </c>
      <c r="K563" s="16">
        <f>VLOOKUP($D563,'Growth rate'!$B$3:$S$93,8,FALSE)*VLOOKUP($F563,BY_IND_Demand_Drivers!$B$5:$J$100,7,FALSE)</f>
        <v>6.4775904596900163E-2</v>
      </c>
      <c r="L563" s="16">
        <f>VLOOKUP($D563,'Growth rate'!$B$3:$S$93,8,FALSE)*VLOOKUP($F563,BY_IND_Demand_Drivers!$B$5:$J$100,8,FALSE)</f>
        <v>0</v>
      </c>
      <c r="M563" s="16">
        <f>VLOOKUP($D563,'Growth rate'!$B$3:$S$93,8,FALSE)*VLOOKUP($F563,BY_IND_Demand_Drivers!$B$5:$J$100,9,FALSE)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 t="shared" si="45"/>
        <v>3.9487391442270335E-2</v>
      </c>
      <c r="H564" s="16">
        <f t="shared" si="46"/>
        <v>0</v>
      </c>
      <c r="I564" s="16">
        <f t="shared" si="47"/>
        <v>0</v>
      </c>
      <c r="K564" s="16">
        <f>VLOOKUP($D564,'Growth rate'!$B$3:$S$93,8,FALSE)*VLOOKUP($F564,BY_IND_Demand_Drivers!$B$5:$J$100,7,FALSE)</f>
        <v>6.5812319070450556E-2</v>
      </c>
      <c r="L564" s="16">
        <f>VLOOKUP($D564,'Growth rate'!$B$3:$S$93,8,FALSE)*VLOOKUP($F564,BY_IND_Demand_Drivers!$B$5:$J$100,8,FALSE)</f>
        <v>0</v>
      </c>
      <c r="M564" s="16">
        <f>VLOOKUP($D564,'Growth rate'!$B$3:$S$93,8,FALSE)*VLOOKUP($F564,BY_IND_Demand_Drivers!$B$5:$J$100,9,FALSE)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 t="shared" si="45"/>
        <v>4.011918970534667E-2</v>
      </c>
      <c r="H565" s="16">
        <f t="shared" si="46"/>
        <v>0</v>
      </c>
      <c r="I565" s="16">
        <f t="shared" si="47"/>
        <v>0</v>
      </c>
      <c r="K565" s="16">
        <f>VLOOKUP($D565,'Growth rate'!$B$3:$S$93,8,FALSE)*VLOOKUP($F565,BY_IND_Demand_Drivers!$B$5:$J$100,7,FALSE)</f>
        <v>6.6865316175577783E-2</v>
      </c>
      <c r="L565" s="16">
        <f>VLOOKUP($D565,'Growth rate'!$B$3:$S$93,8,FALSE)*VLOOKUP($F565,BY_IND_Demand_Drivers!$B$5:$J$100,8,FALSE)</f>
        <v>0</v>
      </c>
      <c r="M565" s="16">
        <f>VLOOKUP($D565,'Growth rate'!$B$3:$S$93,8,FALSE)*VLOOKUP($F565,BY_IND_Demand_Drivers!$B$5:$J$100,9,FALSE)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 t="shared" si="45"/>
        <v>4.0761096740632212E-2</v>
      </c>
      <c r="H566" s="16">
        <f t="shared" si="46"/>
        <v>0</v>
      </c>
      <c r="I566" s="16">
        <f t="shared" si="47"/>
        <v>0</v>
      </c>
      <c r="K566" s="16">
        <f>VLOOKUP($D566,'Growth rate'!$B$3:$S$93,8,FALSE)*VLOOKUP($F566,BY_IND_Demand_Drivers!$B$5:$J$100,7,FALSE)</f>
        <v>6.7935161234387018E-2</v>
      </c>
      <c r="L566" s="16">
        <f>VLOOKUP($D566,'Growth rate'!$B$3:$S$93,8,FALSE)*VLOOKUP($F566,BY_IND_Demand_Drivers!$B$5:$J$100,8,FALSE)</f>
        <v>0</v>
      </c>
      <c r="M566" s="16">
        <f>VLOOKUP($D566,'Growth rate'!$B$3:$S$93,8,FALSE)*VLOOKUP($F566,BY_IND_Demand_Drivers!$B$5:$J$100,9,FALSE)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 t="shared" si="45"/>
        <v>4.1413274288482328E-2</v>
      </c>
      <c r="H567" s="16">
        <f t="shared" si="46"/>
        <v>0</v>
      </c>
      <c r="I567" s="16">
        <f t="shared" si="47"/>
        <v>0</v>
      </c>
      <c r="K567" s="16">
        <f>VLOOKUP($D567,'Growth rate'!$B$3:$S$93,8,FALSE)*VLOOKUP($F567,BY_IND_Demand_Drivers!$B$5:$J$100,7,FALSE)</f>
        <v>6.9022123814137221E-2</v>
      </c>
      <c r="L567" s="16">
        <f>VLOOKUP($D567,'Growth rate'!$B$3:$S$93,8,FALSE)*VLOOKUP($F567,BY_IND_Demand_Drivers!$B$5:$J$100,8,FALSE)</f>
        <v>0</v>
      </c>
      <c r="M567" s="16">
        <f>VLOOKUP($D567,'Growth rate'!$B$3:$S$93,8,FALSE)*VLOOKUP($F567,BY_IND_Demand_Drivers!$B$5:$J$100,9,FALSE)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 t="shared" si="45"/>
        <v>4.2075886677098058E-2</v>
      </c>
      <c r="H568" s="16">
        <f t="shared" si="46"/>
        <v>0</v>
      </c>
      <c r="I568" s="16">
        <f t="shared" si="47"/>
        <v>0</v>
      </c>
      <c r="K568" s="16">
        <f>VLOOKUP($D568,'Growth rate'!$B$3:$S$93,8,FALSE)*VLOOKUP($F568,BY_IND_Demand_Drivers!$B$5:$J$100,7,FALSE)</f>
        <v>7.0126477795163428E-2</v>
      </c>
      <c r="L568" s="16">
        <f>VLOOKUP($D568,'Growth rate'!$B$3:$S$93,8,FALSE)*VLOOKUP($F568,BY_IND_Demand_Drivers!$B$5:$J$100,8,FALSE)</f>
        <v>0</v>
      </c>
      <c r="M568" s="16">
        <f>VLOOKUP($D568,'Growth rate'!$B$3:$S$93,8,FALSE)*VLOOKUP($F568,BY_IND_Demand_Drivers!$B$5:$J$100,9,FALSE)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 t="shared" si="45"/>
        <v>4.2749100863931619E-2</v>
      </c>
      <c r="H569" s="16">
        <f t="shared" si="46"/>
        <v>0</v>
      </c>
      <c r="I569" s="16">
        <f t="shared" si="47"/>
        <v>0</v>
      </c>
      <c r="K569" s="16">
        <f>VLOOKUP($D569,'Growth rate'!$B$3:$S$93,8,FALSE)*VLOOKUP($F569,BY_IND_Demand_Drivers!$B$5:$J$100,7,FALSE)</f>
        <v>7.1248501439886036E-2</v>
      </c>
      <c r="L569" s="16">
        <f>VLOOKUP($D569,'Growth rate'!$B$3:$S$93,8,FALSE)*VLOOKUP($F569,BY_IND_Demand_Drivers!$B$5:$J$100,8,FALSE)</f>
        <v>0</v>
      </c>
      <c r="M569" s="16">
        <f>VLOOKUP($D569,'Growth rate'!$B$3:$S$93,8,FALSE)*VLOOKUP($F569,BY_IND_Demand_Drivers!$B$5:$J$100,9,FALSE)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 t="shared" si="45"/>
        <v>4.3433086477754533E-2</v>
      </c>
      <c r="H570" s="16">
        <f t="shared" si="46"/>
        <v>0</v>
      </c>
      <c r="I570" s="16">
        <f t="shared" si="47"/>
        <v>0</v>
      </c>
      <c r="K570" s="16">
        <f>VLOOKUP($D570,'Growth rate'!$B$3:$S$93,8,FALSE)*VLOOKUP($F570,BY_IND_Demand_Drivers!$B$5:$J$100,7,FALSE)</f>
        <v>7.2388477462924219E-2</v>
      </c>
      <c r="L570" s="16">
        <f>VLOOKUP($D570,'Growth rate'!$B$3:$S$93,8,FALSE)*VLOOKUP($F570,BY_IND_Demand_Drivers!$B$5:$J$100,8,FALSE)</f>
        <v>0</v>
      </c>
      <c r="M570" s="16">
        <f>VLOOKUP($D570,'Growth rate'!$B$3:$S$93,8,FALSE)*VLOOKUP($F570,BY_IND_Demand_Drivers!$B$5:$J$100,9,FALSE)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 t="shared" si="45"/>
        <v>4.4128015861398605E-2</v>
      </c>
      <c r="H571" s="16">
        <f t="shared" si="46"/>
        <v>0</v>
      </c>
      <c r="I571" s="16">
        <f t="shared" si="47"/>
        <v>0</v>
      </c>
      <c r="K571" s="16">
        <f>VLOOKUP($D571,'Growth rate'!$B$3:$S$93,8,FALSE)*VLOOKUP($F571,BY_IND_Demand_Drivers!$B$5:$J$100,7,FALSE)</f>
        <v>7.3546693102331015E-2</v>
      </c>
      <c r="L571" s="16">
        <f>VLOOKUP($D571,'Growth rate'!$B$3:$S$93,8,FALSE)*VLOOKUP($F571,BY_IND_Demand_Drivers!$B$5:$J$100,8,FALSE)</f>
        <v>0</v>
      </c>
      <c r="M571" s="16">
        <f>VLOOKUP($D571,'Growth rate'!$B$3:$S$93,8,FALSE)*VLOOKUP($F571,BY_IND_Demand_Drivers!$B$5:$J$100,9,FALSE)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 t="shared" si="45"/>
        <v>4.4834064115180983E-2</v>
      </c>
      <c r="H572" s="16">
        <f t="shared" si="46"/>
        <v>0</v>
      </c>
      <c r="I572" s="16">
        <f t="shared" si="47"/>
        <v>0</v>
      </c>
      <c r="K572" s="16">
        <f>VLOOKUP($D572,'Growth rate'!$B$3:$S$93,8,FALSE)*VLOOKUP($F572,BY_IND_Demand_Drivers!$B$5:$J$100,7,FALSE)</f>
        <v>7.4723440191968304E-2</v>
      </c>
      <c r="L572" s="16">
        <f>VLOOKUP($D572,'Growth rate'!$B$3:$S$93,8,FALSE)*VLOOKUP($F572,BY_IND_Demand_Drivers!$B$5:$J$100,8,FALSE)</f>
        <v>0</v>
      </c>
      <c r="M572" s="16">
        <f>VLOOKUP($D572,'Growth rate'!$B$3:$S$93,8,FALSE)*VLOOKUP($F572,BY_IND_Demand_Drivers!$B$5:$J$100,9,FALSE)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 t="shared" si="45"/>
        <v>4.5551409141023888E-2</v>
      </c>
      <c r="H573" s="16">
        <f t="shared" si="46"/>
        <v>0</v>
      </c>
      <c r="I573" s="16">
        <f t="shared" si="47"/>
        <v>0</v>
      </c>
      <c r="K573" s="16">
        <f>VLOOKUP($D573,'Growth rate'!$B$3:$S$93,8,FALSE)*VLOOKUP($F573,BY_IND_Demand_Drivers!$B$5:$J$100,7,FALSE)</f>
        <v>7.5919015235039813E-2</v>
      </c>
      <c r="L573" s="16">
        <f>VLOOKUP($D573,'Growth rate'!$B$3:$S$93,8,FALSE)*VLOOKUP($F573,BY_IND_Demand_Drivers!$B$5:$J$100,8,FALSE)</f>
        <v>0</v>
      </c>
      <c r="M573" s="16">
        <f>VLOOKUP($D573,'Growth rate'!$B$3:$S$93,8,FALSE)*VLOOKUP($F573,BY_IND_Demand_Drivers!$B$5:$J$100,9,FALSE)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 t="shared" si="45"/>
        <v>4.6280231687280259E-2</v>
      </c>
      <c r="H574" s="16">
        <f t="shared" si="46"/>
        <v>0</v>
      </c>
      <c r="I574" s="16">
        <f t="shared" si="47"/>
        <v>0</v>
      </c>
      <c r="K574" s="16">
        <f>VLOOKUP($D574,'Growth rate'!$B$3:$S$93,8,FALSE)*VLOOKUP($F574,BY_IND_Demand_Drivers!$B$5:$J$100,7,FALSE)</f>
        <v>7.7133719478800433E-2</v>
      </c>
      <c r="L574" s="16">
        <f>VLOOKUP($D574,'Growth rate'!$B$3:$S$93,8,FALSE)*VLOOKUP($F574,BY_IND_Demand_Drivers!$B$5:$J$100,8,FALSE)</f>
        <v>0</v>
      </c>
      <c r="M574" s="16">
        <f>VLOOKUP($D574,'Growth rate'!$B$3:$S$93,8,FALSE)*VLOOKUP($F574,BY_IND_Demand_Drivers!$B$5:$J$100,9,FALSE)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 t="shared" si="45"/>
        <v>4.7020715394276741E-2</v>
      </c>
      <c r="H575" s="16">
        <f t="shared" si="46"/>
        <v>0</v>
      </c>
      <c r="I575" s="16">
        <f t="shared" si="47"/>
        <v>0</v>
      </c>
      <c r="K575" s="16">
        <f>VLOOKUP($D575,'Growth rate'!$B$3:$S$93,8,FALSE)*VLOOKUP($F575,BY_IND_Demand_Drivers!$B$5:$J$100,7,FALSE)</f>
        <v>7.8367858990461239E-2</v>
      </c>
      <c r="L575" s="16">
        <f>VLOOKUP($D575,'Growth rate'!$B$3:$S$93,8,FALSE)*VLOOKUP($F575,BY_IND_Demand_Drivers!$B$5:$J$100,8,FALSE)</f>
        <v>0</v>
      </c>
      <c r="M575" s="16">
        <f>VLOOKUP($D575,'Growth rate'!$B$3:$S$93,8,FALSE)*VLOOKUP($F575,BY_IND_Demand_Drivers!$B$5:$J$100,9,FALSE)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 t="shared" si="45"/>
        <v>4.7773046840585177E-2</v>
      </c>
      <c r="H576" s="16">
        <f t="shared" si="46"/>
        <v>0</v>
      </c>
      <c r="I576" s="16">
        <f t="shared" si="47"/>
        <v>0</v>
      </c>
      <c r="K576" s="16">
        <f>VLOOKUP($D576,'Growth rate'!$B$3:$S$93,8,FALSE)*VLOOKUP($F576,BY_IND_Demand_Drivers!$B$5:$J$100,7,FALSE)</f>
        <v>7.9621744734308636E-2</v>
      </c>
      <c r="L576" s="16">
        <f>VLOOKUP($D576,'Growth rate'!$B$3:$S$93,8,FALSE)*VLOOKUP($F576,BY_IND_Demand_Drivers!$B$5:$J$100,8,FALSE)</f>
        <v>0</v>
      </c>
      <c r="M576" s="16">
        <f>VLOOKUP($D576,'Growth rate'!$B$3:$S$93,8,FALSE)*VLOOKUP($F576,BY_IND_Demand_Drivers!$B$5:$J$100,9,FALSE)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 t="shared" si="45"/>
        <v>4.8537415590034549E-2</v>
      </c>
      <c r="H577" s="16">
        <f t="shared" si="46"/>
        <v>0</v>
      </c>
      <c r="I577" s="16">
        <f t="shared" si="47"/>
        <v>0</v>
      </c>
      <c r="K577" s="16">
        <f>VLOOKUP($D577,'Growth rate'!$B$3:$S$93,8,FALSE)*VLOOKUP($F577,BY_IND_Demand_Drivers!$B$5:$J$100,7,FALSE)</f>
        <v>8.0895692650057582E-2</v>
      </c>
      <c r="L577" s="16">
        <f>VLOOKUP($D577,'Growth rate'!$B$3:$S$93,8,FALSE)*VLOOKUP($F577,BY_IND_Demand_Drivers!$B$5:$J$100,8,FALSE)</f>
        <v>0</v>
      </c>
      <c r="M577" s="16">
        <f>VLOOKUP($D577,'Growth rate'!$B$3:$S$93,8,FALSE)*VLOOKUP($F577,BY_IND_Demand_Drivers!$B$5:$J$100,9,FALSE)</f>
        <v>0</v>
      </c>
      <c r="N577" s="49">
        <f t="shared" si="49"/>
        <v>0.6</v>
      </c>
    </row>
    <row r="578" spans="1:14">
      <c r="N578" s="49"/>
    </row>
    <row r="579" spans="1:14">
      <c r="N579" s="49"/>
    </row>
    <row r="580" spans="1:14">
      <c r="N580" s="49"/>
    </row>
    <row r="581" spans="1:14">
      <c r="N581" s="49"/>
    </row>
    <row r="582" spans="1:14">
      <c r="N582" s="49"/>
    </row>
    <row r="583" spans="1:14">
      <c r="N583" s="49"/>
    </row>
    <row r="584" spans="1:14">
      <c r="N584" s="49"/>
    </row>
    <row r="585" spans="1:14">
      <c r="N585" s="49"/>
    </row>
    <row r="586" spans="1:14">
      <c r="N586" s="49"/>
    </row>
    <row r="587" spans="1:14">
      <c r="N587" s="49"/>
    </row>
    <row r="588" spans="1:14">
      <c r="N588" s="49"/>
    </row>
    <row r="589" spans="1:14">
      <c r="N589" s="49"/>
    </row>
    <row r="590" spans="1:14">
      <c r="N590" s="49"/>
    </row>
    <row r="591" spans="1:14">
      <c r="N591" s="49"/>
    </row>
    <row r="592" spans="1:14">
      <c r="N592" s="49"/>
    </row>
    <row r="593" spans="14:14">
      <c r="N593" s="49"/>
    </row>
    <row r="594" spans="14:14">
      <c r="N594" s="49"/>
    </row>
    <row r="595" spans="14:14">
      <c r="N595" s="49"/>
    </row>
    <row r="596" spans="14:14">
      <c r="N596" s="49"/>
    </row>
    <row r="597" spans="14:14">
      <c r="N597" s="49"/>
    </row>
    <row r="598" spans="14:14">
      <c r="N598" s="49"/>
    </row>
    <row r="599" spans="14:14">
      <c r="N599" s="49"/>
    </row>
    <row r="600" spans="14:14">
      <c r="N600" s="49"/>
    </row>
    <row r="601" spans="14:14">
      <c r="N601" s="49"/>
    </row>
    <row r="602" spans="14:14">
      <c r="N602" s="49"/>
    </row>
    <row r="603" spans="14:14">
      <c r="N603" s="49"/>
    </row>
    <row r="604" spans="14:14">
      <c r="N604" s="49"/>
    </row>
    <row r="605" spans="14:14">
      <c r="N605" s="49"/>
    </row>
    <row r="606" spans="14:14">
      <c r="N606" s="49"/>
    </row>
    <row r="607" spans="14:14">
      <c r="N607" s="49"/>
    </row>
    <row r="608" spans="14:14">
      <c r="N608" s="49"/>
    </row>
    <row r="609" spans="14:14">
      <c r="N609" s="49"/>
    </row>
    <row r="610" spans="14:14">
      <c r="N610" s="49"/>
    </row>
    <row r="611" spans="14:14">
      <c r="N611" s="49"/>
    </row>
    <row r="612" spans="14:14">
      <c r="N612" s="49"/>
    </row>
    <row r="613" spans="14:14">
      <c r="N613" s="49"/>
    </row>
    <row r="614" spans="14:14">
      <c r="N614" s="49"/>
    </row>
    <row r="615" spans="14:14">
      <c r="N615" s="49"/>
    </row>
    <row r="616" spans="14:14">
      <c r="N616" s="49"/>
    </row>
    <row r="617" spans="14:14">
      <c r="N617" s="49"/>
    </row>
    <row r="618" spans="14:14">
      <c r="N618" s="49"/>
    </row>
    <row r="619" spans="14:14">
      <c r="N619" s="49"/>
    </row>
    <row r="620" spans="14:14">
      <c r="N620" s="49"/>
    </row>
    <row r="621" spans="14:14">
      <c r="N621" s="49"/>
    </row>
    <row r="622" spans="14:14">
      <c r="N622" s="49"/>
    </row>
    <row r="623" spans="14:14">
      <c r="N623" s="49"/>
    </row>
    <row r="624" spans="14:14">
      <c r="N624" s="49"/>
    </row>
    <row r="625" spans="14:14">
      <c r="N625" s="49"/>
    </row>
    <row r="626" spans="14:14">
      <c r="N626" s="49"/>
    </row>
    <row r="627" spans="14:14">
      <c r="N627" s="49"/>
    </row>
    <row r="628" spans="14:14">
      <c r="N628" s="49"/>
    </row>
    <row r="629" spans="14:14">
      <c r="N629" s="49"/>
    </row>
    <row r="630" spans="14:14">
      <c r="N630" s="49"/>
    </row>
    <row r="631" spans="14:14">
      <c r="N631" s="49"/>
    </row>
    <row r="632" spans="14:14">
      <c r="N632" s="49"/>
    </row>
    <row r="633" spans="14:14">
      <c r="N633" s="49"/>
    </row>
    <row r="634" spans="14:14">
      <c r="N634" s="49"/>
    </row>
    <row r="635" spans="14:14">
      <c r="N635" s="49"/>
    </row>
    <row r="636" spans="14:14">
      <c r="N636" s="49"/>
    </row>
    <row r="637" spans="14:14">
      <c r="N637" s="49"/>
    </row>
    <row r="638" spans="14:14">
      <c r="N638" s="49"/>
    </row>
    <row r="639" spans="14:14">
      <c r="N639" s="49"/>
    </row>
    <row r="640" spans="14:14">
      <c r="N640" s="49"/>
    </row>
    <row r="641" spans="14:14">
      <c r="N641" s="49"/>
    </row>
    <row r="642" spans="14:14">
      <c r="N642" s="49"/>
    </row>
    <row r="643" spans="14:14">
      <c r="N643" s="49"/>
    </row>
    <row r="644" spans="14:14">
      <c r="N644" s="49"/>
    </row>
    <row r="645" spans="14:14">
      <c r="N645" s="49"/>
    </row>
    <row r="646" spans="14:14">
      <c r="N646" s="49"/>
    </row>
    <row r="647" spans="14:14">
      <c r="N647" s="49"/>
    </row>
    <row r="648" spans="14:14">
      <c r="N648" s="49"/>
    </row>
    <row r="649" spans="14:14">
      <c r="N649" s="49"/>
    </row>
    <row r="650" spans="14:14">
      <c r="N650" s="49"/>
    </row>
    <row r="651" spans="14:14">
      <c r="N651" s="49"/>
    </row>
    <row r="652" spans="14:14">
      <c r="N652" s="49"/>
    </row>
    <row r="653" spans="14:14">
      <c r="N653" s="49"/>
    </row>
    <row r="654" spans="14:14">
      <c r="N654" s="49"/>
    </row>
    <row r="655" spans="14:14">
      <c r="N655" s="49"/>
    </row>
    <row r="656" spans="14:14">
      <c r="N656" s="49"/>
    </row>
    <row r="657" spans="14:14">
      <c r="N657" s="49"/>
    </row>
    <row r="658" spans="14:14">
      <c r="N658" s="49"/>
    </row>
    <row r="659" spans="14:14">
      <c r="N659" s="49"/>
    </row>
    <row r="660" spans="14:14">
      <c r="N660" s="49"/>
    </row>
    <row r="661" spans="14:14">
      <c r="N661" s="49"/>
    </row>
    <row r="662" spans="14:14">
      <c r="N662" s="49"/>
    </row>
    <row r="663" spans="14:14">
      <c r="N663" s="49"/>
    </row>
    <row r="664" spans="14:14">
      <c r="N664" s="49"/>
    </row>
    <row r="665" spans="14:14">
      <c r="N665" s="49"/>
    </row>
    <row r="666" spans="14:14">
      <c r="N666" s="49"/>
    </row>
    <row r="667" spans="14:14">
      <c r="N667" s="49"/>
    </row>
    <row r="668" spans="14:14">
      <c r="N668" s="49"/>
    </row>
    <row r="669" spans="14:14">
      <c r="N669" s="49"/>
    </row>
    <row r="670" spans="14:14">
      <c r="N670" s="49"/>
    </row>
    <row r="671" spans="14:14">
      <c r="N671" s="49"/>
    </row>
    <row r="672" spans="14:14">
      <c r="N672" s="49"/>
    </row>
    <row r="673" spans="14:14">
      <c r="N673" s="49"/>
    </row>
    <row r="674" spans="14:14">
      <c r="N674" s="49"/>
    </row>
    <row r="675" spans="14:14">
      <c r="N675" s="49"/>
    </row>
    <row r="676" spans="14:14">
      <c r="N676" s="49"/>
    </row>
    <row r="677" spans="14:14">
      <c r="N677" s="49"/>
    </row>
    <row r="678" spans="14:14">
      <c r="N678" s="49"/>
    </row>
    <row r="679" spans="14:14">
      <c r="N679" s="49"/>
    </row>
    <row r="680" spans="14:14">
      <c r="N680" s="49"/>
    </row>
    <row r="681" spans="14:14">
      <c r="N681" s="49"/>
    </row>
    <row r="682" spans="14:14">
      <c r="N682" s="49"/>
    </row>
    <row r="683" spans="14:14">
      <c r="N683" s="49"/>
    </row>
    <row r="684" spans="14:14">
      <c r="N684" s="49"/>
    </row>
    <row r="685" spans="14:14">
      <c r="N685" s="49"/>
    </row>
    <row r="686" spans="14:14">
      <c r="N686" s="49"/>
    </row>
    <row r="687" spans="14:14">
      <c r="N687" s="49"/>
    </row>
    <row r="688" spans="14:14">
      <c r="N688" s="49"/>
    </row>
    <row r="689" spans="14:14">
      <c r="N689" s="49"/>
    </row>
    <row r="690" spans="14:14">
      <c r="N690" s="49"/>
    </row>
    <row r="691" spans="14:14">
      <c r="N691" s="49"/>
    </row>
    <row r="692" spans="14:14">
      <c r="N692" s="49"/>
    </row>
    <row r="693" spans="14:14">
      <c r="N693" s="49"/>
    </row>
    <row r="694" spans="14:14">
      <c r="N694" s="49"/>
    </row>
    <row r="695" spans="14:14">
      <c r="N695" s="49"/>
    </row>
    <row r="696" spans="14:14">
      <c r="N696" s="49"/>
    </row>
    <row r="697" spans="14:14">
      <c r="N697" s="49"/>
    </row>
    <row r="698" spans="14:14">
      <c r="N698" s="49"/>
    </row>
    <row r="699" spans="14:14">
      <c r="N699" s="49"/>
    </row>
    <row r="700" spans="14:14">
      <c r="N700" s="49"/>
    </row>
    <row r="701" spans="14:14">
      <c r="N701" s="49"/>
    </row>
    <row r="702" spans="14:14">
      <c r="N702" s="49"/>
    </row>
    <row r="703" spans="14:14">
      <c r="N703" s="49"/>
    </row>
    <row r="704" spans="14:14">
      <c r="N704" s="49"/>
    </row>
    <row r="705" spans="14:14">
      <c r="N705" s="49"/>
    </row>
    <row r="706" spans="14:14">
      <c r="N706" s="49"/>
    </row>
    <row r="707" spans="14:14">
      <c r="N707" s="49"/>
    </row>
    <row r="708" spans="14:14">
      <c r="N708" s="49"/>
    </row>
    <row r="709" spans="14:14">
      <c r="N709" s="49"/>
    </row>
    <row r="710" spans="14:14">
      <c r="N710" s="49"/>
    </row>
    <row r="711" spans="14:14">
      <c r="N711" s="49"/>
    </row>
    <row r="712" spans="14:14">
      <c r="N712" s="49"/>
    </row>
    <row r="713" spans="14:14">
      <c r="N713" s="49"/>
    </row>
    <row r="714" spans="14:14">
      <c r="N714" s="49"/>
    </row>
    <row r="715" spans="14:14">
      <c r="N715" s="49"/>
    </row>
    <row r="716" spans="14:14">
      <c r="N716" s="49"/>
    </row>
    <row r="717" spans="14:14">
      <c r="N717" s="49"/>
    </row>
    <row r="718" spans="14:14">
      <c r="N718" s="49"/>
    </row>
    <row r="719" spans="14:14">
      <c r="N719" s="49"/>
    </row>
    <row r="720" spans="14:14">
      <c r="N720" s="49"/>
    </row>
    <row r="721" spans="14:14">
      <c r="N721" s="49"/>
    </row>
    <row r="722" spans="14:14">
      <c r="N722" s="49"/>
    </row>
    <row r="723" spans="14:14">
      <c r="N723" s="49"/>
    </row>
    <row r="724" spans="14:14">
      <c r="N724" s="49"/>
    </row>
    <row r="725" spans="14:14">
      <c r="N725" s="49"/>
    </row>
    <row r="726" spans="14:14">
      <c r="N726" s="49"/>
    </row>
    <row r="727" spans="14:14">
      <c r="N727" s="49"/>
    </row>
    <row r="728" spans="14:14">
      <c r="N728" s="49"/>
    </row>
    <row r="729" spans="14:14">
      <c r="N729" s="49"/>
    </row>
    <row r="730" spans="14:14">
      <c r="N730" s="49"/>
    </row>
    <row r="731" spans="14:14">
      <c r="N731" s="49"/>
    </row>
    <row r="732" spans="14:14">
      <c r="N732" s="49"/>
    </row>
    <row r="733" spans="14:14">
      <c r="N733" s="49"/>
    </row>
    <row r="734" spans="14:14">
      <c r="N734" s="49"/>
    </row>
    <row r="735" spans="14:14">
      <c r="N735" s="49"/>
    </row>
    <row r="736" spans="14:14">
      <c r="N736" s="49"/>
    </row>
    <row r="737" spans="14:14">
      <c r="N737" s="49"/>
    </row>
    <row r="738" spans="14:14">
      <c r="N738" s="49"/>
    </row>
    <row r="739" spans="14:14">
      <c r="N739" s="49"/>
    </row>
    <row r="740" spans="14:14">
      <c r="N740" s="49"/>
    </row>
    <row r="741" spans="14:14">
      <c r="N741" s="49"/>
    </row>
    <row r="742" spans="14:14">
      <c r="N742" s="49"/>
    </row>
    <row r="743" spans="14:14">
      <c r="N743" s="49"/>
    </row>
    <row r="744" spans="14:14">
      <c r="N744" s="49"/>
    </row>
    <row r="745" spans="14:14">
      <c r="N745" s="49"/>
    </row>
    <row r="746" spans="14:14">
      <c r="N746" s="49"/>
    </row>
    <row r="747" spans="14:14">
      <c r="N747" s="49"/>
    </row>
    <row r="748" spans="14:14">
      <c r="N748" s="49"/>
    </row>
    <row r="749" spans="14:14">
      <c r="N749" s="49"/>
    </row>
    <row r="750" spans="14:14">
      <c r="N750" s="49"/>
    </row>
    <row r="751" spans="14:14">
      <c r="N751" s="49"/>
    </row>
    <row r="752" spans="14:14">
      <c r="N752" s="49"/>
    </row>
    <row r="753" spans="14:14">
      <c r="N753" s="49"/>
    </row>
    <row r="754" spans="14:14">
      <c r="N754" s="49"/>
    </row>
    <row r="755" spans="14:14">
      <c r="N755" s="49"/>
    </row>
    <row r="756" spans="14:14">
      <c r="N756" s="49"/>
    </row>
    <row r="757" spans="14:14">
      <c r="N757" s="49"/>
    </row>
    <row r="758" spans="14:14">
      <c r="N758" s="49"/>
    </row>
    <row r="759" spans="14:14">
      <c r="N759" s="49"/>
    </row>
    <row r="760" spans="14:14">
      <c r="N760" s="49"/>
    </row>
    <row r="761" spans="14:14">
      <c r="N761" s="49"/>
    </row>
    <row r="762" spans="14:14">
      <c r="N762" s="49"/>
    </row>
    <row r="763" spans="14:14">
      <c r="N763" s="49"/>
    </row>
    <row r="764" spans="14:14">
      <c r="N764" s="49"/>
    </row>
    <row r="765" spans="14:14">
      <c r="N765" s="49"/>
    </row>
    <row r="766" spans="14:14">
      <c r="N766" s="49"/>
    </row>
    <row r="767" spans="14:14">
      <c r="N767" s="49"/>
    </row>
    <row r="768" spans="14:14">
      <c r="N768" s="49"/>
    </row>
    <row r="769" spans="14:14">
      <c r="N769" s="49"/>
    </row>
    <row r="770" spans="14:14">
      <c r="N770" s="49"/>
    </row>
    <row r="771" spans="14:14">
      <c r="N771" s="49"/>
    </row>
    <row r="772" spans="14:14">
      <c r="N772" s="49"/>
    </row>
    <row r="773" spans="14:14">
      <c r="N773" s="49"/>
    </row>
    <row r="774" spans="14:14">
      <c r="N774" s="49"/>
    </row>
    <row r="775" spans="14:14">
      <c r="N775" s="49"/>
    </row>
    <row r="776" spans="14:14">
      <c r="N776" s="49"/>
    </row>
    <row r="777" spans="14:14">
      <c r="N777" s="49"/>
    </row>
    <row r="778" spans="14:14">
      <c r="N778" s="49"/>
    </row>
    <row r="779" spans="14:14">
      <c r="N779" s="49"/>
    </row>
    <row r="780" spans="14:14">
      <c r="N780" s="49"/>
    </row>
    <row r="781" spans="14:14">
      <c r="N781" s="49"/>
    </row>
    <row r="782" spans="14:14">
      <c r="N782" s="49"/>
    </row>
    <row r="783" spans="14:14">
      <c r="N783" s="49"/>
    </row>
    <row r="784" spans="14:14">
      <c r="N784" s="49"/>
    </row>
    <row r="785" spans="14:14">
      <c r="N785" s="49"/>
    </row>
    <row r="786" spans="14:14">
      <c r="N786" s="49"/>
    </row>
    <row r="787" spans="14:14">
      <c r="N787" s="49"/>
    </row>
    <row r="788" spans="14:14">
      <c r="N788" s="49"/>
    </row>
    <row r="789" spans="14:14">
      <c r="N789" s="49"/>
    </row>
    <row r="790" spans="14:14">
      <c r="N790" s="49"/>
    </row>
    <row r="791" spans="14:14">
      <c r="N791" s="49"/>
    </row>
    <row r="792" spans="14:14">
      <c r="N792" s="49"/>
    </row>
    <row r="793" spans="14:14">
      <c r="N793" s="49"/>
    </row>
    <row r="794" spans="14:14">
      <c r="N794" s="49"/>
    </row>
    <row r="795" spans="14:14">
      <c r="N795" s="49"/>
    </row>
    <row r="796" spans="14:14">
      <c r="N796" s="49"/>
    </row>
    <row r="797" spans="14:14">
      <c r="N797" s="49"/>
    </row>
    <row r="798" spans="14:14">
      <c r="N798" s="49"/>
    </row>
    <row r="799" spans="14:14">
      <c r="N799" s="49"/>
    </row>
    <row r="800" spans="14:14">
      <c r="N800" s="49"/>
    </row>
    <row r="801" spans="14:14">
      <c r="N801" s="49"/>
    </row>
    <row r="802" spans="14:14">
      <c r="N802" s="49"/>
    </row>
    <row r="803" spans="14:14">
      <c r="N803" s="49"/>
    </row>
    <row r="804" spans="14:14">
      <c r="N804" s="49"/>
    </row>
    <row r="805" spans="14:14">
      <c r="N805" s="49"/>
    </row>
    <row r="806" spans="14:14">
      <c r="N806" s="49"/>
    </row>
    <row r="807" spans="14:14">
      <c r="N807" s="49"/>
    </row>
    <row r="808" spans="14:14">
      <c r="N808" s="49"/>
    </row>
    <row r="809" spans="14:14">
      <c r="N809" s="49"/>
    </row>
    <row r="810" spans="14:14">
      <c r="N810" s="49"/>
    </row>
    <row r="811" spans="14:14">
      <c r="N811" s="49"/>
    </row>
    <row r="812" spans="14:14">
      <c r="N812" s="49"/>
    </row>
    <row r="813" spans="14:14">
      <c r="N813" s="49"/>
    </row>
    <row r="814" spans="14:14">
      <c r="N814" s="49"/>
    </row>
    <row r="815" spans="14:14">
      <c r="N815" s="49"/>
    </row>
    <row r="816" spans="14:14">
      <c r="N816" s="49"/>
    </row>
    <row r="817" spans="14:14">
      <c r="N817" s="49"/>
    </row>
    <row r="818" spans="14:14">
      <c r="N818" s="49"/>
    </row>
    <row r="819" spans="14:14">
      <c r="N819" s="49"/>
    </row>
    <row r="820" spans="14:14">
      <c r="N820" s="49"/>
    </row>
    <row r="821" spans="14:14">
      <c r="N821" s="49"/>
    </row>
    <row r="822" spans="14:14">
      <c r="N822" s="49"/>
    </row>
    <row r="823" spans="14:14">
      <c r="N823" s="49"/>
    </row>
    <row r="824" spans="14:14">
      <c r="N824" s="49"/>
    </row>
    <row r="825" spans="14:14">
      <c r="N825" s="49"/>
    </row>
    <row r="826" spans="14:14">
      <c r="N826" s="49"/>
    </row>
    <row r="827" spans="14:14">
      <c r="N827" s="49"/>
    </row>
    <row r="828" spans="14:14">
      <c r="N828" s="49"/>
    </row>
    <row r="829" spans="14:14">
      <c r="N829" s="49"/>
    </row>
    <row r="830" spans="14:14">
      <c r="N830" s="49"/>
    </row>
    <row r="831" spans="14:14">
      <c r="N831" s="49"/>
    </row>
    <row r="832" spans="14:14">
      <c r="N832" s="49"/>
    </row>
    <row r="833" spans="14:14">
      <c r="N833" s="49"/>
    </row>
    <row r="834" spans="14:14">
      <c r="N834" s="49"/>
    </row>
    <row r="835" spans="14:14">
      <c r="N835" s="49"/>
    </row>
    <row r="836" spans="14:14">
      <c r="N836" s="49"/>
    </row>
    <row r="837" spans="14:14">
      <c r="N837" s="49"/>
    </row>
    <row r="838" spans="14:14">
      <c r="N838" s="49"/>
    </row>
    <row r="839" spans="14:14">
      <c r="N839" s="49"/>
    </row>
    <row r="840" spans="14:14">
      <c r="N840" s="49"/>
    </row>
    <row r="841" spans="14:14">
      <c r="N841" s="49"/>
    </row>
    <row r="842" spans="14:14">
      <c r="N842" s="49"/>
    </row>
    <row r="843" spans="14:14">
      <c r="N843" s="49"/>
    </row>
    <row r="844" spans="14:14">
      <c r="N844" s="49"/>
    </row>
    <row r="845" spans="14:14">
      <c r="N845" s="49"/>
    </row>
    <row r="846" spans="14:14">
      <c r="N846" s="49"/>
    </row>
    <row r="847" spans="14:14">
      <c r="N847" s="49"/>
    </row>
    <row r="848" spans="14:14">
      <c r="N848" s="49"/>
    </row>
    <row r="849" spans="14:14">
      <c r="N849" s="49"/>
    </row>
    <row r="850" spans="14:14">
      <c r="N850" s="49"/>
    </row>
    <row r="851" spans="14:14">
      <c r="N851" s="49"/>
    </row>
    <row r="852" spans="14:14">
      <c r="N852" s="49"/>
    </row>
    <row r="853" spans="14:14">
      <c r="N853" s="49"/>
    </row>
    <row r="854" spans="14:14">
      <c r="N854" s="49"/>
    </row>
    <row r="855" spans="14:14">
      <c r="N855" s="49"/>
    </row>
    <row r="856" spans="14:14">
      <c r="N856" s="49"/>
    </row>
    <row r="857" spans="14:14">
      <c r="N857" s="49"/>
    </row>
    <row r="858" spans="14:14">
      <c r="N858" s="49"/>
    </row>
    <row r="859" spans="14:14">
      <c r="N859" s="49"/>
    </row>
    <row r="860" spans="14:14">
      <c r="N860" s="49"/>
    </row>
    <row r="861" spans="14:14">
      <c r="N861" s="49"/>
    </row>
    <row r="862" spans="14:14">
      <c r="N862" s="49"/>
    </row>
    <row r="863" spans="14:14">
      <c r="N863" s="49"/>
    </row>
    <row r="864" spans="14:14">
      <c r="N864" s="49"/>
    </row>
    <row r="865" spans="14:14">
      <c r="N865" s="49"/>
    </row>
    <row r="866" spans="14:14">
      <c r="N866" s="49"/>
    </row>
    <row r="867" spans="14:14">
      <c r="N867" s="49"/>
    </row>
    <row r="868" spans="14:14">
      <c r="N868" s="49"/>
    </row>
    <row r="869" spans="14:14">
      <c r="N869" s="49"/>
    </row>
    <row r="870" spans="14:14">
      <c r="N870" s="49"/>
    </row>
    <row r="871" spans="14:14">
      <c r="N871" s="49"/>
    </row>
    <row r="872" spans="14:14">
      <c r="N872" s="49"/>
    </row>
    <row r="873" spans="14:14">
      <c r="N873" s="49"/>
    </row>
    <row r="874" spans="14:14">
      <c r="N874" s="49"/>
    </row>
    <row r="875" spans="14:14">
      <c r="N875" s="49"/>
    </row>
    <row r="876" spans="14:14">
      <c r="N876" s="49"/>
    </row>
    <row r="877" spans="14:14">
      <c r="N877" s="49"/>
    </row>
    <row r="878" spans="14:14">
      <c r="N878" s="49"/>
    </row>
    <row r="879" spans="14:14">
      <c r="N879" s="49"/>
    </row>
    <row r="880" spans="14:14">
      <c r="N880" s="49"/>
    </row>
    <row r="881" spans="14:14">
      <c r="N881" s="49"/>
    </row>
    <row r="882" spans="14:14">
      <c r="N882" s="49"/>
    </row>
    <row r="883" spans="14:14">
      <c r="N883" s="49"/>
    </row>
    <row r="884" spans="14:14">
      <c r="N884" s="49"/>
    </row>
    <row r="885" spans="14:14">
      <c r="N885" s="49"/>
    </row>
    <row r="886" spans="14:14">
      <c r="N886" s="49"/>
    </row>
    <row r="887" spans="14:14">
      <c r="N887" s="49"/>
    </row>
    <row r="888" spans="14:14">
      <c r="N888" s="49"/>
    </row>
    <row r="889" spans="14:14">
      <c r="N889" s="49"/>
    </row>
    <row r="890" spans="14:14">
      <c r="N890" s="49"/>
    </row>
    <row r="891" spans="14:14">
      <c r="N891" s="49"/>
    </row>
    <row r="892" spans="14:14">
      <c r="N892" s="49"/>
    </row>
    <row r="893" spans="14:14">
      <c r="N893" s="49"/>
    </row>
    <row r="894" spans="14:14">
      <c r="N894" s="49"/>
    </row>
    <row r="895" spans="14:14">
      <c r="N895" s="49"/>
    </row>
    <row r="896" spans="14:14">
      <c r="N896" s="49"/>
    </row>
    <row r="897" spans="14:14">
      <c r="N897" s="49"/>
    </row>
    <row r="898" spans="14:14">
      <c r="N898" s="49"/>
    </row>
    <row r="899" spans="14:14">
      <c r="N899" s="49"/>
    </row>
    <row r="900" spans="14:14">
      <c r="N900" s="49"/>
    </row>
    <row r="901" spans="14:14">
      <c r="N901" s="49"/>
    </row>
    <row r="902" spans="14:14">
      <c r="N902" s="49"/>
    </row>
    <row r="903" spans="14:14">
      <c r="N903" s="49"/>
    </row>
    <row r="904" spans="14:14">
      <c r="N904" s="49"/>
    </row>
    <row r="905" spans="14:14">
      <c r="N905" s="49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560" workbookViewId="0">
      <selection activeCell="N4" sqref="N4:N577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K4*$N4</f>
        <v>241.01113230891099</v>
      </c>
      <c r="H4" s="16">
        <f>L4*$N4</f>
        <v>0</v>
      </c>
      <c r="I4" s="16">
        <f>M4*$N4</f>
        <v>0</v>
      </c>
      <c r="K4" s="16">
        <f>VLOOKUP($D4,'Growth rate'!$B$3:$S$93,9,FALSE)*VLOOKUP($F4,BY_IND_Demand_Drivers!$B$5:$J$100,7,FALSE)</f>
        <v>241.01113230891099</v>
      </c>
      <c r="L4" s="16">
        <f>VLOOKUP($D4,'Growth rate'!$B$3:$S$93,9,FALSE)*VLOOKUP($F4,BY_IND_Demand_Drivers!$B$5:$J$100,8,FALSE)</f>
        <v>0</v>
      </c>
      <c r="M4" s="16">
        <f>VLOOKUP($D4,'Growth rate'!$B$3:$S$93,9,FALSE)*VLOOKUP($F4,BY_IND_Demand_Drivers!$B$5:$J$100,9,FALSE)</f>
        <v>0</v>
      </c>
      <c r="N4" s="49">
        <v>1</v>
      </c>
    </row>
    <row r="5" spans="1:14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 t="shared" ref="G5:G68" si="0">K5*$N5</f>
        <v>260.54203470138901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rate'!$B$3:$S$93,9,FALSE)*VLOOKUP($F5,BY_IND_Demand_Drivers!$B$5:$J$100,7,FALSE)</f>
        <v>260.54203470138901</v>
      </c>
      <c r="L5" s="16">
        <f>VLOOKUP($D5,'Growth rate'!$B$3:$S$93,9,FALSE)*VLOOKUP($F5,BY_IND_Demand_Drivers!$B$5:$J$100,8,FALSE)</f>
        <v>0</v>
      </c>
      <c r="M5" s="16">
        <f>VLOOKUP($D5,'Growth rate'!$B$3:$S$93,9,FALSE)*VLOOKUP($F5,BY_IND_Demand_Drivers!$B$5:$J$100,9,FALSE)</f>
        <v>0</v>
      </c>
      <c r="N5" s="49">
        <v>1</v>
      </c>
    </row>
    <row r="6" spans="1:14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 t="shared" si="0"/>
        <v>280.07293709386698</v>
      </c>
      <c r="H6" s="16">
        <f t="shared" si="1"/>
        <v>0</v>
      </c>
      <c r="I6" s="16">
        <f t="shared" si="2"/>
        <v>0</v>
      </c>
      <c r="K6" s="16">
        <f>VLOOKUP($D6,'Growth rate'!$B$3:$S$93,9,FALSE)*VLOOKUP($F6,BY_IND_Demand_Drivers!$B$5:$J$100,7,FALSE)</f>
        <v>280.07293709386698</v>
      </c>
      <c r="L6" s="16">
        <f>VLOOKUP($D6,'Growth rate'!$B$3:$S$93,9,FALSE)*VLOOKUP($F6,BY_IND_Demand_Drivers!$B$5:$J$100,8,FALSE)</f>
        <v>0</v>
      </c>
      <c r="M6" s="16">
        <f>VLOOKUP($D6,'Growth rate'!$B$3:$S$93,9,FALSE)*VLOOKUP($F6,BY_IND_Demand_Drivers!$B$5:$J$100,9,FALSE)</f>
        <v>0</v>
      </c>
      <c r="N6" s="49">
        <v>1</v>
      </c>
    </row>
    <row r="7" spans="1:14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 t="shared" si="0"/>
        <v>299.60383948634501</v>
      </c>
      <c r="H7" s="16">
        <f t="shared" si="1"/>
        <v>0</v>
      </c>
      <c r="I7" s="16">
        <f t="shared" si="2"/>
        <v>0</v>
      </c>
      <c r="K7" s="16">
        <f>VLOOKUP($D7,'Growth rate'!$B$3:$S$93,9,FALSE)*VLOOKUP($F7,BY_IND_Demand_Drivers!$B$5:$J$100,7,FALSE)</f>
        <v>299.60383948634501</v>
      </c>
      <c r="L7" s="16">
        <f>VLOOKUP($D7,'Growth rate'!$B$3:$S$93,9,FALSE)*VLOOKUP($F7,BY_IND_Demand_Drivers!$B$5:$J$100,8,FALSE)</f>
        <v>0</v>
      </c>
      <c r="M7" s="16">
        <f>VLOOKUP($D7,'Growth rate'!$B$3:$S$93,9,FALSE)*VLOOKUP($F7,BY_IND_Demand_Drivers!$B$5:$J$100,9,FALSE)</f>
        <v>0</v>
      </c>
      <c r="N7" s="49">
        <v>1</v>
      </c>
    </row>
    <row r="8" spans="1:14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 t="shared" si="0"/>
        <v>319.13474187882298</v>
      </c>
      <c r="H8" s="16">
        <f t="shared" si="1"/>
        <v>0</v>
      </c>
      <c r="I8" s="16">
        <f t="shared" si="2"/>
        <v>0</v>
      </c>
      <c r="K8" s="16">
        <f>VLOOKUP($D8,'Growth rate'!$B$3:$S$93,9,FALSE)*VLOOKUP($F8,BY_IND_Demand_Drivers!$B$5:$J$100,7,FALSE)</f>
        <v>319.13474187882298</v>
      </c>
      <c r="L8" s="16">
        <f>VLOOKUP($D8,'Growth rate'!$B$3:$S$93,9,FALSE)*VLOOKUP($F8,BY_IND_Demand_Drivers!$B$5:$J$100,8,FALSE)</f>
        <v>0</v>
      </c>
      <c r="M8" s="16">
        <f>VLOOKUP($D8,'Growth rate'!$B$3:$S$93,9,FALSE)*VLOOKUP($F8,BY_IND_Demand_Drivers!$B$5:$J$100,9,FALSE)</f>
        <v>0</v>
      </c>
      <c r="N8" s="49">
        <v>1</v>
      </c>
    </row>
    <row r="9" spans="1:14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 t="shared" si="0"/>
        <v>338.66564427130101</v>
      </c>
      <c r="H9" s="16">
        <f t="shared" si="1"/>
        <v>0</v>
      </c>
      <c r="I9" s="16">
        <f t="shared" si="2"/>
        <v>0</v>
      </c>
      <c r="K9" s="16">
        <f>VLOOKUP($D9,'Growth rate'!$B$3:$S$93,9,FALSE)*VLOOKUP($F9,BY_IND_Demand_Drivers!$B$5:$J$100,7,FALSE)</f>
        <v>338.66564427130101</v>
      </c>
      <c r="L9" s="16">
        <f>VLOOKUP($D9,'Growth rate'!$B$3:$S$93,9,FALSE)*VLOOKUP($F9,BY_IND_Demand_Drivers!$B$5:$J$100,8,FALSE)</f>
        <v>0</v>
      </c>
      <c r="M9" s="16">
        <f>VLOOKUP($D9,'Growth rate'!$B$3:$S$93,9,FALSE)*VLOOKUP($F9,BY_IND_Demand_Drivers!$B$5:$J$100,9,FALSE)</f>
        <v>0</v>
      </c>
      <c r="N9" s="49">
        <v>1</v>
      </c>
    </row>
    <row r="10" spans="1:14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 t="shared" si="0"/>
        <v>322.37689199740106</v>
      </c>
      <c r="H10" s="16">
        <f t="shared" si="1"/>
        <v>0</v>
      </c>
      <c r="I10" s="16">
        <f t="shared" si="2"/>
        <v>0</v>
      </c>
      <c r="K10" s="16">
        <f>VLOOKUP($D10,'Growth rate'!$B$3:$S$93,9,FALSE)*VLOOKUP($F10,BY_IND_Demand_Drivers!$B$5:$J$100,7,FALSE)</f>
        <v>358.19654666377897</v>
      </c>
      <c r="L10" s="16">
        <f>VLOOKUP($D10,'Growth rate'!$B$3:$S$93,9,FALSE)*VLOOKUP($F10,BY_IND_Demand_Drivers!$B$5:$J$100,8,FALSE)</f>
        <v>0</v>
      </c>
      <c r="M10" s="16">
        <f>VLOOKUP($D10,'Growth rate'!$B$3:$S$93,9,FALSE)*VLOOKUP($F10,BY_IND_Demand_Drivers!$B$5:$J$100,9,FALSE)</f>
        <v>0</v>
      </c>
      <c r="N10" s="49">
        <v>0.9</v>
      </c>
    </row>
    <row r="11" spans="1:14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 t="shared" si="0"/>
        <v>336.17742966006875</v>
      </c>
      <c r="H11" s="16">
        <f t="shared" si="1"/>
        <v>0</v>
      </c>
      <c r="I11" s="16">
        <f t="shared" si="2"/>
        <v>0</v>
      </c>
      <c r="K11" s="16">
        <f>VLOOKUP($D11,'Growth rate'!$B$3:$S$93,9,FALSE)*VLOOKUP($F11,BY_IND_Demand_Drivers!$B$5:$J$100,7,FALSE)</f>
        <v>377.727449056257</v>
      </c>
      <c r="L11" s="16">
        <f>VLOOKUP($D11,'Growth rate'!$B$3:$S$93,9,FALSE)*VLOOKUP($F11,BY_IND_Demand_Drivers!$B$5:$J$100,8,FALSE)</f>
        <v>0</v>
      </c>
      <c r="M11" s="16">
        <f>VLOOKUP($D11,'Growth rate'!$B$3:$S$93,9,FALSE)*VLOOKUP($F11,BY_IND_Demand_Drivers!$B$5:$J$100,9,FALSE)</f>
        <v>0</v>
      </c>
      <c r="N11" s="49">
        <v>0.89</v>
      </c>
    </row>
    <row r="12" spans="1:14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 t="shared" si="0"/>
        <v>349.58734927488678</v>
      </c>
      <c r="H12" s="16">
        <f t="shared" si="1"/>
        <v>0</v>
      </c>
      <c r="I12" s="16">
        <f t="shared" si="2"/>
        <v>0</v>
      </c>
      <c r="K12" s="16">
        <f>VLOOKUP($D12,'Growth rate'!$B$3:$S$93,9,FALSE)*VLOOKUP($F12,BY_IND_Demand_Drivers!$B$5:$J$100,7,FALSE)</f>
        <v>397.25835144873497</v>
      </c>
      <c r="L12" s="16">
        <f>VLOOKUP($D12,'Growth rate'!$B$3:$S$93,9,FALSE)*VLOOKUP($F12,BY_IND_Demand_Drivers!$B$5:$J$100,8,FALSE)</f>
        <v>0</v>
      </c>
      <c r="M12" s="16">
        <f>VLOOKUP($D12,'Growth rate'!$B$3:$S$93,9,FALSE)*VLOOKUP($F12,BY_IND_Demand_Drivers!$B$5:$J$100,9,FALSE)</f>
        <v>0</v>
      </c>
      <c r="N12" s="49">
        <v>0.88</v>
      </c>
    </row>
    <row r="13" spans="1:14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 t="shared" si="0"/>
        <v>362.6066508418553</v>
      </c>
      <c r="H13" s="16">
        <f t="shared" si="1"/>
        <v>0</v>
      </c>
      <c r="I13" s="16">
        <f t="shared" si="2"/>
        <v>0</v>
      </c>
      <c r="K13" s="16">
        <f>VLOOKUP($D13,'Growth rate'!$B$3:$S$93,9,FALSE)*VLOOKUP($F13,BY_IND_Demand_Drivers!$B$5:$J$100,7,FALSE)</f>
        <v>416.789253841213</v>
      </c>
      <c r="L13" s="16">
        <f>VLOOKUP($D13,'Growth rate'!$B$3:$S$93,9,FALSE)*VLOOKUP($F13,BY_IND_Demand_Drivers!$B$5:$J$100,8,FALSE)</f>
        <v>0</v>
      </c>
      <c r="M13" s="16">
        <f>VLOOKUP($D13,'Growth rate'!$B$3:$S$93,9,FALSE)*VLOOKUP($F13,BY_IND_Demand_Drivers!$B$5:$J$100,9,FALSE)</f>
        <v>0</v>
      </c>
      <c r="N13" s="49">
        <v>0.87</v>
      </c>
    </row>
    <row r="14" spans="1:14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 t="shared" si="0"/>
        <v>375.23533436097426</v>
      </c>
      <c r="H14" s="16">
        <f t="shared" si="1"/>
        <v>0</v>
      </c>
      <c r="I14" s="16">
        <f t="shared" si="2"/>
        <v>0</v>
      </c>
      <c r="K14" s="16">
        <f>VLOOKUP($D14,'Growth rate'!$B$3:$S$93,9,FALSE)*VLOOKUP($F14,BY_IND_Demand_Drivers!$B$5:$J$100,7,FALSE)</f>
        <v>436.32015623369102</v>
      </c>
      <c r="L14" s="16">
        <f>VLOOKUP($D14,'Growth rate'!$B$3:$S$93,9,FALSE)*VLOOKUP($F14,BY_IND_Demand_Drivers!$B$5:$J$100,8,FALSE)</f>
        <v>0</v>
      </c>
      <c r="M14" s="16">
        <f>VLOOKUP($D14,'Growth rate'!$B$3:$S$93,9,FALSE)*VLOOKUP($F14,BY_IND_Demand_Drivers!$B$5:$J$100,9,FALSE)</f>
        <v>0</v>
      </c>
      <c r="N14" s="49">
        <v>0.86</v>
      </c>
    </row>
    <row r="15" spans="1:14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 t="shared" si="0"/>
        <v>387.47339983224362</v>
      </c>
      <c r="H15" s="16">
        <f t="shared" si="1"/>
        <v>0</v>
      </c>
      <c r="I15" s="16">
        <f t="shared" si="2"/>
        <v>0</v>
      </c>
      <c r="K15" s="16">
        <f>VLOOKUP($D15,'Growth rate'!$B$3:$S$93,9,FALSE)*VLOOKUP($F15,BY_IND_Demand_Drivers!$B$5:$J$100,7,FALSE)</f>
        <v>455.85105862616899</v>
      </c>
      <c r="L15" s="16">
        <f>VLOOKUP($D15,'Growth rate'!$B$3:$S$93,9,FALSE)*VLOOKUP($F15,BY_IND_Demand_Drivers!$B$5:$J$100,8,FALSE)</f>
        <v>0</v>
      </c>
      <c r="M15" s="16">
        <f>VLOOKUP($D15,'Growth rate'!$B$3:$S$93,9,FALSE)*VLOOKUP($F15,BY_IND_Demand_Drivers!$B$5:$J$100,9,FALSE)</f>
        <v>0</v>
      </c>
      <c r="N15" s="49">
        <v>0.85</v>
      </c>
    </row>
    <row r="16" spans="1:14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 t="shared" si="0"/>
        <v>398.13239235311687</v>
      </c>
      <c r="H16" s="16">
        <f t="shared" si="1"/>
        <v>0</v>
      </c>
      <c r="I16" s="16">
        <f t="shared" si="2"/>
        <v>0</v>
      </c>
      <c r="K16" s="16">
        <f>VLOOKUP($D16,'Growth rate'!$B$3:$S$93,9,FALSE)*VLOOKUP($F16,BY_IND_Demand_Drivers!$B$5:$J$100,7,FALSE)</f>
        <v>475.38196101864702</v>
      </c>
      <c r="L16" s="16">
        <f>VLOOKUP($D16,'Growth rate'!$B$3:$S$93,9,FALSE)*VLOOKUP($F16,BY_IND_Demand_Drivers!$B$5:$J$100,8,FALSE)</f>
        <v>0</v>
      </c>
      <c r="M16" s="16">
        <f>VLOOKUP($D16,'Growth rate'!$B$3:$S$93,9,FALSE)*VLOOKUP($F16,BY_IND_Demand_Drivers!$B$5:$J$100,9,FALSE)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 t="shared" si="0"/>
        <v>408.30311231417807</v>
      </c>
      <c r="H17" s="16">
        <f t="shared" si="1"/>
        <v>0</v>
      </c>
      <c r="I17" s="16">
        <f t="shared" si="2"/>
        <v>0</v>
      </c>
      <c r="K17" s="16">
        <f>VLOOKUP($D17,'Growth rate'!$B$3:$S$93,9,FALSE)*VLOOKUP($F17,BY_IND_Demand_Drivers!$B$5:$J$100,7,FALSE)</f>
        <v>494.91286341112499</v>
      </c>
      <c r="L17" s="16">
        <f>VLOOKUP($D17,'Growth rate'!$B$3:$S$93,9,FALSE)*VLOOKUP($F17,BY_IND_Demand_Drivers!$B$5:$J$100,8,FALSE)</f>
        <v>0</v>
      </c>
      <c r="M17" s="16">
        <f>VLOOKUP($D17,'Growth rate'!$B$3:$S$93,9,FALSE)*VLOOKUP($F17,BY_IND_Demand_Drivers!$B$5:$J$100,9,FALSE)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 t="shared" si="0"/>
        <v>417.98555971542743</v>
      </c>
      <c r="H18" s="16">
        <f t="shared" si="1"/>
        <v>0</v>
      </c>
      <c r="I18" s="16">
        <f t="shared" si="2"/>
        <v>0</v>
      </c>
      <c r="K18" s="16">
        <f>VLOOKUP($D18,'Growth rate'!$B$3:$S$93,9,FALSE)*VLOOKUP($F18,BY_IND_Demand_Drivers!$B$5:$J$100,7,FALSE)</f>
        <v>514.44376580360301</v>
      </c>
      <c r="L18" s="16">
        <f>VLOOKUP($D18,'Growth rate'!$B$3:$S$93,9,FALSE)*VLOOKUP($F18,BY_IND_Demand_Drivers!$B$5:$J$100,8,FALSE)</f>
        <v>0</v>
      </c>
      <c r="M18" s="16">
        <f>VLOOKUP($D18,'Growth rate'!$B$3:$S$93,9,FALSE)*VLOOKUP($F18,BY_IND_Demand_Drivers!$B$5:$J$100,9,FALSE)</f>
        <v>0</v>
      </c>
      <c r="N18" s="49">
        <f t="shared" si="3"/>
        <v>0.8125</v>
      </c>
    </row>
    <row r="19" spans="1:14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 t="shared" si="0"/>
        <v>427.17973455686473</v>
      </c>
      <c r="H19" s="16">
        <f t="shared" si="1"/>
        <v>0</v>
      </c>
      <c r="I19" s="16">
        <f t="shared" si="2"/>
        <v>0</v>
      </c>
      <c r="K19" s="16">
        <f>VLOOKUP($D19,'Growth rate'!$B$3:$S$93,9,FALSE)*VLOOKUP($F19,BY_IND_Demand_Drivers!$B$5:$J$100,7,FALSE)</f>
        <v>533.97466819608098</v>
      </c>
      <c r="L19" s="16">
        <f>VLOOKUP($D19,'Growth rate'!$B$3:$S$93,9,FALSE)*VLOOKUP($F19,BY_IND_Demand_Drivers!$B$5:$J$100,8,FALSE)</f>
        <v>0</v>
      </c>
      <c r="M19" s="16">
        <f>VLOOKUP($D19,'Growth rate'!$B$3:$S$93,9,FALSE)*VLOOKUP($F19,BY_IND_Demand_Drivers!$B$5:$J$100,9,FALSE)</f>
        <v>0</v>
      </c>
      <c r="N19" s="49">
        <f t="shared" si="3"/>
        <v>0.79999999999999993</v>
      </c>
    </row>
    <row r="20" spans="1:14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 t="shared" si="0"/>
        <v>435.88563683849014</v>
      </c>
      <c r="H20" s="16">
        <f t="shared" si="1"/>
        <v>0</v>
      </c>
      <c r="I20" s="16">
        <f t="shared" si="2"/>
        <v>0</v>
      </c>
      <c r="K20" s="16">
        <f>VLOOKUP($D20,'Growth rate'!$B$3:$S$93,9,FALSE)*VLOOKUP($F20,BY_IND_Demand_Drivers!$B$5:$J$100,7,FALSE)</f>
        <v>553.50557058855895</v>
      </c>
      <c r="L20" s="16">
        <f>VLOOKUP($D20,'Growth rate'!$B$3:$S$93,9,FALSE)*VLOOKUP($F20,BY_IND_Demand_Drivers!$B$5:$J$100,8,FALSE)</f>
        <v>0</v>
      </c>
      <c r="M20" s="16">
        <f>VLOOKUP($D20,'Growth rate'!$B$3:$S$93,9,FALSE)*VLOOKUP($F20,BY_IND_Demand_Drivers!$B$5:$J$100,9,FALSE)</f>
        <v>0</v>
      </c>
      <c r="N20" s="49">
        <f t="shared" si="3"/>
        <v>0.78749999999999998</v>
      </c>
    </row>
    <row r="21" spans="1:14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 t="shared" si="0"/>
        <v>444.10326656030367</v>
      </c>
      <c r="H21" s="16">
        <f t="shared" si="1"/>
        <v>0</v>
      </c>
      <c r="I21" s="16">
        <f t="shared" si="2"/>
        <v>0</v>
      </c>
      <c r="K21" s="16">
        <f>VLOOKUP($D21,'Growth rate'!$B$3:$S$93,9,FALSE)*VLOOKUP($F21,BY_IND_Demand_Drivers!$B$5:$J$100,7,FALSE)</f>
        <v>573.03647298103704</v>
      </c>
      <c r="L21" s="16">
        <f>VLOOKUP($D21,'Growth rate'!$B$3:$S$93,9,FALSE)*VLOOKUP($F21,BY_IND_Demand_Drivers!$B$5:$J$100,8,FALSE)</f>
        <v>0</v>
      </c>
      <c r="M21" s="16">
        <f>VLOOKUP($D21,'Growth rate'!$B$3:$S$93,9,FALSE)*VLOOKUP($F21,BY_IND_Demand_Drivers!$B$5:$J$100,9,FALSE)</f>
        <v>0</v>
      </c>
      <c r="N21" s="49">
        <f t="shared" si="3"/>
        <v>0.77499999999999991</v>
      </c>
    </row>
    <row r="22" spans="1:14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 t="shared" si="0"/>
        <v>451.83262372230519</v>
      </c>
      <c r="H22" s="16">
        <f t="shared" si="1"/>
        <v>0</v>
      </c>
      <c r="I22" s="16">
        <f t="shared" si="2"/>
        <v>0</v>
      </c>
      <c r="K22" s="16">
        <f>VLOOKUP($D22,'Growth rate'!$B$3:$S$93,9,FALSE)*VLOOKUP($F22,BY_IND_Demand_Drivers!$B$5:$J$100,7,FALSE)</f>
        <v>592.56737537351501</v>
      </c>
      <c r="L22" s="16">
        <f>VLOOKUP($D22,'Growth rate'!$B$3:$S$93,9,FALSE)*VLOOKUP($F22,BY_IND_Demand_Drivers!$B$5:$J$100,8,FALSE)</f>
        <v>0</v>
      </c>
      <c r="M22" s="16">
        <f>VLOOKUP($D22,'Growth rate'!$B$3:$S$93,9,FALSE)*VLOOKUP($F22,BY_IND_Demand_Drivers!$B$5:$J$100,9,FALSE)</f>
        <v>0</v>
      </c>
      <c r="N22" s="49">
        <f t="shared" si="3"/>
        <v>0.76249999999999996</v>
      </c>
    </row>
    <row r="23" spans="1:14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 t="shared" si="0"/>
        <v>459.07370832449476</v>
      </c>
      <c r="H23" s="16">
        <f t="shared" si="1"/>
        <v>0</v>
      </c>
      <c r="I23" s="16">
        <f t="shared" si="2"/>
        <v>0</v>
      </c>
      <c r="K23" s="16">
        <f>VLOOKUP($D23,'Growth rate'!$B$3:$S$93,9,FALSE)*VLOOKUP($F23,BY_IND_Demand_Drivers!$B$5:$J$100,7,FALSE)</f>
        <v>612.09827776599298</v>
      </c>
      <c r="L23" s="16">
        <f>VLOOKUP($D23,'Growth rate'!$B$3:$S$93,9,FALSE)*VLOOKUP($F23,BY_IND_Demand_Drivers!$B$5:$J$100,8,FALSE)</f>
        <v>0</v>
      </c>
      <c r="M23" s="16">
        <f>VLOOKUP($D23,'Growth rate'!$B$3:$S$93,9,FALSE)*VLOOKUP($F23,BY_IND_Demand_Drivers!$B$5:$J$100,9,FALSE)</f>
        <v>0</v>
      </c>
      <c r="N23" s="49">
        <f t="shared" si="3"/>
        <v>0.75</v>
      </c>
    </row>
    <row r="24" spans="1:14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 t="shared" si="0"/>
        <v>465.82652036687239</v>
      </c>
      <c r="H24" s="16">
        <f t="shared" si="1"/>
        <v>0</v>
      </c>
      <c r="I24" s="16">
        <f t="shared" si="2"/>
        <v>0</v>
      </c>
      <c r="K24" s="16">
        <f>VLOOKUP($D24,'Growth rate'!$B$3:$S$93,9,FALSE)*VLOOKUP($F24,BY_IND_Demand_Drivers!$B$5:$J$100,7,FALSE)</f>
        <v>631.62918015847106</v>
      </c>
      <c r="L24" s="16">
        <f>VLOOKUP($D24,'Growth rate'!$B$3:$S$93,9,FALSE)*VLOOKUP($F24,BY_IND_Demand_Drivers!$B$5:$J$100,8,FALSE)</f>
        <v>0</v>
      </c>
      <c r="M24" s="16">
        <f>VLOOKUP($D24,'Growth rate'!$B$3:$S$93,9,FALSE)*VLOOKUP($F24,BY_IND_Demand_Drivers!$B$5:$J$100,9,FALSE)</f>
        <v>0</v>
      </c>
      <c r="N24" s="49">
        <f t="shared" si="3"/>
        <v>0.73749999999999993</v>
      </c>
    </row>
    <row r="25" spans="1:14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 t="shared" si="0"/>
        <v>472.09105984943801</v>
      </c>
      <c r="H25" s="16">
        <f t="shared" si="1"/>
        <v>0</v>
      </c>
      <c r="I25" s="16">
        <f t="shared" si="2"/>
        <v>0</v>
      </c>
      <c r="K25" s="16">
        <f>VLOOKUP($D25,'Growth rate'!$B$3:$S$93,9,FALSE)*VLOOKUP($F25,BY_IND_Demand_Drivers!$B$5:$J$100,7,FALSE)</f>
        <v>651.16008255094903</v>
      </c>
      <c r="L25" s="16">
        <f>VLOOKUP($D25,'Growth rate'!$B$3:$S$93,9,FALSE)*VLOOKUP($F25,BY_IND_Demand_Drivers!$B$5:$J$100,8,FALSE)</f>
        <v>0</v>
      </c>
      <c r="M25" s="16">
        <f>VLOOKUP($D25,'Growth rate'!$B$3:$S$93,9,FALSE)*VLOOKUP($F25,BY_IND_Demand_Drivers!$B$5:$J$100,9,FALSE)</f>
        <v>0</v>
      </c>
      <c r="N25" s="49">
        <f t="shared" si="3"/>
        <v>0.72499999999999998</v>
      </c>
    </row>
    <row r="26" spans="1:14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 t="shared" si="0"/>
        <v>477.86732677219169</v>
      </c>
      <c r="H26" s="16">
        <f t="shared" si="1"/>
        <v>0</v>
      </c>
      <c r="I26" s="16">
        <f t="shared" si="2"/>
        <v>0</v>
      </c>
      <c r="K26" s="16">
        <f>VLOOKUP($D26,'Growth rate'!$B$3:$S$93,9,FALSE)*VLOOKUP($F26,BY_IND_Demand_Drivers!$B$5:$J$100,7,FALSE)</f>
        <v>670.690984943427</v>
      </c>
      <c r="L26" s="16">
        <f>VLOOKUP($D26,'Growth rate'!$B$3:$S$93,9,FALSE)*VLOOKUP($F26,BY_IND_Demand_Drivers!$B$5:$J$100,8,FALSE)</f>
        <v>0</v>
      </c>
      <c r="M26" s="16">
        <f>VLOOKUP($D26,'Growth rate'!$B$3:$S$93,9,FALSE)*VLOOKUP($F26,BY_IND_Demand_Drivers!$B$5:$J$100,9,FALSE)</f>
        <v>0</v>
      </c>
      <c r="N26" s="49">
        <f t="shared" si="3"/>
        <v>0.71249999999999991</v>
      </c>
    </row>
    <row r="27" spans="1:14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 t="shared" si="0"/>
        <v>483.15532113513342</v>
      </c>
      <c r="H27" s="16">
        <f t="shared" si="1"/>
        <v>0</v>
      </c>
      <c r="I27" s="16">
        <f t="shared" si="2"/>
        <v>0</v>
      </c>
      <c r="K27" s="16">
        <f>VLOOKUP($D27,'Growth rate'!$B$3:$S$93,9,FALSE)*VLOOKUP($F27,BY_IND_Demand_Drivers!$B$5:$J$100,7,FALSE)</f>
        <v>690.22188733590497</v>
      </c>
      <c r="L27" s="16">
        <f>VLOOKUP($D27,'Growth rate'!$B$3:$S$93,9,FALSE)*VLOOKUP($F27,BY_IND_Demand_Drivers!$B$5:$J$100,8,FALSE)</f>
        <v>0</v>
      </c>
      <c r="M27" s="16">
        <f>VLOOKUP($D27,'Growth rate'!$B$3:$S$93,9,FALSE)*VLOOKUP($F27,BY_IND_Demand_Drivers!$B$5:$J$100,9,FALSE)</f>
        <v>0</v>
      </c>
      <c r="N27" s="49">
        <f t="shared" si="3"/>
        <v>0.7</v>
      </c>
    </row>
    <row r="28" spans="1:14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 t="shared" si="0"/>
        <v>487.95504293826332</v>
      </c>
      <c r="H28" s="16">
        <f t="shared" si="1"/>
        <v>0</v>
      </c>
      <c r="I28" s="16">
        <f t="shared" si="2"/>
        <v>0</v>
      </c>
      <c r="K28" s="16">
        <f>VLOOKUP($D28,'Growth rate'!$B$3:$S$93,9,FALSE)*VLOOKUP($F28,BY_IND_Demand_Drivers!$B$5:$J$100,7,FALSE)</f>
        <v>709.75278972838305</v>
      </c>
      <c r="L28" s="16">
        <f>VLOOKUP($D28,'Growth rate'!$B$3:$S$93,9,FALSE)*VLOOKUP($F28,BY_IND_Demand_Drivers!$B$5:$J$100,8,FALSE)</f>
        <v>0</v>
      </c>
      <c r="M28" s="16">
        <f>VLOOKUP($D28,'Growth rate'!$B$3:$S$93,9,FALSE)*VLOOKUP($F28,BY_IND_Demand_Drivers!$B$5:$J$100,9,FALSE)</f>
        <v>0</v>
      </c>
      <c r="N28" s="49">
        <f t="shared" si="3"/>
        <v>0.6875</v>
      </c>
    </row>
    <row r="29" spans="1:14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 t="shared" si="0"/>
        <v>492.26649218158116</v>
      </c>
      <c r="H29" s="16">
        <f t="shared" si="1"/>
        <v>0</v>
      </c>
      <c r="I29" s="16">
        <f t="shared" si="2"/>
        <v>0</v>
      </c>
      <c r="K29" s="16">
        <f>VLOOKUP($D29,'Growth rate'!$B$3:$S$93,9,FALSE)*VLOOKUP($F29,BY_IND_Demand_Drivers!$B$5:$J$100,7,FALSE)</f>
        <v>729.28369212086102</v>
      </c>
      <c r="L29" s="16">
        <f>VLOOKUP($D29,'Growth rate'!$B$3:$S$93,9,FALSE)*VLOOKUP($F29,BY_IND_Demand_Drivers!$B$5:$J$100,8,FALSE)</f>
        <v>0</v>
      </c>
      <c r="M29" s="16">
        <f>VLOOKUP($D29,'Growth rate'!$B$3:$S$93,9,FALSE)*VLOOKUP($F29,BY_IND_Demand_Drivers!$B$5:$J$100,9,FALSE)</f>
        <v>0</v>
      </c>
      <c r="N29" s="49">
        <f t="shared" si="3"/>
        <v>0.67499999999999993</v>
      </c>
    </row>
    <row r="30" spans="1:14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 t="shared" si="0"/>
        <v>496.08966886508705</v>
      </c>
      <c r="H30" s="16">
        <f t="shared" si="1"/>
        <v>0</v>
      </c>
      <c r="I30" s="16">
        <f t="shared" si="2"/>
        <v>0</v>
      </c>
      <c r="K30" s="16">
        <f>VLOOKUP($D30,'Growth rate'!$B$3:$S$93,9,FALSE)*VLOOKUP($F30,BY_IND_Demand_Drivers!$B$5:$J$100,7,FALSE)</f>
        <v>748.81459451333899</v>
      </c>
      <c r="L30" s="16">
        <f>VLOOKUP($D30,'Growth rate'!$B$3:$S$93,9,FALSE)*VLOOKUP($F30,BY_IND_Demand_Drivers!$B$5:$J$100,8,FALSE)</f>
        <v>0</v>
      </c>
      <c r="M30" s="16">
        <f>VLOOKUP($D30,'Growth rate'!$B$3:$S$93,9,FALSE)*VLOOKUP($F30,BY_IND_Demand_Drivers!$B$5:$J$100,9,FALSE)</f>
        <v>0</v>
      </c>
      <c r="N30" s="49">
        <f t="shared" si="3"/>
        <v>0.66249999999999998</v>
      </c>
    </row>
    <row r="31" spans="1:14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 t="shared" si="0"/>
        <v>499.42457298878105</v>
      </c>
      <c r="H31" s="16">
        <f t="shared" si="1"/>
        <v>0</v>
      </c>
      <c r="I31" s="16">
        <f t="shared" si="2"/>
        <v>0</v>
      </c>
      <c r="K31" s="16">
        <f>VLOOKUP($D31,'Growth rate'!$B$3:$S$93,9,FALSE)*VLOOKUP($F31,BY_IND_Demand_Drivers!$B$5:$J$100,7,FALSE)</f>
        <v>768.34549690581707</v>
      </c>
      <c r="L31" s="16">
        <f>VLOOKUP($D31,'Growth rate'!$B$3:$S$93,9,FALSE)*VLOOKUP($F31,BY_IND_Demand_Drivers!$B$5:$J$100,8,FALSE)</f>
        <v>0</v>
      </c>
      <c r="M31" s="16">
        <f>VLOOKUP($D31,'Growth rate'!$B$3:$S$93,9,FALSE)*VLOOKUP($F31,BY_IND_Demand_Drivers!$B$5:$J$100,9,FALSE)</f>
        <v>0</v>
      </c>
      <c r="N31" s="49">
        <f t="shared" si="3"/>
        <v>0.64999999999999991</v>
      </c>
    </row>
    <row r="32" spans="1:14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 t="shared" si="0"/>
        <v>502.27120455266305</v>
      </c>
      <c r="H32" s="16">
        <f t="shared" si="1"/>
        <v>0</v>
      </c>
      <c r="I32" s="16">
        <f t="shared" si="2"/>
        <v>0</v>
      </c>
      <c r="K32" s="16">
        <f>VLOOKUP($D32,'Growth rate'!$B$3:$S$93,9,FALSE)*VLOOKUP($F32,BY_IND_Demand_Drivers!$B$5:$J$100,7,FALSE)</f>
        <v>787.87639929829504</v>
      </c>
      <c r="L32" s="16">
        <f>VLOOKUP($D32,'Growth rate'!$B$3:$S$93,9,FALSE)*VLOOKUP($F32,BY_IND_Demand_Drivers!$B$5:$J$100,8,FALSE)</f>
        <v>0</v>
      </c>
      <c r="M32" s="16">
        <f>VLOOKUP($D32,'Growth rate'!$B$3:$S$93,9,FALSE)*VLOOKUP($F32,BY_IND_Demand_Drivers!$B$5:$J$100,9,FALSE)</f>
        <v>0</v>
      </c>
      <c r="N32" s="49">
        <f t="shared" si="3"/>
        <v>0.63749999999999996</v>
      </c>
    </row>
    <row r="33" spans="1:14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 t="shared" si="0"/>
        <v>504.62956355673316</v>
      </c>
      <c r="H33" s="16">
        <f t="shared" si="1"/>
        <v>0</v>
      </c>
      <c r="I33" s="16">
        <f t="shared" si="2"/>
        <v>0</v>
      </c>
      <c r="K33" s="16">
        <f>VLOOKUP($D33,'Growth rate'!$B$3:$S$93,9,FALSE)*VLOOKUP($F33,BY_IND_Demand_Drivers!$B$5:$J$100,7,FALSE)</f>
        <v>807.40730169077301</v>
      </c>
      <c r="L33" s="16">
        <f>VLOOKUP($D33,'Growth rate'!$B$3:$S$93,9,FALSE)*VLOOKUP($F33,BY_IND_Demand_Drivers!$B$5:$J$100,8,FALSE)</f>
        <v>0</v>
      </c>
      <c r="M33" s="16">
        <f>VLOOKUP($D33,'Growth rate'!$B$3:$S$93,9,FALSE)*VLOOKUP($F33,BY_IND_Demand_Drivers!$B$5:$J$100,9,FALSE)</f>
        <v>0</v>
      </c>
      <c r="N33" s="49">
        <f t="shared" si="3"/>
        <v>0.625</v>
      </c>
    </row>
    <row r="34" spans="1:14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 t="shared" si="0"/>
        <v>506.49965000099115</v>
      </c>
      <c r="H34" s="16">
        <f t="shared" si="1"/>
        <v>0</v>
      </c>
      <c r="I34" s="16">
        <f t="shared" si="2"/>
        <v>0</v>
      </c>
      <c r="K34" s="16">
        <f>VLOOKUP($D34,'Growth rate'!$B$3:$S$93,9,FALSE)*VLOOKUP($F34,BY_IND_Demand_Drivers!$B$5:$J$100,7,FALSE)</f>
        <v>826.93820408325098</v>
      </c>
      <c r="L34" s="16">
        <f>VLOOKUP($D34,'Growth rate'!$B$3:$S$93,9,FALSE)*VLOOKUP($F34,BY_IND_Demand_Drivers!$B$5:$J$100,8,FALSE)</f>
        <v>0</v>
      </c>
      <c r="M34" s="16">
        <f>VLOOKUP($D34,'Growth rate'!$B$3:$S$93,9,FALSE)*VLOOKUP($F34,BY_IND_Demand_Drivers!$B$5:$J$100,9,FALSE)</f>
        <v>0</v>
      </c>
      <c r="N34" s="49">
        <f t="shared" si="3"/>
        <v>0.61249999999999993</v>
      </c>
    </row>
    <row r="35" spans="1:14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 t="shared" si="0"/>
        <v>507.88146388543743</v>
      </c>
      <c r="H35" s="16">
        <f t="shared" si="1"/>
        <v>0</v>
      </c>
      <c r="I35" s="16">
        <f t="shared" si="2"/>
        <v>0</v>
      </c>
      <c r="K35" s="16">
        <f>VLOOKUP($D35,'Growth rate'!$B$3:$S$93,9,FALSE)*VLOOKUP($F35,BY_IND_Demand_Drivers!$B$5:$J$100,7,FALSE)</f>
        <v>846.46910647572906</v>
      </c>
      <c r="L35" s="16">
        <f>VLOOKUP($D35,'Growth rate'!$B$3:$S$93,9,FALSE)*VLOOKUP($F35,BY_IND_Demand_Drivers!$B$5:$J$100,8,FALSE)</f>
        <v>0</v>
      </c>
      <c r="M35" s="16">
        <f>VLOOKUP($D35,'Growth rate'!$B$3:$S$93,9,FALSE)*VLOOKUP($F35,BY_IND_Demand_Drivers!$B$5:$J$100,9,FALSE)</f>
        <v>0</v>
      </c>
      <c r="N35" s="49">
        <v>0.6</v>
      </c>
    </row>
    <row r="36" spans="1:14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 t="shared" si="0"/>
        <v>516.00756730760452</v>
      </c>
      <c r="H36" s="16">
        <f t="shared" si="1"/>
        <v>0</v>
      </c>
      <c r="I36" s="16">
        <f t="shared" si="2"/>
        <v>0</v>
      </c>
      <c r="K36" s="16">
        <f>VLOOKUP($D36,'Growth rate'!$B$3:$S$93,9,FALSE)*VLOOKUP($F36,BY_IND_Demand_Drivers!$B$5:$J$100,7,FALSE)</f>
        <v>860.01261217934086</v>
      </c>
      <c r="L36" s="16">
        <f>VLOOKUP($D36,'Growth rate'!$B$3:$S$93,9,FALSE)*VLOOKUP($F36,BY_IND_Demand_Drivers!$B$5:$J$100,8,FALSE)</f>
        <v>0</v>
      </c>
      <c r="M36" s="16">
        <f>VLOOKUP($D36,'Growth rate'!$B$3:$S$93,9,FALSE)*VLOOKUP($F36,BY_IND_Demand_Drivers!$B$5:$J$100,9,FALSE)</f>
        <v>0</v>
      </c>
      <c r="N36" s="49">
        <f>N35</f>
        <v>0.6</v>
      </c>
    </row>
    <row r="37" spans="1:14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 t="shared" si="0"/>
        <v>524.26368838452606</v>
      </c>
      <c r="H37" s="16">
        <f t="shared" si="1"/>
        <v>0</v>
      </c>
      <c r="I37" s="16">
        <f t="shared" si="2"/>
        <v>0</v>
      </c>
      <c r="K37" s="16">
        <f>VLOOKUP($D37,'Growth rate'!$B$3:$S$93,9,FALSE)*VLOOKUP($F37,BY_IND_Demand_Drivers!$B$5:$J$100,7,FALSE)</f>
        <v>873.77281397421018</v>
      </c>
      <c r="L37" s="16">
        <f>VLOOKUP($D37,'Growth rate'!$B$3:$S$93,9,FALSE)*VLOOKUP($F37,BY_IND_Demand_Drivers!$B$5:$J$100,8,FALSE)</f>
        <v>0</v>
      </c>
      <c r="M37" s="16">
        <f>VLOOKUP($D37,'Growth rate'!$B$3:$S$93,9,FALSE)*VLOOKUP($F37,BY_IND_Demand_Drivers!$B$5:$J$100,9,FALSE)</f>
        <v>0</v>
      </c>
      <c r="N37" s="49">
        <f t="shared" ref="N37:N85" si="4">N36</f>
        <v>0.6</v>
      </c>
    </row>
    <row r="38" spans="1:14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 t="shared" si="0"/>
        <v>532.65190739867842</v>
      </c>
      <c r="H38" s="16">
        <f t="shared" si="1"/>
        <v>0</v>
      </c>
      <c r="I38" s="16">
        <f t="shared" si="2"/>
        <v>0</v>
      </c>
      <c r="K38" s="16">
        <f>VLOOKUP($D38,'Growth rate'!$B$3:$S$93,9,FALSE)*VLOOKUP($F38,BY_IND_Demand_Drivers!$B$5:$J$100,7,FALSE)</f>
        <v>887.75317899779748</v>
      </c>
      <c r="L38" s="16">
        <f>VLOOKUP($D38,'Growth rate'!$B$3:$S$93,9,FALSE)*VLOOKUP($F38,BY_IND_Demand_Drivers!$B$5:$J$100,8,FALSE)</f>
        <v>0</v>
      </c>
      <c r="M38" s="16">
        <f>VLOOKUP($D38,'Growth rate'!$B$3:$S$93,9,FALSE)*VLOOKUP($F38,BY_IND_Demand_Drivers!$B$5:$J$100,9,FALSE)</f>
        <v>0</v>
      </c>
      <c r="N38" s="49">
        <f t="shared" si="4"/>
        <v>0.6</v>
      </c>
    </row>
    <row r="39" spans="1:14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 t="shared" si="0"/>
        <v>541.17433791705741</v>
      </c>
      <c r="H39" s="16">
        <f t="shared" si="1"/>
        <v>0</v>
      </c>
      <c r="I39" s="16">
        <f t="shared" si="2"/>
        <v>0</v>
      </c>
      <c r="K39" s="16">
        <f>VLOOKUP($D39,'Growth rate'!$B$3:$S$93,9,FALSE)*VLOOKUP($F39,BY_IND_Demand_Drivers!$B$5:$J$100,7,FALSE)</f>
        <v>901.95722986176247</v>
      </c>
      <c r="L39" s="16">
        <f>VLOOKUP($D39,'Growth rate'!$B$3:$S$93,9,FALSE)*VLOOKUP($F39,BY_IND_Demand_Drivers!$B$5:$J$100,8,FALSE)</f>
        <v>0</v>
      </c>
      <c r="M39" s="16">
        <f>VLOOKUP($D39,'Growth rate'!$B$3:$S$93,9,FALSE)*VLOOKUP($F39,BY_IND_Demand_Drivers!$B$5:$J$100,9,FALSE)</f>
        <v>0</v>
      </c>
      <c r="N39" s="49">
        <f t="shared" si="4"/>
        <v>0.6</v>
      </c>
    </row>
    <row r="40" spans="1:14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 t="shared" si="0"/>
        <v>549.8331273237302</v>
      </c>
      <c r="H40" s="16">
        <f t="shared" si="1"/>
        <v>0</v>
      </c>
      <c r="I40" s="16">
        <f t="shared" si="2"/>
        <v>0</v>
      </c>
      <c r="K40" s="16">
        <f>VLOOKUP($D40,'Growth rate'!$B$3:$S$93,9,FALSE)*VLOOKUP($F40,BY_IND_Demand_Drivers!$B$5:$J$100,7,FALSE)</f>
        <v>916.38854553955036</v>
      </c>
      <c r="L40" s="16">
        <f>VLOOKUP($D40,'Growth rate'!$B$3:$S$93,9,FALSE)*VLOOKUP($F40,BY_IND_Demand_Drivers!$B$5:$J$100,8,FALSE)</f>
        <v>0</v>
      </c>
      <c r="M40" s="16">
        <f>VLOOKUP($D40,'Growth rate'!$B$3:$S$93,9,FALSE)*VLOOKUP($F40,BY_IND_Demand_Drivers!$B$5:$J$100,9,FALSE)</f>
        <v>0</v>
      </c>
      <c r="N40" s="49">
        <f t="shared" si="4"/>
        <v>0.6</v>
      </c>
    </row>
    <row r="41" spans="1:14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 t="shared" si="0"/>
        <v>558.63045736090987</v>
      </c>
      <c r="H41" s="16">
        <f t="shared" si="1"/>
        <v>0</v>
      </c>
      <c r="I41" s="16">
        <f t="shared" si="2"/>
        <v>0</v>
      </c>
      <c r="K41" s="16">
        <f>VLOOKUP($D41,'Growth rate'!$B$3:$S$93,9,FALSE)*VLOOKUP($F41,BY_IND_Demand_Drivers!$B$5:$J$100,7,FALSE)</f>
        <v>931.05076226818312</v>
      </c>
      <c r="L41" s="16">
        <f>VLOOKUP($D41,'Growth rate'!$B$3:$S$93,9,FALSE)*VLOOKUP($F41,BY_IND_Demand_Drivers!$B$5:$J$100,8,FALSE)</f>
        <v>0</v>
      </c>
      <c r="M41" s="16">
        <f>VLOOKUP($D41,'Growth rate'!$B$3:$S$93,9,FALSE)*VLOOKUP($F41,BY_IND_Demand_Drivers!$B$5:$J$100,9,FALSE)</f>
        <v>0</v>
      </c>
      <c r="N41" s="49">
        <f t="shared" si="4"/>
        <v>0.6</v>
      </c>
    </row>
    <row r="42" spans="1:14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 t="shared" si="0"/>
        <v>567.56854467868459</v>
      </c>
      <c r="H42" s="16">
        <f t="shared" si="1"/>
        <v>0</v>
      </c>
      <c r="I42" s="16">
        <f t="shared" si="2"/>
        <v>0</v>
      </c>
      <c r="K42" s="16">
        <f>VLOOKUP($D42,'Growth rate'!$B$3:$S$93,9,FALSE)*VLOOKUP($F42,BY_IND_Demand_Drivers!$B$5:$J$100,7,FALSE)</f>
        <v>945.94757446447431</v>
      </c>
      <c r="L42" s="16">
        <f>VLOOKUP($D42,'Growth rate'!$B$3:$S$93,9,FALSE)*VLOOKUP($F42,BY_IND_Demand_Drivers!$B$5:$J$100,8,FALSE)</f>
        <v>0</v>
      </c>
      <c r="M42" s="16">
        <f>VLOOKUP($D42,'Growth rate'!$B$3:$S$93,9,FALSE)*VLOOKUP($F42,BY_IND_Demand_Drivers!$B$5:$J$100,9,FALSE)</f>
        <v>0</v>
      </c>
      <c r="N42" s="49">
        <f t="shared" si="4"/>
        <v>0.6</v>
      </c>
    </row>
    <row r="43" spans="1:14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 t="shared" si="0"/>
        <v>576.64964139354356</v>
      </c>
      <c r="H43" s="16">
        <f t="shared" si="1"/>
        <v>0</v>
      </c>
      <c r="I43" s="16">
        <f t="shared" si="2"/>
        <v>0</v>
      </c>
      <c r="K43" s="16">
        <f>VLOOKUP($D43,'Growth rate'!$B$3:$S$93,9,FALSE)*VLOOKUP($F43,BY_IND_Demand_Drivers!$B$5:$J$100,7,FALSE)</f>
        <v>961.08273565590594</v>
      </c>
      <c r="L43" s="16">
        <f>VLOOKUP($D43,'Growth rate'!$B$3:$S$93,9,FALSE)*VLOOKUP($F43,BY_IND_Demand_Drivers!$B$5:$J$100,8,FALSE)</f>
        <v>0</v>
      </c>
      <c r="M43" s="16">
        <f>VLOOKUP($D43,'Growth rate'!$B$3:$S$93,9,FALSE)*VLOOKUP($F43,BY_IND_Demand_Drivers!$B$5:$J$100,9,FALSE)</f>
        <v>0</v>
      </c>
      <c r="N43" s="49">
        <f t="shared" si="4"/>
        <v>0.6</v>
      </c>
    </row>
    <row r="44" spans="1:14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 t="shared" si="0"/>
        <v>585.87603565584027</v>
      </c>
      <c r="H44" s="16">
        <f t="shared" si="1"/>
        <v>0</v>
      </c>
      <c r="I44" s="16">
        <f t="shared" si="2"/>
        <v>0</v>
      </c>
      <c r="K44" s="16">
        <f>VLOOKUP($D44,'Growth rate'!$B$3:$S$93,9,FALSE)*VLOOKUP($F44,BY_IND_Demand_Drivers!$B$5:$J$100,7,FALSE)</f>
        <v>976.46005942640045</v>
      </c>
      <c r="L44" s="16">
        <f>VLOOKUP($D44,'Growth rate'!$B$3:$S$93,9,FALSE)*VLOOKUP($F44,BY_IND_Demand_Drivers!$B$5:$J$100,8,FALSE)</f>
        <v>0</v>
      </c>
      <c r="M44" s="16">
        <f>VLOOKUP($D44,'Growth rate'!$B$3:$S$93,9,FALSE)*VLOOKUP($F44,BY_IND_Demand_Drivers!$B$5:$J$100,9,FALSE)</f>
        <v>0</v>
      </c>
      <c r="N44" s="49">
        <f t="shared" si="4"/>
        <v>0.6</v>
      </c>
    </row>
    <row r="45" spans="1:14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 t="shared" si="0"/>
        <v>595.25005222633365</v>
      </c>
      <c r="H45" s="16">
        <f t="shared" si="1"/>
        <v>0</v>
      </c>
      <c r="I45" s="16">
        <f t="shared" si="2"/>
        <v>0</v>
      </c>
      <c r="K45" s="16">
        <f>VLOOKUP($D45,'Growth rate'!$B$3:$S$93,9,FALSE)*VLOOKUP($F45,BY_IND_Demand_Drivers!$B$5:$J$100,7,FALSE)</f>
        <v>992.08342037722275</v>
      </c>
      <c r="L45" s="16">
        <f>VLOOKUP($D45,'Growth rate'!$B$3:$S$93,9,FALSE)*VLOOKUP($F45,BY_IND_Demand_Drivers!$B$5:$J$100,8,FALSE)</f>
        <v>0</v>
      </c>
      <c r="M45" s="16">
        <f>VLOOKUP($D45,'Growth rate'!$B$3:$S$93,9,FALSE)*VLOOKUP($F45,BY_IND_Demand_Drivers!$B$5:$J$100,9,FALSE)</f>
        <v>0</v>
      </c>
      <c r="N45" s="49">
        <f t="shared" si="4"/>
        <v>0.6</v>
      </c>
    </row>
    <row r="46" spans="1:14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 t="shared" si="0"/>
        <v>604.77405306195499</v>
      </c>
      <c r="H46" s="16">
        <f t="shared" si="1"/>
        <v>0</v>
      </c>
      <c r="I46" s="16">
        <f t="shared" si="2"/>
        <v>0</v>
      </c>
      <c r="K46" s="16">
        <f>VLOOKUP($D46,'Growth rate'!$B$3:$S$93,9,FALSE)*VLOOKUP($F46,BY_IND_Demand_Drivers!$B$5:$J$100,7,FALSE)</f>
        <v>1007.9567551032583</v>
      </c>
      <c r="L46" s="16">
        <f>VLOOKUP($D46,'Growth rate'!$B$3:$S$93,9,FALSE)*VLOOKUP($F46,BY_IND_Demand_Drivers!$B$5:$J$100,8,FALSE)</f>
        <v>0</v>
      </c>
      <c r="M46" s="16">
        <f>VLOOKUP($D46,'Growth rate'!$B$3:$S$93,9,FALSE)*VLOOKUP($F46,BY_IND_Demand_Drivers!$B$5:$J$100,9,FALSE)</f>
        <v>0</v>
      </c>
      <c r="N46" s="49">
        <f t="shared" si="4"/>
        <v>0.6</v>
      </c>
    </row>
    <row r="47" spans="1:14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 t="shared" si="0"/>
        <v>614.45043791094611</v>
      </c>
      <c r="H47" s="16">
        <f t="shared" si="1"/>
        <v>0</v>
      </c>
      <c r="I47" s="16">
        <f t="shared" si="2"/>
        <v>0</v>
      </c>
      <c r="K47" s="16">
        <f>VLOOKUP($D47,'Growth rate'!$B$3:$S$93,9,FALSE)*VLOOKUP($F47,BY_IND_Demand_Drivers!$B$5:$J$100,7,FALSE)</f>
        <v>1024.0840631849103</v>
      </c>
      <c r="L47" s="16">
        <f>VLOOKUP($D47,'Growth rate'!$B$3:$S$93,9,FALSE)*VLOOKUP($F47,BY_IND_Demand_Drivers!$B$5:$J$100,8,FALSE)</f>
        <v>0</v>
      </c>
      <c r="M47" s="16">
        <f>VLOOKUP($D47,'Growth rate'!$B$3:$S$93,9,FALSE)*VLOOKUP($F47,BY_IND_Demand_Drivers!$B$5:$J$100,9,FALSE)</f>
        <v>0</v>
      </c>
      <c r="N47" s="49">
        <f t="shared" si="4"/>
        <v>0.6</v>
      </c>
    </row>
    <row r="48" spans="1:14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 t="shared" si="0"/>
        <v>624.28164491752148</v>
      </c>
      <c r="H48" s="16">
        <f t="shared" si="1"/>
        <v>0</v>
      </c>
      <c r="I48" s="16">
        <f t="shared" si="2"/>
        <v>0</v>
      </c>
      <c r="K48" s="16">
        <f>VLOOKUP($D48,'Growth rate'!$B$3:$S$93,9,FALSE)*VLOOKUP($F48,BY_IND_Demand_Drivers!$B$5:$J$100,7,FALSE)</f>
        <v>1040.4694081958692</v>
      </c>
      <c r="L48" s="16">
        <f>VLOOKUP($D48,'Growth rate'!$B$3:$S$93,9,FALSE)*VLOOKUP($F48,BY_IND_Demand_Drivers!$B$5:$J$100,8,FALSE)</f>
        <v>0</v>
      </c>
      <c r="M48" s="16">
        <f>VLOOKUP($D48,'Growth rate'!$B$3:$S$93,9,FALSE)*VLOOKUP($F48,BY_IND_Demand_Drivers!$B$5:$J$100,9,FALSE)</f>
        <v>0</v>
      </c>
      <c r="N48" s="49">
        <f t="shared" si="4"/>
        <v>0.6</v>
      </c>
    </row>
    <row r="49" spans="1:14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 t="shared" si="0"/>
        <v>634.27015123620174</v>
      </c>
      <c r="H49" s="16">
        <f t="shared" si="1"/>
        <v>0</v>
      </c>
      <c r="I49" s="16">
        <f t="shared" si="2"/>
        <v>0</v>
      </c>
      <c r="K49" s="16">
        <f>VLOOKUP($D49,'Growth rate'!$B$3:$S$93,9,FALSE)*VLOOKUP($F49,BY_IND_Demand_Drivers!$B$5:$J$100,7,FALSE)</f>
        <v>1057.1169187270029</v>
      </c>
      <c r="L49" s="16">
        <f>VLOOKUP($D49,'Growth rate'!$B$3:$S$93,9,FALSE)*VLOOKUP($F49,BY_IND_Demand_Drivers!$B$5:$J$100,8,FALSE)</f>
        <v>0</v>
      </c>
      <c r="M49" s="16">
        <f>VLOOKUP($D49,'Growth rate'!$B$3:$S$93,9,FALSE)*VLOOKUP($F49,BY_IND_Demand_Drivers!$B$5:$J$100,9,FALSE)</f>
        <v>0</v>
      </c>
      <c r="N49" s="49">
        <f t="shared" si="4"/>
        <v>0.6</v>
      </c>
    </row>
    <row r="50" spans="1:14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 t="shared" si="0"/>
        <v>644.41847365598107</v>
      </c>
      <c r="H50" s="16">
        <f t="shared" si="1"/>
        <v>0</v>
      </c>
      <c r="I50" s="16">
        <f t="shared" si="2"/>
        <v>0</v>
      </c>
      <c r="K50" s="16">
        <f>VLOOKUP($D50,'Growth rate'!$B$3:$S$93,9,FALSE)*VLOOKUP($F50,BY_IND_Demand_Drivers!$B$5:$J$100,7,FALSE)</f>
        <v>1074.0307894266352</v>
      </c>
      <c r="L50" s="16">
        <f>VLOOKUP($D50,'Growth rate'!$B$3:$S$93,9,FALSE)*VLOOKUP($F50,BY_IND_Demand_Drivers!$B$5:$J$100,8,FALSE)</f>
        <v>0</v>
      </c>
      <c r="M50" s="16">
        <f>VLOOKUP($D50,'Growth rate'!$B$3:$S$93,9,FALSE)*VLOOKUP($F50,BY_IND_Demand_Drivers!$B$5:$J$100,9,FALSE)</f>
        <v>0</v>
      </c>
      <c r="N50" s="49">
        <f t="shared" si="4"/>
        <v>0.6</v>
      </c>
    </row>
    <row r="51" spans="1:14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 t="shared" si="0"/>
        <v>654.72916923447679</v>
      </c>
      <c r="H51" s="16">
        <f t="shared" si="1"/>
        <v>0</v>
      </c>
      <c r="I51" s="16">
        <f t="shared" si="2"/>
        <v>0</v>
      </c>
      <c r="K51" s="16">
        <f>VLOOKUP($D51,'Growth rate'!$B$3:$S$93,9,FALSE)*VLOOKUP($F51,BY_IND_Demand_Drivers!$B$5:$J$100,7,FALSE)</f>
        <v>1091.2152820574613</v>
      </c>
      <c r="L51" s="16">
        <f>VLOOKUP($D51,'Growth rate'!$B$3:$S$93,9,FALSE)*VLOOKUP($F51,BY_IND_Demand_Drivers!$B$5:$J$100,8,FALSE)</f>
        <v>0</v>
      </c>
      <c r="M51" s="16">
        <f>VLOOKUP($D51,'Growth rate'!$B$3:$S$93,9,FALSE)*VLOOKUP($F51,BY_IND_Demand_Drivers!$B$5:$J$100,9,FALSE)</f>
        <v>0</v>
      </c>
      <c r="N51" s="49">
        <f t="shared" si="4"/>
        <v>0.6</v>
      </c>
    </row>
    <row r="52" spans="1:14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 t="shared" si="0"/>
        <v>665.20483594222844</v>
      </c>
      <c r="H52" s="16">
        <f t="shared" si="1"/>
        <v>0</v>
      </c>
      <c r="I52" s="16">
        <f t="shared" si="2"/>
        <v>0</v>
      </c>
      <c r="K52" s="16">
        <f>VLOOKUP($D52,'Growth rate'!$B$3:$S$93,9,FALSE)*VLOOKUP($F52,BY_IND_Demand_Drivers!$B$5:$J$100,7,FALSE)</f>
        <v>1108.6747265703807</v>
      </c>
      <c r="L52" s="16">
        <f>VLOOKUP($D52,'Growth rate'!$B$3:$S$93,9,FALSE)*VLOOKUP($F52,BY_IND_Demand_Drivers!$B$5:$J$100,8,FALSE)</f>
        <v>0</v>
      </c>
      <c r="M52" s="16">
        <f>VLOOKUP($D52,'Growth rate'!$B$3:$S$93,9,FALSE)*VLOOKUP($F52,BY_IND_Demand_Drivers!$B$5:$J$100,9,FALSE)</f>
        <v>0</v>
      </c>
      <c r="N52" s="49">
        <f t="shared" si="4"/>
        <v>0.6</v>
      </c>
    </row>
    <row r="53" spans="1:14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 t="shared" si="0"/>
        <v>675.84811331730418</v>
      </c>
      <c r="H53" s="16">
        <f t="shared" si="1"/>
        <v>0</v>
      </c>
      <c r="I53" s="16">
        <f t="shared" si="2"/>
        <v>0</v>
      </c>
      <c r="K53" s="16">
        <f>VLOOKUP($D53,'Growth rate'!$B$3:$S$93,9,FALSE)*VLOOKUP($F53,BY_IND_Demand_Drivers!$B$5:$J$100,7,FALSE)</f>
        <v>1126.4135221955071</v>
      </c>
      <c r="L53" s="16">
        <f>VLOOKUP($D53,'Growth rate'!$B$3:$S$93,9,FALSE)*VLOOKUP($F53,BY_IND_Demand_Drivers!$B$5:$J$100,8,FALSE)</f>
        <v>0</v>
      </c>
      <c r="M53" s="16">
        <f>VLOOKUP($D53,'Growth rate'!$B$3:$S$93,9,FALSE)*VLOOKUP($F53,BY_IND_Demand_Drivers!$B$5:$J$100,9,FALSE)</f>
        <v>0</v>
      </c>
      <c r="N53" s="49">
        <f t="shared" si="4"/>
        <v>0.6</v>
      </c>
    </row>
    <row r="54" spans="1:14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 t="shared" si="0"/>
        <v>686.66168313038099</v>
      </c>
      <c r="H54" s="16">
        <f t="shared" si="1"/>
        <v>0</v>
      </c>
      <c r="I54" s="16">
        <f t="shared" si="2"/>
        <v>0</v>
      </c>
      <c r="K54" s="16">
        <f>VLOOKUP($D54,'Growth rate'!$B$3:$S$93,9,FALSE)*VLOOKUP($F54,BY_IND_Demand_Drivers!$B$5:$J$100,7,FALSE)</f>
        <v>1144.436138550635</v>
      </c>
      <c r="L54" s="16">
        <f>VLOOKUP($D54,'Growth rate'!$B$3:$S$93,9,FALSE)*VLOOKUP($F54,BY_IND_Demand_Drivers!$B$5:$J$100,8,FALSE)</f>
        <v>0</v>
      </c>
      <c r="M54" s="16">
        <f>VLOOKUP($D54,'Growth rate'!$B$3:$S$93,9,FALSE)*VLOOKUP($F54,BY_IND_Demand_Drivers!$B$5:$J$100,9,FALSE)</f>
        <v>0</v>
      </c>
      <c r="N54" s="49">
        <f t="shared" si="4"/>
        <v>0.6</v>
      </c>
    </row>
    <row r="55" spans="1:14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 t="shared" si="0"/>
        <v>697.6482700604671</v>
      </c>
      <c r="H55" s="16">
        <f t="shared" si="1"/>
        <v>0</v>
      </c>
      <c r="I55" s="16">
        <f t="shared" si="2"/>
        <v>0</v>
      </c>
      <c r="K55" s="16">
        <f>VLOOKUP($D55,'Growth rate'!$B$3:$S$93,9,FALSE)*VLOOKUP($F55,BY_IND_Demand_Drivers!$B$5:$J$100,7,FALSE)</f>
        <v>1162.7471167674453</v>
      </c>
      <c r="L55" s="16">
        <f>VLOOKUP($D55,'Growth rate'!$B$3:$S$93,9,FALSE)*VLOOKUP($F55,BY_IND_Demand_Drivers!$B$5:$J$100,8,FALSE)</f>
        <v>0</v>
      </c>
      <c r="M55" s="16">
        <f>VLOOKUP($D55,'Growth rate'!$B$3:$S$93,9,FALSE)*VLOOKUP($F55,BY_IND_Demand_Drivers!$B$5:$J$100,9,FALSE)</f>
        <v>0</v>
      </c>
      <c r="N55" s="49">
        <f t="shared" si="4"/>
        <v>0.6</v>
      </c>
    </row>
    <row r="56" spans="1:14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 t="shared" si="0"/>
        <v>708.81064238143449</v>
      </c>
      <c r="H56" s="16">
        <f t="shared" si="1"/>
        <v>0</v>
      </c>
      <c r="I56" s="16">
        <f t="shared" si="2"/>
        <v>0</v>
      </c>
      <c r="K56" s="16">
        <f>VLOOKUP($D56,'Growth rate'!$B$3:$S$93,9,FALSE)*VLOOKUP($F56,BY_IND_Demand_Drivers!$B$5:$J$100,7,FALSE)</f>
        <v>1181.3510706357242</v>
      </c>
      <c r="L56" s="16">
        <f>VLOOKUP($D56,'Growth rate'!$B$3:$S$93,9,FALSE)*VLOOKUP($F56,BY_IND_Demand_Drivers!$B$5:$J$100,8,FALSE)</f>
        <v>0</v>
      </c>
      <c r="M56" s="16">
        <f>VLOOKUP($D56,'Growth rate'!$B$3:$S$93,9,FALSE)*VLOOKUP($F56,BY_IND_Demand_Drivers!$B$5:$J$100,9,FALSE)</f>
        <v>0</v>
      </c>
      <c r="N56" s="49">
        <f t="shared" si="4"/>
        <v>0.6</v>
      </c>
    </row>
    <row r="57" spans="1:14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 t="shared" si="0"/>
        <v>720.15161265953736</v>
      </c>
      <c r="H57" s="16">
        <f t="shared" si="1"/>
        <v>0</v>
      </c>
      <c r="I57" s="16">
        <f t="shared" si="2"/>
        <v>0</v>
      </c>
      <c r="K57" s="16">
        <f>VLOOKUP($D57,'Growth rate'!$B$3:$S$93,9,FALSE)*VLOOKUP($F57,BY_IND_Demand_Drivers!$B$5:$J$100,7,FALSE)</f>
        <v>1200.2526877658956</v>
      </c>
      <c r="L57" s="16">
        <f>VLOOKUP($D57,'Growth rate'!$B$3:$S$93,9,FALSE)*VLOOKUP($F57,BY_IND_Demand_Drivers!$B$5:$J$100,8,FALSE)</f>
        <v>0</v>
      </c>
      <c r="M57" s="16">
        <f>VLOOKUP($D57,'Growth rate'!$B$3:$S$93,9,FALSE)*VLOOKUP($F57,BY_IND_Demand_Drivers!$B$5:$J$100,9,FALSE)</f>
        <v>0</v>
      </c>
      <c r="N57" s="49">
        <f t="shared" si="4"/>
        <v>0.6</v>
      </c>
    </row>
    <row r="58" spans="1:14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 t="shared" si="0"/>
        <v>731.67403846209015</v>
      </c>
      <c r="H58" s="16">
        <f t="shared" si="1"/>
        <v>0</v>
      </c>
      <c r="I58" s="16">
        <f t="shared" si="2"/>
        <v>0</v>
      </c>
      <c r="K58" s="16">
        <f>VLOOKUP($D58,'Growth rate'!$B$3:$S$93,9,FALSE)*VLOOKUP($F58,BY_IND_Demand_Drivers!$B$5:$J$100,7,FALSE)</f>
        <v>1219.4567307701502</v>
      </c>
      <c r="L58" s="16">
        <f>VLOOKUP($D58,'Growth rate'!$B$3:$S$93,9,FALSE)*VLOOKUP($F58,BY_IND_Demand_Drivers!$B$5:$J$100,8,FALSE)</f>
        <v>0</v>
      </c>
      <c r="M58" s="16">
        <f>VLOOKUP($D58,'Growth rate'!$B$3:$S$93,9,FALSE)*VLOOKUP($F58,BY_IND_Demand_Drivers!$B$5:$J$100,9,FALSE)</f>
        <v>0</v>
      </c>
      <c r="N58" s="49">
        <f t="shared" si="4"/>
        <v>0.6</v>
      </c>
    </row>
    <row r="59" spans="1:14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 t="shared" si="0"/>
        <v>743.38082307748334</v>
      </c>
      <c r="H59" s="16">
        <f t="shared" si="1"/>
        <v>0</v>
      </c>
      <c r="I59" s="16">
        <f t="shared" si="2"/>
        <v>0</v>
      </c>
      <c r="K59" s="16">
        <f>VLOOKUP($D59,'Growth rate'!$B$3:$S$93,9,FALSE)*VLOOKUP($F59,BY_IND_Demand_Drivers!$B$5:$J$100,7,FALSE)</f>
        <v>1238.9680384624724</v>
      </c>
      <c r="L59" s="16">
        <f>VLOOKUP($D59,'Growth rate'!$B$3:$S$93,9,FALSE)*VLOOKUP($F59,BY_IND_Demand_Drivers!$B$5:$J$100,8,FALSE)</f>
        <v>0</v>
      </c>
      <c r="M59" s="16">
        <f>VLOOKUP($D59,'Growth rate'!$B$3:$S$93,9,FALSE)*VLOOKUP($F59,BY_IND_Demand_Drivers!$B$5:$J$100,9,FALSE)</f>
        <v>0</v>
      </c>
      <c r="N59" s="49">
        <f t="shared" si="4"/>
        <v>0.6</v>
      </c>
    </row>
    <row r="60" spans="1:14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 t="shared" si="0"/>
        <v>755.27491624672302</v>
      </c>
      <c r="H60" s="16">
        <f t="shared" si="1"/>
        <v>0</v>
      </c>
      <c r="I60" s="16">
        <f t="shared" si="2"/>
        <v>0</v>
      </c>
      <c r="K60" s="16">
        <f>VLOOKUP($D60,'Growth rate'!$B$3:$S$93,9,FALSE)*VLOOKUP($F60,BY_IND_Demand_Drivers!$B$5:$J$100,7,FALSE)</f>
        <v>1258.7915270778717</v>
      </c>
      <c r="L60" s="16">
        <f>VLOOKUP($D60,'Growth rate'!$B$3:$S$93,9,FALSE)*VLOOKUP($F60,BY_IND_Demand_Drivers!$B$5:$J$100,8,FALSE)</f>
        <v>0</v>
      </c>
      <c r="M60" s="16">
        <f>VLOOKUP($D60,'Growth rate'!$B$3:$S$93,9,FALSE)*VLOOKUP($F60,BY_IND_Demand_Drivers!$B$5:$J$100,9,FALSE)</f>
        <v>0</v>
      </c>
      <c r="N60" s="49">
        <f t="shared" si="4"/>
        <v>0.6</v>
      </c>
    </row>
    <row r="61" spans="1:14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 t="shared" si="0"/>
        <v>767.35931490667076</v>
      </c>
      <c r="H61" s="16">
        <f t="shared" si="1"/>
        <v>0</v>
      </c>
      <c r="I61" s="16">
        <f t="shared" si="2"/>
        <v>0</v>
      </c>
      <c r="K61" s="16">
        <f>VLOOKUP($D61,'Growth rate'!$B$3:$S$93,9,FALSE)*VLOOKUP($F61,BY_IND_Demand_Drivers!$B$5:$J$100,7,FALSE)</f>
        <v>1278.9321915111179</v>
      </c>
      <c r="L61" s="16">
        <f>VLOOKUP($D61,'Growth rate'!$B$3:$S$93,9,FALSE)*VLOOKUP($F61,BY_IND_Demand_Drivers!$B$5:$J$100,8,FALSE)</f>
        <v>0</v>
      </c>
      <c r="M61" s="16">
        <f>VLOOKUP($D61,'Growth rate'!$B$3:$S$93,9,FALSE)*VLOOKUP($F61,BY_IND_Demand_Drivers!$B$5:$J$100,9,FALSE)</f>
        <v>0</v>
      </c>
      <c r="N61" s="49">
        <f t="shared" si="4"/>
        <v>0.6</v>
      </c>
    </row>
    <row r="62" spans="1:14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 t="shared" si="0"/>
        <v>779.63706394517737</v>
      </c>
      <c r="H62" s="16">
        <f t="shared" si="1"/>
        <v>0</v>
      </c>
      <c r="I62" s="16">
        <f t="shared" si="2"/>
        <v>0</v>
      </c>
      <c r="K62" s="16">
        <f>VLOOKUP($D62,'Growth rate'!$B$3:$S$93,9,FALSE)*VLOOKUP($F62,BY_IND_Demand_Drivers!$B$5:$J$100,7,FALSE)</f>
        <v>1299.3951065752956</v>
      </c>
      <c r="L62" s="16">
        <f>VLOOKUP($D62,'Growth rate'!$B$3:$S$93,9,FALSE)*VLOOKUP($F62,BY_IND_Demand_Drivers!$B$5:$J$100,8,FALSE)</f>
        <v>0</v>
      </c>
      <c r="M62" s="16">
        <f>VLOOKUP($D62,'Growth rate'!$B$3:$S$93,9,FALSE)*VLOOKUP($F62,BY_IND_Demand_Drivers!$B$5:$J$100,9,FALSE)</f>
        <v>0</v>
      </c>
      <c r="N62" s="49">
        <f t="shared" si="4"/>
        <v>0.6</v>
      </c>
    </row>
    <row r="63" spans="1:14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 t="shared" si="0"/>
        <v>792.11125696830027</v>
      </c>
      <c r="H63" s="16">
        <f t="shared" si="1"/>
        <v>0</v>
      </c>
      <c r="I63" s="16">
        <f t="shared" si="2"/>
        <v>0</v>
      </c>
      <c r="K63" s="16">
        <f>VLOOKUP($D63,'Growth rate'!$B$3:$S$93,9,FALSE)*VLOOKUP($F63,BY_IND_Demand_Drivers!$B$5:$J$100,7,FALSE)</f>
        <v>1320.1854282805004</v>
      </c>
      <c r="L63" s="16">
        <f>VLOOKUP($D63,'Growth rate'!$B$3:$S$93,9,FALSE)*VLOOKUP($F63,BY_IND_Demand_Drivers!$B$5:$J$100,8,FALSE)</f>
        <v>0</v>
      </c>
      <c r="M63" s="16">
        <f>VLOOKUP($D63,'Growth rate'!$B$3:$S$93,9,FALSE)*VLOOKUP($F63,BY_IND_Demand_Drivers!$B$5:$J$100,9,FALSE)</f>
        <v>0</v>
      </c>
      <c r="N63" s="49">
        <f t="shared" si="4"/>
        <v>0.6</v>
      </c>
    </row>
    <row r="64" spans="1:14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 t="shared" si="0"/>
        <v>804.78503707979314</v>
      </c>
      <c r="H64" s="16">
        <f t="shared" si="1"/>
        <v>0</v>
      </c>
      <c r="I64" s="16">
        <f t="shared" si="2"/>
        <v>0</v>
      </c>
      <c r="K64" s="16">
        <f>VLOOKUP($D64,'Growth rate'!$B$3:$S$93,9,FALSE)*VLOOKUP($F64,BY_IND_Demand_Drivers!$B$5:$J$100,7,FALSE)</f>
        <v>1341.3083951329886</v>
      </c>
      <c r="L64" s="16">
        <f>VLOOKUP($D64,'Growth rate'!$B$3:$S$93,9,FALSE)*VLOOKUP($F64,BY_IND_Demand_Drivers!$B$5:$J$100,8,FALSE)</f>
        <v>0</v>
      </c>
      <c r="M64" s="16">
        <f>VLOOKUP($D64,'Growth rate'!$B$3:$S$93,9,FALSE)*VLOOKUP($F64,BY_IND_Demand_Drivers!$B$5:$J$100,9,FALSE)</f>
        <v>0</v>
      </c>
      <c r="N64" s="49">
        <f t="shared" si="4"/>
        <v>0.6</v>
      </c>
    </row>
    <row r="65" spans="1:14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 t="shared" si="0"/>
        <v>817.66159767306976</v>
      </c>
      <c r="H65" s="16">
        <f t="shared" si="1"/>
        <v>0</v>
      </c>
      <c r="I65" s="16">
        <f t="shared" si="2"/>
        <v>0</v>
      </c>
      <c r="K65" s="16">
        <f>VLOOKUP($D65,'Growth rate'!$B$3:$S$93,9,FALSE)*VLOOKUP($F65,BY_IND_Demand_Drivers!$B$5:$J$100,7,FALSE)</f>
        <v>1362.7693294551163</v>
      </c>
      <c r="L65" s="16">
        <f>VLOOKUP($D65,'Growth rate'!$B$3:$S$93,9,FALSE)*VLOOKUP($F65,BY_IND_Demand_Drivers!$B$5:$J$100,8,FALSE)</f>
        <v>0</v>
      </c>
      <c r="M65" s="16">
        <f>VLOOKUP($D65,'Growth rate'!$B$3:$S$93,9,FALSE)*VLOOKUP($F65,BY_IND_Demand_Drivers!$B$5:$J$100,9,FALSE)</f>
        <v>0</v>
      </c>
      <c r="N65" s="49">
        <f t="shared" si="4"/>
        <v>0.6</v>
      </c>
    </row>
    <row r="66" spans="1:14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 t="shared" si="0"/>
        <v>830.74418323583893</v>
      </c>
      <c r="H66" s="16">
        <f t="shared" si="1"/>
        <v>0</v>
      </c>
      <c r="I66" s="16">
        <f t="shared" si="2"/>
        <v>0</v>
      </c>
      <c r="K66" s="16">
        <f>VLOOKUP($D66,'Growth rate'!$B$3:$S$93,9,FALSE)*VLOOKUP($F66,BY_IND_Demand_Drivers!$B$5:$J$100,7,FALSE)</f>
        <v>1384.5736387263983</v>
      </c>
      <c r="L66" s="16">
        <f>VLOOKUP($D66,'Growth rate'!$B$3:$S$93,9,FALSE)*VLOOKUP($F66,BY_IND_Demand_Drivers!$B$5:$J$100,8,FALSE)</f>
        <v>0</v>
      </c>
      <c r="M66" s="16">
        <f>VLOOKUP($D66,'Growth rate'!$B$3:$S$93,9,FALSE)*VLOOKUP($F66,BY_IND_Demand_Drivers!$B$5:$J$100,9,FALSE)</f>
        <v>0</v>
      </c>
      <c r="N66" s="49">
        <f t="shared" si="4"/>
        <v>0.6</v>
      </c>
    </row>
    <row r="67" spans="1:14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 t="shared" si="0"/>
        <v>844.03609016761254</v>
      </c>
      <c r="H67" s="16">
        <f t="shared" si="1"/>
        <v>0</v>
      </c>
      <c r="I67" s="16">
        <f t="shared" si="2"/>
        <v>0</v>
      </c>
      <c r="K67" s="16">
        <f>VLOOKUP($D67,'Growth rate'!$B$3:$S$93,9,FALSE)*VLOOKUP($F67,BY_IND_Demand_Drivers!$B$5:$J$100,7,FALSE)</f>
        <v>1406.726816946021</v>
      </c>
      <c r="L67" s="16">
        <f>VLOOKUP($D67,'Growth rate'!$B$3:$S$93,9,FALSE)*VLOOKUP($F67,BY_IND_Demand_Drivers!$B$5:$J$100,8,FALSE)</f>
        <v>0</v>
      </c>
      <c r="M67" s="16">
        <f>VLOOKUP($D67,'Growth rate'!$B$3:$S$93,9,FALSE)*VLOOKUP($F67,BY_IND_Demand_Drivers!$B$5:$J$100,9,FALSE)</f>
        <v>0</v>
      </c>
      <c r="N67" s="49">
        <f t="shared" si="4"/>
        <v>0.6</v>
      </c>
    </row>
    <row r="68" spans="1:14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 t="shared" si="0"/>
        <v>857.54066761029424</v>
      </c>
      <c r="H68" s="16">
        <f t="shared" si="1"/>
        <v>0</v>
      </c>
      <c r="I68" s="16">
        <f t="shared" si="2"/>
        <v>0</v>
      </c>
      <c r="K68" s="16">
        <f>VLOOKUP($D68,'Growth rate'!$B$3:$S$93,9,FALSE)*VLOOKUP($F68,BY_IND_Demand_Drivers!$B$5:$J$100,7,FALSE)</f>
        <v>1429.2344460171571</v>
      </c>
      <c r="L68" s="16">
        <f>VLOOKUP($D68,'Growth rate'!$B$3:$S$93,9,FALSE)*VLOOKUP($F68,BY_IND_Demand_Drivers!$B$5:$J$100,8,FALSE)</f>
        <v>0</v>
      </c>
      <c r="M68" s="16">
        <f>VLOOKUP($D68,'Growth rate'!$B$3:$S$93,9,FALSE)*VLOOKUP($F68,BY_IND_Demand_Drivers!$B$5:$J$100,9,FALSE)</f>
        <v>0</v>
      </c>
      <c r="N68" s="49">
        <f t="shared" si="4"/>
        <v>0.6</v>
      </c>
    </row>
    <row r="69" spans="1:14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 t="shared" ref="G69:G132" si="5">K69*$N69</f>
        <v>871.26131829205895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rate'!$B$3:$S$93,9,FALSE)*VLOOKUP($F69,BY_IND_Demand_Drivers!$B$5:$J$100,7,FALSE)</f>
        <v>1452.1021971534317</v>
      </c>
      <c r="L69" s="16">
        <f>VLOOKUP($D69,'Growth rate'!$B$3:$S$93,9,FALSE)*VLOOKUP($F69,BY_IND_Demand_Drivers!$B$5:$J$100,8,FALSE)</f>
        <v>0</v>
      </c>
      <c r="M69" s="16">
        <f>VLOOKUP($D69,'Growth rate'!$B$3:$S$93,9,FALSE)*VLOOKUP($F69,BY_IND_Demand_Drivers!$B$5:$J$100,9,FALSE)</f>
        <v>0</v>
      </c>
      <c r="N69" s="49">
        <f t="shared" si="4"/>
        <v>0.6</v>
      </c>
    </row>
    <row r="70" spans="1:14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 t="shared" si="5"/>
        <v>885.20149938473196</v>
      </c>
      <c r="H70" s="16">
        <f t="shared" si="6"/>
        <v>0</v>
      </c>
      <c r="I70" s="16">
        <f t="shared" si="7"/>
        <v>0</v>
      </c>
      <c r="K70" s="16">
        <f>VLOOKUP($D70,'Growth rate'!$B$3:$S$93,9,FALSE)*VLOOKUP($F70,BY_IND_Demand_Drivers!$B$5:$J$100,7,FALSE)</f>
        <v>1475.3358323078867</v>
      </c>
      <c r="L70" s="16">
        <f>VLOOKUP($D70,'Growth rate'!$B$3:$S$93,9,FALSE)*VLOOKUP($F70,BY_IND_Demand_Drivers!$B$5:$J$100,8,FALSE)</f>
        <v>0</v>
      </c>
      <c r="M70" s="16">
        <f>VLOOKUP($D70,'Growth rate'!$B$3:$S$93,9,FALSE)*VLOOKUP($F70,BY_IND_Demand_Drivers!$B$5:$J$100,9,FALSE)</f>
        <v>0</v>
      </c>
      <c r="N70" s="49">
        <f t="shared" si="4"/>
        <v>0.6</v>
      </c>
    </row>
    <row r="71" spans="1:14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 t="shared" si="5"/>
        <v>899.36472337488772</v>
      </c>
      <c r="H71" s="16">
        <f t="shared" si="6"/>
        <v>0</v>
      </c>
      <c r="I71" s="16">
        <f t="shared" si="7"/>
        <v>0</v>
      </c>
      <c r="K71" s="16">
        <f>VLOOKUP($D71,'Growth rate'!$B$3:$S$93,9,FALSE)*VLOOKUP($F71,BY_IND_Demand_Drivers!$B$5:$J$100,7,FALSE)</f>
        <v>1498.9412056248129</v>
      </c>
      <c r="L71" s="16">
        <f>VLOOKUP($D71,'Growth rate'!$B$3:$S$93,9,FALSE)*VLOOKUP($F71,BY_IND_Demand_Drivers!$B$5:$J$100,8,FALSE)</f>
        <v>0</v>
      </c>
      <c r="M71" s="16">
        <f>VLOOKUP($D71,'Growth rate'!$B$3:$S$93,9,FALSE)*VLOOKUP($F71,BY_IND_Demand_Drivers!$B$5:$J$100,9,FALSE)</f>
        <v>0</v>
      </c>
      <c r="N71" s="49">
        <f t="shared" si="4"/>
        <v>0.6</v>
      </c>
    </row>
    <row r="72" spans="1:14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 t="shared" si="5"/>
        <v>913.75455894888603</v>
      </c>
      <c r="H72" s="16">
        <f t="shared" si="6"/>
        <v>0</v>
      </c>
      <c r="I72" s="16">
        <f t="shared" si="7"/>
        <v>0</v>
      </c>
      <c r="K72" s="16">
        <f>VLOOKUP($D72,'Growth rate'!$B$3:$S$93,9,FALSE)*VLOOKUP($F72,BY_IND_Demand_Drivers!$B$5:$J$100,7,FALSE)</f>
        <v>1522.92426491481</v>
      </c>
      <c r="L72" s="16">
        <f>VLOOKUP($D72,'Growth rate'!$B$3:$S$93,9,FALSE)*VLOOKUP($F72,BY_IND_Demand_Drivers!$B$5:$J$100,8,FALSE)</f>
        <v>0</v>
      </c>
      <c r="M72" s="16">
        <f>VLOOKUP($D72,'Growth rate'!$B$3:$S$93,9,FALSE)*VLOOKUP($F72,BY_IND_Demand_Drivers!$B$5:$J$100,9,FALSE)</f>
        <v>0</v>
      </c>
      <c r="N72" s="49">
        <f t="shared" si="4"/>
        <v>0.6</v>
      </c>
    </row>
    <row r="73" spans="1:14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 t="shared" si="5"/>
        <v>928.37463189206835</v>
      </c>
      <c r="H73" s="16">
        <f t="shared" si="6"/>
        <v>0</v>
      </c>
      <c r="I73" s="16">
        <f t="shared" si="7"/>
        <v>0</v>
      </c>
      <c r="K73" s="16">
        <f>VLOOKUP($D73,'Growth rate'!$B$3:$S$93,9,FALSE)*VLOOKUP($F73,BY_IND_Demand_Drivers!$B$5:$J$100,7,FALSE)</f>
        <v>1547.2910531534474</v>
      </c>
      <c r="L73" s="16">
        <f>VLOOKUP($D73,'Growth rate'!$B$3:$S$93,9,FALSE)*VLOOKUP($F73,BY_IND_Demand_Drivers!$B$5:$J$100,8,FALSE)</f>
        <v>0</v>
      </c>
      <c r="M73" s="16">
        <f>VLOOKUP($D73,'Growth rate'!$B$3:$S$93,9,FALSE)*VLOOKUP($F73,BY_IND_Demand_Drivers!$B$5:$J$100,9,FALSE)</f>
        <v>0</v>
      </c>
      <c r="N73" s="49">
        <f t="shared" si="4"/>
        <v>0.6</v>
      </c>
    </row>
    <row r="74" spans="1:14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 t="shared" si="5"/>
        <v>943.22862600234112</v>
      </c>
      <c r="H74" s="16">
        <f t="shared" si="6"/>
        <v>0</v>
      </c>
      <c r="I74" s="16">
        <f t="shared" si="7"/>
        <v>0</v>
      </c>
      <c r="K74" s="16">
        <f>VLOOKUP($D74,'Growth rate'!$B$3:$S$93,9,FALSE)*VLOOKUP($F74,BY_IND_Demand_Drivers!$B$5:$J$100,7,FALSE)</f>
        <v>1572.047710003902</v>
      </c>
      <c r="L74" s="16">
        <f>VLOOKUP($D74,'Growth rate'!$B$3:$S$93,9,FALSE)*VLOOKUP($F74,BY_IND_Demand_Drivers!$B$5:$J$100,8,FALSE)</f>
        <v>0</v>
      </c>
      <c r="M74" s="16">
        <f>VLOOKUP($D74,'Growth rate'!$B$3:$S$93,9,FALSE)*VLOOKUP($F74,BY_IND_Demand_Drivers!$B$5:$J$100,9,FALSE)</f>
        <v>0</v>
      </c>
      <c r="N74" s="49">
        <f t="shared" si="4"/>
        <v>0.6</v>
      </c>
    </row>
    <row r="75" spans="1:14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 t="shared" si="5"/>
        <v>958.32028401837886</v>
      </c>
      <c r="H75" s="16">
        <f t="shared" si="6"/>
        <v>0</v>
      </c>
      <c r="I75" s="16">
        <f t="shared" si="7"/>
        <v>0</v>
      </c>
      <c r="K75" s="16">
        <f>VLOOKUP($D75,'Growth rate'!$B$3:$S$93,9,FALSE)*VLOOKUP($F75,BY_IND_Demand_Drivers!$B$5:$J$100,7,FALSE)</f>
        <v>1597.2004733639649</v>
      </c>
      <c r="L75" s="16">
        <f>VLOOKUP($D75,'Growth rate'!$B$3:$S$93,9,FALSE)*VLOOKUP($F75,BY_IND_Demand_Drivers!$B$5:$J$100,8,FALSE)</f>
        <v>0</v>
      </c>
      <c r="M75" s="16">
        <f>VLOOKUP($D75,'Growth rate'!$B$3:$S$93,9,FALSE)*VLOOKUP($F75,BY_IND_Demand_Drivers!$B$5:$J$100,9,FALSE)</f>
        <v>0</v>
      </c>
      <c r="N75" s="49">
        <f t="shared" si="4"/>
        <v>0.6</v>
      </c>
    </row>
    <row r="76" spans="1:14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 t="shared" si="5"/>
        <v>973.65340856267289</v>
      </c>
      <c r="H76" s="16">
        <f t="shared" si="6"/>
        <v>0</v>
      </c>
      <c r="I76" s="16">
        <f t="shared" si="7"/>
        <v>0</v>
      </c>
      <c r="K76" s="16">
        <f>VLOOKUP($D76,'Growth rate'!$B$3:$S$93,9,FALSE)*VLOOKUP($F76,BY_IND_Demand_Drivers!$B$5:$J$100,7,FALSE)</f>
        <v>1622.7556809377882</v>
      </c>
      <c r="L76" s="16">
        <f>VLOOKUP($D76,'Growth rate'!$B$3:$S$93,9,FALSE)*VLOOKUP($F76,BY_IND_Demand_Drivers!$B$5:$J$100,8,FALSE)</f>
        <v>0</v>
      </c>
      <c r="M76" s="16">
        <f>VLOOKUP($D76,'Growth rate'!$B$3:$S$93,9,FALSE)*VLOOKUP($F76,BY_IND_Demand_Drivers!$B$5:$J$100,9,FALSE)</f>
        <v>0</v>
      </c>
      <c r="N76" s="49">
        <f t="shared" si="4"/>
        <v>0.6</v>
      </c>
    </row>
    <row r="77" spans="1:14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 t="shared" si="5"/>
        <v>989.23186309967571</v>
      </c>
      <c r="H77" s="16">
        <f t="shared" si="6"/>
        <v>0</v>
      </c>
      <c r="I77" s="16">
        <f t="shared" si="7"/>
        <v>0</v>
      </c>
      <c r="K77" s="16">
        <f>VLOOKUP($D77,'Growth rate'!$B$3:$S$93,9,FALSE)*VLOOKUP($F77,BY_IND_Demand_Drivers!$B$5:$J$100,7,FALSE)</f>
        <v>1648.719771832793</v>
      </c>
      <c r="L77" s="16">
        <f>VLOOKUP($D77,'Growth rate'!$B$3:$S$93,9,FALSE)*VLOOKUP($F77,BY_IND_Demand_Drivers!$B$5:$J$100,8,FALSE)</f>
        <v>0</v>
      </c>
      <c r="M77" s="16">
        <f>VLOOKUP($D77,'Growth rate'!$B$3:$S$93,9,FALSE)*VLOOKUP($F77,BY_IND_Demand_Drivers!$B$5:$J$100,9,FALSE)</f>
        <v>0</v>
      </c>
      <c r="N77" s="49">
        <f t="shared" si="4"/>
        <v>0.6</v>
      </c>
    </row>
    <row r="78" spans="1:14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 t="shared" si="5"/>
        <v>1005.0595729092706</v>
      </c>
      <c r="H78" s="16">
        <f t="shared" si="6"/>
        <v>0</v>
      </c>
      <c r="I78" s="16">
        <f t="shared" si="7"/>
        <v>0</v>
      </c>
      <c r="K78" s="16">
        <f>VLOOKUP($D78,'Growth rate'!$B$3:$S$93,9,FALSE)*VLOOKUP($F78,BY_IND_Demand_Drivers!$B$5:$J$100,7,FALSE)</f>
        <v>1675.0992881821178</v>
      </c>
      <c r="L78" s="16">
        <f>VLOOKUP($D78,'Growth rate'!$B$3:$S$93,9,FALSE)*VLOOKUP($F78,BY_IND_Demand_Drivers!$B$5:$J$100,8,FALSE)</f>
        <v>0</v>
      </c>
      <c r="M78" s="16">
        <f>VLOOKUP($D78,'Growth rate'!$B$3:$S$93,9,FALSE)*VLOOKUP($F78,BY_IND_Demand_Drivers!$B$5:$J$100,9,FALSE)</f>
        <v>0</v>
      </c>
      <c r="N78" s="49">
        <f t="shared" si="4"/>
        <v>0.6</v>
      </c>
    </row>
    <row r="79" spans="1:14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 t="shared" si="5"/>
        <v>1021.1405260758189</v>
      </c>
      <c r="H79" s="16">
        <f t="shared" si="6"/>
        <v>0</v>
      </c>
      <c r="I79" s="16">
        <f t="shared" si="7"/>
        <v>0</v>
      </c>
      <c r="K79" s="16">
        <f>VLOOKUP($D79,'Growth rate'!$B$3:$S$93,9,FALSE)*VLOOKUP($F79,BY_IND_Demand_Drivers!$B$5:$J$100,7,FALSE)</f>
        <v>1701.9008767930316</v>
      </c>
      <c r="L79" s="16">
        <f>VLOOKUP($D79,'Growth rate'!$B$3:$S$93,9,FALSE)*VLOOKUP($F79,BY_IND_Demand_Drivers!$B$5:$J$100,8,FALSE)</f>
        <v>0</v>
      </c>
      <c r="M79" s="16">
        <f>VLOOKUP($D79,'Growth rate'!$B$3:$S$93,9,FALSE)*VLOOKUP($F79,BY_IND_Demand_Drivers!$B$5:$J$100,9,FALSE)</f>
        <v>0</v>
      </c>
      <c r="N79" s="49">
        <f t="shared" si="4"/>
        <v>0.6</v>
      </c>
    </row>
    <row r="80" spans="1:14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 t="shared" si="5"/>
        <v>1037.478774493032</v>
      </c>
      <c r="H80" s="16">
        <f t="shared" si="6"/>
        <v>0</v>
      </c>
      <c r="I80" s="16">
        <f t="shared" si="7"/>
        <v>0</v>
      </c>
      <c r="K80" s="16">
        <f>VLOOKUP($D80,'Growth rate'!$B$3:$S$93,9,FALSE)*VLOOKUP($F80,BY_IND_Demand_Drivers!$B$5:$J$100,7,FALSE)</f>
        <v>1729.1312908217201</v>
      </c>
      <c r="L80" s="16">
        <f>VLOOKUP($D80,'Growth rate'!$B$3:$S$93,9,FALSE)*VLOOKUP($F80,BY_IND_Demand_Drivers!$B$5:$J$100,8,FALSE)</f>
        <v>0</v>
      </c>
      <c r="M80" s="16">
        <f>VLOOKUP($D80,'Growth rate'!$B$3:$S$93,9,FALSE)*VLOOKUP($F80,BY_IND_Demand_Drivers!$B$5:$J$100,9,FALSE)</f>
        <v>0</v>
      </c>
      <c r="N80" s="49">
        <f t="shared" si="4"/>
        <v>0.6</v>
      </c>
    </row>
    <row r="81" spans="1:14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 t="shared" si="5"/>
        <v>1054.0784348849206</v>
      </c>
      <c r="H81" s="16">
        <f t="shared" si="6"/>
        <v>0</v>
      </c>
      <c r="I81" s="16">
        <f t="shared" si="7"/>
        <v>0</v>
      </c>
      <c r="K81" s="16">
        <f>VLOOKUP($D81,'Growth rate'!$B$3:$S$93,9,FALSE)*VLOOKUP($F81,BY_IND_Demand_Drivers!$B$5:$J$100,7,FALSE)</f>
        <v>1756.7973914748679</v>
      </c>
      <c r="L81" s="16">
        <f>VLOOKUP($D81,'Growth rate'!$B$3:$S$93,9,FALSE)*VLOOKUP($F81,BY_IND_Demand_Drivers!$B$5:$J$100,8,FALSE)</f>
        <v>0</v>
      </c>
      <c r="M81" s="16">
        <f>VLOOKUP($D81,'Growth rate'!$B$3:$S$93,9,FALSE)*VLOOKUP($F81,BY_IND_Demand_Drivers!$B$5:$J$100,9,FALSE)</f>
        <v>0</v>
      </c>
      <c r="N81" s="49">
        <f t="shared" si="4"/>
        <v>0.6</v>
      </c>
    </row>
    <row r="82" spans="1:14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 t="shared" si="5"/>
        <v>1070.9436898430795</v>
      </c>
      <c r="H82" s="16">
        <f t="shared" si="6"/>
        <v>0</v>
      </c>
      <c r="I82" s="16">
        <f t="shared" si="7"/>
        <v>0</v>
      </c>
      <c r="K82" s="16">
        <f>VLOOKUP($D82,'Growth rate'!$B$3:$S$93,9,FALSE)*VLOOKUP($F82,BY_IND_Demand_Drivers!$B$5:$J$100,7,FALSE)</f>
        <v>1784.9061497384657</v>
      </c>
      <c r="L82" s="16">
        <f>VLOOKUP($D82,'Growth rate'!$B$3:$S$93,9,FALSE)*VLOOKUP($F82,BY_IND_Demand_Drivers!$B$5:$J$100,8,FALSE)</f>
        <v>0</v>
      </c>
      <c r="M82" s="16">
        <f>VLOOKUP($D82,'Growth rate'!$B$3:$S$93,9,FALSE)*VLOOKUP($F82,BY_IND_Demand_Drivers!$B$5:$J$100,9,FALSE)</f>
        <v>0</v>
      </c>
      <c r="N82" s="49">
        <f t="shared" si="4"/>
        <v>0.6</v>
      </c>
    </row>
    <row r="83" spans="1:14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 t="shared" si="5"/>
        <v>1088.0787888805687</v>
      </c>
      <c r="H83" s="16">
        <f t="shared" si="6"/>
        <v>0</v>
      </c>
      <c r="I83" s="16">
        <f t="shared" si="7"/>
        <v>0</v>
      </c>
      <c r="K83" s="16">
        <f>VLOOKUP($D83,'Growth rate'!$B$3:$S$93,9,FALSE)*VLOOKUP($F83,BY_IND_Demand_Drivers!$B$5:$J$100,7,FALSE)</f>
        <v>1813.4646481342813</v>
      </c>
      <c r="L83" s="16">
        <f>VLOOKUP($D83,'Growth rate'!$B$3:$S$93,9,FALSE)*VLOOKUP($F83,BY_IND_Demand_Drivers!$B$5:$J$100,8,FALSE)</f>
        <v>0</v>
      </c>
      <c r="M83" s="16">
        <f>VLOOKUP($D83,'Growth rate'!$B$3:$S$93,9,FALSE)*VLOOKUP($F83,BY_IND_Demand_Drivers!$B$5:$J$100,9,FALSE)</f>
        <v>0</v>
      </c>
      <c r="N83" s="49">
        <f t="shared" si="4"/>
        <v>0.6</v>
      </c>
    </row>
    <row r="84" spans="1:14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 t="shared" si="5"/>
        <v>1105.488049502658</v>
      </c>
      <c r="H84" s="16">
        <f t="shared" si="6"/>
        <v>0</v>
      </c>
      <c r="I84" s="16">
        <f t="shared" si="7"/>
        <v>0</v>
      </c>
      <c r="K84" s="16">
        <f>VLOOKUP($D84,'Growth rate'!$B$3:$S$93,9,FALSE)*VLOOKUP($F84,BY_IND_Demand_Drivers!$B$5:$J$100,7,FALSE)</f>
        <v>1842.4800825044299</v>
      </c>
      <c r="L84" s="16">
        <f>VLOOKUP($D84,'Growth rate'!$B$3:$S$93,9,FALSE)*VLOOKUP($F84,BY_IND_Demand_Drivers!$B$5:$J$100,8,FALSE)</f>
        <v>0</v>
      </c>
      <c r="M84" s="16">
        <f>VLOOKUP($D84,'Growth rate'!$B$3:$S$93,9,FALSE)*VLOOKUP($F84,BY_IND_Demand_Drivers!$B$5:$J$100,9,FALSE)</f>
        <v>0</v>
      </c>
      <c r="N84" s="49">
        <f t="shared" si="4"/>
        <v>0.6</v>
      </c>
    </row>
    <row r="85" spans="1:14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 t="shared" si="5"/>
        <v>1123.1758582947004</v>
      </c>
      <c r="H85" s="16">
        <f t="shared" si="6"/>
        <v>0</v>
      </c>
      <c r="I85" s="16">
        <f t="shared" si="7"/>
        <v>0</v>
      </c>
      <c r="K85" s="16">
        <f>VLOOKUP($D85,'Growth rate'!$B$3:$S$93,9,FALSE)*VLOOKUP($F85,BY_IND_Demand_Drivers!$B$5:$J$100,7,FALSE)</f>
        <v>1871.9597638245009</v>
      </c>
      <c r="L85" s="16">
        <f>VLOOKUP($D85,'Growth rate'!$B$3:$S$93,9,FALSE)*VLOOKUP($F85,BY_IND_Demand_Drivers!$B$5:$J$100,8,FALSE)</f>
        <v>0</v>
      </c>
      <c r="M85" s="16">
        <f>VLOOKUP($D85,'Growth rate'!$B$3:$S$93,9,FALSE)*VLOOKUP($F85,BY_IND_Demand_Drivers!$B$5:$J$100,9,FALSE)</f>
        <v>0</v>
      </c>
      <c r="N85" s="49">
        <f t="shared" si="4"/>
        <v>0.6</v>
      </c>
    </row>
    <row r="86" spans="1:14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 t="shared" si="5"/>
        <v>19.0435444039604</v>
      </c>
      <c r="H86" s="16">
        <f t="shared" si="6"/>
        <v>0</v>
      </c>
      <c r="I86" s="16">
        <f t="shared" si="7"/>
        <v>0</v>
      </c>
      <c r="K86" s="16">
        <f>VLOOKUP($D86,'Growth rate'!$B$3:$S$93,9,FALSE)*VLOOKUP($F86,BY_IND_Demand_Drivers!$B$5:$J$100,7,FALSE)</f>
        <v>19.0435444039604</v>
      </c>
      <c r="L86" s="16">
        <f>VLOOKUP($D86,'Growth rate'!$B$3:$S$93,9,FALSE)*VLOOKUP($F86,BY_IND_Demand_Drivers!$B$5:$J$100,8,FALSE)</f>
        <v>0</v>
      </c>
      <c r="M86" s="16">
        <f>VLOOKUP($D86,'Growth rate'!$B$3:$S$93,9,FALSE)*VLOOKUP($F86,BY_IND_Demand_Drivers!$B$5:$J$100,9,FALSE)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 t="shared" si="5"/>
        <v>20.586782690911594</v>
      </c>
      <c r="H87" s="16">
        <f t="shared" si="6"/>
        <v>0</v>
      </c>
      <c r="I87" s="16">
        <f t="shared" si="7"/>
        <v>0</v>
      </c>
      <c r="K87" s="16">
        <f>VLOOKUP($D87,'Growth rate'!$B$3:$S$93,9,FALSE)*VLOOKUP($F87,BY_IND_Demand_Drivers!$B$5:$J$100,7,FALSE)</f>
        <v>20.586782690911594</v>
      </c>
      <c r="L87" s="16">
        <f>VLOOKUP($D87,'Growth rate'!$B$3:$S$93,9,FALSE)*VLOOKUP($F87,BY_IND_Demand_Drivers!$B$5:$J$100,8,FALSE)</f>
        <v>0</v>
      </c>
      <c r="M87" s="16">
        <f>VLOOKUP($D87,'Growth rate'!$B$3:$S$93,9,FALSE)*VLOOKUP($F87,BY_IND_Demand_Drivers!$B$5:$J$100,9,FALSE)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 t="shared" si="5"/>
        <v>22.130020977862788</v>
      </c>
      <c r="H88" s="16">
        <f t="shared" si="6"/>
        <v>0</v>
      </c>
      <c r="I88" s="16">
        <f t="shared" si="7"/>
        <v>0</v>
      </c>
      <c r="K88" s="16">
        <f>VLOOKUP($D88,'Growth rate'!$B$3:$S$93,9,FALSE)*VLOOKUP($F88,BY_IND_Demand_Drivers!$B$5:$J$100,7,FALSE)</f>
        <v>22.130020977862788</v>
      </c>
      <c r="L88" s="16">
        <f>VLOOKUP($D88,'Growth rate'!$B$3:$S$93,9,FALSE)*VLOOKUP($F88,BY_IND_Demand_Drivers!$B$5:$J$100,8,FALSE)</f>
        <v>0</v>
      </c>
      <c r="M88" s="16">
        <f>VLOOKUP($D88,'Growth rate'!$B$3:$S$93,9,FALSE)*VLOOKUP($F88,BY_IND_Demand_Drivers!$B$5:$J$100,9,FALSE)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 t="shared" si="5"/>
        <v>23.673259264813982</v>
      </c>
      <c r="H89" s="16">
        <f t="shared" si="6"/>
        <v>0</v>
      </c>
      <c r="I89" s="16">
        <f t="shared" si="7"/>
        <v>0</v>
      </c>
      <c r="K89" s="16">
        <f>VLOOKUP($D89,'Growth rate'!$B$3:$S$93,9,FALSE)*VLOOKUP($F89,BY_IND_Demand_Drivers!$B$5:$J$100,7,FALSE)</f>
        <v>23.673259264813982</v>
      </c>
      <c r="L89" s="16">
        <f>VLOOKUP($D89,'Growth rate'!$B$3:$S$93,9,FALSE)*VLOOKUP($F89,BY_IND_Demand_Drivers!$B$5:$J$100,8,FALSE)</f>
        <v>0</v>
      </c>
      <c r="M89" s="16">
        <f>VLOOKUP($D89,'Growth rate'!$B$3:$S$93,9,FALSE)*VLOOKUP($F89,BY_IND_Demand_Drivers!$B$5:$J$100,9,FALSE)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 t="shared" si="5"/>
        <v>25.216497551765173</v>
      </c>
      <c r="H90" s="16">
        <f t="shared" si="6"/>
        <v>0</v>
      </c>
      <c r="I90" s="16">
        <f t="shared" si="7"/>
        <v>0</v>
      </c>
      <c r="K90" s="16">
        <f>VLOOKUP($D90,'Growth rate'!$B$3:$S$93,9,FALSE)*VLOOKUP($F90,BY_IND_Demand_Drivers!$B$5:$J$100,7,FALSE)</f>
        <v>25.216497551765173</v>
      </c>
      <c r="L90" s="16">
        <f>VLOOKUP($D90,'Growth rate'!$B$3:$S$93,9,FALSE)*VLOOKUP($F90,BY_IND_Demand_Drivers!$B$5:$J$100,8,FALSE)</f>
        <v>0</v>
      </c>
      <c r="M90" s="16">
        <f>VLOOKUP($D90,'Growth rate'!$B$3:$S$93,9,FALSE)*VLOOKUP($F90,BY_IND_Demand_Drivers!$B$5:$J$100,9,FALSE)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 t="shared" si="5"/>
        <v>26.759735838716367</v>
      </c>
      <c r="H91" s="16">
        <f t="shared" si="6"/>
        <v>0</v>
      </c>
      <c r="I91" s="16">
        <f t="shared" si="7"/>
        <v>0</v>
      </c>
      <c r="K91" s="16">
        <f>VLOOKUP($D91,'Growth rate'!$B$3:$S$93,9,FALSE)*VLOOKUP($F91,BY_IND_Demand_Drivers!$B$5:$J$100,7,FALSE)</f>
        <v>26.759735838716367</v>
      </c>
      <c r="L91" s="16">
        <f>VLOOKUP($D91,'Growth rate'!$B$3:$S$93,9,FALSE)*VLOOKUP($F91,BY_IND_Demand_Drivers!$B$5:$J$100,8,FALSE)</f>
        <v>0</v>
      </c>
      <c r="M91" s="16">
        <f>VLOOKUP($D91,'Growth rate'!$B$3:$S$93,9,FALSE)*VLOOKUP($F91,BY_IND_Demand_Drivers!$B$5:$J$100,9,FALSE)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 t="shared" si="5"/>
        <v>25.472676713100807</v>
      </c>
      <c r="H92" s="16">
        <f t="shared" si="6"/>
        <v>0</v>
      </c>
      <c r="I92" s="16">
        <f t="shared" si="7"/>
        <v>0</v>
      </c>
      <c r="K92" s="16">
        <f>VLOOKUP($D92,'Growth rate'!$B$3:$S$93,9,FALSE)*VLOOKUP($F92,BY_IND_Demand_Drivers!$B$5:$J$100,7,FALSE)</f>
        <v>28.302974125667561</v>
      </c>
      <c r="L92" s="16">
        <f>VLOOKUP($D92,'Growth rate'!$B$3:$S$93,9,FALSE)*VLOOKUP($F92,BY_IND_Demand_Drivers!$B$5:$J$100,8,FALSE)</f>
        <v>0</v>
      </c>
      <c r="M92" s="16">
        <f>VLOOKUP($D92,'Growth rate'!$B$3:$S$93,9,FALSE)*VLOOKUP($F92,BY_IND_Demand_Drivers!$B$5:$J$100,9,FALSE)</f>
        <v>0</v>
      </c>
      <c r="N92" s="49">
        <f>N10</f>
        <v>0.9</v>
      </c>
    </row>
    <row r="93" spans="1:14">
      <c r="A93" s="16">
        <f t="shared" si="9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 t="shared" si="5"/>
        <v>26.563129047230692</v>
      </c>
      <c r="H93" s="16">
        <f t="shared" si="6"/>
        <v>0</v>
      </c>
      <c r="I93" s="16">
        <f t="shared" si="7"/>
        <v>0</v>
      </c>
      <c r="K93" s="16">
        <f>VLOOKUP($D93,'Growth rate'!$B$3:$S$93,9,FALSE)*VLOOKUP($F93,BY_IND_Demand_Drivers!$B$5:$J$100,7,FALSE)</f>
        <v>29.846212412618755</v>
      </c>
      <c r="L93" s="16">
        <f>VLOOKUP($D93,'Growth rate'!$B$3:$S$93,9,FALSE)*VLOOKUP($F93,BY_IND_Demand_Drivers!$B$5:$J$100,8,FALSE)</f>
        <v>0</v>
      </c>
      <c r="M93" s="16">
        <f>VLOOKUP($D93,'Growth rate'!$B$3:$S$93,9,FALSE)*VLOOKUP($F93,BY_IND_Demand_Drivers!$B$5:$J$100,9,FALSE)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 t="shared" si="5"/>
        <v>27.622716615621556</v>
      </c>
      <c r="H94" s="16">
        <f t="shared" si="6"/>
        <v>0</v>
      </c>
      <c r="I94" s="16">
        <f t="shared" si="7"/>
        <v>0</v>
      </c>
      <c r="K94" s="16">
        <f>VLOOKUP($D94,'Growth rate'!$B$3:$S$93,9,FALSE)*VLOOKUP($F94,BY_IND_Demand_Drivers!$B$5:$J$100,7,FALSE)</f>
        <v>31.389450699569949</v>
      </c>
      <c r="L94" s="16">
        <f>VLOOKUP($D94,'Growth rate'!$B$3:$S$93,9,FALSE)*VLOOKUP($F94,BY_IND_Demand_Drivers!$B$5:$J$100,8,FALSE)</f>
        <v>0</v>
      </c>
      <c r="M94" s="16">
        <f>VLOOKUP($D94,'Growth rate'!$B$3:$S$93,9,FALSE)*VLOOKUP($F94,BY_IND_Demand_Drivers!$B$5:$J$100,9,FALSE)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 t="shared" si="5"/>
        <v>28.651439418273394</v>
      </c>
      <c r="H95" s="16">
        <f t="shared" si="6"/>
        <v>0</v>
      </c>
      <c r="I95" s="16">
        <f t="shared" si="7"/>
        <v>0</v>
      </c>
      <c r="K95" s="16">
        <f>VLOOKUP($D95,'Growth rate'!$B$3:$S$93,9,FALSE)*VLOOKUP($F95,BY_IND_Demand_Drivers!$B$5:$J$100,7,FALSE)</f>
        <v>32.932688986521143</v>
      </c>
      <c r="L95" s="16">
        <f>VLOOKUP($D95,'Growth rate'!$B$3:$S$93,9,FALSE)*VLOOKUP($F95,BY_IND_Demand_Drivers!$B$5:$J$100,8,FALSE)</f>
        <v>0</v>
      </c>
      <c r="M95" s="16">
        <f>VLOOKUP($D95,'Growth rate'!$B$3:$S$93,9,FALSE)*VLOOKUP($F95,BY_IND_Demand_Drivers!$B$5:$J$100,9,FALSE)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 t="shared" si="5"/>
        <v>29.649297455186208</v>
      </c>
      <c r="H96" s="16">
        <f t="shared" si="6"/>
        <v>0</v>
      </c>
      <c r="I96" s="16">
        <f t="shared" si="7"/>
        <v>0</v>
      </c>
      <c r="K96" s="16">
        <f>VLOOKUP($D96,'Growth rate'!$B$3:$S$93,9,FALSE)*VLOOKUP($F96,BY_IND_Demand_Drivers!$B$5:$J$100,7,FALSE)</f>
        <v>34.475927273472337</v>
      </c>
      <c r="L96" s="16">
        <f>VLOOKUP($D96,'Growth rate'!$B$3:$S$93,9,FALSE)*VLOOKUP($F96,BY_IND_Demand_Drivers!$B$5:$J$100,8,FALSE)</f>
        <v>0</v>
      </c>
      <c r="M96" s="16">
        <f>VLOOKUP($D96,'Growth rate'!$B$3:$S$93,9,FALSE)*VLOOKUP($F96,BY_IND_Demand_Drivers!$B$5:$J$100,9,FALSE)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 t="shared" si="5"/>
        <v>30.616290726359999</v>
      </c>
      <c r="H97" s="16">
        <f t="shared" si="6"/>
        <v>0</v>
      </c>
      <c r="I97" s="16">
        <f t="shared" si="7"/>
        <v>0</v>
      </c>
      <c r="K97" s="16">
        <f>VLOOKUP($D97,'Growth rate'!$B$3:$S$93,9,FALSE)*VLOOKUP($F97,BY_IND_Demand_Drivers!$B$5:$J$100,7,FALSE)</f>
        <v>36.019165560423531</v>
      </c>
      <c r="L97" s="16">
        <f>VLOOKUP($D97,'Growth rate'!$B$3:$S$93,9,FALSE)*VLOOKUP($F97,BY_IND_Demand_Drivers!$B$5:$J$100,8,FALSE)</f>
        <v>0</v>
      </c>
      <c r="M97" s="16">
        <f>VLOOKUP($D97,'Growth rate'!$B$3:$S$93,9,FALSE)*VLOOKUP($F97,BY_IND_Demand_Drivers!$B$5:$J$100,9,FALSE)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 t="shared" si="5"/>
        <v>31.458513222176332</v>
      </c>
      <c r="H98" s="16">
        <f t="shared" si="6"/>
        <v>0</v>
      </c>
      <c r="I98" s="16">
        <f t="shared" si="7"/>
        <v>0</v>
      </c>
      <c r="K98" s="16">
        <f>VLOOKUP($D98,'Growth rate'!$B$3:$S$93,9,FALSE)*VLOOKUP($F98,BY_IND_Demand_Drivers!$B$5:$J$100,7,FALSE)</f>
        <v>37.562403847374725</v>
      </c>
      <c r="L98" s="16">
        <f>VLOOKUP($D98,'Growth rate'!$B$3:$S$93,9,FALSE)*VLOOKUP($F98,BY_IND_Demand_Drivers!$B$5:$J$100,8,FALSE)</f>
        <v>0</v>
      </c>
      <c r="M98" s="16">
        <f>VLOOKUP($D98,'Growth rate'!$B$3:$S$93,9,FALSE)*VLOOKUP($F98,BY_IND_Demand_Drivers!$B$5:$J$100,9,FALSE)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 t="shared" si="5"/>
        <v>32.262154760818873</v>
      </c>
      <c r="H99" s="16">
        <f t="shared" si="6"/>
        <v>0</v>
      </c>
      <c r="I99" s="16">
        <f t="shared" si="7"/>
        <v>0</v>
      </c>
      <c r="K99" s="16">
        <f>VLOOKUP($D99,'Growth rate'!$B$3:$S$93,9,FALSE)*VLOOKUP($F99,BY_IND_Demand_Drivers!$B$5:$J$100,7,FALSE)</f>
        <v>39.105642134325912</v>
      </c>
      <c r="L99" s="16">
        <f>VLOOKUP($D99,'Growth rate'!$B$3:$S$93,9,FALSE)*VLOOKUP($F99,BY_IND_Demand_Drivers!$B$5:$J$100,8,FALSE)</f>
        <v>0</v>
      </c>
      <c r="M99" s="16">
        <f>VLOOKUP($D99,'Growth rate'!$B$3:$S$93,9,FALSE)*VLOOKUP($F99,BY_IND_Demand_Drivers!$B$5:$J$100,9,FALSE)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 t="shared" si="5"/>
        <v>33.027215342287647</v>
      </c>
      <c r="H100" s="16">
        <f t="shared" si="6"/>
        <v>0</v>
      </c>
      <c r="I100" s="16">
        <f t="shared" si="7"/>
        <v>0</v>
      </c>
      <c r="K100" s="16">
        <f>VLOOKUP($D100,'Growth rate'!$B$3:$S$93,9,FALSE)*VLOOKUP($F100,BY_IND_Demand_Drivers!$B$5:$J$100,7,FALSE)</f>
        <v>40.648880421277106</v>
      </c>
      <c r="L100" s="16">
        <f>VLOOKUP($D100,'Growth rate'!$B$3:$S$93,9,FALSE)*VLOOKUP($F100,BY_IND_Demand_Drivers!$B$5:$J$100,8,FALSE)</f>
        <v>0</v>
      </c>
      <c r="M100" s="16">
        <f>VLOOKUP($D100,'Growth rate'!$B$3:$S$93,9,FALSE)*VLOOKUP($F100,BY_IND_Demand_Drivers!$B$5:$J$100,9,FALSE)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 t="shared" si="5"/>
        <v>33.753694966582636</v>
      </c>
      <c r="H101" s="16">
        <f t="shared" si="6"/>
        <v>0</v>
      </c>
      <c r="I101" s="16">
        <f t="shared" si="7"/>
        <v>0</v>
      </c>
      <c r="K101" s="16">
        <f>VLOOKUP($D101,'Growth rate'!$B$3:$S$93,9,FALSE)*VLOOKUP($F101,BY_IND_Demand_Drivers!$B$5:$J$100,7,FALSE)</f>
        <v>42.1921187082283</v>
      </c>
      <c r="L101" s="16">
        <f>VLOOKUP($D101,'Growth rate'!$B$3:$S$93,9,FALSE)*VLOOKUP($F101,BY_IND_Demand_Drivers!$B$5:$J$100,8,FALSE)</f>
        <v>0</v>
      </c>
      <c r="M101" s="16">
        <f>VLOOKUP($D101,'Growth rate'!$B$3:$S$93,9,FALSE)*VLOOKUP($F101,BY_IND_Demand_Drivers!$B$5:$J$100,9,FALSE)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 t="shared" si="5"/>
        <v>34.441593633703853</v>
      </c>
      <c r="H102" s="16">
        <f t="shared" si="6"/>
        <v>0</v>
      </c>
      <c r="I102" s="16">
        <f t="shared" si="7"/>
        <v>0</v>
      </c>
      <c r="K102" s="16">
        <f>VLOOKUP($D102,'Growth rate'!$B$3:$S$93,9,FALSE)*VLOOKUP($F102,BY_IND_Demand_Drivers!$B$5:$J$100,7,FALSE)</f>
        <v>43.735356995179494</v>
      </c>
      <c r="L102" s="16">
        <f>VLOOKUP($D102,'Growth rate'!$B$3:$S$93,9,FALSE)*VLOOKUP($F102,BY_IND_Demand_Drivers!$B$5:$J$100,8,FALSE)</f>
        <v>0</v>
      </c>
      <c r="M102" s="16">
        <f>VLOOKUP($D102,'Growth rate'!$B$3:$S$93,9,FALSE)*VLOOKUP($F102,BY_IND_Demand_Drivers!$B$5:$J$100,9,FALSE)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 t="shared" si="5"/>
        <v>35.090911343651278</v>
      </c>
      <c r="H103" s="16">
        <f t="shared" si="6"/>
        <v>0</v>
      </c>
      <c r="I103" s="16">
        <f t="shared" si="7"/>
        <v>0</v>
      </c>
      <c r="K103" s="16">
        <f>VLOOKUP($D103,'Growth rate'!$B$3:$S$93,9,FALSE)*VLOOKUP($F103,BY_IND_Demand_Drivers!$B$5:$J$100,7,FALSE)</f>
        <v>45.278595282130688</v>
      </c>
      <c r="L103" s="16">
        <f>VLOOKUP($D103,'Growth rate'!$B$3:$S$93,9,FALSE)*VLOOKUP($F103,BY_IND_Demand_Drivers!$B$5:$J$100,8,FALSE)</f>
        <v>0</v>
      </c>
      <c r="M103" s="16">
        <f>VLOOKUP($D103,'Growth rate'!$B$3:$S$93,9,FALSE)*VLOOKUP($F103,BY_IND_Demand_Drivers!$B$5:$J$100,9,FALSE)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 t="shared" si="5"/>
        <v>35.701648096424933</v>
      </c>
      <c r="H104" s="16">
        <f t="shared" si="6"/>
        <v>0</v>
      </c>
      <c r="I104" s="16">
        <f t="shared" si="7"/>
        <v>0</v>
      </c>
      <c r="K104" s="16">
        <f>VLOOKUP($D104,'Growth rate'!$B$3:$S$93,9,FALSE)*VLOOKUP($F104,BY_IND_Demand_Drivers!$B$5:$J$100,7,FALSE)</f>
        <v>46.821833569081882</v>
      </c>
      <c r="L104" s="16">
        <f>VLOOKUP($D104,'Growth rate'!$B$3:$S$93,9,FALSE)*VLOOKUP($F104,BY_IND_Demand_Drivers!$B$5:$J$100,8,FALSE)</f>
        <v>0</v>
      </c>
      <c r="M104" s="16">
        <f>VLOOKUP($D104,'Growth rate'!$B$3:$S$93,9,FALSE)*VLOOKUP($F104,BY_IND_Demand_Drivers!$B$5:$J$100,9,FALSE)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 t="shared" si="5"/>
        <v>36.273803892024809</v>
      </c>
      <c r="H105" s="16">
        <f t="shared" si="6"/>
        <v>0</v>
      </c>
      <c r="I105" s="16">
        <f t="shared" si="7"/>
        <v>0</v>
      </c>
      <c r="K105" s="16">
        <f>VLOOKUP($D105,'Growth rate'!$B$3:$S$93,9,FALSE)*VLOOKUP($F105,BY_IND_Demand_Drivers!$B$5:$J$100,7,FALSE)</f>
        <v>48.365071856033076</v>
      </c>
      <c r="L105" s="16">
        <f>VLOOKUP($D105,'Growth rate'!$B$3:$S$93,9,FALSE)*VLOOKUP($F105,BY_IND_Demand_Drivers!$B$5:$J$100,8,FALSE)</f>
        <v>0</v>
      </c>
      <c r="M105" s="16">
        <f>VLOOKUP($D105,'Growth rate'!$B$3:$S$93,9,FALSE)*VLOOKUP($F105,BY_IND_Demand_Drivers!$B$5:$J$100,9,FALSE)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 t="shared" si="5"/>
        <v>36.807378730450893</v>
      </c>
      <c r="H106" s="16">
        <f t="shared" si="6"/>
        <v>0</v>
      </c>
      <c r="I106" s="16">
        <f t="shared" si="7"/>
        <v>0</v>
      </c>
      <c r="K106" s="16">
        <f>VLOOKUP($D106,'Growth rate'!$B$3:$S$93,9,FALSE)*VLOOKUP($F106,BY_IND_Demand_Drivers!$B$5:$J$100,7,FALSE)</f>
        <v>49.90831014298427</v>
      </c>
      <c r="L106" s="16">
        <f>VLOOKUP($D106,'Growth rate'!$B$3:$S$93,9,FALSE)*VLOOKUP($F106,BY_IND_Demand_Drivers!$B$5:$J$100,8,FALSE)</f>
        <v>0</v>
      </c>
      <c r="M106" s="16">
        <f>VLOOKUP($D106,'Growth rate'!$B$3:$S$93,9,FALSE)*VLOOKUP($F106,BY_IND_Demand_Drivers!$B$5:$J$100,9,FALSE)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 t="shared" si="5"/>
        <v>37.302372611703213</v>
      </c>
      <c r="H107" s="16">
        <f t="shared" si="6"/>
        <v>0</v>
      </c>
      <c r="I107" s="16">
        <f t="shared" si="7"/>
        <v>0</v>
      </c>
      <c r="K107" s="16">
        <f>VLOOKUP($D107,'Growth rate'!$B$3:$S$93,9,FALSE)*VLOOKUP($F107,BY_IND_Demand_Drivers!$B$5:$J$100,7,FALSE)</f>
        <v>51.451548429935464</v>
      </c>
      <c r="L107" s="16">
        <f>VLOOKUP($D107,'Growth rate'!$B$3:$S$93,9,FALSE)*VLOOKUP($F107,BY_IND_Demand_Drivers!$B$5:$J$100,8,FALSE)</f>
        <v>0</v>
      </c>
      <c r="M107" s="16">
        <f>VLOOKUP($D107,'Growth rate'!$B$3:$S$93,9,FALSE)*VLOOKUP($F107,BY_IND_Demand_Drivers!$B$5:$J$100,9,FALSE)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 t="shared" si="5"/>
        <v>37.75878553578174</v>
      </c>
      <c r="H108" s="16">
        <f t="shared" si="6"/>
        <v>0</v>
      </c>
      <c r="I108" s="16">
        <f t="shared" si="7"/>
        <v>0</v>
      </c>
      <c r="K108" s="16">
        <f>VLOOKUP($D108,'Growth rate'!$B$3:$S$93,9,FALSE)*VLOOKUP($F108,BY_IND_Demand_Drivers!$B$5:$J$100,7,FALSE)</f>
        <v>52.994786716886658</v>
      </c>
      <c r="L108" s="16">
        <f>VLOOKUP($D108,'Growth rate'!$B$3:$S$93,9,FALSE)*VLOOKUP($F108,BY_IND_Demand_Drivers!$B$5:$J$100,8,FALSE)</f>
        <v>0</v>
      </c>
      <c r="M108" s="16">
        <f>VLOOKUP($D108,'Growth rate'!$B$3:$S$93,9,FALSE)*VLOOKUP($F108,BY_IND_Demand_Drivers!$B$5:$J$100,9,FALSE)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 t="shared" si="5"/>
        <v>38.176617502686497</v>
      </c>
      <c r="H109" s="16">
        <f t="shared" si="6"/>
        <v>0</v>
      </c>
      <c r="I109" s="16">
        <f t="shared" si="7"/>
        <v>0</v>
      </c>
      <c r="K109" s="16">
        <f>VLOOKUP($D109,'Growth rate'!$B$3:$S$93,9,FALSE)*VLOOKUP($F109,BY_IND_Demand_Drivers!$B$5:$J$100,7,FALSE)</f>
        <v>54.538025003837852</v>
      </c>
      <c r="L109" s="16">
        <f>VLOOKUP($D109,'Growth rate'!$B$3:$S$93,9,FALSE)*VLOOKUP($F109,BY_IND_Demand_Drivers!$B$5:$J$100,8,FALSE)</f>
        <v>0</v>
      </c>
      <c r="M109" s="16">
        <f>VLOOKUP($D109,'Growth rate'!$B$3:$S$93,9,FALSE)*VLOOKUP($F109,BY_IND_Demand_Drivers!$B$5:$J$100,9,FALSE)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 t="shared" si="5"/>
        <v>38.555868512417469</v>
      </c>
      <c r="H110" s="16">
        <f t="shared" si="6"/>
        <v>0</v>
      </c>
      <c r="I110" s="16">
        <f t="shared" si="7"/>
        <v>0</v>
      </c>
      <c r="K110" s="16">
        <f>VLOOKUP($D110,'Growth rate'!$B$3:$S$93,9,FALSE)*VLOOKUP($F110,BY_IND_Demand_Drivers!$B$5:$J$100,7,FALSE)</f>
        <v>56.081263290789046</v>
      </c>
      <c r="L110" s="16">
        <f>VLOOKUP($D110,'Growth rate'!$B$3:$S$93,9,FALSE)*VLOOKUP($F110,BY_IND_Demand_Drivers!$B$5:$J$100,8,FALSE)</f>
        <v>0</v>
      </c>
      <c r="M110" s="16">
        <f>VLOOKUP($D110,'Growth rate'!$B$3:$S$93,9,FALSE)*VLOOKUP($F110,BY_IND_Demand_Drivers!$B$5:$J$100,9,FALSE)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 t="shared" si="5"/>
        <v>38.896538564974655</v>
      </c>
      <c r="H111" s="16">
        <f t="shared" si="6"/>
        <v>0</v>
      </c>
      <c r="I111" s="16">
        <f t="shared" si="7"/>
        <v>0</v>
      </c>
      <c r="K111" s="16">
        <f>VLOOKUP($D111,'Growth rate'!$B$3:$S$93,9,FALSE)*VLOOKUP($F111,BY_IND_Demand_Drivers!$B$5:$J$100,7,FALSE)</f>
        <v>57.62450157774024</v>
      </c>
      <c r="L111" s="16">
        <f>VLOOKUP($D111,'Growth rate'!$B$3:$S$93,9,FALSE)*VLOOKUP($F111,BY_IND_Demand_Drivers!$B$5:$J$100,8,FALSE)</f>
        <v>0</v>
      </c>
      <c r="M111" s="16">
        <f>VLOOKUP($D111,'Growth rate'!$B$3:$S$93,9,FALSE)*VLOOKUP($F111,BY_IND_Demand_Drivers!$B$5:$J$100,9,FALSE)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 t="shared" si="5"/>
        <v>39.198627660358071</v>
      </c>
      <c r="H112" s="16">
        <f t="shared" si="6"/>
        <v>0</v>
      </c>
      <c r="I112" s="16">
        <f t="shared" si="7"/>
        <v>0</v>
      </c>
      <c r="K112" s="16">
        <f>VLOOKUP($D112,'Growth rate'!$B$3:$S$93,9,FALSE)*VLOOKUP($F112,BY_IND_Demand_Drivers!$B$5:$J$100,7,FALSE)</f>
        <v>59.167739864691427</v>
      </c>
      <c r="L112" s="16">
        <f>VLOOKUP($D112,'Growth rate'!$B$3:$S$93,9,FALSE)*VLOOKUP($F112,BY_IND_Demand_Drivers!$B$5:$J$100,8,FALSE)</f>
        <v>0</v>
      </c>
      <c r="M112" s="16">
        <f>VLOOKUP($D112,'Growth rate'!$B$3:$S$93,9,FALSE)*VLOOKUP($F112,BY_IND_Demand_Drivers!$B$5:$J$100,9,FALSE)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 t="shared" si="5"/>
        <v>39.462135798567701</v>
      </c>
      <c r="H113" s="16">
        <f t="shared" si="6"/>
        <v>0</v>
      </c>
      <c r="I113" s="16">
        <f t="shared" si="7"/>
        <v>0</v>
      </c>
      <c r="K113" s="16">
        <f>VLOOKUP($D113,'Growth rate'!$B$3:$S$93,9,FALSE)*VLOOKUP($F113,BY_IND_Demand_Drivers!$B$5:$J$100,7,FALSE)</f>
        <v>60.710978151642621</v>
      </c>
      <c r="L113" s="16">
        <f>VLOOKUP($D113,'Growth rate'!$B$3:$S$93,9,FALSE)*VLOOKUP($F113,BY_IND_Demand_Drivers!$B$5:$J$100,8,FALSE)</f>
        <v>0</v>
      </c>
      <c r="M113" s="16">
        <f>VLOOKUP($D113,'Growth rate'!$B$3:$S$93,9,FALSE)*VLOOKUP($F113,BY_IND_Demand_Drivers!$B$5:$J$100,9,FALSE)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 t="shared" si="5"/>
        <v>39.687062979603553</v>
      </c>
      <c r="H114" s="16">
        <f t="shared" si="6"/>
        <v>0</v>
      </c>
      <c r="I114" s="16">
        <f t="shared" si="7"/>
        <v>0</v>
      </c>
      <c r="K114" s="16">
        <f>VLOOKUP($D114,'Growth rate'!$B$3:$S$93,9,FALSE)*VLOOKUP($F114,BY_IND_Demand_Drivers!$B$5:$J$100,7,FALSE)</f>
        <v>62.254216438593815</v>
      </c>
      <c r="L114" s="16">
        <f>VLOOKUP($D114,'Growth rate'!$B$3:$S$93,9,FALSE)*VLOOKUP($F114,BY_IND_Demand_Drivers!$B$5:$J$100,8,FALSE)</f>
        <v>0</v>
      </c>
      <c r="M114" s="16">
        <f>VLOOKUP($D114,'Growth rate'!$B$3:$S$93,9,FALSE)*VLOOKUP($F114,BY_IND_Demand_Drivers!$B$5:$J$100,9,FALSE)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 t="shared" si="5"/>
        <v>39.873409203465627</v>
      </c>
      <c r="H115" s="16">
        <f t="shared" si="6"/>
        <v>0</v>
      </c>
      <c r="I115" s="16">
        <f t="shared" si="7"/>
        <v>0</v>
      </c>
      <c r="K115" s="16">
        <f>VLOOKUP($D115,'Growth rate'!$B$3:$S$93,9,FALSE)*VLOOKUP($F115,BY_IND_Demand_Drivers!$B$5:$J$100,7,FALSE)</f>
        <v>63.797454725545009</v>
      </c>
      <c r="L115" s="16">
        <f>VLOOKUP($D115,'Growth rate'!$B$3:$S$93,9,FALSE)*VLOOKUP($F115,BY_IND_Demand_Drivers!$B$5:$J$100,8,FALSE)</f>
        <v>0</v>
      </c>
      <c r="M115" s="16">
        <f>VLOOKUP($D115,'Growth rate'!$B$3:$S$93,9,FALSE)*VLOOKUP($F115,BY_IND_Demand_Drivers!$B$5:$J$100,9,FALSE)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 t="shared" si="5"/>
        <v>40.021174470153923</v>
      </c>
      <c r="H116" s="16">
        <f t="shared" si="6"/>
        <v>0</v>
      </c>
      <c r="I116" s="16">
        <f t="shared" si="7"/>
        <v>0</v>
      </c>
      <c r="K116" s="16">
        <f>VLOOKUP($D116,'Growth rate'!$B$3:$S$93,9,FALSE)*VLOOKUP($F116,BY_IND_Demand_Drivers!$B$5:$J$100,7,FALSE)</f>
        <v>65.340693012496203</v>
      </c>
      <c r="L116" s="16">
        <f>VLOOKUP($D116,'Growth rate'!$B$3:$S$93,9,FALSE)*VLOOKUP($F116,BY_IND_Demand_Drivers!$B$5:$J$100,8,FALSE)</f>
        <v>0</v>
      </c>
      <c r="M116" s="16">
        <f>VLOOKUP($D116,'Growth rate'!$B$3:$S$93,9,FALSE)*VLOOKUP($F116,BY_IND_Demand_Drivers!$B$5:$J$100,9,FALSE)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 t="shared" si="5"/>
        <v>40.130358779668434</v>
      </c>
      <c r="H117" s="16">
        <f t="shared" si="6"/>
        <v>0</v>
      </c>
      <c r="I117" s="16">
        <f t="shared" si="7"/>
        <v>0</v>
      </c>
      <c r="K117" s="16">
        <f>VLOOKUP($D117,'Growth rate'!$B$3:$S$93,9,FALSE)*VLOOKUP($F117,BY_IND_Demand_Drivers!$B$5:$J$100,7,FALSE)</f>
        <v>66.883931299447397</v>
      </c>
      <c r="L117" s="16">
        <f>VLOOKUP($D117,'Growth rate'!$B$3:$S$93,9,FALSE)*VLOOKUP($F117,BY_IND_Demand_Drivers!$B$5:$J$100,8,FALSE)</f>
        <v>0</v>
      </c>
      <c r="M117" s="16">
        <f>VLOOKUP($D117,'Growth rate'!$B$3:$S$93,9,FALSE)*VLOOKUP($F117,BY_IND_Demand_Drivers!$B$5:$J$100,9,FALSE)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 t="shared" si="5"/>
        <v>40.772444520143139</v>
      </c>
      <c r="H118" s="16">
        <f t="shared" si="6"/>
        <v>0</v>
      </c>
      <c r="I118" s="16">
        <f t="shared" si="7"/>
        <v>0</v>
      </c>
      <c r="K118" s="16">
        <f>VLOOKUP($D118,'Growth rate'!$B$3:$S$93,9,FALSE)*VLOOKUP($F118,BY_IND_Demand_Drivers!$B$5:$J$100,7,FALSE)</f>
        <v>67.954074200238566</v>
      </c>
      <c r="L118" s="16">
        <f>VLOOKUP($D118,'Growth rate'!$B$3:$S$93,9,FALSE)*VLOOKUP($F118,BY_IND_Demand_Drivers!$B$5:$J$100,8,FALSE)</f>
        <v>0</v>
      </c>
      <c r="M118" s="16">
        <f>VLOOKUP($D118,'Growth rate'!$B$3:$S$93,9,FALSE)*VLOOKUP($F118,BY_IND_Demand_Drivers!$B$5:$J$100,9,FALSE)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 t="shared" si="5"/>
        <v>41.424803632465427</v>
      </c>
      <c r="H119" s="16">
        <f t="shared" si="6"/>
        <v>0</v>
      </c>
      <c r="I119" s="16">
        <f t="shared" si="7"/>
        <v>0</v>
      </c>
      <c r="K119" s="16">
        <f>VLOOKUP($D119,'Growth rate'!$B$3:$S$93,9,FALSE)*VLOOKUP($F119,BY_IND_Demand_Drivers!$B$5:$J$100,7,FALSE)</f>
        <v>69.041339387442378</v>
      </c>
      <c r="L119" s="16">
        <f>VLOOKUP($D119,'Growth rate'!$B$3:$S$93,9,FALSE)*VLOOKUP($F119,BY_IND_Demand_Drivers!$B$5:$J$100,8,FALSE)</f>
        <v>0</v>
      </c>
      <c r="M119" s="16">
        <f>VLOOKUP($D119,'Growth rate'!$B$3:$S$93,9,FALSE)*VLOOKUP($F119,BY_IND_Demand_Drivers!$B$5:$J$100,9,FALSE)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 t="shared" si="5"/>
        <v>42.087600490584869</v>
      </c>
      <c r="H120" s="16">
        <f t="shared" si="6"/>
        <v>0</v>
      </c>
      <c r="I120" s="16">
        <f t="shared" si="7"/>
        <v>0</v>
      </c>
      <c r="K120" s="16">
        <f>VLOOKUP($D120,'Growth rate'!$B$3:$S$93,9,FALSE)*VLOOKUP($F120,BY_IND_Demand_Drivers!$B$5:$J$100,7,FALSE)</f>
        <v>70.14600081764145</v>
      </c>
      <c r="L120" s="16">
        <f>VLOOKUP($D120,'Growth rate'!$B$3:$S$93,9,FALSE)*VLOOKUP($F120,BY_IND_Demand_Drivers!$B$5:$J$100,8,FALSE)</f>
        <v>0</v>
      </c>
      <c r="M120" s="16">
        <f>VLOOKUP($D120,'Growth rate'!$B$3:$S$93,9,FALSE)*VLOOKUP($F120,BY_IND_Demand_Drivers!$B$5:$J$100,9,FALSE)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 t="shared" si="5"/>
        <v>42.761002098434233</v>
      </c>
      <c r="H121" s="16">
        <f t="shared" si="6"/>
        <v>0</v>
      </c>
      <c r="I121" s="16">
        <f t="shared" si="7"/>
        <v>0</v>
      </c>
      <c r="K121" s="16">
        <f>VLOOKUP($D121,'Growth rate'!$B$3:$S$93,9,FALSE)*VLOOKUP($F121,BY_IND_Demand_Drivers!$B$5:$J$100,7,FALSE)</f>
        <v>71.268336830723726</v>
      </c>
      <c r="L121" s="16">
        <f>VLOOKUP($D121,'Growth rate'!$B$3:$S$93,9,FALSE)*VLOOKUP($F121,BY_IND_Demand_Drivers!$B$5:$J$100,8,FALSE)</f>
        <v>0</v>
      </c>
      <c r="M121" s="16">
        <f>VLOOKUP($D121,'Growth rate'!$B$3:$S$93,9,FALSE)*VLOOKUP($F121,BY_IND_Demand_Drivers!$B$5:$J$100,9,FALSE)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 t="shared" si="5"/>
        <v>43.445178132009168</v>
      </c>
      <c r="H122" s="16">
        <f t="shared" si="6"/>
        <v>0</v>
      </c>
      <c r="I122" s="16">
        <f t="shared" si="7"/>
        <v>0</v>
      </c>
      <c r="K122" s="16">
        <f>VLOOKUP($D122,'Growth rate'!$B$3:$S$93,9,FALSE)*VLOOKUP($F122,BY_IND_Demand_Drivers!$B$5:$J$100,7,FALSE)</f>
        <v>72.408630220015283</v>
      </c>
      <c r="L122" s="16">
        <f>VLOOKUP($D122,'Growth rate'!$B$3:$S$93,9,FALSE)*VLOOKUP($F122,BY_IND_Demand_Drivers!$B$5:$J$100,8,FALSE)</f>
        <v>0</v>
      </c>
      <c r="M122" s="16">
        <f>VLOOKUP($D122,'Growth rate'!$B$3:$S$93,9,FALSE)*VLOOKUP($F122,BY_IND_Demand_Drivers!$B$5:$J$100,9,FALSE)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 t="shared" si="5"/>
        <v>44.14030098212131</v>
      </c>
      <c r="H123" s="16">
        <f t="shared" si="6"/>
        <v>0</v>
      </c>
      <c r="I123" s="16">
        <f t="shared" si="7"/>
        <v>0</v>
      </c>
      <c r="K123" s="16">
        <f>VLOOKUP($D123,'Growth rate'!$B$3:$S$93,9,FALSE)*VLOOKUP($F123,BY_IND_Demand_Drivers!$B$5:$J$100,7,FALSE)</f>
        <v>73.567168303535524</v>
      </c>
      <c r="L123" s="16">
        <f>VLOOKUP($D123,'Growth rate'!$B$3:$S$93,9,FALSE)*VLOOKUP($F123,BY_IND_Demand_Drivers!$B$5:$J$100,8,FALSE)</f>
        <v>0</v>
      </c>
      <c r="M123" s="16">
        <f>VLOOKUP($D123,'Growth rate'!$B$3:$S$93,9,FALSE)*VLOOKUP($F123,BY_IND_Demand_Drivers!$B$5:$J$100,9,FALSE)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 t="shared" si="5"/>
        <v>44.846545797835269</v>
      </c>
      <c r="H124" s="16">
        <f t="shared" si="6"/>
        <v>0</v>
      </c>
      <c r="I124" s="16">
        <f t="shared" si="7"/>
        <v>0</v>
      </c>
      <c r="K124" s="16">
        <f>VLOOKUP($D124,'Growth rate'!$B$3:$S$93,9,FALSE)*VLOOKUP($F124,BY_IND_Demand_Drivers!$B$5:$J$100,7,FALSE)</f>
        <v>74.744242996392117</v>
      </c>
      <c r="L124" s="16">
        <f>VLOOKUP($D124,'Growth rate'!$B$3:$S$93,9,FALSE)*VLOOKUP($F124,BY_IND_Demand_Drivers!$B$5:$J$100,8,FALSE)</f>
        <v>0</v>
      </c>
      <c r="M124" s="16">
        <f>VLOOKUP($D124,'Growth rate'!$B$3:$S$93,9,FALSE)*VLOOKUP($F124,BY_IND_Demand_Drivers!$B$5:$J$100,9,FALSE)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 t="shared" si="5"/>
        <v>45.56409053060063</v>
      </c>
      <c r="H125" s="16">
        <f t="shared" si="6"/>
        <v>0</v>
      </c>
      <c r="I125" s="16">
        <f t="shared" si="7"/>
        <v>0</v>
      </c>
      <c r="K125" s="16">
        <f>VLOOKUP($D125,'Growth rate'!$B$3:$S$93,9,FALSE)*VLOOKUP($F125,BY_IND_Demand_Drivers!$B$5:$J$100,7,FALSE)</f>
        <v>75.940150884334386</v>
      </c>
      <c r="L125" s="16">
        <f>VLOOKUP($D125,'Growth rate'!$B$3:$S$93,9,FALSE)*VLOOKUP($F125,BY_IND_Demand_Drivers!$B$5:$J$100,8,FALSE)</f>
        <v>0</v>
      </c>
      <c r="M125" s="16">
        <f>VLOOKUP($D125,'Growth rate'!$B$3:$S$93,9,FALSE)*VLOOKUP($F125,BY_IND_Demand_Drivers!$B$5:$J$100,9,FALSE)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 t="shared" si="5"/>
        <v>46.293115979090238</v>
      </c>
      <c r="H126" s="16">
        <f t="shared" si="6"/>
        <v>0</v>
      </c>
      <c r="I126" s="16">
        <f t="shared" si="7"/>
        <v>0</v>
      </c>
      <c r="K126" s="16">
        <f>VLOOKUP($D126,'Growth rate'!$B$3:$S$93,9,FALSE)*VLOOKUP($F126,BY_IND_Demand_Drivers!$B$5:$J$100,7,FALSE)</f>
        <v>77.155193298483738</v>
      </c>
      <c r="L126" s="16">
        <f>VLOOKUP($D126,'Growth rate'!$B$3:$S$93,9,FALSE)*VLOOKUP($F126,BY_IND_Demand_Drivers!$B$5:$J$100,8,FALSE)</f>
        <v>0</v>
      </c>
      <c r="M126" s="16">
        <f>VLOOKUP($D126,'Growth rate'!$B$3:$S$93,9,FALSE)*VLOOKUP($F126,BY_IND_Demand_Drivers!$B$5:$J$100,9,FALSE)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 t="shared" si="5"/>
        <v>47.033805834755682</v>
      </c>
      <c r="H127" s="16">
        <f t="shared" si="6"/>
        <v>0</v>
      </c>
      <c r="I127" s="16">
        <f t="shared" si="7"/>
        <v>0</v>
      </c>
      <c r="K127" s="16">
        <f>VLOOKUP($D127,'Growth rate'!$B$3:$S$93,9,FALSE)*VLOOKUP($F127,BY_IND_Demand_Drivers!$B$5:$J$100,7,FALSE)</f>
        <v>78.389676391259471</v>
      </c>
      <c r="L127" s="16">
        <f>VLOOKUP($D127,'Growth rate'!$B$3:$S$93,9,FALSE)*VLOOKUP($F127,BY_IND_Demand_Drivers!$B$5:$J$100,8,FALSE)</f>
        <v>0</v>
      </c>
      <c r="M127" s="16">
        <f>VLOOKUP($D127,'Growth rate'!$B$3:$S$93,9,FALSE)*VLOOKUP($F127,BY_IND_Demand_Drivers!$B$5:$J$100,9,FALSE)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 t="shared" si="5"/>
        <v>47.786346728111774</v>
      </c>
      <c r="H128" s="16">
        <f t="shared" si="6"/>
        <v>0</v>
      </c>
      <c r="I128" s="16">
        <f t="shared" si="7"/>
        <v>0</v>
      </c>
      <c r="K128" s="16">
        <f>VLOOKUP($D128,'Growth rate'!$B$3:$S$93,9,FALSE)*VLOOKUP($F128,BY_IND_Demand_Drivers!$B$5:$J$100,7,FALSE)</f>
        <v>79.64391121351963</v>
      </c>
      <c r="L128" s="16">
        <f>VLOOKUP($D128,'Growth rate'!$B$3:$S$93,9,FALSE)*VLOOKUP($F128,BY_IND_Demand_Drivers!$B$5:$J$100,8,FALSE)</f>
        <v>0</v>
      </c>
      <c r="M128" s="16">
        <f>VLOOKUP($D128,'Growth rate'!$B$3:$S$93,9,FALSE)*VLOOKUP($F128,BY_IND_Demand_Drivers!$B$5:$J$100,9,FALSE)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 t="shared" si="5"/>
        <v>48.550928275761557</v>
      </c>
      <c r="H129" s="16">
        <f t="shared" si="6"/>
        <v>0</v>
      </c>
      <c r="I129" s="16">
        <f t="shared" si="7"/>
        <v>0</v>
      </c>
      <c r="K129" s="16">
        <f>VLOOKUP($D129,'Growth rate'!$B$3:$S$93,9,FALSE)*VLOOKUP($F129,BY_IND_Demand_Drivers!$B$5:$J$100,7,FALSE)</f>
        <v>80.91821379293593</v>
      </c>
      <c r="L129" s="16">
        <f>VLOOKUP($D129,'Growth rate'!$B$3:$S$93,9,FALSE)*VLOOKUP($F129,BY_IND_Demand_Drivers!$B$5:$J$100,8,FALSE)</f>
        <v>0</v>
      </c>
      <c r="M129" s="16">
        <f>VLOOKUP($D129,'Growth rate'!$B$3:$S$93,9,FALSE)*VLOOKUP($F129,BY_IND_Demand_Drivers!$B$5:$J$100,9,FALSE)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 t="shared" si="5"/>
        <v>49.327743128173758</v>
      </c>
      <c r="H130" s="16">
        <f t="shared" si="6"/>
        <v>0</v>
      </c>
      <c r="I130" s="16">
        <f t="shared" si="7"/>
        <v>0</v>
      </c>
      <c r="K130" s="16">
        <f>VLOOKUP($D130,'Growth rate'!$B$3:$S$93,9,FALSE)*VLOOKUP($F130,BY_IND_Demand_Drivers!$B$5:$J$100,7,FALSE)</f>
        <v>82.212905213622932</v>
      </c>
      <c r="L130" s="16">
        <f>VLOOKUP($D130,'Growth rate'!$B$3:$S$93,9,FALSE)*VLOOKUP($F130,BY_IND_Demand_Drivers!$B$5:$J$100,8,FALSE)</f>
        <v>0</v>
      </c>
      <c r="M130" s="16">
        <f>VLOOKUP($D130,'Growth rate'!$B$3:$S$93,9,FALSE)*VLOOKUP($F130,BY_IND_Demand_Drivers!$B$5:$J$100,9,FALSE)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 t="shared" si="5"/>
        <v>50.116987018224535</v>
      </c>
      <c r="H131" s="16">
        <f t="shared" si="6"/>
        <v>0</v>
      </c>
      <c r="I131" s="16">
        <f t="shared" si="7"/>
        <v>0</v>
      </c>
      <c r="K131" s="16">
        <f>VLOOKUP($D131,'Growth rate'!$B$3:$S$93,9,FALSE)*VLOOKUP($F131,BY_IND_Demand_Drivers!$B$5:$J$100,7,FALSE)</f>
        <v>83.528311697040891</v>
      </c>
      <c r="L131" s="16">
        <f>VLOOKUP($D131,'Growth rate'!$B$3:$S$93,9,FALSE)*VLOOKUP($F131,BY_IND_Demand_Drivers!$B$5:$J$100,8,FALSE)</f>
        <v>0</v>
      </c>
      <c r="M131" s="16">
        <f>VLOOKUP($D131,'Growth rate'!$B$3:$S$93,9,FALSE)*VLOOKUP($F131,BY_IND_Demand_Drivers!$B$5:$J$100,9,FALSE)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 t="shared" si="5"/>
        <v>50.918858810516127</v>
      </c>
      <c r="H132" s="16">
        <f t="shared" si="6"/>
        <v>0</v>
      </c>
      <c r="I132" s="16">
        <f t="shared" si="7"/>
        <v>0</v>
      </c>
      <c r="K132" s="16">
        <f>VLOOKUP($D132,'Growth rate'!$B$3:$S$93,9,FALSE)*VLOOKUP($F132,BY_IND_Demand_Drivers!$B$5:$J$100,7,FALSE)</f>
        <v>84.864764684193545</v>
      </c>
      <c r="L132" s="16">
        <f>VLOOKUP($D132,'Growth rate'!$B$3:$S$93,9,FALSE)*VLOOKUP($F132,BY_IND_Demand_Drivers!$B$5:$J$100,8,FALSE)</f>
        <v>0</v>
      </c>
      <c r="M132" s="16">
        <f>VLOOKUP($D132,'Growth rate'!$B$3:$S$93,9,FALSE)*VLOOKUP($F132,BY_IND_Demand_Drivers!$B$5:$J$100,9,FALSE)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 t="shared" ref="G133:G196" si="11">K133*$N133</f>
        <v>51.733560551484388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rate'!$B$3:$S$93,9,FALSE)*VLOOKUP($F133,BY_IND_Demand_Drivers!$B$5:$J$100,7,FALSE)</f>
        <v>86.222600919140646</v>
      </c>
      <c r="L133" s="16">
        <f>VLOOKUP($D133,'Growth rate'!$B$3:$S$93,9,FALSE)*VLOOKUP($F133,BY_IND_Demand_Drivers!$B$5:$J$100,8,FALSE)</f>
        <v>0</v>
      </c>
      <c r="M133" s="16">
        <f>VLOOKUP($D133,'Growth rate'!$B$3:$S$93,9,FALSE)*VLOOKUP($F133,BY_IND_Demand_Drivers!$B$5:$J$100,9,FALSE)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 t="shared" si="11"/>
        <v>52.561297520308145</v>
      </c>
      <c r="H134" s="16">
        <f t="shared" si="12"/>
        <v>0</v>
      </c>
      <c r="I134" s="16">
        <f t="shared" si="13"/>
        <v>0</v>
      </c>
      <c r="K134" s="16">
        <f>VLOOKUP($D134,'Growth rate'!$B$3:$S$93,9,FALSE)*VLOOKUP($F134,BY_IND_Demand_Drivers!$B$5:$J$100,7,FALSE)</f>
        <v>87.602162533846908</v>
      </c>
      <c r="L134" s="16">
        <f>VLOOKUP($D134,'Growth rate'!$B$3:$S$93,9,FALSE)*VLOOKUP($F134,BY_IND_Demand_Drivers!$B$5:$J$100,8,FALSE)</f>
        <v>0</v>
      </c>
      <c r="M134" s="16">
        <f>VLOOKUP($D134,'Growth rate'!$B$3:$S$93,9,FALSE)*VLOOKUP($F134,BY_IND_Demand_Drivers!$B$5:$J$100,9,FALSE)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 t="shared" si="11"/>
        <v>53.402278280633077</v>
      </c>
      <c r="H135" s="16">
        <f t="shared" si="12"/>
        <v>0</v>
      </c>
      <c r="I135" s="16">
        <f t="shared" si="13"/>
        <v>0</v>
      </c>
      <c r="K135" s="16">
        <f>VLOOKUP($D135,'Growth rate'!$B$3:$S$93,9,FALSE)*VLOOKUP($F135,BY_IND_Demand_Drivers!$B$5:$J$100,7,FALSE)</f>
        <v>89.003797134388464</v>
      </c>
      <c r="L135" s="16">
        <f>VLOOKUP($D135,'Growth rate'!$B$3:$S$93,9,FALSE)*VLOOKUP($F135,BY_IND_Demand_Drivers!$B$5:$J$100,8,FALSE)</f>
        <v>0</v>
      </c>
      <c r="M135" s="16">
        <f>VLOOKUP($D135,'Growth rate'!$B$3:$S$93,9,FALSE)*VLOOKUP($F135,BY_IND_Demand_Drivers!$B$5:$J$100,9,FALSE)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 t="shared" si="11"/>
        <v>54.256714733123196</v>
      </c>
      <c r="H136" s="16">
        <f t="shared" si="12"/>
        <v>0</v>
      </c>
      <c r="I136" s="16">
        <f t="shared" si="13"/>
        <v>0</v>
      </c>
      <c r="K136" s="16">
        <f>VLOOKUP($D136,'Growth rate'!$B$3:$S$93,9,FALSE)*VLOOKUP($F136,BY_IND_Demand_Drivers!$B$5:$J$100,7,FALSE)</f>
        <v>90.427857888538668</v>
      </c>
      <c r="L136" s="16">
        <f>VLOOKUP($D136,'Growth rate'!$B$3:$S$93,9,FALSE)*VLOOKUP($F136,BY_IND_Demand_Drivers!$B$5:$J$100,8,FALSE)</f>
        <v>0</v>
      </c>
      <c r="M136" s="16">
        <f>VLOOKUP($D136,'Growth rate'!$B$3:$S$93,9,FALSE)*VLOOKUP($F136,BY_IND_Demand_Drivers!$B$5:$J$100,9,FALSE)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 t="shared" si="11"/>
        <v>55.124822168853171</v>
      </c>
      <c r="H137" s="16">
        <f t="shared" si="12"/>
        <v>0</v>
      </c>
      <c r="I137" s="16">
        <f t="shared" si="13"/>
        <v>0</v>
      </c>
      <c r="K137" s="16">
        <f>VLOOKUP($D137,'Growth rate'!$B$3:$S$93,9,FALSE)*VLOOKUP($F137,BY_IND_Demand_Drivers!$B$5:$J$100,7,FALSE)</f>
        <v>91.87470361475529</v>
      </c>
      <c r="L137" s="16">
        <f>VLOOKUP($D137,'Growth rate'!$B$3:$S$93,9,FALSE)*VLOOKUP($F137,BY_IND_Demand_Drivers!$B$5:$J$100,8,FALSE)</f>
        <v>0</v>
      </c>
      <c r="M137" s="16">
        <f>VLOOKUP($D137,'Growth rate'!$B$3:$S$93,9,FALSE)*VLOOKUP($F137,BY_IND_Demand_Drivers!$B$5:$J$100,9,FALSE)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 t="shared" si="11"/>
        <v>56.006819323554829</v>
      </c>
      <c r="H138" s="16">
        <f t="shared" si="12"/>
        <v>0</v>
      </c>
      <c r="I138" s="16">
        <f t="shared" si="13"/>
        <v>0</v>
      </c>
      <c r="K138" s="16">
        <f>VLOOKUP($D138,'Growth rate'!$B$3:$S$93,9,FALSE)*VLOOKUP($F138,BY_IND_Demand_Drivers!$B$5:$J$100,7,FALSE)</f>
        <v>93.34469887259138</v>
      </c>
      <c r="L138" s="16">
        <f>VLOOKUP($D138,'Growth rate'!$B$3:$S$93,9,FALSE)*VLOOKUP($F138,BY_IND_Demand_Drivers!$B$5:$J$100,8,FALSE)</f>
        <v>0</v>
      </c>
      <c r="M138" s="16">
        <f>VLOOKUP($D138,'Growth rate'!$B$3:$S$93,9,FALSE)*VLOOKUP($F138,BY_IND_Demand_Drivers!$B$5:$J$100,9,FALSE)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 t="shared" si="11"/>
        <v>56.902928432731692</v>
      </c>
      <c r="H139" s="16">
        <f t="shared" si="12"/>
        <v>0</v>
      </c>
      <c r="I139" s="16">
        <f t="shared" si="13"/>
        <v>0</v>
      </c>
      <c r="K139" s="16">
        <f>VLOOKUP($D139,'Growth rate'!$B$3:$S$93,9,FALSE)*VLOOKUP($F139,BY_IND_Demand_Drivers!$B$5:$J$100,7,FALSE)</f>
        <v>94.838214054552822</v>
      </c>
      <c r="L139" s="16">
        <f>VLOOKUP($D139,'Growth rate'!$B$3:$S$93,9,FALSE)*VLOOKUP($F139,BY_IND_Demand_Drivers!$B$5:$J$100,8,FALSE)</f>
        <v>0</v>
      </c>
      <c r="M139" s="16">
        <f>VLOOKUP($D139,'Growth rate'!$B$3:$S$93,9,FALSE)*VLOOKUP($F139,BY_IND_Demand_Drivers!$B$5:$J$100,9,FALSE)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 t="shared" si="11"/>
        <v>57.813375287655404</v>
      </c>
      <c r="H140" s="16">
        <f t="shared" si="12"/>
        <v>0</v>
      </c>
      <c r="I140" s="16">
        <f t="shared" si="13"/>
        <v>0</v>
      </c>
      <c r="K140" s="16">
        <f>VLOOKUP($D140,'Growth rate'!$B$3:$S$93,9,FALSE)*VLOOKUP($F140,BY_IND_Demand_Drivers!$B$5:$J$100,7,FALSE)</f>
        <v>96.355625479425683</v>
      </c>
      <c r="L140" s="16">
        <f>VLOOKUP($D140,'Growth rate'!$B$3:$S$93,9,FALSE)*VLOOKUP($F140,BY_IND_Demand_Drivers!$B$5:$J$100,8,FALSE)</f>
        <v>0</v>
      </c>
      <c r="M140" s="16">
        <f>VLOOKUP($D140,'Growth rate'!$B$3:$S$93,9,FALSE)*VLOOKUP($F140,BY_IND_Demand_Drivers!$B$5:$J$100,9,FALSE)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 t="shared" si="11"/>
        <v>58.738389292257885</v>
      </c>
      <c r="H141" s="16">
        <f t="shared" si="12"/>
        <v>0</v>
      </c>
      <c r="I141" s="16">
        <f t="shared" si="13"/>
        <v>0</v>
      </c>
      <c r="K141" s="16">
        <f>VLOOKUP($D141,'Growth rate'!$B$3:$S$93,9,FALSE)*VLOOKUP($F141,BY_IND_Demand_Drivers!$B$5:$J$100,7,FALSE)</f>
        <v>97.897315487096478</v>
      </c>
      <c r="L141" s="16">
        <f>VLOOKUP($D141,'Growth rate'!$B$3:$S$93,9,FALSE)*VLOOKUP($F141,BY_IND_Demand_Drivers!$B$5:$J$100,8,FALSE)</f>
        <v>0</v>
      </c>
      <c r="M141" s="16">
        <f>VLOOKUP($D141,'Growth rate'!$B$3:$S$93,9,FALSE)*VLOOKUP($F141,BY_IND_Demand_Drivers!$B$5:$J$100,9,FALSE)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 t="shared" si="11"/>
        <v>59.678203520933991</v>
      </c>
      <c r="H142" s="16">
        <f t="shared" si="12"/>
        <v>0</v>
      </c>
      <c r="I142" s="16">
        <f t="shared" si="13"/>
        <v>0</v>
      </c>
      <c r="K142" s="16">
        <f>VLOOKUP($D142,'Growth rate'!$B$3:$S$93,9,FALSE)*VLOOKUP($F142,BY_IND_Demand_Drivers!$B$5:$J$100,7,FALSE)</f>
        <v>99.463672534889994</v>
      </c>
      <c r="L142" s="16">
        <f>VLOOKUP($D142,'Growth rate'!$B$3:$S$93,9,FALSE)*VLOOKUP($F142,BY_IND_Demand_Drivers!$B$5:$J$100,8,FALSE)</f>
        <v>0</v>
      </c>
      <c r="M142" s="16">
        <f>VLOOKUP($D142,'Growth rate'!$B$3:$S$93,9,FALSE)*VLOOKUP($F142,BY_IND_Demand_Drivers!$B$5:$J$100,9,FALSE)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 t="shared" si="11"/>
        <v>60.633054777268953</v>
      </c>
      <c r="H143" s="16">
        <f t="shared" si="12"/>
        <v>0</v>
      </c>
      <c r="I143" s="16">
        <f t="shared" si="13"/>
        <v>0</v>
      </c>
      <c r="K143" s="16">
        <f>VLOOKUP($D143,'Growth rate'!$B$3:$S$93,9,FALSE)*VLOOKUP($F143,BY_IND_Demand_Drivers!$B$5:$J$100,7,FALSE)</f>
        <v>101.05509129544826</v>
      </c>
      <c r="L143" s="16">
        <f>VLOOKUP($D143,'Growth rate'!$B$3:$S$93,9,FALSE)*VLOOKUP($F143,BY_IND_Demand_Drivers!$B$5:$J$100,8,FALSE)</f>
        <v>0</v>
      </c>
      <c r="M143" s="16">
        <f>VLOOKUP($D143,'Growth rate'!$B$3:$S$93,9,FALSE)*VLOOKUP($F143,BY_IND_Demand_Drivers!$B$5:$J$100,9,FALSE)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 t="shared" si="11"/>
        <v>61.603183653705244</v>
      </c>
      <c r="H144" s="16">
        <f t="shared" si="12"/>
        <v>0</v>
      </c>
      <c r="I144" s="16">
        <f t="shared" si="13"/>
        <v>0</v>
      </c>
      <c r="K144" s="16">
        <f>VLOOKUP($D144,'Growth rate'!$B$3:$S$93,9,FALSE)*VLOOKUP($F144,BY_IND_Demand_Drivers!$B$5:$J$100,7,FALSE)</f>
        <v>102.67197275617541</v>
      </c>
      <c r="L144" s="16">
        <f>VLOOKUP($D144,'Growth rate'!$B$3:$S$93,9,FALSE)*VLOOKUP($F144,BY_IND_Demand_Drivers!$B$5:$J$100,8,FALSE)</f>
        <v>0</v>
      </c>
      <c r="M144" s="16">
        <f>VLOOKUP($D144,'Growth rate'!$B$3:$S$93,9,FALSE)*VLOOKUP($F144,BY_IND_Demand_Drivers!$B$5:$J$100,9,FALSE)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 t="shared" si="11"/>
        <v>62.588834592164538</v>
      </c>
      <c r="H145" s="16">
        <f t="shared" si="12"/>
        <v>0</v>
      </c>
      <c r="I145" s="16">
        <f t="shared" si="13"/>
        <v>0</v>
      </c>
      <c r="K145" s="16">
        <f>VLOOKUP($D145,'Growth rate'!$B$3:$S$93,9,FALSE)*VLOOKUP($F145,BY_IND_Demand_Drivers!$B$5:$J$100,7,FALSE)</f>
        <v>104.31472432027424</v>
      </c>
      <c r="L145" s="16">
        <f>VLOOKUP($D145,'Growth rate'!$B$3:$S$93,9,FALSE)*VLOOKUP($F145,BY_IND_Demand_Drivers!$B$5:$J$100,8,FALSE)</f>
        <v>0</v>
      </c>
      <c r="M145" s="16">
        <f>VLOOKUP($D145,'Growth rate'!$B$3:$S$93,9,FALSE)*VLOOKUP($F145,BY_IND_Demand_Drivers!$B$5:$J$100,9,FALSE)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 t="shared" si="11"/>
        <v>63.590255945639186</v>
      </c>
      <c r="H146" s="16">
        <f t="shared" si="12"/>
        <v>0</v>
      </c>
      <c r="I146" s="16">
        <f t="shared" si="13"/>
        <v>0</v>
      </c>
      <c r="K146" s="16">
        <f>VLOOKUP($D146,'Growth rate'!$B$3:$S$93,9,FALSE)*VLOOKUP($F146,BY_IND_Demand_Drivers!$B$5:$J$100,7,FALSE)</f>
        <v>105.98375990939864</v>
      </c>
      <c r="L146" s="16">
        <f>VLOOKUP($D146,'Growth rate'!$B$3:$S$93,9,FALSE)*VLOOKUP($F146,BY_IND_Demand_Drivers!$B$5:$J$100,8,FALSE)</f>
        <v>0</v>
      </c>
      <c r="M146" s="16">
        <f>VLOOKUP($D146,'Growth rate'!$B$3:$S$93,9,FALSE)*VLOOKUP($F146,BY_IND_Demand_Drivers!$B$5:$J$100,9,FALSE)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 t="shared" si="11"/>
        <v>64.607700040769416</v>
      </c>
      <c r="H147" s="16">
        <f t="shared" si="12"/>
        <v>0</v>
      </c>
      <c r="I147" s="16">
        <f t="shared" si="13"/>
        <v>0</v>
      </c>
      <c r="K147" s="16">
        <f>VLOOKUP($D147,'Growth rate'!$B$3:$S$93,9,FALSE)*VLOOKUP($F147,BY_IND_Demand_Drivers!$B$5:$J$100,7,FALSE)</f>
        <v>107.67950006794902</v>
      </c>
      <c r="L147" s="16">
        <f>VLOOKUP($D147,'Growth rate'!$B$3:$S$93,9,FALSE)*VLOOKUP($F147,BY_IND_Demand_Drivers!$B$5:$J$100,8,FALSE)</f>
        <v>0</v>
      </c>
      <c r="M147" s="16">
        <f>VLOOKUP($D147,'Growth rate'!$B$3:$S$93,9,FALSE)*VLOOKUP($F147,BY_IND_Demand_Drivers!$B$5:$J$100,9,FALSE)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 t="shared" si="11"/>
        <v>65.64142324142172</v>
      </c>
      <c r="H148" s="16">
        <f t="shared" si="12"/>
        <v>0</v>
      </c>
      <c r="I148" s="16">
        <f t="shared" si="13"/>
        <v>0</v>
      </c>
      <c r="K148" s="16">
        <f>VLOOKUP($D148,'Growth rate'!$B$3:$S$93,9,FALSE)*VLOOKUP($F148,BY_IND_Demand_Drivers!$B$5:$J$100,7,FALSE)</f>
        <v>109.4023720690362</v>
      </c>
      <c r="L148" s="16">
        <f>VLOOKUP($D148,'Growth rate'!$B$3:$S$93,9,FALSE)*VLOOKUP($F148,BY_IND_Demand_Drivers!$B$5:$J$100,8,FALSE)</f>
        <v>0</v>
      </c>
      <c r="M148" s="16">
        <f>VLOOKUP($D148,'Growth rate'!$B$3:$S$93,9,FALSE)*VLOOKUP($F148,BY_IND_Demand_Drivers!$B$5:$J$100,9,FALSE)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 t="shared" si="11"/>
        <v>66.691686013284482</v>
      </c>
      <c r="H149" s="16">
        <f t="shared" si="12"/>
        <v>0</v>
      </c>
      <c r="I149" s="16">
        <f t="shared" si="13"/>
        <v>0</v>
      </c>
      <c r="K149" s="16">
        <f>VLOOKUP($D149,'Growth rate'!$B$3:$S$93,9,FALSE)*VLOOKUP($F149,BY_IND_Demand_Drivers!$B$5:$J$100,7,FALSE)</f>
        <v>111.1528100221408</v>
      </c>
      <c r="L149" s="16">
        <f>VLOOKUP($D149,'Growth rate'!$B$3:$S$93,9,FALSE)*VLOOKUP($F149,BY_IND_Demand_Drivers!$B$5:$J$100,8,FALSE)</f>
        <v>0</v>
      </c>
      <c r="M149" s="16">
        <f>VLOOKUP($D149,'Growth rate'!$B$3:$S$93,9,FALSE)*VLOOKUP($F149,BY_IND_Demand_Drivers!$B$5:$J$100,9,FALSE)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 t="shared" si="11"/>
        <v>67.758752989497012</v>
      </c>
      <c r="H150" s="16">
        <f t="shared" si="12"/>
        <v>0</v>
      </c>
      <c r="I150" s="16">
        <f t="shared" si="13"/>
        <v>0</v>
      </c>
      <c r="K150" s="16">
        <f>VLOOKUP($D150,'Growth rate'!$B$3:$S$93,9,FALSE)*VLOOKUP($F150,BY_IND_Demand_Drivers!$B$5:$J$100,7,FALSE)</f>
        <v>112.93125498249503</v>
      </c>
      <c r="L150" s="16">
        <f>VLOOKUP($D150,'Growth rate'!$B$3:$S$93,9,FALSE)*VLOOKUP($F150,BY_IND_Demand_Drivers!$B$5:$J$100,8,FALSE)</f>
        <v>0</v>
      </c>
      <c r="M150" s="16">
        <f>VLOOKUP($D150,'Growth rate'!$B$3:$S$93,9,FALSE)*VLOOKUP($F150,BY_IND_Demand_Drivers!$B$5:$J$100,9,FALSE)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 t="shared" si="11"/>
        <v>68.842893037328977</v>
      </c>
      <c r="H151" s="16">
        <f t="shared" si="12"/>
        <v>0</v>
      </c>
      <c r="I151" s="16">
        <f t="shared" si="13"/>
        <v>0</v>
      </c>
      <c r="K151" s="16">
        <f>VLOOKUP($D151,'Growth rate'!$B$3:$S$93,9,FALSE)*VLOOKUP($F151,BY_IND_Demand_Drivers!$B$5:$J$100,7,FALSE)</f>
        <v>114.73815506221497</v>
      </c>
      <c r="L151" s="16">
        <f>VLOOKUP($D151,'Growth rate'!$B$3:$S$93,9,FALSE)*VLOOKUP($F151,BY_IND_Demand_Drivers!$B$5:$J$100,8,FALSE)</f>
        <v>0</v>
      </c>
      <c r="M151" s="16">
        <f>VLOOKUP($D151,'Growth rate'!$B$3:$S$93,9,FALSE)*VLOOKUP($F151,BY_IND_Demand_Drivers!$B$5:$J$100,9,FALSE)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 t="shared" si="11"/>
        <v>69.944379325926235</v>
      </c>
      <c r="H152" s="16">
        <f t="shared" si="12"/>
        <v>0</v>
      </c>
      <c r="I152" s="16">
        <f t="shared" si="13"/>
        <v>0</v>
      </c>
      <c r="K152" s="16">
        <f>VLOOKUP($D152,'Growth rate'!$B$3:$S$93,9,FALSE)*VLOOKUP($F152,BY_IND_Demand_Drivers!$B$5:$J$100,7,FALSE)</f>
        <v>116.57396554321041</v>
      </c>
      <c r="L152" s="16">
        <f>VLOOKUP($D152,'Growth rate'!$B$3:$S$93,9,FALSE)*VLOOKUP($F152,BY_IND_Demand_Drivers!$B$5:$J$100,8,FALSE)</f>
        <v>0</v>
      </c>
      <c r="M152" s="16">
        <f>VLOOKUP($D152,'Growth rate'!$B$3:$S$93,9,FALSE)*VLOOKUP($F152,BY_IND_Demand_Drivers!$B$5:$J$100,9,FALSE)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 t="shared" si="11"/>
        <v>71.063489395141076</v>
      </c>
      <c r="H153" s="16">
        <f t="shared" si="12"/>
        <v>0</v>
      </c>
      <c r="I153" s="16">
        <f t="shared" si="13"/>
        <v>0</v>
      </c>
      <c r="K153" s="16">
        <f>VLOOKUP($D153,'Growth rate'!$B$3:$S$93,9,FALSE)*VLOOKUP($F153,BY_IND_Demand_Drivers!$B$5:$J$100,7,FALSE)</f>
        <v>118.43914899190179</v>
      </c>
      <c r="L153" s="16">
        <f>VLOOKUP($D153,'Growth rate'!$B$3:$S$93,9,FALSE)*VLOOKUP($F153,BY_IND_Demand_Drivers!$B$5:$J$100,8,FALSE)</f>
        <v>0</v>
      </c>
      <c r="M153" s="16">
        <f>VLOOKUP($D153,'Growth rate'!$B$3:$S$93,9,FALSE)*VLOOKUP($F153,BY_IND_Demand_Drivers!$B$5:$J$100,9,FALSE)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 t="shared" si="11"/>
        <v>72.200505225463331</v>
      </c>
      <c r="H154" s="16">
        <f t="shared" si="12"/>
        <v>0</v>
      </c>
      <c r="I154" s="16">
        <f t="shared" si="13"/>
        <v>0</v>
      </c>
      <c r="K154" s="16">
        <f>VLOOKUP($D154,'Growth rate'!$B$3:$S$93,9,FALSE)*VLOOKUP($F154,BY_IND_Demand_Drivers!$B$5:$J$100,7,FALSE)</f>
        <v>120.33417537577222</v>
      </c>
      <c r="L154" s="16">
        <f>VLOOKUP($D154,'Growth rate'!$B$3:$S$93,9,FALSE)*VLOOKUP($F154,BY_IND_Demand_Drivers!$B$5:$J$100,8,FALSE)</f>
        <v>0</v>
      </c>
      <c r="M154" s="16">
        <f>VLOOKUP($D154,'Growth rate'!$B$3:$S$93,9,FALSE)*VLOOKUP($F154,BY_IND_Demand_Drivers!$B$5:$J$100,9,FALSE)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 t="shared" si="11"/>
        <v>73.355713309070765</v>
      </c>
      <c r="H155" s="16">
        <f t="shared" si="12"/>
        <v>0</v>
      </c>
      <c r="I155" s="16">
        <f t="shared" si="13"/>
        <v>0</v>
      </c>
      <c r="K155" s="16">
        <f>VLOOKUP($D155,'Growth rate'!$B$3:$S$93,9,FALSE)*VLOOKUP($F155,BY_IND_Demand_Drivers!$B$5:$J$100,7,FALSE)</f>
        <v>122.2595221817846</v>
      </c>
      <c r="L155" s="16">
        <f>VLOOKUP($D155,'Growth rate'!$B$3:$S$93,9,FALSE)*VLOOKUP($F155,BY_IND_Demand_Drivers!$B$5:$J$100,8,FALSE)</f>
        <v>0</v>
      </c>
      <c r="M155" s="16">
        <f>VLOOKUP($D155,'Growth rate'!$B$3:$S$93,9,FALSE)*VLOOKUP($F155,BY_IND_Demand_Drivers!$B$5:$J$100,9,FALSE)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 t="shared" si="11"/>
        <v>74.529404722015869</v>
      </c>
      <c r="H156" s="16">
        <f t="shared" si="12"/>
        <v>0</v>
      </c>
      <c r="I156" s="16">
        <f t="shared" si="13"/>
        <v>0</v>
      </c>
      <c r="K156" s="16">
        <f>VLOOKUP($D156,'Growth rate'!$B$3:$S$93,9,FALSE)*VLOOKUP($F156,BY_IND_Demand_Drivers!$B$5:$J$100,7,FALSE)</f>
        <v>124.21567453669311</v>
      </c>
      <c r="L156" s="16">
        <f>VLOOKUP($D156,'Growth rate'!$B$3:$S$93,9,FALSE)*VLOOKUP($F156,BY_IND_Demand_Drivers!$B$5:$J$100,8,FALSE)</f>
        <v>0</v>
      </c>
      <c r="M156" s="16">
        <f>VLOOKUP($D156,'Growth rate'!$B$3:$S$93,9,FALSE)*VLOOKUP($F156,BY_IND_Demand_Drivers!$B$5:$J$100,9,FALSE)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 t="shared" si="11"/>
        <v>75.721875197568139</v>
      </c>
      <c r="H157" s="16">
        <f t="shared" si="12"/>
        <v>0</v>
      </c>
      <c r="I157" s="16">
        <f t="shared" si="13"/>
        <v>0</v>
      </c>
      <c r="K157" s="16">
        <f>VLOOKUP($D157,'Growth rate'!$B$3:$S$93,9,FALSE)*VLOOKUP($F157,BY_IND_Demand_Drivers!$B$5:$J$100,7,FALSE)</f>
        <v>126.20312532928024</v>
      </c>
      <c r="L157" s="16">
        <f>VLOOKUP($D157,'Growth rate'!$B$3:$S$93,9,FALSE)*VLOOKUP($F157,BY_IND_Demand_Drivers!$B$5:$J$100,8,FALSE)</f>
        <v>0</v>
      </c>
      <c r="M157" s="16">
        <f>VLOOKUP($D157,'Growth rate'!$B$3:$S$93,9,FALSE)*VLOOKUP($F157,BY_IND_Demand_Drivers!$B$5:$J$100,9,FALSE)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 t="shared" si="11"/>
        <v>76.933425200729218</v>
      </c>
      <c r="H158" s="16">
        <f t="shared" si="12"/>
        <v>0</v>
      </c>
      <c r="I158" s="16">
        <f t="shared" si="13"/>
        <v>0</v>
      </c>
      <c r="K158" s="16">
        <f>VLOOKUP($D158,'Growth rate'!$B$3:$S$93,9,FALSE)*VLOOKUP($F158,BY_IND_Demand_Drivers!$B$5:$J$100,7,FALSE)</f>
        <v>128.2223753345487</v>
      </c>
      <c r="L158" s="16">
        <f>VLOOKUP($D158,'Growth rate'!$B$3:$S$93,9,FALSE)*VLOOKUP($F158,BY_IND_Demand_Drivers!$B$5:$J$100,8,FALSE)</f>
        <v>0</v>
      </c>
      <c r="M158" s="16">
        <f>VLOOKUP($D158,'Growth rate'!$B$3:$S$93,9,FALSE)*VLOOKUP($F158,BY_IND_Demand_Drivers!$B$5:$J$100,9,FALSE)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 t="shared" si="11"/>
        <v>78.164360003940899</v>
      </c>
      <c r="H159" s="16">
        <f t="shared" si="12"/>
        <v>0</v>
      </c>
      <c r="I159" s="16">
        <f t="shared" si="13"/>
        <v>0</v>
      </c>
      <c r="K159" s="16">
        <f>VLOOKUP($D159,'Growth rate'!$B$3:$S$93,9,FALSE)*VLOOKUP($F159,BY_IND_Demand_Drivers!$B$5:$J$100,7,FALSE)</f>
        <v>130.2739333399015</v>
      </c>
      <c r="L159" s="16">
        <f>VLOOKUP($D159,'Growth rate'!$B$3:$S$93,9,FALSE)*VLOOKUP($F159,BY_IND_Demand_Drivers!$B$5:$J$100,8,FALSE)</f>
        <v>0</v>
      </c>
      <c r="M159" s="16">
        <f>VLOOKUP($D159,'Growth rate'!$B$3:$S$93,9,FALSE)*VLOOKUP($F159,BY_IND_Demand_Drivers!$B$5:$J$100,9,FALSE)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 t="shared" si="11"/>
        <v>79.414989764003963</v>
      </c>
      <c r="H160" s="16">
        <f t="shared" si="12"/>
        <v>0</v>
      </c>
      <c r="I160" s="16">
        <f t="shared" si="13"/>
        <v>0</v>
      </c>
      <c r="K160" s="16">
        <f>VLOOKUP($D160,'Growth rate'!$B$3:$S$93,9,FALSE)*VLOOKUP($F160,BY_IND_Demand_Drivers!$B$5:$J$100,7,FALSE)</f>
        <v>132.35831627333994</v>
      </c>
      <c r="L160" s="16">
        <f>VLOOKUP($D160,'Growth rate'!$B$3:$S$93,9,FALSE)*VLOOKUP($F160,BY_IND_Demand_Drivers!$B$5:$J$100,8,FALSE)</f>
        <v>0</v>
      </c>
      <c r="M160" s="16">
        <f>VLOOKUP($D160,'Growth rate'!$B$3:$S$93,9,FALSE)*VLOOKUP($F160,BY_IND_Demand_Drivers!$B$5:$J$100,9,FALSE)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 t="shared" si="11"/>
        <v>80.685629600228026</v>
      </c>
      <c r="H161" s="16">
        <f t="shared" si="12"/>
        <v>0</v>
      </c>
      <c r="I161" s="16">
        <f t="shared" si="13"/>
        <v>0</v>
      </c>
      <c r="K161" s="16">
        <f>VLOOKUP($D161,'Growth rate'!$B$3:$S$93,9,FALSE)*VLOOKUP($F161,BY_IND_Demand_Drivers!$B$5:$J$100,7,FALSE)</f>
        <v>134.47604933371338</v>
      </c>
      <c r="L161" s="16">
        <f>VLOOKUP($D161,'Growth rate'!$B$3:$S$93,9,FALSE)*VLOOKUP($F161,BY_IND_Demand_Drivers!$B$5:$J$100,8,FALSE)</f>
        <v>0</v>
      </c>
      <c r="M161" s="16">
        <f>VLOOKUP($D161,'Growth rate'!$B$3:$S$93,9,FALSE)*VLOOKUP($F161,BY_IND_Demand_Drivers!$B$5:$J$100,9,FALSE)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 t="shared" si="11"/>
        <v>81.976599673831672</v>
      </c>
      <c r="H162" s="16">
        <f t="shared" si="12"/>
        <v>0</v>
      </c>
      <c r="I162" s="16">
        <f t="shared" si="13"/>
        <v>0</v>
      </c>
      <c r="K162" s="16">
        <f>VLOOKUP($D162,'Growth rate'!$B$3:$S$93,9,FALSE)*VLOOKUP($F162,BY_IND_Demand_Drivers!$B$5:$J$100,7,FALSE)</f>
        <v>136.62766612305279</v>
      </c>
      <c r="L162" s="16">
        <f>VLOOKUP($D162,'Growth rate'!$B$3:$S$93,9,FALSE)*VLOOKUP($F162,BY_IND_Demand_Drivers!$B$5:$J$100,8,FALSE)</f>
        <v>0</v>
      </c>
      <c r="M162" s="16">
        <f>VLOOKUP($D162,'Growth rate'!$B$3:$S$93,9,FALSE)*VLOOKUP($F162,BY_IND_Demand_Drivers!$B$5:$J$100,9,FALSE)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 t="shared" si="11"/>
        <v>83.28822526861299</v>
      </c>
      <c r="H163" s="16">
        <f t="shared" si="12"/>
        <v>0</v>
      </c>
      <c r="I163" s="16">
        <f t="shared" si="13"/>
        <v>0</v>
      </c>
      <c r="K163" s="16">
        <f>VLOOKUP($D163,'Growth rate'!$B$3:$S$93,9,FALSE)*VLOOKUP($F163,BY_IND_Demand_Drivers!$B$5:$J$100,7,FALSE)</f>
        <v>138.81370878102166</v>
      </c>
      <c r="L163" s="16">
        <f>VLOOKUP($D163,'Growth rate'!$B$3:$S$93,9,FALSE)*VLOOKUP($F163,BY_IND_Demand_Drivers!$B$5:$J$100,8,FALSE)</f>
        <v>0</v>
      </c>
      <c r="M163" s="16">
        <f>VLOOKUP($D163,'Growth rate'!$B$3:$S$93,9,FALSE)*VLOOKUP($F163,BY_IND_Demand_Drivers!$B$5:$J$100,9,FALSE)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 t="shared" si="11"/>
        <v>84.620836872910786</v>
      </c>
      <c r="H164" s="16">
        <f t="shared" si="12"/>
        <v>0</v>
      </c>
      <c r="I164" s="16">
        <f t="shared" si="13"/>
        <v>0</v>
      </c>
      <c r="K164" s="16">
        <f>VLOOKUP($D164,'Growth rate'!$B$3:$S$93,9,FALSE)*VLOOKUP($F164,BY_IND_Demand_Drivers!$B$5:$J$100,7,FALSE)</f>
        <v>141.03472812151799</v>
      </c>
      <c r="L164" s="16">
        <f>VLOOKUP($D164,'Growth rate'!$B$3:$S$93,9,FALSE)*VLOOKUP($F164,BY_IND_Demand_Drivers!$B$5:$J$100,8,FALSE)</f>
        <v>0</v>
      </c>
      <c r="M164" s="16">
        <f>VLOOKUP($D164,'Growth rate'!$B$3:$S$93,9,FALSE)*VLOOKUP($F164,BY_IND_Demand_Drivers!$B$5:$J$100,9,FALSE)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 t="shared" si="11"/>
        <v>85.974770262877357</v>
      </c>
      <c r="H165" s="16">
        <f t="shared" si="12"/>
        <v>0</v>
      </c>
      <c r="I165" s="16">
        <f t="shared" si="13"/>
        <v>0</v>
      </c>
      <c r="K165" s="16">
        <f>VLOOKUP($D165,'Growth rate'!$B$3:$S$93,9,FALSE)*VLOOKUP($F165,BY_IND_Demand_Drivers!$B$5:$J$100,7,FALSE)</f>
        <v>143.29128377146228</v>
      </c>
      <c r="L165" s="16">
        <f>VLOOKUP($D165,'Growth rate'!$B$3:$S$93,9,FALSE)*VLOOKUP($F165,BY_IND_Demand_Drivers!$B$5:$J$100,8,FALSE)</f>
        <v>0</v>
      </c>
      <c r="M165" s="16">
        <f>VLOOKUP($D165,'Growth rate'!$B$3:$S$93,9,FALSE)*VLOOKUP($F165,BY_IND_Demand_Drivers!$B$5:$J$100,9,FALSE)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 t="shared" si="11"/>
        <v>87.350366587083428</v>
      </c>
      <c r="H166" s="16">
        <f t="shared" si="12"/>
        <v>0</v>
      </c>
      <c r="I166" s="16">
        <f t="shared" si="13"/>
        <v>0</v>
      </c>
      <c r="K166" s="16">
        <f>VLOOKUP($D166,'Growth rate'!$B$3:$S$93,9,FALSE)*VLOOKUP($F166,BY_IND_Demand_Drivers!$B$5:$J$100,7,FALSE)</f>
        <v>145.58394431180571</v>
      </c>
      <c r="L166" s="16">
        <f>VLOOKUP($D166,'Growth rate'!$B$3:$S$93,9,FALSE)*VLOOKUP($F166,BY_IND_Demand_Drivers!$B$5:$J$100,8,FALSE)</f>
        <v>0</v>
      </c>
      <c r="M166" s="16">
        <f>VLOOKUP($D166,'Growth rate'!$B$3:$S$93,9,FALSE)*VLOOKUP($F166,BY_IND_Demand_Drivers!$B$5:$J$100,9,FALSE)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 t="shared" si="11"/>
        <v>88.747972452476759</v>
      </c>
      <c r="H167" s="16">
        <f t="shared" si="12"/>
        <v>0</v>
      </c>
      <c r="I167" s="16">
        <f t="shared" si="13"/>
        <v>0</v>
      </c>
      <c r="K167" s="16">
        <f>VLOOKUP($D167,'Growth rate'!$B$3:$S$93,9,FALSE)*VLOOKUP($F167,BY_IND_Demand_Drivers!$B$5:$J$100,7,FALSE)</f>
        <v>147.9132874207946</v>
      </c>
      <c r="L167" s="16">
        <f>VLOOKUP($D167,'Growth rate'!$B$3:$S$93,9,FALSE)*VLOOKUP($F167,BY_IND_Demand_Drivers!$B$5:$J$100,8,FALSE)</f>
        <v>0</v>
      </c>
      <c r="M167" s="16">
        <f>VLOOKUP($D167,'Growth rate'!$B$3:$S$93,9,FALSE)*VLOOKUP($F167,BY_IND_Demand_Drivers!$B$5:$J$100,9,FALSE)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 t="shared" si="11"/>
        <v>125.01999139009899</v>
      </c>
      <c r="H168" s="16">
        <f t="shared" si="12"/>
        <v>0</v>
      </c>
      <c r="I168" s="16">
        <f t="shared" si="13"/>
        <v>0</v>
      </c>
      <c r="K168" s="16">
        <f>VLOOKUP($D168,'Growth rate'!$B$3:$S$93,9,FALSE)*VLOOKUP($F168,BY_IND_Demand_Drivers!$B$5:$J$100,7,FALSE)</f>
        <v>125.01999139009899</v>
      </c>
      <c r="L168" s="16">
        <f>VLOOKUP($D168,'Growth rate'!$B$3:$S$93,9,FALSE)*VLOOKUP($F168,BY_IND_Demand_Drivers!$B$5:$J$100,8,FALSE)</f>
        <v>0</v>
      </c>
      <c r="M168" s="16">
        <f>VLOOKUP($D168,'Growth rate'!$B$3:$S$93,9,FALSE)*VLOOKUP($F168,BY_IND_Demand_Drivers!$B$5:$J$100,9,FALSE)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 t="shared" si="11"/>
        <v>135.15127962378438</v>
      </c>
      <c r="H169" s="16">
        <f t="shared" si="12"/>
        <v>0</v>
      </c>
      <c r="I169" s="16">
        <f t="shared" si="13"/>
        <v>0</v>
      </c>
      <c r="K169" s="16">
        <f>VLOOKUP($D169,'Growth rate'!$B$3:$S$93,9,FALSE)*VLOOKUP($F169,BY_IND_Demand_Drivers!$B$5:$J$100,7,FALSE)</f>
        <v>135.15127962378438</v>
      </c>
      <c r="L169" s="16">
        <f>VLOOKUP($D169,'Growth rate'!$B$3:$S$93,9,FALSE)*VLOOKUP($F169,BY_IND_Demand_Drivers!$B$5:$J$100,8,FALSE)</f>
        <v>0</v>
      </c>
      <c r="M169" s="16">
        <f>VLOOKUP($D169,'Growth rate'!$B$3:$S$93,9,FALSE)*VLOOKUP($F169,BY_IND_Demand_Drivers!$B$5:$J$100,9,FALSE)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 t="shared" si="11"/>
        <v>145.28256785746979</v>
      </c>
      <c r="H170" s="16">
        <f t="shared" si="12"/>
        <v>0</v>
      </c>
      <c r="I170" s="16">
        <f t="shared" si="13"/>
        <v>0</v>
      </c>
      <c r="K170" s="16">
        <f>VLOOKUP($D170,'Growth rate'!$B$3:$S$93,9,FALSE)*VLOOKUP($F170,BY_IND_Demand_Drivers!$B$5:$J$100,7,FALSE)</f>
        <v>145.28256785746979</v>
      </c>
      <c r="L170" s="16">
        <f>VLOOKUP($D170,'Growth rate'!$B$3:$S$93,9,FALSE)*VLOOKUP($F170,BY_IND_Demand_Drivers!$B$5:$J$100,8,FALSE)</f>
        <v>0</v>
      </c>
      <c r="M170" s="16">
        <f>VLOOKUP($D170,'Growth rate'!$B$3:$S$93,9,FALSE)*VLOOKUP($F170,BY_IND_Demand_Drivers!$B$5:$J$100,9,FALSE)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 t="shared" si="11"/>
        <v>155.41385609115517</v>
      </c>
      <c r="H171" s="16">
        <f t="shared" si="12"/>
        <v>0</v>
      </c>
      <c r="I171" s="16">
        <f t="shared" si="13"/>
        <v>0</v>
      </c>
      <c r="K171" s="16">
        <f>VLOOKUP($D171,'Growth rate'!$B$3:$S$93,9,FALSE)*VLOOKUP($F171,BY_IND_Demand_Drivers!$B$5:$J$100,7,FALSE)</f>
        <v>155.41385609115517</v>
      </c>
      <c r="L171" s="16">
        <f>VLOOKUP($D171,'Growth rate'!$B$3:$S$93,9,FALSE)*VLOOKUP($F171,BY_IND_Demand_Drivers!$B$5:$J$100,8,FALSE)</f>
        <v>0</v>
      </c>
      <c r="M171" s="16">
        <f>VLOOKUP($D171,'Growth rate'!$B$3:$S$93,9,FALSE)*VLOOKUP($F171,BY_IND_Demand_Drivers!$B$5:$J$100,9,FALSE)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 t="shared" si="11"/>
        <v>165.54514432484058</v>
      </c>
      <c r="H172" s="16">
        <f t="shared" si="12"/>
        <v>0</v>
      </c>
      <c r="I172" s="16">
        <f t="shared" si="13"/>
        <v>0</v>
      </c>
      <c r="K172" s="16">
        <f>VLOOKUP($D172,'Growth rate'!$B$3:$S$93,9,FALSE)*VLOOKUP($F172,BY_IND_Demand_Drivers!$B$5:$J$100,7,FALSE)</f>
        <v>165.54514432484058</v>
      </c>
      <c r="L172" s="16">
        <f>VLOOKUP($D172,'Growth rate'!$B$3:$S$93,9,FALSE)*VLOOKUP($F172,BY_IND_Demand_Drivers!$B$5:$J$100,8,FALSE)</f>
        <v>0</v>
      </c>
      <c r="M172" s="16">
        <f>VLOOKUP($D172,'Growth rate'!$B$3:$S$93,9,FALSE)*VLOOKUP($F172,BY_IND_Demand_Drivers!$B$5:$J$100,9,FALSE)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 t="shared" si="11"/>
        <v>175.67643255852596</v>
      </c>
      <c r="H173" s="16">
        <f t="shared" si="12"/>
        <v>0</v>
      </c>
      <c r="I173" s="16">
        <f t="shared" si="13"/>
        <v>0</v>
      </c>
      <c r="K173" s="16">
        <f>VLOOKUP($D173,'Growth rate'!$B$3:$S$93,9,FALSE)*VLOOKUP($F173,BY_IND_Demand_Drivers!$B$5:$J$100,7,FALSE)</f>
        <v>175.67643255852596</v>
      </c>
      <c r="L173" s="16">
        <f>VLOOKUP($D173,'Growth rate'!$B$3:$S$93,9,FALSE)*VLOOKUP($F173,BY_IND_Demand_Drivers!$B$5:$J$100,8,FALSE)</f>
        <v>0</v>
      </c>
      <c r="M173" s="16">
        <f>VLOOKUP($D173,'Growth rate'!$B$3:$S$93,9,FALSE)*VLOOKUP($F173,BY_IND_Demand_Drivers!$B$5:$J$100,9,FALSE)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 t="shared" si="11"/>
        <v>167.22694871299024</v>
      </c>
      <c r="H174" s="16">
        <f t="shared" si="12"/>
        <v>0</v>
      </c>
      <c r="I174" s="16">
        <f t="shared" si="13"/>
        <v>0</v>
      </c>
      <c r="K174" s="16">
        <f>VLOOKUP($D174,'Growth rate'!$B$3:$S$93,9,FALSE)*VLOOKUP($F174,BY_IND_Demand_Drivers!$B$5:$J$100,7,FALSE)</f>
        <v>185.80772079221137</v>
      </c>
      <c r="L174" s="16">
        <f>VLOOKUP($D174,'Growth rate'!$B$3:$S$93,9,FALSE)*VLOOKUP($F174,BY_IND_Demand_Drivers!$B$5:$J$100,8,FALSE)</f>
        <v>0</v>
      </c>
      <c r="M174" s="16">
        <f>VLOOKUP($D174,'Growth rate'!$B$3:$S$93,9,FALSE)*VLOOKUP($F174,BY_IND_Demand_Drivers!$B$5:$J$100,9,FALSE)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 t="shared" si="11"/>
        <v>174.38571803304811</v>
      </c>
      <c r="H175" s="16">
        <f t="shared" si="12"/>
        <v>0</v>
      </c>
      <c r="I175" s="16">
        <f t="shared" si="13"/>
        <v>0</v>
      </c>
      <c r="K175" s="16">
        <f>VLOOKUP($D175,'Growth rate'!$B$3:$S$93,9,FALSE)*VLOOKUP($F175,BY_IND_Demand_Drivers!$B$5:$J$100,7,FALSE)</f>
        <v>195.93900902589675</v>
      </c>
      <c r="L175" s="16">
        <f>VLOOKUP($D175,'Growth rate'!$B$3:$S$93,9,FALSE)*VLOOKUP($F175,BY_IND_Demand_Drivers!$B$5:$J$100,8,FALSE)</f>
        <v>0</v>
      </c>
      <c r="M175" s="16">
        <f>VLOOKUP($D175,'Growth rate'!$B$3:$S$93,9,FALSE)*VLOOKUP($F175,BY_IND_Demand_Drivers!$B$5:$J$100,9,FALSE)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 t="shared" si="11"/>
        <v>181.34186158843227</v>
      </c>
      <c r="H176" s="16">
        <f t="shared" si="12"/>
        <v>0</v>
      </c>
      <c r="I176" s="16">
        <f t="shared" si="13"/>
        <v>0</v>
      </c>
      <c r="K176" s="16">
        <f>VLOOKUP($D176,'Growth rate'!$B$3:$S$93,9,FALSE)*VLOOKUP($F176,BY_IND_Demand_Drivers!$B$5:$J$100,7,FALSE)</f>
        <v>206.07029725958213</v>
      </c>
      <c r="L176" s="16">
        <f>VLOOKUP($D176,'Growth rate'!$B$3:$S$93,9,FALSE)*VLOOKUP($F176,BY_IND_Demand_Drivers!$B$5:$J$100,8,FALSE)</f>
        <v>0</v>
      </c>
      <c r="M176" s="16">
        <f>VLOOKUP($D176,'Growth rate'!$B$3:$S$93,9,FALSE)*VLOOKUP($F176,BY_IND_Demand_Drivers!$B$5:$J$100,9,FALSE)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 t="shared" si="11"/>
        <v>188.09537937914277</v>
      </c>
      <c r="H177" s="16">
        <f t="shared" si="12"/>
        <v>0</v>
      </c>
      <c r="I177" s="16">
        <f t="shared" si="13"/>
        <v>0</v>
      </c>
      <c r="K177" s="16">
        <f>VLOOKUP($D177,'Growth rate'!$B$3:$S$93,9,FALSE)*VLOOKUP($F177,BY_IND_Demand_Drivers!$B$5:$J$100,7,FALSE)</f>
        <v>216.20158549326754</v>
      </c>
      <c r="L177" s="16">
        <f>VLOOKUP($D177,'Growth rate'!$B$3:$S$93,9,FALSE)*VLOOKUP($F177,BY_IND_Demand_Drivers!$B$5:$J$100,8,FALSE)</f>
        <v>0</v>
      </c>
      <c r="M177" s="16">
        <f>VLOOKUP($D177,'Growth rate'!$B$3:$S$93,9,FALSE)*VLOOKUP($F177,BY_IND_Demand_Drivers!$B$5:$J$100,9,FALSE)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 t="shared" si="11"/>
        <v>194.6462714051795</v>
      </c>
      <c r="H178" s="16">
        <f t="shared" si="12"/>
        <v>0</v>
      </c>
      <c r="I178" s="16">
        <f t="shared" si="13"/>
        <v>0</v>
      </c>
      <c r="K178" s="16">
        <f>VLOOKUP($D178,'Growth rate'!$B$3:$S$93,9,FALSE)*VLOOKUP($F178,BY_IND_Demand_Drivers!$B$5:$J$100,7,FALSE)</f>
        <v>226.33287372695293</v>
      </c>
      <c r="L178" s="16">
        <f>VLOOKUP($D178,'Growth rate'!$B$3:$S$93,9,FALSE)*VLOOKUP($F178,BY_IND_Demand_Drivers!$B$5:$J$100,8,FALSE)</f>
        <v>0</v>
      </c>
      <c r="M178" s="16">
        <f>VLOOKUP($D178,'Growth rate'!$B$3:$S$93,9,FALSE)*VLOOKUP($F178,BY_IND_Demand_Drivers!$B$5:$J$100,9,FALSE)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 t="shared" si="11"/>
        <v>200.99453766654258</v>
      </c>
      <c r="H179" s="16">
        <f t="shared" si="12"/>
        <v>0</v>
      </c>
      <c r="I179" s="16">
        <f t="shared" si="13"/>
        <v>0</v>
      </c>
      <c r="K179" s="16">
        <f>VLOOKUP($D179,'Growth rate'!$B$3:$S$93,9,FALSE)*VLOOKUP($F179,BY_IND_Demand_Drivers!$B$5:$J$100,7,FALSE)</f>
        <v>236.46416196063834</v>
      </c>
      <c r="L179" s="16">
        <f>VLOOKUP($D179,'Growth rate'!$B$3:$S$93,9,FALSE)*VLOOKUP($F179,BY_IND_Demand_Drivers!$B$5:$J$100,8,FALSE)</f>
        <v>0</v>
      </c>
      <c r="M179" s="16">
        <f>VLOOKUP($D179,'Growth rate'!$B$3:$S$93,9,FALSE)*VLOOKUP($F179,BY_IND_Demand_Drivers!$B$5:$J$100,9,FALSE)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 t="shared" si="11"/>
        <v>206.52368953774612</v>
      </c>
      <c r="H180" s="16">
        <f t="shared" si="12"/>
        <v>0</v>
      </c>
      <c r="I180" s="16">
        <f t="shared" si="13"/>
        <v>0</v>
      </c>
      <c r="K180" s="16">
        <f>VLOOKUP($D180,'Growth rate'!$B$3:$S$93,9,FALSE)*VLOOKUP($F180,BY_IND_Demand_Drivers!$B$5:$J$100,7,FALSE)</f>
        <v>246.59545019432372</v>
      </c>
      <c r="L180" s="16">
        <f>VLOOKUP($D180,'Growth rate'!$B$3:$S$93,9,FALSE)*VLOOKUP($F180,BY_IND_Demand_Drivers!$B$5:$J$100,8,FALSE)</f>
        <v>0</v>
      </c>
      <c r="M180" s="16">
        <f>VLOOKUP($D180,'Growth rate'!$B$3:$S$93,9,FALSE)*VLOOKUP($F180,BY_IND_Demand_Drivers!$B$5:$J$100,9,FALSE)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 t="shared" si="11"/>
        <v>211.79955920310752</v>
      </c>
      <c r="H181" s="16">
        <f t="shared" si="12"/>
        <v>0</v>
      </c>
      <c r="I181" s="16">
        <f t="shared" si="13"/>
        <v>0</v>
      </c>
      <c r="K181" s="16">
        <f>VLOOKUP($D181,'Growth rate'!$B$3:$S$93,9,FALSE)*VLOOKUP($F181,BY_IND_Demand_Drivers!$B$5:$J$100,7,FALSE)</f>
        <v>256.72673842800913</v>
      </c>
      <c r="L181" s="16">
        <f>VLOOKUP($D181,'Growth rate'!$B$3:$S$93,9,FALSE)*VLOOKUP($F181,BY_IND_Demand_Drivers!$B$5:$J$100,8,FALSE)</f>
        <v>0</v>
      </c>
      <c r="M181" s="16">
        <f>VLOOKUP($D181,'Growth rate'!$B$3:$S$93,9,FALSE)*VLOOKUP($F181,BY_IND_Demand_Drivers!$B$5:$J$100,9,FALSE)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 t="shared" si="11"/>
        <v>216.82214666262678</v>
      </c>
      <c r="H182" s="16">
        <f t="shared" si="12"/>
        <v>0</v>
      </c>
      <c r="I182" s="16">
        <f t="shared" si="13"/>
        <v>0</v>
      </c>
      <c r="K182" s="16">
        <f>VLOOKUP($D182,'Growth rate'!$B$3:$S$93,9,FALSE)*VLOOKUP($F182,BY_IND_Demand_Drivers!$B$5:$J$100,7,FALSE)</f>
        <v>266.85802666169451</v>
      </c>
      <c r="L182" s="16">
        <f>VLOOKUP($D182,'Growth rate'!$B$3:$S$93,9,FALSE)*VLOOKUP($F182,BY_IND_Demand_Drivers!$B$5:$J$100,8,FALSE)</f>
        <v>0</v>
      </c>
      <c r="M182" s="16">
        <f>VLOOKUP($D182,'Growth rate'!$B$3:$S$93,9,FALSE)*VLOOKUP($F182,BY_IND_Demand_Drivers!$B$5:$J$100,9,FALSE)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 t="shared" si="11"/>
        <v>221.5914519163039</v>
      </c>
      <c r="H183" s="16">
        <f t="shared" si="12"/>
        <v>0</v>
      </c>
      <c r="I183" s="16">
        <f t="shared" si="13"/>
        <v>0</v>
      </c>
      <c r="K183" s="16">
        <f>VLOOKUP($D183,'Growth rate'!$B$3:$S$93,9,FALSE)*VLOOKUP($F183,BY_IND_Demand_Drivers!$B$5:$J$100,7,FALSE)</f>
        <v>276.98931489537989</v>
      </c>
      <c r="L183" s="16">
        <f>VLOOKUP($D183,'Growth rate'!$B$3:$S$93,9,FALSE)*VLOOKUP($F183,BY_IND_Demand_Drivers!$B$5:$J$100,8,FALSE)</f>
        <v>0</v>
      </c>
      <c r="M183" s="16">
        <f>VLOOKUP($D183,'Growth rate'!$B$3:$S$93,9,FALSE)*VLOOKUP($F183,BY_IND_Demand_Drivers!$B$5:$J$100,9,FALSE)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 t="shared" si="11"/>
        <v>226.1074749641389</v>
      </c>
      <c r="H184" s="16">
        <f t="shared" si="12"/>
        <v>0</v>
      </c>
      <c r="I184" s="16">
        <f t="shared" si="13"/>
        <v>0</v>
      </c>
      <c r="K184" s="16">
        <f>VLOOKUP($D184,'Growth rate'!$B$3:$S$93,9,FALSE)*VLOOKUP($F184,BY_IND_Demand_Drivers!$B$5:$J$100,7,FALSE)</f>
        <v>287.12060312906527</v>
      </c>
      <c r="L184" s="16">
        <f>VLOOKUP($D184,'Growth rate'!$B$3:$S$93,9,FALSE)*VLOOKUP($F184,BY_IND_Demand_Drivers!$B$5:$J$100,8,FALSE)</f>
        <v>0</v>
      </c>
      <c r="M184" s="16">
        <f>VLOOKUP($D184,'Growth rate'!$B$3:$S$93,9,FALSE)*VLOOKUP($F184,BY_IND_Demand_Drivers!$B$5:$J$100,9,FALSE)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 t="shared" si="11"/>
        <v>230.37021580613177</v>
      </c>
      <c r="H185" s="16">
        <f t="shared" si="12"/>
        <v>0</v>
      </c>
      <c r="I185" s="16">
        <f t="shared" si="13"/>
        <v>0</v>
      </c>
      <c r="K185" s="16">
        <f>VLOOKUP($D185,'Growth rate'!$B$3:$S$93,9,FALSE)*VLOOKUP($F185,BY_IND_Demand_Drivers!$B$5:$J$100,7,FALSE)</f>
        <v>297.25189136275071</v>
      </c>
      <c r="L185" s="16">
        <f>VLOOKUP($D185,'Growth rate'!$B$3:$S$93,9,FALSE)*VLOOKUP($F185,BY_IND_Demand_Drivers!$B$5:$J$100,8,FALSE)</f>
        <v>0</v>
      </c>
      <c r="M185" s="16">
        <f>VLOOKUP($D185,'Growth rate'!$B$3:$S$93,9,FALSE)*VLOOKUP($F185,BY_IND_Demand_Drivers!$B$5:$J$100,9,FALSE)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 t="shared" si="11"/>
        <v>234.37967444228252</v>
      </c>
      <c r="H186" s="16">
        <f t="shared" si="12"/>
        <v>0</v>
      </c>
      <c r="I186" s="16">
        <f t="shared" si="13"/>
        <v>0</v>
      </c>
      <c r="K186" s="16">
        <f>VLOOKUP($D186,'Growth rate'!$B$3:$S$93,9,FALSE)*VLOOKUP($F186,BY_IND_Demand_Drivers!$B$5:$J$100,7,FALSE)</f>
        <v>307.38317959643609</v>
      </c>
      <c r="L186" s="16">
        <f>VLOOKUP($D186,'Growth rate'!$B$3:$S$93,9,FALSE)*VLOOKUP($F186,BY_IND_Demand_Drivers!$B$5:$J$100,8,FALSE)</f>
        <v>0</v>
      </c>
      <c r="M186" s="16">
        <f>VLOOKUP($D186,'Growth rate'!$B$3:$S$93,9,FALSE)*VLOOKUP($F186,BY_IND_Demand_Drivers!$B$5:$J$100,9,FALSE)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 t="shared" si="11"/>
        <v>238.13585087259111</v>
      </c>
      <c r="H187" s="16">
        <f t="shared" si="12"/>
        <v>0</v>
      </c>
      <c r="I187" s="16">
        <f t="shared" si="13"/>
        <v>0</v>
      </c>
      <c r="K187" s="16">
        <f>VLOOKUP($D187,'Growth rate'!$B$3:$S$93,9,FALSE)*VLOOKUP($F187,BY_IND_Demand_Drivers!$B$5:$J$100,7,FALSE)</f>
        <v>317.51446783012148</v>
      </c>
      <c r="L187" s="16">
        <f>VLOOKUP($D187,'Growth rate'!$B$3:$S$93,9,FALSE)*VLOOKUP($F187,BY_IND_Demand_Drivers!$B$5:$J$100,8,FALSE)</f>
        <v>0</v>
      </c>
      <c r="M187" s="16">
        <f>VLOOKUP($D187,'Growth rate'!$B$3:$S$93,9,FALSE)*VLOOKUP($F187,BY_IND_Demand_Drivers!$B$5:$J$100,9,FALSE)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 t="shared" si="11"/>
        <v>241.63874509705752</v>
      </c>
      <c r="H188" s="16">
        <f t="shared" si="12"/>
        <v>0</v>
      </c>
      <c r="I188" s="16">
        <f t="shared" si="13"/>
        <v>0</v>
      </c>
      <c r="K188" s="16">
        <f>VLOOKUP($D188,'Growth rate'!$B$3:$S$93,9,FALSE)*VLOOKUP($F188,BY_IND_Demand_Drivers!$B$5:$J$100,7,FALSE)</f>
        <v>327.64575606380686</v>
      </c>
      <c r="L188" s="16">
        <f>VLOOKUP($D188,'Growth rate'!$B$3:$S$93,9,FALSE)*VLOOKUP($F188,BY_IND_Demand_Drivers!$B$5:$J$100,8,FALSE)</f>
        <v>0</v>
      </c>
      <c r="M188" s="16">
        <f>VLOOKUP($D188,'Growth rate'!$B$3:$S$93,9,FALSE)*VLOOKUP($F188,BY_IND_Demand_Drivers!$B$5:$J$100,9,FALSE)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 t="shared" si="11"/>
        <v>244.88835711568186</v>
      </c>
      <c r="H189" s="16">
        <f t="shared" si="12"/>
        <v>0</v>
      </c>
      <c r="I189" s="16">
        <f t="shared" si="13"/>
        <v>0</v>
      </c>
      <c r="K189" s="16">
        <f>VLOOKUP($D189,'Growth rate'!$B$3:$S$93,9,FALSE)*VLOOKUP($F189,BY_IND_Demand_Drivers!$B$5:$J$100,7,FALSE)</f>
        <v>337.77704429749224</v>
      </c>
      <c r="L189" s="16">
        <f>VLOOKUP($D189,'Growth rate'!$B$3:$S$93,9,FALSE)*VLOOKUP($F189,BY_IND_Demand_Drivers!$B$5:$J$100,8,FALSE)</f>
        <v>0</v>
      </c>
      <c r="M189" s="16">
        <f>VLOOKUP($D189,'Growth rate'!$B$3:$S$93,9,FALSE)*VLOOKUP($F189,BY_IND_Demand_Drivers!$B$5:$J$100,9,FALSE)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 t="shared" si="11"/>
        <v>247.88468692846408</v>
      </c>
      <c r="H190" s="16">
        <f t="shared" si="12"/>
        <v>0</v>
      </c>
      <c r="I190" s="16">
        <f t="shared" si="13"/>
        <v>0</v>
      </c>
      <c r="K190" s="16">
        <f>VLOOKUP($D190,'Growth rate'!$B$3:$S$93,9,FALSE)*VLOOKUP($F190,BY_IND_Demand_Drivers!$B$5:$J$100,7,FALSE)</f>
        <v>347.90833253117768</v>
      </c>
      <c r="L190" s="16">
        <f>VLOOKUP($D190,'Growth rate'!$B$3:$S$93,9,FALSE)*VLOOKUP($F190,BY_IND_Demand_Drivers!$B$5:$J$100,8,FALSE)</f>
        <v>0</v>
      </c>
      <c r="M190" s="16">
        <f>VLOOKUP($D190,'Growth rate'!$B$3:$S$93,9,FALSE)*VLOOKUP($F190,BY_IND_Demand_Drivers!$B$5:$J$100,9,FALSE)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 t="shared" si="11"/>
        <v>250.62773453540413</v>
      </c>
      <c r="H191" s="16">
        <f t="shared" si="12"/>
        <v>0</v>
      </c>
      <c r="I191" s="16">
        <f t="shared" si="13"/>
        <v>0</v>
      </c>
      <c r="K191" s="16">
        <f>VLOOKUP($D191,'Growth rate'!$B$3:$S$93,9,FALSE)*VLOOKUP($F191,BY_IND_Demand_Drivers!$B$5:$J$100,7,FALSE)</f>
        <v>358.03962076486306</v>
      </c>
      <c r="L191" s="16">
        <f>VLOOKUP($D191,'Growth rate'!$B$3:$S$93,9,FALSE)*VLOOKUP($F191,BY_IND_Demand_Drivers!$B$5:$J$100,8,FALSE)</f>
        <v>0</v>
      </c>
      <c r="M191" s="16">
        <f>VLOOKUP($D191,'Growth rate'!$B$3:$S$93,9,FALSE)*VLOOKUP($F191,BY_IND_Demand_Drivers!$B$5:$J$100,9,FALSE)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 t="shared" si="11"/>
        <v>253.11749993650204</v>
      </c>
      <c r="H192" s="16">
        <f t="shared" si="12"/>
        <v>0</v>
      </c>
      <c r="I192" s="16">
        <f t="shared" si="13"/>
        <v>0</v>
      </c>
      <c r="K192" s="16">
        <f>VLOOKUP($D192,'Growth rate'!$B$3:$S$93,9,FALSE)*VLOOKUP($F192,BY_IND_Demand_Drivers!$B$5:$J$100,7,FALSE)</f>
        <v>368.17090899854844</v>
      </c>
      <c r="L192" s="16">
        <f>VLOOKUP($D192,'Growth rate'!$B$3:$S$93,9,FALSE)*VLOOKUP($F192,BY_IND_Demand_Drivers!$B$5:$J$100,8,FALSE)</f>
        <v>0</v>
      </c>
      <c r="M192" s="16">
        <f>VLOOKUP($D192,'Growth rate'!$B$3:$S$93,9,FALSE)*VLOOKUP($F192,BY_IND_Demand_Drivers!$B$5:$J$100,9,FALSE)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 t="shared" si="11"/>
        <v>255.35398313175781</v>
      </c>
      <c r="H193" s="16">
        <f t="shared" si="12"/>
        <v>0</v>
      </c>
      <c r="I193" s="16">
        <f t="shared" si="13"/>
        <v>0</v>
      </c>
      <c r="K193" s="16">
        <f>VLOOKUP($D193,'Growth rate'!$B$3:$S$93,9,FALSE)*VLOOKUP($F193,BY_IND_Demand_Drivers!$B$5:$J$100,7,FALSE)</f>
        <v>378.30219723223382</v>
      </c>
      <c r="L193" s="16">
        <f>VLOOKUP($D193,'Growth rate'!$B$3:$S$93,9,FALSE)*VLOOKUP($F193,BY_IND_Demand_Drivers!$B$5:$J$100,8,FALSE)</f>
        <v>0</v>
      </c>
      <c r="M193" s="16">
        <f>VLOOKUP($D193,'Growth rate'!$B$3:$S$93,9,FALSE)*VLOOKUP($F193,BY_IND_Demand_Drivers!$B$5:$J$100,9,FALSE)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 t="shared" si="11"/>
        <v>257.3371841211715</v>
      </c>
      <c r="H194" s="16">
        <f t="shared" si="12"/>
        <v>0</v>
      </c>
      <c r="I194" s="16">
        <f t="shared" si="13"/>
        <v>0</v>
      </c>
      <c r="K194" s="16">
        <f>VLOOKUP($D194,'Growth rate'!$B$3:$S$93,9,FALSE)*VLOOKUP($F194,BY_IND_Demand_Drivers!$B$5:$J$100,7,FALSE)</f>
        <v>388.43348546591926</v>
      </c>
      <c r="L194" s="16">
        <f>VLOOKUP($D194,'Growth rate'!$B$3:$S$93,9,FALSE)*VLOOKUP($F194,BY_IND_Demand_Drivers!$B$5:$J$100,8,FALSE)</f>
        <v>0</v>
      </c>
      <c r="M194" s="16">
        <f>VLOOKUP($D194,'Growth rate'!$B$3:$S$93,9,FALSE)*VLOOKUP($F194,BY_IND_Demand_Drivers!$B$5:$J$100,9,FALSE)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 t="shared" si="11"/>
        <v>259.06710290474297</v>
      </c>
      <c r="H195" s="16">
        <f t="shared" si="12"/>
        <v>0</v>
      </c>
      <c r="I195" s="16">
        <f t="shared" si="13"/>
        <v>0</v>
      </c>
      <c r="K195" s="16">
        <f>VLOOKUP($D195,'Growth rate'!$B$3:$S$93,9,FALSE)*VLOOKUP($F195,BY_IND_Demand_Drivers!$B$5:$J$100,7,FALSE)</f>
        <v>398.56477369960464</v>
      </c>
      <c r="L195" s="16">
        <f>VLOOKUP($D195,'Growth rate'!$B$3:$S$93,9,FALSE)*VLOOKUP($F195,BY_IND_Demand_Drivers!$B$5:$J$100,8,FALSE)</f>
        <v>0</v>
      </c>
      <c r="M195" s="16">
        <f>VLOOKUP($D195,'Growth rate'!$B$3:$S$93,9,FALSE)*VLOOKUP($F195,BY_IND_Demand_Drivers!$B$5:$J$100,9,FALSE)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 t="shared" si="11"/>
        <v>260.54373948247235</v>
      </c>
      <c r="H196" s="16">
        <f t="shared" si="12"/>
        <v>0</v>
      </c>
      <c r="I196" s="16">
        <f t="shared" si="13"/>
        <v>0</v>
      </c>
      <c r="K196" s="16">
        <f>VLOOKUP($D196,'Growth rate'!$B$3:$S$93,9,FALSE)*VLOOKUP($F196,BY_IND_Demand_Drivers!$B$5:$J$100,7,FALSE)</f>
        <v>408.69606193329003</v>
      </c>
      <c r="L196" s="16">
        <f>VLOOKUP($D196,'Growth rate'!$B$3:$S$93,9,FALSE)*VLOOKUP($F196,BY_IND_Demand_Drivers!$B$5:$J$100,8,FALSE)</f>
        <v>0</v>
      </c>
      <c r="M196" s="16">
        <f>VLOOKUP($D196,'Growth rate'!$B$3:$S$93,9,FALSE)*VLOOKUP($F196,BY_IND_Demand_Drivers!$B$5:$J$100,9,FALSE)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 t="shared" ref="G197:G260" si="17">K197*$N197</f>
        <v>261.76709385435964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rate'!$B$3:$S$93,9,FALSE)*VLOOKUP($F197,BY_IND_Demand_Drivers!$B$5:$J$100,7,FALSE)</f>
        <v>418.82735016697541</v>
      </c>
      <c r="L197" s="16">
        <f>VLOOKUP($D197,'Growth rate'!$B$3:$S$93,9,FALSE)*VLOOKUP($F197,BY_IND_Demand_Drivers!$B$5:$J$100,8,FALSE)</f>
        <v>0</v>
      </c>
      <c r="M197" s="16">
        <f>VLOOKUP($D197,'Growth rate'!$B$3:$S$93,9,FALSE)*VLOOKUP($F197,BY_IND_Demand_Drivers!$B$5:$J$100,9,FALSE)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 t="shared" si="17"/>
        <v>262.73716602040469</v>
      </c>
      <c r="H198" s="16">
        <f t="shared" si="18"/>
        <v>0</v>
      </c>
      <c r="I198" s="16">
        <f t="shared" si="19"/>
        <v>0</v>
      </c>
      <c r="K198" s="16">
        <f>VLOOKUP($D198,'Growth rate'!$B$3:$S$93,9,FALSE)*VLOOKUP($F198,BY_IND_Demand_Drivers!$B$5:$J$100,7,FALSE)</f>
        <v>428.95863840066079</v>
      </c>
      <c r="L198" s="16">
        <f>VLOOKUP($D198,'Growth rate'!$B$3:$S$93,9,FALSE)*VLOOKUP($F198,BY_IND_Demand_Drivers!$B$5:$J$100,8,FALSE)</f>
        <v>0</v>
      </c>
      <c r="M198" s="16">
        <f>VLOOKUP($D198,'Growth rate'!$B$3:$S$93,9,FALSE)*VLOOKUP($F198,BY_IND_Demand_Drivers!$B$5:$J$100,9,FALSE)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 t="shared" si="17"/>
        <v>263.4539559806077</v>
      </c>
      <c r="H199" s="16">
        <f t="shared" si="18"/>
        <v>0</v>
      </c>
      <c r="I199" s="16">
        <f t="shared" si="19"/>
        <v>0</v>
      </c>
      <c r="K199" s="16">
        <f>VLOOKUP($D199,'Growth rate'!$B$3:$S$93,9,FALSE)*VLOOKUP($F199,BY_IND_Demand_Drivers!$B$5:$J$100,7,FALSE)</f>
        <v>439.08992663434623</v>
      </c>
      <c r="L199" s="16">
        <f>VLOOKUP($D199,'Growth rate'!$B$3:$S$93,9,FALSE)*VLOOKUP($F199,BY_IND_Demand_Drivers!$B$5:$J$100,8,FALSE)</f>
        <v>0</v>
      </c>
      <c r="M199" s="16">
        <f>VLOOKUP($D199,'Growth rate'!$B$3:$S$93,9,FALSE)*VLOOKUP($F199,BY_IND_Demand_Drivers!$B$5:$J$100,9,FALSE)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 t="shared" si="17"/>
        <v>267.6692192762975</v>
      </c>
      <c r="H200" s="16">
        <f t="shared" si="18"/>
        <v>0</v>
      </c>
      <c r="I200" s="16">
        <f t="shared" si="19"/>
        <v>0</v>
      </c>
      <c r="K200" s="16">
        <f>VLOOKUP($D200,'Growth rate'!$B$3:$S$93,9,FALSE)*VLOOKUP($F200,BY_IND_Demand_Drivers!$B$5:$J$100,7,FALSE)</f>
        <v>446.11536546049581</v>
      </c>
      <c r="L200" s="16">
        <f>VLOOKUP($D200,'Growth rate'!$B$3:$S$93,9,FALSE)*VLOOKUP($F200,BY_IND_Demand_Drivers!$B$5:$J$100,8,FALSE)</f>
        <v>0</v>
      </c>
      <c r="M200" s="16">
        <f>VLOOKUP($D200,'Growth rate'!$B$3:$S$93,9,FALSE)*VLOOKUP($F200,BY_IND_Demand_Drivers!$B$5:$J$100,9,FALSE)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 t="shared" si="17"/>
        <v>271.95192678471818</v>
      </c>
      <c r="H201" s="16">
        <f t="shared" si="18"/>
        <v>0</v>
      </c>
      <c r="I201" s="16">
        <f t="shared" si="19"/>
        <v>0</v>
      </c>
      <c r="K201" s="16">
        <f>VLOOKUP($D201,'Growth rate'!$B$3:$S$93,9,FALSE)*VLOOKUP($F201,BY_IND_Demand_Drivers!$B$5:$J$100,7,FALSE)</f>
        <v>453.25321130786369</v>
      </c>
      <c r="L201" s="16">
        <f>VLOOKUP($D201,'Growth rate'!$B$3:$S$93,9,FALSE)*VLOOKUP($F201,BY_IND_Demand_Drivers!$B$5:$J$100,8,FALSE)</f>
        <v>0</v>
      </c>
      <c r="M201" s="16">
        <f>VLOOKUP($D201,'Growth rate'!$B$3:$S$93,9,FALSE)*VLOOKUP($F201,BY_IND_Demand_Drivers!$B$5:$J$100,9,FALSE)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 t="shared" si="17"/>
        <v>276.30315761327364</v>
      </c>
      <c r="H202" s="16">
        <f t="shared" si="18"/>
        <v>0</v>
      </c>
      <c r="I202" s="16">
        <f t="shared" si="19"/>
        <v>0</v>
      </c>
      <c r="K202" s="16">
        <f>VLOOKUP($D202,'Growth rate'!$B$3:$S$93,9,FALSE)*VLOOKUP($F202,BY_IND_Demand_Drivers!$B$5:$J$100,7,FALSE)</f>
        <v>460.50526268878946</v>
      </c>
      <c r="L202" s="16">
        <f>VLOOKUP($D202,'Growth rate'!$B$3:$S$93,9,FALSE)*VLOOKUP($F202,BY_IND_Demand_Drivers!$B$5:$J$100,8,FALSE)</f>
        <v>0</v>
      </c>
      <c r="M202" s="16">
        <f>VLOOKUP($D202,'Growth rate'!$B$3:$S$93,9,FALSE)*VLOOKUP($F202,BY_IND_Demand_Drivers!$B$5:$J$100,9,FALSE)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 t="shared" si="17"/>
        <v>280.72400813508614</v>
      </c>
      <c r="H203" s="16">
        <f t="shared" si="18"/>
        <v>0</v>
      </c>
      <c r="I203" s="16">
        <f t="shared" si="19"/>
        <v>0</v>
      </c>
      <c r="K203" s="16">
        <f>VLOOKUP($D203,'Growth rate'!$B$3:$S$93,9,FALSE)*VLOOKUP($F203,BY_IND_Demand_Drivers!$B$5:$J$100,7,FALSE)</f>
        <v>467.87334689181023</v>
      </c>
      <c r="L203" s="16">
        <f>VLOOKUP($D203,'Growth rate'!$B$3:$S$93,9,FALSE)*VLOOKUP($F203,BY_IND_Demand_Drivers!$B$5:$J$100,8,FALSE)</f>
        <v>0</v>
      </c>
      <c r="M203" s="16">
        <f>VLOOKUP($D203,'Growth rate'!$B$3:$S$93,9,FALSE)*VLOOKUP($F203,BY_IND_Demand_Drivers!$B$5:$J$100,9,FALSE)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 t="shared" si="17"/>
        <v>285.21559226524738</v>
      </c>
      <c r="H204" s="16">
        <f t="shared" si="18"/>
        <v>0</v>
      </c>
      <c r="I204" s="16">
        <f t="shared" si="19"/>
        <v>0</v>
      </c>
      <c r="K204" s="16">
        <f>VLOOKUP($D204,'Growth rate'!$B$3:$S$93,9,FALSE)*VLOOKUP($F204,BY_IND_Demand_Drivers!$B$5:$J$100,7,FALSE)</f>
        <v>475.35932044207902</v>
      </c>
      <c r="L204" s="16">
        <f>VLOOKUP($D204,'Growth rate'!$B$3:$S$93,9,FALSE)*VLOOKUP($F204,BY_IND_Demand_Drivers!$B$5:$J$100,8,FALSE)</f>
        <v>0</v>
      </c>
      <c r="M204" s="16">
        <f>VLOOKUP($D204,'Growth rate'!$B$3:$S$93,9,FALSE)*VLOOKUP($F204,BY_IND_Demand_Drivers!$B$5:$J$100,9,FALSE)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 t="shared" si="17"/>
        <v>289.77904174149137</v>
      </c>
      <c r="H205" s="16">
        <f t="shared" si="18"/>
        <v>0</v>
      </c>
      <c r="I205" s="16">
        <f t="shared" si="19"/>
        <v>0</v>
      </c>
      <c r="K205" s="16">
        <f>VLOOKUP($D205,'Growth rate'!$B$3:$S$93,9,FALSE)*VLOOKUP($F205,BY_IND_Demand_Drivers!$B$5:$J$100,7,FALSE)</f>
        <v>482.96506956915226</v>
      </c>
      <c r="L205" s="16">
        <f>VLOOKUP($D205,'Growth rate'!$B$3:$S$93,9,FALSE)*VLOOKUP($F205,BY_IND_Demand_Drivers!$B$5:$J$100,8,FALSE)</f>
        <v>0</v>
      </c>
      <c r="M205" s="16">
        <f>VLOOKUP($D205,'Growth rate'!$B$3:$S$93,9,FALSE)*VLOOKUP($F205,BY_IND_Demand_Drivers!$B$5:$J$100,9,FALSE)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 t="shared" si="17"/>
        <v>294.41550640935532</v>
      </c>
      <c r="H206" s="16">
        <f t="shared" si="18"/>
        <v>0</v>
      </c>
      <c r="I206" s="16">
        <f t="shared" si="19"/>
        <v>0</v>
      </c>
      <c r="K206" s="16">
        <f>VLOOKUP($D206,'Growth rate'!$B$3:$S$93,9,FALSE)*VLOOKUP($F206,BY_IND_Demand_Drivers!$B$5:$J$100,7,FALSE)</f>
        <v>490.69251068225884</v>
      </c>
      <c r="L206" s="16">
        <f>VLOOKUP($D206,'Growth rate'!$B$3:$S$93,9,FALSE)*VLOOKUP($F206,BY_IND_Demand_Drivers!$B$5:$J$100,8,FALSE)</f>
        <v>0</v>
      </c>
      <c r="M206" s="16">
        <f>VLOOKUP($D206,'Growth rate'!$B$3:$S$93,9,FALSE)*VLOOKUP($F206,BY_IND_Demand_Drivers!$B$5:$J$100,9,FALSE)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 t="shared" si="17"/>
        <v>299.12615451190499</v>
      </c>
      <c r="H207" s="16">
        <f t="shared" si="18"/>
        <v>0</v>
      </c>
      <c r="I207" s="16">
        <f t="shared" si="19"/>
        <v>0</v>
      </c>
      <c r="K207" s="16">
        <f>VLOOKUP($D207,'Growth rate'!$B$3:$S$93,9,FALSE)*VLOOKUP($F207,BY_IND_Demand_Drivers!$B$5:$J$100,7,FALSE)</f>
        <v>498.54359085317498</v>
      </c>
      <c r="L207" s="16">
        <f>VLOOKUP($D207,'Growth rate'!$B$3:$S$93,9,FALSE)*VLOOKUP($F207,BY_IND_Demand_Drivers!$B$5:$J$100,8,FALSE)</f>
        <v>0</v>
      </c>
      <c r="M207" s="16">
        <f>VLOOKUP($D207,'Growth rate'!$B$3:$S$93,9,FALSE)*VLOOKUP($F207,BY_IND_Demand_Drivers!$B$5:$J$100,9,FALSE)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 t="shared" si="17"/>
        <v>303.91217298409549</v>
      </c>
      <c r="H208" s="16">
        <f t="shared" si="18"/>
        <v>0</v>
      </c>
      <c r="I208" s="16">
        <f t="shared" si="19"/>
        <v>0</v>
      </c>
      <c r="K208" s="16">
        <f>VLOOKUP($D208,'Growth rate'!$B$3:$S$93,9,FALSE)*VLOOKUP($F208,BY_IND_Demand_Drivers!$B$5:$J$100,7,FALSE)</f>
        <v>506.52028830682582</v>
      </c>
      <c r="L208" s="16">
        <f>VLOOKUP($D208,'Growth rate'!$B$3:$S$93,9,FALSE)*VLOOKUP($F208,BY_IND_Demand_Drivers!$B$5:$J$100,8,FALSE)</f>
        <v>0</v>
      </c>
      <c r="M208" s="16">
        <f>VLOOKUP($D208,'Growth rate'!$B$3:$S$93,9,FALSE)*VLOOKUP($F208,BY_IND_Demand_Drivers!$B$5:$J$100,9,FALSE)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 t="shared" si="17"/>
        <v>308.77476775184101</v>
      </c>
      <c r="H209" s="16">
        <f t="shared" si="18"/>
        <v>0</v>
      </c>
      <c r="I209" s="16">
        <f t="shared" si="19"/>
        <v>0</v>
      </c>
      <c r="K209" s="16">
        <f>VLOOKUP($D209,'Growth rate'!$B$3:$S$93,9,FALSE)*VLOOKUP($F209,BY_IND_Demand_Drivers!$B$5:$J$100,7,FALSE)</f>
        <v>514.624612919735</v>
      </c>
      <c r="L209" s="16">
        <f>VLOOKUP($D209,'Growth rate'!$B$3:$S$93,9,FALSE)*VLOOKUP($F209,BY_IND_Demand_Drivers!$B$5:$J$100,8,FALSE)</f>
        <v>0</v>
      </c>
      <c r="M209" s="16">
        <f>VLOOKUP($D209,'Growth rate'!$B$3:$S$93,9,FALSE)*VLOOKUP($F209,BY_IND_Demand_Drivers!$B$5:$J$100,9,FALSE)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 t="shared" si="17"/>
        <v>313.71516403587043</v>
      </c>
      <c r="H210" s="16">
        <f t="shared" si="18"/>
        <v>0</v>
      </c>
      <c r="I210" s="16">
        <f t="shared" si="19"/>
        <v>0</v>
      </c>
      <c r="K210" s="16">
        <f>VLOOKUP($D210,'Growth rate'!$B$3:$S$93,9,FALSE)*VLOOKUP($F210,BY_IND_Demand_Drivers!$B$5:$J$100,7,FALSE)</f>
        <v>522.85860672645072</v>
      </c>
      <c r="L210" s="16">
        <f>VLOOKUP($D210,'Growth rate'!$B$3:$S$93,9,FALSE)*VLOOKUP($F210,BY_IND_Demand_Drivers!$B$5:$J$100,8,FALSE)</f>
        <v>0</v>
      </c>
      <c r="M210" s="16">
        <f>VLOOKUP($D210,'Growth rate'!$B$3:$S$93,9,FALSE)*VLOOKUP($F210,BY_IND_Demand_Drivers!$B$5:$J$100,9,FALSE)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 t="shared" si="17"/>
        <v>318.73460666044434</v>
      </c>
      <c r="H211" s="16">
        <f t="shared" si="18"/>
        <v>0</v>
      </c>
      <c r="I211" s="16">
        <f t="shared" si="19"/>
        <v>0</v>
      </c>
      <c r="K211" s="16">
        <f>VLOOKUP($D211,'Growth rate'!$B$3:$S$93,9,FALSE)*VLOOKUP($F211,BY_IND_Demand_Drivers!$B$5:$J$100,7,FALSE)</f>
        <v>531.22434443407394</v>
      </c>
      <c r="L211" s="16">
        <f>VLOOKUP($D211,'Growth rate'!$B$3:$S$93,9,FALSE)*VLOOKUP($F211,BY_IND_Demand_Drivers!$B$5:$J$100,8,FALSE)</f>
        <v>0</v>
      </c>
      <c r="M211" s="16">
        <f>VLOOKUP($D211,'Growth rate'!$B$3:$S$93,9,FALSE)*VLOOKUP($F211,BY_IND_Demand_Drivers!$B$5:$J$100,9,FALSE)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 t="shared" si="17"/>
        <v>323.83436036701153</v>
      </c>
      <c r="H212" s="16">
        <f t="shared" si="18"/>
        <v>0</v>
      </c>
      <c r="I212" s="16">
        <f t="shared" si="19"/>
        <v>0</v>
      </c>
      <c r="K212" s="16">
        <f>VLOOKUP($D212,'Growth rate'!$B$3:$S$93,9,FALSE)*VLOOKUP($F212,BY_IND_Demand_Drivers!$B$5:$J$100,7,FALSE)</f>
        <v>539.72393394501921</v>
      </c>
      <c r="L212" s="16">
        <f>VLOOKUP($D212,'Growth rate'!$B$3:$S$93,9,FALSE)*VLOOKUP($F212,BY_IND_Demand_Drivers!$B$5:$J$100,8,FALSE)</f>
        <v>0</v>
      </c>
      <c r="M212" s="16">
        <f>VLOOKUP($D212,'Growth rate'!$B$3:$S$93,9,FALSE)*VLOOKUP($F212,BY_IND_Demand_Drivers!$B$5:$J$100,9,FALSE)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 t="shared" si="17"/>
        <v>329.01571013288373</v>
      </c>
      <c r="H213" s="16">
        <f t="shared" si="18"/>
        <v>0</v>
      </c>
      <c r="I213" s="16">
        <f t="shared" si="19"/>
        <v>0</v>
      </c>
      <c r="K213" s="16">
        <f>VLOOKUP($D213,'Growth rate'!$B$3:$S$93,9,FALSE)*VLOOKUP($F213,BY_IND_Demand_Drivers!$B$5:$J$100,7,FALSE)</f>
        <v>548.35951688813952</v>
      </c>
      <c r="L213" s="16">
        <f>VLOOKUP($D213,'Growth rate'!$B$3:$S$93,9,FALSE)*VLOOKUP($F213,BY_IND_Demand_Drivers!$B$5:$J$100,8,FALSE)</f>
        <v>0</v>
      </c>
      <c r="M213" s="16">
        <f>VLOOKUP($D213,'Growth rate'!$B$3:$S$93,9,FALSE)*VLOOKUP($F213,BY_IND_Demand_Drivers!$B$5:$J$100,9,FALSE)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 t="shared" si="17"/>
        <v>334.27996149500984</v>
      </c>
      <c r="H214" s="16">
        <f t="shared" si="18"/>
        <v>0</v>
      </c>
      <c r="I214" s="16">
        <f t="shared" si="19"/>
        <v>0</v>
      </c>
      <c r="K214" s="16">
        <f>VLOOKUP($D214,'Growth rate'!$B$3:$S$93,9,FALSE)*VLOOKUP($F214,BY_IND_Demand_Drivers!$B$5:$J$100,7,FALSE)</f>
        <v>557.13326915834978</v>
      </c>
      <c r="L214" s="16">
        <f>VLOOKUP($D214,'Growth rate'!$B$3:$S$93,9,FALSE)*VLOOKUP($F214,BY_IND_Demand_Drivers!$B$5:$J$100,8,FALSE)</f>
        <v>0</v>
      </c>
      <c r="M214" s="16">
        <f>VLOOKUP($D214,'Growth rate'!$B$3:$S$93,9,FALSE)*VLOOKUP($F214,BY_IND_Demand_Drivers!$B$5:$J$100,9,FALSE)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 t="shared" si="17"/>
        <v>339.62844087893001</v>
      </c>
      <c r="H215" s="16">
        <f t="shared" si="18"/>
        <v>0</v>
      </c>
      <c r="I215" s="16">
        <f t="shared" si="19"/>
        <v>0</v>
      </c>
      <c r="K215" s="16">
        <f>VLOOKUP($D215,'Growth rate'!$B$3:$S$93,9,FALSE)*VLOOKUP($F215,BY_IND_Demand_Drivers!$B$5:$J$100,7,FALSE)</f>
        <v>566.04740146488336</v>
      </c>
      <c r="L215" s="16">
        <f>VLOOKUP($D215,'Growth rate'!$B$3:$S$93,9,FALSE)*VLOOKUP($F215,BY_IND_Demand_Drivers!$B$5:$J$100,8,FALSE)</f>
        <v>0</v>
      </c>
      <c r="M215" s="16">
        <f>VLOOKUP($D215,'Growth rate'!$B$3:$S$93,9,FALSE)*VLOOKUP($F215,BY_IND_Demand_Drivers!$B$5:$J$100,9,FALSE)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 t="shared" si="17"/>
        <v>345.06249593299293</v>
      </c>
      <c r="H216" s="16">
        <f t="shared" si="18"/>
        <v>0</v>
      </c>
      <c r="I216" s="16">
        <f t="shared" si="19"/>
        <v>0</v>
      </c>
      <c r="K216" s="16">
        <f>VLOOKUP($D216,'Growth rate'!$B$3:$S$93,9,FALSE)*VLOOKUP($F216,BY_IND_Demand_Drivers!$B$5:$J$100,7,FALSE)</f>
        <v>575.10415988832153</v>
      </c>
      <c r="L216" s="16">
        <f>VLOOKUP($D216,'Growth rate'!$B$3:$S$93,9,FALSE)*VLOOKUP($F216,BY_IND_Demand_Drivers!$B$5:$J$100,8,FALSE)</f>
        <v>0</v>
      </c>
      <c r="M216" s="16">
        <f>VLOOKUP($D216,'Growth rate'!$B$3:$S$93,9,FALSE)*VLOOKUP($F216,BY_IND_Demand_Drivers!$B$5:$J$100,9,FALSE)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 t="shared" si="17"/>
        <v>350.58349586792082</v>
      </c>
      <c r="H217" s="16">
        <f t="shared" si="18"/>
        <v>0</v>
      </c>
      <c r="I217" s="16">
        <f t="shared" si="19"/>
        <v>0</v>
      </c>
      <c r="K217" s="16">
        <f>VLOOKUP($D217,'Growth rate'!$B$3:$S$93,9,FALSE)*VLOOKUP($F217,BY_IND_Demand_Drivers!$B$5:$J$100,7,FALSE)</f>
        <v>584.30582644653475</v>
      </c>
      <c r="L217" s="16">
        <f>VLOOKUP($D217,'Growth rate'!$B$3:$S$93,9,FALSE)*VLOOKUP($F217,BY_IND_Demand_Drivers!$B$5:$J$100,8,FALSE)</f>
        <v>0</v>
      </c>
      <c r="M217" s="16">
        <f>VLOOKUP($D217,'Growth rate'!$B$3:$S$93,9,FALSE)*VLOOKUP($F217,BY_IND_Demand_Drivers!$B$5:$J$100,9,FALSE)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 t="shared" si="17"/>
        <v>356.19283180180747</v>
      </c>
      <c r="H218" s="16">
        <f t="shared" si="18"/>
        <v>0</v>
      </c>
      <c r="I218" s="16">
        <f t="shared" si="19"/>
        <v>0</v>
      </c>
      <c r="K218" s="16">
        <f>VLOOKUP($D218,'Growth rate'!$B$3:$S$93,9,FALSE)*VLOOKUP($F218,BY_IND_Demand_Drivers!$B$5:$J$100,7,FALSE)</f>
        <v>593.65471966967914</v>
      </c>
      <c r="L218" s="16">
        <f>VLOOKUP($D218,'Growth rate'!$B$3:$S$93,9,FALSE)*VLOOKUP($F218,BY_IND_Demand_Drivers!$B$5:$J$100,8,FALSE)</f>
        <v>0</v>
      </c>
      <c r="M218" s="16">
        <f>VLOOKUP($D218,'Growth rate'!$B$3:$S$93,9,FALSE)*VLOOKUP($F218,BY_IND_Demand_Drivers!$B$5:$J$100,9,FALSE)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 t="shared" si="17"/>
        <v>361.89191711063648</v>
      </c>
      <c r="H219" s="16">
        <f t="shared" si="18"/>
        <v>0</v>
      </c>
      <c r="I219" s="16">
        <f t="shared" si="19"/>
        <v>0</v>
      </c>
      <c r="K219" s="16">
        <f>VLOOKUP($D219,'Growth rate'!$B$3:$S$93,9,FALSE)*VLOOKUP($F219,BY_IND_Demand_Drivers!$B$5:$J$100,7,FALSE)</f>
        <v>603.15319518439412</v>
      </c>
      <c r="L219" s="16">
        <f>VLOOKUP($D219,'Growth rate'!$B$3:$S$93,9,FALSE)*VLOOKUP($F219,BY_IND_Demand_Drivers!$B$5:$J$100,8,FALSE)</f>
        <v>0</v>
      </c>
      <c r="M219" s="16">
        <f>VLOOKUP($D219,'Growth rate'!$B$3:$S$93,9,FALSE)*VLOOKUP($F219,BY_IND_Demand_Drivers!$B$5:$J$100,9,FALSE)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 t="shared" si="17"/>
        <v>367.68218778440661</v>
      </c>
      <c r="H220" s="16">
        <f t="shared" si="18"/>
        <v>0</v>
      </c>
      <c r="I220" s="16">
        <f t="shared" si="19"/>
        <v>0</v>
      </c>
      <c r="K220" s="16">
        <f>VLOOKUP($D220,'Growth rate'!$B$3:$S$93,9,FALSE)*VLOOKUP($F220,BY_IND_Demand_Drivers!$B$5:$J$100,7,FALSE)</f>
        <v>612.80364630734437</v>
      </c>
      <c r="L220" s="16">
        <f>VLOOKUP($D220,'Growth rate'!$B$3:$S$93,9,FALSE)*VLOOKUP($F220,BY_IND_Demand_Drivers!$B$5:$J$100,8,FALSE)</f>
        <v>0</v>
      </c>
      <c r="M220" s="16">
        <f>VLOOKUP($D220,'Growth rate'!$B$3:$S$93,9,FALSE)*VLOOKUP($F220,BY_IND_Demand_Drivers!$B$5:$J$100,9,FALSE)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 t="shared" si="17"/>
        <v>373.56510278895706</v>
      </c>
      <c r="H221" s="16">
        <f t="shared" si="18"/>
        <v>0</v>
      </c>
      <c r="I221" s="16">
        <f t="shared" si="19"/>
        <v>0</v>
      </c>
      <c r="K221" s="16">
        <f>VLOOKUP($D221,'Growth rate'!$B$3:$S$93,9,FALSE)*VLOOKUP($F221,BY_IND_Demand_Drivers!$B$5:$J$100,7,FALSE)</f>
        <v>622.60850464826183</v>
      </c>
      <c r="L221" s="16">
        <f>VLOOKUP($D221,'Growth rate'!$B$3:$S$93,9,FALSE)*VLOOKUP($F221,BY_IND_Demand_Drivers!$B$5:$J$100,8,FALSE)</f>
        <v>0</v>
      </c>
      <c r="M221" s="16">
        <f>VLOOKUP($D221,'Growth rate'!$B$3:$S$93,9,FALSE)*VLOOKUP($F221,BY_IND_Demand_Drivers!$B$5:$J$100,9,FALSE)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 t="shared" si="17"/>
        <v>379.54214443358046</v>
      </c>
      <c r="H222" s="16">
        <f t="shared" si="18"/>
        <v>0</v>
      </c>
      <c r="I222" s="16">
        <f t="shared" si="19"/>
        <v>0</v>
      </c>
      <c r="K222" s="16">
        <f>VLOOKUP($D222,'Growth rate'!$B$3:$S$93,9,FALSE)*VLOOKUP($F222,BY_IND_Demand_Drivers!$B$5:$J$100,7,FALSE)</f>
        <v>632.57024072263414</v>
      </c>
      <c r="L222" s="16">
        <f>VLOOKUP($D222,'Growth rate'!$B$3:$S$93,9,FALSE)*VLOOKUP($F222,BY_IND_Demand_Drivers!$B$5:$J$100,8,FALSE)</f>
        <v>0</v>
      </c>
      <c r="M222" s="16">
        <f>VLOOKUP($D222,'Growth rate'!$B$3:$S$93,9,FALSE)*VLOOKUP($F222,BY_IND_Demand_Drivers!$B$5:$J$100,9,FALSE)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 t="shared" si="17"/>
        <v>385.61481874451766</v>
      </c>
      <c r="H223" s="16">
        <f t="shared" si="18"/>
        <v>0</v>
      </c>
      <c r="I223" s="16">
        <f t="shared" si="19"/>
        <v>0</v>
      </c>
      <c r="K223" s="16">
        <f>VLOOKUP($D223,'Growth rate'!$B$3:$S$93,9,FALSE)*VLOOKUP($F223,BY_IND_Demand_Drivers!$B$5:$J$100,7,FALSE)</f>
        <v>642.69136457419609</v>
      </c>
      <c r="L223" s="16">
        <f>VLOOKUP($D223,'Growth rate'!$B$3:$S$93,9,FALSE)*VLOOKUP($F223,BY_IND_Demand_Drivers!$B$5:$J$100,8,FALSE)</f>
        <v>0</v>
      </c>
      <c r="M223" s="16">
        <f>VLOOKUP($D223,'Growth rate'!$B$3:$S$93,9,FALSE)*VLOOKUP($F223,BY_IND_Demand_Drivers!$B$5:$J$100,9,FALSE)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 t="shared" si="17"/>
        <v>391.78465584442989</v>
      </c>
      <c r="H224" s="16">
        <f t="shared" si="18"/>
        <v>0</v>
      </c>
      <c r="I224" s="16">
        <f t="shared" si="19"/>
        <v>0</v>
      </c>
      <c r="K224" s="16">
        <f>VLOOKUP($D224,'Growth rate'!$B$3:$S$93,9,FALSE)*VLOOKUP($F224,BY_IND_Demand_Drivers!$B$5:$J$100,7,FALSE)</f>
        <v>652.97442640738313</v>
      </c>
      <c r="L224" s="16">
        <f>VLOOKUP($D224,'Growth rate'!$B$3:$S$93,9,FALSE)*VLOOKUP($F224,BY_IND_Demand_Drivers!$B$5:$J$100,8,FALSE)</f>
        <v>0</v>
      </c>
      <c r="M224" s="16">
        <f>VLOOKUP($D224,'Growth rate'!$B$3:$S$93,9,FALSE)*VLOOKUP($F224,BY_IND_Demand_Drivers!$B$5:$J$100,9,FALSE)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 t="shared" si="17"/>
        <v>398.05321033794087</v>
      </c>
      <c r="H225" s="16">
        <f t="shared" si="18"/>
        <v>0</v>
      </c>
      <c r="I225" s="16">
        <f t="shared" si="19"/>
        <v>0</v>
      </c>
      <c r="K225" s="16">
        <f>VLOOKUP($D225,'Growth rate'!$B$3:$S$93,9,FALSE)*VLOOKUP($F225,BY_IND_Demand_Drivers!$B$5:$J$100,7,FALSE)</f>
        <v>663.42201722990148</v>
      </c>
      <c r="L225" s="16">
        <f>VLOOKUP($D225,'Growth rate'!$B$3:$S$93,9,FALSE)*VLOOKUP($F225,BY_IND_Demand_Drivers!$B$5:$J$100,8,FALSE)</f>
        <v>0</v>
      </c>
      <c r="M225" s="16">
        <f>VLOOKUP($D225,'Growth rate'!$B$3:$S$93,9,FALSE)*VLOOKUP($F225,BY_IND_Demand_Drivers!$B$5:$J$100,9,FALSE)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 t="shared" si="17"/>
        <v>404.42206170334782</v>
      </c>
      <c r="H226" s="16">
        <f t="shared" si="18"/>
        <v>0</v>
      </c>
      <c r="I226" s="16">
        <f t="shared" si="19"/>
        <v>0</v>
      </c>
      <c r="K226" s="16">
        <f>VLOOKUP($D226,'Growth rate'!$B$3:$S$93,9,FALSE)*VLOOKUP($F226,BY_IND_Demand_Drivers!$B$5:$J$100,7,FALSE)</f>
        <v>674.03676950557974</v>
      </c>
      <c r="L226" s="16">
        <f>VLOOKUP($D226,'Growth rate'!$B$3:$S$93,9,FALSE)*VLOOKUP($F226,BY_IND_Demand_Drivers!$B$5:$J$100,8,FALSE)</f>
        <v>0</v>
      </c>
      <c r="M226" s="16">
        <f>VLOOKUP($D226,'Growth rate'!$B$3:$S$93,9,FALSE)*VLOOKUP($F226,BY_IND_Demand_Drivers!$B$5:$J$100,9,FALSE)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 t="shared" si="17"/>
        <v>410.89281469060143</v>
      </c>
      <c r="H227" s="16">
        <f t="shared" si="18"/>
        <v>0</v>
      </c>
      <c r="I227" s="16">
        <f t="shared" si="19"/>
        <v>0</v>
      </c>
      <c r="K227" s="16">
        <f>VLOOKUP($D227,'Growth rate'!$B$3:$S$93,9,FALSE)*VLOOKUP($F227,BY_IND_Demand_Drivers!$B$5:$J$100,7,FALSE)</f>
        <v>684.82135781766908</v>
      </c>
      <c r="L227" s="16">
        <f>VLOOKUP($D227,'Growth rate'!$B$3:$S$93,9,FALSE)*VLOOKUP($F227,BY_IND_Demand_Drivers!$B$5:$J$100,8,FALSE)</f>
        <v>0</v>
      </c>
      <c r="M227" s="16">
        <f>VLOOKUP($D227,'Growth rate'!$B$3:$S$93,9,FALSE)*VLOOKUP($F227,BY_IND_Demand_Drivers!$B$5:$J$100,9,FALSE)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 t="shared" si="17"/>
        <v>417.46709972565111</v>
      </c>
      <c r="H228" s="16">
        <f t="shared" si="18"/>
        <v>0</v>
      </c>
      <c r="I228" s="16">
        <f t="shared" si="19"/>
        <v>0</v>
      </c>
      <c r="K228" s="16">
        <f>VLOOKUP($D228,'Growth rate'!$B$3:$S$93,9,FALSE)*VLOOKUP($F228,BY_IND_Demand_Drivers!$B$5:$J$100,7,FALSE)</f>
        <v>695.77849954275189</v>
      </c>
      <c r="L228" s="16">
        <f>VLOOKUP($D228,'Growth rate'!$B$3:$S$93,9,FALSE)*VLOOKUP($F228,BY_IND_Demand_Drivers!$B$5:$J$100,8,FALSE)</f>
        <v>0</v>
      </c>
      <c r="M228" s="16">
        <f>VLOOKUP($D228,'Growth rate'!$B$3:$S$93,9,FALSE)*VLOOKUP($F228,BY_IND_Demand_Drivers!$B$5:$J$100,9,FALSE)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 t="shared" si="17"/>
        <v>424.14657332126154</v>
      </c>
      <c r="H229" s="16">
        <f t="shared" si="18"/>
        <v>0</v>
      </c>
      <c r="I229" s="16">
        <f t="shared" si="19"/>
        <v>0</v>
      </c>
      <c r="K229" s="16">
        <f>VLOOKUP($D229,'Growth rate'!$B$3:$S$93,9,FALSE)*VLOOKUP($F229,BY_IND_Demand_Drivers!$B$5:$J$100,7,FALSE)</f>
        <v>706.91095553543596</v>
      </c>
      <c r="L229" s="16">
        <f>VLOOKUP($D229,'Growth rate'!$B$3:$S$93,9,FALSE)*VLOOKUP($F229,BY_IND_Demand_Drivers!$B$5:$J$100,8,FALSE)</f>
        <v>0</v>
      </c>
      <c r="M229" s="16">
        <f>VLOOKUP($D229,'Growth rate'!$B$3:$S$93,9,FALSE)*VLOOKUP($F229,BY_IND_Demand_Drivers!$B$5:$J$100,9,FALSE)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 t="shared" si="17"/>
        <v>430.93291849440175</v>
      </c>
      <c r="H230" s="16">
        <f t="shared" si="18"/>
        <v>0</v>
      </c>
      <c r="I230" s="16">
        <f t="shared" si="19"/>
        <v>0</v>
      </c>
      <c r="K230" s="16">
        <f>VLOOKUP($D230,'Growth rate'!$B$3:$S$93,9,FALSE)*VLOOKUP($F230,BY_IND_Demand_Drivers!$B$5:$J$100,7,FALSE)</f>
        <v>718.22153082400291</v>
      </c>
      <c r="L230" s="16">
        <f>VLOOKUP($D230,'Growth rate'!$B$3:$S$93,9,FALSE)*VLOOKUP($F230,BY_IND_Demand_Drivers!$B$5:$J$100,8,FALSE)</f>
        <v>0</v>
      </c>
      <c r="M230" s="16">
        <f>VLOOKUP($D230,'Growth rate'!$B$3:$S$93,9,FALSE)*VLOOKUP($F230,BY_IND_Demand_Drivers!$B$5:$J$100,9,FALSE)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 t="shared" si="17"/>
        <v>437.82784519031225</v>
      </c>
      <c r="H231" s="16">
        <f t="shared" si="18"/>
        <v>0</v>
      </c>
      <c r="I231" s="16">
        <f t="shared" si="19"/>
        <v>0</v>
      </c>
      <c r="K231" s="16">
        <f>VLOOKUP($D231,'Growth rate'!$B$3:$S$93,9,FALSE)*VLOOKUP($F231,BY_IND_Demand_Drivers!$B$5:$J$100,7,FALSE)</f>
        <v>729.71307531718708</v>
      </c>
      <c r="L231" s="16">
        <f>VLOOKUP($D231,'Growth rate'!$B$3:$S$93,9,FALSE)*VLOOKUP($F231,BY_IND_Demand_Drivers!$B$5:$J$100,8,FALSE)</f>
        <v>0</v>
      </c>
      <c r="M231" s="16">
        <f>VLOOKUP($D231,'Growth rate'!$B$3:$S$93,9,FALSE)*VLOOKUP($F231,BY_IND_Demand_Drivers!$B$5:$J$100,9,FALSE)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 t="shared" si="17"/>
        <v>444.83309071335714</v>
      </c>
      <c r="H232" s="16">
        <f t="shared" si="18"/>
        <v>0</v>
      </c>
      <c r="I232" s="16">
        <f t="shared" si="19"/>
        <v>0</v>
      </c>
      <c r="K232" s="16">
        <f>VLOOKUP($D232,'Growth rate'!$B$3:$S$93,9,FALSE)*VLOOKUP($F232,BY_IND_Demand_Drivers!$B$5:$J$100,7,FALSE)</f>
        <v>741.38848452226193</v>
      </c>
      <c r="L232" s="16">
        <f>VLOOKUP($D232,'Growth rate'!$B$3:$S$93,9,FALSE)*VLOOKUP($F232,BY_IND_Demand_Drivers!$B$5:$J$100,8,FALSE)</f>
        <v>0</v>
      </c>
      <c r="M232" s="16">
        <f>VLOOKUP($D232,'Growth rate'!$B$3:$S$93,9,FALSE)*VLOOKUP($F232,BY_IND_Demand_Drivers!$B$5:$J$100,9,FALSE)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 t="shared" si="17"/>
        <v>451.95042016477095</v>
      </c>
      <c r="H233" s="16">
        <f t="shared" si="18"/>
        <v>0</v>
      </c>
      <c r="I233" s="16">
        <f t="shared" si="19"/>
        <v>0</v>
      </c>
      <c r="K233" s="16">
        <f>VLOOKUP($D233,'Growth rate'!$B$3:$S$93,9,FALSE)*VLOOKUP($F233,BY_IND_Demand_Drivers!$B$5:$J$100,7,FALSE)</f>
        <v>753.25070027461823</v>
      </c>
      <c r="L233" s="16">
        <f>VLOOKUP($D233,'Growth rate'!$B$3:$S$93,9,FALSE)*VLOOKUP($F233,BY_IND_Demand_Drivers!$B$5:$J$100,8,FALSE)</f>
        <v>0</v>
      </c>
      <c r="M233" s="16">
        <f>VLOOKUP($D233,'Growth rate'!$B$3:$S$93,9,FALSE)*VLOOKUP($F233,BY_IND_Demand_Drivers!$B$5:$J$100,9,FALSE)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 t="shared" si="17"/>
        <v>459.18162688740728</v>
      </c>
      <c r="H234" s="16">
        <f t="shared" si="18"/>
        <v>0</v>
      </c>
      <c r="I234" s="16">
        <f t="shared" si="19"/>
        <v>0</v>
      </c>
      <c r="K234" s="16">
        <f>VLOOKUP($D234,'Growth rate'!$B$3:$S$93,9,FALSE)*VLOOKUP($F234,BY_IND_Demand_Drivers!$B$5:$J$100,7,FALSE)</f>
        <v>765.30271147901215</v>
      </c>
      <c r="L234" s="16">
        <f>VLOOKUP($D234,'Growth rate'!$B$3:$S$93,9,FALSE)*VLOOKUP($F234,BY_IND_Demand_Drivers!$B$5:$J$100,8,FALSE)</f>
        <v>0</v>
      </c>
      <c r="M234" s="16">
        <f>VLOOKUP($D234,'Growth rate'!$B$3:$S$93,9,FALSE)*VLOOKUP($F234,BY_IND_Demand_Drivers!$B$5:$J$100,9,FALSE)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 t="shared" si="17"/>
        <v>466.52853291760584</v>
      </c>
      <c r="H235" s="16">
        <f t="shared" si="18"/>
        <v>0</v>
      </c>
      <c r="I235" s="16">
        <f t="shared" si="19"/>
        <v>0</v>
      </c>
      <c r="K235" s="16">
        <f>VLOOKUP($D235,'Growth rate'!$B$3:$S$93,9,FALSE)*VLOOKUP($F235,BY_IND_Demand_Drivers!$B$5:$J$100,7,FALSE)</f>
        <v>777.54755486267641</v>
      </c>
      <c r="L235" s="16">
        <f>VLOOKUP($D235,'Growth rate'!$B$3:$S$93,9,FALSE)*VLOOKUP($F235,BY_IND_Demand_Drivers!$B$5:$J$100,8,FALSE)</f>
        <v>0</v>
      </c>
      <c r="M235" s="16">
        <f>VLOOKUP($D235,'Growth rate'!$B$3:$S$93,9,FALSE)*VLOOKUP($F235,BY_IND_Demand_Drivers!$B$5:$J$100,9,FALSE)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 t="shared" si="17"/>
        <v>473.99298944428756</v>
      </c>
      <c r="H236" s="16">
        <f t="shared" si="18"/>
        <v>0</v>
      </c>
      <c r="I236" s="16">
        <f t="shared" si="19"/>
        <v>0</v>
      </c>
      <c r="K236" s="16">
        <f>VLOOKUP($D236,'Growth rate'!$B$3:$S$93,9,FALSE)*VLOOKUP($F236,BY_IND_Demand_Drivers!$B$5:$J$100,7,FALSE)</f>
        <v>789.98831574047927</v>
      </c>
      <c r="L236" s="16">
        <f>VLOOKUP($D236,'Growth rate'!$B$3:$S$93,9,FALSE)*VLOOKUP($F236,BY_IND_Demand_Drivers!$B$5:$J$100,8,FALSE)</f>
        <v>0</v>
      </c>
      <c r="M236" s="16">
        <f>VLOOKUP($D236,'Growth rate'!$B$3:$S$93,9,FALSE)*VLOOKUP($F236,BY_IND_Demand_Drivers!$B$5:$J$100,9,FALSE)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 t="shared" si="17"/>
        <v>481.57687727539621</v>
      </c>
      <c r="H237" s="16">
        <f t="shared" si="18"/>
        <v>0</v>
      </c>
      <c r="I237" s="16">
        <f t="shared" si="19"/>
        <v>0</v>
      </c>
      <c r="K237" s="16">
        <f>VLOOKUP($D237,'Growth rate'!$B$3:$S$93,9,FALSE)*VLOOKUP($F237,BY_IND_Demand_Drivers!$B$5:$J$100,7,FALSE)</f>
        <v>802.62812879232706</v>
      </c>
      <c r="L237" s="16">
        <f>VLOOKUP($D237,'Growth rate'!$B$3:$S$93,9,FALSE)*VLOOKUP($F237,BY_IND_Demand_Drivers!$B$5:$J$100,8,FALSE)</f>
        <v>0</v>
      </c>
      <c r="M237" s="16">
        <f>VLOOKUP($D237,'Growth rate'!$B$3:$S$93,9,FALSE)*VLOOKUP($F237,BY_IND_Demand_Drivers!$B$5:$J$100,9,FALSE)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 t="shared" si="17"/>
        <v>489.28210731180241</v>
      </c>
      <c r="H238" s="16">
        <f t="shared" si="18"/>
        <v>0</v>
      </c>
      <c r="I238" s="16">
        <f t="shared" si="19"/>
        <v>0</v>
      </c>
      <c r="K238" s="16">
        <f>VLOOKUP($D238,'Growth rate'!$B$3:$S$93,9,FALSE)*VLOOKUP($F238,BY_IND_Demand_Drivers!$B$5:$J$100,7,FALSE)</f>
        <v>815.47017885300409</v>
      </c>
      <c r="L238" s="16">
        <f>VLOOKUP($D238,'Growth rate'!$B$3:$S$93,9,FALSE)*VLOOKUP($F238,BY_IND_Demand_Drivers!$B$5:$J$100,8,FALSE)</f>
        <v>0</v>
      </c>
      <c r="M238" s="16">
        <f>VLOOKUP($D238,'Growth rate'!$B$3:$S$93,9,FALSE)*VLOOKUP($F238,BY_IND_Demand_Drivers!$B$5:$J$100,9,FALSE)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 t="shared" si="17"/>
        <v>497.1106210287914</v>
      </c>
      <c r="H239" s="16">
        <f t="shared" si="18"/>
        <v>0</v>
      </c>
      <c r="I239" s="16">
        <f t="shared" si="19"/>
        <v>0</v>
      </c>
      <c r="K239" s="16">
        <f>VLOOKUP($D239,'Growth rate'!$B$3:$S$93,9,FALSE)*VLOOKUP($F239,BY_IND_Demand_Drivers!$B$5:$J$100,7,FALSE)</f>
        <v>828.51770171465239</v>
      </c>
      <c r="L239" s="16">
        <f>VLOOKUP($D239,'Growth rate'!$B$3:$S$93,9,FALSE)*VLOOKUP($F239,BY_IND_Demand_Drivers!$B$5:$J$100,8,FALSE)</f>
        <v>0</v>
      </c>
      <c r="M239" s="16">
        <f>VLOOKUP($D239,'Growth rate'!$B$3:$S$93,9,FALSE)*VLOOKUP($F239,BY_IND_Demand_Drivers!$B$5:$J$100,9,FALSE)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 t="shared" si="17"/>
        <v>505.06439096525202</v>
      </c>
      <c r="H240" s="16">
        <f t="shared" si="18"/>
        <v>0</v>
      </c>
      <c r="I240" s="16">
        <f t="shared" si="19"/>
        <v>0</v>
      </c>
      <c r="K240" s="16">
        <f>VLOOKUP($D240,'Growth rate'!$B$3:$S$93,9,FALSE)*VLOOKUP($F240,BY_IND_Demand_Drivers!$B$5:$J$100,7,FALSE)</f>
        <v>841.77398494208671</v>
      </c>
      <c r="L240" s="16">
        <f>VLOOKUP($D240,'Growth rate'!$B$3:$S$93,9,FALSE)*VLOOKUP($F240,BY_IND_Demand_Drivers!$B$5:$J$100,8,FALSE)</f>
        <v>0</v>
      </c>
      <c r="M240" s="16">
        <f>VLOOKUP($D240,'Growth rate'!$B$3:$S$93,9,FALSE)*VLOOKUP($F240,BY_IND_Demand_Drivers!$B$5:$J$100,9,FALSE)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 t="shared" si="17"/>
        <v>513.14542122069611</v>
      </c>
      <c r="H241" s="16">
        <f t="shared" si="18"/>
        <v>0</v>
      </c>
      <c r="I241" s="16">
        <f t="shared" si="19"/>
        <v>0</v>
      </c>
      <c r="K241" s="16">
        <f>VLOOKUP($D241,'Growth rate'!$B$3:$S$93,9,FALSE)*VLOOKUP($F241,BY_IND_Demand_Drivers!$B$5:$J$100,7,FALSE)</f>
        <v>855.24236870116022</v>
      </c>
      <c r="L241" s="16">
        <f>VLOOKUP($D241,'Growth rate'!$B$3:$S$93,9,FALSE)*VLOOKUP($F241,BY_IND_Demand_Drivers!$B$5:$J$100,8,FALSE)</f>
        <v>0</v>
      </c>
      <c r="M241" s="16">
        <f>VLOOKUP($D241,'Growth rate'!$B$3:$S$93,9,FALSE)*VLOOKUP($F241,BY_IND_Demand_Drivers!$B$5:$J$100,9,FALSE)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 t="shared" si="17"/>
        <v>521.35574796022729</v>
      </c>
      <c r="H242" s="16">
        <f t="shared" si="18"/>
        <v>0</v>
      </c>
      <c r="I242" s="16">
        <f t="shared" si="19"/>
        <v>0</v>
      </c>
      <c r="K242" s="16">
        <f>VLOOKUP($D242,'Growth rate'!$B$3:$S$93,9,FALSE)*VLOOKUP($F242,BY_IND_Demand_Drivers!$B$5:$J$100,7,FALSE)</f>
        <v>868.92624660037882</v>
      </c>
      <c r="L242" s="16">
        <f>VLOOKUP($D242,'Growth rate'!$B$3:$S$93,9,FALSE)*VLOOKUP($F242,BY_IND_Demand_Drivers!$B$5:$J$100,8,FALSE)</f>
        <v>0</v>
      </c>
      <c r="M242" s="16">
        <f>VLOOKUP($D242,'Growth rate'!$B$3:$S$93,9,FALSE)*VLOOKUP($F242,BY_IND_Demand_Drivers!$B$5:$J$100,9,FALSE)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 t="shared" si="17"/>
        <v>529.69743992759095</v>
      </c>
      <c r="H243" s="16">
        <f t="shared" si="18"/>
        <v>0</v>
      </c>
      <c r="I243" s="16">
        <f t="shared" si="19"/>
        <v>0</v>
      </c>
      <c r="K243" s="16">
        <f>VLOOKUP($D243,'Growth rate'!$B$3:$S$93,9,FALSE)*VLOOKUP($F243,BY_IND_Demand_Drivers!$B$5:$J$100,7,FALSE)</f>
        <v>882.82906654598492</v>
      </c>
      <c r="L243" s="16">
        <f>VLOOKUP($D243,'Growth rate'!$B$3:$S$93,9,FALSE)*VLOOKUP($F243,BY_IND_Demand_Drivers!$B$5:$J$100,8,FALSE)</f>
        <v>0</v>
      </c>
      <c r="M243" s="16">
        <f>VLOOKUP($D243,'Growth rate'!$B$3:$S$93,9,FALSE)*VLOOKUP($F243,BY_IND_Demand_Drivers!$B$5:$J$100,9,FALSE)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 t="shared" si="17"/>
        <v>538.17259896643236</v>
      </c>
      <c r="H244" s="16">
        <f t="shared" si="18"/>
        <v>0</v>
      </c>
      <c r="I244" s="16">
        <f t="shared" si="19"/>
        <v>0</v>
      </c>
      <c r="K244" s="16">
        <f>VLOOKUP($D244,'Growth rate'!$B$3:$S$93,9,FALSE)*VLOOKUP($F244,BY_IND_Demand_Drivers!$B$5:$J$100,7,FALSE)</f>
        <v>896.9543316107206</v>
      </c>
      <c r="L244" s="16">
        <f>VLOOKUP($D244,'Growth rate'!$B$3:$S$93,9,FALSE)*VLOOKUP($F244,BY_IND_Demand_Drivers!$B$5:$J$100,8,FALSE)</f>
        <v>0</v>
      </c>
      <c r="M244" s="16">
        <f>VLOOKUP($D244,'Growth rate'!$B$3:$S$93,9,FALSE)*VLOOKUP($F244,BY_IND_Demand_Drivers!$B$5:$J$100,9,FALSE)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 t="shared" si="17"/>
        <v>546.78336054989529</v>
      </c>
      <c r="H245" s="16">
        <f t="shared" si="18"/>
        <v>0</v>
      </c>
      <c r="I245" s="16">
        <f t="shared" si="19"/>
        <v>0</v>
      </c>
      <c r="K245" s="16">
        <f>VLOOKUP($D245,'Growth rate'!$B$3:$S$93,9,FALSE)*VLOOKUP($F245,BY_IND_Demand_Drivers!$B$5:$J$100,7,FALSE)</f>
        <v>911.30560091649227</v>
      </c>
      <c r="L245" s="16">
        <f>VLOOKUP($D245,'Growth rate'!$B$3:$S$93,9,FALSE)*VLOOKUP($F245,BY_IND_Demand_Drivers!$B$5:$J$100,8,FALSE)</f>
        <v>0</v>
      </c>
      <c r="M245" s="16">
        <f>VLOOKUP($D245,'Growth rate'!$B$3:$S$93,9,FALSE)*VLOOKUP($F245,BY_IND_Demand_Drivers!$B$5:$J$100,9,FALSE)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 t="shared" si="17"/>
        <v>555.53189431869362</v>
      </c>
      <c r="H246" s="16">
        <f t="shared" si="18"/>
        <v>0</v>
      </c>
      <c r="I246" s="16">
        <f t="shared" si="19"/>
        <v>0</v>
      </c>
      <c r="K246" s="16">
        <f>VLOOKUP($D246,'Growth rate'!$B$3:$S$93,9,FALSE)*VLOOKUP($F246,BY_IND_Demand_Drivers!$B$5:$J$100,7,FALSE)</f>
        <v>925.88649053115614</v>
      </c>
      <c r="L246" s="16">
        <f>VLOOKUP($D246,'Growth rate'!$B$3:$S$93,9,FALSE)*VLOOKUP($F246,BY_IND_Demand_Drivers!$B$5:$J$100,8,FALSE)</f>
        <v>0</v>
      </c>
      <c r="M246" s="16">
        <f>VLOOKUP($D246,'Growth rate'!$B$3:$S$93,9,FALSE)*VLOOKUP($F246,BY_IND_Demand_Drivers!$B$5:$J$100,9,FALSE)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 t="shared" si="17"/>
        <v>564.42040462779278</v>
      </c>
      <c r="H247" s="16">
        <f t="shared" si="18"/>
        <v>0</v>
      </c>
      <c r="I247" s="16">
        <f t="shared" si="19"/>
        <v>0</v>
      </c>
      <c r="K247" s="16">
        <f>VLOOKUP($D247,'Growth rate'!$B$3:$S$93,9,FALSE)*VLOOKUP($F247,BY_IND_Demand_Drivers!$B$5:$J$100,7,FALSE)</f>
        <v>940.70067437965463</v>
      </c>
      <c r="L247" s="16">
        <f>VLOOKUP($D247,'Growth rate'!$B$3:$S$93,9,FALSE)*VLOOKUP($F247,BY_IND_Demand_Drivers!$B$5:$J$100,8,FALSE)</f>
        <v>0</v>
      </c>
      <c r="M247" s="16">
        <f>VLOOKUP($D247,'Growth rate'!$B$3:$S$93,9,FALSE)*VLOOKUP($F247,BY_IND_Demand_Drivers!$B$5:$J$100,9,FALSE)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 t="shared" si="17"/>
        <v>573.45113110183752</v>
      </c>
      <c r="H248" s="16">
        <f t="shared" si="18"/>
        <v>0</v>
      </c>
      <c r="I248" s="16">
        <f t="shared" si="19"/>
        <v>0</v>
      </c>
      <c r="K248" s="16">
        <f>VLOOKUP($D248,'Growth rate'!$B$3:$S$93,9,FALSE)*VLOOKUP($F248,BY_IND_Demand_Drivers!$B$5:$J$100,7,FALSE)</f>
        <v>955.75188516972923</v>
      </c>
      <c r="L248" s="16">
        <f>VLOOKUP($D248,'Growth rate'!$B$3:$S$93,9,FALSE)*VLOOKUP($F248,BY_IND_Demand_Drivers!$B$5:$J$100,8,FALSE)</f>
        <v>0</v>
      </c>
      <c r="M248" s="16">
        <f>VLOOKUP($D248,'Growth rate'!$B$3:$S$93,9,FALSE)*VLOOKUP($F248,BY_IND_Demand_Drivers!$B$5:$J$100,9,FALSE)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 t="shared" si="17"/>
        <v>582.62634919946697</v>
      </c>
      <c r="H249" s="16">
        <f t="shared" si="18"/>
        <v>0</v>
      </c>
      <c r="I249" s="16">
        <f t="shared" si="19"/>
        <v>0</v>
      </c>
      <c r="K249" s="16">
        <f>VLOOKUP($D249,'Growth rate'!$B$3:$S$93,9,FALSE)*VLOOKUP($F249,BY_IND_Demand_Drivers!$B$5:$J$100,7,FALSE)</f>
        <v>971.04391533244495</v>
      </c>
      <c r="L249" s="16">
        <f>VLOOKUP($D249,'Growth rate'!$B$3:$S$93,9,FALSE)*VLOOKUP($F249,BY_IND_Demand_Drivers!$B$5:$J$100,8,FALSE)</f>
        <v>0</v>
      </c>
      <c r="M249" s="16">
        <f>VLOOKUP($D249,'Growth rate'!$B$3:$S$93,9,FALSE)*VLOOKUP($F249,BY_IND_Demand_Drivers!$B$5:$J$100,9,FALSE)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 t="shared" si="17"/>
        <v>13.2824167841584</v>
      </c>
      <c r="H250" s="16">
        <f t="shared" si="18"/>
        <v>0</v>
      </c>
      <c r="I250" s="16">
        <f t="shared" si="19"/>
        <v>0</v>
      </c>
      <c r="K250" s="16">
        <f>VLOOKUP($D250,'Growth rate'!$B$3:$S$93,9,FALSE)*VLOOKUP($F250,BY_IND_Demand_Drivers!$B$5:$J$100,7,FALSE)</f>
        <v>13.2824167841584</v>
      </c>
      <c r="L250" s="16">
        <f>VLOOKUP($D250,'Growth rate'!$B$3:$S$93,9,FALSE)*VLOOKUP($F250,BY_IND_Demand_Drivers!$B$5:$J$100,8,FALSE)</f>
        <v>0</v>
      </c>
      <c r="M250" s="16">
        <f>VLOOKUP($D250,'Growth rate'!$B$3:$S$93,9,FALSE)*VLOOKUP($F250,BY_IND_Demand_Drivers!$B$5:$J$100,9,FALSE)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 t="shared" si="17"/>
        <v>14.358788581852401</v>
      </c>
      <c r="H251" s="16">
        <f t="shared" si="18"/>
        <v>0</v>
      </c>
      <c r="I251" s="16">
        <f t="shared" si="19"/>
        <v>0</v>
      </c>
      <c r="K251" s="16">
        <f>VLOOKUP($D251,'Growth rate'!$B$3:$S$93,9,FALSE)*VLOOKUP($F251,BY_IND_Demand_Drivers!$B$5:$J$100,7,FALSE)</f>
        <v>14.358788581852401</v>
      </c>
      <c r="L251" s="16">
        <f>VLOOKUP($D251,'Growth rate'!$B$3:$S$93,9,FALSE)*VLOOKUP($F251,BY_IND_Demand_Drivers!$B$5:$J$100,8,FALSE)</f>
        <v>0</v>
      </c>
      <c r="M251" s="16">
        <f>VLOOKUP($D251,'Growth rate'!$B$3:$S$93,9,FALSE)*VLOOKUP($F251,BY_IND_Demand_Drivers!$B$5:$J$100,9,FALSE)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 t="shared" si="17"/>
        <v>15.435160379546401</v>
      </c>
      <c r="H252" s="16">
        <f t="shared" si="18"/>
        <v>0</v>
      </c>
      <c r="I252" s="16">
        <f t="shared" si="19"/>
        <v>0</v>
      </c>
      <c r="K252" s="16">
        <f>VLOOKUP($D252,'Growth rate'!$B$3:$S$93,9,FALSE)*VLOOKUP($F252,BY_IND_Demand_Drivers!$B$5:$J$100,7,FALSE)</f>
        <v>15.435160379546401</v>
      </c>
      <c r="L252" s="16">
        <f>VLOOKUP($D252,'Growth rate'!$B$3:$S$93,9,FALSE)*VLOOKUP($F252,BY_IND_Demand_Drivers!$B$5:$J$100,8,FALSE)</f>
        <v>0</v>
      </c>
      <c r="M252" s="16">
        <f>VLOOKUP($D252,'Growth rate'!$B$3:$S$93,9,FALSE)*VLOOKUP($F252,BY_IND_Demand_Drivers!$B$5:$J$100,9,FALSE)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 t="shared" si="17"/>
        <v>16.511532177240404</v>
      </c>
      <c r="H253" s="16">
        <f t="shared" si="18"/>
        <v>0</v>
      </c>
      <c r="I253" s="16">
        <f t="shared" si="19"/>
        <v>0</v>
      </c>
      <c r="K253" s="16">
        <f>VLOOKUP($D253,'Growth rate'!$B$3:$S$93,9,FALSE)*VLOOKUP($F253,BY_IND_Demand_Drivers!$B$5:$J$100,7,FALSE)</f>
        <v>16.511532177240404</v>
      </c>
      <c r="L253" s="16">
        <f>VLOOKUP($D253,'Growth rate'!$B$3:$S$93,9,FALSE)*VLOOKUP($F253,BY_IND_Demand_Drivers!$B$5:$J$100,8,FALSE)</f>
        <v>0</v>
      </c>
      <c r="M253" s="16">
        <f>VLOOKUP($D253,'Growth rate'!$B$3:$S$93,9,FALSE)*VLOOKUP($F253,BY_IND_Demand_Drivers!$B$5:$J$100,9,FALSE)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 t="shared" si="17"/>
        <v>17.587903974934402</v>
      </c>
      <c r="H254" s="16">
        <f t="shared" si="18"/>
        <v>0</v>
      </c>
      <c r="I254" s="16">
        <f t="shared" si="19"/>
        <v>0</v>
      </c>
      <c r="K254" s="16">
        <f>VLOOKUP($D254,'Growth rate'!$B$3:$S$93,9,FALSE)*VLOOKUP($F254,BY_IND_Demand_Drivers!$B$5:$J$100,7,FALSE)</f>
        <v>17.587903974934402</v>
      </c>
      <c r="L254" s="16">
        <f>VLOOKUP($D254,'Growth rate'!$B$3:$S$93,9,FALSE)*VLOOKUP($F254,BY_IND_Demand_Drivers!$B$5:$J$100,8,FALSE)</f>
        <v>0</v>
      </c>
      <c r="M254" s="16">
        <f>VLOOKUP($D254,'Growth rate'!$B$3:$S$93,9,FALSE)*VLOOKUP($F254,BY_IND_Demand_Drivers!$B$5:$J$100,9,FALSE)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 t="shared" si="17"/>
        <v>18.664275772628404</v>
      </c>
      <c r="H255" s="16">
        <f t="shared" si="18"/>
        <v>0</v>
      </c>
      <c r="I255" s="16">
        <f t="shared" si="19"/>
        <v>0</v>
      </c>
      <c r="K255" s="16">
        <f>VLOOKUP($D255,'Growth rate'!$B$3:$S$93,9,FALSE)*VLOOKUP($F255,BY_IND_Demand_Drivers!$B$5:$J$100,7,FALSE)</f>
        <v>18.664275772628404</v>
      </c>
      <c r="L255" s="16">
        <f>VLOOKUP($D255,'Growth rate'!$B$3:$S$93,9,FALSE)*VLOOKUP($F255,BY_IND_Demand_Drivers!$B$5:$J$100,8,FALSE)</f>
        <v>0</v>
      </c>
      <c r="M255" s="16">
        <f>VLOOKUP($D255,'Growth rate'!$B$3:$S$93,9,FALSE)*VLOOKUP($F255,BY_IND_Demand_Drivers!$B$5:$J$100,9,FALSE)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 t="shared" si="17"/>
        <v>17.766582813290164</v>
      </c>
      <c r="H256" s="16">
        <f t="shared" si="18"/>
        <v>0</v>
      </c>
      <c r="I256" s="16">
        <f t="shared" si="19"/>
        <v>0</v>
      </c>
      <c r="K256" s="16">
        <f>VLOOKUP($D256,'Growth rate'!$B$3:$S$93,9,FALSE)*VLOOKUP($F256,BY_IND_Demand_Drivers!$B$5:$J$100,7,FALSE)</f>
        <v>19.740647570322405</v>
      </c>
      <c r="L256" s="16">
        <f>VLOOKUP($D256,'Growth rate'!$B$3:$S$93,9,FALSE)*VLOOKUP($F256,BY_IND_Demand_Drivers!$B$5:$J$100,8,FALSE)</f>
        <v>0</v>
      </c>
      <c r="M256" s="16">
        <f>VLOOKUP($D256,'Growth rate'!$B$3:$S$93,9,FALSE)*VLOOKUP($F256,BY_IND_Demand_Drivers!$B$5:$J$100,9,FALSE)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 t="shared" si="17"/>
        <v>18.527147237534603</v>
      </c>
      <c r="H257" s="16">
        <f t="shared" si="18"/>
        <v>0</v>
      </c>
      <c r="I257" s="16">
        <f t="shared" si="19"/>
        <v>0</v>
      </c>
      <c r="K257" s="16">
        <f>VLOOKUP($D257,'Growth rate'!$B$3:$S$93,9,FALSE)*VLOOKUP($F257,BY_IND_Demand_Drivers!$B$5:$J$100,7,FALSE)</f>
        <v>20.817019368016407</v>
      </c>
      <c r="L257" s="16">
        <f>VLOOKUP($D257,'Growth rate'!$B$3:$S$93,9,FALSE)*VLOOKUP($F257,BY_IND_Demand_Drivers!$B$5:$J$100,8,FALSE)</f>
        <v>0</v>
      </c>
      <c r="M257" s="16">
        <f>VLOOKUP($D257,'Growth rate'!$B$3:$S$93,9,FALSE)*VLOOKUP($F257,BY_IND_Demand_Drivers!$B$5:$J$100,9,FALSE)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 t="shared" si="17"/>
        <v>19.26618422582516</v>
      </c>
      <c r="H258" s="16">
        <f t="shared" si="18"/>
        <v>0</v>
      </c>
      <c r="I258" s="16">
        <f t="shared" si="19"/>
        <v>0</v>
      </c>
      <c r="K258" s="16">
        <f>VLOOKUP($D258,'Growth rate'!$B$3:$S$93,9,FALSE)*VLOOKUP($F258,BY_IND_Demand_Drivers!$B$5:$J$100,7,FALSE)</f>
        <v>21.893391165710408</v>
      </c>
      <c r="L258" s="16">
        <f>VLOOKUP($D258,'Growth rate'!$B$3:$S$93,9,FALSE)*VLOOKUP($F258,BY_IND_Demand_Drivers!$B$5:$J$100,8,FALSE)</f>
        <v>0</v>
      </c>
      <c r="M258" s="16">
        <f>VLOOKUP($D258,'Growth rate'!$B$3:$S$93,9,FALSE)*VLOOKUP($F258,BY_IND_Demand_Drivers!$B$5:$J$100,9,FALSE)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 t="shared" si="17"/>
        <v>19.983693778161836</v>
      </c>
      <c r="H259" s="16">
        <f t="shared" si="18"/>
        <v>0</v>
      </c>
      <c r="I259" s="16">
        <f t="shared" si="19"/>
        <v>0</v>
      </c>
      <c r="K259" s="16">
        <f>VLOOKUP($D259,'Growth rate'!$B$3:$S$93,9,FALSE)*VLOOKUP($F259,BY_IND_Demand_Drivers!$B$5:$J$100,7,FALSE)</f>
        <v>22.96976296340441</v>
      </c>
      <c r="L259" s="16">
        <f>VLOOKUP($D259,'Growth rate'!$B$3:$S$93,9,FALSE)*VLOOKUP($F259,BY_IND_Demand_Drivers!$B$5:$J$100,8,FALSE)</f>
        <v>0</v>
      </c>
      <c r="M259" s="16">
        <f>VLOOKUP($D259,'Growth rate'!$B$3:$S$93,9,FALSE)*VLOOKUP($F259,BY_IND_Demand_Drivers!$B$5:$J$100,9,FALSE)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 t="shared" si="17"/>
        <v>20.679675894544634</v>
      </c>
      <c r="H260" s="16">
        <f t="shared" si="18"/>
        <v>0</v>
      </c>
      <c r="I260" s="16">
        <f t="shared" si="19"/>
        <v>0</v>
      </c>
      <c r="K260" s="16">
        <f>VLOOKUP($D260,'Growth rate'!$B$3:$S$93,9,FALSE)*VLOOKUP($F260,BY_IND_Demand_Drivers!$B$5:$J$100,7,FALSE)</f>
        <v>24.046134761098411</v>
      </c>
      <c r="L260" s="16">
        <f>VLOOKUP($D260,'Growth rate'!$B$3:$S$93,9,FALSE)*VLOOKUP($F260,BY_IND_Demand_Drivers!$B$5:$J$100,8,FALSE)</f>
        <v>0</v>
      </c>
      <c r="M260" s="16">
        <f>VLOOKUP($D260,'Growth rate'!$B$3:$S$93,9,FALSE)*VLOOKUP($F260,BY_IND_Demand_Drivers!$B$5:$J$100,9,FALSE)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 t="shared" ref="G261:G324" si="23">K261*$N261</f>
        <v>21.354130574973549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rate'!$B$3:$S$93,9,FALSE)*VLOOKUP($F261,BY_IND_Demand_Drivers!$B$5:$J$100,7,FALSE)</f>
        <v>25.122506558792413</v>
      </c>
      <c r="L261" s="16">
        <f>VLOOKUP($D261,'Growth rate'!$B$3:$S$93,9,FALSE)*VLOOKUP($F261,BY_IND_Demand_Drivers!$B$5:$J$100,8,FALSE)</f>
        <v>0</v>
      </c>
      <c r="M261" s="16">
        <f>VLOOKUP($D261,'Growth rate'!$B$3:$S$93,9,FALSE)*VLOOKUP($F261,BY_IND_Demand_Drivers!$B$5:$J$100,9,FALSE)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 t="shared" si="23"/>
        <v>21.941560623557368</v>
      </c>
      <c r="H262" s="16">
        <f t="shared" si="24"/>
        <v>0</v>
      </c>
      <c r="I262" s="16">
        <f t="shared" si="25"/>
        <v>0</v>
      </c>
      <c r="K262" s="16">
        <f>VLOOKUP($D262,'Growth rate'!$B$3:$S$93,9,FALSE)*VLOOKUP($F262,BY_IND_Demand_Drivers!$B$5:$J$100,7,FALSE)</f>
        <v>26.198878356486411</v>
      </c>
      <c r="L262" s="16">
        <f>VLOOKUP($D262,'Growth rate'!$B$3:$S$93,9,FALSE)*VLOOKUP($F262,BY_IND_Demand_Drivers!$B$5:$J$100,8,FALSE)</f>
        <v>0</v>
      </c>
      <c r="M262" s="16">
        <f>VLOOKUP($D262,'Growth rate'!$B$3:$S$93,9,FALSE)*VLOOKUP($F262,BY_IND_Demand_Drivers!$B$5:$J$100,9,FALSE)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 t="shared" si="23"/>
        <v>22.502081377198838</v>
      </c>
      <c r="H263" s="16">
        <f t="shared" si="24"/>
        <v>0</v>
      </c>
      <c r="I263" s="16">
        <f t="shared" si="25"/>
        <v>0</v>
      </c>
      <c r="K263" s="16">
        <f>VLOOKUP($D263,'Growth rate'!$B$3:$S$93,9,FALSE)*VLOOKUP($F263,BY_IND_Demand_Drivers!$B$5:$J$100,7,FALSE)</f>
        <v>27.275250154180412</v>
      </c>
      <c r="L263" s="16">
        <f>VLOOKUP($D263,'Growth rate'!$B$3:$S$93,9,FALSE)*VLOOKUP($F263,BY_IND_Demand_Drivers!$B$5:$J$100,8,FALSE)</f>
        <v>0</v>
      </c>
      <c r="M263" s="16">
        <f>VLOOKUP($D263,'Growth rate'!$B$3:$S$93,9,FALSE)*VLOOKUP($F263,BY_IND_Demand_Drivers!$B$5:$J$100,9,FALSE)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 t="shared" si="23"/>
        <v>23.035692835897962</v>
      </c>
      <c r="H264" s="16">
        <f t="shared" si="24"/>
        <v>0</v>
      </c>
      <c r="I264" s="16">
        <f t="shared" si="25"/>
        <v>0</v>
      </c>
      <c r="K264" s="16">
        <f>VLOOKUP($D264,'Growth rate'!$B$3:$S$93,9,FALSE)*VLOOKUP($F264,BY_IND_Demand_Drivers!$B$5:$J$100,7,FALSE)</f>
        <v>28.351621951874414</v>
      </c>
      <c r="L264" s="16">
        <f>VLOOKUP($D264,'Growth rate'!$B$3:$S$93,9,FALSE)*VLOOKUP($F264,BY_IND_Demand_Drivers!$B$5:$J$100,8,FALSE)</f>
        <v>0</v>
      </c>
      <c r="M264" s="16">
        <f>VLOOKUP($D264,'Growth rate'!$B$3:$S$93,9,FALSE)*VLOOKUP($F264,BY_IND_Demand_Drivers!$B$5:$J$100,9,FALSE)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 t="shared" si="23"/>
        <v>23.542394999654729</v>
      </c>
      <c r="H265" s="16">
        <f t="shared" si="24"/>
        <v>0</v>
      </c>
      <c r="I265" s="16">
        <f t="shared" si="25"/>
        <v>0</v>
      </c>
      <c r="K265" s="16">
        <f>VLOOKUP($D265,'Growth rate'!$B$3:$S$93,9,FALSE)*VLOOKUP($F265,BY_IND_Demand_Drivers!$B$5:$J$100,7,FALSE)</f>
        <v>29.427993749568415</v>
      </c>
      <c r="L265" s="16">
        <f>VLOOKUP($D265,'Growth rate'!$B$3:$S$93,9,FALSE)*VLOOKUP($F265,BY_IND_Demand_Drivers!$B$5:$J$100,8,FALSE)</f>
        <v>0</v>
      </c>
      <c r="M265" s="16">
        <f>VLOOKUP($D265,'Growth rate'!$B$3:$S$93,9,FALSE)*VLOOKUP($F265,BY_IND_Demand_Drivers!$B$5:$J$100,9,FALSE)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 t="shared" si="23"/>
        <v>24.022187868469153</v>
      </c>
      <c r="H266" s="16">
        <f t="shared" si="24"/>
        <v>0</v>
      </c>
      <c r="I266" s="16">
        <f t="shared" si="25"/>
        <v>0</v>
      </c>
      <c r="K266" s="16">
        <f>VLOOKUP($D266,'Growth rate'!$B$3:$S$93,9,FALSE)*VLOOKUP($F266,BY_IND_Demand_Drivers!$B$5:$J$100,7,FALSE)</f>
        <v>30.504365547262417</v>
      </c>
      <c r="L266" s="16">
        <f>VLOOKUP($D266,'Growth rate'!$B$3:$S$93,9,FALSE)*VLOOKUP($F266,BY_IND_Demand_Drivers!$B$5:$J$100,8,FALSE)</f>
        <v>0</v>
      </c>
      <c r="M266" s="16">
        <f>VLOOKUP($D266,'Growth rate'!$B$3:$S$93,9,FALSE)*VLOOKUP($F266,BY_IND_Demand_Drivers!$B$5:$J$100,9,FALSE)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 t="shared" si="23"/>
        <v>24.475071442341221</v>
      </c>
      <c r="H267" s="16">
        <f t="shared" si="24"/>
        <v>0</v>
      </c>
      <c r="I267" s="16">
        <f t="shared" si="25"/>
        <v>0</v>
      </c>
      <c r="K267" s="16">
        <f>VLOOKUP($D267,'Growth rate'!$B$3:$S$93,9,FALSE)*VLOOKUP($F267,BY_IND_Demand_Drivers!$B$5:$J$100,7,FALSE)</f>
        <v>31.580737344956418</v>
      </c>
      <c r="L267" s="16">
        <f>VLOOKUP($D267,'Growth rate'!$B$3:$S$93,9,FALSE)*VLOOKUP($F267,BY_IND_Demand_Drivers!$B$5:$J$100,8,FALSE)</f>
        <v>0</v>
      </c>
      <c r="M267" s="16">
        <f>VLOOKUP($D267,'Growth rate'!$B$3:$S$93,9,FALSE)*VLOOKUP($F267,BY_IND_Demand_Drivers!$B$5:$J$100,9,FALSE)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 t="shared" si="23"/>
        <v>24.901045721270943</v>
      </c>
      <c r="H268" s="16">
        <f t="shared" si="24"/>
        <v>0</v>
      </c>
      <c r="I268" s="16">
        <f t="shared" si="25"/>
        <v>0</v>
      </c>
      <c r="K268" s="16">
        <f>VLOOKUP($D268,'Growth rate'!$B$3:$S$93,9,FALSE)*VLOOKUP($F268,BY_IND_Demand_Drivers!$B$5:$J$100,7,FALSE)</f>
        <v>32.65710914265042</v>
      </c>
      <c r="L268" s="16">
        <f>VLOOKUP($D268,'Growth rate'!$B$3:$S$93,9,FALSE)*VLOOKUP($F268,BY_IND_Demand_Drivers!$B$5:$J$100,8,FALSE)</f>
        <v>0</v>
      </c>
      <c r="M268" s="16">
        <f>VLOOKUP($D268,'Growth rate'!$B$3:$S$93,9,FALSE)*VLOOKUP($F268,BY_IND_Demand_Drivers!$B$5:$J$100,9,FALSE)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 t="shared" si="23"/>
        <v>25.300110705258316</v>
      </c>
      <c r="H269" s="16">
        <f t="shared" si="24"/>
        <v>0</v>
      </c>
      <c r="I269" s="16">
        <f t="shared" si="25"/>
        <v>0</v>
      </c>
      <c r="K269" s="16">
        <f>VLOOKUP($D269,'Growth rate'!$B$3:$S$93,9,FALSE)*VLOOKUP($F269,BY_IND_Demand_Drivers!$B$5:$J$100,7,FALSE)</f>
        <v>33.733480940344421</v>
      </c>
      <c r="L269" s="16">
        <f>VLOOKUP($D269,'Growth rate'!$B$3:$S$93,9,FALSE)*VLOOKUP($F269,BY_IND_Demand_Drivers!$B$5:$J$100,8,FALSE)</f>
        <v>0</v>
      </c>
      <c r="M269" s="16">
        <f>VLOOKUP($D269,'Growth rate'!$B$3:$S$93,9,FALSE)*VLOOKUP($F269,BY_IND_Demand_Drivers!$B$5:$J$100,9,FALSE)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 t="shared" si="23"/>
        <v>25.672266394303335</v>
      </c>
      <c r="H270" s="16">
        <f t="shared" si="24"/>
        <v>0</v>
      </c>
      <c r="I270" s="16">
        <f t="shared" si="25"/>
        <v>0</v>
      </c>
      <c r="K270" s="16">
        <f>VLOOKUP($D270,'Growth rate'!$B$3:$S$93,9,FALSE)*VLOOKUP($F270,BY_IND_Demand_Drivers!$B$5:$J$100,7,FALSE)</f>
        <v>34.809852738038423</v>
      </c>
      <c r="L270" s="16">
        <f>VLOOKUP($D270,'Growth rate'!$B$3:$S$93,9,FALSE)*VLOOKUP($F270,BY_IND_Demand_Drivers!$B$5:$J$100,8,FALSE)</f>
        <v>0</v>
      </c>
      <c r="M270" s="16">
        <f>VLOOKUP($D270,'Growth rate'!$B$3:$S$93,9,FALSE)*VLOOKUP($F270,BY_IND_Demand_Drivers!$B$5:$J$100,9,FALSE)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 t="shared" si="23"/>
        <v>26.017512788406005</v>
      </c>
      <c r="H271" s="16">
        <f t="shared" si="24"/>
        <v>0</v>
      </c>
      <c r="I271" s="16">
        <f t="shared" si="25"/>
        <v>0</v>
      </c>
      <c r="K271" s="16">
        <f>VLOOKUP($D271,'Growth rate'!$B$3:$S$93,9,FALSE)*VLOOKUP($F271,BY_IND_Demand_Drivers!$B$5:$J$100,7,FALSE)</f>
        <v>35.886224535732424</v>
      </c>
      <c r="L271" s="16">
        <f>VLOOKUP($D271,'Growth rate'!$B$3:$S$93,9,FALSE)*VLOOKUP($F271,BY_IND_Demand_Drivers!$B$5:$J$100,8,FALSE)</f>
        <v>0</v>
      </c>
      <c r="M271" s="16">
        <f>VLOOKUP($D271,'Growth rate'!$B$3:$S$93,9,FALSE)*VLOOKUP($F271,BY_IND_Demand_Drivers!$B$5:$J$100,9,FALSE)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 t="shared" si="23"/>
        <v>26.335849887566326</v>
      </c>
      <c r="H272" s="16">
        <f t="shared" si="24"/>
        <v>0</v>
      </c>
      <c r="I272" s="16">
        <f t="shared" si="25"/>
        <v>0</v>
      </c>
      <c r="K272" s="16">
        <f>VLOOKUP($D272,'Growth rate'!$B$3:$S$93,9,FALSE)*VLOOKUP($F272,BY_IND_Demand_Drivers!$B$5:$J$100,7,FALSE)</f>
        <v>36.962596333426426</v>
      </c>
      <c r="L272" s="16">
        <f>VLOOKUP($D272,'Growth rate'!$B$3:$S$93,9,FALSE)*VLOOKUP($F272,BY_IND_Demand_Drivers!$B$5:$J$100,8,FALSE)</f>
        <v>0</v>
      </c>
      <c r="M272" s="16">
        <f>VLOOKUP($D272,'Growth rate'!$B$3:$S$93,9,FALSE)*VLOOKUP($F272,BY_IND_Demand_Drivers!$B$5:$J$100,9,FALSE)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 t="shared" si="23"/>
        <v>26.627277691784297</v>
      </c>
      <c r="H273" s="16">
        <f t="shared" si="24"/>
        <v>0</v>
      </c>
      <c r="I273" s="16">
        <f t="shared" si="25"/>
        <v>0</v>
      </c>
      <c r="K273" s="16">
        <f>VLOOKUP($D273,'Growth rate'!$B$3:$S$93,9,FALSE)*VLOOKUP($F273,BY_IND_Demand_Drivers!$B$5:$J$100,7,FALSE)</f>
        <v>38.038968131120427</v>
      </c>
      <c r="L273" s="16">
        <f>VLOOKUP($D273,'Growth rate'!$B$3:$S$93,9,FALSE)*VLOOKUP($F273,BY_IND_Demand_Drivers!$B$5:$J$100,8,FALSE)</f>
        <v>0</v>
      </c>
      <c r="M273" s="16">
        <f>VLOOKUP($D273,'Growth rate'!$B$3:$S$93,9,FALSE)*VLOOKUP($F273,BY_IND_Demand_Drivers!$B$5:$J$100,9,FALSE)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 t="shared" si="23"/>
        <v>26.891796201059915</v>
      </c>
      <c r="H274" s="16">
        <f t="shared" si="24"/>
        <v>0</v>
      </c>
      <c r="I274" s="16">
        <f t="shared" si="25"/>
        <v>0</v>
      </c>
      <c r="K274" s="16">
        <f>VLOOKUP($D274,'Growth rate'!$B$3:$S$93,9,FALSE)*VLOOKUP($F274,BY_IND_Demand_Drivers!$B$5:$J$100,7,FALSE)</f>
        <v>39.115339928814421</v>
      </c>
      <c r="L274" s="16">
        <f>VLOOKUP($D274,'Growth rate'!$B$3:$S$93,9,FALSE)*VLOOKUP($F274,BY_IND_Demand_Drivers!$B$5:$J$100,8,FALSE)</f>
        <v>0</v>
      </c>
      <c r="M274" s="16">
        <f>VLOOKUP($D274,'Growth rate'!$B$3:$S$93,9,FALSE)*VLOOKUP($F274,BY_IND_Demand_Drivers!$B$5:$J$100,9,FALSE)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 t="shared" si="23"/>
        <v>27.129405415393183</v>
      </c>
      <c r="H275" s="16">
        <f t="shared" si="24"/>
        <v>0</v>
      </c>
      <c r="I275" s="16">
        <f t="shared" si="25"/>
        <v>0</v>
      </c>
      <c r="K275" s="16">
        <f>VLOOKUP($D275,'Growth rate'!$B$3:$S$93,9,FALSE)*VLOOKUP($F275,BY_IND_Demand_Drivers!$B$5:$J$100,7,FALSE)</f>
        <v>40.191711726508423</v>
      </c>
      <c r="L275" s="16">
        <f>VLOOKUP($D275,'Growth rate'!$B$3:$S$93,9,FALSE)*VLOOKUP($F275,BY_IND_Demand_Drivers!$B$5:$J$100,8,FALSE)</f>
        <v>0</v>
      </c>
      <c r="M275" s="16">
        <f>VLOOKUP($D275,'Growth rate'!$B$3:$S$93,9,FALSE)*VLOOKUP($F275,BY_IND_Demand_Drivers!$B$5:$J$100,9,FALSE)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 t="shared" si="23"/>
        <v>27.340105334784106</v>
      </c>
      <c r="H276" s="16">
        <f t="shared" si="24"/>
        <v>0</v>
      </c>
      <c r="I276" s="16">
        <f t="shared" si="25"/>
        <v>0</v>
      </c>
      <c r="K276" s="16">
        <f>VLOOKUP($D276,'Growth rate'!$B$3:$S$93,9,FALSE)*VLOOKUP($F276,BY_IND_Demand_Drivers!$B$5:$J$100,7,FALSE)</f>
        <v>41.268083524202424</v>
      </c>
      <c r="L276" s="16">
        <f>VLOOKUP($D276,'Growth rate'!$B$3:$S$93,9,FALSE)*VLOOKUP($F276,BY_IND_Demand_Drivers!$B$5:$J$100,8,FALSE)</f>
        <v>0</v>
      </c>
      <c r="M276" s="16">
        <f>VLOOKUP($D276,'Growth rate'!$B$3:$S$93,9,FALSE)*VLOOKUP($F276,BY_IND_Demand_Drivers!$B$5:$J$100,9,FALSE)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 t="shared" si="23"/>
        <v>27.523895959232672</v>
      </c>
      <c r="H277" s="16">
        <f t="shared" si="24"/>
        <v>0</v>
      </c>
      <c r="I277" s="16">
        <f t="shared" si="25"/>
        <v>0</v>
      </c>
      <c r="K277" s="16">
        <f>VLOOKUP($D277,'Growth rate'!$B$3:$S$93,9,FALSE)*VLOOKUP($F277,BY_IND_Demand_Drivers!$B$5:$J$100,7,FALSE)</f>
        <v>42.344455321896426</v>
      </c>
      <c r="L277" s="16">
        <f>VLOOKUP($D277,'Growth rate'!$B$3:$S$93,9,FALSE)*VLOOKUP($F277,BY_IND_Demand_Drivers!$B$5:$J$100,8,FALSE)</f>
        <v>0</v>
      </c>
      <c r="M277" s="16">
        <f>VLOOKUP($D277,'Growth rate'!$B$3:$S$93,9,FALSE)*VLOOKUP($F277,BY_IND_Demand_Drivers!$B$5:$J$100,9,FALSE)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 t="shared" si="23"/>
        <v>27.680777288738895</v>
      </c>
      <c r="H278" s="16">
        <f t="shared" si="24"/>
        <v>0</v>
      </c>
      <c r="I278" s="16">
        <f t="shared" si="25"/>
        <v>0</v>
      </c>
      <c r="K278" s="16">
        <f>VLOOKUP($D278,'Growth rate'!$B$3:$S$93,9,FALSE)*VLOOKUP($F278,BY_IND_Demand_Drivers!$B$5:$J$100,7,FALSE)</f>
        <v>43.420827119590427</v>
      </c>
      <c r="L278" s="16">
        <f>VLOOKUP($D278,'Growth rate'!$B$3:$S$93,9,FALSE)*VLOOKUP($F278,BY_IND_Demand_Drivers!$B$5:$J$100,8,FALSE)</f>
        <v>0</v>
      </c>
      <c r="M278" s="16">
        <f>VLOOKUP($D278,'Growth rate'!$B$3:$S$93,9,FALSE)*VLOOKUP($F278,BY_IND_Demand_Drivers!$B$5:$J$100,9,FALSE)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 t="shared" si="23"/>
        <v>27.810749323302769</v>
      </c>
      <c r="H279" s="16">
        <f t="shared" si="24"/>
        <v>0</v>
      </c>
      <c r="I279" s="16">
        <f t="shared" si="25"/>
        <v>0</v>
      </c>
      <c r="K279" s="16">
        <f>VLOOKUP($D279,'Growth rate'!$B$3:$S$93,9,FALSE)*VLOOKUP($F279,BY_IND_Demand_Drivers!$B$5:$J$100,7,FALSE)</f>
        <v>44.497198917284429</v>
      </c>
      <c r="L279" s="16">
        <f>VLOOKUP($D279,'Growth rate'!$B$3:$S$93,9,FALSE)*VLOOKUP($F279,BY_IND_Demand_Drivers!$B$5:$J$100,8,FALSE)</f>
        <v>0</v>
      </c>
      <c r="M279" s="16">
        <f>VLOOKUP($D279,'Growth rate'!$B$3:$S$93,9,FALSE)*VLOOKUP($F279,BY_IND_Demand_Drivers!$B$5:$J$100,9,FALSE)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 t="shared" si="23"/>
        <v>27.913812062924286</v>
      </c>
      <c r="H280" s="16">
        <f t="shared" si="24"/>
        <v>0</v>
      </c>
      <c r="I280" s="16">
        <f t="shared" si="25"/>
        <v>0</v>
      </c>
      <c r="K280" s="16">
        <f>VLOOKUP($D280,'Growth rate'!$B$3:$S$93,9,FALSE)*VLOOKUP($F280,BY_IND_Demand_Drivers!$B$5:$J$100,7,FALSE)</f>
        <v>45.57357071497843</v>
      </c>
      <c r="L280" s="16">
        <f>VLOOKUP($D280,'Growth rate'!$B$3:$S$93,9,FALSE)*VLOOKUP($F280,BY_IND_Demand_Drivers!$B$5:$J$100,8,FALSE)</f>
        <v>0</v>
      </c>
      <c r="M280" s="16">
        <f>VLOOKUP($D280,'Growth rate'!$B$3:$S$93,9,FALSE)*VLOOKUP($F280,BY_IND_Demand_Drivers!$B$5:$J$100,9,FALSE)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 t="shared" si="23"/>
        <v>27.989965507603458</v>
      </c>
      <c r="H281" s="16">
        <f t="shared" si="24"/>
        <v>0</v>
      </c>
      <c r="I281" s="16">
        <f t="shared" si="25"/>
        <v>0</v>
      </c>
      <c r="K281" s="16">
        <f>VLOOKUP($D281,'Growth rate'!$B$3:$S$93,9,FALSE)*VLOOKUP($F281,BY_IND_Demand_Drivers!$B$5:$J$100,7,FALSE)</f>
        <v>46.649942512672432</v>
      </c>
      <c r="L281" s="16">
        <f>VLOOKUP($D281,'Growth rate'!$B$3:$S$93,9,FALSE)*VLOOKUP($F281,BY_IND_Demand_Drivers!$B$5:$J$100,8,FALSE)</f>
        <v>0</v>
      </c>
      <c r="M281" s="16">
        <f>VLOOKUP($D281,'Growth rate'!$B$3:$S$93,9,FALSE)*VLOOKUP($F281,BY_IND_Demand_Drivers!$B$5:$J$100,9,FALSE)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 t="shared" si="23"/>
        <v>28.437804955725117</v>
      </c>
      <c r="H282" s="16">
        <f t="shared" si="24"/>
        <v>0</v>
      </c>
      <c r="I282" s="16">
        <f t="shared" si="25"/>
        <v>0</v>
      </c>
      <c r="K282" s="16">
        <f>VLOOKUP($D282,'Growth rate'!$B$3:$S$93,9,FALSE)*VLOOKUP($F282,BY_IND_Demand_Drivers!$B$5:$J$100,7,FALSE)</f>
        <v>47.396341592875196</v>
      </c>
      <c r="L282" s="16">
        <f>VLOOKUP($D282,'Growth rate'!$B$3:$S$93,9,FALSE)*VLOOKUP($F282,BY_IND_Demand_Drivers!$B$5:$J$100,8,FALSE)</f>
        <v>0</v>
      </c>
      <c r="M282" s="16">
        <f>VLOOKUP($D282,'Growth rate'!$B$3:$S$93,9,FALSE)*VLOOKUP($F282,BY_IND_Demand_Drivers!$B$5:$J$100,9,FALSE)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 t="shared" si="23"/>
        <v>28.892809835016713</v>
      </c>
      <c r="H283" s="16">
        <f t="shared" si="24"/>
        <v>0</v>
      </c>
      <c r="I283" s="16">
        <f t="shared" si="25"/>
        <v>0</v>
      </c>
      <c r="K283" s="16">
        <f>VLOOKUP($D283,'Growth rate'!$B$3:$S$93,9,FALSE)*VLOOKUP($F283,BY_IND_Demand_Drivers!$B$5:$J$100,7,FALSE)</f>
        <v>48.154683058361194</v>
      </c>
      <c r="L283" s="16">
        <f>VLOOKUP($D283,'Growth rate'!$B$3:$S$93,9,FALSE)*VLOOKUP($F283,BY_IND_Demand_Drivers!$B$5:$J$100,8,FALSE)</f>
        <v>0</v>
      </c>
      <c r="M283" s="16">
        <f>VLOOKUP($D283,'Growth rate'!$B$3:$S$93,9,FALSE)*VLOOKUP($F283,BY_IND_Demand_Drivers!$B$5:$J$100,9,FALSE)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 t="shared" si="23"/>
        <v>29.355094792376981</v>
      </c>
      <c r="H284" s="16">
        <f t="shared" si="24"/>
        <v>0</v>
      </c>
      <c r="I284" s="16">
        <f t="shared" si="25"/>
        <v>0</v>
      </c>
      <c r="K284" s="16">
        <f>VLOOKUP($D284,'Growth rate'!$B$3:$S$93,9,FALSE)*VLOOKUP($F284,BY_IND_Demand_Drivers!$B$5:$J$100,7,FALSE)</f>
        <v>48.925157987294973</v>
      </c>
      <c r="L284" s="16">
        <f>VLOOKUP($D284,'Growth rate'!$B$3:$S$93,9,FALSE)*VLOOKUP($F284,BY_IND_Demand_Drivers!$B$5:$J$100,8,FALSE)</f>
        <v>0</v>
      </c>
      <c r="M284" s="16">
        <f>VLOOKUP($D284,'Growth rate'!$B$3:$S$93,9,FALSE)*VLOOKUP($F284,BY_IND_Demand_Drivers!$B$5:$J$100,9,FALSE)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 t="shared" si="23"/>
        <v>29.824776309055018</v>
      </c>
      <c r="H285" s="16">
        <f t="shared" si="24"/>
        <v>0</v>
      </c>
      <c r="I285" s="16">
        <f t="shared" si="25"/>
        <v>0</v>
      </c>
      <c r="K285" s="16">
        <f>VLOOKUP($D285,'Growth rate'!$B$3:$S$93,9,FALSE)*VLOOKUP($F285,BY_IND_Demand_Drivers!$B$5:$J$100,7,FALSE)</f>
        <v>49.707960515091699</v>
      </c>
      <c r="L285" s="16">
        <f>VLOOKUP($D285,'Growth rate'!$B$3:$S$93,9,FALSE)*VLOOKUP($F285,BY_IND_Demand_Drivers!$B$5:$J$100,8,FALSE)</f>
        <v>0</v>
      </c>
      <c r="M285" s="16">
        <f>VLOOKUP($D285,'Growth rate'!$B$3:$S$93,9,FALSE)*VLOOKUP($F285,BY_IND_Demand_Drivers!$B$5:$J$100,9,FALSE)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 t="shared" si="23"/>
        <v>30.301972729999889</v>
      </c>
      <c r="H286" s="16">
        <f t="shared" si="24"/>
        <v>0</v>
      </c>
      <c r="I286" s="16">
        <f t="shared" si="25"/>
        <v>0</v>
      </c>
      <c r="K286" s="16">
        <f>VLOOKUP($D286,'Growth rate'!$B$3:$S$93,9,FALSE)*VLOOKUP($F286,BY_IND_Demand_Drivers!$B$5:$J$100,7,FALSE)</f>
        <v>50.503287883333151</v>
      </c>
      <c r="L286" s="16">
        <f>VLOOKUP($D286,'Growth rate'!$B$3:$S$93,9,FALSE)*VLOOKUP($F286,BY_IND_Demand_Drivers!$B$5:$J$100,8,FALSE)</f>
        <v>0</v>
      </c>
      <c r="M286" s="16">
        <f>VLOOKUP($D286,'Growth rate'!$B$3:$S$93,9,FALSE)*VLOOKUP($F286,BY_IND_Demand_Drivers!$B$5:$J$100,9,FALSE)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 t="shared" si="23"/>
        <v>30.786804293679886</v>
      </c>
      <c r="H287" s="16">
        <f t="shared" si="24"/>
        <v>0</v>
      </c>
      <c r="I287" s="16">
        <f t="shared" si="25"/>
        <v>0</v>
      </c>
      <c r="K287" s="16">
        <f>VLOOKUP($D287,'Growth rate'!$B$3:$S$93,9,FALSE)*VLOOKUP($F287,BY_IND_Demand_Drivers!$B$5:$J$100,7,FALSE)</f>
        <v>51.311340489466481</v>
      </c>
      <c r="L287" s="16">
        <f>VLOOKUP($D287,'Growth rate'!$B$3:$S$93,9,FALSE)*VLOOKUP($F287,BY_IND_Demand_Drivers!$B$5:$J$100,8,FALSE)</f>
        <v>0</v>
      </c>
      <c r="M287" s="16">
        <f>VLOOKUP($D287,'Growth rate'!$B$3:$S$93,9,FALSE)*VLOOKUP($F287,BY_IND_Demand_Drivers!$B$5:$J$100,9,FALSE)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 t="shared" si="23"/>
        <v>31.279393162378774</v>
      </c>
      <c r="H288" s="16">
        <f t="shared" si="24"/>
        <v>0</v>
      </c>
      <c r="I288" s="16">
        <f t="shared" si="25"/>
        <v>0</v>
      </c>
      <c r="K288" s="16">
        <f>VLOOKUP($D288,'Growth rate'!$B$3:$S$93,9,FALSE)*VLOOKUP($F288,BY_IND_Demand_Drivers!$B$5:$J$100,7,FALSE)</f>
        <v>52.132321937297959</v>
      </c>
      <c r="L288" s="16">
        <f>VLOOKUP($D288,'Growth rate'!$B$3:$S$93,9,FALSE)*VLOOKUP($F288,BY_IND_Demand_Drivers!$B$5:$J$100,8,FALSE)</f>
        <v>0</v>
      </c>
      <c r="M288" s="16">
        <f>VLOOKUP($D288,'Growth rate'!$B$3:$S$93,9,FALSE)*VLOOKUP($F288,BY_IND_Demand_Drivers!$B$5:$J$100,9,FALSE)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 t="shared" si="23"/>
        <v>31.779863452976834</v>
      </c>
      <c r="H289" s="16">
        <f t="shared" si="24"/>
        <v>0</v>
      </c>
      <c r="I289" s="16">
        <f t="shared" si="25"/>
        <v>0</v>
      </c>
      <c r="K289" s="16">
        <f>VLOOKUP($D289,'Growth rate'!$B$3:$S$93,9,FALSE)*VLOOKUP($F289,BY_IND_Demand_Drivers!$B$5:$J$100,7,FALSE)</f>
        <v>52.966439088294727</v>
      </c>
      <c r="L289" s="16">
        <f>VLOOKUP($D289,'Growth rate'!$B$3:$S$93,9,FALSE)*VLOOKUP($F289,BY_IND_Demand_Drivers!$B$5:$J$100,8,FALSE)</f>
        <v>0</v>
      </c>
      <c r="M289" s="16">
        <f>VLOOKUP($D289,'Growth rate'!$B$3:$S$93,9,FALSE)*VLOOKUP($F289,BY_IND_Demand_Drivers!$B$5:$J$100,9,FALSE)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 t="shared" si="23"/>
        <v>32.288341268224471</v>
      </c>
      <c r="H290" s="16">
        <f t="shared" si="24"/>
        <v>0</v>
      </c>
      <c r="I290" s="16">
        <f t="shared" si="25"/>
        <v>0</v>
      </c>
      <c r="K290" s="16">
        <f>VLOOKUP($D290,'Growth rate'!$B$3:$S$93,9,FALSE)*VLOOKUP($F290,BY_IND_Demand_Drivers!$B$5:$J$100,7,FALSE)</f>
        <v>53.813902113707449</v>
      </c>
      <c r="L290" s="16">
        <f>VLOOKUP($D290,'Growth rate'!$B$3:$S$93,9,FALSE)*VLOOKUP($F290,BY_IND_Demand_Drivers!$B$5:$J$100,8,FALSE)</f>
        <v>0</v>
      </c>
      <c r="M290" s="16">
        <f>VLOOKUP($D290,'Growth rate'!$B$3:$S$93,9,FALSE)*VLOOKUP($F290,BY_IND_Demand_Drivers!$B$5:$J$100,9,FALSE)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 t="shared" si="23"/>
        <v>32.804954728516051</v>
      </c>
      <c r="H291" s="16">
        <f t="shared" si="24"/>
        <v>0</v>
      </c>
      <c r="I291" s="16">
        <f t="shared" si="25"/>
        <v>0</v>
      </c>
      <c r="K291" s="16">
        <f>VLOOKUP($D291,'Growth rate'!$B$3:$S$93,9,FALSE)*VLOOKUP($F291,BY_IND_Demand_Drivers!$B$5:$J$100,7,FALSE)</f>
        <v>54.674924547526757</v>
      </c>
      <c r="L291" s="16">
        <f>VLOOKUP($D291,'Growth rate'!$B$3:$S$93,9,FALSE)*VLOOKUP($F291,BY_IND_Demand_Drivers!$B$5:$J$100,8,FALSE)</f>
        <v>0</v>
      </c>
      <c r="M291" s="16">
        <f>VLOOKUP($D291,'Growth rate'!$B$3:$S$93,9,FALSE)*VLOOKUP($F291,BY_IND_Demand_Drivers!$B$5:$J$100,9,FALSE)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 t="shared" si="23"/>
        <v>33.329834004172312</v>
      </c>
      <c r="H292" s="16">
        <f t="shared" si="24"/>
        <v>0</v>
      </c>
      <c r="I292" s="16">
        <f t="shared" si="25"/>
        <v>0</v>
      </c>
      <c r="K292" s="16">
        <f>VLOOKUP($D292,'Growth rate'!$B$3:$S$93,9,FALSE)*VLOOKUP($F292,BY_IND_Demand_Drivers!$B$5:$J$100,7,FALSE)</f>
        <v>55.549723340287187</v>
      </c>
      <c r="L292" s="16">
        <f>VLOOKUP($D292,'Growth rate'!$B$3:$S$93,9,FALSE)*VLOOKUP($F292,BY_IND_Demand_Drivers!$B$5:$J$100,8,FALSE)</f>
        <v>0</v>
      </c>
      <c r="M292" s="16">
        <f>VLOOKUP($D292,'Growth rate'!$B$3:$S$93,9,FALSE)*VLOOKUP($F292,BY_IND_Demand_Drivers!$B$5:$J$100,9,FALSE)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 t="shared" si="23"/>
        <v>33.863111348239066</v>
      </c>
      <c r="H293" s="16">
        <f t="shared" si="24"/>
        <v>0</v>
      </c>
      <c r="I293" s="16">
        <f t="shared" si="25"/>
        <v>0</v>
      </c>
      <c r="K293" s="16">
        <f>VLOOKUP($D293,'Growth rate'!$B$3:$S$93,9,FALSE)*VLOOKUP($F293,BY_IND_Demand_Drivers!$B$5:$J$100,7,FALSE)</f>
        <v>56.438518913731777</v>
      </c>
      <c r="L293" s="16">
        <f>VLOOKUP($D293,'Growth rate'!$B$3:$S$93,9,FALSE)*VLOOKUP($F293,BY_IND_Demand_Drivers!$B$5:$J$100,8,FALSE)</f>
        <v>0</v>
      </c>
      <c r="M293" s="16">
        <f>VLOOKUP($D293,'Growth rate'!$B$3:$S$93,9,FALSE)*VLOOKUP($F293,BY_IND_Demand_Drivers!$B$5:$J$100,9,FALSE)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 t="shared" si="23"/>
        <v>34.404921129810901</v>
      </c>
      <c r="H294" s="16">
        <f t="shared" si="24"/>
        <v>0</v>
      </c>
      <c r="I294" s="16">
        <f t="shared" si="25"/>
        <v>0</v>
      </c>
      <c r="K294" s="16">
        <f>VLOOKUP($D294,'Growth rate'!$B$3:$S$93,9,FALSE)*VLOOKUP($F294,BY_IND_Demand_Drivers!$B$5:$J$100,7,FALSE)</f>
        <v>57.341535216351502</v>
      </c>
      <c r="L294" s="16">
        <f>VLOOKUP($D294,'Growth rate'!$B$3:$S$93,9,FALSE)*VLOOKUP($F294,BY_IND_Demand_Drivers!$B$5:$J$100,8,FALSE)</f>
        <v>0</v>
      </c>
      <c r="M294" s="16">
        <f>VLOOKUP($D294,'Growth rate'!$B$3:$S$93,9,FALSE)*VLOOKUP($F294,BY_IND_Demand_Drivers!$B$5:$J$100,9,FALSE)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 t="shared" si="23"/>
        <v>34.95539986788787</v>
      </c>
      <c r="H295" s="16">
        <f t="shared" si="24"/>
        <v>0</v>
      </c>
      <c r="I295" s="16">
        <f t="shared" si="25"/>
        <v>0</v>
      </c>
      <c r="K295" s="16">
        <f>VLOOKUP($D295,'Growth rate'!$B$3:$S$93,9,FALSE)*VLOOKUP($F295,BY_IND_Demand_Drivers!$B$5:$J$100,7,FALSE)</f>
        <v>58.258999779813124</v>
      </c>
      <c r="L295" s="16">
        <f>VLOOKUP($D295,'Growth rate'!$B$3:$S$93,9,FALSE)*VLOOKUP($F295,BY_IND_Demand_Drivers!$B$5:$J$100,8,FALSE)</f>
        <v>0</v>
      </c>
      <c r="M295" s="16">
        <f>VLOOKUP($D295,'Growth rate'!$B$3:$S$93,9,FALSE)*VLOOKUP($F295,BY_IND_Demand_Drivers!$B$5:$J$100,9,FALSE)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 t="shared" si="23"/>
        <v>35.514686265774081</v>
      </c>
      <c r="H296" s="16">
        <f t="shared" si="24"/>
        <v>0</v>
      </c>
      <c r="I296" s="16">
        <f t="shared" si="25"/>
        <v>0</v>
      </c>
      <c r="K296" s="16">
        <f>VLOOKUP($D296,'Growth rate'!$B$3:$S$93,9,FALSE)*VLOOKUP($F296,BY_IND_Demand_Drivers!$B$5:$J$100,7,FALSE)</f>
        <v>59.191143776290133</v>
      </c>
      <c r="L296" s="16">
        <f>VLOOKUP($D296,'Growth rate'!$B$3:$S$93,9,FALSE)*VLOOKUP($F296,BY_IND_Demand_Drivers!$B$5:$J$100,8,FALSE)</f>
        <v>0</v>
      </c>
      <c r="M296" s="16">
        <f>VLOOKUP($D296,'Growth rate'!$B$3:$S$93,9,FALSE)*VLOOKUP($F296,BY_IND_Demand_Drivers!$B$5:$J$100,9,FALSE)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 t="shared" si="23"/>
        <v>36.082921246026466</v>
      </c>
      <c r="H297" s="16">
        <f t="shared" si="24"/>
        <v>0</v>
      </c>
      <c r="I297" s="16">
        <f t="shared" si="25"/>
        <v>0</v>
      </c>
      <c r="K297" s="16">
        <f>VLOOKUP($D297,'Growth rate'!$B$3:$S$93,9,FALSE)*VLOOKUP($F297,BY_IND_Demand_Drivers!$B$5:$J$100,7,FALSE)</f>
        <v>60.138202076710776</v>
      </c>
      <c r="L297" s="16">
        <f>VLOOKUP($D297,'Growth rate'!$B$3:$S$93,9,FALSE)*VLOOKUP($F297,BY_IND_Demand_Drivers!$B$5:$J$100,8,FALSE)</f>
        <v>0</v>
      </c>
      <c r="M297" s="16">
        <f>VLOOKUP($D297,'Growth rate'!$B$3:$S$93,9,FALSE)*VLOOKUP($F297,BY_IND_Demand_Drivers!$B$5:$J$100,9,FALSE)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 t="shared" si="23"/>
        <v>36.66024798596289</v>
      </c>
      <c r="H298" s="16">
        <f t="shared" si="24"/>
        <v>0</v>
      </c>
      <c r="I298" s="16">
        <f t="shared" si="25"/>
        <v>0</v>
      </c>
      <c r="K298" s="16">
        <f>VLOOKUP($D298,'Growth rate'!$B$3:$S$93,9,FALSE)*VLOOKUP($F298,BY_IND_Demand_Drivers!$B$5:$J$100,7,FALSE)</f>
        <v>61.100413309938155</v>
      </c>
      <c r="L298" s="16">
        <f>VLOOKUP($D298,'Growth rate'!$B$3:$S$93,9,FALSE)*VLOOKUP($F298,BY_IND_Demand_Drivers!$B$5:$J$100,8,FALSE)</f>
        <v>0</v>
      </c>
      <c r="M298" s="16">
        <f>VLOOKUP($D298,'Growth rate'!$B$3:$S$93,9,FALSE)*VLOOKUP($F298,BY_IND_Demand_Drivers!$B$5:$J$100,9,FALSE)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 t="shared" si="23"/>
        <v>37.246811953738302</v>
      </c>
      <c r="H299" s="16">
        <f t="shared" si="24"/>
        <v>0</v>
      </c>
      <c r="I299" s="16">
        <f t="shared" si="25"/>
        <v>0</v>
      </c>
      <c r="K299" s="16">
        <f>VLOOKUP($D299,'Growth rate'!$B$3:$S$93,9,FALSE)*VLOOKUP($F299,BY_IND_Demand_Drivers!$B$5:$J$100,7,FALSE)</f>
        <v>62.078019922897177</v>
      </c>
      <c r="L299" s="16">
        <f>VLOOKUP($D299,'Growth rate'!$B$3:$S$93,9,FALSE)*VLOOKUP($F299,BY_IND_Demand_Drivers!$B$5:$J$100,8,FALSE)</f>
        <v>0</v>
      </c>
      <c r="M299" s="16">
        <f>VLOOKUP($D299,'Growth rate'!$B$3:$S$93,9,FALSE)*VLOOKUP($F299,BY_IND_Demand_Drivers!$B$5:$J$100,9,FALSE)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 t="shared" si="23"/>
        <v>37.842760944998105</v>
      </c>
      <c r="H300" s="16">
        <f t="shared" si="24"/>
        <v>0</v>
      </c>
      <c r="I300" s="16">
        <f t="shared" si="25"/>
        <v>0</v>
      </c>
      <c r="K300" s="16">
        <f>VLOOKUP($D300,'Growth rate'!$B$3:$S$93,9,FALSE)*VLOOKUP($F300,BY_IND_Demand_Drivers!$B$5:$J$100,7,FALSE)</f>
        <v>63.07126824166351</v>
      </c>
      <c r="L300" s="16">
        <f>VLOOKUP($D300,'Growth rate'!$B$3:$S$93,9,FALSE)*VLOOKUP($F300,BY_IND_Demand_Drivers!$B$5:$J$100,8,FALSE)</f>
        <v>0</v>
      </c>
      <c r="M300" s="16">
        <f>VLOOKUP($D300,'Growth rate'!$B$3:$S$93,9,FALSE)*VLOOKUP($F300,BY_IND_Demand_Drivers!$B$5:$J$100,9,FALSE)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 t="shared" si="23"/>
        <v>38.448245120118081</v>
      </c>
      <c r="H301" s="16">
        <f t="shared" si="24"/>
        <v>0</v>
      </c>
      <c r="I301" s="16">
        <f t="shared" si="25"/>
        <v>0</v>
      </c>
      <c r="K301" s="16">
        <f>VLOOKUP($D301,'Growth rate'!$B$3:$S$93,9,FALSE)*VLOOKUP($F301,BY_IND_Demand_Drivers!$B$5:$J$100,7,FALSE)</f>
        <v>64.080408533530132</v>
      </c>
      <c r="L301" s="16">
        <f>VLOOKUP($D301,'Growth rate'!$B$3:$S$93,9,FALSE)*VLOOKUP($F301,BY_IND_Demand_Drivers!$B$5:$J$100,8,FALSE)</f>
        <v>0</v>
      </c>
      <c r="M301" s="16">
        <f>VLOOKUP($D301,'Growth rate'!$B$3:$S$93,9,FALSE)*VLOOKUP($F301,BY_IND_Demand_Drivers!$B$5:$J$100,9,FALSE)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 t="shared" si="23"/>
        <v>39.063417042039966</v>
      </c>
      <c r="H302" s="16">
        <f t="shared" si="24"/>
        <v>0</v>
      </c>
      <c r="I302" s="16">
        <f t="shared" si="25"/>
        <v>0</v>
      </c>
      <c r="K302" s="16">
        <f>VLOOKUP($D302,'Growth rate'!$B$3:$S$93,9,FALSE)*VLOOKUP($F302,BY_IND_Demand_Drivers!$B$5:$J$100,7,FALSE)</f>
        <v>65.105695070066616</v>
      </c>
      <c r="L302" s="16">
        <f>VLOOKUP($D302,'Growth rate'!$B$3:$S$93,9,FALSE)*VLOOKUP($F302,BY_IND_Demand_Drivers!$B$5:$J$100,8,FALSE)</f>
        <v>0</v>
      </c>
      <c r="M302" s="16">
        <f>VLOOKUP($D302,'Growth rate'!$B$3:$S$93,9,FALSE)*VLOOKUP($F302,BY_IND_Demand_Drivers!$B$5:$J$100,9,FALSE)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 t="shared" si="23"/>
        <v>39.688431714712607</v>
      </c>
      <c r="H303" s="16">
        <f t="shared" si="24"/>
        <v>0</v>
      </c>
      <c r="I303" s="16">
        <f t="shared" si="25"/>
        <v>0</v>
      </c>
      <c r="K303" s="16">
        <f>VLOOKUP($D303,'Growth rate'!$B$3:$S$93,9,FALSE)*VLOOKUP($F303,BY_IND_Demand_Drivers!$B$5:$J$100,7,FALSE)</f>
        <v>66.147386191187678</v>
      </c>
      <c r="L303" s="16">
        <f>VLOOKUP($D303,'Growth rate'!$B$3:$S$93,9,FALSE)*VLOOKUP($F303,BY_IND_Demand_Drivers!$B$5:$J$100,8,FALSE)</f>
        <v>0</v>
      </c>
      <c r="M303" s="16">
        <f>VLOOKUP($D303,'Growth rate'!$B$3:$S$93,9,FALSE)*VLOOKUP($F303,BY_IND_Demand_Drivers!$B$5:$J$100,9,FALSE)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 t="shared" si="23"/>
        <v>40.323446622148012</v>
      </c>
      <c r="H304" s="16">
        <f t="shared" si="24"/>
        <v>0</v>
      </c>
      <c r="I304" s="16">
        <f t="shared" si="25"/>
        <v>0</v>
      </c>
      <c r="K304" s="16">
        <f>VLOOKUP($D304,'Growth rate'!$B$3:$S$93,9,FALSE)*VLOOKUP($F304,BY_IND_Demand_Drivers!$B$5:$J$100,7,FALSE)</f>
        <v>67.205744370246691</v>
      </c>
      <c r="L304" s="16">
        <f>VLOOKUP($D304,'Growth rate'!$B$3:$S$93,9,FALSE)*VLOOKUP($F304,BY_IND_Demand_Drivers!$B$5:$J$100,8,FALSE)</f>
        <v>0</v>
      </c>
      <c r="M304" s="16">
        <f>VLOOKUP($D304,'Growth rate'!$B$3:$S$93,9,FALSE)*VLOOKUP($F304,BY_IND_Demand_Drivers!$B$5:$J$100,9,FALSE)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 t="shared" si="23"/>
        <v>40.968621768102373</v>
      </c>
      <c r="H305" s="16">
        <f t="shared" si="24"/>
        <v>0</v>
      </c>
      <c r="I305" s="16">
        <f t="shared" si="25"/>
        <v>0</v>
      </c>
      <c r="K305" s="16">
        <f>VLOOKUP($D305,'Growth rate'!$B$3:$S$93,9,FALSE)*VLOOKUP($F305,BY_IND_Demand_Drivers!$B$5:$J$100,7,FALSE)</f>
        <v>68.281036280170625</v>
      </c>
      <c r="L305" s="16">
        <f>VLOOKUP($D305,'Growth rate'!$B$3:$S$93,9,FALSE)*VLOOKUP($F305,BY_IND_Demand_Drivers!$B$5:$J$100,8,FALSE)</f>
        <v>0</v>
      </c>
      <c r="M305" s="16">
        <f>VLOOKUP($D305,'Growth rate'!$B$3:$S$93,9,FALSE)*VLOOKUP($F305,BY_IND_Demand_Drivers!$B$5:$J$100,9,FALSE)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 t="shared" si="23"/>
        <v>41.624119716392002</v>
      </c>
      <c r="H306" s="16">
        <f t="shared" si="24"/>
        <v>0</v>
      </c>
      <c r="I306" s="16">
        <f t="shared" si="25"/>
        <v>0</v>
      </c>
      <c r="K306" s="16">
        <f>VLOOKUP($D306,'Growth rate'!$B$3:$S$93,9,FALSE)*VLOOKUP($F306,BY_IND_Demand_Drivers!$B$5:$J$100,7,FALSE)</f>
        <v>69.373532860653341</v>
      </c>
      <c r="L306" s="16">
        <f>VLOOKUP($D306,'Growth rate'!$B$3:$S$93,9,FALSE)*VLOOKUP($F306,BY_IND_Demand_Drivers!$B$5:$J$100,8,FALSE)</f>
        <v>0</v>
      </c>
      <c r="M306" s="16">
        <f>VLOOKUP($D306,'Growth rate'!$B$3:$S$93,9,FALSE)*VLOOKUP($F306,BY_IND_Demand_Drivers!$B$5:$J$100,9,FALSE)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 t="shared" si="23"/>
        <v>42.290105631854281</v>
      </c>
      <c r="H307" s="16">
        <f t="shared" si="24"/>
        <v>0</v>
      </c>
      <c r="I307" s="16">
        <f t="shared" si="25"/>
        <v>0</v>
      </c>
      <c r="K307" s="16">
        <f>VLOOKUP($D307,'Growth rate'!$B$3:$S$93,9,FALSE)*VLOOKUP($F307,BY_IND_Demand_Drivers!$B$5:$J$100,7,FALSE)</f>
        <v>70.483509386423805</v>
      </c>
      <c r="L307" s="16">
        <f>VLOOKUP($D307,'Growth rate'!$B$3:$S$93,9,FALSE)*VLOOKUP($F307,BY_IND_Demand_Drivers!$B$5:$J$100,8,FALSE)</f>
        <v>0</v>
      </c>
      <c r="M307" s="16">
        <f>VLOOKUP($D307,'Growth rate'!$B$3:$S$93,9,FALSE)*VLOOKUP($F307,BY_IND_Demand_Drivers!$B$5:$J$100,9,FALSE)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 t="shared" si="23"/>
        <v>42.966747321963943</v>
      </c>
      <c r="H308" s="16">
        <f t="shared" si="24"/>
        <v>0</v>
      </c>
      <c r="I308" s="16">
        <f t="shared" si="25"/>
        <v>0</v>
      </c>
      <c r="K308" s="16">
        <f>VLOOKUP($D308,'Growth rate'!$B$3:$S$93,9,FALSE)*VLOOKUP($F308,BY_IND_Demand_Drivers!$B$5:$J$100,7,FALSE)</f>
        <v>71.611245536606575</v>
      </c>
      <c r="L308" s="16">
        <f>VLOOKUP($D308,'Growth rate'!$B$3:$S$93,9,FALSE)*VLOOKUP($F308,BY_IND_Demand_Drivers!$B$5:$J$100,8,FALSE)</f>
        <v>0</v>
      </c>
      <c r="M308" s="16">
        <f>VLOOKUP($D308,'Growth rate'!$B$3:$S$93,9,FALSE)*VLOOKUP($F308,BY_IND_Demand_Drivers!$B$5:$J$100,9,FALSE)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 t="shared" si="23"/>
        <v>43.654215279115377</v>
      </c>
      <c r="H309" s="16">
        <f t="shared" si="24"/>
        <v>0</v>
      </c>
      <c r="I309" s="16">
        <f t="shared" si="25"/>
        <v>0</v>
      </c>
      <c r="K309" s="16">
        <f>VLOOKUP($D309,'Growth rate'!$B$3:$S$93,9,FALSE)*VLOOKUP($F309,BY_IND_Demand_Drivers!$B$5:$J$100,7,FALSE)</f>
        <v>72.757025465192299</v>
      </c>
      <c r="L309" s="16">
        <f>VLOOKUP($D309,'Growth rate'!$B$3:$S$93,9,FALSE)*VLOOKUP($F309,BY_IND_Demand_Drivers!$B$5:$J$100,8,FALSE)</f>
        <v>0</v>
      </c>
      <c r="M309" s="16">
        <f>VLOOKUP($D309,'Growth rate'!$B$3:$S$93,9,FALSE)*VLOOKUP($F309,BY_IND_Demand_Drivers!$B$5:$J$100,9,FALSE)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 t="shared" si="23"/>
        <v>44.352682723581218</v>
      </c>
      <c r="H310" s="16">
        <f t="shared" si="24"/>
        <v>0</v>
      </c>
      <c r="I310" s="16">
        <f t="shared" si="25"/>
        <v>0</v>
      </c>
      <c r="K310" s="16">
        <f>VLOOKUP($D310,'Growth rate'!$B$3:$S$93,9,FALSE)*VLOOKUP($F310,BY_IND_Demand_Drivers!$B$5:$J$100,7,FALSE)</f>
        <v>73.92113787263537</v>
      </c>
      <c r="L310" s="16">
        <f>VLOOKUP($D310,'Growth rate'!$B$3:$S$93,9,FALSE)*VLOOKUP($F310,BY_IND_Demand_Drivers!$B$5:$J$100,8,FALSE)</f>
        <v>0</v>
      </c>
      <c r="M310" s="16">
        <f>VLOOKUP($D310,'Growth rate'!$B$3:$S$93,9,FALSE)*VLOOKUP($F310,BY_IND_Demand_Drivers!$B$5:$J$100,9,FALSE)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 t="shared" si="23"/>
        <v>45.062325647158524</v>
      </c>
      <c r="H311" s="16">
        <f t="shared" si="24"/>
        <v>0</v>
      </c>
      <c r="I311" s="16">
        <f t="shared" si="25"/>
        <v>0</v>
      </c>
      <c r="K311" s="16">
        <f>VLOOKUP($D311,'Growth rate'!$B$3:$S$93,9,FALSE)*VLOOKUP($F311,BY_IND_Demand_Drivers!$B$5:$J$100,7,FALSE)</f>
        <v>75.103876078597537</v>
      </c>
      <c r="L311" s="16">
        <f>VLOOKUP($D311,'Growth rate'!$B$3:$S$93,9,FALSE)*VLOOKUP($F311,BY_IND_Demand_Drivers!$B$5:$J$100,8,FALSE)</f>
        <v>0</v>
      </c>
      <c r="M311" s="16">
        <f>VLOOKUP($D311,'Growth rate'!$B$3:$S$93,9,FALSE)*VLOOKUP($F311,BY_IND_Demand_Drivers!$B$5:$J$100,9,FALSE)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 t="shared" si="23"/>
        <v>45.783322857513056</v>
      </c>
      <c r="H312" s="16">
        <f t="shared" si="24"/>
        <v>0</v>
      </c>
      <c r="I312" s="16">
        <f t="shared" si="25"/>
        <v>0</v>
      </c>
      <c r="K312" s="16">
        <f>VLOOKUP($D312,'Growth rate'!$B$3:$S$93,9,FALSE)*VLOOKUP($F312,BY_IND_Demand_Drivers!$B$5:$J$100,7,FALSE)</f>
        <v>76.305538095855098</v>
      </c>
      <c r="L312" s="16">
        <f>VLOOKUP($D312,'Growth rate'!$B$3:$S$93,9,FALSE)*VLOOKUP($F312,BY_IND_Demand_Drivers!$B$5:$J$100,8,FALSE)</f>
        <v>0</v>
      </c>
      <c r="M312" s="16">
        <f>VLOOKUP($D312,'Growth rate'!$B$3:$S$93,9,FALSE)*VLOOKUP($F312,BY_IND_Demand_Drivers!$B$5:$J$100,9,FALSE)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 t="shared" si="23"/>
        <v>46.515856023233276</v>
      </c>
      <c r="H313" s="16">
        <f t="shared" si="24"/>
        <v>0</v>
      </c>
      <c r="I313" s="16">
        <f t="shared" si="25"/>
        <v>0</v>
      </c>
      <c r="K313" s="16">
        <f>VLOOKUP($D313,'Growth rate'!$B$3:$S$93,9,FALSE)*VLOOKUP($F313,BY_IND_Demand_Drivers!$B$5:$J$100,7,FALSE)</f>
        <v>77.526426705388801</v>
      </c>
      <c r="L313" s="16">
        <f>VLOOKUP($D313,'Growth rate'!$B$3:$S$93,9,FALSE)*VLOOKUP($F313,BY_IND_Demand_Drivers!$B$5:$J$100,8,FALSE)</f>
        <v>0</v>
      </c>
      <c r="M313" s="16">
        <f>VLOOKUP($D313,'Growth rate'!$B$3:$S$93,9,FALSE)*VLOOKUP($F313,BY_IND_Demand_Drivers!$B$5:$J$100,9,FALSE)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 t="shared" si="23"/>
        <v>47.260109719605005</v>
      </c>
      <c r="H314" s="16">
        <f t="shared" si="24"/>
        <v>0</v>
      </c>
      <c r="I314" s="16">
        <f t="shared" si="25"/>
        <v>0</v>
      </c>
      <c r="K314" s="16">
        <f>VLOOKUP($D314,'Growth rate'!$B$3:$S$93,9,FALSE)*VLOOKUP($F314,BY_IND_Demand_Drivers!$B$5:$J$100,7,FALSE)</f>
        <v>78.76684953267501</v>
      </c>
      <c r="L314" s="16">
        <f>VLOOKUP($D314,'Growth rate'!$B$3:$S$93,9,FALSE)*VLOOKUP($F314,BY_IND_Demand_Drivers!$B$5:$J$100,8,FALSE)</f>
        <v>0</v>
      </c>
      <c r="M314" s="16">
        <f>VLOOKUP($D314,'Growth rate'!$B$3:$S$93,9,FALSE)*VLOOKUP($F314,BY_IND_Demand_Drivers!$B$5:$J$100,9,FALSE)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 t="shared" si="23"/>
        <v>48.016271475118685</v>
      </c>
      <c r="H315" s="16">
        <f t="shared" si="24"/>
        <v>0</v>
      </c>
      <c r="I315" s="16">
        <f t="shared" si="25"/>
        <v>0</v>
      </c>
      <c r="K315" s="16">
        <f>VLOOKUP($D315,'Growth rate'!$B$3:$S$93,9,FALSE)*VLOOKUP($F315,BY_IND_Demand_Drivers!$B$5:$J$100,7,FALSE)</f>
        <v>80.027119125197814</v>
      </c>
      <c r="L315" s="16">
        <f>VLOOKUP($D315,'Growth rate'!$B$3:$S$93,9,FALSE)*VLOOKUP($F315,BY_IND_Demand_Drivers!$B$5:$J$100,8,FALSE)</f>
        <v>0</v>
      </c>
      <c r="M315" s="16">
        <f>VLOOKUP($D315,'Growth rate'!$B$3:$S$93,9,FALSE)*VLOOKUP($F315,BY_IND_Demand_Drivers!$B$5:$J$100,9,FALSE)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 t="shared" si="23"/>
        <v>48.784531818720588</v>
      </c>
      <c r="H316" s="16">
        <f t="shared" si="24"/>
        <v>0</v>
      </c>
      <c r="I316" s="16">
        <f t="shared" si="25"/>
        <v>0</v>
      </c>
      <c r="K316" s="16">
        <f>VLOOKUP($D316,'Growth rate'!$B$3:$S$93,9,FALSE)*VLOOKUP($F316,BY_IND_Demand_Drivers!$B$5:$J$100,7,FALSE)</f>
        <v>81.307553031200982</v>
      </c>
      <c r="L316" s="16">
        <f>VLOOKUP($D316,'Growth rate'!$B$3:$S$93,9,FALSE)*VLOOKUP($F316,BY_IND_Demand_Drivers!$B$5:$J$100,8,FALSE)</f>
        <v>0</v>
      </c>
      <c r="M316" s="16">
        <f>VLOOKUP($D316,'Growth rate'!$B$3:$S$93,9,FALSE)*VLOOKUP($F316,BY_IND_Demand_Drivers!$B$5:$J$100,9,FALSE)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 t="shared" si="23"/>
        <v>49.565084327820117</v>
      </c>
      <c r="H317" s="16">
        <f t="shared" si="24"/>
        <v>0</v>
      </c>
      <c r="I317" s="16">
        <f t="shared" si="25"/>
        <v>0</v>
      </c>
      <c r="K317" s="16">
        <f>VLOOKUP($D317,'Growth rate'!$B$3:$S$93,9,FALSE)*VLOOKUP($F317,BY_IND_Demand_Drivers!$B$5:$J$100,7,FALSE)</f>
        <v>82.608473879700199</v>
      </c>
      <c r="L317" s="16">
        <f>VLOOKUP($D317,'Growth rate'!$B$3:$S$93,9,FALSE)*VLOOKUP($F317,BY_IND_Demand_Drivers!$B$5:$J$100,8,FALSE)</f>
        <v>0</v>
      </c>
      <c r="M317" s="16">
        <f>VLOOKUP($D317,'Growth rate'!$B$3:$S$93,9,FALSE)*VLOOKUP($F317,BY_IND_Demand_Drivers!$B$5:$J$100,9,FALSE)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 t="shared" si="23"/>
        <v>50.358125677065239</v>
      </c>
      <c r="H318" s="16">
        <f t="shared" si="24"/>
        <v>0</v>
      </c>
      <c r="I318" s="16">
        <f t="shared" si="25"/>
        <v>0</v>
      </c>
      <c r="K318" s="16">
        <f>VLOOKUP($D318,'Growth rate'!$B$3:$S$93,9,FALSE)*VLOOKUP($F318,BY_IND_Demand_Drivers!$B$5:$J$100,7,FALSE)</f>
        <v>83.930209461775405</v>
      </c>
      <c r="L318" s="16">
        <f>VLOOKUP($D318,'Growth rate'!$B$3:$S$93,9,FALSE)*VLOOKUP($F318,BY_IND_Demand_Drivers!$B$5:$J$100,8,FALSE)</f>
        <v>0</v>
      </c>
      <c r="M318" s="16">
        <f>VLOOKUP($D318,'Growth rate'!$B$3:$S$93,9,FALSE)*VLOOKUP($F318,BY_IND_Demand_Drivers!$B$5:$J$100,9,FALSE)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 t="shared" si="23"/>
        <v>51.163855687898305</v>
      </c>
      <c r="H319" s="16">
        <f t="shared" si="24"/>
        <v>0</v>
      </c>
      <c r="I319" s="16">
        <f t="shared" si="25"/>
        <v>0</v>
      </c>
      <c r="K319" s="16">
        <f>VLOOKUP($D319,'Growth rate'!$B$3:$S$93,9,FALSE)*VLOOKUP($F319,BY_IND_Demand_Drivers!$B$5:$J$100,7,FALSE)</f>
        <v>85.273092813163842</v>
      </c>
      <c r="L319" s="16">
        <f>VLOOKUP($D319,'Growth rate'!$B$3:$S$93,9,FALSE)*VLOOKUP($F319,BY_IND_Demand_Drivers!$B$5:$J$100,8,FALSE)</f>
        <v>0</v>
      </c>
      <c r="M319" s="16">
        <f>VLOOKUP($D319,'Growth rate'!$B$3:$S$93,9,FALSE)*VLOOKUP($F319,BY_IND_Demand_Drivers!$B$5:$J$100,9,FALSE)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 t="shared" si="23"/>
        <v>51.982477378904662</v>
      </c>
      <c r="H320" s="16">
        <f t="shared" si="24"/>
        <v>0</v>
      </c>
      <c r="I320" s="16">
        <f t="shared" si="25"/>
        <v>0</v>
      </c>
      <c r="K320" s="16">
        <f>VLOOKUP($D320,'Growth rate'!$B$3:$S$93,9,FALSE)*VLOOKUP($F320,BY_IND_Demand_Drivers!$B$5:$J$100,7,FALSE)</f>
        <v>86.637462298174441</v>
      </c>
      <c r="L320" s="16">
        <f>VLOOKUP($D320,'Growth rate'!$B$3:$S$93,9,FALSE)*VLOOKUP($F320,BY_IND_Demand_Drivers!$B$5:$J$100,8,FALSE)</f>
        <v>0</v>
      </c>
      <c r="M320" s="16">
        <f>VLOOKUP($D320,'Growth rate'!$B$3:$S$93,9,FALSE)*VLOOKUP($F320,BY_IND_Demand_Drivers!$B$5:$J$100,9,FALSE)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 t="shared" si="23"/>
        <v>52.81419701696715</v>
      </c>
      <c r="H321" s="16">
        <f t="shared" si="24"/>
        <v>0</v>
      </c>
      <c r="I321" s="16">
        <f t="shared" si="25"/>
        <v>0</v>
      </c>
      <c r="K321" s="16">
        <f>VLOOKUP($D321,'Growth rate'!$B$3:$S$93,9,FALSE)*VLOOKUP($F321,BY_IND_Demand_Drivers!$B$5:$J$100,7,FALSE)</f>
        <v>88.023661694945247</v>
      </c>
      <c r="L321" s="16">
        <f>VLOOKUP($D321,'Growth rate'!$B$3:$S$93,9,FALSE)*VLOOKUP($F321,BY_IND_Demand_Drivers!$B$5:$J$100,8,FALSE)</f>
        <v>0</v>
      </c>
      <c r="M321" s="16">
        <f>VLOOKUP($D321,'Growth rate'!$B$3:$S$93,9,FALSE)*VLOOKUP($F321,BY_IND_Demand_Drivers!$B$5:$J$100,9,FALSE)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 t="shared" si="23"/>
        <v>53.65922416923862</v>
      </c>
      <c r="H322" s="16">
        <f t="shared" si="24"/>
        <v>0</v>
      </c>
      <c r="I322" s="16">
        <f t="shared" si="25"/>
        <v>0</v>
      </c>
      <c r="K322" s="16">
        <f>VLOOKUP($D322,'Growth rate'!$B$3:$S$93,9,FALSE)*VLOOKUP($F322,BY_IND_Demand_Drivers!$B$5:$J$100,7,FALSE)</f>
        <v>89.432040282064364</v>
      </c>
      <c r="L322" s="16">
        <f>VLOOKUP($D322,'Growth rate'!$B$3:$S$93,9,FALSE)*VLOOKUP($F322,BY_IND_Demand_Drivers!$B$5:$J$100,8,FALSE)</f>
        <v>0</v>
      </c>
      <c r="M322" s="16">
        <f>VLOOKUP($D322,'Growth rate'!$B$3:$S$93,9,FALSE)*VLOOKUP($F322,BY_IND_Demand_Drivers!$B$5:$J$100,9,FALSE)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 t="shared" si="23"/>
        <v>54.517771755946441</v>
      </c>
      <c r="H323" s="16">
        <f t="shared" si="24"/>
        <v>0</v>
      </c>
      <c r="I323" s="16">
        <f t="shared" si="25"/>
        <v>0</v>
      </c>
      <c r="K323" s="16">
        <f>VLOOKUP($D323,'Growth rate'!$B$3:$S$93,9,FALSE)*VLOOKUP($F323,BY_IND_Demand_Drivers!$B$5:$J$100,7,FALSE)</f>
        <v>90.862952926577407</v>
      </c>
      <c r="L323" s="16">
        <f>VLOOKUP($D323,'Growth rate'!$B$3:$S$93,9,FALSE)*VLOOKUP($F323,BY_IND_Demand_Drivers!$B$5:$J$100,8,FALSE)</f>
        <v>0</v>
      </c>
      <c r="M323" s="16">
        <f>VLOOKUP($D323,'Growth rate'!$B$3:$S$93,9,FALSE)*VLOOKUP($F323,BY_IND_Demand_Drivers!$B$5:$J$100,9,FALSE)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 t="shared" si="23"/>
        <v>55.390056104041584</v>
      </c>
      <c r="H324" s="16">
        <f t="shared" si="24"/>
        <v>0</v>
      </c>
      <c r="I324" s="16">
        <f t="shared" si="25"/>
        <v>0</v>
      </c>
      <c r="K324" s="16">
        <f>VLOOKUP($D324,'Growth rate'!$B$3:$S$93,9,FALSE)*VLOOKUP($F324,BY_IND_Demand_Drivers!$B$5:$J$100,7,FALSE)</f>
        <v>92.316760173402642</v>
      </c>
      <c r="L324" s="16">
        <f>VLOOKUP($D324,'Growth rate'!$B$3:$S$93,9,FALSE)*VLOOKUP($F324,BY_IND_Demand_Drivers!$B$5:$J$100,8,FALSE)</f>
        <v>0</v>
      </c>
      <c r="M324" s="16">
        <f>VLOOKUP($D324,'Growth rate'!$B$3:$S$93,9,FALSE)*VLOOKUP($F324,BY_IND_Demand_Drivers!$B$5:$J$100,9,FALSE)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 t="shared" ref="G325:G388" si="28">K325*$N325</f>
        <v>56.276297001706247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rate'!$B$3:$S$93,9,FALSE)*VLOOKUP($F325,BY_IND_Demand_Drivers!$B$5:$J$100,7,FALSE)</f>
        <v>93.793828336177086</v>
      </c>
      <c r="L325" s="16">
        <f>VLOOKUP($D325,'Growth rate'!$B$3:$S$93,9,FALSE)*VLOOKUP($F325,BY_IND_Demand_Drivers!$B$5:$J$100,8,FALSE)</f>
        <v>0</v>
      </c>
      <c r="M325" s="16">
        <f>VLOOKUP($D325,'Growth rate'!$B$3:$S$93,9,FALSE)*VLOOKUP($F325,BY_IND_Demand_Drivers!$B$5:$J$100,9,FALSE)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 t="shared" si="28"/>
        <v>57.176717753733548</v>
      </c>
      <c r="H326" s="16">
        <f t="shared" si="29"/>
        <v>0</v>
      </c>
      <c r="I326" s="16">
        <f t="shared" si="30"/>
        <v>0</v>
      </c>
      <c r="K326" s="16">
        <f>VLOOKUP($D326,'Growth rate'!$B$3:$S$93,9,FALSE)*VLOOKUP($F326,BY_IND_Demand_Drivers!$B$5:$J$100,7,FALSE)</f>
        <v>95.294529589555921</v>
      </c>
      <c r="L326" s="16">
        <f>VLOOKUP($D326,'Growth rate'!$B$3:$S$93,9,FALSE)*VLOOKUP($F326,BY_IND_Demand_Drivers!$B$5:$J$100,8,FALSE)</f>
        <v>0</v>
      </c>
      <c r="M326" s="16">
        <f>VLOOKUP($D326,'Growth rate'!$B$3:$S$93,9,FALSE)*VLOOKUP($F326,BY_IND_Demand_Drivers!$B$5:$J$100,9,FALSE)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 t="shared" si="28"/>
        <v>58.091545237793298</v>
      </c>
      <c r="H327" s="16">
        <f t="shared" si="29"/>
        <v>0</v>
      </c>
      <c r="I327" s="16">
        <f t="shared" si="30"/>
        <v>0</v>
      </c>
      <c r="K327" s="16">
        <f>VLOOKUP($D327,'Growth rate'!$B$3:$S$93,9,FALSE)*VLOOKUP($F327,BY_IND_Demand_Drivers!$B$5:$J$100,7,FALSE)</f>
        <v>96.819242062988835</v>
      </c>
      <c r="L327" s="16">
        <f>VLOOKUP($D327,'Growth rate'!$B$3:$S$93,9,FALSE)*VLOOKUP($F327,BY_IND_Demand_Drivers!$B$5:$J$100,8,FALSE)</f>
        <v>0</v>
      </c>
      <c r="M327" s="16">
        <f>VLOOKUP($D327,'Growth rate'!$B$3:$S$93,9,FALSE)*VLOOKUP($F327,BY_IND_Demand_Drivers!$B$5:$J$100,9,FALSE)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 t="shared" si="28"/>
        <v>59.021009961597983</v>
      </c>
      <c r="H328" s="16">
        <f t="shared" si="29"/>
        <v>0</v>
      </c>
      <c r="I328" s="16">
        <f t="shared" si="30"/>
        <v>0</v>
      </c>
      <c r="K328" s="16">
        <f>VLOOKUP($D328,'Growth rate'!$B$3:$S$93,9,FALSE)*VLOOKUP($F328,BY_IND_Demand_Drivers!$B$5:$J$100,7,FALSE)</f>
        <v>98.368349935996648</v>
      </c>
      <c r="L328" s="16">
        <f>VLOOKUP($D328,'Growth rate'!$B$3:$S$93,9,FALSE)*VLOOKUP($F328,BY_IND_Demand_Drivers!$B$5:$J$100,8,FALSE)</f>
        <v>0</v>
      </c>
      <c r="M328" s="16">
        <f>VLOOKUP($D328,'Growth rate'!$B$3:$S$93,9,FALSE)*VLOOKUP($F328,BY_IND_Demand_Drivers!$B$5:$J$100,9,FALSE)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 t="shared" si="28"/>
        <v>59.965346120983554</v>
      </c>
      <c r="H329" s="16">
        <f t="shared" si="29"/>
        <v>0</v>
      </c>
      <c r="I329" s="16">
        <f t="shared" si="30"/>
        <v>0</v>
      </c>
      <c r="K329" s="16">
        <f>VLOOKUP($D329,'Growth rate'!$B$3:$S$93,9,FALSE)*VLOOKUP($F329,BY_IND_Demand_Drivers!$B$5:$J$100,7,FALSE)</f>
        <v>99.94224353497259</v>
      </c>
      <c r="L329" s="16">
        <f>VLOOKUP($D329,'Growth rate'!$B$3:$S$93,9,FALSE)*VLOOKUP($F329,BY_IND_Demand_Drivers!$B$5:$J$100,8,FALSE)</f>
        <v>0</v>
      </c>
      <c r="M329" s="16">
        <f>VLOOKUP($D329,'Growth rate'!$B$3:$S$93,9,FALSE)*VLOOKUP($F329,BY_IND_Demand_Drivers!$B$5:$J$100,9,FALSE)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 t="shared" si="28"/>
        <v>60.92479165891929</v>
      </c>
      <c r="H330" s="16">
        <f t="shared" si="29"/>
        <v>0</v>
      </c>
      <c r="I330" s="16">
        <f t="shared" si="30"/>
        <v>0</v>
      </c>
      <c r="K330" s="16">
        <f>VLOOKUP($D330,'Growth rate'!$B$3:$S$93,9,FALSE)*VLOOKUP($F330,BY_IND_Demand_Drivers!$B$5:$J$100,7,FALSE)</f>
        <v>101.54131943153216</v>
      </c>
      <c r="L330" s="16">
        <f>VLOOKUP($D330,'Growth rate'!$B$3:$S$93,9,FALSE)*VLOOKUP($F330,BY_IND_Demand_Drivers!$B$5:$J$100,8,FALSE)</f>
        <v>0</v>
      </c>
      <c r="M330" s="16">
        <f>VLOOKUP($D330,'Growth rate'!$B$3:$S$93,9,FALSE)*VLOOKUP($F330,BY_IND_Demand_Drivers!$B$5:$J$100,9,FALSE)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 t="shared" si="28"/>
        <v>61.899588325462005</v>
      </c>
      <c r="H331" s="16">
        <f t="shared" si="29"/>
        <v>0</v>
      </c>
      <c r="I331" s="16">
        <f t="shared" si="30"/>
        <v>0</v>
      </c>
      <c r="K331" s="16">
        <f>VLOOKUP($D331,'Growth rate'!$B$3:$S$93,9,FALSE)*VLOOKUP($F331,BY_IND_Demand_Drivers!$B$5:$J$100,7,FALSE)</f>
        <v>103.16598054243669</v>
      </c>
      <c r="L331" s="16">
        <f>VLOOKUP($D331,'Growth rate'!$B$3:$S$93,9,FALSE)*VLOOKUP($F331,BY_IND_Demand_Drivers!$B$5:$J$100,8,FALSE)</f>
        <v>0</v>
      </c>
      <c r="M331" s="16">
        <f>VLOOKUP($D331,'Growth rate'!$B$3:$S$93,9,FALSE)*VLOOKUP($F331,BY_IND_Demand_Drivers!$B$5:$J$100,9,FALSE)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 t="shared" si="28"/>
        <v>153.696534843564</v>
      </c>
      <c r="H332" s="16">
        <f t="shared" si="29"/>
        <v>0</v>
      </c>
      <c r="I332" s="16">
        <f t="shared" si="30"/>
        <v>0</v>
      </c>
      <c r="K332" s="16">
        <f>VLOOKUP($D332,'Growth rate'!$B$3:$S$93,9,FALSE)*VLOOKUP($F332,BY_IND_Demand_Drivers!$B$5:$J$100,7,FALSE)</f>
        <v>153.696534843564</v>
      </c>
      <c r="L332" s="16">
        <f>VLOOKUP($D332,'Growth rate'!$B$3:$S$93,9,FALSE)*VLOOKUP($F332,BY_IND_Demand_Drivers!$B$5:$J$100,8,FALSE)</f>
        <v>0</v>
      </c>
      <c r="M332" s="16">
        <f>VLOOKUP($D332,'Growth rate'!$B$3:$S$93,9,FALSE)*VLOOKUP($F332,BY_IND_Demand_Drivers!$B$5:$J$100,9,FALSE)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 t="shared" si="28"/>
        <v>166.15169403614522</v>
      </c>
      <c r="H333" s="16">
        <f t="shared" si="29"/>
        <v>0</v>
      </c>
      <c r="I333" s="16">
        <f t="shared" si="30"/>
        <v>0</v>
      </c>
      <c r="K333" s="16">
        <f>VLOOKUP($D333,'Growth rate'!$B$3:$S$93,9,FALSE)*VLOOKUP($F333,BY_IND_Demand_Drivers!$B$5:$J$100,7,FALSE)</f>
        <v>166.15169403614522</v>
      </c>
      <c r="L333" s="16">
        <f>VLOOKUP($D333,'Growth rate'!$B$3:$S$93,9,FALSE)*VLOOKUP($F333,BY_IND_Demand_Drivers!$B$5:$J$100,8,FALSE)</f>
        <v>0</v>
      </c>
      <c r="M333" s="16">
        <f>VLOOKUP($D333,'Growth rate'!$B$3:$S$93,9,FALSE)*VLOOKUP($F333,BY_IND_Demand_Drivers!$B$5:$J$100,9,FALSE)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 t="shared" si="28"/>
        <v>178.60685322872644</v>
      </c>
      <c r="H334" s="16">
        <f t="shared" si="29"/>
        <v>0</v>
      </c>
      <c r="I334" s="16">
        <f t="shared" si="30"/>
        <v>0</v>
      </c>
      <c r="K334" s="16">
        <f>VLOOKUP($D334,'Growth rate'!$B$3:$S$93,9,FALSE)*VLOOKUP($F334,BY_IND_Demand_Drivers!$B$5:$J$100,7,FALSE)</f>
        <v>178.60685322872644</v>
      </c>
      <c r="L334" s="16">
        <f>VLOOKUP($D334,'Growth rate'!$B$3:$S$93,9,FALSE)*VLOOKUP($F334,BY_IND_Demand_Drivers!$B$5:$J$100,8,FALSE)</f>
        <v>0</v>
      </c>
      <c r="M334" s="16">
        <f>VLOOKUP($D334,'Growth rate'!$B$3:$S$93,9,FALSE)*VLOOKUP($F334,BY_IND_Demand_Drivers!$B$5:$J$100,9,FALSE)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 t="shared" si="28"/>
        <v>191.06201242130766</v>
      </c>
      <c r="H335" s="16">
        <f t="shared" si="29"/>
        <v>0</v>
      </c>
      <c r="I335" s="16">
        <f t="shared" si="30"/>
        <v>0</v>
      </c>
      <c r="K335" s="16">
        <f>VLOOKUP($D335,'Growth rate'!$B$3:$S$93,9,FALSE)*VLOOKUP($F335,BY_IND_Demand_Drivers!$B$5:$J$100,7,FALSE)</f>
        <v>191.06201242130766</v>
      </c>
      <c r="L335" s="16">
        <f>VLOOKUP($D335,'Growth rate'!$B$3:$S$93,9,FALSE)*VLOOKUP($F335,BY_IND_Demand_Drivers!$B$5:$J$100,8,FALSE)</f>
        <v>0</v>
      </c>
      <c r="M335" s="16">
        <f>VLOOKUP($D335,'Growth rate'!$B$3:$S$93,9,FALSE)*VLOOKUP($F335,BY_IND_Demand_Drivers!$B$5:$J$100,9,FALSE)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 t="shared" si="28"/>
        <v>203.51717161388891</v>
      </c>
      <c r="H336" s="16">
        <f t="shared" si="29"/>
        <v>0</v>
      </c>
      <c r="I336" s="16">
        <f t="shared" si="30"/>
        <v>0</v>
      </c>
      <c r="K336" s="16">
        <f>VLOOKUP($D336,'Growth rate'!$B$3:$S$93,9,FALSE)*VLOOKUP($F336,BY_IND_Demand_Drivers!$B$5:$J$100,7,FALSE)</f>
        <v>203.51717161388891</v>
      </c>
      <c r="L336" s="16">
        <f>VLOOKUP($D336,'Growth rate'!$B$3:$S$93,9,FALSE)*VLOOKUP($F336,BY_IND_Demand_Drivers!$B$5:$J$100,8,FALSE)</f>
        <v>0</v>
      </c>
      <c r="M336" s="16">
        <f>VLOOKUP($D336,'Growth rate'!$B$3:$S$93,9,FALSE)*VLOOKUP($F336,BY_IND_Demand_Drivers!$B$5:$J$100,9,FALSE)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 t="shared" si="28"/>
        <v>215.97233080647013</v>
      </c>
      <c r="H337" s="16">
        <f t="shared" si="29"/>
        <v>0</v>
      </c>
      <c r="I337" s="16">
        <f t="shared" si="30"/>
        <v>0</v>
      </c>
      <c r="K337" s="16">
        <f>VLOOKUP($D337,'Growth rate'!$B$3:$S$93,9,FALSE)*VLOOKUP($F337,BY_IND_Demand_Drivers!$B$5:$J$100,7,FALSE)</f>
        <v>215.97233080647013</v>
      </c>
      <c r="L337" s="16">
        <f>VLOOKUP($D337,'Growth rate'!$B$3:$S$93,9,FALSE)*VLOOKUP($F337,BY_IND_Demand_Drivers!$B$5:$J$100,8,FALSE)</f>
        <v>0</v>
      </c>
      <c r="M337" s="16">
        <f>VLOOKUP($D337,'Growth rate'!$B$3:$S$93,9,FALSE)*VLOOKUP($F337,BY_IND_Demand_Drivers!$B$5:$J$100,9,FALSE)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 t="shared" si="28"/>
        <v>205.58474099914622</v>
      </c>
      <c r="H338" s="16">
        <f t="shared" si="29"/>
        <v>0</v>
      </c>
      <c r="I338" s="16">
        <f t="shared" si="30"/>
        <v>0</v>
      </c>
      <c r="K338" s="16">
        <f>VLOOKUP($D338,'Growth rate'!$B$3:$S$93,9,FALSE)*VLOOKUP($F338,BY_IND_Demand_Drivers!$B$5:$J$100,7,FALSE)</f>
        <v>228.42748999905135</v>
      </c>
      <c r="L338" s="16">
        <f>VLOOKUP($D338,'Growth rate'!$B$3:$S$93,9,FALSE)*VLOOKUP($F338,BY_IND_Demand_Drivers!$B$5:$J$100,8,FALSE)</f>
        <v>0</v>
      </c>
      <c r="M338" s="16">
        <f>VLOOKUP($D338,'Growth rate'!$B$3:$S$93,9,FALSE)*VLOOKUP($F338,BY_IND_Demand_Drivers!$B$5:$J$100,9,FALSE)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 t="shared" si="28"/>
        <v>214.385557780553</v>
      </c>
      <c r="H339" s="16">
        <f t="shared" si="29"/>
        <v>0</v>
      </c>
      <c r="I339" s="16">
        <f t="shared" si="30"/>
        <v>0</v>
      </c>
      <c r="K339" s="16">
        <f>VLOOKUP($D339,'Growth rate'!$B$3:$S$93,9,FALSE)*VLOOKUP($F339,BY_IND_Demand_Drivers!$B$5:$J$100,7,FALSE)</f>
        <v>240.88264919163257</v>
      </c>
      <c r="L339" s="16">
        <f>VLOOKUP($D339,'Growth rate'!$B$3:$S$93,9,FALSE)*VLOOKUP($F339,BY_IND_Demand_Drivers!$B$5:$J$100,8,FALSE)</f>
        <v>0</v>
      </c>
      <c r="M339" s="16">
        <f>VLOOKUP($D339,'Growth rate'!$B$3:$S$93,9,FALSE)*VLOOKUP($F339,BY_IND_Demand_Drivers!$B$5:$J$100,9,FALSE)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 t="shared" si="28"/>
        <v>222.93727137810814</v>
      </c>
      <c r="H340" s="16">
        <f t="shared" si="29"/>
        <v>0</v>
      </c>
      <c r="I340" s="16">
        <f t="shared" si="30"/>
        <v>0</v>
      </c>
      <c r="K340" s="16">
        <f>VLOOKUP($D340,'Growth rate'!$B$3:$S$93,9,FALSE)*VLOOKUP($F340,BY_IND_Demand_Drivers!$B$5:$J$100,7,FALSE)</f>
        <v>253.33780838421379</v>
      </c>
      <c r="L340" s="16">
        <f>VLOOKUP($D340,'Growth rate'!$B$3:$S$93,9,FALSE)*VLOOKUP($F340,BY_IND_Demand_Drivers!$B$5:$J$100,8,FALSE)</f>
        <v>0</v>
      </c>
      <c r="M340" s="16">
        <f>VLOOKUP($D340,'Growth rate'!$B$3:$S$93,9,FALSE)*VLOOKUP($F340,BY_IND_Demand_Drivers!$B$5:$J$100,9,FALSE)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 t="shared" si="28"/>
        <v>231.23988179181168</v>
      </c>
      <c r="H341" s="16">
        <f t="shared" si="29"/>
        <v>0</v>
      </c>
      <c r="I341" s="16">
        <f t="shared" si="30"/>
        <v>0</v>
      </c>
      <c r="K341" s="16">
        <f>VLOOKUP($D341,'Growth rate'!$B$3:$S$93,9,FALSE)*VLOOKUP($F341,BY_IND_Demand_Drivers!$B$5:$J$100,7,FALSE)</f>
        <v>265.79296757679504</v>
      </c>
      <c r="L341" s="16">
        <f>VLOOKUP($D341,'Growth rate'!$B$3:$S$93,9,FALSE)*VLOOKUP($F341,BY_IND_Demand_Drivers!$B$5:$J$100,8,FALSE)</f>
        <v>0</v>
      </c>
      <c r="M341" s="16">
        <f>VLOOKUP($D341,'Growth rate'!$B$3:$S$93,9,FALSE)*VLOOKUP($F341,BY_IND_Demand_Drivers!$B$5:$J$100,9,FALSE)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 t="shared" si="28"/>
        <v>239.29338902166359</v>
      </c>
      <c r="H342" s="16">
        <f t="shared" si="29"/>
        <v>0</v>
      </c>
      <c r="I342" s="16">
        <f t="shared" si="30"/>
        <v>0</v>
      </c>
      <c r="K342" s="16">
        <f>VLOOKUP($D342,'Growth rate'!$B$3:$S$93,9,FALSE)*VLOOKUP($F342,BY_IND_Demand_Drivers!$B$5:$J$100,7,FALSE)</f>
        <v>278.24812676937626</v>
      </c>
      <c r="L342" s="16">
        <f>VLOOKUP($D342,'Growth rate'!$B$3:$S$93,9,FALSE)*VLOOKUP($F342,BY_IND_Demand_Drivers!$B$5:$J$100,8,FALSE)</f>
        <v>0</v>
      </c>
      <c r="M342" s="16">
        <f>VLOOKUP($D342,'Growth rate'!$B$3:$S$93,9,FALSE)*VLOOKUP($F342,BY_IND_Demand_Drivers!$B$5:$J$100,9,FALSE)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 t="shared" si="28"/>
        <v>247.09779306766384</v>
      </c>
      <c r="H343" s="16">
        <f t="shared" si="29"/>
        <v>0</v>
      </c>
      <c r="I343" s="16">
        <f t="shared" si="30"/>
        <v>0</v>
      </c>
      <c r="K343" s="16">
        <f>VLOOKUP($D343,'Growth rate'!$B$3:$S$93,9,FALSE)*VLOOKUP($F343,BY_IND_Demand_Drivers!$B$5:$J$100,7,FALSE)</f>
        <v>290.70328596195748</v>
      </c>
      <c r="L343" s="16">
        <f>VLOOKUP($D343,'Growth rate'!$B$3:$S$93,9,FALSE)*VLOOKUP($F343,BY_IND_Demand_Drivers!$B$5:$J$100,8,FALSE)</f>
        <v>0</v>
      </c>
      <c r="M343" s="16">
        <f>VLOOKUP($D343,'Growth rate'!$B$3:$S$93,9,FALSE)*VLOOKUP($F343,BY_IND_Demand_Drivers!$B$5:$J$100,9,FALSE)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 t="shared" si="28"/>
        <v>253.89519781692616</v>
      </c>
      <c r="H344" s="16">
        <f t="shared" si="29"/>
        <v>0</v>
      </c>
      <c r="I344" s="16">
        <f t="shared" si="30"/>
        <v>0</v>
      </c>
      <c r="K344" s="16">
        <f>VLOOKUP($D344,'Growth rate'!$B$3:$S$93,9,FALSE)*VLOOKUP($F344,BY_IND_Demand_Drivers!$B$5:$J$100,7,FALSE)</f>
        <v>303.1584451545387</v>
      </c>
      <c r="L344" s="16">
        <f>VLOOKUP($D344,'Growth rate'!$B$3:$S$93,9,FALSE)*VLOOKUP($F344,BY_IND_Demand_Drivers!$B$5:$J$100,8,FALSE)</f>
        <v>0</v>
      </c>
      <c r="M344" s="16">
        <f>VLOOKUP($D344,'Growth rate'!$B$3:$S$93,9,FALSE)*VLOOKUP($F344,BY_IND_Demand_Drivers!$B$5:$J$100,9,FALSE)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 t="shared" si="28"/>
        <v>260.38122358637389</v>
      </c>
      <c r="H345" s="16">
        <f t="shared" si="29"/>
        <v>0</v>
      </c>
      <c r="I345" s="16">
        <f t="shared" si="30"/>
        <v>0</v>
      </c>
      <c r="K345" s="16">
        <f>VLOOKUP($D345,'Growth rate'!$B$3:$S$93,9,FALSE)*VLOOKUP($F345,BY_IND_Demand_Drivers!$B$5:$J$100,7,FALSE)</f>
        <v>315.61360434711992</v>
      </c>
      <c r="L345" s="16">
        <f>VLOOKUP($D345,'Growth rate'!$B$3:$S$93,9,FALSE)*VLOOKUP($F345,BY_IND_Demand_Drivers!$B$5:$J$100,8,FALSE)</f>
        <v>0</v>
      </c>
      <c r="M345" s="16">
        <f>VLOOKUP($D345,'Growth rate'!$B$3:$S$93,9,FALSE)*VLOOKUP($F345,BY_IND_Demand_Drivers!$B$5:$J$100,9,FALSE)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 t="shared" si="28"/>
        <v>266.55587037600719</v>
      </c>
      <c r="H346" s="16">
        <f t="shared" si="29"/>
        <v>0</v>
      </c>
      <c r="I346" s="16">
        <f t="shared" si="30"/>
        <v>0</v>
      </c>
      <c r="K346" s="16">
        <f>VLOOKUP($D346,'Growth rate'!$B$3:$S$93,9,FALSE)*VLOOKUP($F346,BY_IND_Demand_Drivers!$B$5:$J$100,7,FALSE)</f>
        <v>328.06876353970114</v>
      </c>
      <c r="L346" s="16">
        <f>VLOOKUP($D346,'Growth rate'!$B$3:$S$93,9,FALSE)*VLOOKUP($F346,BY_IND_Demand_Drivers!$B$5:$J$100,8,FALSE)</f>
        <v>0</v>
      </c>
      <c r="M346" s="16">
        <f>VLOOKUP($D346,'Growth rate'!$B$3:$S$93,9,FALSE)*VLOOKUP($F346,BY_IND_Demand_Drivers!$B$5:$J$100,9,FALSE)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 t="shared" si="28"/>
        <v>272.41913818582589</v>
      </c>
      <c r="H347" s="16">
        <f t="shared" si="29"/>
        <v>0</v>
      </c>
      <c r="I347" s="16">
        <f t="shared" si="30"/>
        <v>0</v>
      </c>
      <c r="K347" s="16">
        <f>VLOOKUP($D347,'Growth rate'!$B$3:$S$93,9,FALSE)*VLOOKUP($F347,BY_IND_Demand_Drivers!$B$5:$J$100,7,FALSE)</f>
        <v>340.52392273228236</v>
      </c>
      <c r="L347" s="16">
        <f>VLOOKUP($D347,'Growth rate'!$B$3:$S$93,9,FALSE)*VLOOKUP($F347,BY_IND_Demand_Drivers!$B$5:$J$100,8,FALSE)</f>
        <v>0</v>
      </c>
      <c r="M347" s="16">
        <f>VLOOKUP($D347,'Growth rate'!$B$3:$S$93,9,FALSE)*VLOOKUP($F347,BY_IND_Demand_Drivers!$B$5:$J$100,9,FALSE)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 t="shared" si="28"/>
        <v>277.97102701583003</v>
      </c>
      <c r="H348" s="16">
        <f t="shared" si="29"/>
        <v>0</v>
      </c>
      <c r="I348" s="16">
        <f t="shared" si="30"/>
        <v>0</v>
      </c>
      <c r="K348" s="16">
        <f>VLOOKUP($D348,'Growth rate'!$B$3:$S$93,9,FALSE)*VLOOKUP($F348,BY_IND_Demand_Drivers!$B$5:$J$100,7,FALSE)</f>
        <v>352.97908192486358</v>
      </c>
      <c r="L348" s="16">
        <f>VLOOKUP($D348,'Growth rate'!$B$3:$S$93,9,FALSE)*VLOOKUP($F348,BY_IND_Demand_Drivers!$B$5:$J$100,8,FALSE)</f>
        <v>0</v>
      </c>
      <c r="M348" s="16">
        <f>VLOOKUP($D348,'Growth rate'!$B$3:$S$93,9,FALSE)*VLOOKUP($F348,BY_IND_Demand_Drivers!$B$5:$J$100,9,FALSE)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 t="shared" si="28"/>
        <v>283.21153686601969</v>
      </c>
      <c r="H349" s="16">
        <f t="shared" si="29"/>
        <v>0</v>
      </c>
      <c r="I349" s="16">
        <f t="shared" si="30"/>
        <v>0</v>
      </c>
      <c r="K349" s="16">
        <f>VLOOKUP($D349,'Growth rate'!$B$3:$S$93,9,FALSE)*VLOOKUP($F349,BY_IND_Demand_Drivers!$B$5:$J$100,7,FALSE)</f>
        <v>365.4342411174448</v>
      </c>
      <c r="L349" s="16">
        <f>VLOOKUP($D349,'Growth rate'!$B$3:$S$93,9,FALSE)*VLOOKUP($F349,BY_IND_Demand_Drivers!$B$5:$J$100,8,FALSE)</f>
        <v>0</v>
      </c>
      <c r="M349" s="16">
        <f>VLOOKUP($D349,'Growth rate'!$B$3:$S$93,9,FALSE)*VLOOKUP($F349,BY_IND_Demand_Drivers!$B$5:$J$100,9,FALSE)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 t="shared" si="28"/>
        <v>288.14066773639485</v>
      </c>
      <c r="H350" s="16">
        <f t="shared" si="29"/>
        <v>0</v>
      </c>
      <c r="I350" s="16">
        <f t="shared" si="30"/>
        <v>0</v>
      </c>
      <c r="K350" s="16">
        <f>VLOOKUP($D350,'Growth rate'!$B$3:$S$93,9,FALSE)*VLOOKUP($F350,BY_IND_Demand_Drivers!$B$5:$J$100,7,FALSE)</f>
        <v>377.88940031002602</v>
      </c>
      <c r="L350" s="16">
        <f>VLOOKUP($D350,'Growth rate'!$B$3:$S$93,9,FALSE)*VLOOKUP($F350,BY_IND_Demand_Drivers!$B$5:$J$100,8,FALSE)</f>
        <v>0</v>
      </c>
      <c r="M350" s="16">
        <f>VLOOKUP($D350,'Growth rate'!$B$3:$S$93,9,FALSE)*VLOOKUP($F350,BY_IND_Demand_Drivers!$B$5:$J$100,9,FALSE)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 t="shared" si="28"/>
        <v>292.7584196269554</v>
      </c>
      <c r="H351" s="16">
        <f t="shared" si="29"/>
        <v>0</v>
      </c>
      <c r="I351" s="16">
        <f t="shared" si="30"/>
        <v>0</v>
      </c>
      <c r="K351" s="16">
        <f>VLOOKUP($D351,'Growth rate'!$B$3:$S$93,9,FALSE)*VLOOKUP($F351,BY_IND_Demand_Drivers!$B$5:$J$100,7,FALSE)</f>
        <v>390.34455950260724</v>
      </c>
      <c r="L351" s="16">
        <f>VLOOKUP($D351,'Growth rate'!$B$3:$S$93,9,FALSE)*VLOOKUP($F351,BY_IND_Demand_Drivers!$B$5:$J$100,8,FALSE)</f>
        <v>0</v>
      </c>
      <c r="M351" s="16">
        <f>VLOOKUP($D351,'Growth rate'!$B$3:$S$93,9,FALSE)*VLOOKUP($F351,BY_IND_Demand_Drivers!$B$5:$J$100,9,FALSE)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 t="shared" si="28"/>
        <v>297.06479253770152</v>
      </c>
      <c r="H352" s="16">
        <f t="shared" si="29"/>
        <v>0</v>
      </c>
      <c r="I352" s="16">
        <f t="shared" si="30"/>
        <v>0</v>
      </c>
      <c r="K352" s="16">
        <f>VLOOKUP($D352,'Growth rate'!$B$3:$S$93,9,FALSE)*VLOOKUP($F352,BY_IND_Demand_Drivers!$B$5:$J$100,7,FALSE)</f>
        <v>402.79971869518852</v>
      </c>
      <c r="L352" s="16">
        <f>VLOOKUP($D352,'Growth rate'!$B$3:$S$93,9,FALSE)*VLOOKUP($F352,BY_IND_Demand_Drivers!$B$5:$J$100,8,FALSE)</f>
        <v>0</v>
      </c>
      <c r="M352" s="16">
        <f>VLOOKUP($D352,'Growth rate'!$B$3:$S$93,9,FALSE)*VLOOKUP($F352,BY_IND_Demand_Drivers!$B$5:$J$100,9,FALSE)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 t="shared" si="28"/>
        <v>301.05978646863304</v>
      </c>
      <c r="H353" s="16">
        <f t="shared" si="29"/>
        <v>0</v>
      </c>
      <c r="I353" s="16">
        <f t="shared" si="30"/>
        <v>0</v>
      </c>
      <c r="K353" s="16">
        <f>VLOOKUP($D353,'Growth rate'!$B$3:$S$93,9,FALSE)*VLOOKUP($F353,BY_IND_Demand_Drivers!$B$5:$J$100,7,FALSE)</f>
        <v>415.25487788776974</v>
      </c>
      <c r="L353" s="16">
        <f>VLOOKUP($D353,'Growth rate'!$B$3:$S$93,9,FALSE)*VLOOKUP($F353,BY_IND_Demand_Drivers!$B$5:$J$100,8,FALSE)</f>
        <v>0</v>
      </c>
      <c r="M353" s="16">
        <f>VLOOKUP($D353,'Growth rate'!$B$3:$S$93,9,FALSE)*VLOOKUP($F353,BY_IND_Demand_Drivers!$B$5:$J$100,9,FALSE)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 t="shared" si="28"/>
        <v>304.74340141975</v>
      </c>
      <c r="H354" s="16">
        <f t="shared" si="29"/>
        <v>0</v>
      </c>
      <c r="I354" s="16">
        <f t="shared" si="30"/>
        <v>0</v>
      </c>
      <c r="K354" s="16">
        <f>VLOOKUP($D354,'Growth rate'!$B$3:$S$93,9,FALSE)*VLOOKUP($F354,BY_IND_Demand_Drivers!$B$5:$J$100,7,FALSE)</f>
        <v>427.71003708035096</v>
      </c>
      <c r="L354" s="16">
        <f>VLOOKUP($D354,'Growth rate'!$B$3:$S$93,9,FALSE)*VLOOKUP($F354,BY_IND_Demand_Drivers!$B$5:$J$100,8,FALSE)</f>
        <v>0</v>
      </c>
      <c r="M354" s="16">
        <f>VLOOKUP($D354,'Growth rate'!$B$3:$S$93,9,FALSE)*VLOOKUP($F354,BY_IND_Demand_Drivers!$B$5:$J$100,9,FALSE)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 t="shared" si="28"/>
        <v>308.11563739105253</v>
      </c>
      <c r="H355" s="16">
        <f t="shared" si="29"/>
        <v>0</v>
      </c>
      <c r="I355" s="16">
        <f t="shared" si="30"/>
        <v>0</v>
      </c>
      <c r="K355" s="16">
        <f>VLOOKUP($D355,'Growth rate'!$B$3:$S$93,9,FALSE)*VLOOKUP($F355,BY_IND_Demand_Drivers!$B$5:$J$100,7,FALSE)</f>
        <v>440.16519627293218</v>
      </c>
      <c r="L355" s="16">
        <f>VLOOKUP($D355,'Growth rate'!$B$3:$S$93,9,FALSE)*VLOOKUP($F355,BY_IND_Demand_Drivers!$B$5:$J$100,8,FALSE)</f>
        <v>0</v>
      </c>
      <c r="M355" s="16">
        <f>VLOOKUP($D355,'Growth rate'!$B$3:$S$93,9,FALSE)*VLOOKUP($F355,BY_IND_Demand_Drivers!$B$5:$J$100,9,FALSE)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 t="shared" si="28"/>
        <v>311.17649438254045</v>
      </c>
      <c r="H356" s="16">
        <f t="shared" si="29"/>
        <v>0</v>
      </c>
      <c r="I356" s="16">
        <f t="shared" si="30"/>
        <v>0</v>
      </c>
      <c r="K356" s="16">
        <f>VLOOKUP($D356,'Growth rate'!$B$3:$S$93,9,FALSE)*VLOOKUP($F356,BY_IND_Demand_Drivers!$B$5:$J$100,7,FALSE)</f>
        <v>452.6203554655134</v>
      </c>
      <c r="L356" s="16">
        <f>VLOOKUP($D356,'Growth rate'!$B$3:$S$93,9,FALSE)*VLOOKUP($F356,BY_IND_Demand_Drivers!$B$5:$J$100,8,FALSE)</f>
        <v>0</v>
      </c>
      <c r="M356" s="16">
        <f>VLOOKUP($D356,'Growth rate'!$B$3:$S$93,9,FALSE)*VLOOKUP($F356,BY_IND_Demand_Drivers!$B$5:$J$100,9,FALSE)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 t="shared" si="28"/>
        <v>313.92597239421383</v>
      </c>
      <c r="H357" s="16">
        <f t="shared" si="29"/>
        <v>0</v>
      </c>
      <c r="I357" s="16">
        <f t="shared" si="30"/>
        <v>0</v>
      </c>
      <c r="K357" s="16">
        <f>VLOOKUP($D357,'Growth rate'!$B$3:$S$93,9,FALSE)*VLOOKUP($F357,BY_IND_Demand_Drivers!$B$5:$J$100,7,FALSE)</f>
        <v>465.07551465809462</v>
      </c>
      <c r="L357" s="16">
        <f>VLOOKUP($D357,'Growth rate'!$B$3:$S$93,9,FALSE)*VLOOKUP($F357,BY_IND_Demand_Drivers!$B$5:$J$100,8,FALSE)</f>
        <v>0</v>
      </c>
      <c r="M357" s="16">
        <f>VLOOKUP($D357,'Growth rate'!$B$3:$S$93,9,FALSE)*VLOOKUP($F357,BY_IND_Demand_Drivers!$B$5:$J$100,9,FALSE)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 t="shared" si="28"/>
        <v>316.36407142607271</v>
      </c>
      <c r="H358" s="16">
        <f t="shared" si="29"/>
        <v>0</v>
      </c>
      <c r="I358" s="16">
        <f t="shared" si="30"/>
        <v>0</v>
      </c>
      <c r="K358" s="16">
        <f>VLOOKUP($D358,'Growth rate'!$B$3:$S$93,9,FALSE)*VLOOKUP($F358,BY_IND_Demand_Drivers!$B$5:$J$100,7,FALSE)</f>
        <v>477.53067385067584</v>
      </c>
      <c r="L358" s="16">
        <f>VLOOKUP($D358,'Growth rate'!$B$3:$S$93,9,FALSE)*VLOOKUP($F358,BY_IND_Demand_Drivers!$B$5:$J$100,8,FALSE)</f>
        <v>0</v>
      </c>
      <c r="M358" s="16">
        <f>VLOOKUP($D358,'Growth rate'!$B$3:$S$93,9,FALSE)*VLOOKUP($F358,BY_IND_Demand_Drivers!$B$5:$J$100,9,FALSE)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 t="shared" si="28"/>
        <v>318.49079147811705</v>
      </c>
      <c r="H359" s="16">
        <f t="shared" si="29"/>
        <v>0</v>
      </c>
      <c r="I359" s="16">
        <f t="shared" si="30"/>
        <v>0</v>
      </c>
      <c r="K359" s="16">
        <f>VLOOKUP($D359,'Growth rate'!$B$3:$S$93,9,FALSE)*VLOOKUP($F359,BY_IND_Demand_Drivers!$B$5:$J$100,7,FALSE)</f>
        <v>489.98583304325706</v>
      </c>
      <c r="L359" s="16">
        <f>VLOOKUP($D359,'Growth rate'!$B$3:$S$93,9,FALSE)*VLOOKUP($F359,BY_IND_Demand_Drivers!$B$5:$J$100,8,FALSE)</f>
        <v>0</v>
      </c>
      <c r="M359" s="16">
        <f>VLOOKUP($D359,'Growth rate'!$B$3:$S$93,9,FALSE)*VLOOKUP($F359,BY_IND_Demand_Drivers!$B$5:$J$100,9,FALSE)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 t="shared" si="28"/>
        <v>320.30613255034689</v>
      </c>
      <c r="H360" s="16">
        <f t="shared" si="29"/>
        <v>0</v>
      </c>
      <c r="I360" s="16">
        <f t="shared" si="30"/>
        <v>0</v>
      </c>
      <c r="K360" s="16">
        <f>VLOOKUP($D360,'Growth rate'!$B$3:$S$93,9,FALSE)*VLOOKUP($F360,BY_IND_Demand_Drivers!$B$5:$J$100,7,FALSE)</f>
        <v>502.44099223583828</v>
      </c>
      <c r="L360" s="16">
        <f>VLOOKUP($D360,'Growth rate'!$B$3:$S$93,9,FALSE)*VLOOKUP($F360,BY_IND_Demand_Drivers!$B$5:$J$100,8,FALSE)</f>
        <v>0</v>
      </c>
      <c r="M360" s="16">
        <f>VLOOKUP($D360,'Growth rate'!$B$3:$S$93,9,FALSE)*VLOOKUP($F360,BY_IND_Demand_Drivers!$B$5:$J$100,9,FALSE)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 t="shared" si="28"/>
        <v>321.81009464276224</v>
      </c>
      <c r="H361" s="16">
        <f t="shared" si="29"/>
        <v>0</v>
      </c>
      <c r="I361" s="16">
        <f t="shared" si="30"/>
        <v>0</v>
      </c>
      <c r="K361" s="16">
        <f>VLOOKUP($D361,'Growth rate'!$B$3:$S$93,9,FALSE)*VLOOKUP($F361,BY_IND_Demand_Drivers!$B$5:$J$100,7,FALSE)</f>
        <v>514.89615142841956</v>
      </c>
      <c r="L361" s="16">
        <f>VLOOKUP($D361,'Growth rate'!$B$3:$S$93,9,FALSE)*VLOOKUP($F361,BY_IND_Demand_Drivers!$B$5:$J$100,8,FALSE)</f>
        <v>0</v>
      </c>
      <c r="M361" s="16">
        <f>VLOOKUP($D361,'Growth rate'!$B$3:$S$93,9,FALSE)*VLOOKUP($F361,BY_IND_Demand_Drivers!$B$5:$J$100,9,FALSE)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 t="shared" si="28"/>
        <v>323.00267775536292</v>
      </c>
      <c r="H362" s="16">
        <f t="shared" si="29"/>
        <v>0</v>
      </c>
      <c r="I362" s="16">
        <f t="shared" si="30"/>
        <v>0</v>
      </c>
      <c r="K362" s="16">
        <f>VLOOKUP($D362,'Growth rate'!$B$3:$S$93,9,FALSE)*VLOOKUP($F362,BY_IND_Demand_Drivers!$B$5:$J$100,7,FALSE)</f>
        <v>527.35131062100072</v>
      </c>
      <c r="L362" s="16">
        <f>VLOOKUP($D362,'Growth rate'!$B$3:$S$93,9,FALSE)*VLOOKUP($F362,BY_IND_Demand_Drivers!$B$5:$J$100,8,FALSE)</f>
        <v>0</v>
      </c>
      <c r="M362" s="16">
        <f>VLOOKUP($D362,'Growth rate'!$B$3:$S$93,9,FALSE)*VLOOKUP($F362,BY_IND_Demand_Drivers!$B$5:$J$100,9,FALSE)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 t="shared" si="28"/>
        <v>323.88388188814918</v>
      </c>
      <c r="H363" s="16">
        <f t="shared" si="29"/>
        <v>0</v>
      </c>
      <c r="I363" s="16">
        <f t="shared" si="30"/>
        <v>0</v>
      </c>
      <c r="K363" s="16">
        <f>VLOOKUP($D363,'Growth rate'!$B$3:$S$93,9,FALSE)*VLOOKUP($F363,BY_IND_Demand_Drivers!$B$5:$J$100,7,FALSE)</f>
        <v>539.806469813582</v>
      </c>
      <c r="L363" s="16">
        <f>VLOOKUP($D363,'Growth rate'!$B$3:$S$93,9,FALSE)*VLOOKUP($F363,BY_IND_Demand_Drivers!$B$5:$J$100,8,FALSE)</f>
        <v>0</v>
      </c>
      <c r="M363" s="16">
        <f>VLOOKUP($D363,'Growth rate'!$B$3:$S$93,9,FALSE)*VLOOKUP($F363,BY_IND_Demand_Drivers!$B$5:$J$100,9,FALSE)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 t="shared" si="28"/>
        <v>329.06602399835958</v>
      </c>
      <c r="H364" s="16">
        <f t="shared" si="29"/>
        <v>0</v>
      </c>
      <c r="I364" s="16">
        <f t="shared" si="30"/>
        <v>0</v>
      </c>
      <c r="K364" s="16">
        <f>VLOOKUP($D364,'Growth rate'!$B$3:$S$93,9,FALSE)*VLOOKUP($F364,BY_IND_Demand_Drivers!$B$5:$J$100,7,FALSE)</f>
        <v>548.44337333059934</v>
      </c>
      <c r="L364" s="16">
        <f>VLOOKUP($D364,'Growth rate'!$B$3:$S$93,9,FALSE)*VLOOKUP($F364,BY_IND_Demand_Drivers!$B$5:$J$100,8,FALSE)</f>
        <v>0</v>
      </c>
      <c r="M364" s="16">
        <f>VLOOKUP($D364,'Growth rate'!$B$3:$S$93,9,FALSE)*VLOOKUP($F364,BY_IND_Demand_Drivers!$B$5:$J$100,9,FALSE)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 t="shared" si="28"/>
        <v>334.33108038233325</v>
      </c>
      <c r="H365" s="16">
        <f t="shared" si="29"/>
        <v>0</v>
      </c>
      <c r="I365" s="16">
        <f t="shared" si="30"/>
        <v>0</v>
      </c>
      <c r="K365" s="16">
        <f>VLOOKUP($D365,'Growth rate'!$B$3:$S$93,9,FALSE)*VLOOKUP($F365,BY_IND_Demand_Drivers!$B$5:$J$100,7,FALSE)</f>
        <v>557.21846730388881</v>
      </c>
      <c r="L365" s="16">
        <f>VLOOKUP($D365,'Growth rate'!$B$3:$S$93,9,FALSE)*VLOOKUP($F365,BY_IND_Demand_Drivers!$B$5:$J$100,8,FALSE)</f>
        <v>0</v>
      </c>
      <c r="M365" s="16">
        <f>VLOOKUP($D365,'Growth rate'!$B$3:$S$93,9,FALSE)*VLOOKUP($F365,BY_IND_Demand_Drivers!$B$5:$J$100,9,FALSE)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 t="shared" si="28"/>
        <v>339.6803776684506</v>
      </c>
      <c r="H366" s="16">
        <f t="shared" si="29"/>
        <v>0</v>
      </c>
      <c r="I366" s="16">
        <f t="shared" si="30"/>
        <v>0</v>
      </c>
      <c r="K366" s="16">
        <f>VLOOKUP($D366,'Growth rate'!$B$3:$S$93,9,FALSE)*VLOOKUP($F366,BY_IND_Demand_Drivers!$B$5:$J$100,7,FALSE)</f>
        <v>566.13396278075106</v>
      </c>
      <c r="L366" s="16">
        <f>VLOOKUP($D366,'Growth rate'!$B$3:$S$93,9,FALSE)*VLOOKUP($F366,BY_IND_Demand_Drivers!$B$5:$J$100,8,FALSE)</f>
        <v>0</v>
      </c>
      <c r="M366" s="16">
        <f>VLOOKUP($D366,'Growth rate'!$B$3:$S$93,9,FALSE)*VLOOKUP($F366,BY_IND_Demand_Drivers!$B$5:$J$100,9,FALSE)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 t="shared" si="28"/>
        <v>345.11526371114593</v>
      </c>
      <c r="H367" s="16">
        <f t="shared" si="29"/>
        <v>0</v>
      </c>
      <c r="I367" s="16">
        <f t="shared" si="30"/>
        <v>0</v>
      </c>
      <c r="K367" s="16">
        <f>VLOOKUP($D367,'Growth rate'!$B$3:$S$93,9,FALSE)*VLOOKUP($F367,BY_IND_Demand_Drivers!$B$5:$J$100,7,FALSE)</f>
        <v>575.19210618524323</v>
      </c>
      <c r="L367" s="16">
        <f>VLOOKUP($D367,'Growth rate'!$B$3:$S$93,9,FALSE)*VLOOKUP($F367,BY_IND_Demand_Drivers!$B$5:$J$100,8,FALSE)</f>
        <v>0</v>
      </c>
      <c r="M367" s="16">
        <f>VLOOKUP($D367,'Growth rate'!$B$3:$S$93,9,FALSE)*VLOOKUP($F367,BY_IND_Demand_Drivers!$B$5:$J$100,9,FALSE)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 t="shared" si="28"/>
        <v>350.63710793052411</v>
      </c>
      <c r="H368" s="16">
        <f t="shared" si="29"/>
        <v>0</v>
      </c>
      <c r="I368" s="16">
        <f t="shared" si="30"/>
        <v>0</v>
      </c>
      <c r="K368" s="16">
        <f>VLOOKUP($D368,'Growth rate'!$B$3:$S$93,9,FALSE)*VLOOKUP($F368,BY_IND_Demand_Drivers!$B$5:$J$100,7,FALSE)</f>
        <v>584.39517988420687</v>
      </c>
      <c r="L368" s="16">
        <f>VLOOKUP($D368,'Growth rate'!$B$3:$S$93,9,FALSE)*VLOOKUP($F368,BY_IND_Demand_Drivers!$B$5:$J$100,8,FALSE)</f>
        <v>0</v>
      </c>
      <c r="M368" s="16">
        <f>VLOOKUP($D368,'Growth rate'!$B$3:$S$93,9,FALSE)*VLOOKUP($F368,BY_IND_Demand_Drivers!$B$5:$J$100,9,FALSE)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 t="shared" si="28"/>
        <v>356.24730165741255</v>
      </c>
      <c r="H369" s="16">
        <f t="shared" si="29"/>
        <v>0</v>
      </c>
      <c r="I369" s="16">
        <f t="shared" si="30"/>
        <v>0</v>
      </c>
      <c r="K369" s="16">
        <f>VLOOKUP($D369,'Growth rate'!$B$3:$S$93,9,FALSE)*VLOOKUP($F369,BY_IND_Demand_Drivers!$B$5:$J$100,7,FALSE)</f>
        <v>593.74550276235425</v>
      </c>
      <c r="L369" s="16">
        <f>VLOOKUP($D369,'Growth rate'!$B$3:$S$93,9,FALSE)*VLOOKUP($F369,BY_IND_Demand_Drivers!$B$5:$J$100,8,FALSE)</f>
        <v>0</v>
      </c>
      <c r="M369" s="16">
        <f>VLOOKUP($D369,'Growth rate'!$B$3:$S$93,9,FALSE)*VLOOKUP($F369,BY_IND_Demand_Drivers!$B$5:$J$100,9,FALSE)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 t="shared" si="28"/>
        <v>361.94725848393119</v>
      </c>
      <c r="H370" s="16">
        <f t="shared" si="29"/>
        <v>0</v>
      </c>
      <c r="I370" s="16">
        <f t="shared" si="30"/>
        <v>0</v>
      </c>
      <c r="K370" s="16">
        <f>VLOOKUP($D370,'Growth rate'!$B$3:$S$93,9,FALSE)*VLOOKUP($F370,BY_IND_Demand_Drivers!$B$5:$J$100,7,FALSE)</f>
        <v>603.24543080655201</v>
      </c>
      <c r="L370" s="16">
        <f>VLOOKUP($D370,'Growth rate'!$B$3:$S$93,9,FALSE)*VLOOKUP($F370,BY_IND_Demand_Drivers!$B$5:$J$100,8,FALSE)</f>
        <v>0</v>
      </c>
      <c r="M370" s="16">
        <f>VLOOKUP($D370,'Growth rate'!$B$3:$S$93,9,FALSE)*VLOOKUP($F370,BY_IND_Demand_Drivers!$B$5:$J$100,9,FALSE)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 t="shared" si="28"/>
        <v>367.73841461967407</v>
      </c>
      <c r="H371" s="16">
        <f t="shared" si="29"/>
        <v>0</v>
      </c>
      <c r="I371" s="16">
        <f t="shared" si="30"/>
        <v>0</v>
      </c>
      <c r="K371" s="16">
        <f>VLOOKUP($D371,'Growth rate'!$B$3:$S$93,9,FALSE)*VLOOKUP($F371,BY_IND_Demand_Drivers!$B$5:$J$100,7,FALSE)</f>
        <v>612.89735769945685</v>
      </c>
      <c r="L371" s="16">
        <f>VLOOKUP($D371,'Growth rate'!$B$3:$S$93,9,FALSE)*VLOOKUP($F371,BY_IND_Demand_Drivers!$B$5:$J$100,8,FALSE)</f>
        <v>0</v>
      </c>
      <c r="M371" s="16">
        <f>VLOOKUP($D371,'Growth rate'!$B$3:$S$93,9,FALSE)*VLOOKUP($F371,BY_IND_Demand_Drivers!$B$5:$J$100,9,FALSE)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 t="shared" si="28"/>
        <v>373.6222292535889</v>
      </c>
      <c r="H372" s="16">
        <f t="shared" si="29"/>
        <v>0</v>
      </c>
      <c r="I372" s="16">
        <f t="shared" si="30"/>
        <v>0</v>
      </c>
      <c r="K372" s="16">
        <f>VLOOKUP($D372,'Growth rate'!$B$3:$S$93,9,FALSE)*VLOOKUP($F372,BY_IND_Demand_Drivers!$B$5:$J$100,7,FALSE)</f>
        <v>622.7037154226482</v>
      </c>
      <c r="L372" s="16">
        <f>VLOOKUP($D372,'Growth rate'!$B$3:$S$93,9,FALSE)*VLOOKUP($F372,BY_IND_Demand_Drivers!$B$5:$J$100,8,FALSE)</f>
        <v>0</v>
      </c>
      <c r="M372" s="16">
        <f>VLOOKUP($D372,'Growth rate'!$B$3:$S$93,9,FALSE)*VLOOKUP($F372,BY_IND_Demand_Drivers!$B$5:$J$100,9,FALSE)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 t="shared" si="28"/>
        <v>379.6001849216463</v>
      </c>
      <c r="H373" s="16">
        <f t="shared" si="29"/>
        <v>0</v>
      </c>
      <c r="I373" s="16">
        <f t="shared" si="30"/>
        <v>0</v>
      </c>
      <c r="K373" s="16">
        <f>VLOOKUP($D373,'Growth rate'!$B$3:$S$93,9,FALSE)*VLOOKUP($F373,BY_IND_Demand_Drivers!$B$5:$J$100,7,FALSE)</f>
        <v>632.66697486941052</v>
      </c>
      <c r="L373" s="16">
        <f>VLOOKUP($D373,'Growth rate'!$B$3:$S$93,9,FALSE)*VLOOKUP($F373,BY_IND_Demand_Drivers!$B$5:$J$100,8,FALSE)</f>
        <v>0</v>
      </c>
      <c r="M373" s="16">
        <f>VLOOKUP($D373,'Growth rate'!$B$3:$S$93,9,FALSE)*VLOOKUP($F373,BY_IND_Demand_Drivers!$B$5:$J$100,9,FALSE)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 t="shared" si="28"/>
        <v>385.67378788039264</v>
      </c>
      <c r="H374" s="16">
        <f t="shared" si="29"/>
        <v>0</v>
      </c>
      <c r="I374" s="16">
        <f t="shared" si="30"/>
        <v>0</v>
      </c>
      <c r="K374" s="16">
        <f>VLOOKUP($D374,'Growth rate'!$B$3:$S$93,9,FALSE)*VLOOKUP($F374,BY_IND_Demand_Drivers!$B$5:$J$100,7,FALSE)</f>
        <v>642.78964646732106</v>
      </c>
      <c r="L374" s="16">
        <f>VLOOKUP($D374,'Growth rate'!$B$3:$S$93,9,FALSE)*VLOOKUP($F374,BY_IND_Demand_Drivers!$B$5:$J$100,8,FALSE)</f>
        <v>0</v>
      </c>
      <c r="M374" s="16">
        <f>VLOOKUP($D374,'Growth rate'!$B$3:$S$93,9,FALSE)*VLOOKUP($F374,BY_IND_Demand_Drivers!$B$5:$J$100,9,FALSE)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 t="shared" si="28"/>
        <v>391.84456848647892</v>
      </c>
      <c r="H375" s="16">
        <f t="shared" si="29"/>
        <v>0</v>
      </c>
      <c r="I375" s="16">
        <f t="shared" si="30"/>
        <v>0</v>
      </c>
      <c r="K375" s="16">
        <f>VLOOKUP($D375,'Growth rate'!$B$3:$S$93,9,FALSE)*VLOOKUP($F375,BY_IND_Demand_Drivers!$B$5:$J$100,7,FALSE)</f>
        <v>653.0742808107982</v>
      </c>
      <c r="L375" s="16">
        <f>VLOOKUP($D375,'Growth rate'!$B$3:$S$93,9,FALSE)*VLOOKUP($F375,BY_IND_Demand_Drivers!$B$5:$J$100,8,FALSE)</f>
        <v>0</v>
      </c>
      <c r="M375" s="16">
        <f>VLOOKUP($D375,'Growth rate'!$B$3:$S$93,9,FALSE)*VLOOKUP($F375,BY_IND_Demand_Drivers!$B$5:$J$100,9,FALSE)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 t="shared" si="28"/>
        <v>398.11408158226266</v>
      </c>
      <c r="H376" s="16">
        <f t="shared" si="29"/>
        <v>0</v>
      </c>
      <c r="I376" s="16">
        <f t="shared" si="30"/>
        <v>0</v>
      </c>
      <c r="K376" s="16">
        <f>VLOOKUP($D376,'Growth rate'!$B$3:$S$93,9,FALSE)*VLOOKUP($F376,BY_IND_Demand_Drivers!$B$5:$J$100,7,FALSE)</f>
        <v>663.52346930377109</v>
      </c>
      <c r="L376" s="16">
        <f>VLOOKUP($D376,'Growth rate'!$B$3:$S$93,9,FALSE)*VLOOKUP($F376,BY_IND_Demand_Drivers!$B$5:$J$100,8,FALSE)</f>
        <v>0</v>
      </c>
      <c r="M376" s="16">
        <f>VLOOKUP($D376,'Growth rate'!$B$3:$S$93,9,FALSE)*VLOOKUP($F376,BY_IND_Demand_Drivers!$B$5:$J$100,9,FALSE)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 t="shared" si="28"/>
        <v>404.48390688757883</v>
      </c>
      <c r="H377" s="16">
        <f t="shared" si="29"/>
        <v>0</v>
      </c>
      <c r="I377" s="16">
        <f t="shared" si="30"/>
        <v>0</v>
      </c>
      <c r="K377" s="16">
        <f>VLOOKUP($D377,'Growth rate'!$B$3:$S$93,9,FALSE)*VLOOKUP($F377,BY_IND_Demand_Drivers!$B$5:$J$100,7,FALSE)</f>
        <v>674.1398448126314</v>
      </c>
      <c r="L377" s="16">
        <f>VLOOKUP($D377,'Growth rate'!$B$3:$S$93,9,FALSE)*VLOOKUP($F377,BY_IND_Demand_Drivers!$B$5:$J$100,8,FALSE)</f>
        <v>0</v>
      </c>
      <c r="M377" s="16">
        <f>VLOOKUP($D377,'Growth rate'!$B$3:$S$93,9,FALSE)*VLOOKUP($F377,BY_IND_Demand_Drivers!$B$5:$J$100,9,FALSE)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 t="shared" si="28"/>
        <v>410.95564939778012</v>
      </c>
      <c r="H378" s="16">
        <f t="shared" si="29"/>
        <v>0</v>
      </c>
      <c r="I378" s="16">
        <f t="shared" si="30"/>
        <v>0</v>
      </c>
      <c r="K378" s="16">
        <f>VLOOKUP($D378,'Growth rate'!$B$3:$S$93,9,FALSE)*VLOOKUP($F378,BY_IND_Demand_Drivers!$B$5:$J$100,7,FALSE)</f>
        <v>684.92608232963357</v>
      </c>
      <c r="L378" s="16">
        <f>VLOOKUP($D378,'Growth rate'!$B$3:$S$93,9,FALSE)*VLOOKUP($F378,BY_IND_Demand_Drivers!$B$5:$J$100,8,FALSE)</f>
        <v>0</v>
      </c>
      <c r="M378" s="16">
        <f>VLOOKUP($D378,'Growth rate'!$B$3:$S$93,9,FALSE)*VLOOKUP($F378,BY_IND_Demand_Drivers!$B$5:$J$100,9,FALSE)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 t="shared" si="28"/>
        <v>417.53093978814462</v>
      </c>
      <c r="H379" s="16">
        <f t="shared" si="29"/>
        <v>0</v>
      </c>
      <c r="I379" s="16">
        <f t="shared" si="30"/>
        <v>0</v>
      </c>
      <c r="K379" s="16">
        <f>VLOOKUP($D379,'Growth rate'!$B$3:$S$93,9,FALSE)*VLOOKUP($F379,BY_IND_Demand_Drivers!$B$5:$J$100,7,FALSE)</f>
        <v>695.88489964690768</v>
      </c>
      <c r="L379" s="16">
        <f>VLOOKUP($D379,'Growth rate'!$B$3:$S$93,9,FALSE)*VLOOKUP($F379,BY_IND_Demand_Drivers!$B$5:$J$100,8,FALSE)</f>
        <v>0</v>
      </c>
      <c r="M379" s="16">
        <f>VLOOKUP($D379,'Growth rate'!$B$3:$S$93,9,FALSE)*VLOOKUP($F379,BY_IND_Demand_Drivers!$B$5:$J$100,9,FALSE)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 t="shared" si="28"/>
        <v>424.21143482475497</v>
      </c>
      <c r="H380" s="16">
        <f t="shared" si="29"/>
        <v>0</v>
      </c>
      <c r="I380" s="16">
        <f t="shared" si="30"/>
        <v>0</v>
      </c>
      <c r="K380" s="16">
        <f>VLOOKUP($D380,'Growth rate'!$B$3:$S$93,9,FALSE)*VLOOKUP($F380,BY_IND_Demand_Drivers!$B$5:$J$100,7,FALSE)</f>
        <v>707.01905804125829</v>
      </c>
      <c r="L380" s="16">
        <f>VLOOKUP($D380,'Growth rate'!$B$3:$S$93,9,FALSE)*VLOOKUP($F380,BY_IND_Demand_Drivers!$B$5:$J$100,8,FALSE)</f>
        <v>0</v>
      </c>
      <c r="M380" s="16">
        <f>VLOOKUP($D380,'Growth rate'!$B$3:$S$93,9,FALSE)*VLOOKUP($F380,BY_IND_Demand_Drivers!$B$5:$J$100,9,FALSE)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 t="shared" si="28"/>
        <v>430.99881778195106</v>
      </c>
      <c r="H381" s="16">
        <f t="shared" si="29"/>
        <v>0</v>
      </c>
      <c r="I381" s="16">
        <f t="shared" si="30"/>
        <v>0</v>
      </c>
      <c r="K381" s="16">
        <f>VLOOKUP($D381,'Growth rate'!$B$3:$S$93,9,FALSE)*VLOOKUP($F381,BY_IND_Demand_Drivers!$B$5:$J$100,7,FALSE)</f>
        <v>718.33136296991847</v>
      </c>
      <c r="L381" s="16">
        <f>VLOOKUP($D381,'Growth rate'!$B$3:$S$93,9,FALSE)*VLOOKUP($F381,BY_IND_Demand_Drivers!$B$5:$J$100,8,FALSE)</f>
        <v>0</v>
      </c>
      <c r="M381" s="16">
        <f>VLOOKUP($D381,'Growth rate'!$B$3:$S$93,9,FALSE)*VLOOKUP($F381,BY_IND_Demand_Drivers!$B$5:$J$100,9,FALSE)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 t="shared" si="28"/>
        <v>437.89479886646222</v>
      </c>
      <c r="H382" s="16">
        <f t="shared" si="29"/>
        <v>0</v>
      </c>
      <c r="I382" s="16">
        <f t="shared" si="30"/>
        <v>0</v>
      </c>
      <c r="K382" s="16">
        <f>VLOOKUP($D382,'Growth rate'!$B$3:$S$93,9,FALSE)*VLOOKUP($F382,BY_IND_Demand_Drivers!$B$5:$J$100,7,FALSE)</f>
        <v>729.82466477743708</v>
      </c>
      <c r="L382" s="16">
        <f>VLOOKUP($D382,'Growth rate'!$B$3:$S$93,9,FALSE)*VLOOKUP($F382,BY_IND_Demand_Drivers!$B$5:$J$100,8,FALSE)</f>
        <v>0</v>
      </c>
      <c r="M382" s="16">
        <f>VLOOKUP($D382,'Growth rate'!$B$3:$S$93,9,FALSE)*VLOOKUP($F382,BY_IND_Demand_Drivers!$B$5:$J$100,9,FALSE)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 t="shared" si="28"/>
        <v>444.90111564832563</v>
      </c>
      <c r="H383" s="16">
        <f t="shared" si="29"/>
        <v>0</v>
      </c>
      <c r="I383" s="16">
        <f t="shared" si="30"/>
        <v>0</v>
      </c>
      <c r="K383" s="16">
        <f>VLOOKUP($D383,'Growth rate'!$B$3:$S$93,9,FALSE)*VLOOKUP($F383,BY_IND_Demand_Drivers!$B$5:$J$100,7,FALSE)</f>
        <v>741.5018594138761</v>
      </c>
      <c r="L383" s="16">
        <f>VLOOKUP($D383,'Growth rate'!$B$3:$S$93,9,FALSE)*VLOOKUP($F383,BY_IND_Demand_Drivers!$B$5:$J$100,8,FALSE)</f>
        <v>0</v>
      </c>
      <c r="M383" s="16">
        <f>VLOOKUP($D383,'Growth rate'!$B$3:$S$93,9,FALSE)*VLOOKUP($F383,BY_IND_Demand_Drivers!$B$5:$J$100,9,FALSE)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 t="shared" si="28"/>
        <v>452.01953349869882</v>
      </c>
      <c r="H384" s="16">
        <f t="shared" si="29"/>
        <v>0</v>
      </c>
      <c r="I384" s="16">
        <f t="shared" si="30"/>
        <v>0</v>
      </c>
      <c r="K384" s="16">
        <f>VLOOKUP($D384,'Growth rate'!$B$3:$S$93,9,FALSE)*VLOOKUP($F384,BY_IND_Demand_Drivers!$B$5:$J$100,7,FALSE)</f>
        <v>753.36588916449807</v>
      </c>
      <c r="L384" s="16">
        <f>VLOOKUP($D384,'Growth rate'!$B$3:$S$93,9,FALSE)*VLOOKUP($F384,BY_IND_Demand_Drivers!$B$5:$J$100,8,FALSE)</f>
        <v>0</v>
      </c>
      <c r="M384" s="16">
        <f>VLOOKUP($D384,'Growth rate'!$B$3:$S$93,9,FALSE)*VLOOKUP($F384,BY_IND_Demand_Drivers!$B$5:$J$100,9,FALSE)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 t="shared" si="28"/>
        <v>459.25184603467795</v>
      </c>
      <c r="H385" s="16">
        <f t="shared" si="29"/>
        <v>0</v>
      </c>
      <c r="I385" s="16">
        <f t="shared" si="30"/>
        <v>0</v>
      </c>
      <c r="K385" s="16">
        <f>VLOOKUP($D385,'Growth rate'!$B$3:$S$93,9,FALSE)*VLOOKUP($F385,BY_IND_Demand_Drivers!$B$5:$J$100,7,FALSE)</f>
        <v>765.41974339112994</v>
      </c>
      <c r="L385" s="16">
        <f>VLOOKUP($D385,'Growth rate'!$B$3:$S$93,9,FALSE)*VLOOKUP($F385,BY_IND_Demand_Drivers!$B$5:$J$100,8,FALSE)</f>
        <v>0</v>
      </c>
      <c r="M385" s="16">
        <f>VLOOKUP($D385,'Growth rate'!$B$3:$S$93,9,FALSE)*VLOOKUP($F385,BY_IND_Demand_Drivers!$B$5:$J$100,9,FALSE)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 t="shared" si="28"/>
        <v>466.59987557123293</v>
      </c>
      <c r="H386" s="16">
        <f t="shared" si="29"/>
        <v>0</v>
      </c>
      <c r="I386" s="16">
        <f t="shared" si="30"/>
        <v>0</v>
      </c>
      <c r="K386" s="16">
        <f>VLOOKUP($D386,'Growth rate'!$B$3:$S$93,9,FALSE)*VLOOKUP($F386,BY_IND_Demand_Drivers!$B$5:$J$100,7,FALSE)</f>
        <v>777.66645928538821</v>
      </c>
      <c r="L386" s="16">
        <f>VLOOKUP($D386,'Growth rate'!$B$3:$S$93,9,FALSE)*VLOOKUP($F386,BY_IND_Demand_Drivers!$B$5:$J$100,8,FALSE)</f>
        <v>0</v>
      </c>
      <c r="M386" s="16">
        <f>VLOOKUP($D386,'Growth rate'!$B$3:$S$93,9,FALSE)*VLOOKUP($F386,BY_IND_Demand_Drivers!$B$5:$J$100,9,FALSE)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 t="shared" si="28"/>
        <v>474.06547358037255</v>
      </c>
      <c r="H387" s="16">
        <f t="shared" si="29"/>
        <v>0</v>
      </c>
      <c r="I387" s="16">
        <f t="shared" si="30"/>
        <v>0</v>
      </c>
      <c r="K387" s="16">
        <f>VLOOKUP($D387,'Growth rate'!$B$3:$S$93,9,FALSE)*VLOOKUP($F387,BY_IND_Demand_Drivers!$B$5:$J$100,7,FALSE)</f>
        <v>790.10912263395426</v>
      </c>
      <c r="L387" s="16">
        <f>VLOOKUP($D387,'Growth rate'!$B$3:$S$93,9,FALSE)*VLOOKUP($F387,BY_IND_Demand_Drivers!$B$5:$J$100,8,FALSE)</f>
        <v>0</v>
      </c>
      <c r="M387" s="16">
        <f>VLOOKUP($D387,'Growth rate'!$B$3:$S$93,9,FALSE)*VLOOKUP($F387,BY_IND_Demand_Drivers!$B$5:$J$100,9,FALSE)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 t="shared" si="28"/>
        <v>481.65052115765837</v>
      </c>
      <c r="H388" s="16">
        <f t="shared" si="29"/>
        <v>0</v>
      </c>
      <c r="I388" s="16">
        <f t="shared" si="30"/>
        <v>0</v>
      </c>
      <c r="K388" s="16">
        <f>VLOOKUP($D388,'Growth rate'!$B$3:$S$93,9,FALSE)*VLOOKUP($F388,BY_IND_Demand_Drivers!$B$5:$J$100,7,FALSE)</f>
        <v>802.75086859609735</v>
      </c>
      <c r="L388" s="16">
        <f>VLOOKUP($D388,'Growth rate'!$B$3:$S$93,9,FALSE)*VLOOKUP($F388,BY_IND_Demand_Drivers!$B$5:$J$100,8,FALSE)</f>
        <v>0</v>
      </c>
      <c r="M388" s="16">
        <f>VLOOKUP($D388,'Growth rate'!$B$3:$S$93,9,FALSE)*VLOOKUP($F388,BY_IND_Demand_Drivers!$B$5:$J$100,9,FALSE)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 t="shared" ref="G389:G452" si="33">K389*$N389</f>
        <v>489.35692949618101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rate'!$B$3:$S$93,9,FALSE)*VLOOKUP($F389,BY_IND_Demand_Drivers!$B$5:$J$100,7,FALSE)</f>
        <v>815.59488249363505</v>
      </c>
      <c r="L389" s="16">
        <f>VLOOKUP($D389,'Growth rate'!$B$3:$S$93,9,FALSE)*VLOOKUP($F389,BY_IND_Demand_Drivers!$B$5:$J$100,8,FALSE)</f>
        <v>0</v>
      </c>
      <c r="M389" s="16">
        <f>VLOOKUP($D389,'Growth rate'!$B$3:$S$93,9,FALSE)*VLOOKUP($F389,BY_IND_Demand_Drivers!$B$5:$J$100,9,FALSE)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 t="shared" si="33"/>
        <v>497.18664036811981</v>
      </c>
      <c r="H390" s="16">
        <f t="shared" si="34"/>
        <v>0</v>
      </c>
      <c r="I390" s="16">
        <f t="shared" si="35"/>
        <v>0</v>
      </c>
      <c r="K390" s="16">
        <f>VLOOKUP($D390,'Growth rate'!$B$3:$S$93,9,FALSE)*VLOOKUP($F390,BY_IND_Demand_Drivers!$B$5:$J$100,7,FALSE)</f>
        <v>828.64440061353309</v>
      </c>
      <c r="L390" s="16">
        <f>VLOOKUP($D390,'Growth rate'!$B$3:$S$93,9,FALSE)*VLOOKUP($F390,BY_IND_Demand_Drivers!$B$5:$J$100,8,FALSE)</f>
        <v>0</v>
      </c>
      <c r="M390" s="16">
        <f>VLOOKUP($D390,'Growth rate'!$B$3:$S$93,9,FALSE)*VLOOKUP($F390,BY_IND_Demand_Drivers!$B$5:$J$100,9,FALSE)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 t="shared" si="33"/>
        <v>505.14162661400985</v>
      </c>
      <c r="H391" s="16">
        <f t="shared" si="34"/>
        <v>0</v>
      </c>
      <c r="I391" s="16">
        <f t="shared" si="35"/>
        <v>0</v>
      </c>
      <c r="K391" s="16">
        <f>VLOOKUP($D391,'Growth rate'!$B$3:$S$93,9,FALSE)*VLOOKUP($F391,BY_IND_Demand_Drivers!$B$5:$J$100,7,FALSE)</f>
        <v>841.90271102334975</v>
      </c>
      <c r="L391" s="16">
        <f>VLOOKUP($D391,'Growth rate'!$B$3:$S$93,9,FALSE)*VLOOKUP($F391,BY_IND_Demand_Drivers!$B$5:$J$100,8,FALSE)</f>
        <v>0</v>
      </c>
      <c r="M391" s="16">
        <f>VLOOKUP($D391,'Growth rate'!$B$3:$S$93,9,FALSE)*VLOOKUP($F391,BY_IND_Demand_Drivers!$B$5:$J$100,9,FALSE)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 t="shared" si="33"/>
        <v>513.22389263983405</v>
      </c>
      <c r="H392" s="16">
        <f t="shared" si="34"/>
        <v>0</v>
      </c>
      <c r="I392" s="16">
        <f t="shared" si="35"/>
        <v>0</v>
      </c>
      <c r="K392" s="16">
        <f>VLOOKUP($D392,'Growth rate'!$B$3:$S$93,9,FALSE)*VLOOKUP($F392,BY_IND_Demand_Drivers!$B$5:$J$100,7,FALSE)</f>
        <v>855.37315439972349</v>
      </c>
      <c r="L392" s="16">
        <f>VLOOKUP($D392,'Growth rate'!$B$3:$S$93,9,FALSE)*VLOOKUP($F392,BY_IND_Demand_Drivers!$B$5:$J$100,8,FALSE)</f>
        <v>0</v>
      </c>
      <c r="M392" s="16">
        <f>VLOOKUP($D392,'Growth rate'!$B$3:$S$93,9,FALSE)*VLOOKUP($F392,BY_IND_Demand_Drivers!$B$5:$J$100,9,FALSE)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 t="shared" si="33"/>
        <v>521.43547492207142</v>
      </c>
      <c r="H393" s="16">
        <f t="shared" si="34"/>
        <v>0</v>
      </c>
      <c r="I393" s="16">
        <f t="shared" si="35"/>
        <v>0</v>
      </c>
      <c r="K393" s="16">
        <f>VLOOKUP($D393,'Growth rate'!$B$3:$S$93,9,FALSE)*VLOOKUP($F393,BY_IND_Demand_Drivers!$B$5:$J$100,7,FALSE)</f>
        <v>869.05912487011904</v>
      </c>
      <c r="L393" s="16">
        <f>VLOOKUP($D393,'Growth rate'!$B$3:$S$93,9,FALSE)*VLOOKUP($F393,BY_IND_Demand_Drivers!$B$5:$J$100,8,FALSE)</f>
        <v>0</v>
      </c>
      <c r="M393" s="16">
        <f>VLOOKUP($D393,'Growth rate'!$B$3:$S$93,9,FALSE)*VLOOKUP($F393,BY_IND_Demand_Drivers!$B$5:$J$100,9,FALSE)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 t="shared" si="33"/>
        <v>529.77844252082457</v>
      </c>
      <c r="H394" s="16">
        <f t="shared" si="34"/>
        <v>0</v>
      </c>
      <c r="I394" s="16">
        <f t="shared" si="35"/>
        <v>0</v>
      </c>
      <c r="K394" s="16">
        <f>VLOOKUP($D394,'Growth rate'!$B$3:$S$93,9,FALSE)*VLOOKUP($F394,BY_IND_Demand_Drivers!$B$5:$J$100,7,FALSE)</f>
        <v>882.96407086804095</v>
      </c>
      <c r="L394" s="16">
        <f>VLOOKUP($D394,'Growth rate'!$B$3:$S$93,9,FALSE)*VLOOKUP($F394,BY_IND_Demand_Drivers!$B$5:$J$100,8,FALSE)</f>
        <v>0</v>
      </c>
      <c r="M394" s="16">
        <f>VLOOKUP($D394,'Growth rate'!$B$3:$S$93,9,FALSE)*VLOOKUP($F394,BY_IND_Demand_Drivers!$B$5:$J$100,9,FALSE)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 t="shared" si="33"/>
        <v>538.25489760115784</v>
      </c>
      <c r="H395" s="16">
        <f t="shared" si="34"/>
        <v>0</v>
      </c>
      <c r="I395" s="16">
        <f t="shared" si="35"/>
        <v>0</v>
      </c>
      <c r="K395" s="16">
        <f>VLOOKUP($D395,'Growth rate'!$B$3:$S$93,9,FALSE)*VLOOKUP($F395,BY_IND_Demand_Drivers!$B$5:$J$100,7,FALSE)</f>
        <v>897.09149600192973</v>
      </c>
      <c r="L395" s="16">
        <f>VLOOKUP($D395,'Growth rate'!$B$3:$S$93,9,FALSE)*VLOOKUP($F395,BY_IND_Demand_Drivers!$B$5:$J$100,8,FALSE)</f>
        <v>0</v>
      </c>
      <c r="M395" s="16">
        <f>VLOOKUP($D395,'Growth rate'!$B$3:$S$93,9,FALSE)*VLOOKUP($F395,BY_IND_Demand_Drivers!$B$5:$J$100,9,FALSE)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 t="shared" si="33"/>
        <v>546.86697596277622</v>
      </c>
      <c r="H396" s="16">
        <f t="shared" si="34"/>
        <v>0</v>
      </c>
      <c r="I396" s="16">
        <f t="shared" si="35"/>
        <v>0</v>
      </c>
      <c r="K396" s="16">
        <f>VLOOKUP($D396,'Growth rate'!$B$3:$S$93,9,FALSE)*VLOOKUP($F396,BY_IND_Demand_Drivers!$B$5:$J$100,7,FALSE)</f>
        <v>911.44495993796045</v>
      </c>
      <c r="L396" s="16">
        <f>VLOOKUP($D396,'Growth rate'!$B$3:$S$93,9,FALSE)*VLOOKUP($F396,BY_IND_Demand_Drivers!$B$5:$J$100,8,FALSE)</f>
        <v>0</v>
      </c>
      <c r="M396" s="16">
        <f>VLOOKUP($D396,'Growth rate'!$B$3:$S$93,9,FALSE)*VLOOKUP($F396,BY_IND_Demand_Drivers!$B$5:$J$100,9,FALSE)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 t="shared" si="33"/>
        <v>555.61684757818068</v>
      </c>
      <c r="H397" s="16">
        <f t="shared" si="34"/>
        <v>0</v>
      </c>
      <c r="I397" s="16">
        <f t="shared" si="35"/>
        <v>0</v>
      </c>
      <c r="K397" s="16">
        <f>VLOOKUP($D397,'Growth rate'!$B$3:$S$93,9,FALSE)*VLOOKUP($F397,BY_IND_Demand_Drivers!$B$5:$J$100,7,FALSE)</f>
        <v>926.02807929696792</v>
      </c>
      <c r="L397" s="16">
        <f>VLOOKUP($D397,'Growth rate'!$B$3:$S$93,9,FALSE)*VLOOKUP($F397,BY_IND_Demand_Drivers!$B$5:$J$100,8,FALSE)</f>
        <v>0</v>
      </c>
      <c r="M397" s="16">
        <f>VLOOKUP($D397,'Growth rate'!$B$3:$S$93,9,FALSE)*VLOOKUP($F397,BY_IND_Demand_Drivers!$B$5:$J$100,9,FALSE)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 t="shared" si="33"/>
        <v>564.50671713943166</v>
      </c>
      <c r="H398" s="16">
        <f t="shared" si="34"/>
        <v>0</v>
      </c>
      <c r="I398" s="16">
        <f t="shared" si="35"/>
        <v>0</v>
      </c>
      <c r="K398" s="16">
        <f>VLOOKUP($D398,'Growth rate'!$B$3:$S$93,9,FALSE)*VLOOKUP($F398,BY_IND_Demand_Drivers!$B$5:$J$100,7,FALSE)</f>
        <v>940.84452856571943</v>
      </c>
      <c r="L398" s="16">
        <f>VLOOKUP($D398,'Growth rate'!$B$3:$S$93,9,FALSE)*VLOOKUP($F398,BY_IND_Demand_Drivers!$B$5:$J$100,8,FALSE)</f>
        <v>0</v>
      </c>
      <c r="M398" s="16">
        <f>VLOOKUP($D398,'Growth rate'!$B$3:$S$93,9,FALSE)*VLOOKUP($F398,BY_IND_Demand_Drivers!$B$5:$J$100,9,FALSE)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 t="shared" si="33"/>
        <v>573.53882461366265</v>
      </c>
      <c r="H399" s="16">
        <f t="shared" si="34"/>
        <v>0</v>
      </c>
      <c r="I399" s="16">
        <f t="shared" si="35"/>
        <v>0</v>
      </c>
      <c r="K399" s="16">
        <f>VLOOKUP($D399,'Growth rate'!$B$3:$S$93,9,FALSE)*VLOOKUP($F399,BY_IND_Demand_Drivers!$B$5:$J$100,7,FALSE)</f>
        <v>955.89804102277105</v>
      </c>
      <c r="L399" s="16">
        <f>VLOOKUP($D399,'Growth rate'!$B$3:$S$93,9,FALSE)*VLOOKUP($F399,BY_IND_Demand_Drivers!$B$5:$J$100,8,FALSE)</f>
        <v>0</v>
      </c>
      <c r="M399" s="16">
        <f>VLOOKUP($D399,'Growth rate'!$B$3:$S$93,9,FALSE)*VLOOKUP($F399,BY_IND_Demand_Drivers!$B$5:$J$100,9,FALSE)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 t="shared" si="33"/>
        <v>582.71544580748116</v>
      </c>
      <c r="H400" s="16">
        <f t="shared" si="34"/>
        <v>0</v>
      </c>
      <c r="I400" s="16">
        <f t="shared" si="35"/>
        <v>0</v>
      </c>
      <c r="K400" s="16">
        <f>VLOOKUP($D400,'Growth rate'!$B$3:$S$93,9,FALSE)*VLOOKUP($F400,BY_IND_Demand_Drivers!$B$5:$J$100,7,FALSE)</f>
        <v>971.19240967913538</v>
      </c>
      <c r="L400" s="16">
        <f>VLOOKUP($D400,'Growth rate'!$B$3:$S$93,9,FALSE)*VLOOKUP($F400,BY_IND_Demand_Drivers!$B$5:$J$100,8,FALSE)</f>
        <v>0</v>
      </c>
      <c r="M400" s="16">
        <f>VLOOKUP($D400,'Growth rate'!$B$3:$S$93,9,FALSE)*VLOOKUP($F400,BY_IND_Demand_Drivers!$B$5:$J$100,9,FALSE)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 t="shared" si="33"/>
        <v>592.03889294040107</v>
      </c>
      <c r="H401" s="16">
        <f t="shared" si="34"/>
        <v>0</v>
      </c>
      <c r="I401" s="16">
        <f t="shared" si="35"/>
        <v>0</v>
      </c>
      <c r="K401" s="16">
        <f>VLOOKUP($D401,'Growth rate'!$B$3:$S$93,9,FALSE)*VLOOKUP($F401,BY_IND_Demand_Drivers!$B$5:$J$100,7,FALSE)</f>
        <v>986.73148823400174</v>
      </c>
      <c r="L401" s="16">
        <f>VLOOKUP($D401,'Growth rate'!$B$3:$S$93,9,FALSE)*VLOOKUP($F401,BY_IND_Demand_Drivers!$B$5:$J$100,8,FALSE)</f>
        <v>0</v>
      </c>
      <c r="M401" s="16">
        <f>VLOOKUP($D401,'Growth rate'!$B$3:$S$93,9,FALSE)*VLOOKUP($F401,BY_IND_Demand_Drivers!$B$5:$J$100,9,FALSE)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 t="shared" si="33"/>
        <v>601.51151522744726</v>
      </c>
      <c r="H402" s="16">
        <f t="shared" si="34"/>
        <v>0</v>
      </c>
      <c r="I402" s="16">
        <f t="shared" si="35"/>
        <v>0</v>
      </c>
      <c r="K402" s="16">
        <f>VLOOKUP($D402,'Growth rate'!$B$3:$S$93,9,FALSE)*VLOOKUP($F402,BY_IND_Demand_Drivers!$B$5:$J$100,7,FALSE)</f>
        <v>1002.5191920457455</v>
      </c>
      <c r="L402" s="16">
        <f>VLOOKUP($D402,'Growth rate'!$B$3:$S$93,9,FALSE)*VLOOKUP($F402,BY_IND_Demand_Drivers!$B$5:$J$100,8,FALSE)</f>
        <v>0</v>
      </c>
      <c r="M402" s="16">
        <f>VLOOKUP($D402,'Growth rate'!$B$3:$S$93,9,FALSE)*VLOOKUP($F402,BY_IND_Demand_Drivers!$B$5:$J$100,9,FALSE)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 t="shared" si="33"/>
        <v>611.1356994710867</v>
      </c>
      <c r="H403" s="16">
        <f t="shared" si="34"/>
        <v>0</v>
      </c>
      <c r="I403" s="16">
        <f t="shared" si="35"/>
        <v>0</v>
      </c>
      <c r="K403" s="16">
        <f>VLOOKUP($D403,'Growth rate'!$B$3:$S$93,9,FALSE)*VLOOKUP($F403,BY_IND_Demand_Drivers!$B$5:$J$100,7,FALSE)</f>
        <v>1018.5594991184778</v>
      </c>
      <c r="L403" s="16">
        <f>VLOOKUP($D403,'Growth rate'!$B$3:$S$93,9,FALSE)*VLOOKUP($F403,BY_IND_Demand_Drivers!$B$5:$J$100,8,FALSE)</f>
        <v>0</v>
      </c>
      <c r="M403" s="16">
        <f>VLOOKUP($D403,'Growth rate'!$B$3:$S$93,9,FALSE)*VLOOKUP($F403,BY_IND_Demand_Drivers!$B$5:$J$100,9,FALSE)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 t="shared" si="33"/>
        <v>620.91387066262394</v>
      </c>
      <c r="H404" s="16">
        <f t="shared" si="34"/>
        <v>0</v>
      </c>
      <c r="I404" s="16">
        <f t="shared" si="35"/>
        <v>0</v>
      </c>
      <c r="K404" s="16">
        <f>VLOOKUP($D404,'Growth rate'!$B$3:$S$93,9,FALSE)*VLOOKUP($F404,BY_IND_Demand_Drivers!$B$5:$J$100,7,FALSE)</f>
        <v>1034.8564511043733</v>
      </c>
      <c r="L404" s="16">
        <f>VLOOKUP($D404,'Growth rate'!$B$3:$S$93,9,FALSE)*VLOOKUP($F404,BY_IND_Demand_Drivers!$B$5:$J$100,8,FALSE)</f>
        <v>0</v>
      </c>
      <c r="M404" s="16">
        <f>VLOOKUP($D404,'Growth rate'!$B$3:$S$93,9,FALSE)*VLOOKUP($F404,BY_IND_Demand_Drivers!$B$5:$J$100,9,FALSE)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 t="shared" si="33"/>
        <v>630.84849259322596</v>
      </c>
      <c r="H405" s="16">
        <f t="shared" si="34"/>
        <v>0</v>
      </c>
      <c r="I405" s="16">
        <f t="shared" si="35"/>
        <v>0</v>
      </c>
      <c r="K405" s="16">
        <f>VLOOKUP($D405,'Growth rate'!$B$3:$S$93,9,FALSE)*VLOOKUP($F405,BY_IND_Demand_Drivers!$B$5:$J$100,7,FALSE)</f>
        <v>1051.4141543220433</v>
      </c>
      <c r="L405" s="16">
        <f>VLOOKUP($D405,'Growth rate'!$B$3:$S$93,9,FALSE)*VLOOKUP($F405,BY_IND_Demand_Drivers!$B$5:$J$100,8,FALSE)</f>
        <v>0</v>
      </c>
      <c r="M405" s="16">
        <f>VLOOKUP($D405,'Growth rate'!$B$3:$S$93,9,FALSE)*VLOOKUP($F405,BY_IND_Demand_Drivers!$B$5:$J$100,9,FALSE)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 t="shared" si="33"/>
        <v>640.94206847471753</v>
      </c>
      <c r="H406" s="16">
        <f t="shared" si="34"/>
        <v>0</v>
      </c>
      <c r="I406" s="16">
        <f t="shared" si="35"/>
        <v>0</v>
      </c>
      <c r="K406" s="16">
        <f>VLOOKUP($D406,'Growth rate'!$B$3:$S$93,9,FALSE)*VLOOKUP($F406,BY_IND_Demand_Drivers!$B$5:$J$100,7,FALSE)</f>
        <v>1068.236780791196</v>
      </c>
      <c r="L406" s="16">
        <f>VLOOKUP($D406,'Growth rate'!$B$3:$S$93,9,FALSE)*VLOOKUP($F406,BY_IND_Demand_Drivers!$B$5:$J$100,8,FALSE)</f>
        <v>0</v>
      </c>
      <c r="M406" s="16">
        <f>VLOOKUP($D406,'Growth rate'!$B$3:$S$93,9,FALSE)*VLOOKUP($F406,BY_IND_Demand_Drivers!$B$5:$J$100,9,FALSE)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 t="shared" si="33"/>
        <v>651.19714157031308</v>
      </c>
      <c r="H407" s="16">
        <f t="shared" si="34"/>
        <v>0</v>
      </c>
      <c r="I407" s="16">
        <f t="shared" si="35"/>
        <v>0</v>
      </c>
      <c r="K407" s="16">
        <f>VLOOKUP($D407,'Growth rate'!$B$3:$S$93,9,FALSE)*VLOOKUP($F407,BY_IND_Demand_Drivers!$B$5:$J$100,7,FALSE)</f>
        <v>1085.3285692838551</v>
      </c>
      <c r="L407" s="16">
        <f>VLOOKUP($D407,'Growth rate'!$B$3:$S$93,9,FALSE)*VLOOKUP($F407,BY_IND_Demand_Drivers!$B$5:$J$100,8,FALSE)</f>
        <v>0</v>
      </c>
      <c r="M407" s="16">
        <f>VLOOKUP($D407,'Growth rate'!$B$3:$S$93,9,FALSE)*VLOOKUP($F407,BY_IND_Demand_Drivers!$B$5:$J$100,9,FALSE)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 t="shared" si="33"/>
        <v>661.61629583543811</v>
      </c>
      <c r="H408" s="16">
        <f t="shared" si="34"/>
        <v>0</v>
      </c>
      <c r="I408" s="16">
        <f t="shared" si="35"/>
        <v>0</v>
      </c>
      <c r="K408" s="16">
        <f>VLOOKUP($D408,'Growth rate'!$B$3:$S$93,9,FALSE)*VLOOKUP($F408,BY_IND_Demand_Drivers!$B$5:$J$100,7,FALSE)</f>
        <v>1102.6938263923969</v>
      </c>
      <c r="L408" s="16">
        <f>VLOOKUP($D408,'Growth rate'!$B$3:$S$93,9,FALSE)*VLOOKUP($F408,BY_IND_Demand_Drivers!$B$5:$J$100,8,FALSE)</f>
        <v>0</v>
      </c>
      <c r="M408" s="16">
        <f>VLOOKUP($D408,'Growth rate'!$B$3:$S$93,9,FALSE)*VLOOKUP($F408,BY_IND_Demand_Drivers!$B$5:$J$100,9,FALSE)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 t="shared" si="33"/>
        <v>672.20215656880521</v>
      </c>
      <c r="H409" s="16">
        <f t="shared" si="34"/>
        <v>0</v>
      </c>
      <c r="I409" s="16">
        <f t="shared" si="35"/>
        <v>0</v>
      </c>
      <c r="K409" s="16">
        <f>VLOOKUP($D409,'Growth rate'!$B$3:$S$93,9,FALSE)*VLOOKUP($F409,BY_IND_Demand_Drivers!$B$5:$J$100,7,FALSE)</f>
        <v>1120.3369276146755</v>
      </c>
      <c r="L409" s="16">
        <f>VLOOKUP($D409,'Growth rate'!$B$3:$S$93,9,FALSE)*VLOOKUP($F409,BY_IND_Demand_Drivers!$B$5:$J$100,8,FALSE)</f>
        <v>0</v>
      </c>
      <c r="M409" s="16">
        <f>VLOOKUP($D409,'Growth rate'!$B$3:$S$93,9,FALSE)*VLOOKUP($F409,BY_IND_Demand_Drivers!$B$5:$J$100,9,FALSE)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 t="shared" si="33"/>
        <v>682.95739107390614</v>
      </c>
      <c r="H410" s="16">
        <f t="shared" si="34"/>
        <v>0</v>
      </c>
      <c r="I410" s="16">
        <f t="shared" si="35"/>
        <v>0</v>
      </c>
      <c r="K410" s="16">
        <f>VLOOKUP($D410,'Growth rate'!$B$3:$S$93,9,FALSE)*VLOOKUP($F410,BY_IND_Demand_Drivers!$B$5:$J$100,7,FALSE)</f>
        <v>1138.2623184565102</v>
      </c>
      <c r="L410" s="16">
        <f>VLOOKUP($D410,'Growth rate'!$B$3:$S$93,9,FALSE)*VLOOKUP($F410,BY_IND_Demand_Drivers!$B$5:$J$100,8,FALSE)</f>
        <v>0</v>
      </c>
      <c r="M410" s="16">
        <f>VLOOKUP($D410,'Growth rate'!$B$3:$S$93,9,FALSE)*VLOOKUP($F410,BY_IND_Demand_Drivers!$B$5:$J$100,9,FALSE)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 t="shared" si="33"/>
        <v>693.88470933108863</v>
      </c>
      <c r="H411" s="16">
        <f t="shared" si="34"/>
        <v>0</v>
      </c>
      <c r="I411" s="16">
        <f t="shared" si="35"/>
        <v>0</v>
      </c>
      <c r="K411" s="16">
        <f>VLOOKUP($D411,'Growth rate'!$B$3:$S$93,9,FALSE)*VLOOKUP($F411,BY_IND_Demand_Drivers!$B$5:$J$100,7,FALSE)</f>
        <v>1156.4745155518144</v>
      </c>
      <c r="L411" s="16">
        <f>VLOOKUP($D411,'Growth rate'!$B$3:$S$93,9,FALSE)*VLOOKUP($F411,BY_IND_Demand_Drivers!$B$5:$J$100,8,FALSE)</f>
        <v>0</v>
      </c>
      <c r="M411" s="16">
        <f>VLOOKUP($D411,'Growth rate'!$B$3:$S$93,9,FALSE)*VLOOKUP($F411,BY_IND_Demand_Drivers!$B$5:$J$100,9,FALSE)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 t="shared" si="33"/>
        <v>704.98686468038613</v>
      </c>
      <c r="H412" s="16">
        <f t="shared" si="34"/>
        <v>0</v>
      </c>
      <c r="I412" s="16">
        <f t="shared" si="35"/>
        <v>0</v>
      </c>
      <c r="K412" s="16">
        <f>VLOOKUP($D412,'Growth rate'!$B$3:$S$93,9,FALSE)*VLOOKUP($F412,BY_IND_Demand_Drivers!$B$5:$J$100,7,FALSE)</f>
        <v>1174.9781078006436</v>
      </c>
      <c r="L412" s="16">
        <f>VLOOKUP($D412,'Growth rate'!$B$3:$S$93,9,FALSE)*VLOOKUP($F412,BY_IND_Demand_Drivers!$B$5:$J$100,8,FALSE)</f>
        <v>0</v>
      </c>
      <c r="M412" s="16">
        <f>VLOOKUP($D412,'Growth rate'!$B$3:$S$93,9,FALSE)*VLOOKUP($F412,BY_IND_Demand_Drivers!$B$5:$J$100,9,FALSE)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 t="shared" si="33"/>
        <v>716.26665451527231</v>
      </c>
      <c r="H413" s="16">
        <f t="shared" si="34"/>
        <v>0</v>
      </c>
      <c r="I413" s="16">
        <f t="shared" si="35"/>
        <v>0</v>
      </c>
      <c r="K413" s="16">
        <f>VLOOKUP($D413,'Growth rate'!$B$3:$S$93,9,FALSE)*VLOOKUP($F413,BY_IND_Demand_Drivers!$B$5:$J$100,7,FALSE)</f>
        <v>1193.7777575254538</v>
      </c>
      <c r="L413" s="16">
        <f>VLOOKUP($D413,'Growth rate'!$B$3:$S$93,9,FALSE)*VLOOKUP($F413,BY_IND_Demand_Drivers!$B$5:$J$100,8,FALSE)</f>
        <v>0</v>
      </c>
      <c r="M413" s="16">
        <f>VLOOKUP($D413,'Growth rate'!$B$3:$S$93,9,FALSE)*VLOOKUP($F413,BY_IND_Demand_Drivers!$B$5:$J$100,9,FALSE)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 t="shared" si="33"/>
        <v>1.5883059564356401</v>
      </c>
      <c r="H414" s="16">
        <f t="shared" si="34"/>
        <v>0</v>
      </c>
      <c r="I414" s="16">
        <f t="shared" si="35"/>
        <v>0</v>
      </c>
      <c r="K414" s="16">
        <f>VLOOKUP($D414,'Growth rate'!$B$3:$S$93,9,FALSE)*VLOOKUP($F414,BY_IND_Demand_Drivers!$B$5:$J$100,7,FALSE)</f>
        <v>1.5883059564356401</v>
      </c>
      <c r="L414" s="16">
        <f>VLOOKUP($D414,'Growth rate'!$B$3:$S$93,9,FALSE)*VLOOKUP($F414,BY_IND_Demand_Drivers!$B$5:$J$100,8,FALSE)</f>
        <v>0</v>
      </c>
      <c r="M414" s="16">
        <f>VLOOKUP($D414,'Growth rate'!$B$3:$S$93,9,FALSE)*VLOOKUP($F414,BY_IND_Demand_Drivers!$B$5:$J$100,9,FALSE)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 t="shared" si="33"/>
        <v>1.717018054948896</v>
      </c>
      <c r="H415" s="16">
        <f t="shared" si="34"/>
        <v>0</v>
      </c>
      <c r="I415" s="16">
        <f t="shared" si="35"/>
        <v>0</v>
      </c>
      <c r="K415" s="16">
        <f>VLOOKUP($D415,'Growth rate'!$B$3:$S$93,9,FALSE)*VLOOKUP($F415,BY_IND_Demand_Drivers!$B$5:$J$100,7,FALSE)</f>
        <v>1.717018054948896</v>
      </c>
      <c r="L415" s="16">
        <f>VLOOKUP($D415,'Growth rate'!$B$3:$S$93,9,FALSE)*VLOOKUP($F415,BY_IND_Demand_Drivers!$B$5:$J$100,8,FALSE)</f>
        <v>0</v>
      </c>
      <c r="M415" s="16">
        <f>VLOOKUP($D415,'Growth rate'!$B$3:$S$93,9,FALSE)*VLOOKUP($F415,BY_IND_Demand_Drivers!$B$5:$J$100,9,FALSE)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 t="shared" si="33"/>
        <v>1.845730153462152</v>
      </c>
      <c r="H416" s="16">
        <f t="shared" si="34"/>
        <v>0</v>
      </c>
      <c r="I416" s="16">
        <f t="shared" si="35"/>
        <v>0</v>
      </c>
      <c r="K416" s="16">
        <f>VLOOKUP($D416,'Growth rate'!$B$3:$S$93,9,FALSE)*VLOOKUP($F416,BY_IND_Demand_Drivers!$B$5:$J$100,7,FALSE)</f>
        <v>1.845730153462152</v>
      </c>
      <c r="L416" s="16">
        <f>VLOOKUP($D416,'Growth rate'!$B$3:$S$93,9,FALSE)*VLOOKUP($F416,BY_IND_Demand_Drivers!$B$5:$J$100,8,FALSE)</f>
        <v>0</v>
      </c>
      <c r="M416" s="16">
        <f>VLOOKUP($D416,'Growth rate'!$B$3:$S$93,9,FALSE)*VLOOKUP($F416,BY_IND_Demand_Drivers!$B$5:$J$100,9,FALSE)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 t="shared" si="33"/>
        <v>1.9744422519754079</v>
      </c>
      <c r="H417" s="16">
        <f t="shared" si="34"/>
        <v>0</v>
      </c>
      <c r="I417" s="16">
        <f t="shared" si="35"/>
        <v>0</v>
      </c>
      <c r="K417" s="16">
        <f>VLOOKUP($D417,'Growth rate'!$B$3:$S$93,9,FALSE)*VLOOKUP($F417,BY_IND_Demand_Drivers!$B$5:$J$100,7,FALSE)</f>
        <v>1.9744422519754079</v>
      </c>
      <c r="L417" s="16">
        <f>VLOOKUP($D417,'Growth rate'!$B$3:$S$93,9,FALSE)*VLOOKUP($F417,BY_IND_Demand_Drivers!$B$5:$J$100,8,FALSE)</f>
        <v>0</v>
      </c>
      <c r="M417" s="16">
        <f>VLOOKUP($D417,'Growth rate'!$B$3:$S$93,9,FALSE)*VLOOKUP($F417,BY_IND_Demand_Drivers!$B$5:$J$100,9,FALSE)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 t="shared" si="33"/>
        <v>2.1031543504886638</v>
      </c>
      <c r="H418" s="16">
        <f t="shared" si="34"/>
        <v>0</v>
      </c>
      <c r="I418" s="16">
        <f t="shared" si="35"/>
        <v>0</v>
      </c>
      <c r="K418" s="16">
        <f>VLOOKUP($D418,'Growth rate'!$B$3:$S$93,9,FALSE)*VLOOKUP($F418,BY_IND_Demand_Drivers!$B$5:$J$100,7,FALSE)</f>
        <v>2.1031543504886638</v>
      </c>
      <c r="L418" s="16">
        <f>VLOOKUP($D418,'Growth rate'!$B$3:$S$93,9,FALSE)*VLOOKUP($F418,BY_IND_Demand_Drivers!$B$5:$J$100,8,FALSE)</f>
        <v>0</v>
      </c>
      <c r="M418" s="16">
        <f>VLOOKUP($D418,'Growth rate'!$B$3:$S$93,9,FALSE)*VLOOKUP($F418,BY_IND_Demand_Drivers!$B$5:$J$100,9,FALSE)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 t="shared" si="33"/>
        <v>2.2318664490019198</v>
      </c>
      <c r="H419" s="16">
        <f t="shared" si="34"/>
        <v>0</v>
      </c>
      <c r="I419" s="16">
        <f t="shared" si="35"/>
        <v>0</v>
      </c>
      <c r="K419" s="16">
        <f>VLOOKUP($D419,'Growth rate'!$B$3:$S$93,9,FALSE)*VLOOKUP($F419,BY_IND_Demand_Drivers!$B$5:$J$100,7,FALSE)</f>
        <v>2.2318664490019198</v>
      </c>
      <c r="L419" s="16">
        <f>VLOOKUP($D419,'Growth rate'!$B$3:$S$93,9,FALSE)*VLOOKUP($F419,BY_IND_Demand_Drivers!$B$5:$J$100,8,FALSE)</f>
        <v>0</v>
      </c>
      <c r="M419" s="16">
        <f>VLOOKUP($D419,'Growth rate'!$B$3:$S$93,9,FALSE)*VLOOKUP($F419,BY_IND_Demand_Drivers!$B$5:$J$100,9,FALSE)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 t="shared" si="33"/>
        <v>2.1245206927636584</v>
      </c>
      <c r="H420" s="16">
        <f t="shared" si="34"/>
        <v>0</v>
      </c>
      <c r="I420" s="16">
        <f t="shared" si="35"/>
        <v>0</v>
      </c>
      <c r="K420" s="16">
        <f>VLOOKUP($D420,'Growth rate'!$B$3:$S$93,9,FALSE)*VLOOKUP($F420,BY_IND_Demand_Drivers!$B$5:$J$100,7,FALSE)</f>
        <v>2.3605785475151757</v>
      </c>
      <c r="L420" s="16">
        <f>VLOOKUP($D420,'Growth rate'!$B$3:$S$93,9,FALSE)*VLOOKUP($F420,BY_IND_Demand_Drivers!$B$5:$J$100,8,FALSE)</f>
        <v>0</v>
      </c>
      <c r="M420" s="16">
        <f>VLOOKUP($D420,'Growth rate'!$B$3:$S$93,9,FALSE)*VLOOKUP($F420,BY_IND_Demand_Drivers!$B$5:$J$100,9,FALSE)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 t="shared" si="33"/>
        <v>2.2154686749653036</v>
      </c>
      <c r="H421" s="16">
        <f t="shared" si="34"/>
        <v>0</v>
      </c>
      <c r="I421" s="16">
        <f t="shared" si="35"/>
        <v>0</v>
      </c>
      <c r="K421" s="16">
        <f>VLOOKUP($D421,'Growth rate'!$B$3:$S$93,9,FALSE)*VLOOKUP($F421,BY_IND_Demand_Drivers!$B$5:$J$100,7,FALSE)</f>
        <v>2.4892906460284312</v>
      </c>
      <c r="L421" s="16">
        <f>VLOOKUP($D421,'Growth rate'!$B$3:$S$93,9,FALSE)*VLOOKUP($F421,BY_IND_Demand_Drivers!$B$5:$J$100,8,FALSE)</f>
        <v>0</v>
      </c>
      <c r="M421" s="16">
        <f>VLOOKUP($D421,'Growth rate'!$B$3:$S$93,9,FALSE)*VLOOKUP($F421,BY_IND_Demand_Drivers!$B$5:$J$100,9,FALSE)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 t="shared" si="33"/>
        <v>2.3038424151966845</v>
      </c>
      <c r="H422" s="16">
        <f t="shared" si="34"/>
        <v>0</v>
      </c>
      <c r="I422" s="16">
        <f t="shared" si="35"/>
        <v>0</v>
      </c>
      <c r="K422" s="16">
        <f>VLOOKUP($D422,'Growth rate'!$B$3:$S$93,9,FALSE)*VLOOKUP($F422,BY_IND_Demand_Drivers!$B$5:$J$100,7,FALSE)</f>
        <v>2.6180027445416871</v>
      </c>
      <c r="L422" s="16">
        <f>VLOOKUP($D422,'Growth rate'!$B$3:$S$93,9,FALSE)*VLOOKUP($F422,BY_IND_Demand_Drivers!$B$5:$J$100,8,FALSE)</f>
        <v>0</v>
      </c>
      <c r="M422" s="16">
        <f>VLOOKUP($D422,'Growth rate'!$B$3:$S$93,9,FALSE)*VLOOKUP($F422,BY_IND_Demand_Drivers!$B$5:$J$100,9,FALSE)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 t="shared" si="33"/>
        <v>2.3896419134578006</v>
      </c>
      <c r="H423" s="16">
        <f t="shared" si="34"/>
        <v>0</v>
      </c>
      <c r="I423" s="16">
        <f t="shared" si="35"/>
        <v>0</v>
      </c>
      <c r="K423" s="16">
        <f>VLOOKUP($D423,'Growth rate'!$B$3:$S$93,9,FALSE)*VLOOKUP($F423,BY_IND_Demand_Drivers!$B$5:$J$100,7,FALSE)</f>
        <v>2.7467148430549431</v>
      </c>
      <c r="L423" s="16">
        <f>VLOOKUP($D423,'Growth rate'!$B$3:$S$93,9,FALSE)*VLOOKUP($F423,BY_IND_Demand_Drivers!$B$5:$J$100,8,FALSE)</f>
        <v>0</v>
      </c>
      <c r="M423" s="16">
        <f>VLOOKUP($D423,'Growth rate'!$B$3:$S$93,9,FALSE)*VLOOKUP($F423,BY_IND_Demand_Drivers!$B$5:$J$100,9,FALSE)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 t="shared" si="33"/>
        <v>2.4728671697486511</v>
      </c>
      <c r="H424" s="16">
        <f t="shared" si="34"/>
        <v>0</v>
      </c>
      <c r="I424" s="16">
        <f t="shared" si="35"/>
        <v>0</v>
      </c>
      <c r="K424" s="16">
        <f>VLOOKUP($D424,'Growth rate'!$B$3:$S$93,9,FALSE)*VLOOKUP($F424,BY_IND_Demand_Drivers!$B$5:$J$100,7,FALSE)</f>
        <v>2.875426941568199</v>
      </c>
      <c r="L424" s="16">
        <f>VLOOKUP($D424,'Growth rate'!$B$3:$S$93,9,FALSE)*VLOOKUP($F424,BY_IND_Demand_Drivers!$B$5:$J$100,8,FALSE)</f>
        <v>0</v>
      </c>
      <c r="M424" s="16">
        <f>VLOOKUP($D424,'Growth rate'!$B$3:$S$93,9,FALSE)*VLOOKUP($F424,BY_IND_Demand_Drivers!$B$5:$J$100,9,FALSE)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 t="shared" si="33"/>
        <v>2.5535181840692367</v>
      </c>
      <c r="H425" s="16">
        <f t="shared" si="34"/>
        <v>0</v>
      </c>
      <c r="I425" s="16">
        <f t="shared" si="35"/>
        <v>0</v>
      </c>
      <c r="K425" s="16">
        <f>VLOOKUP($D425,'Growth rate'!$B$3:$S$93,9,FALSE)*VLOOKUP($F425,BY_IND_Demand_Drivers!$B$5:$J$100,7,FALSE)</f>
        <v>3.0041390400814549</v>
      </c>
      <c r="L425" s="16">
        <f>VLOOKUP($D425,'Growth rate'!$B$3:$S$93,9,FALSE)*VLOOKUP($F425,BY_IND_Demand_Drivers!$B$5:$J$100,8,FALSE)</f>
        <v>0</v>
      </c>
      <c r="M425" s="16">
        <f>VLOOKUP($D425,'Growth rate'!$B$3:$S$93,9,FALSE)*VLOOKUP($F425,BY_IND_Demand_Drivers!$B$5:$J$100,9,FALSE)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 t="shared" si="33"/>
        <v>2.6237628285730703</v>
      </c>
      <c r="H426" s="16">
        <f t="shared" si="34"/>
        <v>0</v>
      </c>
      <c r="I426" s="16">
        <f t="shared" si="35"/>
        <v>0</v>
      </c>
      <c r="K426" s="16">
        <f>VLOOKUP($D426,'Growth rate'!$B$3:$S$93,9,FALSE)*VLOOKUP($F426,BY_IND_Demand_Drivers!$B$5:$J$100,7,FALSE)</f>
        <v>3.1328511385947109</v>
      </c>
      <c r="L426" s="16">
        <f>VLOOKUP($D426,'Growth rate'!$B$3:$S$93,9,FALSE)*VLOOKUP($F426,BY_IND_Demand_Drivers!$B$5:$J$100,8,FALSE)</f>
        <v>0</v>
      </c>
      <c r="M426" s="16">
        <f>VLOOKUP($D426,'Growth rate'!$B$3:$S$93,9,FALSE)*VLOOKUP($F426,BY_IND_Demand_Drivers!$B$5:$J$100,9,FALSE)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 t="shared" si="33"/>
        <v>2.6907896706140724</v>
      </c>
      <c r="H427" s="16">
        <f t="shared" si="34"/>
        <v>0</v>
      </c>
      <c r="I427" s="16">
        <f t="shared" si="35"/>
        <v>0</v>
      </c>
      <c r="K427" s="16">
        <f>VLOOKUP($D427,'Growth rate'!$B$3:$S$93,9,FALSE)*VLOOKUP($F427,BY_IND_Demand_Drivers!$B$5:$J$100,7,FALSE)</f>
        <v>3.2615632371079668</v>
      </c>
      <c r="L427" s="16">
        <f>VLOOKUP($D427,'Growth rate'!$B$3:$S$93,9,FALSE)*VLOOKUP($F427,BY_IND_Demand_Drivers!$B$5:$J$100,8,FALSE)</f>
        <v>0</v>
      </c>
      <c r="M427" s="16">
        <f>VLOOKUP($D427,'Growth rate'!$B$3:$S$93,9,FALSE)*VLOOKUP($F427,BY_IND_Demand_Drivers!$B$5:$J$100,9,FALSE)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 t="shared" si="33"/>
        <v>2.7545987101922433</v>
      </c>
      <c r="H428" s="16">
        <f t="shared" si="34"/>
        <v>0</v>
      </c>
      <c r="I428" s="16">
        <f t="shared" si="35"/>
        <v>0</v>
      </c>
      <c r="K428" s="16">
        <f>VLOOKUP($D428,'Growth rate'!$B$3:$S$93,9,FALSE)*VLOOKUP($F428,BY_IND_Demand_Drivers!$B$5:$J$100,7,FALSE)</f>
        <v>3.3902753356212227</v>
      </c>
      <c r="L428" s="16">
        <f>VLOOKUP($D428,'Growth rate'!$B$3:$S$93,9,FALSE)*VLOOKUP($F428,BY_IND_Demand_Drivers!$B$5:$J$100,8,FALSE)</f>
        <v>0</v>
      </c>
      <c r="M428" s="16">
        <f>VLOOKUP($D428,'Growth rate'!$B$3:$S$93,9,FALSE)*VLOOKUP($F428,BY_IND_Demand_Drivers!$B$5:$J$100,9,FALSE)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 t="shared" si="33"/>
        <v>2.8151899473075828</v>
      </c>
      <c r="H429" s="16">
        <f t="shared" si="34"/>
        <v>0</v>
      </c>
      <c r="I429" s="16">
        <f t="shared" si="35"/>
        <v>0</v>
      </c>
      <c r="K429" s="16">
        <f>VLOOKUP($D429,'Growth rate'!$B$3:$S$93,9,FALSE)*VLOOKUP($F429,BY_IND_Demand_Drivers!$B$5:$J$100,7,FALSE)</f>
        <v>3.5189874341344787</v>
      </c>
      <c r="L429" s="16">
        <f>VLOOKUP($D429,'Growth rate'!$B$3:$S$93,9,FALSE)*VLOOKUP($F429,BY_IND_Demand_Drivers!$B$5:$J$100,8,FALSE)</f>
        <v>0</v>
      </c>
      <c r="M429" s="16">
        <f>VLOOKUP($D429,'Growth rate'!$B$3:$S$93,9,FALSE)*VLOOKUP($F429,BY_IND_Demand_Drivers!$B$5:$J$100,9,FALSE)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 t="shared" si="33"/>
        <v>2.8725633819600911</v>
      </c>
      <c r="H430" s="16">
        <f t="shared" si="34"/>
        <v>0</v>
      </c>
      <c r="I430" s="16">
        <f t="shared" si="35"/>
        <v>0</v>
      </c>
      <c r="K430" s="16">
        <f>VLOOKUP($D430,'Growth rate'!$B$3:$S$93,9,FALSE)*VLOOKUP($F430,BY_IND_Demand_Drivers!$B$5:$J$100,7,FALSE)</f>
        <v>3.6476995326477346</v>
      </c>
      <c r="L430" s="16">
        <f>VLOOKUP($D430,'Growth rate'!$B$3:$S$93,9,FALSE)*VLOOKUP($F430,BY_IND_Demand_Drivers!$B$5:$J$100,8,FALSE)</f>
        <v>0</v>
      </c>
      <c r="M430" s="16">
        <f>VLOOKUP($D430,'Growth rate'!$B$3:$S$93,9,FALSE)*VLOOKUP($F430,BY_IND_Demand_Drivers!$B$5:$J$100,9,FALSE)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 t="shared" si="33"/>
        <v>2.9267190141497674</v>
      </c>
      <c r="H431" s="16">
        <f t="shared" si="34"/>
        <v>0</v>
      </c>
      <c r="I431" s="16">
        <f t="shared" si="35"/>
        <v>0</v>
      </c>
      <c r="K431" s="16">
        <f>VLOOKUP($D431,'Growth rate'!$B$3:$S$93,9,FALSE)*VLOOKUP($F431,BY_IND_Demand_Drivers!$B$5:$J$100,7,FALSE)</f>
        <v>3.7764116311609905</v>
      </c>
      <c r="L431" s="16">
        <f>VLOOKUP($D431,'Growth rate'!$B$3:$S$93,9,FALSE)*VLOOKUP($F431,BY_IND_Demand_Drivers!$B$5:$J$100,8,FALSE)</f>
        <v>0</v>
      </c>
      <c r="M431" s="16">
        <f>VLOOKUP($D431,'Growth rate'!$B$3:$S$93,9,FALSE)*VLOOKUP($F431,BY_IND_Demand_Drivers!$B$5:$J$100,9,FALSE)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 t="shared" si="33"/>
        <v>2.9776568438766127</v>
      </c>
      <c r="H432" s="16">
        <f t="shared" si="34"/>
        <v>0</v>
      </c>
      <c r="I432" s="16">
        <f t="shared" si="35"/>
        <v>0</v>
      </c>
      <c r="K432" s="16">
        <f>VLOOKUP($D432,'Growth rate'!$B$3:$S$93,9,FALSE)*VLOOKUP($F432,BY_IND_Demand_Drivers!$B$5:$J$100,7,FALSE)</f>
        <v>3.9051237296742465</v>
      </c>
      <c r="L432" s="16">
        <f>VLOOKUP($D432,'Growth rate'!$B$3:$S$93,9,FALSE)*VLOOKUP($F432,BY_IND_Demand_Drivers!$B$5:$J$100,8,FALSE)</f>
        <v>0</v>
      </c>
      <c r="M432" s="16">
        <f>VLOOKUP($D432,'Growth rate'!$B$3:$S$93,9,FALSE)*VLOOKUP($F432,BY_IND_Demand_Drivers!$B$5:$J$100,9,FALSE)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 t="shared" si="33"/>
        <v>3.0253768711406268</v>
      </c>
      <c r="H433" s="16">
        <f t="shared" si="34"/>
        <v>0</v>
      </c>
      <c r="I433" s="16">
        <f t="shared" si="35"/>
        <v>0</v>
      </c>
      <c r="K433" s="16">
        <f>VLOOKUP($D433,'Growth rate'!$B$3:$S$93,9,FALSE)*VLOOKUP($F433,BY_IND_Demand_Drivers!$B$5:$J$100,7,FALSE)</f>
        <v>4.0338358281875024</v>
      </c>
      <c r="L433" s="16">
        <f>VLOOKUP($D433,'Growth rate'!$B$3:$S$93,9,FALSE)*VLOOKUP($F433,BY_IND_Demand_Drivers!$B$5:$J$100,8,FALSE)</f>
        <v>0</v>
      </c>
      <c r="M433" s="16">
        <f>VLOOKUP($D433,'Growth rate'!$B$3:$S$93,9,FALSE)*VLOOKUP($F433,BY_IND_Demand_Drivers!$B$5:$J$100,9,FALSE)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 t="shared" si="33"/>
        <v>3.0698790959418085</v>
      </c>
      <c r="H434" s="16">
        <f t="shared" si="34"/>
        <v>0</v>
      </c>
      <c r="I434" s="16">
        <f t="shared" si="35"/>
        <v>0</v>
      </c>
      <c r="K434" s="16">
        <f>VLOOKUP($D434,'Growth rate'!$B$3:$S$93,9,FALSE)*VLOOKUP($F434,BY_IND_Demand_Drivers!$B$5:$J$100,7,FALSE)</f>
        <v>4.1625479267007579</v>
      </c>
      <c r="L434" s="16">
        <f>VLOOKUP($D434,'Growth rate'!$B$3:$S$93,9,FALSE)*VLOOKUP($F434,BY_IND_Demand_Drivers!$B$5:$J$100,8,FALSE)</f>
        <v>0</v>
      </c>
      <c r="M434" s="16">
        <f>VLOOKUP($D434,'Growth rate'!$B$3:$S$93,9,FALSE)*VLOOKUP($F434,BY_IND_Demand_Drivers!$B$5:$J$100,9,FALSE)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 t="shared" si="33"/>
        <v>3.1111635182801605</v>
      </c>
      <c r="H435" s="16">
        <f t="shared" si="34"/>
        <v>0</v>
      </c>
      <c r="I435" s="16">
        <f t="shared" si="35"/>
        <v>0</v>
      </c>
      <c r="K435" s="16">
        <f>VLOOKUP($D435,'Growth rate'!$B$3:$S$93,9,FALSE)*VLOOKUP($F435,BY_IND_Demand_Drivers!$B$5:$J$100,7,FALSE)</f>
        <v>4.2912600252140143</v>
      </c>
      <c r="L435" s="16">
        <f>VLOOKUP($D435,'Growth rate'!$B$3:$S$93,9,FALSE)*VLOOKUP($F435,BY_IND_Demand_Drivers!$B$5:$J$100,8,FALSE)</f>
        <v>0</v>
      </c>
      <c r="M435" s="16">
        <f>VLOOKUP($D435,'Growth rate'!$B$3:$S$93,9,FALSE)*VLOOKUP($F435,BY_IND_Demand_Drivers!$B$5:$J$100,9,FALSE)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 t="shared" si="33"/>
        <v>3.1492301381556795</v>
      </c>
      <c r="H436" s="16">
        <f t="shared" si="34"/>
        <v>0</v>
      </c>
      <c r="I436" s="16">
        <f t="shared" si="35"/>
        <v>0</v>
      </c>
      <c r="K436" s="16">
        <f>VLOOKUP($D436,'Growth rate'!$B$3:$S$93,9,FALSE)*VLOOKUP($F436,BY_IND_Demand_Drivers!$B$5:$J$100,7,FALSE)</f>
        <v>4.4199721237272698</v>
      </c>
      <c r="L436" s="16">
        <f>VLOOKUP($D436,'Growth rate'!$B$3:$S$93,9,FALSE)*VLOOKUP($F436,BY_IND_Demand_Drivers!$B$5:$J$100,8,FALSE)</f>
        <v>0</v>
      </c>
      <c r="M436" s="16">
        <f>VLOOKUP($D436,'Growth rate'!$B$3:$S$93,9,FALSE)*VLOOKUP($F436,BY_IND_Demand_Drivers!$B$5:$J$100,9,FALSE)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 t="shared" si="33"/>
        <v>3.184078955568368</v>
      </c>
      <c r="H437" s="16">
        <f t="shared" si="34"/>
        <v>0</v>
      </c>
      <c r="I437" s="16">
        <f t="shared" si="35"/>
        <v>0</v>
      </c>
      <c r="K437" s="16">
        <f>VLOOKUP($D437,'Growth rate'!$B$3:$S$93,9,FALSE)*VLOOKUP($F437,BY_IND_Demand_Drivers!$B$5:$J$100,7,FALSE)</f>
        <v>4.5486842222405262</v>
      </c>
      <c r="L437" s="16">
        <f>VLOOKUP($D437,'Growth rate'!$B$3:$S$93,9,FALSE)*VLOOKUP($F437,BY_IND_Demand_Drivers!$B$5:$J$100,8,FALSE)</f>
        <v>0</v>
      </c>
      <c r="M437" s="16">
        <f>VLOOKUP($D437,'Growth rate'!$B$3:$S$93,9,FALSE)*VLOOKUP($F437,BY_IND_Demand_Drivers!$B$5:$J$100,9,FALSE)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 t="shared" si="33"/>
        <v>3.2157099705182248</v>
      </c>
      <c r="H438" s="16">
        <f t="shared" si="34"/>
        <v>0</v>
      </c>
      <c r="I438" s="16">
        <f t="shared" si="35"/>
        <v>0</v>
      </c>
      <c r="K438" s="16">
        <f>VLOOKUP($D438,'Growth rate'!$B$3:$S$93,9,FALSE)*VLOOKUP($F438,BY_IND_Demand_Drivers!$B$5:$J$100,7,FALSE)</f>
        <v>4.6773963207537816</v>
      </c>
      <c r="L438" s="16">
        <f>VLOOKUP($D438,'Growth rate'!$B$3:$S$93,9,FALSE)*VLOOKUP($F438,BY_IND_Demand_Drivers!$B$5:$J$100,8,FALSE)</f>
        <v>0</v>
      </c>
      <c r="M438" s="16">
        <f>VLOOKUP($D438,'Growth rate'!$B$3:$S$93,9,FALSE)*VLOOKUP($F438,BY_IND_Demand_Drivers!$B$5:$J$100,9,FALSE)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 t="shared" si="33"/>
        <v>3.2441231830052502</v>
      </c>
      <c r="H439" s="16">
        <f t="shared" si="34"/>
        <v>0</v>
      </c>
      <c r="I439" s="16">
        <f t="shared" si="35"/>
        <v>0</v>
      </c>
      <c r="K439" s="16">
        <f>VLOOKUP($D439,'Growth rate'!$B$3:$S$93,9,FALSE)*VLOOKUP($F439,BY_IND_Demand_Drivers!$B$5:$J$100,7,FALSE)</f>
        <v>4.806108419267038</v>
      </c>
      <c r="L439" s="16">
        <f>VLOOKUP($D439,'Growth rate'!$B$3:$S$93,9,FALSE)*VLOOKUP($F439,BY_IND_Demand_Drivers!$B$5:$J$100,8,FALSE)</f>
        <v>0</v>
      </c>
      <c r="M439" s="16">
        <f>VLOOKUP($D439,'Growth rate'!$B$3:$S$93,9,FALSE)*VLOOKUP($F439,BY_IND_Demand_Drivers!$B$5:$J$100,9,FALSE)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 t="shared" si="33"/>
        <v>3.2693185930294444</v>
      </c>
      <c r="H440" s="16">
        <f t="shared" si="34"/>
        <v>0</v>
      </c>
      <c r="I440" s="16">
        <f t="shared" si="35"/>
        <v>0</v>
      </c>
      <c r="K440" s="16">
        <f>VLOOKUP($D440,'Growth rate'!$B$3:$S$93,9,FALSE)*VLOOKUP($F440,BY_IND_Demand_Drivers!$B$5:$J$100,7,FALSE)</f>
        <v>4.9348205177802935</v>
      </c>
      <c r="L440" s="16">
        <f>VLOOKUP($D440,'Growth rate'!$B$3:$S$93,9,FALSE)*VLOOKUP($F440,BY_IND_Demand_Drivers!$B$5:$J$100,8,FALSE)</f>
        <v>0</v>
      </c>
      <c r="M440" s="16">
        <f>VLOOKUP($D440,'Growth rate'!$B$3:$S$93,9,FALSE)*VLOOKUP($F440,BY_IND_Demand_Drivers!$B$5:$J$100,9,FALSE)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 t="shared" si="33"/>
        <v>3.2912962005908062</v>
      </c>
      <c r="H441" s="16">
        <f t="shared" si="34"/>
        <v>0</v>
      </c>
      <c r="I441" s="16">
        <f t="shared" si="35"/>
        <v>0</v>
      </c>
      <c r="K441" s="16">
        <f>VLOOKUP($D441,'Growth rate'!$B$3:$S$93,9,FALSE)*VLOOKUP($F441,BY_IND_Demand_Drivers!$B$5:$J$100,7,FALSE)</f>
        <v>5.063532616293549</v>
      </c>
      <c r="L441" s="16">
        <f>VLOOKUP($D441,'Growth rate'!$B$3:$S$93,9,FALSE)*VLOOKUP($F441,BY_IND_Demand_Drivers!$B$5:$J$100,8,FALSE)</f>
        <v>0</v>
      </c>
      <c r="M441" s="16">
        <f>VLOOKUP($D441,'Growth rate'!$B$3:$S$93,9,FALSE)*VLOOKUP($F441,BY_IND_Demand_Drivers!$B$5:$J$100,9,FALSE)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 t="shared" si="33"/>
        <v>3.3100560056893382</v>
      </c>
      <c r="H442" s="16">
        <f t="shared" si="34"/>
        <v>0</v>
      </c>
      <c r="I442" s="16">
        <f t="shared" si="35"/>
        <v>0</v>
      </c>
      <c r="K442" s="16">
        <f>VLOOKUP($D442,'Growth rate'!$B$3:$S$93,9,FALSE)*VLOOKUP($F442,BY_IND_Demand_Drivers!$B$5:$J$100,7,FALSE)</f>
        <v>5.1922447148068054</v>
      </c>
      <c r="L442" s="16">
        <f>VLOOKUP($D442,'Growth rate'!$B$3:$S$93,9,FALSE)*VLOOKUP($F442,BY_IND_Demand_Drivers!$B$5:$J$100,8,FALSE)</f>
        <v>0</v>
      </c>
      <c r="M442" s="16">
        <f>VLOOKUP($D442,'Growth rate'!$B$3:$S$93,9,FALSE)*VLOOKUP($F442,BY_IND_Demand_Drivers!$B$5:$J$100,9,FALSE)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 t="shared" si="33"/>
        <v>3.3255980083250378</v>
      </c>
      <c r="H443" s="16">
        <f t="shared" si="34"/>
        <v>0</v>
      </c>
      <c r="I443" s="16">
        <f t="shared" si="35"/>
        <v>0</v>
      </c>
      <c r="K443" s="16">
        <f>VLOOKUP($D443,'Growth rate'!$B$3:$S$93,9,FALSE)*VLOOKUP($F443,BY_IND_Demand_Drivers!$B$5:$J$100,7,FALSE)</f>
        <v>5.3209568133200609</v>
      </c>
      <c r="L443" s="16">
        <f>VLOOKUP($D443,'Growth rate'!$B$3:$S$93,9,FALSE)*VLOOKUP($F443,BY_IND_Demand_Drivers!$B$5:$J$100,8,FALSE)</f>
        <v>0</v>
      </c>
      <c r="M443" s="16">
        <f>VLOOKUP($D443,'Growth rate'!$B$3:$S$93,9,FALSE)*VLOOKUP($F443,BY_IND_Demand_Drivers!$B$5:$J$100,9,FALSE)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 t="shared" si="33"/>
        <v>3.3379222084979063</v>
      </c>
      <c r="H444" s="16">
        <f t="shared" si="34"/>
        <v>0</v>
      </c>
      <c r="I444" s="16">
        <f t="shared" si="35"/>
        <v>0</v>
      </c>
      <c r="K444" s="16">
        <f>VLOOKUP($D444,'Growth rate'!$B$3:$S$93,9,FALSE)*VLOOKUP($F444,BY_IND_Demand_Drivers!$B$5:$J$100,7,FALSE)</f>
        <v>5.4496689118333173</v>
      </c>
      <c r="L444" s="16">
        <f>VLOOKUP($D444,'Growth rate'!$B$3:$S$93,9,FALSE)*VLOOKUP($F444,BY_IND_Demand_Drivers!$B$5:$J$100,8,FALSE)</f>
        <v>0</v>
      </c>
      <c r="M444" s="16">
        <f>VLOOKUP($D444,'Growth rate'!$B$3:$S$93,9,FALSE)*VLOOKUP($F444,BY_IND_Demand_Drivers!$B$5:$J$100,9,FALSE)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 t="shared" si="33"/>
        <v>3.3470286062079437</v>
      </c>
      <c r="H445" s="16">
        <f t="shared" si="34"/>
        <v>0</v>
      </c>
      <c r="I445" s="16">
        <f t="shared" si="35"/>
        <v>0</v>
      </c>
      <c r="K445" s="16">
        <f>VLOOKUP($D445,'Growth rate'!$B$3:$S$93,9,FALSE)*VLOOKUP($F445,BY_IND_Demand_Drivers!$B$5:$J$100,7,FALSE)</f>
        <v>5.5783810103465727</v>
      </c>
      <c r="L445" s="16">
        <f>VLOOKUP($D445,'Growth rate'!$B$3:$S$93,9,FALSE)*VLOOKUP($F445,BY_IND_Demand_Drivers!$B$5:$J$100,8,FALSE)</f>
        <v>0</v>
      </c>
      <c r="M445" s="16">
        <f>VLOOKUP($D445,'Growth rate'!$B$3:$S$93,9,FALSE)*VLOOKUP($F445,BY_IND_Demand_Drivers!$B$5:$J$100,9,FALSE)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 t="shared" si="33"/>
        <v>3.4005810639072713</v>
      </c>
      <c r="H446" s="16">
        <f t="shared" si="34"/>
        <v>0</v>
      </c>
      <c r="I446" s="16">
        <f t="shared" si="35"/>
        <v>0</v>
      </c>
      <c r="K446" s="16">
        <f>VLOOKUP($D446,'Growth rate'!$B$3:$S$93,9,FALSE)*VLOOKUP($F446,BY_IND_Demand_Drivers!$B$5:$J$100,7,FALSE)</f>
        <v>5.6676351065121189</v>
      </c>
      <c r="L446" s="16">
        <f>VLOOKUP($D446,'Growth rate'!$B$3:$S$93,9,FALSE)*VLOOKUP($F446,BY_IND_Demand_Drivers!$B$5:$J$100,8,FALSE)</f>
        <v>0</v>
      </c>
      <c r="M446" s="16">
        <f>VLOOKUP($D446,'Growth rate'!$B$3:$S$93,9,FALSE)*VLOOKUP($F446,BY_IND_Demand_Drivers!$B$5:$J$100,9,FALSE)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 t="shared" si="33"/>
        <v>3.4549903609297874</v>
      </c>
      <c r="H447" s="16">
        <f t="shared" si="34"/>
        <v>0</v>
      </c>
      <c r="I447" s="16">
        <f t="shared" si="35"/>
        <v>0</v>
      </c>
      <c r="K447" s="16">
        <f>VLOOKUP($D447,'Growth rate'!$B$3:$S$93,9,FALSE)*VLOOKUP($F447,BY_IND_Demand_Drivers!$B$5:$J$100,7,FALSE)</f>
        <v>5.7583172682163122</v>
      </c>
      <c r="L447" s="16">
        <f>VLOOKUP($D447,'Growth rate'!$B$3:$S$93,9,FALSE)*VLOOKUP($F447,BY_IND_Demand_Drivers!$B$5:$J$100,8,FALSE)</f>
        <v>0</v>
      </c>
      <c r="M447" s="16">
        <f>VLOOKUP($D447,'Growth rate'!$B$3:$S$93,9,FALSE)*VLOOKUP($F447,BY_IND_Demand_Drivers!$B$5:$J$100,9,FALSE)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 t="shared" si="33"/>
        <v>3.5102702067046638</v>
      </c>
      <c r="H448" s="16">
        <f t="shared" si="34"/>
        <v>0</v>
      </c>
      <c r="I448" s="16">
        <f t="shared" si="35"/>
        <v>0</v>
      </c>
      <c r="K448" s="16">
        <f>VLOOKUP($D448,'Growth rate'!$B$3:$S$93,9,FALSE)*VLOOKUP($F448,BY_IND_Demand_Drivers!$B$5:$J$100,7,FALSE)</f>
        <v>5.8504503445077729</v>
      </c>
      <c r="L448" s="16">
        <f>VLOOKUP($D448,'Growth rate'!$B$3:$S$93,9,FALSE)*VLOOKUP($F448,BY_IND_Demand_Drivers!$B$5:$J$100,8,FALSE)</f>
        <v>0</v>
      </c>
      <c r="M448" s="16">
        <f>VLOOKUP($D448,'Growth rate'!$B$3:$S$93,9,FALSE)*VLOOKUP($F448,BY_IND_Demand_Drivers!$B$5:$J$100,9,FALSE)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 t="shared" si="33"/>
        <v>3.5664345300119393</v>
      </c>
      <c r="H449" s="16">
        <f t="shared" si="34"/>
        <v>0</v>
      </c>
      <c r="I449" s="16">
        <f t="shared" si="35"/>
        <v>0</v>
      </c>
      <c r="K449" s="16">
        <f>VLOOKUP($D449,'Growth rate'!$B$3:$S$93,9,FALSE)*VLOOKUP($F449,BY_IND_Demand_Drivers!$B$5:$J$100,7,FALSE)</f>
        <v>5.9440575500198989</v>
      </c>
      <c r="L449" s="16">
        <f>VLOOKUP($D449,'Growth rate'!$B$3:$S$93,9,FALSE)*VLOOKUP($F449,BY_IND_Demand_Drivers!$B$5:$J$100,8,FALSE)</f>
        <v>0</v>
      </c>
      <c r="M449" s="16">
        <f>VLOOKUP($D449,'Growth rate'!$B$3:$S$93,9,FALSE)*VLOOKUP($F449,BY_IND_Demand_Drivers!$B$5:$J$100,9,FALSE)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 t="shared" si="33"/>
        <v>3.6234974824921289</v>
      </c>
      <c r="H450" s="16">
        <f t="shared" si="34"/>
        <v>0</v>
      </c>
      <c r="I450" s="16">
        <f t="shared" si="35"/>
        <v>0</v>
      </c>
      <c r="K450" s="16">
        <f>VLOOKUP($D450,'Growth rate'!$B$3:$S$93,9,FALSE)*VLOOKUP($F450,BY_IND_Demand_Drivers!$B$5:$J$100,7,FALSE)</f>
        <v>6.039162470820215</v>
      </c>
      <c r="L450" s="16">
        <f>VLOOKUP($D450,'Growth rate'!$B$3:$S$93,9,FALSE)*VLOOKUP($F450,BY_IND_Demand_Drivers!$B$5:$J$100,8,FALSE)</f>
        <v>0</v>
      </c>
      <c r="M450" s="16">
        <f>VLOOKUP($D450,'Growth rate'!$B$3:$S$93,9,FALSE)*VLOOKUP($F450,BY_IND_Demand_Drivers!$B$5:$J$100,9,FALSE)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 t="shared" si="33"/>
        <v>3.6814734422120026</v>
      </c>
      <c r="H451" s="16">
        <f t="shared" si="34"/>
        <v>0</v>
      </c>
      <c r="I451" s="16">
        <f t="shared" si="35"/>
        <v>0</v>
      </c>
      <c r="K451" s="16">
        <f>VLOOKUP($D451,'Growth rate'!$B$3:$S$93,9,FALSE)*VLOOKUP($F451,BY_IND_Demand_Drivers!$B$5:$J$100,7,FALSE)</f>
        <v>6.1357890703533382</v>
      </c>
      <c r="L451" s="16">
        <f>VLOOKUP($D451,'Growth rate'!$B$3:$S$93,9,FALSE)*VLOOKUP($F451,BY_IND_Demand_Drivers!$B$5:$J$100,8,FALSE)</f>
        <v>0</v>
      </c>
      <c r="M451" s="16">
        <f>VLOOKUP($D451,'Growth rate'!$B$3:$S$93,9,FALSE)*VLOOKUP($F451,BY_IND_Demand_Drivers!$B$5:$J$100,9,FALSE)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 t="shared" si="33"/>
        <v>3.740377017287396</v>
      </c>
      <c r="H452" s="16">
        <f t="shared" si="34"/>
        <v>0</v>
      </c>
      <c r="I452" s="16">
        <f t="shared" si="35"/>
        <v>0</v>
      </c>
      <c r="K452" s="16">
        <f>VLOOKUP($D452,'Growth rate'!$B$3:$S$93,9,FALSE)*VLOOKUP($F452,BY_IND_Demand_Drivers!$B$5:$J$100,7,FALSE)</f>
        <v>6.2339616954789934</v>
      </c>
      <c r="L452" s="16">
        <f>VLOOKUP($D452,'Growth rate'!$B$3:$S$93,9,FALSE)*VLOOKUP($F452,BY_IND_Demand_Drivers!$B$5:$J$100,8,FALSE)</f>
        <v>0</v>
      </c>
      <c r="M452" s="16">
        <f>VLOOKUP($D452,'Growth rate'!$B$3:$S$93,9,FALSE)*VLOOKUP($F452,BY_IND_Demand_Drivers!$B$5:$J$100,9,FALSE)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 t="shared" ref="G453:G516" si="39">K453*$N453</f>
        <v>3.8002230495639946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rate'!$B$3:$S$93,9,FALSE)*VLOOKUP($F453,BY_IND_Demand_Drivers!$B$5:$J$100,7,FALSE)</f>
        <v>6.3337050826066577</v>
      </c>
      <c r="L453" s="16">
        <f>VLOOKUP($D453,'Growth rate'!$B$3:$S$93,9,FALSE)*VLOOKUP($F453,BY_IND_Demand_Drivers!$B$5:$J$100,8,FALSE)</f>
        <v>0</v>
      </c>
      <c r="M453" s="16">
        <f>VLOOKUP($D453,'Growth rate'!$B$3:$S$93,9,FALSE)*VLOOKUP($F453,BY_IND_Demand_Drivers!$B$5:$J$100,9,FALSE)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 t="shared" si="39"/>
        <v>3.8610266183570183</v>
      </c>
      <c r="H454" s="16">
        <f t="shared" si="40"/>
        <v>0</v>
      </c>
      <c r="I454" s="16">
        <f t="shared" si="41"/>
        <v>0</v>
      </c>
      <c r="K454" s="16">
        <f>VLOOKUP($D454,'Growth rate'!$B$3:$S$93,9,FALSE)*VLOOKUP($F454,BY_IND_Demand_Drivers!$B$5:$J$100,7,FALSE)</f>
        <v>6.4350443639283643</v>
      </c>
      <c r="L454" s="16">
        <f>VLOOKUP($D454,'Growth rate'!$B$3:$S$93,9,FALSE)*VLOOKUP($F454,BY_IND_Demand_Drivers!$B$5:$J$100,8,FALSE)</f>
        <v>0</v>
      </c>
      <c r="M454" s="16">
        <f>VLOOKUP($D454,'Growth rate'!$B$3:$S$93,9,FALSE)*VLOOKUP($F454,BY_IND_Demand_Drivers!$B$5:$J$100,9,FALSE)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 t="shared" si="39"/>
        <v>3.9228030442507302</v>
      </c>
      <c r="H455" s="16">
        <f t="shared" si="40"/>
        <v>0</v>
      </c>
      <c r="I455" s="16">
        <f t="shared" si="41"/>
        <v>0</v>
      </c>
      <c r="K455" s="16">
        <f>VLOOKUP($D455,'Growth rate'!$B$3:$S$93,9,FALSE)*VLOOKUP($F455,BY_IND_Demand_Drivers!$B$5:$J$100,7,FALSE)</f>
        <v>6.5380050737512176</v>
      </c>
      <c r="L455" s="16">
        <f>VLOOKUP($D455,'Growth rate'!$B$3:$S$93,9,FALSE)*VLOOKUP($F455,BY_IND_Demand_Drivers!$B$5:$J$100,8,FALSE)</f>
        <v>0</v>
      </c>
      <c r="M455" s="16">
        <f>VLOOKUP($D455,'Growth rate'!$B$3:$S$93,9,FALSE)*VLOOKUP($F455,BY_IND_Demand_Drivers!$B$5:$J$100,9,FALSE)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 t="shared" si="39"/>
        <v>3.9855678929587417</v>
      </c>
      <c r="H456" s="16">
        <f t="shared" si="40"/>
        <v>0</v>
      </c>
      <c r="I456" s="16">
        <f t="shared" si="41"/>
        <v>0</v>
      </c>
      <c r="K456" s="16">
        <f>VLOOKUP($D456,'Growth rate'!$B$3:$S$93,9,FALSE)*VLOOKUP($F456,BY_IND_Demand_Drivers!$B$5:$J$100,7,FALSE)</f>
        <v>6.6426131549312366</v>
      </c>
      <c r="L456" s="16">
        <f>VLOOKUP($D456,'Growth rate'!$B$3:$S$93,9,FALSE)*VLOOKUP($F456,BY_IND_Demand_Drivers!$B$5:$J$100,8,FALSE)</f>
        <v>0</v>
      </c>
      <c r="M456" s="16">
        <f>VLOOKUP($D456,'Growth rate'!$B$3:$S$93,9,FALSE)*VLOOKUP($F456,BY_IND_Demand_Drivers!$B$5:$J$100,9,FALSE)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 t="shared" si="39"/>
        <v>4.0493369792460809</v>
      </c>
      <c r="H457" s="16">
        <f t="shared" si="40"/>
        <v>0</v>
      </c>
      <c r="I457" s="16">
        <f t="shared" si="41"/>
        <v>0</v>
      </c>
      <c r="K457" s="16">
        <f>VLOOKUP($D457,'Growth rate'!$B$3:$S$93,9,FALSE)*VLOOKUP($F457,BY_IND_Demand_Drivers!$B$5:$J$100,7,FALSE)</f>
        <v>6.7488949654101358</v>
      </c>
      <c r="L457" s="16">
        <f>VLOOKUP($D457,'Growth rate'!$B$3:$S$93,9,FALSE)*VLOOKUP($F457,BY_IND_Demand_Drivers!$B$5:$J$100,8,FALSE)</f>
        <v>0</v>
      </c>
      <c r="M457" s="16">
        <f>VLOOKUP($D457,'Growth rate'!$B$3:$S$93,9,FALSE)*VLOOKUP($F457,BY_IND_Demand_Drivers!$B$5:$J$100,9,FALSE)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 t="shared" si="39"/>
        <v>4.1141263709140201</v>
      </c>
      <c r="H458" s="16">
        <f t="shared" si="40"/>
        <v>0</v>
      </c>
      <c r="I458" s="16">
        <f t="shared" si="41"/>
        <v>0</v>
      </c>
      <c r="K458" s="16">
        <f>VLOOKUP($D458,'Growth rate'!$B$3:$S$93,9,FALSE)*VLOOKUP($F458,BY_IND_Demand_Drivers!$B$5:$J$100,7,FALSE)</f>
        <v>6.8568772848566999</v>
      </c>
      <c r="L458" s="16">
        <f>VLOOKUP($D458,'Growth rate'!$B$3:$S$93,9,FALSE)*VLOOKUP($F458,BY_IND_Demand_Drivers!$B$5:$J$100,8,FALSE)</f>
        <v>0</v>
      </c>
      <c r="M458" s="16">
        <f>VLOOKUP($D458,'Growth rate'!$B$3:$S$93,9,FALSE)*VLOOKUP($F458,BY_IND_Demand_Drivers!$B$5:$J$100,9,FALSE)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 t="shared" si="39"/>
        <v>4.1799523928486435</v>
      </c>
      <c r="H459" s="16">
        <f t="shared" si="40"/>
        <v>0</v>
      </c>
      <c r="I459" s="16">
        <f t="shared" si="41"/>
        <v>0</v>
      </c>
      <c r="K459" s="16">
        <f>VLOOKUP($D459,'Growth rate'!$B$3:$S$93,9,FALSE)*VLOOKUP($F459,BY_IND_Demand_Drivers!$B$5:$J$100,7,FALSE)</f>
        <v>6.9665873214144067</v>
      </c>
      <c r="L459" s="16">
        <f>VLOOKUP($D459,'Growth rate'!$B$3:$S$93,9,FALSE)*VLOOKUP($F459,BY_IND_Demand_Drivers!$B$5:$J$100,8,FALSE)</f>
        <v>0</v>
      </c>
      <c r="M459" s="16">
        <f>VLOOKUP($D459,'Growth rate'!$B$3:$S$93,9,FALSE)*VLOOKUP($F459,BY_IND_Demand_Drivers!$B$5:$J$100,9,FALSE)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 t="shared" si="39"/>
        <v>4.2468316311342225</v>
      </c>
      <c r="H460" s="16">
        <f t="shared" si="40"/>
        <v>0</v>
      </c>
      <c r="I460" s="16">
        <f t="shared" si="41"/>
        <v>0</v>
      </c>
      <c r="K460" s="16">
        <f>VLOOKUP($D460,'Growth rate'!$B$3:$S$93,9,FALSE)*VLOOKUP($F460,BY_IND_Demand_Drivers!$B$5:$J$100,7,FALSE)</f>
        <v>7.0780527185570374</v>
      </c>
      <c r="L460" s="16">
        <f>VLOOKUP($D460,'Growth rate'!$B$3:$S$93,9,FALSE)*VLOOKUP($F460,BY_IND_Demand_Drivers!$B$5:$J$100,8,FALSE)</f>
        <v>0</v>
      </c>
      <c r="M460" s="16">
        <f>VLOOKUP($D460,'Growth rate'!$B$3:$S$93,9,FALSE)*VLOOKUP($F460,BY_IND_Demand_Drivers!$B$5:$J$100,9,FALSE)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 t="shared" si="39"/>
        <v>4.3147809372323698</v>
      </c>
      <c r="H461" s="16">
        <f t="shared" si="40"/>
        <v>0</v>
      </c>
      <c r="I461" s="16">
        <f t="shared" si="41"/>
        <v>0</v>
      </c>
      <c r="K461" s="16">
        <f>VLOOKUP($D461,'Growth rate'!$B$3:$S$93,9,FALSE)*VLOOKUP($F461,BY_IND_Demand_Drivers!$B$5:$J$100,7,FALSE)</f>
        <v>7.1913015620539502</v>
      </c>
      <c r="L461" s="16">
        <f>VLOOKUP($D461,'Growth rate'!$B$3:$S$93,9,FALSE)*VLOOKUP($F461,BY_IND_Demand_Drivers!$B$5:$J$100,8,FALSE)</f>
        <v>0</v>
      </c>
      <c r="M461" s="16">
        <f>VLOOKUP($D461,'Growth rate'!$B$3:$S$93,9,FALSE)*VLOOKUP($F461,BY_IND_Demand_Drivers!$B$5:$J$100,9,FALSE)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 t="shared" si="39"/>
        <v>4.3838174322280876</v>
      </c>
      <c r="H462" s="16">
        <f t="shared" si="40"/>
        <v>0</v>
      </c>
      <c r="I462" s="16">
        <f t="shared" si="41"/>
        <v>0</v>
      </c>
      <c r="K462" s="16">
        <f>VLOOKUP($D462,'Growth rate'!$B$3:$S$93,9,FALSE)*VLOOKUP($F462,BY_IND_Demand_Drivers!$B$5:$J$100,7,FALSE)</f>
        <v>7.3063623870468133</v>
      </c>
      <c r="L462" s="16">
        <f>VLOOKUP($D462,'Growth rate'!$B$3:$S$93,9,FALSE)*VLOOKUP($F462,BY_IND_Demand_Drivers!$B$5:$J$100,8,FALSE)</f>
        <v>0</v>
      </c>
      <c r="M462" s="16">
        <f>VLOOKUP($D462,'Growth rate'!$B$3:$S$93,9,FALSE)*VLOOKUP($F462,BY_IND_Demand_Drivers!$B$5:$J$100,9,FALSE)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 t="shared" si="39"/>
        <v>4.453958511143739</v>
      </c>
      <c r="H463" s="16">
        <f t="shared" si="40"/>
        <v>0</v>
      </c>
      <c r="I463" s="16">
        <f t="shared" si="41"/>
        <v>0</v>
      </c>
      <c r="K463" s="16">
        <f>VLOOKUP($D463,'Growth rate'!$B$3:$S$93,9,FALSE)*VLOOKUP($F463,BY_IND_Demand_Drivers!$B$5:$J$100,7,FALSE)</f>
        <v>7.4232641852395647</v>
      </c>
      <c r="L463" s="16">
        <f>VLOOKUP($D463,'Growth rate'!$B$3:$S$93,9,FALSE)*VLOOKUP($F463,BY_IND_Demand_Drivers!$B$5:$J$100,8,FALSE)</f>
        <v>0</v>
      </c>
      <c r="M463" s="16">
        <f>VLOOKUP($D463,'Growth rate'!$B$3:$S$93,9,FALSE)*VLOOKUP($F463,BY_IND_Demand_Drivers!$B$5:$J$100,9,FALSE)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 t="shared" si="39"/>
        <v>4.5252218473220367</v>
      </c>
      <c r="H464" s="16">
        <f t="shared" si="40"/>
        <v>0</v>
      </c>
      <c r="I464" s="16">
        <f t="shared" si="41"/>
        <v>0</v>
      </c>
      <c r="K464" s="16">
        <f>VLOOKUP($D464,'Growth rate'!$B$3:$S$93,9,FALSE)*VLOOKUP($F464,BY_IND_Demand_Drivers!$B$5:$J$100,7,FALSE)</f>
        <v>7.5420364122033954</v>
      </c>
      <c r="L464" s="16">
        <f>VLOOKUP($D464,'Growth rate'!$B$3:$S$93,9,FALSE)*VLOOKUP($F464,BY_IND_Demand_Drivers!$B$5:$J$100,8,FALSE)</f>
        <v>0</v>
      </c>
      <c r="M464" s="16">
        <f>VLOOKUP($D464,'Growth rate'!$B$3:$S$93,9,FALSE)*VLOOKUP($F464,BY_IND_Demand_Drivers!$B$5:$J$100,9,FALSE)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 t="shared" si="39"/>
        <v>4.5976253968791907</v>
      </c>
      <c r="H465" s="16">
        <f t="shared" si="40"/>
        <v>0</v>
      </c>
      <c r="I465" s="16">
        <f t="shared" si="41"/>
        <v>0</v>
      </c>
      <c r="K465" s="16">
        <f>VLOOKUP($D465,'Growth rate'!$B$3:$S$93,9,FALSE)*VLOOKUP($F465,BY_IND_Demand_Drivers!$B$5:$J$100,7,FALSE)</f>
        <v>7.6627089947986509</v>
      </c>
      <c r="L465" s="16">
        <f>VLOOKUP($D465,'Growth rate'!$B$3:$S$93,9,FALSE)*VLOOKUP($F465,BY_IND_Demand_Drivers!$B$5:$J$100,8,FALSE)</f>
        <v>0</v>
      </c>
      <c r="M465" s="16">
        <f>VLOOKUP($D465,'Growth rate'!$B$3:$S$93,9,FALSE)*VLOOKUP($F465,BY_IND_Demand_Drivers!$B$5:$J$100,9,FALSE)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 t="shared" si="39"/>
        <v>4.6711874032292569</v>
      </c>
      <c r="H466" s="16">
        <f t="shared" si="40"/>
        <v>0</v>
      </c>
      <c r="I466" s="16">
        <f t="shared" si="41"/>
        <v>0</v>
      </c>
      <c r="K466" s="16">
        <f>VLOOKUP($D466,'Growth rate'!$B$3:$S$93,9,FALSE)*VLOOKUP($F466,BY_IND_Demand_Drivers!$B$5:$J$100,7,FALSE)</f>
        <v>7.7853123387154284</v>
      </c>
      <c r="L466" s="16">
        <f>VLOOKUP($D466,'Growth rate'!$B$3:$S$93,9,FALSE)*VLOOKUP($F466,BY_IND_Demand_Drivers!$B$5:$J$100,8,FALSE)</f>
        <v>0</v>
      </c>
      <c r="M466" s="16">
        <f>VLOOKUP($D466,'Growth rate'!$B$3:$S$93,9,FALSE)*VLOOKUP($F466,BY_IND_Demand_Drivers!$B$5:$J$100,9,FALSE)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 t="shared" si="39"/>
        <v>4.7459264016809248</v>
      </c>
      <c r="H467" s="16">
        <f t="shared" si="40"/>
        <v>0</v>
      </c>
      <c r="I467" s="16">
        <f t="shared" si="41"/>
        <v>0</v>
      </c>
      <c r="K467" s="16">
        <f>VLOOKUP($D467,'Growth rate'!$B$3:$S$93,9,FALSE)*VLOOKUP($F467,BY_IND_Demand_Drivers!$B$5:$J$100,7,FALSE)</f>
        <v>7.9098773361348744</v>
      </c>
      <c r="L467" s="16">
        <f>VLOOKUP($D467,'Growth rate'!$B$3:$S$93,9,FALSE)*VLOOKUP($F467,BY_IND_Demand_Drivers!$B$5:$J$100,8,FALSE)</f>
        <v>0</v>
      </c>
      <c r="M467" s="16">
        <f>VLOOKUP($D467,'Growth rate'!$B$3:$S$93,9,FALSE)*VLOOKUP($F467,BY_IND_Demand_Drivers!$B$5:$J$100,9,FALSE)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 t="shared" si="39"/>
        <v>4.8218612241078196</v>
      </c>
      <c r="H468" s="16">
        <f t="shared" si="40"/>
        <v>0</v>
      </c>
      <c r="I468" s="16">
        <f t="shared" si="41"/>
        <v>0</v>
      </c>
      <c r="K468" s="16">
        <f>VLOOKUP($D468,'Growth rate'!$B$3:$S$93,9,FALSE)*VLOOKUP($F468,BY_IND_Demand_Drivers!$B$5:$J$100,7,FALSE)</f>
        <v>8.0364353735130329</v>
      </c>
      <c r="L468" s="16">
        <f>VLOOKUP($D468,'Growth rate'!$B$3:$S$93,9,FALSE)*VLOOKUP($F468,BY_IND_Demand_Drivers!$B$5:$J$100,8,FALSE)</f>
        <v>0</v>
      </c>
      <c r="M468" s="16">
        <f>VLOOKUP($D468,'Growth rate'!$B$3:$S$93,9,FALSE)*VLOOKUP($F468,BY_IND_Demand_Drivers!$B$5:$J$100,9,FALSE)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 t="shared" si="39"/>
        <v>4.8990110036935439</v>
      </c>
      <c r="H469" s="16">
        <f t="shared" si="40"/>
        <v>0</v>
      </c>
      <c r="I469" s="16">
        <f t="shared" si="41"/>
        <v>0</v>
      </c>
      <c r="K469" s="16">
        <f>VLOOKUP($D469,'Growth rate'!$B$3:$S$93,9,FALSE)*VLOOKUP($F469,BY_IND_Demand_Drivers!$B$5:$J$100,7,FALSE)</f>
        <v>8.1650183394892402</v>
      </c>
      <c r="L469" s="16">
        <f>VLOOKUP($D469,'Growth rate'!$B$3:$S$93,9,FALSE)*VLOOKUP($F469,BY_IND_Demand_Drivers!$B$5:$J$100,8,FALSE)</f>
        <v>0</v>
      </c>
      <c r="M469" s="16">
        <f>VLOOKUP($D469,'Growth rate'!$B$3:$S$93,9,FALSE)*VLOOKUP($F469,BY_IND_Demand_Drivers!$B$5:$J$100,9,FALSE)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 t="shared" si="39"/>
        <v>4.9773951797526399</v>
      </c>
      <c r="H470" s="16">
        <f t="shared" si="40"/>
        <v>0</v>
      </c>
      <c r="I470" s="16">
        <f t="shared" si="41"/>
        <v>0</v>
      </c>
      <c r="K470" s="16">
        <f>VLOOKUP($D470,'Growth rate'!$B$3:$S$93,9,FALSE)*VLOOKUP($F470,BY_IND_Demand_Drivers!$B$5:$J$100,7,FALSE)</f>
        <v>8.2956586329210662</v>
      </c>
      <c r="L470" s="16">
        <f>VLOOKUP($D470,'Growth rate'!$B$3:$S$93,9,FALSE)*VLOOKUP($F470,BY_IND_Demand_Drivers!$B$5:$J$100,8,FALSE)</f>
        <v>0</v>
      </c>
      <c r="M470" s="16">
        <f>VLOOKUP($D470,'Growth rate'!$B$3:$S$93,9,FALSE)*VLOOKUP($F470,BY_IND_Demand_Drivers!$B$5:$J$100,9,FALSE)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 t="shared" si="39"/>
        <v>5.0570335026286832</v>
      </c>
      <c r="H471" s="16">
        <f t="shared" si="40"/>
        <v>0</v>
      </c>
      <c r="I471" s="16">
        <f t="shared" si="41"/>
        <v>0</v>
      </c>
      <c r="K471" s="16">
        <f>VLOOKUP($D471,'Growth rate'!$B$3:$S$93,9,FALSE)*VLOOKUP($F471,BY_IND_Demand_Drivers!$B$5:$J$100,7,FALSE)</f>
        <v>8.4283891710478063</v>
      </c>
      <c r="L471" s="16">
        <f>VLOOKUP($D471,'Growth rate'!$B$3:$S$93,9,FALSE)*VLOOKUP($F471,BY_IND_Demand_Drivers!$B$5:$J$100,8,FALSE)</f>
        <v>0</v>
      </c>
      <c r="M471" s="16">
        <f>VLOOKUP($D471,'Growth rate'!$B$3:$S$93,9,FALSE)*VLOOKUP($F471,BY_IND_Demand_Drivers!$B$5:$J$100,9,FALSE)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 t="shared" si="39"/>
        <v>5.1379460386707416</v>
      </c>
      <c r="H472" s="16">
        <f t="shared" si="40"/>
        <v>0</v>
      </c>
      <c r="I472" s="16">
        <f t="shared" si="41"/>
        <v>0</v>
      </c>
      <c r="K472" s="16">
        <f>VLOOKUP($D472,'Growth rate'!$B$3:$S$93,9,FALSE)*VLOOKUP($F472,BY_IND_Demand_Drivers!$B$5:$J$100,7,FALSE)</f>
        <v>8.5632433977845697</v>
      </c>
      <c r="L472" s="16">
        <f>VLOOKUP($D472,'Growth rate'!$B$3:$S$93,9,FALSE)*VLOOKUP($F472,BY_IND_Demand_Drivers!$B$5:$J$100,8,FALSE)</f>
        <v>0</v>
      </c>
      <c r="M472" s="16">
        <f>VLOOKUP($D472,'Growth rate'!$B$3:$S$93,9,FALSE)*VLOOKUP($F472,BY_IND_Demand_Drivers!$B$5:$J$100,9,FALSE)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 t="shared" si="39"/>
        <v>5.2201531752894743</v>
      </c>
      <c r="H473" s="16">
        <f t="shared" si="40"/>
        <v>0</v>
      </c>
      <c r="I473" s="16">
        <f t="shared" si="41"/>
        <v>0</v>
      </c>
      <c r="K473" s="16">
        <f>VLOOKUP($D473,'Growth rate'!$B$3:$S$93,9,FALSE)*VLOOKUP($F473,BY_IND_Demand_Drivers!$B$5:$J$100,7,FALSE)</f>
        <v>8.7002552921491247</v>
      </c>
      <c r="L473" s="16">
        <f>VLOOKUP($D473,'Growth rate'!$B$3:$S$93,9,FALSE)*VLOOKUP($F473,BY_IND_Demand_Drivers!$B$5:$J$100,8,FALSE)</f>
        <v>0</v>
      </c>
      <c r="M473" s="16">
        <f>VLOOKUP($D473,'Growth rate'!$B$3:$S$93,9,FALSE)*VLOOKUP($F473,BY_IND_Demand_Drivers!$B$5:$J$100,9,FALSE)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 t="shared" si="39"/>
        <v>5.3036756260941065</v>
      </c>
      <c r="H474" s="16">
        <f t="shared" si="40"/>
        <v>0</v>
      </c>
      <c r="I474" s="16">
        <f t="shared" si="41"/>
        <v>0</v>
      </c>
      <c r="K474" s="16">
        <f>VLOOKUP($D474,'Growth rate'!$B$3:$S$93,9,FALSE)*VLOOKUP($F474,BY_IND_Demand_Drivers!$B$5:$J$100,7,FALSE)</f>
        <v>8.8394593768235108</v>
      </c>
      <c r="L474" s="16">
        <f>VLOOKUP($D474,'Growth rate'!$B$3:$S$93,9,FALSE)*VLOOKUP($F474,BY_IND_Demand_Drivers!$B$5:$J$100,8,FALSE)</f>
        <v>0</v>
      </c>
      <c r="M474" s="16">
        <f>VLOOKUP($D474,'Growth rate'!$B$3:$S$93,9,FALSE)*VLOOKUP($F474,BY_IND_Demand_Drivers!$B$5:$J$100,9,FALSE)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 t="shared" si="39"/>
        <v>5.3885344361116116</v>
      </c>
      <c r="H475" s="16">
        <f t="shared" si="40"/>
        <v>0</v>
      </c>
      <c r="I475" s="16">
        <f t="shared" si="41"/>
        <v>0</v>
      </c>
      <c r="K475" s="16">
        <f>VLOOKUP($D475,'Growth rate'!$B$3:$S$93,9,FALSE)*VLOOKUP($F475,BY_IND_Demand_Drivers!$B$5:$J$100,7,FALSE)</f>
        <v>8.980890726852687</v>
      </c>
      <c r="L475" s="16">
        <f>VLOOKUP($D475,'Growth rate'!$B$3:$S$93,9,FALSE)*VLOOKUP($F475,BY_IND_Demand_Drivers!$B$5:$J$100,8,FALSE)</f>
        <v>0</v>
      </c>
      <c r="M475" s="16">
        <f>VLOOKUP($D475,'Growth rate'!$B$3:$S$93,9,FALSE)*VLOOKUP($F475,BY_IND_Demand_Drivers!$B$5:$J$100,9,FALSE)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 t="shared" si="39"/>
        <v>5.474750987089398</v>
      </c>
      <c r="H476" s="16">
        <f t="shared" si="40"/>
        <v>0</v>
      </c>
      <c r="I476" s="16">
        <f t="shared" si="41"/>
        <v>0</v>
      </c>
      <c r="K476" s="16">
        <f>VLOOKUP($D476,'Growth rate'!$B$3:$S$93,9,FALSE)*VLOOKUP($F476,BY_IND_Demand_Drivers!$B$5:$J$100,7,FALSE)</f>
        <v>9.1245849784823303</v>
      </c>
      <c r="L476" s="16">
        <f>VLOOKUP($D476,'Growth rate'!$B$3:$S$93,9,FALSE)*VLOOKUP($F476,BY_IND_Demand_Drivers!$B$5:$J$100,8,FALSE)</f>
        <v>0</v>
      </c>
      <c r="M476" s="16">
        <f>VLOOKUP($D476,'Growth rate'!$B$3:$S$93,9,FALSE)*VLOOKUP($F476,BY_IND_Demand_Drivers!$B$5:$J$100,9,FALSE)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 t="shared" si="39"/>
        <v>5.5623470028828299</v>
      </c>
      <c r="H477" s="16">
        <f t="shared" si="40"/>
        <v>0</v>
      </c>
      <c r="I477" s="16">
        <f t="shared" si="41"/>
        <v>0</v>
      </c>
      <c r="K477" s="16">
        <f>VLOOKUP($D477,'Growth rate'!$B$3:$S$93,9,FALSE)*VLOOKUP($F477,BY_IND_Demand_Drivers!$B$5:$J$100,7,FALSE)</f>
        <v>9.2705783381380495</v>
      </c>
      <c r="L477" s="16">
        <f>VLOOKUP($D477,'Growth rate'!$B$3:$S$93,9,FALSE)*VLOOKUP($F477,BY_IND_Demand_Drivers!$B$5:$J$100,8,FALSE)</f>
        <v>0</v>
      </c>
      <c r="M477" s="16">
        <f>VLOOKUP($D477,'Growth rate'!$B$3:$S$93,9,FALSE)*VLOOKUP($F477,BY_IND_Demand_Drivers!$B$5:$J$100,9,FALSE)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 t="shared" si="39"/>
        <v>5.6513445549289534</v>
      </c>
      <c r="H478" s="16">
        <f t="shared" si="40"/>
        <v>0</v>
      </c>
      <c r="I478" s="16">
        <f t="shared" si="41"/>
        <v>0</v>
      </c>
      <c r="K478" s="16">
        <f>VLOOKUP($D478,'Growth rate'!$B$3:$S$93,9,FALSE)*VLOOKUP($F478,BY_IND_Demand_Drivers!$B$5:$J$100,7,FALSE)</f>
        <v>9.4189075915482565</v>
      </c>
      <c r="L478" s="16">
        <f>VLOOKUP($D478,'Growth rate'!$B$3:$S$93,9,FALSE)*VLOOKUP($F478,BY_IND_Demand_Drivers!$B$5:$J$100,8,FALSE)</f>
        <v>0</v>
      </c>
      <c r="M478" s="16">
        <f>VLOOKUP($D478,'Growth rate'!$B$3:$S$93,9,FALSE)*VLOOKUP($F478,BY_IND_Demand_Drivers!$B$5:$J$100,9,FALSE)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 t="shared" si="39"/>
        <v>5.7417660678078173</v>
      </c>
      <c r="H479" s="16">
        <f t="shared" si="40"/>
        <v>0</v>
      </c>
      <c r="I479" s="16">
        <f t="shared" si="41"/>
        <v>0</v>
      </c>
      <c r="K479" s="16">
        <f>VLOOKUP($D479,'Growth rate'!$B$3:$S$93,9,FALSE)*VLOOKUP($F479,BY_IND_Demand_Drivers!$B$5:$J$100,7,FALSE)</f>
        <v>9.5696101130130291</v>
      </c>
      <c r="L479" s="16">
        <f>VLOOKUP($D479,'Growth rate'!$B$3:$S$93,9,FALSE)*VLOOKUP($F479,BY_IND_Demand_Drivers!$B$5:$J$100,8,FALSE)</f>
        <v>0</v>
      </c>
      <c r="M479" s="16">
        <f>VLOOKUP($D479,'Growth rate'!$B$3:$S$93,9,FALSE)*VLOOKUP($F479,BY_IND_Demand_Drivers!$B$5:$J$100,9,FALSE)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 t="shared" si="39"/>
        <v>5.8336343248927429</v>
      </c>
      <c r="H480" s="16">
        <f t="shared" si="40"/>
        <v>0</v>
      </c>
      <c r="I480" s="16">
        <f t="shared" si="41"/>
        <v>0</v>
      </c>
      <c r="K480" s="16">
        <f>VLOOKUP($D480,'Growth rate'!$B$3:$S$93,9,FALSE)*VLOOKUP($F480,BY_IND_Demand_Drivers!$B$5:$J$100,7,FALSE)</f>
        <v>9.7227238748212379</v>
      </c>
      <c r="L480" s="16">
        <f>VLOOKUP($D480,'Growth rate'!$B$3:$S$93,9,FALSE)*VLOOKUP($F480,BY_IND_Demand_Drivers!$B$5:$J$100,8,FALSE)</f>
        <v>0</v>
      </c>
      <c r="M480" s="16">
        <f>VLOOKUP($D480,'Growth rate'!$B$3:$S$93,9,FALSE)*VLOOKUP($F480,BY_IND_Demand_Drivers!$B$5:$J$100,9,FALSE)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 t="shared" si="39"/>
        <v>5.926972474091027</v>
      </c>
      <c r="H481" s="16">
        <f t="shared" si="40"/>
        <v>0</v>
      </c>
      <c r="I481" s="16">
        <f t="shared" si="41"/>
        <v>0</v>
      </c>
      <c r="K481" s="16">
        <f>VLOOKUP($D481,'Growth rate'!$B$3:$S$93,9,FALSE)*VLOOKUP($F481,BY_IND_Demand_Drivers!$B$5:$J$100,7,FALSE)</f>
        <v>9.8782874568183789</v>
      </c>
      <c r="L481" s="16">
        <f>VLOOKUP($D481,'Growth rate'!$B$3:$S$93,9,FALSE)*VLOOKUP($F481,BY_IND_Demand_Drivers!$B$5:$J$100,8,FALSE)</f>
        <v>0</v>
      </c>
      <c r="M481" s="16">
        <f>VLOOKUP($D481,'Growth rate'!$B$3:$S$93,9,FALSE)*VLOOKUP($F481,BY_IND_Demand_Drivers!$B$5:$J$100,9,FALSE)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 t="shared" si="39"/>
        <v>6.0218040336764842</v>
      </c>
      <c r="H482" s="16">
        <f t="shared" si="40"/>
        <v>0</v>
      </c>
      <c r="I482" s="16">
        <f t="shared" si="41"/>
        <v>0</v>
      </c>
      <c r="K482" s="16">
        <f>VLOOKUP($D482,'Growth rate'!$B$3:$S$93,9,FALSE)*VLOOKUP($F482,BY_IND_Demand_Drivers!$B$5:$J$100,7,FALSE)</f>
        <v>10.036340056127473</v>
      </c>
      <c r="L482" s="16">
        <f>VLOOKUP($D482,'Growth rate'!$B$3:$S$93,9,FALSE)*VLOOKUP($F482,BY_IND_Demand_Drivers!$B$5:$J$100,8,FALSE)</f>
        <v>0</v>
      </c>
      <c r="M482" s="16">
        <f>VLOOKUP($D482,'Growth rate'!$B$3:$S$93,9,FALSE)*VLOOKUP($F482,BY_IND_Demand_Drivers!$B$5:$J$100,9,FALSE)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 t="shared" si="39"/>
        <v>6.1181528982153095</v>
      </c>
      <c r="H483" s="16">
        <f t="shared" si="40"/>
        <v>0</v>
      </c>
      <c r="I483" s="16">
        <f t="shared" si="41"/>
        <v>0</v>
      </c>
      <c r="K483" s="16">
        <f>VLOOKUP($D483,'Growth rate'!$B$3:$S$93,9,FALSE)*VLOOKUP($F483,BY_IND_Demand_Drivers!$B$5:$J$100,7,FALSE)</f>
        <v>10.196921497025516</v>
      </c>
      <c r="L483" s="16">
        <f>VLOOKUP($D483,'Growth rate'!$B$3:$S$93,9,FALSE)*VLOOKUP($F483,BY_IND_Demand_Drivers!$B$5:$J$100,8,FALSE)</f>
        <v>0</v>
      </c>
      <c r="M483" s="16">
        <f>VLOOKUP($D483,'Growth rate'!$B$3:$S$93,9,FALSE)*VLOOKUP($F483,BY_IND_Demand_Drivers!$B$5:$J$100,9,FALSE)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 t="shared" si="39"/>
        <v>6.216043344586752</v>
      </c>
      <c r="H484" s="16">
        <f t="shared" si="40"/>
        <v>0</v>
      </c>
      <c r="I484" s="16">
        <f t="shared" si="41"/>
        <v>0</v>
      </c>
      <c r="K484" s="16">
        <f>VLOOKUP($D484,'Growth rate'!$B$3:$S$93,9,FALSE)*VLOOKUP($F484,BY_IND_Demand_Drivers!$B$5:$J$100,7,FALSE)</f>
        <v>10.360072240977921</v>
      </c>
      <c r="L484" s="16">
        <f>VLOOKUP($D484,'Growth rate'!$B$3:$S$93,9,FALSE)*VLOOKUP($F484,BY_IND_Demand_Drivers!$B$5:$J$100,8,FALSE)</f>
        <v>0</v>
      </c>
      <c r="M484" s="16">
        <f>VLOOKUP($D484,'Growth rate'!$B$3:$S$93,9,FALSE)*VLOOKUP($F484,BY_IND_Demand_Drivers!$B$5:$J$100,9,FALSE)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 t="shared" si="39"/>
        <v>6.3155000381001409</v>
      </c>
      <c r="H485" s="16">
        <f t="shared" si="40"/>
        <v>0</v>
      </c>
      <c r="I485" s="16">
        <f t="shared" si="41"/>
        <v>0</v>
      </c>
      <c r="K485" s="16">
        <f>VLOOKUP($D485,'Growth rate'!$B$3:$S$93,9,FALSE)*VLOOKUP($F485,BY_IND_Demand_Drivers!$B$5:$J$100,7,FALSE)</f>
        <v>10.525833396833569</v>
      </c>
      <c r="L485" s="16">
        <f>VLOOKUP($D485,'Growth rate'!$B$3:$S$93,9,FALSE)*VLOOKUP($F485,BY_IND_Demand_Drivers!$B$5:$J$100,8,FALSE)</f>
        <v>0</v>
      </c>
      <c r="M485" s="16">
        <f>VLOOKUP($D485,'Growth rate'!$B$3:$S$93,9,FALSE)*VLOOKUP($F485,BY_IND_Demand_Drivers!$B$5:$J$100,9,FALSE)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 t="shared" si="39"/>
        <v>6.4165480387097427</v>
      </c>
      <c r="H486" s="16">
        <f t="shared" si="40"/>
        <v>0</v>
      </c>
      <c r="I486" s="16">
        <f t="shared" si="41"/>
        <v>0</v>
      </c>
      <c r="K486" s="16">
        <f>VLOOKUP($D486,'Growth rate'!$B$3:$S$93,9,FALSE)*VLOOKUP($F486,BY_IND_Demand_Drivers!$B$5:$J$100,7,FALSE)</f>
        <v>10.694246731182904</v>
      </c>
      <c r="L486" s="16">
        <f>VLOOKUP($D486,'Growth rate'!$B$3:$S$93,9,FALSE)*VLOOKUP($F486,BY_IND_Demand_Drivers!$B$5:$J$100,8,FALSE)</f>
        <v>0</v>
      </c>
      <c r="M486" s="16">
        <f>VLOOKUP($D486,'Growth rate'!$B$3:$S$93,9,FALSE)*VLOOKUP($F486,BY_IND_Demand_Drivers!$B$5:$J$100,9,FALSE)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 t="shared" si="39"/>
        <v>6.5192128073290991</v>
      </c>
      <c r="H487" s="16">
        <f t="shared" si="40"/>
        <v>0</v>
      </c>
      <c r="I487" s="16">
        <f t="shared" si="41"/>
        <v>0</v>
      </c>
      <c r="K487" s="16">
        <f>VLOOKUP($D487,'Growth rate'!$B$3:$S$93,9,FALSE)*VLOOKUP($F487,BY_IND_Demand_Drivers!$B$5:$J$100,7,FALSE)</f>
        <v>10.865354678881832</v>
      </c>
      <c r="L487" s="16">
        <f>VLOOKUP($D487,'Growth rate'!$B$3:$S$93,9,FALSE)*VLOOKUP($F487,BY_IND_Demand_Drivers!$B$5:$J$100,8,FALSE)</f>
        <v>0</v>
      </c>
      <c r="M487" s="16">
        <f>VLOOKUP($D487,'Growth rate'!$B$3:$S$93,9,FALSE)*VLOOKUP($F487,BY_IND_Demand_Drivers!$B$5:$J$100,9,FALSE)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 t="shared" si="39"/>
        <v>6.6235202122463663</v>
      </c>
      <c r="H488" s="16">
        <f t="shared" si="40"/>
        <v>0</v>
      </c>
      <c r="I488" s="16">
        <f t="shared" si="41"/>
        <v>0</v>
      </c>
      <c r="K488" s="16">
        <f>VLOOKUP($D488,'Growth rate'!$B$3:$S$93,9,FALSE)*VLOOKUP($F488,BY_IND_Demand_Drivers!$B$5:$J$100,7,FALSE)</f>
        <v>11.039200353743944</v>
      </c>
      <c r="L488" s="16">
        <f>VLOOKUP($D488,'Growth rate'!$B$3:$S$93,9,FALSE)*VLOOKUP($F488,BY_IND_Demand_Drivers!$B$5:$J$100,8,FALSE)</f>
        <v>0</v>
      </c>
      <c r="M488" s="16">
        <f>VLOOKUP($D488,'Growth rate'!$B$3:$S$93,9,FALSE)*VLOOKUP($F488,BY_IND_Demand_Drivers!$B$5:$J$100,9,FALSE)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 t="shared" si="39"/>
        <v>6.7294965356423075</v>
      </c>
      <c r="H489" s="16">
        <f t="shared" si="40"/>
        <v>0</v>
      </c>
      <c r="I489" s="16">
        <f t="shared" si="41"/>
        <v>0</v>
      </c>
      <c r="K489" s="16">
        <f>VLOOKUP($D489,'Growth rate'!$B$3:$S$93,9,FALSE)*VLOOKUP($F489,BY_IND_Demand_Drivers!$B$5:$J$100,7,FALSE)</f>
        <v>11.215827559403847</v>
      </c>
      <c r="L489" s="16">
        <f>VLOOKUP($D489,'Growth rate'!$B$3:$S$93,9,FALSE)*VLOOKUP($F489,BY_IND_Demand_Drivers!$B$5:$J$100,8,FALSE)</f>
        <v>0</v>
      </c>
      <c r="M489" s="16">
        <f>VLOOKUP($D489,'Growth rate'!$B$3:$S$93,9,FALSE)*VLOOKUP($F489,BY_IND_Demand_Drivers!$B$5:$J$100,9,FALSE)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 t="shared" si="39"/>
        <v>6.8371684802125836</v>
      </c>
      <c r="H490" s="16">
        <f t="shared" si="40"/>
        <v>0</v>
      </c>
      <c r="I490" s="16">
        <f t="shared" si="41"/>
        <v>0</v>
      </c>
      <c r="K490" s="16">
        <f>VLOOKUP($D490,'Growth rate'!$B$3:$S$93,9,FALSE)*VLOOKUP($F490,BY_IND_Demand_Drivers!$B$5:$J$100,7,FALSE)</f>
        <v>11.395280800354307</v>
      </c>
      <c r="L490" s="16">
        <f>VLOOKUP($D490,'Growth rate'!$B$3:$S$93,9,FALSE)*VLOOKUP($F490,BY_IND_Demand_Drivers!$B$5:$J$100,8,FALSE)</f>
        <v>0</v>
      </c>
      <c r="M490" s="16">
        <f>VLOOKUP($D490,'Growth rate'!$B$3:$S$93,9,FALSE)*VLOOKUP($F490,BY_IND_Demand_Drivers!$B$5:$J$100,9,FALSE)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 t="shared" si="39"/>
        <v>6.9465631758959869</v>
      </c>
      <c r="H491" s="16">
        <f t="shared" si="40"/>
        <v>0</v>
      </c>
      <c r="I491" s="16">
        <f t="shared" si="41"/>
        <v>0</v>
      </c>
      <c r="K491" s="16">
        <f>VLOOKUP($D491,'Growth rate'!$B$3:$S$93,9,FALSE)*VLOOKUP($F491,BY_IND_Demand_Drivers!$B$5:$J$100,7,FALSE)</f>
        <v>11.577605293159978</v>
      </c>
      <c r="L491" s="16">
        <f>VLOOKUP($D491,'Growth rate'!$B$3:$S$93,9,FALSE)*VLOOKUP($F491,BY_IND_Demand_Drivers!$B$5:$J$100,8,FALSE)</f>
        <v>0</v>
      </c>
      <c r="M491" s="16">
        <f>VLOOKUP($D491,'Growth rate'!$B$3:$S$93,9,FALSE)*VLOOKUP($F491,BY_IND_Demand_Drivers!$B$5:$J$100,9,FALSE)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 t="shared" si="39"/>
        <v>7.0577081867103226</v>
      </c>
      <c r="H492" s="16">
        <f t="shared" si="40"/>
        <v>0</v>
      </c>
      <c r="I492" s="16">
        <f t="shared" si="41"/>
        <v>0</v>
      </c>
      <c r="K492" s="16">
        <f>VLOOKUP($D492,'Growth rate'!$B$3:$S$93,9,FALSE)*VLOOKUP($F492,BY_IND_Demand_Drivers!$B$5:$J$100,7,FALSE)</f>
        <v>11.762846977850538</v>
      </c>
      <c r="L492" s="16">
        <f>VLOOKUP($D492,'Growth rate'!$B$3:$S$93,9,FALSE)*VLOOKUP($F492,BY_IND_Demand_Drivers!$B$5:$J$100,8,FALSE)</f>
        <v>0</v>
      </c>
      <c r="M492" s="16">
        <f>VLOOKUP($D492,'Growth rate'!$B$3:$S$93,9,FALSE)*VLOOKUP($F492,BY_IND_Demand_Drivers!$B$5:$J$100,9,FALSE)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 t="shared" si="39"/>
        <v>7.1706315176976885</v>
      </c>
      <c r="H493" s="16">
        <f t="shared" si="40"/>
        <v>0</v>
      </c>
      <c r="I493" s="16">
        <f t="shared" si="41"/>
        <v>0</v>
      </c>
      <c r="K493" s="16">
        <f>VLOOKUP($D493,'Growth rate'!$B$3:$S$93,9,FALSE)*VLOOKUP($F493,BY_IND_Demand_Drivers!$B$5:$J$100,7,FALSE)</f>
        <v>11.951052529496147</v>
      </c>
      <c r="L493" s="16">
        <f>VLOOKUP($D493,'Growth rate'!$B$3:$S$93,9,FALSE)*VLOOKUP($F493,BY_IND_Demand_Drivers!$B$5:$J$100,8,FALSE)</f>
        <v>0</v>
      </c>
      <c r="M493" s="16">
        <f>VLOOKUP($D493,'Growth rate'!$B$3:$S$93,9,FALSE)*VLOOKUP($F493,BY_IND_Demand_Drivers!$B$5:$J$100,9,FALSE)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 t="shared" si="39"/>
        <v>7.2853616219808508</v>
      </c>
      <c r="H494" s="16">
        <f t="shared" si="40"/>
        <v>0</v>
      </c>
      <c r="I494" s="16">
        <f t="shared" si="41"/>
        <v>0</v>
      </c>
      <c r="K494" s="16">
        <f>VLOOKUP($D494,'Growth rate'!$B$3:$S$93,9,FALSE)*VLOOKUP($F494,BY_IND_Demand_Drivers!$B$5:$J$100,7,FALSE)</f>
        <v>12.142269369968085</v>
      </c>
      <c r="L494" s="16">
        <f>VLOOKUP($D494,'Growth rate'!$B$3:$S$93,9,FALSE)*VLOOKUP($F494,BY_IND_Demand_Drivers!$B$5:$J$100,8,FALSE)</f>
        <v>0</v>
      </c>
      <c r="M494" s="16">
        <f>VLOOKUP($D494,'Growth rate'!$B$3:$S$93,9,FALSE)*VLOOKUP($F494,BY_IND_Demand_Drivers!$B$5:$J$100,9,FALSE)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 t="shared" si="39"/>
        <v>7.4019274079325452</v>
      </c>
      <c r="H495" s="16">
        <f t="shared" si="40"/>
        <v>0</v>
      </c>
      <c r="I495" s="16">
        <f t="shared" si="41"/>
        <v>0</v>
      </c>
      <c r="K495" s="16">
        <f>VLOOKUP($D495,'Growth rate'!$B$3:$S$93,9,FALSE)*VLOOKUP($F495,BY_IND_Demand_Drivers!$B$5:$J$100,7,FALSE)</f>
        <v>12.336545679887577</v>
      </c>
      <c r="L495" s="16">
        <f>VLOOKUP($D495,'Growth rate'!$B$3:$S$93,9,FALSE)*VLOOKUP($F495,BY_IND_Demand_Drivers!$B$5:$J$100,8,FALSE)</f>
        <v>0</v>
      </c>
      <c r="M495" s="16">
        <f>VLOOKUP($D495,'Growth rate'!$B$3:$S$93,9,FALSE)*VLOOKUP($F495,BY_IND_Demand_Drivers!$B$5:$J$100,9,FALSE)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rate'!$B$3:$S$93,9,FALSE)*VLOOKUP($F496,BY_IND_Demand_Drivers!$B$5:$J$100,7,FALSE)</f>
        <v>0</v>
      </c>
      <c r="L496" s="16">
        <f>VLOOKUP($D496,'Growth rate'!$B$3:$S$93,9,FALSE)*VLOOKUP($F496,BY_IND_Demand_Drivers!$B$5:$J$100,8,FALSE)</f>
        <v>0</v>
      </c>
      <c r="M496" s="16">
        <f>VLOOKUP($D496,'Growth rate'!$B$3:$S$93,9,FALSE)*VLOOKUP($F496,BY_IND_Demand_Drivers!$B$5:$J$100,9,FALSE)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rate'!$B$3:$S$93,9,FALSE)*VLOOKUP($F497,BY_IND_Demand_Drivers!$B$5:$J$100,7,FALSE)</f>
        <v>0</v>
      </c>
      <c r="L497" s="16">
        <f>VLOOKUP($D497,'Growth rate'!$B$3:$S$93,9,FALSE)*VLOOKUP($F497,BY_IND_Demand_Drivers!$B$5:$J$100,8,FALSE)</f>
        <v>0</v>
      </c>
      <c r="M497" s="16">
        <f>VLOOKUP($D497,'Growth rate'!$B$3:$S$93,9,FALSE)*VLOOKUP($F497,BY_IND_Demand_Drivers!$B$5:$J$100,9,FALSE)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rate'!$B$3:$S$93,9,FALSE)*VLOOKUP($F498,BY_IND_Demand_Drivers!$B$5:$J$100,7,FALSE)</f>
        <v>0</v>
      </c>
      <c r="L498" s="16">
        <f>VLOOKUP($D498,'Growth rate'!$B$3:$S$93,9,FALSE)*VLOOKUP($F498,BY_IND_Demand_Drivers!$B$5:$J$100,8,FALSE)</f>
        <v>0</v>
      </c>
      <c r="M498" s="16">
        <f>VLOOKUP($D498,'Growth rate'!$B$3:$S$93,9,FALSE)*VLOOKUP($F498,BY_IND_Demand_Drivers!$B$5:$J$100,9,FALSE)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rate'!$B$3:$S$93,9,FALSE)*VLOOKUP($F499,BY_IND_Demand_Drivers!$B$5:$J$100,7,FALSE)</f>
        <v>0</v>
      </c>
      <c r="L499" s="16">
        <f>VLOOKUP($D499,'Growth rate'!$B$3:$S$93,9,FALSE)*VLOOKUP($F499,BY_IND_Demand_Drivers!$B$5:$J$100,8,FALSE)</f>
        <v>0</v>
      </c>
      <c r="M499" s="16">
        <f>VLOOKUP($D499,'Growth rate'!$B$3:$S$93,9,FALSE)*VLOOKUP($F499,BY_IND_Demand_Drivers!$B$5:$J$100,9,FALSE)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rate'!$B$3:$S$93,9,FALSE)*VLOOKUP($F500,BY_IND_Demand_Drivers!$B$5:$J$100,7,FALSE)</f>
        <v>0</v>
      </c>
      <c r="L500" s="16">
        <f>VLOOKUP($D500,'Growth rate'!$B$3:$S$93,9,FALSE)*VLOOKUP($F500,BY_IND_Demand_Drivers!$B$5:$J$100,8,FALSE)</f>
        <v>0</v>
      </c>
      <c r="M500" s="16">
        <f>VLOOKUP($D500,'Growth rate'!$B$3:$S$93,9,FALSE)*VLOOKUP($F500,BY_IND_Demand_Drivers!$B$5:$J$100,9,FALSE)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rate'!$B$3:$S$93,9,FALSE)*VLOOKUP($F501,BY_IND_Demand_Drivers!$B$5:$J$100,7,FALSE)</f>
        <v>0</v>
      </c>
      <c r="L501" s="16">
        <f>VLOOKUP($D501,'Growth rate'!$B$3:$S$93,9,FALSE)*VLOOKUP($F501,BY_IND_Demand_Drivers!$B$5:$J$100,8,FALSE)</f>
        <v>0</v>
      </c>
      <c r="M501" s="16">
        <f>VLOOKUP($D501,'Growth rate'!$B$3:$S$93,9,FALSE)*VLOOKUP($F501,BY_IND_Demand_Drivers!$B$5:$J$100,9,FALSE)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rate'!$B$3:$S$93,9,FALSE)*VLOOKUP($F502,BY_IND_Demand_Drivers!$B$5:$J$100,7,FALSE)</f>
        <v>0</v>
      </c>
      <c r="L502" s="16">
        <f>VLOOKUP($D502,'Growth rate'!$B$3:$S$93,9,FALSE)*VLOOKUP($F502,BY_IND_Demand_Drivers!$B$5:$J$100,8,FALSE)</f>
        <v>0</v>
      </c>
      <c r="M502" s="16">
        <f>VLOOKUP($D502,'Growth rate'!$B$3:$S$93,9,FALSE)*VLOOKUP($F502,BY_IND_Demand_Drivers!$B$5:$J$100,9,FALSE)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rate'!$B$3:$S$93,9,FALSE)*VLOOKUP($F503,BY_IND_Demand_Drivers!$B$5:$J$100,7,FALSE)</f>
        <v>0</v>
      </c>
      <c r="L503" s="16">
        <f>VLOOKUP($D503,'Growth rate'!$B$3:$S$93,9,FALSE)*VLOOKUP($F503,BY_IND_Demand_Drivers!$B$5:$J$100,8,FALSE)</f>
        <v>0</v>
      </c>
      <c r="M503" s="16">
        <f>VLOOKUP($D503,'Growth rate'!$B$3:$S$93,9,FALSE)*VLOOKUP($F503,BY_IND_Demand_Drivers!$B$5:$J$100,9,FALSE)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rate'!$B$3:$S$93,9,FALSE)*VLOOKUP($F504,BY_IND_Demand_Drivers!$B$5:$J$100,7,FALSE)</f>
        <v>0</v>
      </c>
      <c r="L504" s="16">
        <f>VLOOKUP($D504,'Growth rate'!$B$3:$S$93,9,FALSE)*VLOOKUP($F504,BY_IND_Demand_Drivers!$B$5:$J$100,8,FALSE)</f>
        <v>0</v>
      </c>
      <c r="M504" s="16">
        <f>VLOOKUP($D504,'Growth rate'!$B$3:$S$93,9,FALSE)*VLOOKUP($F504,BY_IND_Demand_Drivers!$B$5:$J$100,9,FALSE)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rate'!$B$3:$S$93,9,FALSE)*VLOOKUP($F505,BY_IND_Demand_Drivers!$B$5:$J$100,7,FALSE)</f>
        <v>0</v>
      </c>
      <c r="L505" s="16">
        <f>VLOOKUP($D505,'Growth rate'!$B$3:$S$93,9,FALSE)*VLOOKUP($F505,BY_IND_Demand_Drivers!$B$5:$J$100,8,FALSE)</f>
        <v>0</v>
      </c>
      <c r="M505" s="16">
        <f>VLOOKUP($D505,'Growth rate'!$B$3:$S$93,9,FALSE)*VLOOKUP($F505,BY_IND_Demand_Drivers!$B$5:$J$100,9,FALSE)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rate'!$B$3:$S$93,9,FALSE)*VLOOKUP($F506,BY_IND_Demand_Drivers!$B$5:$J$100,7,FALSE)</f>
        <v>0</v>
      </c>
      <c r="L506" s="16">
        <f>VLOOKUP($D506,'Growth rate'!$B$3:$S$93,9,FALSE)*VLOOKUP($F506,BY_IND_Demand_Drivers!$B$5:$J$100,8,FALSE)</f>
        <v>0</v>
      </c>
      <c r="M506" s="16">
        <f>VLOOKUP($D506,'Growth rate'!$B$3:$S$93,9,FALSE)*VLOOKUP($F506,BY_IND_Demand_Drivers!$B$5:$J$100,9,FALSE)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rate'!$B$3:$S$93,9,FALSE)*VLOOKUP($F507,BY_IND_Demand_Drivers!$B$5:$J$100,7,FALSE)</f>
        <v>0</v>
      </c>
      <c r="L507" s="16">
        <f>VLOOKUP($D507,'Growth rate'!$B$3:$S$93,9,FALSE)*VLOOKUP($F507,BY_IND_Demand_Drivers!$B$5:$J$100,8,FALSE)</f>
        <v>0</v>
      </c>
      <c r="M507" s="16">
        <f>VLOOKUP($D507,'Growth rate'!$B$3:$S$93,9,FALSE)*VLOOKUP($F507,BY_IND_Demand_Drivers!$B$5:$J$100,9,FALSE)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rate'!$B$3:$S$93,9,FALSE)*VLOOKUP($F508,BY_IND_Demand_Drivers!$B$5:$J$100,7,FALSE)</f>
        <v>0</v>
      </c>
      <c r="L508" s="16">
        <f>VLOOKUP($D508,'Growth rate'!$B$3:$S$93,9,FALSE)*VLOOKUP($F508,BY_IND_Demand_Drivers!$B$5:$J$100,8,FALSE)</f>
        <v>0</v>
      </c>
      <c r="M508" s="16">
        <f>VLOOKUP($D508,'Growth rate'!$B$3:$S$93,9,FALSE)*VLOOKUP($F508,BY_IND_Demand_Drivers!$B$5:$J$100,9,FALSE)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rate'!$B$3:$S$93,9,FALSE)*VLOOKUP($F509,BY_IND_Demand_Drivers!$B$5:$J$100,7,FALSE)</f>
        <v>0</v>
      </c>
      <c r="L509" s="16">
        <f>VLOOKUP($D509,'Growth rate'!$B$3:$S$93,9,FALSE)*VLOOKUP($F509,BY_IND_Demand_Drivers!$B$5:$J$100,8,FALSE)</f>
        <v>0</v>
      </c>
      <c r="M509" s="16">
        <f>VLOOKUP($D509,'Growth rate'!$B$3:$S$93,9,FALSE)*VLOOKUP($F509,BY_IND_Demand_Drivers!$B$5:$J$100,9,FALSE)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rate'!$B$3:$S$93,9,FALSE)*VLOOKUP($F510,BY_IND_Demand_Drivers!$B$5:$J$100,7,FALSE)</f>
        <v>0</v>
      </c>
      <c r="L510" s="16">
        <f>VLOOKUP($D510,'Growth rate'!$B$3:$S$93,9,FALSE)*VLOOKUP($F510,BY_IND_Demand_Drivers!$B$5:$J$100,8,FALSE)</f>
        <v>0</v>
      </c>
      <c r="M510" s="16">
        <f>VLOOKUP($D510,'Growth rate'!$B$3:$S$93,9,FALSE)*VLOOKUP($F510,BY_IND_Demand_Drivers!$B$5:$J$100,9,FALSE)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rate'!$B$3:$S$93,9,FALSE)*VLOOKUP($F511,BY_IND_Demand_Drivers!$B$5:$J$100,7,FALSE)</f>
        <v>0</v>
      </c>
      <c r="L511" s="16">
        <f>VLOOKUP($D511,'Growth rate'!$B$3:$S$93,9,FALSE)*VLOOKUP($F511,BY_IND_Demand_Drivers!$B$5:$J$100,8,FALSE)</f>
        <v>0</v>
      </c>
      <c r="M511" s="16">
        <f>VLOOKUP($D511,'Growth rate'!$B$3:$S$93,9,FALSE)*VLOOKUP($F511,BY_IND_Demand_Drivers!$B$5:$J$100,9,FALSE)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rate'!$B$3:$S$93,9,FALSE)*VLOOKUP($F512,BY_IND_Demand_Drivers!$B$5:$J$100,7,FALSE)</f>
        <v>0</v>
      </c>
      <c r="L512" s="16">
        <f>VLOOKUP($D512,'Growth rate'!$B$3:$S$93,9,FALSE)*VLOOKUP($F512,BY_IND_Demand_Drivers!$B$5:$J$100,8,FALSE)</f>
        <v>0</v>
      </c>
      <c r="M512" s="16">
        <f>VLOOKUP($D512,'Growth rate'!$B$3:$S$93,9,FALSE)*VLOOKUP($F512,BY_IND_Demand_Drivers!$B$5:$J$100,9,FALSE)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rate'!$B$3:$S$93,9,FALSE)*VLOOKUP($F513,BY_IND_Demand_Drivers!$B$5:$J$100,7,FALSE)</f>
        <v>0</v>
      </c>
      <c r="L513" s="16">
        <f>VLOOKUP($D513,'Growth rate'!$B$3:$S$93,9,FALSE)*VLOOKUP($F513,BY_IND_Demand_Drivers!$B$5:$J$100,8,FALSE)</f>
        <v>0</v>
      </c>
      <c r="M513" s="16">
        <f>VLOOKUP($D513,'Growth rate'!$B$3:$S$93,9,FALSE)*VLOOKUP($F513,BY_IND_Demand_Drivers!$B$5:$J$100,9,FALSE)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rate'!$B$3:$S$93,9,FALSE)*VLOOKUP($F514,BY_IND_Demand_Drivers!$B$5:$J$100,7,FALSE)</f>
        <v>0</v>
      </c>
      <c r="L514" s="16">
        <f>VLOOKUP($D514,'Growth rate'!$B$3:$S$93,9,FALSE)*VLOOKUP($F514,BY_IND_Demand_Drivers!$B$5:$J$100,8,FALSE)</f>
        <v>0</v>
      </c>
      <c r="M514" s="16">
        <f>VLOOKUP($D514,'Growth rate'!$B$3:$S$93,9,FALSE)*VLOOKUP($F514,BY_IND_Demand_Drivers!$B$5:$J$100,9,FALSE)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rate'!$B$3:$S$93,9,FALSE)*VLOOKUP($F515,BY_IND_Demand_Drivers!$B$5:$J$100,7,FALSE)</f>
        <v>0</v>
      </c>
      <c r="L515" s="16">
        <f>VLOOKUP($D515,'Growth rate'!$B$3:$S$93,9,FALSE)*VLOOKUP($F515,BY_IND_Demand_Drivers!$B$5:$J$100,8,FALSE)</f>
        <v>0</v>
      </c>
      <c r="M515" s="16">
        <f>VLOOKUP($D515,'Growth rate'!$B$3:$S$93,9,FALSE)*VLOOKUP($F515,BY_IND_Demand_Drivers!$B$5:$J$100,9,FALSE)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rate'!$B$3:$S$93,9,FALSE)*VLOOKUP($F516,BY_IND_Demand_Drivers!$B$5:$J$100,7,FALSE)</f>
        <v>0</v>
      </c>
      <c r="L516" s="16">
        <f>VLOOKUP($D516,'Growth rate'!$B$3:$S$93,9,FALSE)*VLOOKUP($F516,BY_IND_Demand_Drivers!$B$5:$J$100,8,FALSE)</f>
        <v>0</v>
      </c>
      <c r="M516" s="16">
        <f>VLOOKUP($D516,'Growth rate'!$B$3:$S$93,9,FALSE)*VLOOKUP($F516,BY_IND_Demand_Drivers!$B$5:$J$100,9,FALSE)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rate'!$B$3:$S$93,9,FALSE)*VLOOKUP($F517,BY_IND_Demand_Drivers!$B$5:$J$100,7,FALSE)</f>
        <v>0</v>
      </c>
      <c r="L517" s="16">
        <f>VLOOKUP($D517,'Growth rate'!$B$3:$S$93,9,FALSE)*VLOOKUP($F517,BY_IND_Demand_Drivers!$B$5:$J$100,8,FALSE)</f>
        <v>0</v>
      </c>
      <c r="M517" s="16">
        <f>VLOOKUP($D517,'Growth rate'!$B$3:$S$93,9,FALSE)*VLOOKUP($F517,BY_IND_Demand_Drivers!$B$5:$J$100,9,FALSE)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rate'!$B$3:$S$93,9,FALSE)*VLOOKUP($F518,BY_IND_Demand_Drivers!$B$5:$J$100,7,FALSE)</f>
        <v>0</v>
      </c>
      <c r="L518" s="16">
        <f>VLOOKUP($D518,'Growth rate'!$B$3:$S$93,9,FALSE)*VLOOKUP($F518,BY_IND_Demand_Drivers!$B$5:$J$100,8,FALSE)</f>
        <v>0</v>
      </c>
      <c r="M518" s="16">
        <f>VLOOKUP($D518,'Growth rate'!$B$3:$S$93,9,FALSE)*VLOOKUP($F518,BY_IND_Demand_Drivers!$B$5:$J$100,9,FALSE)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rate'!$B$3:$S$93,9,FALSE)*VLOOKUP($F519,BY_IND_Demand_Drivers!$B$5:$J$100,7,FALSE)</f>
        <v>0</v>
      </c>
      <c r="L519" s="16">
        <f>VLOOKUP($D519,'Growth rate'!$B$3:$S$93,9,FALSE)*VLOOKUP($F519,BY_IND_Demand_Drivers!$B$5:$J$100,8,FALSE)</f>
        <v>0</v>
      </c>
      <c r="M519" s="16">
        <f>VLOOKUP($D519,'Growth rate'!$B$3:$S$93,9,FALSE)*VLOOKUP($F519,BY_IND_Demand_Drivers!$B$5:$J$100,9,FALSE)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rate'!$B$3:$S$93,9,FALSE)*VLOOKUP($F520,BY_IND_Demand_Drivers!$B$5:$J$100,7,FALSE)</f>
        <v>0</v>
      </c>
      <c r="L520" s="16">
        <f>VLOOKUP($D520,'Growth rate'!$B$3:$S$93,9,FALSE)*VLOOKUP($F520,BY_IND_Demand_Drivers!$B$5:$J$100,8,FALSE)</f>
        <v>0</v>
      </c>
      <c r="M520" s="16">
        <f>VLOOKUP($D520,'Growth rate'!$B$3:$S$93,9,FALSE)*VLOOKUP($F520,BY_IND_Demand_Drivers!$B$5:$J$100,9,FALSE)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rate'!$B$3:$S$93,9,FALSE)*VLOOKUP($F521,BY_IND_Demand_Drivers!$B$5:$J$100,7,FALSE)</f>
        <v>0</v>
      </c>
      <c r="L521" s="16">
        <f>VLOOKUP($D521,'Growth rate'!$B$3:$S$93,9,FALSE)*VLOOKUP($F521,BY_IND_Demand_Drivers!$B$5:$J$100,8,FALSE)</f>
        <v>0</v>
      </c>
      <c r="M521" s="16">
        <f>VLOOKUP($D521,'Growth rate'!$B$3:$S$93,9,FALSE)*VLOOKUP($F521,BY_IND_Demand_Drivers!$B$5:$J$100,9,FALSE)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rate'!$B$3:$S$93,9,FALSE)*VLOOKUP($F522,BY_IND_Demand_Drivers!$B$5:$J$100,7,FALSE)</f>
        <v>0</v>
      </c>
      <c r="L522" s="16">
        <f>VLOOKUP($D522,'Growth rate'!$B$3:$S$93,9,FALSE)*VLOOKUP($F522,BY_IND_Demand_Drivers!$B$5:$J$100,8,FALSE)</f>
        <v>0</v>
      </c>
      <c r="M522" s="16">
        <f>VLOOKUP($D522,'Growth rate'!$B$3:$S$93,9,FALSE)*VLOOKUP($F522,BY_IND_Demand_Drivers!$B$5:$J$100,9,FALSE)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rate'!$B$3:$S$93,9,FALSE)*VLOOKUP($F523,BY_IND_Demand_Drivers!$B$5:$J$100,7,FALSE)</f>
        <v>0</v>
      </c>
      <c r="L523" s="16">
        <f>VLOOKUP($D523,'Growth rate'!$B$3:$S$93,9,FALSE)*VLOOKUP($F523,BY_IND_Demand_Drivers!$B$5:$J$100,8,FALSE)</f>
        <v>0</v>
      </c>
      <c r="M523" s="16">
        <f>VLOOKUP($D523,'Growth rate'!$B$3:$S$93,9,FALSE)*VLOOKUP($F523,BY_IND_Demand_Drivers!$B$5:$J$100,9,FALSE)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rate'!$B$3:$S$93,9,FALSE)*VLOOKUP($F524,BY_IND_Demand_Drivers!$B$5:$J$100,7,FALSE)</f>
        <v>0</v>
      </c>
      <c r="L524" s="16">
        <f>VLOOKUP($D524,'Growth rate'!$B$3:$S$93,9,FALSE)*VLOOKUP($F524,BY_IND_Demand_Drivers!$B$5:$J$100,8,FALSE)</f>
        <v>0</v>
      </c>
      <c r="M524" s="16">
        <f>VLOOKUP($D524,'Growth rate'!$B$3:$S$93,9,FALSE)*VLOOKUP($F524,BY_IND_Demand_Drivers!$B$5:$J$100,9,FALSE)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rate'!$B$3:$S$93,9,FALSE)*VLOOKUP($F525,BY_IND_Demand_Drivers!$B$5:$J$100,7,FALSE)</f>
        <v>0</v>
      </c>
      <c r="L525" s="16">
        <f>VLOOKUP($D525,'Growth rate'!$B$3:$S$93,9,FALSE)*VLOOKUP($F525,BY_IND_Demand_Drivers!$B$5:$J$100,8,FALSE)</f>
        <v>0</v>
      </c>
      <c r="M525" s="16">
        <f>VLOOKUP($D525,'Growth rate'!$B$3:$S$93,9,FALSE)*VLOOKUP($F525,BY_IND_Demand_Drivers!$B$5:$J$100,9,FALSE)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rate'!$B$3:$S$93,9,FALSE)*VLOOKUP($F526,BY_IND_Demand_Drivers!$B$5:$J$100,7,FALSE)</f>
        <v>0</v>
      </c>
      <c r="L526" s="16">
        <f>VLOOKUP($D526,'Growth rate'!$B$3:$S$93,9,FALSE)*VLOOKUP($F526,BY_IND_Demand_Drivers!$B$5:$J$100,8,FALSE)</f>
        <v>0</v>
      </c>
      <c r="M526" s="16">
        <f>VLOOKUP($D526,'Growth rate'!$B$3:$S$93,9,FALSE)*VLOOKUP($F526,BY_IND_Demand_Drivers!$B$5:$J$100,9,FALSE)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rate'!$B$3:$S$93,9,FALSE)*VLOOKUP($F527,BY_IND_Demand_Drivers!$B$5:$J$100,7,FALSE)</f>
        <v>0</v>
      </c>
      <c r="L527" s="16">
        <f>VLOOKUP($D527,'Growth rate'!$B$3:$S$93,9,FALSE)*VLOOKUP($F527,BY_IND_Demand_Drivers!$B$5:$J$100,8,FALSE)</f>
        <v>0</v>
      </c>
      <c r="M527" s="16">
        <f>VLOOKUP($D527,'Growth rate'!$B$3:$S$93,9,FALSE)*VLOOKUP($F527,BY_IND_Demand_Drivers!$B$5:$J$100,9,FALSE)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rate'!$B$3:$S$93,9,FALSE)*VLOOKUP($F528,BY_IND_Demand_Drivers!$B$5:$J$100,7,FALSE)</f>
        <v>0</v>
      </c>
      <c r="L528" s="16">
        <f>VLOOKUP($D528,'Growth rate'!$B$3:$S$93,9,FALSE)*VLOOKUP($F528,BY_IND_Demand_Drivers!$B$5:$J$100,8,FALSE)</f>
        <v>0</v>
      </c>
      <c r="M528" s="16">
        <f>VLOOKUP($D528,'Growth rate'!$B$3:$S$93,9,FALSE)*VLOOKUP($F528,BY_IND_Demand_Drivers!$B$5:$J$100,9,FALSE)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rate'!$B$3:$S$93,9,FALSE)*VLOOKUP($F529,BY_IND_Demand_Drivers!$B$5:$J$100,7,FALSE)</f>
        <v>0</v>
      </c>
      <c r="L529" s="16">
        <f>VLOOKUP($D529,'Growth rate'!$B$3:$S$93,9,FALSE)*VLOOKUP($F529,BY_IND_Demand_Drivers!$B$5:$J$100,8,FALSE)</f>
        <v>0</v>
      </c>
      <c r="M529" s="16">
        <f>VLOOKUP($D529,'Growth rate'!$B$3:$S$93,9,FALSE)*VLOOKUP($F529,BY_IND_Demand_Drivers!$B$5:$J$100,9,FALSE)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rate'!$B$3:$S$93,9,FALSE)*VLOOKUP($F530,BY_IND_Demand_Drivers!$B$5:$J$100,7,FALSE)</f>
        <v>0</v>
      </c>
      <c r="L530" s="16">
        <f>VLOOKUP($D530,'Growth rate'!$B$3:$S$93,9,FALSE)*VLOOKUP($F530,BY_IND_Demand_Drivers!$B$5:$J$100,8,FALSE)</f>
        <v>0</v>
      </c>
      <c r="M530" s="16">
        <f>VLOOKUP($D530,'Growth rate'!$B$3:$S$93,9,FALSE)*VLOOKUP($F530,BY_IND_Demand_Drivers!$B$5:$J$100,9,FALSE)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rate'!$B$3:$S$93,9,FALSE)*VLOOKUP($F531,BY_IND_Demand_Drivers!$B$5:$J$100,7,FALSE)</f>
        <v>0</v>
      </c>
      <c r="L531" s="16">
        <f>VLOOKUP($D531,'Growth rate'!$B$3:$S$93,9,FALSE)*VLOOKUP($F531,BY_IND_Demand_Drivers!$B$5:$J$100,8,FALSE)</f>
        <v>0</v>
      </c>
      <c r="M531" s="16">
        <f>VLOOKUP($D531,'Growth rate'!$B$3:$S$93,9,FALSE)*VLOOKUP($F531,BY_IND_Demand_Drivers!$B$5:$J$100,9,FALSE)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rate'!$B$3:$S$93,9,FALSE)*VLOOKUP($F532,BY_IND_Demand_Drivers!$B$5:$J$100,7,FALSE)</f>
        <v>0</v>
      </c>
      <c r="L532" s="16">
        <f>VLOOKUP($D532,'Growth rate'!$B$3:$S$93,9,FALSE)*VLOOKUP($F532,BY_IND_Demand_Drivers!$B$5:$J$100,8,FALSE)</f>
        <v>0</v>
      </c>
      <c r="M532" s="16">
        <f>VLOOKUP($D532,'Growth rate'!$B$3:$S$93,9,FALSE)*VLOOKUP($F532,BY_IND_Demand_Drivers!$B$5:$J$100,9,FALSE)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rate'!$B$3:$S$93,9,FALSE)*VLOOKUP($F533,BY_IND_Demand_Drivers!$B$5:$J$100,7,FALSE)</f>
        <v>0</v>
      </c>
      <c r="L533" s="16">
        <f>VLOOKUP($D533,'Growth rate'!$B$3:$S$93,9,FALSE)*VLOOKUP($F533,BY_IND_Demand_Drivers!$B$5:$J$100,8,FALSE)</f>
        <v>0</v>
      </c>
      <c r="M533" s="16">
        <f>VLOOKUP($D533,'Growth rate'!$B$3:$S$93,9,FALSE)*VLOOKUP($F533,BY_IND_Demand_Drivers!$B$5:$J$100,9,FALSE)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rate'!$B$3:$S$93,9,FALSE)*VLOOKUP($F534,BY_IND_Demand_Drivers!$B$5:$J$100,7,FALSE)</f>
        <v>0</v>
      </c>
      <c r="L534" s="16">
        <f>VLOOKUP($D534,'Growth rate'!$B$3:$S$93,9,FALSE)*VLOOKUP($F534,BY_IND_Demand_Drivers!$B$5:$J$100,8,FALSE)</f>
        <v>0</v>
      </c>
      <c r="M534" s="16">
        <f>VLOOKUP($D534,'Growth rate'!$B$3:$S$93,9,FALSE)*VLOOKUP($F534,BY_IND_Demand_Drivers!$B$5:$J$100,9,FALSE)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rate'!$B$3:$S$93,9,FALSE)*VLOOKUP($F535,BY_IND_Demand_Drivers!$B$5:$J$100,7,FALSE)</f>
        <v>0</v>
      </c>
      <c r="L535" s="16">
        <f>VLOOKUP($D535,'Growth rate'!$B$3:$S$93,9,FALSE)*VLOOKUP($F535,BY_IND_Demand_Drivers!$B$5:$J$100,8,FALSE)</f>
        <v>0</v>
      </c>
      <c r="M535" s="16">
        <f>VLOOKUP($D535,'Growth rate'!$B$3:$S$93,9,FALSE)*VLOOKUP($F535,BY_IND_Demand_Drivers!$B$5:$J$100,9,FALSE)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rate'!$B$3:$S$93,9,FALSE)*VLOOKUP($F536,BY_IND_Demand_Drivers!$B$5:$J$100,7,FALSE)</f>
        <v>0</v>
      </c>
      <c r="L536" s="16">
        <f>VLOOKUP($D536,'Growth rate'!$B$3:$S$93,9,FALSE)*VLOOKUP($F536,BY_IND_Demand_Drivers!$B$5:$J$100,8,FALSE)</f>
        <v>0</v>
      </c>
      <c r="M536" s="16">
        <f>VLOOKUP($D536,'Growth rate'!$B$3:$S$93,9,FALSE)*VLOOKUP($F536,BY_IND_Demand_Drivers!$B$5:$J$100,9,FALSE)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rate'!$B$3:$S$93,9,FALSE)*VLOOKUP($F537,BY_IND_Demand_Drivers!$B$5:$J$100,7,FALSE)</f>
        <v>0</v>
      </c>
      <c r="L537" s="16">
        <f>VLOOKUP($D537,'Growth rate'!$B$3:$S$93,9,FALSE)*VLOOKUP($F537,BY_IND_Demand_Drivers!$B$5:$J$100,8,FALSE)</f>
        <v>0</v>
      </c>
      <c r="M537" s="16">
        <f>VLOOKUP($D537,'Growth rate'!$B$3:$S$93,9,FALSE)*VLOOKUP($F537,BY_IND_Demand_Drivers!$B$5:$J$100,9,FALSE)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rate'!$B$3:$S$93,9,FALSE)*VLOOKUP($F538,BY_IND_Demand_Drivers!$B$5:$J$100,7,FALSE)</f>
        <v>0</v>
      </c>
      <c r="L538" s="16">
        <f>VLOOKUP($D538,'Growth rate'!$B$3:$S$93,9,FALSE)*VLOOKUP($F538,BY_IND_Demand_Drivers!$B$5:$J$100,8,FALSE)</f>
        <v>0</v>
      </c>
      <c r="M538" s="16">
        <f>VLOOKUP($D538,'Growth rate'!$B$3:$S$93,9,FALSE)*VLOOKUP($F538,BY_IND_Demand_Drivers!$B$5:$J$100,9,FALSE)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rate'!$B$3:$S$93,9,FALSE)*VLOOKUP($F539,BY_IND_Demand_Drivers!$B$5:$J$100,7,FALSE)</f>
        <v>0</v>
      </c>
      <c r="L539" s="16">
        <f>VLOOKUP($D539,'Growth rate'!$B$3:$S$93,9,FALSE)*VLOOKUP($F539,BY_IND_Demand_Drivers!$B$5:$J$100,8,FALSE)</f>
        <v>0</v>
      </c>
      <c r="M539" s="16">
        <f>VLOOKUP($D539,'Growth rate'!$B$3:$S$93,9,FALSE)*VLOOKUP($F539,BY_IND_Demand_Drivers!$B$5:$J$100,9,FALSE)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rate'!$B$3:$S$93,9,FALSE)*VLOOKUP($F540,BY_IND_Demand_Drivers!$B$5:$J$100,7,FALSE)</f>
        <v>0</v>
      </c>
      <c r="L540" s="16">
        <f>VLOOKUP($D540,'Growth rate'!$B$3:$S$93,9,FALSE)*VLOOKUP($F540,BY_IND_Demand_Drivers!$B$5:$J$100,8,FALSE)</f>
        <v>0</v>
      </c>
      <c r="M540" s="16">
        <f>VLOOKUP($D540,'Growth rate'!$B$3:$S$93,9,FALSE)*VLOOKUP($F540,BY_IND_Demand_Drivers!$B$5:$J$100,9,FALSE)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rate'!$B$3:$S$93,9,FALSE)*VLOOKUP($F541,BY_IND_Demand_Drivers!$B$5:$J$100,7,FALSE)</f>
        <v>0</v>
      </c>
      <c r="L541" s="16">
        <f>VLOOKUP($D541,'Growth rate'!$B$3:$S$93,9,FALSE)*VLOOKUP($F541,BY_IND_Demand_Drivers!$B$5:$J$100,8,FALSE)</f>
        <v>0</v>
      </c>
      <c r="M541" s="16">
        <f>VLOOKUP($D541,'Growth rate'!$B$3:$S$93,9,FALSE)*VLOOKUP($F541,BY_IND_Demand_Drivers!$B$5:$J$100,9,FALSE)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rate'!$B$3:$S$93,9,FALSE)*VLOOKUP($F542,BY_IND_Demand_Drivers!$B$5:$J$100,7,FALSE)</f>
        <v>0</v>
      </c>
      <c r="L542" s="16">
        <f>VLOOKUP($D542,'Growth rate'!$B$3:$S$93,9,FALSE)*VLOOKUP($F542,BY_IND_Demand_Drivers!$B$5:$J$100,8,FALSE)</f>
        <v>0</v>
      </c>
      <c r="M542" s="16">
        <f>VLOOKUP($D542,'Growth rate'!$B$3:$S$93,9,FALSE)*VLOOKUP($F542,BY_IND_Demand_Drivers!$B$5:$J$100,9,FALSE)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rate'!$B$3:$S$93,9,FALSE)*VLOOKUP($F543,BY_IND_Demand_Drivers!$B$5:$J$100,7,FALSE)</f>
        <v>0</v>
      </c>
      <c r="L543" s="16">
        <f>VLOOKUP($D543,'Growth rate'!$B$3:$S$93,9,FALSE)*VLOOKUP($F543,BY_IND_Demand_Drivers!$B$5:$J$100,8,FALSE)</f>
        <v>0</v>
      </c>
      <c r="M543" s="16">
        <f>VLOOKUP($D543,'Growth rate'!$B$3:$S$93,9,FALSE)*VLOOKUP($F543,BY_IND_Demand_Drivers!$B$5:$J$100,9,FALSE)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rate'!$B$3:$S$93,9,FALSE)*VLOOKUP($F544,BY_IND_Demand_Drivers!$B$5:$J$100,7,FALSE)</f>
        <v>0</v>
      </c>
      <c r="L544" s="16">
        <f>VLOOKUP($D544,'Growth rate'!$B$3:$S$93,9,FALSE)*VLOOKUP($F544,BY_IND_Demand_Drivers!$B$5:$J$100,8,FALSE)</f>
        <v>0</v>
      </c>
      <c r="M544" s="16">
        <f>VLOOKUP($D544,'Growth rate'!$B$3:$S$93,9,FALSE)*VLOOKUP($F544,BY_IND_Demand_Drivers!$B$5:$J$100,9,FALSE)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rate'!$B$3:$S$93,9,FALSE)*VLOOKUP($F545,BY_IND_Demand_Drivers!$B$5:$J$100,7,FALSE)</f>
        <v>0</v>
      </c>
      <c r="L545" s="16">
        <f>VLOOKUP($D545,'Growth rate'!$B$3:$S$93,9,FALSE)*VLOOKUP($F545,BY_IND_Demand_Drivers!$B$5:$J$100,8,FALSE)</f>
        <v>0</v>
      </c>
      <c r="M545" s="16">
        <f>VLOOKUP($D545,'Growth rate'!$B$3:$S$93,9,FALSE)*VLOOKUP($F545,BY_IND_Demand_Drivers!$B$5:$J$100,9,FALSE)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rate'!$B$3:$S$93,9,FALSE)*VLOOKUP($F546,BY_IND_Demand_Drivers!$B$5:$J$100,7,FALSE)</f>
        <v>0</v>
      </c>
      <c r="L546" s="16">
        <f>VLOOKUP($D546,'Growth rate'!$B$3:$S$93,9,FALSE)*VLOOKUP($F546,BY_IND_Demand_Drivers!$B$5:$J$100,8,FALSE)</f>
        <v>0</v>
      </c>
      <c r="M546" s="16">
        <f>VLOOKUP($D546,'Growth rate'!$B$3:$S$93,9,FALSE)*VLOOKUP($F546,BY_IND_Demand_Drivers!$B$5:$J$100,9,FALSE)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rate'!$B$3:$S$93,9,FALSE)*VLOOKUP($F547,BY_IND_Demand_Drivers!$B$5:$J$100,7,FALSE)</f>
        <v>0</v>
      </c>
      <c r="L547" s="16">
        <f>VLOOKUP($D547,'Growth rate'!$B$3:$S$93,9,FALSE)*VLOOKUP($F547,BY_IND_Demand_Drivers!$B$5:$J$100,8,FALSE)</f>
        <v>0</v>
      </c>
      <c r="M547" s="16">
        <f>VLOOKUP($D547,'Growth rate'!$B$3:$S$93,9,FALSE)*VLOOKUP($F547,BY_IND_Demand_Drivers!$B$5:$J$100,9,FALSE)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rate'!$B$3:$S$93,9,FALSE)*VLOOKUP($F548,BY_IND_Demand_Drivers!$B$5:$J$100,7,FALSE)</f>
        <v>0</v>
      </c>
      <c r="L548" s="16">
        <f>VLOOKUP($D548,'Growth rate'!$B$3:$S$93,9,FALSE)*VLOOKUP($F548,BY_IND_Demand_Drivers!$B$5:$J$100,8,FALSE)</f>
        <v>0</v>
      </c>
      <c r="M548" s="16">
        <f>VLOOKUP($D548,'Growth rate'!$B$3:$S$93,9,FALSE)*VLOOKUP($F548,BY_IND_Demand_Drivers!$B$5:$J$100,9,FALSE)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rate'!$B$3:$S$93,9,FALSE)*VLOOKUP($F549,BY_IND_Demand_Drivers!$B$5:$J$100,7,FALSE)</f>
        <v>0</v>
      </c>
      <c r="L549" s="16">
        <f>VLOOKUP($D549,'Growth rate'!$B$3:$S$93,9,FALSE)*VLOOKUP($F549,BY_IND_Demand_Drivers!$B$5:$J$100,8,FALSE)</f>
        <v>0</v>
      </c>
      <c r="M549" s="16">
        <f>VLOOKUP($D549,'Growth rate'!$B$3:$S$93,9,FALSE)*VLOOKUP($F549,BY_IND_Demand_Drivers!$B$5:$J$100,9,FALSE)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rate'!$B$3:$S$93,9,FALSE)*VLOOKUP($F550,BY_IND_Demand_Drivers!$B$5:$J$100,7,FALSE)</f>
        <v>0</v>
      </c>
      <c r="L550" s="16">
        <f>VLOOKUP($D550,'Growth rate'!$B$3:$S$93,9,FALSE)*VLOOKUP($F550,BY_IND_Demand_Drivers!$B$5:$J$100,8,FALSE)</f>
        <v>0</v>
      </c>
      <c r="M550" s="16">
        <f>VLOOKUP($D550,'Growth rate'!$B$3:$S$93,9,FALSE)*VLOOKUP($F550,BY_IND_Demand_Drivers!$B$5:$J$100,9,FALSE)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rate'!$B$3:$S$93,9,FALSE)*VLOOKUP($F551,BY_IND_Demand_Drivers!$B$5:$J$100,7,FALSE)</f>
        <v>0</v>
      </c>
      <c r="L551" s="16">
        <f>VLOOKUP($D551,'Growth rate'!$B$3:$S$93,9,FALSE)*VLOOKUP($F551,BY_IND_Demand_Drivers!$B$5:$J$100,8,FALSE)</f>
        <v>0</v>
      </c>
      <c r="M551" s="16">
        <f>VLOOKUP($D551,'Growth rate'!$B$3:$S$93,9,FALSE)*VLOOKUP($F551,BY_IND_Demand_Drivers!$B$5:$J$100,9,FALSE)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rate'!$B$3:$S$93,9,FALSE)*VLOOKUP($F552,BY_IND_Demand_Drivers!$B$5:$J$100,7,FALSE)</f>
        <v>0</v>
      </c>
      <c r="L552" s="16">
        <f>VLOOKUP($D552,'Growth rate'!$B$3:$S$93,9,FALSE)*VLOOKUP($F552,BY_IND_Demand_Drivers!$B$5:$J$100,8,FALSE)</f>
        <v>0</v>
      </c>
      <c r="M552" s="16">
        <f>VLOOKUP($D552,'Growth rate'!$B$3:$S$93,9,FALSE)*VLOOKUP($F552,BY_IND_Demand_Drivers!$B$5:$J$100,9,FALSE)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rate'!$B$3:$S$93,9,FALSE)*VLOOKUP($F553,BY_IND_Demand_Drivers!$B$5:$J$100,7,FALSE)</f>
        <v>0</v>
      </c>
      <c r="L553" s="16">
        <f>VLOOKUP($D553,'Growth rate'!$B$3:$S$93,9,FALSE)*VLOOKUP($F553,BY_IND_Demand_Drivers!$B$5:$J$100,8,FALSE)</f>
        <v>0</v>
      </c>
      <c r="M553" s="16">
        <f>VLOOKUP($D553,'Growth rate'!$B$3:$S$93,9,FALSE)*VLOOKUP($F553,BY_IND_Demand_Drivers!$B$5:$J$100,9,FALSE)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rate'!$B$3:$S$93,9,FALSE)*VLOOKUP($F554,BY_IND_Demand_Drivers!$B$5:$J$100,7,FALSE)</f>
        <v>0</v>
      </c>
      <c r="L554" s="16">
        <f>VLOOKUP($D554,'Growth rate'!$B$3:$S$93,9,FALSE)*VLOOKUP($F554,BY_IND_Demand_Drivers!$B$5:$J$100,8,FALSE)</f>
        <v>0</v>
      </c>
      <c r="M554" s="16">
        <f>VLOOKUP($D554,'Growth rate'!$B$3:$S$93,9,FALSE)*VLOOKUP($F554,BY_IND_Demand_Drivers!$B$5:$J$100,9,FALSE)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rate'!$B$3:$S$93,9,FALSE)*VLOOKUP($F555,BY_IND_Demand_Drivers!$B$5:$J$100,7,FALSE)</f>
        <v>0</v>
      </c>
      <c r="L555" s="16">
        <f>VLOOKUP($D555,'Growth rate'!$B$3:$S$93,9,FALSE)*VLOOKUP($F555,BY_IND_Demand_Drivers!$B$5:$J$100,8,FALSE)</f>
        <v>0</v>
      </c>
      <c r="M555" s="16">
        <f>VLOOKUP($D555,'Growth rate'!$B$3:$S$93,9,FALSE)*VLOOKUP($F555,BY_IND_Demand_Drivers!$B$5:$J$100,9,FALSE)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rate'!$B$3:$S$93,9,FALSE)*VLOOKUP($F556,BY_IND_Demand_Drivers!$B$5:$J$100,7,FALSE)</f>
        <v>0</v>
      </c>
      <c r="L556" s="16">
        <f>VLOOKUP($D556,'Growth rate'!$B$3:$S$93,9,FALSE)*VLOOKUP($F556,BY_IND_Demand_Drivers!$B$5:$J$100,8,FALSE)</f>
        <v>0</v>
      </c>
      <c r="M556" s="16">
        <f>VLOOKUP($D556,'Growth rate'!$B$3:$S$93,9,FALSE)*VLOOKUP($F556,BY_IND_Demand_Drivers!$B$5:$J$100,9,FALSE)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rate'!$B$3:$S$93,9,FALSE)*VLOOKUP($F557,BY_IND_Demand_Drivers!$B$5:$J$100,7,FALSE)</f>
        <v>0</v>
      </c>
      <c r="L557" s="16">
        <f>VLOOKUP($D557,'Growth rate'!$B$3:$S$93,9,FALSE)*VLOOKUP($F557,BY_IND_Demand_Drivers!$B$5:$J$100,8,FALSE)</f>
        <v>0</v>
      </c>
      <c r="M557" s="16">
        <f>VLOOKUP($D557,'Growth rate'!$B$3:$S$93,9,FALSE)*VLOOKUP($F557,BY_IND_Demand_Drivers!$B$5:$J$100,9,FALSE)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rate'!$B$3:$S$93,9,FALSE)*VLOOKUP($F558,BY_IND_Demand_Drivers!$B$5:$J$100,7,FALSE)</f>
        <v>0</v>
      </c>
      <c r="L558" s="16">
        <f>VLOOKUP($D558,'Growth rate'!$B$3:$S$93,9,FALSE)*VLOOKUP($F558,BY_IND_Demand_Drivers!$B$5:$J$100,8,FALSE)</f>
        <v>0</v>
      </c>
      <c r="M558" s="16">
        <f>VLOOKUP($D558,'Growth rate'!$B$3:$S$93,9,FALSE)*VLOOKUP($F558,BY_IND_Demand_Drivers!$B$5:$J$100,9,FALSE)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rate'!$B$3:$S$93,9,FALSE)*VLOOKUP($F559,BY_IND_Demand_Drivers!$B$5:$J$100,7,FALSE)</f>
        <v>0</v>
      </c>
      <c r="L559" s="16">
        <f>VLOOKUP($D559,'Growth rate'!$B$3:$S$93,9,FALSE)*VLOOKUP($F559,BY_IND_Demand_Drivers!$B$5:$J$100,8,FALSE)</f>
        <v>0</v>
      </c>
      <c r="M559" s="16">
        <f>VLOOKUP($D559,'Growth rate'!$B$3:$S$93,9,FALSE)*VLOOKUP($F559,BY_IND_Demand_Drivers!$B$5:$J$100,9,FALSE)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rate'!$B$3:$S$93,9,FALSE)*VLOOKUP($F560,BY_IND_Demand_Drivers!$B$5:$J$100,7,FALSE)</f>
        <v>0</v>
      </c>
      <c r="L560" s="16">
        <f>VLOOKUP($D560,'Growth rate'!$B$3:$S$93,9,FALSE)*VLOOKUP($F560,BY_IND_Demand_Drivers!$B$5:$J$100,8,FALSE)</f>
        <v>0</v>
      </c>
      <c r="M560" s="16">
        <f>VLOOKUP($D560,'Growth rate'!$B$3:$S$93,9,FALSE)*VLOOKUP($F560,BY_IND_Demand_Drivers!$B$5:$J$100,9,FALSE)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rate'!$B$3:$S$93,9,FALSE)*VLOOKUP($F561,BY_IND_Demand_Drivers!$B$5:$J$100,7,FALSE)</f>
        <v>0</v>
      </c>
      <c r="L561" s="16">
        <f>VLOOKUP($D561,'Growth rate'!$B$3:$S$93,9,FALSE)*VLOOKUP($F561,BY_IND_Demand_Drivers!$B$5:$J$100,8,FALSE)</f>
        <v>0</v>
      </c>
      <c r="M561" s="16">
        <f>VLOOKUP($D561,'Growth rate'!$B$3:$S$93,9,FALSE)*VLOOKUP($F561,BY_IND_Demand_Drivers!$B$5:$J$100,9,FALSE)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rate'!$B$3:$S$93,9,FALSE)*VLOOKUP($F562,BY_IND_Demand_Drivers!$B$5:$J$100,7,FALSE)</f>
        <v>0</v>
      </c>
      <c r="L562" s="16">
        <f>VLOOKUP($D562,'Growth rate'!$B$3:$S$93,9,FALSE)*VLOOKUP($F562,BY_IND_Demand_Drivers!$B$5:$J$100,8,FALSE)</f>
        <v>0</v>
      </c>
      <c r="M562" s="16">
        <f>VLOOKUP($D562,'Growth rate'!$B$3:$S$93,9,FALSE)*VLOOKUP($F562,BY_IND_Demand_Drivers!$B$5:$J$100,9,FALSE)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rate'!$B$3:$S$93,9,FALSE)*VLOOKUP($F563,BY_IND_Demand_Drivers!$B$5:$J$100,7,FALSE)</f>
        <v>0</v>
      </c>
      <c r="L563" s="16">
        <f>VLOOKUP($D563,'Growth rate'!$B$3:$S$93,9,FALSE)*VLOOKUP($F563,BY_IND_Demand_Drivers!$B$5:$J$100,8,FALSE)</f>
        <v>0</v>
      </c>
      <c r="M563" s="16">
        <f>VLOOKUP($D563,'Growth rate'!$B$3:$S$93,9,FALSE)*VLOOKUP($F563,BY_IND_Demand_Drivers!$B$5:$J$100,9,FALSE)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rate'!$B$3:$S$93,9,FALSE)*VLOOKUP($F564,BY_IND_Demand_Drivers!$B$5:$J$100,7,FALSE)</f>
        <v>0</v>
      </c>
      <c r="L564" s="16">
        <f>VLOOKUP($D564,'Growth rate'!$B$3:$S$93,9,FALSE)*VLOOKUP($F564,BY_IND_Demand_Drivers!$B$5:$J$100,8,FALSE)</f>
        <v>0</v>
      </c>
      <c r="M564" s="16">
        <f>VLOOKUP($D564,'Growth rate'!$B$3:$S$93,9,FALSE)*VLOOKUP($F564,BY_IND_Demand_Drivers!$B$5:$J$100,9,FALSE)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rate'!$B$3:$S$93,9,FALSE)*VLOOKUP($F565,BY_IND_Demand_Drivers!$B$5:$J$100,7,FALSE)</f>
        <v>0</v>
      </c>
      <c r="L565" s="16">
        <f>VLOOKUP($D565,'Growth rate'!$B$3:$S$93,9,FALSE)*VLOOKUP($F565,BY_IND_Demand_Drivers!$B$5:$J$100,8,FALSE)</f>
        <v>0</v>
      </c>
      <c r="M565" s="16">
        <f>VLOOKUP($D565,'Growth rate'!$B$3:$S$93,9,FALSE)*VLOOKUP($F565,BY_IND_Demand_Drivers!$B$5:$J$100,9,FALSE)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rate'!$B$3:$S$93,9,FALSE)*VLOOKUP($F566,BY_IND_Demand_Drivers!$B$5:$J$100,7,FALSE)</f>
        <v>0</v>
      </c>
      <c r="L566" s="16">
        <f>VLOOKUP($D566,'Growth rate'!$B$3:$S$93,9,FALSE)*VLOOKUP($F566,BY_IND_Demand_Drivers!$B$5:$J$100,8,FALSE)</f>
        <v>0</v>
      </c>
      <c r="M566" s="16">
        <f>VLOOKUP($D566,'Growth rate'!$B$3:$S$93,9,FALSE)*VLOOKUP($F566,BY_IND_Demand_Drivers!$B$5:$J$100,9,FALSE)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rate'!$B$3:$S$93,9,FALSE)*VLOOKUP($F567,BY_IND_Demand_Drivers!$B$5:$J$100,7,FALSE)</f>
        <v>0</v>
      </c>
      <c r="L567" s="16">
        <f>VLOOKUP($D567,'Growth rate'!$B$3:$S$93,9,FALSE)*VLOOKUP($F567,BY_IND_Demand_Drivers!$B$5:$J$100,8,FALSE)</f>
        <v>0</v>
      </c>
      <c r="M567" s="16">
        <f>VLOOKUP($D567,'Growth rate'!$B$3:$S$93,9,FALSE)*VLOOKUP($F567,BY_IND_Demand_Drivers!$B$5:$J$100,9,FALSE)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rate'!$B$3:$S$93,9,FALSE)*VLOOKUP($F568,BY_IND_Demand_Drivers!$B$5:$J$100,7,FALSE)</f>
        <v>0</v>
      </c>
      <c r="L568" s="16">
        <f>VLOOKUP($D568,'Growth rate'!$B$3:$S$93,9,FALSE)*VLOOKUP($F568,BY_IND_Demand_Drivers!$B$5:$J$100,8,FALSE)</f>
        <v>0</v>
      </c>
      <c r="M568" s="16">
        <f>VLOOKUP($D568,'Growth rate'!$B$3:$S$93,9,FALSE)*VLOOKUP($F568,BY_IND_Demand_Drivers!$B$5:$J$100,9,FALSE)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rate'!$B$3:$S$93,9,FALSE)*VLOOKUP($F569,BY_IND_Demand_Drivers!$B$5:$J$100,7,FALSE)</f>
        <v>0</v>
      </c>
      <c r="L569" s="16">
        <f>VLOOKUP($D569,'Growth rate'!$B$3:$S$93,9,FALSE)*VLOOKUP($F569,BY_IND_Demand_Drivers!$B$5:$J$100,8,FALSE)</f>
        <v>0</v>
      </c>
      <c r="M569" s="16">
        <f>VLOOKUP($D569,'Growth rate'!$B$3:$S$93,9,FALSE)*VLOOKUP($F569,BY_IND_Demand_Drivers!$B$5:$J$100,9,FALSE)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rate'!$B$3:$S$93,9,FALSE)*VLOOKUP($F570,BY_IND_Demand_Drivers!$B$5:$J$100,7,FALSE)</f>
        <v>0</v>
      </c>
      <c r="L570" s="16">
        <f>VLOOKUP($D570,'Growth rate'!$B$3:$S$93,9,FALSE)*VLOOKUP($F570,BY_IND_Demand_Drivers!$B$5:$J$100,8,FALSE)</f>
        <v>0</v>
      </c>
      <c r="M570" s="16">
        <f>VLOOKUP($D570,'Growth rate'!$B$3:$S$93,9,FALSE)*VLOOKUP($F570,BY_IND_Demand_Drivers!$B$5:$J$100,9,FALSE)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rate'!$B$3:$S$93,9,FALSE)*VLOOKUP($F571,BY_IND_Demand_Drivers!$B$5:$J$100,7,FALSE)</f>
        <v>0</v>
      </c>
      <c r="L571" s="16">
        <f>VLOOKUP($D571,'Growth rate'!$B$3:$S$93,9,FALSE)*VLOOKUP($F571,BY_IND_Demand_Drivers!$B$5:$J$100,8,FALSE)</f>
        <v>0</v>
      </c>
      <c r="M571" s="16">
        <f>VLOOKUP($D571,'Growth rate'!$B$3:$S$93,9,FALSE)*VLOOKUP($F571,BY_IND_Demand_Drivers!$B$5:$J$100,9,FALSE)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rate'!$B$3:$S$93,9,FALSE)*VLOOKUP($F572,BY_IND_Demand_Drivers!$B$5:$J$100,7,FALSE)</f>
        <v>0</v>
      </c>
      <c r="L572" s="16">
        <f>VLOOKUP($D572,'Growth rate'!$B$3:$S$93,9,FALSE)*VLOOKUP($F572,BY_IND_Demand_Drivers!$B$5:$J$100,8,FALSE)</f>
        <v>0</v>
      </c>
      <c r="M572" s="16">
        <f>VLOOKUP($D572,'Growth rate'!$B$3:$S$93,9,FALSE)*VLOOKUP($F572,BY_IND_Demand_Drivers!$B$5:$J$100,9,FALSE)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rate'!$B$3:$S$93,9,FALSE)*VLOOKUP($F573,BY_IND_Demand_Drivers!$B$5:$J$100,7,FALSE)</f>
        <v>0</v>
      </c>
      <c r="L573" s="16">
        <f>VLOOKUP($D573,'Growth rate'!$B$3:$S$93,9,FALSE)*VLOOKUP($F573,BY_IND_Demand_Drivers!$B$5:$J$100,8,FALSE)</f>
        <v>0</v>
      </c>
      <c r="M573" s="16">
        <f>VLOOKUP($D573,'Growth rate'!$B$3:$S$93,9,FALSE)*VLOOKUP($F573,BY_IND_Demand_Drivers!$B$5:$J$100,9,FALSE)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rate'!$B$3:$S$93,9,FALSE)*VLOOKUP($F574,BY_IND_Demand_Drivers!$B$5:$J$100,7,FALSE)</f>
        <v>0</v>
      </c>
      <c r="L574" s="16">
        <f>VLOOKUP($D574,'Growth rate'!$B$3:$S$93,9,FALSE)*VLOOKUP($F574,BY_IND_Demand_Drivers!$B$5:$J$100,8,FALSE)</f>
        <v>0</v>
      </c>
      <c r="M574" s="16">
        <f>VLOOKUP($D574,'Growth rate'!$B$3:$S$93,9,FALSE)*VLOOKUP($F574,BY_IND_Demand_Drivers!$B$5:$J$100,9,FALSE)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rate'!$B$3:$S$93,9,FALSE)*VLOOKUP($F575,BY_IND_Demand_Drivers!$B$5:$J$100,7,FALSE)</f>
        <v>0</v>
      </c>
      <c r="L575" s="16">
        <f>VLOOKUP($D575,'Growth rate'!$B$3:$S$93,9,FALSE)*VLOOKUP($F575,BY_IND_Demand_Drivers!$B$5:$J$100,8,FALSE)</f>
        <v>0</v>
      </c>
      <c r="M575" s="16">
        <f>VLOOKUP($D575,'Growth rate'!$B$3:$S$93,9,FALSE)*VLOOKUP($F575,BY_IND_Demand_Drivers!$B$5:$J$100,9,FALSE)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rate'!$B$3:$S$93,9,FALSE)*VLOOKUP($F576,BY_IND_Demand_Drivers!$B$5:$J$100,7,FALSE)</f>
        <v>0</v>
      </c>
      <c r="L576" s="16">
        <f>VLOOKUP($D576,'Growth rate'!$B$3:$S$93,9,FALSE)*VLOOKUP($F576,BY_IND_Demand_Drivers!$B$5:$J$100,8,FALSE)</f>
        <v>0</v>
      </c>
      <c r="M576" s="16">
        <f>VLOOKUP($D576,'Growth rate'!$B$3:$S$93,9,FALSE)*VLOOKUP($F576,BY_IND_Demand_Drivers!$B$5:$J$100,9,FALSE)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rate'!$B$3:$S$93,9,FALSE)*VLOOKUP($F577,BY_IND_Demand_Drivers!$B$5:$J$100,7,FALSE)</f>
        <v>0</v>
      </c>
      <c r="L577" s="16">
        <f>VLOOKUP($D577,'Growth rate'!$B$3:$S$93,9,FALSE)*VLOOKUP($F577,BY_IND_Demand_Drivers!$B$5:$J$100,8,FALSE)</f>
        <v>0</v>
      </c>
      <c r="M577" s="16">
        <f>VLOOKUP($D577,'Growth rate'!$B$3:$S$93,9,FALSE)*VLOOKUP($F577,BY_IND_Demand_Drivers!$B$5:$J$100,9,FALSE)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workbookViewId="0">
      <selection activeCell="N4" sqref="N4:N577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K4*$N4</f>
        <v>67.343988332673305</v>
      </c>
      <c r="H4" s="16">
        <f t="shared" ref="H4:I4" si="0">L4*$N4</f>
        <v>0</v>
      </c>
      <c r="I4" s="16">
        <f t="shared" si="0"/>
        <v>0</v>
      </c>
      <c r="K4" s="16">
        <f>VLOOKUP($D4,'Growth rate'!$B$3:$S$93,8,FALSE)*VLOOKUP($F4,BY_IND_Demand_Drivers!$B$5:$J$100,7,FALSE)</f>
        <v>67.343988332673305</v>
      </c>
      <c r="L4" s="16">
        <f>VLOOKUP($D4,'Growth rate'!$B$3:$S$93,8,FALSE)*VLOOKUP($F4,BY_IND_Demand_Drivers!$B$5:$J$100,8,FALSE)</f>
        <v>0</v>
      </c>
      <c r="M4" s="16">
        <f>VLOOKUP($D4,'Growth rate'!$B$3:$S$93,8,FALSE)*VLOOKUP($F4,BY_IND_Demand_Drivers!$B$5:$J$100,9,FALSE)</f>
        <v>0</v>
      </c>
      <c r="N4" s="49">
        <v>1</v>
      </c>
    </row>
    <row r="5" spans="1:14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 t="shared" ref="G5:G68" si="1">K5*$N5</f>
        <v>70.479264060024519</v>
      </c>
      <c r="H5" s="16">
        <f t="shared" ref="H5:H68" si="2">L5*$N5</f>
        <v>0</v>
      </c>
      <c r="I5" s="16">
        <f t="shared" ref="I5:I68" si="3">M5*$N5</f>
        <v>0</v>
      </c>
      <c r="K5" s="16">
        <f>VLOOKUP($D5,'Growth rate'!$B$3:$S$93,8,FALSE)*VLOOKUP($F5,BY_IND_Demand_Drivers!$B$5:$J$100,7,FALSE)</f>
        <v>70.479264060024519</v>
      </c>
      <c r="L5" s="16">
        <f>VLOOKUP($D5,'Growth rate'!$B$3:$S$93,8,FALSE)*VLOOKUP($F5,BY_IND_Demand_Drivers!$B$5:$J$100,8,FALSE)</f>
        <v>0</v>
      </c>
      <c r="M5" s="16">
        <f>VLOOKUP($D5,'Growth rate'!$B$3:$S$93,8,FALSE)*VLOOKUP($F5,BY_IND_Demand_Drivers!$B$5:$J$100,9,FALSE)</f>
        <v>0</v>
      </c>
      <c r="N5" s="49">
        <v>1</v>
      </c>
    </row>
    <row r="6" spans="1:14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 t="shared" si="1"/>
        <v>73.614539787375747</v>
      </c>
      <c r="H6" s="16">
        <f t="shared" si="2"/>
        <v>0</v>
      </c>
      <c r="I6" s="16">
        <f t="shared" si="3"/>
        <v>0</v>
      </c>
      <c r="K6" s="16">
        <f>VLOOKUP($D6,'Growth rate'!$B$3:$S$93,8,FALSE)*VLOOKUP($F6,BY_IND_Demand_Drivers!$B$5:$J$100,7,FALSE)</f>
        <v>73.614539787375747</v>
      </c>
      <c r="L6" s="16">
        <f>VLOOKUP($D6,'Growth rate'!$B$3:$S$93,8,FALSE)*VLOOKUP($F6,BY_IND_Demand_Drivers!$B$5:$J$100,8,FALSE)</f>
        <v>0</v>
      </c>
      <c r="M6" s="16">
        <f>VLOOKUP($D6,'Growth rate'!$B$3:$S$93,8,FALSE)*VLOOKUP($F6,BY_IND_Demand_Drivers!$B$5:$J$100,9,FALSE)</f>
        <v>0</v>
      </c>
      <c r="N6" s="49">
        <v>1</v>
      </c>
    </row>
    <row r="7" spans="1:14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 t="shared" si="1"/>
        <v>76.749815514726961</v>
      </c>
      <c r="H7" s="16">
        <f t="shared" si="2"/>
        <v>0</v>
      </c>
      <c r="I7" s="16">
        <f t="shared" si="3"/>
        <v>0</v>
      </c>
      <c r="K7" s="16">
        <f>VLOOKUP($D7,'Growth rate'!$B$3:$S$93,8,FALSE)*VLOOKUP($F7,BY_IND_Demand_Drivers!$B$5:$J$100,7,FALSE)</f>
        <v>76.749815514726961</v>
      </c>
      <c r="L7" s="16">
        <f>VLOOKUP($D7,'Growth rate'!$B$3:$S$93,8,FALSE)*VLOOKUP($F7,BY_IND_Demand_Drivers!$B$5:$J$100,8,FALSE)</f>
        <v>0</v>
      </c>
      <c r="M7" s="16">
        <f>VLOOKUP($D7,'Growth rate'!$B$3:$S$93,8,FALSE)*VLOOKUP($F7,BY_IND_Demand_Drivers!$B$5:$J$100,9,FALSE)</f>
        <v>0</v>
      </c>
      <c r="N7" s="49">
        <v>1</v>
      </c>
    </row>
    <row r="8" spans="1:14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 t="shared" si="1"/>
        <v>79.885091242078175</v>
      </c>
      <c r="H8" s="16">
        <f t="shared" si="2"/>
        <v>0</v>
      </c>
      <c r="I8" s="16">
        <f t="shared" si="3"/>
        <v>0</v>
      </c>
      <c r="K8" s="16">
        <f>VLOOKUP($D8,'Growth rate'!$B$3:$S$93,8,FALSE)*VLOOKUP($F8,BY_IND_Demand_Drivers!$B$5:$J$100,7,FALSE)</f>
        <v>79.885091242078175</v>
      </c>
      <c r="L8" s="16">
        <f>VLOOKUP($D8,'Growth rate'!$B$3:$S$93,8,FALSE)*VLOOKUP($F8,BY_IND_Demand_Drivers!$B$5:$J$100,8,FALSE)</f>
        <v>0</v>
      </c>
      <c r="M8" s="16">
        <f>VLOOKUP($D8,'Growth rate'!$B$3:$S$93,8,FALSE)*VLOOKUP($F8,BY_IND_Demand_Drivers!$B$5:$J$100,9,FALSE)</f>
        <v>0</v>
      </c>
      <c r="N8" s="49">
        <v>1</v>
      </c>
    </row>
    <row r="9" spans="1:14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 t="shared" si="1"/>
        <v>83.020366969429404</v>
      </c>
      <c r="H9" s="16">
        <f t="shared" si="2"/>
        <v>0</v>
      </c>
      <c r="I9" s="16">
        <f t="shared" si="3"/>
        <v>0</v>
      </c>
      <c r="K9" s="16">
        <f>VLOOKUP($D9,'Growth rate'!$B$3:$S$93,8,FALSE)*VLOOKUP($F9,BY_IND_Demand_Drivers!$B$5:$J$100,7,FALSE)</f>
        <v>83.020366969429404</v>
      </c>
      <c r="L9" s="16">
        <f>VLOOKUP($D9,'Growth rate'!$B$3:$S$93,8,FALSE)*VLOOKUP($F9,BY_IND_Demand_Drivers!$B$5:$J$100,8,FALSE)</f>
        <v>0</v>
      </c>
      <c r="M9" s="16">
        <f>VLOOKUP($D9,'Growth rate'!$B$3:$S$93,8,FALSE)*VLOOKUP($F9,BY_IND_Demand_Drivers!$B$5:$J$100,9,FALSE)</f>
        <v>0</v>
      </c>
      <c r="N9" s="49">
        <v>1</v>
      </c>
    </row>
    <row r="10" spans="1:14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 t="shared" si="1"/>
        <v>77.540078427102557</v>
      </c>
      <c r="H10" s="16">
        <f t="shared" si="2"/>
        <v>0</v>
      </c>
      <c r="I10" s="16">
        <f t="shared" si="3"/>
        <v>0</v>
      </c>
      <c r="K10" s="16">
        <f>VLOOKUP($D10,'Growth rate'!$B$3:$S$93,8,FALSE)*VLOOKUP($F10,BY_IND_Demand_Drivers!$B$5:$J$100,7,FALSE)</f>
        <v>86.155642696780617</v>
      </c>
      <c r="L10" s="16">
        <f>VLOOKUP($D10,'Growth rate'!$B$3:$S$93,8,FALSE)*VLOOKUP($F10,BY_IND_Demand_Drivers!$B$5:$J$100,8,FALSE)</f>
        <v>0</v>
      </c>
      <c r="M10" s="16">
        <f>VLOOKUP($D10,'Growth rate'!$B$3:$S$93,8,FALSE)*VLOOKUP($F10,BY_IND_Demand_Drivers!$B$5:$J$100,9,FALSE)</f>
        <v>0</v>
      </c>
      <c r="N10" s="49">
        <v>0.9</v>
      </c>
    </row>
    <row r="11" spans="1:14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 t="shared" si="1"/>
        <v>79.468917397477327</v>
      </c>
      <c r="H11" s="16">
        <f t="shared" si="2"/>
        <v>0</v>
      </c>
      <c r="I11" s="16">
        <f t="shared" si="3"/>
        <v>0</v>
      </c>
      <c r="K11" s="16">
        <f>VLOOKUP($D11,'Growth rate'!$B$3:$S$93,8,FALSE)*VLOOKUP($F11,BY_IND_Demand_Drivers!$B$5:$J$100,7,FALSE)</f>
        <v>89.290918424131831</v>
      </c>
      <c r="L11" s="16">
        <f>VLOOKUP($D11,'Growth rate'!$B$3:$S$93,8,FALSE)*VLOOKUP($F11,BY_IND_Demand_Drivers!$B$5:$J$100,8,FALSE)</f>
        <v>0</v>
      </c>
      <c r="M11" s="16">
        <f>VLOOKUP($D11,'Growth rate'!$B$3:$S$93,8,FALSE)*VLOOKUP($F11,BY_IND_Demand_Drivers!$B$5:$J$100,9,FALSE)</f>
        <v>0</v>
      </c>
      <c r="N11" s="49">
        <v>0.89</v>
      </c>
    </row>
    <row r="12" spans="1:14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 t="shared" si="1"/>
        <v>81.335050853305091</v>
      </c>
      <c r="H12" s="16">
        <f t="shared" si="2"/>
        <v>0</v>
      </c>
      <c r="I12" s="16">
        <f t="shared" si="3"/>
        <v>0</v>
      </c>
      <c r="K12" s="16">
        <f>VLOOKUP($D12,'Growth rate'!$B$3:$S$93,8,FALSE)*VLOOKUP($F12,BY_IND_Demand_Drivers!$B$5:$J$100,7,FALSE)</f>
        <v>92.42619415148306</v>
      </c>
      <c r="L12" s="16">
        <f>VLOOKUP($D12,'Growth rate'!$B$3:$S$93,8,FALSE)*VLOOKUP($F12,BY_IND_Demand_Drivers!$B$5:$J$100,8,FALSE)</f>
        <v>0</v>
      </c>
      <c r="M12" s="16">
        <f>VLOOKUP($D12,'Growth rate'!$B$3:$S$93,8,FALSE)*VLOOKUP($F12,BY_IND_Demand_Drivers!$B$5:$J$100,9,FALSE)</f>
        <v>0</v>
      </c>
      <c r="N12" s="49">
        <v>0.88</v>
      </c>
    </row>
    <row r="13" spans="1:14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 t="shared" si="1"/>
        <v>83.138478794585822</v>
      </c>
      <c r="H13" s="16">
        <f t="shared" si="2"/>
        <v>0</v>
      </c>
      <c r="I13" s="16">
        <f t="shared" si="3"/>
        <v>0</v>
      </c>
      <c r="K13" s="16">
        <f>VLOOKUP($D13,'Growth rate'!$B$3:$S$93,8,FALSE)*VLOOKUP($F13,BY_IND_Demand_Drivers!$B$5:$J$100,7,FALSE)</f>
        <v>95.561469878834274</v>
      </c>
      <c r="L13" s="16">
        <f>VLOOKUP($D13,'Growth rate'!$B$3:$S$93,8,FALSE)*VLOOKUP($F13,BY_IND_Demand_Drivers!$B$5:$J$100,8,FALSE)</f>
        <v>0</v>
      </c>
      <c r="M13" s="16">
        <f>VLOOKUP($D13,'Growth rate'!$B$3:$S$93,8,FALSE)*VLOOKUP($F13,BY_IND_Demand_Drivers!$B$5:$J$100,9,FALSE)</f>
        <v>0</v>
      </c>
      <c r="N13" s="49">
        <v>0.87</v>
      </c>
    </row>
    <row r="14" spans="1:14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 t="shared" si="1"/>
        <v>84.879201221319519</v>
      </c>
      <c r="H14" s="16">
        <f t="shared" si="2"/>
        <v>0</v>
      </c>
      <c r="I14" s="16">
        <f t="shared" si="3"/>
        <v>0</v>
      </c>
      <c r="K14" s="16">
        <f>VLOOKUP($D14,'Growth rate'!$B$3:$S$93,8,FALSE)*VLOOKUP($F14,BY_IND_Demand_Drivers!$B$5:$J$100,7,FALSE)</f>
        <v>98.696745606185488</v>
      </c>
      <c r="L14" s="16">
        <f>VLOOKUP($D14,'Growth rate'!$B$3:$S$93,8,FALSE)*VLOOKUP($F14,BY_IND_Demand_Drivers!$B$5:$J$100,8,FALSE)</f>
        <v>0</v>
      </c>
      <c r="M14" s="16">
        <f>VLOOKUP($D14,'Growth rate'!$B$3:$S$93,8,FALSE)*VLOOKUP($F14,BY_IND_Demand_Drivers!$B$5:$J$100,9,FALSE)</f>
        <v>0</v>
      </c>
      <c r="N14" s="49">
        <v>0.86</v>
      </c>
    </row>
    <row r="15" spans="1:14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 t="shared" si="1"/>
        <v>86.557218133506197</v>
      </c>
      <c r="H15" s="16">
        <f t="shared" si="2"/>
        <v>0</v>
      </c>
      <c r="I15" s="16">
        <f t="shared" si="3"/>
        <v>0</v>
      </c>
      <c r="K15" s="16">
        <f>VLOOKUP($D15,'Growth rate'!$B$3:$S$93,8,FALSE)*VLOOKUP($F15,BY_IND_Demand_Drivers!$B$5:$J$100,7,FALSE)</f>
        <v>101.8320213335367</v>
      </c>
      <c r="L15" s="16">
        <f>VLOOKUP($D15,'Growth rate'!$B$3:$S$93,8,FALSE)*VLOOKUP($F15,BY_IND_Demand_Drivers!$B$5:$J$100,8,FALSE)</f>
        <v>0</v>
      </c>
      <c r="M15" s="16">
        <f>VLOOKUP($D15,'Growth rate'!$B$3:$S$93,8,FALSE)*VLOOKUP($F15,BY_IND_Demand_Drivers!$B$5:$J$100,9,FALSE)</f>
        <v>0</v>
      </c>
      <c r="N15" s="49">
        <v>0.85</v>
      </c>
    </row>
    <row r="16" spans="1:14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 t="shared" si="1"/>
        <v>87.910111288493653</v>
      </c>
      <c r="H16" s="16">
        <f t="shared" si="2"/>
        <v>0</v>
      </c>
      <c r="I16" s="16">
        <f t="shared" si="3"/>
        <v>0</v>
      </c>
      <c r="K16" s="16">
        <f>VLOOKUP($D16,'Growth rate'!$B$3:$S$93,8,FALSE)*VLOOKUP($F16,BY_IND_Demand_Drivers!$B$5:$J$100,7,FALSE)</f>
        <v>104.96729706088794</v>
      </c>
      <c r="L16" s="16">
        <f>VLOOKUP($D16,'Growth rate'!$B$3:$S$93,8,FALSE)*VLOOKUP($F16,BY_IND_Demand_Drivers!$B$5:$J$100,8,FALSE)</f>
        <v>0</v>
      </c>
      <c r="M16" s="16">
        <f>VLOOKUP($D16,'Growth rate'!$B$3:$S$93,8,FALSE)*VLOOKUP($F16,BY_IND_Demand_Drivers!$B$5:$J$100,9,FALSE)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 t="shared" si="1"/>
        <v>89.184622550297306</v>
      </c>
      <c r="H17" s="16">
        <f t="shared" si="2"/>
        <v>0</v>
      </c>
      <c r="I17" s="16">
        <f t="shared" si="3"/>
        <v>0</v>
      </c>
      <c r="K17" s="16">
        <f>VLOOKUP($D17,'Growth rate'!$B$3:$S$93,8,FALSE)*VLOOKUP($F17,BY_IND_Demand_Drivers!$B$5:$J$100,7,FALSE)</f>
        <v>108.10257278823916</v>
      </c>
      <c r="L17" s="16">
        <f>VLOOKUP($D17,'Growth rate'!$B$3:$S$93,8,FALSE)*VLOOKUP($F17,BY_IND_Demand_Drivers!$B$5:$J$100,8,FALSE)</f>
        <v>0</v>
      </c>
      <c r="M17" s="16">
        <f>VLOOKUP($D17,'Growth rate'!$B$3:$S$93,8,FALSE)*VLOOKUP($F17,BY_IND_Demand_Drivers!$B$5:$J$100,9,FALSE)</f>
        <v>0</v>
      </c>
      <c r="N17" s="49">
        <f t="shared" ref="N17:N34" si="4">($N$35-$N$15)/($D$35-$D$15)*(D17-$D$15)+$N$15</f>
        <v>0.82499999999999996</v>
      </c>
    </row>
    <row r="18" spans="1:14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 t="shared" si="1"/>
        <v>90.380751918917184</v>
      </c>
      <c r="H18" s="16">
        <f t="shared" si="2"/>
        <v>0</v>
      </c>
      <c r="I18" s="16">
        <f t="shared" si="3"/>
        <v>0</v>
      </c>
      <c r="K18" s="16">
        <f>VLOOKUP($D18,'Growth rate'!$B$3:$S$93,8,FALSE)*VLOOKUP($F18,BY_IND_Demand_Drivers!$B$5:$J$100,7,FALSE)</f>
        <v>111.23784851559037</v>
      </c>
      <c r="L18" s="16">
        <f>VLOOKUP($D18,'Growth rate'!$B$3:$S$93,8,FALSE)*VLOOKUP($F18,BY_IND_Demand_Drivers!$B$5:$J$100,8,FALSE)</f>
        <v>0</v>
      </c>
      <c r="M18" s="16">
        <f>VLOOKUP($D18,'Growth rate'!$B$3:$S$93,8,FALSE)*VLOOKUP($F18,BY_IND_Demand_Drivers!$B$5:$J$100,9,FALSE)</f>
        <v>0</v>
      </c>
      <c r="N18" s="49">
        <f t="shared" si="4"/>
        <v>0.8125</v>
      </c>
    </row>
    <row r="19" spans="1:14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 t="shared" si="1"/>
        <v>91.498499394353274</v>
      </c>
      <c r="H19" s="16">
        <f t="shared" si="2"/>
        <v>0</v>
      </c>
      <c r="I19" s="16">
        <f t="shared" si="3"/>
        <v>0</v>
      </c>
      <c r="K19" s="16">
        <f>VLOOKUP($D19,'Growth rate'!$B$3:$S$93,8,FALSE)*VLOOKUP($F19,BY_IND_Demand_Drivers!$B$5:$J$100,7,FALSE)</f>
        <v>114.3731242429416</v>
      </c>
      <c r="L19" s="16">
        <f>VLOOKUP($D19,'Growth rate'!$B$3:$S$93,8,FALSE)*VLOOKUP($F19,BY_IND_Demand_Drivers!$B$5:$J$100,8,FALSE)</f>
        <v>0</v>
      </c>
      <c r="M19" s="16">
        <f>VLOOKUP($D19,'Growth rate'!$B$3:$S$93,8,FALSE)*VLOOKUP($F19,BY_IND_Demand_Drivers!$B$5:$J$100,9,FALSE)</f>
        <v>0</v>
      </c>
      <c r="N19" s="49">
        <f t="shared" si="4"/>
        <v>0.79999999999999993</v>
      </c>
    </row>
    <row r="20" spans="1:14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 t="shared" si="1"/>
        <v>92.53786497660559</v>
      </c>
      <c r="H20" s="16">
        <f t="shared" si="2"/>
        <v>0</v>
      </c>
      <c r="I20" s="16">
        <f t="shared" si="3"/>
        <v>0</v>
      </c>
      <c r="K20" s="16">
        <f>VLOOKUP($D20,'Growth rate'!$B$3:$S$93,8,FALSE)*VLOOKUP($F20,BY_IND_Demand_Drivers!$B$5:$J$100,7,FALSE)</f>
        <v>117.50839997029281</v>
      </c>
      <c r="L20" s="16">
        <f>VLOOKUP($D20,'Growth rate'!$B$3:$S$93,8,FALSE)*VLOOKUP($F20,BY_IND_Demand_Drivers!$B$5:$J$100,8,FALSE)</f>
        <v>0</v>
      </c>
      <c r="M20" s="16">
        <f>VLOOKUP($D20,'Growth rate'!$B$3:$S$93,8,FALSE)*VLOOKUP($F20,BY_IND_Demand_Drivers!$B$5:$J$100,9,FALSE)</f>
        <v>0</v>
      </c>
      <c r="N20" s="49">
        <f t="shared" si="4"/>
        <v>0.78749999999999998</v>
      </c>
    </row>
    <row r="21" spans="1:14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 t="shared" si="1"/>
        <v>93.498848665674117</v>
      </c>
      <c r="H21" s="16">
        <f t="shared" si="2"/>
        <v>0</v>
      </c>
      <c r="I21" s="16">
        <f t="shared" si="3"/>
        <v>0</v>
      </c>
      <c r="K21" s="16">
        <f>VLOOKUP($D21,'Growth rate'!$B$3:$S$93,8,FALSE)*VLOOKUP($F21,BY_IND_Demand_Drivers!$B$5:$J$100,7,FALSE)</f>
        <v>120.64367569764403</v>
      </c>
      <c r="L21" s="16">
        <f>VLOOKUP($D21,'Growth rate'!$B$3:$S$93,8,FALSE)*VLOOKUP($F21,BY_IND_Demand_Drivers!$B$5:$J$100,8,FALSE)</f>
        <v>0</v>
      </c>
      <c r="M21" s="16">
        <f>VLOOKUP($D21,'Growth rate'!$B$3:$S$93,8,FALSE)*VLOOKUP($F21,BY_IND_Demand_Drivers!$B$5:$J$100,9,FALSE)</f>
        <v>0</v>
      </c>
      <c r="N21" s="49">
        <f t="shared" si="4"/>
        <v>0.77499999999999991</v>
      </c>
    </row>
    <row r="22" spans="1:14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 t="shared" si="1"/>
        <v>94.38145046155887</v>
      </c>
      <c r="H22" s="16">
        <f t="shared" si="2"/>
        <v>0</v>
      </c>
      <c r="I22" s="16">
        <f t="shared" si="3"/>
        <v>0</v>
      </c>
      <c r="K22" s="16">
        <f>VLOOKUP($D22,'Growth rate'!$B$3:$S$93,8,FALSE)*VLOOKUP($F22,BY_IND_Demand_Drivers!$B$5:$J$100,7,FALSE)</f>
        <v>123.77895142499526</v>
      </c>
      <c r="L22" s="16">
        <f>VLOOKUP($D22,'Growth rate'!$B$3:$S$93,8,FALSE)*VLOOKUP($F22,BY_IND_Demand_Drivers!$B$5:$J$100,8,FALSE)</f>
        <v>0</v>
      </c>
      <c r="M22" s="16">
        <f>VLOOKUP($D22,'Growth rate'!$B$3:$S$93,8,FALSE)*VLOOKUP($F22,BY_IND_Demand_Drivers!$B$5:$J$100,9,FALSE)</f>
        <v>0</v>
      </c>
      <c r="N22" s="49">
        <f t="shared" si="4"/>
        <v>0.76249999999999996</v>
      </c>
    </row>
    <row r="23" spans="1:14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 t="shared" si="1"/>
        <v>95.185670364259849</v>
      </c>
      <c r="H23" s="16">
        <f t="shared" si="2"/>
        <v>0</v>
      </c>
      <c r="I23" s="16">
        <f t="shared" si="3"/>
        <v>0</v>
      </c>
      <c r="K23" s="16">
        <f>VLOOKUP($D23,'Growth rate'!$B$3:$S$93,8,FALSE)*VLOOKUP($F23,BY_IND_Demand_Drivers!$B$5:$J$100,7,FALSE)</f>
        <v>126.91422715234647</v>
      </c>
      <c r="L23" s="16">
        <f>VLOOKUP($D23,'Growth rate'!$B$3:$S$93,8,FALSE)*VLOOKUP($F23,BY_IND_Demand_Drivers!$B$5:$J$100,8,FALSE)</f>
        <v>0</v>
      </c>
      <c r="M23" s="16">
        <f>VLOOKUP($D23,'Growth rate'!$B$3:$S$93,8,FALSE)*VLOOKUP($F23,BY_IND_Demand_Drivers!$B$5:$J$100,9,FALSE)</f>
        <v>0</v>
      </c>
      <c r="N23" s="49">
        <f t="shared" si="4"/>
        <v>0.75</v>
      </c>
    </row>
    <row r="24" spans="1:14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 t="shared" si="1"/>
        <v>95.911508373777039</v>
      </c>
      <c r="H24" s="16">
        <f t="shared" si="2"/>
        <v>0</v>
      </c>
      <c r="I24" s="16">
        <f t="shared" si="3"/>
        <v>0</v>
      </c>
      <c r="K24" s="16">
        <f>VLOOKUP($D24,'Growth rate'!$B$3:$S$93,8,FALSE)*VLOOKUP($F24,BY_IND_Demand_Drivers!$B$5:$J$100,7,FALSE)</f>
        <v>130.04950287969768</v>
      </c>
      <c r="L24" s="16">
        <f>VLOOKUP($D24,'Growth rate'!$B$3:$S$93,8,FALSE)*VLOOKUP($F24,BY_IND_Demand_Drivers!$B$5:$J$100,8,FALSE)</f>
        <v>0</v>
      </c>
      <c r="M24" s="16">
        <f>VLOOKUP($D24,'Growth rate'!$B$3:$S$93,8,FALSE)*VLOOKUP($F24,BY_IND_Demand_Drivers!$B$5:$J$100,9,FALSE)</f>
        <v>0</v>
      </c>
      <c r="N24" s="49">
        <f t="shared" si="4"/>
        <v>0.73749999999999993</v>
      </c>
    </row>
    <row r="25" spans="1:14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 t="shared" si="1"/>
        <v>96.558964490110455</v>
      </c>
      <c r="H25" s="16">
        <f t="shared" si="2"/>
        <v>0</v>
      </c>
      <c r="I25" s="16">
        <f t="shared" si="3"/>
        <v>0</v>
      </c>
      <c r="K25" s="16">
        <f>VLOOKUP($D25,'Growth rate'!$B$3:$S$93,8,FALSE)*VLOOKUP($F25,BY_IND_Demand_Drivers!$B$5:$J$100,7,FALSE)</f>
        <v>133.18477860704891</v>
      </c>
      <c r="L25" s="16">
        <f>VLOOKUP($D25,'Growth rate'!$B$3:$S$93,8,FALSE)*VLOOKUP($F25,BY_IND_Demand_Drivers!$B$5:$J$100,8,FALSE)</f>
        <v>0</v>
      </c>
      <c r="M25" s="16">
        <f>VLOOKUP($D25,'Growth rate'!$B$3:$S$93,8,FALSE)*VLOOKUP($F25,BY_IND_Demand_Drivers!$B$5:$J$100,9,FALSE)</f>
        <v>0</v>
      </c>
      <c r="N25" s="49">
        <f t="shared" si="4"/>
        <v>0.72499999999999998</v>
      </c>
    </row>
    <row r="26" spans="1:14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 t="shared" si="1"/>
        <v>97.128038713260068</v>
      </c>
      <c r="H26" s="16">
        <f t="shared" si="2"/>
        <v>0</v>
      </c>
      <c r="I26" s="16">
        <f t="shared" si="3"/>
        <v>0</v>
      </c>
      <c r="K26" s="16">
        <f>VLOOKUP($D26,'Growth rate'!$B$3:$S$93,8,FALSE)*VLOOKUP($F26,BY_IND_Demand_Drivers!$B$5:$J$100,7,FALSE)</f>
        <v>136.32005433440011</v>
      </c>
      <c r="L26" s="16">
        <f>VLOOKUP($D26,'Growth rate'!$B$3:$S$93,8,FALSE)*VLOOKUP($F26,BY_IND_Demand_Drivers!$B$5:$J$100,8,FALSE)</f>
        <v>0</v>
      </c>
      <c r="M26" s="16">
        <f>VLOOKUP($D26,'Growth rate'!$B$3:$S$93,8,FALSE)*VLOOKUP($F26,BY_IND_Demand_Drivers!$B$5:$J$100,9,FALSE)</f>
        <v>0</v>
      </c>
      <c r="N26" s="49">
        <f t="shared" si="4"/>
        <v>0.71249999999999991</v>
      </c>
    </row>
    <row r="27" spans="1:14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 t="shared" si="1"/>
        <v>97.618731043225949</v>
      </c>
      <c r="H27" s="16">
        <f t="shared" si="2"/>
        <v>0</v>
      </c>
      <c r="I27" s="16">
        <f t="shared" si="3"/>
        <v>0</v>
      </c>
      <c r="K27" s="16">
        <f>VLOOKUP($D27,'Growth rate'!$B$3:$S$93,8,FALSE)*VLOOKUP($F27,BY_IND_Demand_Drivers!$B$5:$J$100,7,FALSE)</f>
        <v>139.45533006175137</v>
      </c>
      <c r="L27" s="16">
        <f>VLOOKUP($D27,'Growth rate'!$B$3:$S$93,8,FALSE)*VLOOKUP($F27,BY_IND_Demand_Drivers!$B$5:$J$100,8,FALSE)</f>
        <v>0</v>
      </c>
      <c r="M27" s="16">
        <f>VLOOKUP($D27,'Growth rate'!$B$3:$S$93,8,FALSE)*VLOOKUP($F27,BY_IND_Demand_Drivers!$B$5:$J$100,9,FALSE)</f>
        <v>0</v>
      </c>
      <c r="N27" s="49">
        <f t="shared" si="4"/>
        <v>0.7</v>
      </c>
    </row>
    <row r="28" spans="1:14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 t="shared" si="1"/>
        <v>98.031041480008014</v>
      </c>
      <c r="H28" s="16">
        <f t="shared" si="2"/>
        <v>0</v>
      </c>
      <c r="I28" s="16">
        <f t="shared" si="3"/>
        <v>0</v>
      </c>
      <c r="K28" s="16">
        <f>VLOOKUP($D28,'Growth rate'!$B$3:$S$93,8,FALSE)*VLOOKUP($F28,BY_IND_Demand_Drivers!$B$5:$J$100,7,FALSE)</f>
        <v>142.59060578910257</v>
      </c>
      <c r="L28" s="16">
        <f>VLOOKUP($D28,'Growth rate'!$B$3:$S$93,8,FALSE)*VLOOKUP($F28,BY_IND_Demand_Drivers!$B$5:$J$100,8,FALSE)</f>
        <v>0</v>
      </c>
      <c r="M28" s="16">
        <f>VLOOKUP($D28,'Growth rate'!$B$3:$S$93,8,FALSE)*VLOOKUP($F28,BY_IND_Demand_Drivers!$B$5:$J$100,9,FALSE)</f>
        <v>0</v>
      </c>
      <c r="N28" s="49">
        <f t="shared" si="4"/>
        <v>0.6875</v>
      </c>
    </row>
    <row r="29" spans="1:14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 t="shared" si="1"/>
        <v>98.364970023606304</v>
      </c>
      <c r="H29" s="16">
        <f t="shared" si="2"/>
        <v>0</v>
      </c>
      <c r="I29" s="16">
        <f t="shared" si="3"/>
        <v>0</v>
      </c>
      <c r="K29" s="16">
        <f>VLOOKUP($D29,'Growth rate'!$B$3:$S$93,8,FALSE)*VLOOKUP($F29,BY_IND_Demand_Drivers!$B$5:$J$100,7,FALSE)</f>
        <v>145.7258815164538</v>
      </c>
      <c r="L29" s="16">
        <f>VLOOKUP($D29,'Growth rate'!$B$3:$S$93,8,FALSE)*VLOOKUP($F29,BY_IND_Demand_Drivers!$B$5:$J$100,8,FALSE)</f>
        <v>0</v>
      </c>
      <c r="M29" s="16">
        <f>VLOOKUP($D29,'Growth rate'!$B$3:$S$93,8,FALSE)*VLOOKUP($F29,BY_IND_Demand_Drivers!$B$5:$J$100,9,FALSE)</f>
        <v>0</v>
      </c>
      <c r="N29" s="49">
        <f t="shared" si="4"/>
        <v>0.67499999999999993</v>
      </c>
    </row>
    <row r="30" spans="1:14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 t="shared" si="1"/>
        <v>98.62051667402082</v>
      </c>
      <c r="H30" s="16">
        <f t="shared" si="2"/>
        <v>0</v>
      </c>
      <c r="I30" s="16">
        <f t="shared" si="3"/>
        <v>0</v>
      </c>
      <c r="K30" s="16">
        <f>VLOOKUP($D30,'Growth rate'!$B$3:$S$93,8,FALSE)*VLOOKUP($F30,BY_IND_Demand_Drivers!$B$5:$J$100,7,FALSE)</f>
        <v>148.86115724380502</v>
      </c>
      <c r="L30" s="16">
        <f>VLOOKUP($D30,'Growth rate'!$B$3:$S$93,8,FALSE)*VLOOKUP($F30,BY_IND_Demand_Drivers!$B$5:$J$100,8,FALSE)</f>
        <v>0</v>
      </c>
      <c r="M30" s="16">
        <f>VLOOKUP($D30,'Growth rate'!$B$3:$S$93,8,FALSE)*VLOOKUP($F30,BY_IND_Demand_Drivers!$B$5:$J$100,9,FALSE)</f>
        <v>0</v>
      </c>
      <c r="N30" s="49">
        <f t="shared" si="4"/>
        <v>0.66249999999999998</v>
      </c>
    </row>
    <row r="31" spans="1:14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 t="shared" si="1"/>
        <v>98.797681431251533</v>
      </c>
      <c r="H31" s="16">
        <f t="shared" si="2"/>
        <v>0</v>
      </c>
      <c r="I31" s="16">
        <f t="shared" si="3"/>
        <v>0</v>
      </c>
      <c r="K31" s="16">
        <f>VLOOKUP($D31,'Growth rate'!$B$3:$S$93,8,FALSE)*VLOOKUP($F31,BY_IND_Demand_Drivers!$B$5:$J$100,7,FALSE)</f>
        <v>151.99643297115622</v>
      </c>
      <c r="L31" s="16">
        <f>VLOOKUP($D31,'Growth rate'!$B$3:$S$93,8,FALSE)*VLOOKUP($F31,BY_IND_Demand_Drivers!$B$5:$J$100,8,FALSE)</f>
        <v>0</v>
      </c>
      <c r="M31" s="16">
        <f>VLOOKUP($D31,'Growth rate'!$B$3:$S$93,8,FALSE)*VLOOKUP($F31,BY_IND_Demand_Drivers!$B$5:$J$100,9,FALSE)</f>
        <v>0</v>
      </c>
      <c r="N31" s="49">
        <f t="shared" si="4"/>
        <v>0.64999999999999991</v>
      </c>
    </row>
    <row r="32" spans="1:14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 t="shared" si="1"/>
        <v>98.8964642952985</v>
      </c>
      <c r="H32" s="16">
        <f t="shared" si="2"/>
        <v>0</v>
      </c>
      <c r="I32" s="16">
        <f t="shared" si="3"/>
        <v>0</v>
      </c>
      <c r="K32" s="16">
        <f>VLOOKUP($D32,'Growth rate'!$B$3:$S$93,8,FALSE)*VLOOKUP($F32,BY_IND_Demand_Drivers!$B$5:$J$100,7,FALSE)</f>
        <v>155.13170869850745</v>
      </c>
      <c r="L32" s="16">
        <f>VLOOKUP($D32,'Growth rate'!$B$3:$S$93,8,FALSE)*VLOOKUP($F32,BY_IND_Demand_Drivers!$B$5:$J$100,8,FALSE)</f>
        <v>0</v>
      </c>
      <c r="M32" s="16">
        <f>VLOOKUP($D32,'Growth rate'!$B$3:$S$93,8,FALSE)*VLOOKUP($F32,BY_IND_Demand_Drivers!$B$5:$J$100,9,FALSE)</f>
        <v>0</v>
      </c>
      <c r="N32" s="49">
        <f t="shared" si="4"/>
        <v>0.63749999999999996</v>
      </c>
    </row>
    <row r="33" spans="1:14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 t="shared" si="1"/>
        <v>98.916865266161679</v>
      </c>
      <c r="H33" s="16">
        <f t="shared" si="2"/>
        <v>0</v>
      </c>
      <c r="I33" s="16">
        <f t="shared" si="3"/>
        <v>0</v>
      </c>
      <c r="K33" s="16">
        <f>VLOOKUP($D33,'Growth rate'!$B$3:$S$93,8,FALSE)*VLOOKUP($F33,BY_IND_Demand_Drivers!$B$5:$J$100,7,FALSE)</f>
        <v>158.26698442585868</v>
      </c>
      <c r="L33" s="16">
        <f>VLOOKUP($D33,'Growth rate'!$B$3:$S$93,8,FALSE)*VLOOKUP($F33,BY_IND_Demand_Drivers!$B$5:$J$100,8,FALSE)</f>
        <v>0</v>
      </c>
      <c r="M33" s="16">
        <f>VLOOKUP($D33,'Growth rate'!$B$3:$S$93,8,FALSE)*VLOOKUP($F33,BY_IND_Demand_Drivers!$B$5:$J$100,9,FALSE)</f>
        <v>0</v>
      </c>
      <c r="N33" s="49">
        <f t="shared" si="4"/>
        <v>0.625</v>
      </c>
    </row>
    <row r="34" spans="1:14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 t="shared" si="1"/>
        <v>98.858884343841041</v>
      </c>
      <c r="H34" s="16">
        <f t="shared" si="2"/>
        <v>0</v>
      </c>
      <c r="I34" s="16">
        <f t="shared" si="3"/>
        <v>0</v>
      </c>
      <c r="K34" s="16">
        <f>VLOOKUP($D34,'Growth rate'!$B$3:$S$93,8,FALSE)*VLOOKUP($F34,BY_IND_Demand_Drivers!$B$5:$J$100,7,FALSE)</f>
        <v>161.40226015320988</v>
      </c>
      <c r="L34" s="16">
        <f>VLOOKUP($D34,'Growth rate'!$B$3:$S$93,8,FALSE)*VLOOKUP($F34,BY_IND_Demand_Drivers!$B$5:$J$100,8,FALSE)</f>
        <v>0</v>
      </c>
      <c r="M34" s="16">
        <f>VLOOKUP($D34,'Growth rate'!$B$3:$S$93,8,FALSE)*VLOOKUP($F34,BY_IND_Demand_Drivers!$B$5:$J$100,9,FALSE)</f>
        <v>0</v>
      </c>
      <c r="N34" s="49">
        <f t="shared" si="4"/>
        <v>0.61249999999999993</v>
      </c>
    </row>
    <row r="35" spans="1:14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 t="shared" si="1"/>
        <v>98.722521528336657</v>
      </c>
      <c r="H35" s="16">
        <f t="shared" si="2"/>
        <v>0</v>
      </c>
      <c r="I35" s="16">
        <f t="shared" si="3"/>
        <v>0</v>
      </c>
      <c r="K35" s="16">
        <f>VLOOKUP($D35,'Growth rate'!$B$3:$S$93,8,FALSE)*VLOOKUP($F35,BY_IND_Demand_Drivers!$B$5:$J$100,7,FALSE)</f>
        <v>164.53753588056111</v>
      </c>
      <c r="L35" s="16">
        <f>VLOOKUP($D35,'Growth rate'!$B$3:$S$93,8,FALSE)*VLOOKUP($F35,BY_IND_Demand_Drivers!$B$5:$J$100,8,FALSE)</f>
        <v>0</v>
      </c>
      <c r="M35" s="16">
        <f>VLOOKUP($D35,'Growth rate'!$B$3:$S$93,8,FALSE)*VLOOKUP($F35,BY_IND_Demand_Drivers!$B$5:$J$100,9,FALSE)</f>
        <v>0</v>
      </c>
      <c r="N35" s="49">
        <v>0.6</v>
      </c>
    </row>
    <row r="36" spans="1:14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 t="shared" si="1"/>
        <v>100.30208187279005</v>
      </c>
      <c r="H36" s="16">
        <f t="shared" si="2"/>
        <v>0</v>
      </c>
      <c r="I36" s="16">
        <f t="shared" si="3"/>
        <v>0</v>
      </c>
      <c r="K36" s="16">
        <f>VLOOKUP($D36,'Growth rate'!$B$3:$S$93,8,FALSE)*VLOOKUP($F36,BY_IND_Demand_Drivers!$B$5:$J$100,7,FALSE)</f>
        <v>167.17013645465011</v>
      </c>
      <c r="L36" s="16">
        <f>VLOOKUP($D36,'Growth rate'!$B$3:$S$93,8,FALSE)*VLOOKUP($F36,BY_IND_Demand_Drivers!$B$5:$J$100,8,FALSE)</f>
        <v>0</v>
      </c>
      <c r="M36" s="16">
        <f>VLOOKUP($D36,'Growth rate'!$B$3:$S$93,8,FALSE)*VLOOKUP($F36,BY_IND_Demand_Drivers!$B$5:$J$100,9,FALSE)</f>
        <v>0</v>
      </c>
      <c r="N36" s="49">
        <f>N35</f>
        <v>0.6</v>
      </c>
    </row>
    <row r="37" spans="1:14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 t="shared" si="1"/>
        <v>101.90691518275469</v>
      </c>
      <c r="H37" s="16">
        <f t="shared" si="2"/>
        <v>0</v>
      </c>
      <c r="I37" s="16">
        <f t="shared" si="3"/>
        <v>0</v>
      </c>
      <c r="K37" s="16">
        <f>VLOOKUP($D37,'Growth rate'!$B$3:$S$93,8,FALSE)*VLOOKUP($F37,BY_IND_Demand_Drivers!$B$5:$J$100,7,FALSE)</f>
        <v>169.84485863792449</v>
      </c>
      <c r="L37" s="16">
        <f>VLOOKUP($D37,'Growth rate'!$B$3:$S$93,8,FALSE)*VLOOKUP($F37,BY_IND_Demand_Drivers!$B$5:$J$100,8,FALSE)</f>
        <v>0</v>
      </c>
      <c r="M37" s="16">
        <f>VLOOKUP($D37,'Growth rate'!$B$3:$S$93,8,FALSE)*VLOOKUP($F37,BY_IND_Demand_Drivers!$B$5:$J$100,9,FALSE)</f>
        <v>0</v>
      </c>
      <c r="N37" s="49">
        <f t="shared" ref="N37:N85" si="5">N36</f>
        <v>0.6</v>
      </c>
    </row>
    <row r="38" spans="1:14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 t="shared" si="1"/>
        <v>103.53742582567877</v>
      </c>
      <c r="H38" s="16">
        <f t="shared" si="2"/>
        <v>0</v>
      </c>
      <c r="I38" s="16">
        <f t="shared" si="3"/>
        <v>0</v>
      </c>
      <c r="K38" s="16">
        <f>VLOOKUP($D38,'Growth rate'!$B$3:$S$93,8,FALSE)*VLOOKUP($F38,BY_IND_Demand_Drivers!$B$5:$J$100,7,FALSE)</f>
        <v>172.56237637613128</v>
      </c>
      <c r="L38" s="16">
        <f>VLOOKUP($D38,'Growth rate'!$B$3:$S$93,8,FALSE)*VLOOKUP($F38,BY_IND_Demand_Drivers!$B$5:$J$100,8,FALSE)</f>
        <v>0</v>
      </c>
      <c r="M38" s="16">
        <f>VLOOKUP($D38,'Growth rate'!$B$3:$S$93,8,FALSE)*VLOOKUP($F38,BY_IND_Demand_Drivers!$B$5:$J$100,9,FALSE)</f>
        <v>0</v>
      </c>
      <c r="N38" s="49">
        <f t="shared" si="5"/>
        <v>0.6</v>
      </c>
    </row>
    <row r="39" spans="1:14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 t="shared" si="1"/>
        <v>105.19402463888964</v>
      </c>
      <c r="H39" s="16">
        <f t="shared" si="2"/>
        <v>0</v>
      </c>
      <c r="I39" s="16">
        <f t="shared" si="3"/>
        <v>0</v>
      </c>
      <c r="K39" s="16">
        <f>VLOOKUP($D39,'Growth rate'!$B$3:$S$93,8,FALSE)*VLOOKUP($F39,BY_IND_Demand_Drivers!$B$5:$J$100,7,FALSE)</f>
        <v>175.32337439814941</v>
      </c>
      <c r="L39" s="16">
        <f>VLOOKUP($D39,'Growth rate'!$B$3:$S$93,8,FALSE)*VLOOKUP($F39,BY_IND_Demand_Drivers!$B$5:$J$100,8,FALSE)</f>
        <v>0</v>
      </c>
      <c r="M39" s="16">
        <f>VLOOKUP($D39,'Growth rate'!$B$3:$S$93,8,FALSE)*VLOOKUP($F39,BY_IND_Demand_Drivers!$B$5:$J$100,9,FALSE)</f>
        <v>0</v>
      </c>
      <c r="N39" s="49">
        <f t="shared" si="5"/>
        <v>0.6</v>
      </c>
    </row>
    <row r="40" spans="1:14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 t="shared" si="1"/>
        <v>106.87712903311186</v>
      </c>
      <c r="H40" s="16">
        <f t="shared" si="2"/>
        <v>0</v>
      </c>
      <c r="I40" s="16">
        <f t="shared" si="3"/>
        <v>0</v>
      </c>
      <c r="K40" s="16">
        <f>VLOOKUP($D40,'Growth rate'!$B$3:$S$93,8,FALSE)*VLOOKUP($F40,BY_IND_Demand_Drivers!$B$5:$J$100,7,FALSE)</f>
        <v>178.12854838851976</v>
      </c>
      <c r="L40" s="16">
        <f>VLOOKUP($D40,'Growth rate'!$B$3:$S$93,8,FALSE)*VLOOKUP($F40,BY_IND_Demand_Drivers!$B$5:$J$100,8,FALSE)</f>
        <v>0</v>
      </c>
      <c r="M40" s="16">
        <f>VLOOKUP($D40,'Growth rate'!$B$3:$S$93,8,FALSE)*VLOOKUP($F40,BY_IND_Demand_Drivers!$B$5:$J$100,9,FALSE)</f>
        <v>0</v>
      </c>
      <c r="N40" s="49">
        <f t="shared" si="5"/>
        <v>0.6</v>
      </c>
    </row>
    <row r="41" spans="1:14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 t="shared" si="1"/>
        <v>108.58716309764164</v>
      </c>
      <c r="H41" s="16">
        <f t="shared" si="2"/>
        <v>0</v>
      </c>
      <c r="I41" s="16">
        <f t="shared" si="3"/>
        <v>0</v>
      </c>
      <c r="K41" s="16">
        <f>VLOOKUP($D41,'Growth rate'!$B$3:$S$93,8,FALSE)*VLOOKUP($F41,BY_IND_Demand_Drivers!$B$5:$J$100,7,FALSE)</f>
        <v>180.97860516273607</v>
      </c>
      <c r="L41" s="16">
        <f>VLOOKUP($D41,'Growth rate'!$B$3:$S$93,8,FALSE)*VLOOKUP($F41,BY_IND_Demand_Drivers!$B$5:$J$100,8,FALSE)</f>
        <v>0</v>
      </c>
      <c r="M41" s="16">
        <f>VLOOKUP($D41,'Growth rate'!$B$3:$S$93,8,FALSE)*VLOOKUP($F41,BY_IND_Demand_Drivers!$B$5:$J$100,9,FALSE)</f>
        <v>0</v>
      </c>
      <c r="N41" s="49">
        <f t="shared" si="5"/>
        <v>0.6</v>
      </c>
    </row>
    <row r="42" spans="1:14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 t="shared" si="1"/>
        <v>110.32455770720392</v>
      </c>
      <c r="H42" s="16">
        <f t="shared" si="2"/>
        <v>0</v>
      </c>
      <c r="I42" s="16">
        <f t="shared" si="3"/>
        <v>0</v>
      </c>
      <c r="K42" s="16">
        <f>VLOOKUP($D42,'Growth rate'!$B$3:$S$93,8,FALSE)*VLOOKUP($F42,BY_IND_Demand_Drivers!$B$5:$J$100,7,FALSE)</f>
        <v>183.87426284533987</v>
      </c>
      <c r="L42" s="16">
        <f>VLOOKUP($D42,'Growth rate'!$B$3:$S$93,8,FALSE)*VLOOKUP($F42,BY_IND_Demand_Drivers!$B$5:$J$100,8,FALSE)</f>
        <v>0</v>
      </c>
      <c r="M42" s="16">
        <f>VLOOKUP($D42,'Growth rate'!$B$3:$S$93,8,FALSE)*VLOOKUP($F42,BY_IND_Demand_Drivers!$B$5:$J$100,9,FALSE)</f>
        <v>0</v>
      </c>
      <c r="N42" s="49">
        <f t="shared" si="5"/>
        <v>0.6</v>
      </c>
    </row>
    <row r="43" spans="1:14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 t="shared" si="1"/>
        <v>112.08975063051919</v>
      </c>
      <c r="H43" s="16">
        <f t="shared" si="2"/>
        <v>0</v>
      </c>
      <c r="I43" s="16">
        <f t="shared" si="3"/>
        <v>0</v>
      </c>
      <c r="K43" s="16">
        <f>VLOOKUP($D43,'Growth rate'!$B$3:$S$93,8,FALSE)*VLOOKUP($F43,BY_IND_Demand_Drivers!$B$5:$J$100,7,FALSE)</f>
        <v>186.81625105086533</v>
      </c>
      <c r="L43" s="16">
        <f>VLOOKUP($D43,'Growth rate'!$B$3:$S$93,8,FALSE)*VLOOKUP($F43,BY_IND_Demand_Drivers!$B$5:$J$100,8,FALSE)</f>
        <v>0</v>
      </c>
      <c r="M43" s="16">
        <f>VLOOKUP($D43,'Growth rate'!$B$3:$S$93,8,FALSE)*VLOOKUP($F43,BY_IND_Demand_Drivers!$B$5:$J$100,9,FALSE)</f>
        <v>0</v>
      </c>
      <c r="N43" s="49">
        <f t="shared" si="5"/>
        <v>0.6</v>
      </c>
    </row>
    <row r="44" spans="1:14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 t="shared" si="1"/>
        <v>113.88318664060749</v>
      </c>
      <c r="H44" s="16">
        <f t="shared" si="2"/>
        <v>0</v>
      </c>
      <c r="I44" s="16">
        <f t="shared" si="3"/>
        <v>0</v>
      </c>
      <c r="K44" s="16">
        <f>VLOOKUP($D44,'Growth rate'!$B$3:$S$93,8,FALSE)*VLOOKUP($F44,BY_IND_Demand_Drivers!$B$5:$J$100,7,FALSE)</f>
        <v>189.80531106767916</v>
      </c>
      <c r="L44" s="16">
        <f>VLOOKUP($D44,'Growth rate'!$B$3:$S$93,8,FALSE)*VLOOKUP($F44,BY_IND_Demand_Drivers!$B$5:$J$100,8,FALSE)</f>
        <v>0</v>
      </c>
      <c r="M44" s="16">
        <f>VLOOKUP($D44,'Growth rate'!$B$3:$S$93,8,FALSE)*VLOOKUP($F44,BY_IND_Demand_Drivers!$B$5:$J$100,9,FALSE)</f>
        <v>0</v>
      </c>
      <c r="N44" s="49">
        <f t="shared" si="5"/>
        <v>0.6</v>
      </c>
    </row>
    <row r="45" spans="1:14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 t="shared" si="1"/>
        <v>115.70531762685721</v>
      </c>
      <c r="H45" s="16">
        <f t="shared" si="2"/>
        <v>0</v>
      </c>
      <c r="I45" s="16">
        <f t="shared" si="3"/>
        <v>0</v>
      </c>
      <c r="K45" s="16">
        <f>VLOOKUP($D45,'Growth rate'!$B$3:$S$93,8,FALSE)*VLOOKUP($F45,BY_IND_Demand_Drivers!$B$5:$J$100,7,FALSE)</f>
        <v>192.84219604476203</v>
      </c>
      <c r="L45" s="16">
        <f>VLOOKUP($D45,'Growth rate'!$B$3:$S$93,8,FALSE)*VLOOKUP($F45,BY_IND_Demand_Drivers!$B$5:$J$100,8,FALSE)</f>
        <v>0</v>
      </c>
      <c r="M45" s="16">
        <f>VLOOKUP($D45,'Growth rate'!$B$3:$S$93,8,FALSE)*VLOOKUP($F45,BY_IND_Demand_Drivers!$B$5:$J$100,9,FALSE)</f>
        <v>0</v>
      </c>
      <c r="N45" s="49">
        <f t="shared" si="5"/>
        <v>0.6</v>
      </c>
    </row>
    <row r="46" spans="1:14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 t="shared" si="1"/>
        <v>117.55660270888693</v>
      </c>
      <c r="H46" s="16">
        <f t="shared" si="2"/>
        <v>0</v>
      </c>
      <c r="I46" s="16">
        <f t="shared" si="3"/>
        <v>0</v>
      </c>
      <c r="K46" s="16">
        <f>VLOOKUP($D46,'Growth rate'!$B$3:$S$93,8,FALSE)*VLOOKUP($F46,BY_IND_Demand_Drivers!$B$5:$J$100,7,FALSE)</f>
        <v>195.92767118147822</v>
      </c>
      <c r="L46" s="16">
        <f>VLOOKUP($D46,'Growth rate'!$B$3:$S$93,8,FALSE)*VLOOKUP($F46,BY_IND_Demand_Drivers!$B$5:$J$100,8,FALSE)</f>
        <v>0</v>
      </c>
      <c r="M46" s="16">
        <f>VLOOKUP($D46,'Growth rate'!$B$3:$S$93,8,FALSE)*VLOOKUP($F46,BY_IND_Demand_Drivers!$B$5:$J$100,9,FALSE)</f>
        <v>0</v>
      </c>
      <c r="N46" s="49">
        <f t="shared" si="5"/>
        <v>0.6</v>
      </c>
    </row>
    <row r="47" spans="1:14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 t="shared" si="1"/>
        <v>119.43750835222912</v>
      </c>
      <c r="H47" s="16">
        <f t="shared" si="2"/>
        <v>0</v>
      </c>
      <c r="I47" s="16">
        <f t="shared" si="3"/>
        <v>0</v>
      </c>
      <c r="K47" s="16">
        <f>VLOOKUP($D47,'Growth rate'!$B$3:$S$93,8,FALSE)*VLOOKUP($F47,BY_IND_Demand_Drivers!$B$5:$J$100,7,FALSE)</f>
        <v>199.06251392038186</v>
      </c>
      <c r="L47" s="16">
        <f>VLOOKUP($D47,'Growth rate'!$B$3:$S$93,8,FALSE)*VLOOKUP($F47,BY_IND_Demand_Drivers!$B$5:$J$100,8,FALSE)</f>
        <v>0</v>
      </c>
      <c r="M47" s="16">
        <f>VLOOKUP($D47,'Growth rate'!$B$3:$S$93,8,FALSE)*VLOOKUP($F47,BY_IND_Demand_Drivers!$B$5:$J$100,9,FALSE)</f>
        <v>0</v>
      </c>
      <c r="N47" s="49">
        <f t="shared" si="5"/>
        <v>0.6</v>
      </c>
    </row>
    <row r="48" spans="1:14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 t="shared" si="1"/>
        <v>121.34850848586478</v>
      </c>
      <c r="H48" s="16">
        <f t="shared" si="2"/>
        <v>0</v>
      </c>
      <c r="I48" s="16">
        <f t="shared" si="3"/>
        <v>0</v>
      </c>
      <c r="K48" s="16">
        <f>VLOOKUP($D48,'Growth rate'!$B$3:$S$93,8,FALSE)*VLOOKUP($F48,BY_IND_Demand_Drivers!$B$5:$J$100,7,FALSE)</f>
        <v>202.24751414310799</v>
      </c>
      <c r="L48" s="16">
        <f>VLOOKUP($D48,'Growth rate'!$B$3:$S$93,8,FALSE)*VLOOKUP($F48,BY_IND_Demand_Drivers!$B$5:$J$100,8,FALSE)</f>
        <v>0</v>
      </c>
      <c r="M48" s="16">
        <f>VLOOKUP($D48,'Growth rate'!$B$3:$S$93,8,FALSE)*VLOOKUP($F48,BY_IND_Demand_Drivers!$B$5:$J$100,9,FALSE)</f>
        <v>0</v>
      </c>
      <c r="N48" s="49">
        <f t="shared" si="5"/>
        <v>0.6</v>
      </c>
    </row>
    <row r="49" spans="1:14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 t="shared" si="1"/>
        <v>123.29008462163864</v>
      </c>
      <c r="H49" s="16">
        <f t="shared" si="2"/>
        <v>0</v>
      </c>
      <c r="I49" s="16">
        <f t="shared" si="3"/>
        <v>0</v>
      </c>
      <c r="K49" s="16">
        <f>VLOOKUP($D49,'Growth rate'!$B$3:$S$93,8,FALSE)*VLOOKUP($F49,BY_IND_Demand_Drivers!$B$5:$J$100,7,FALSE)</f>
        <v>205.48347436939775</v>
      </c>
      <c r="L49" s="16">
        <f>VLOOKUP($D49,'Growth rate'!$B$3:$S$93,8,FALSE)*VLOOKUP($F49,BY_IND_Demand_Drivers!$B$5:$J$100,8,FALSE)</f>
        <v>0</v>
      </c>
      <c r="M49" s="16">
        <f>VLOOKUP($D49,'Growth rate'!$B$3:$S$93,8,FALSE)*VLOOKUP($F49,BY_IND_Demand_Drivers!$B$5:$J$100,9,FALSE)</f>
        <v>0</v>
      </c>
      <c r="N49" s="49">
        <f t="shared" si="5"/>
        <v>0.6</v>
      </c>
    </row>
    <row r="50" spans="1:14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 t="shared" si="1"/>
        <v>125.26272597558486</v>
      </c>
      <c r="H50" s="16">
        <f t="shared" si="2"/>
        <v>0</v>
      </c>
      <c r="I50" s="16">
        <f t="shared" si="3"/>
        <v>0</v>
      </c>
      <c r="K50" s="16">
        <f>VLOOKUP($D50,'Growth rate'!$B$3:$S$93,8,FALSE)*VLOOKUP($F50,BY_IND_Demand_Drivers!$B$5:$J$100,7,FALSE)</f>
        <v>208.77120995930809</v>
      </c>
      <c r="L50" s="16">
        <f>VLOOKUP($D50,'Growth rate'!$B$3:$S$93,8,FALSE)*VLOOKUP($F50,BY_IND_Demand_Drivers!$B$5:$J$100,8,FALSE)</f>
        <v>0</v>
      </c>
      <c r="M50" s="16">
        <f>VLOOKUP($D50,'Growth rate'!$B$3:$S$93,8,FALSE)*VLOOKUP($F50,BY_IND_Demand_Drivers!$B$5:$J$100,9,FALSE)</f>
        <v>0</v>
      </c>
      <c r="N50" s="49">
        <f t="shared" si="5"/>
        <v>0.6</v>
      </c>
    </row>
    <row r="51" spans="1:14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 t="shared" si="1"/>
        <v>127.2669295911942</v>
      </c>
      <c r="H51" s="16">
        <f t="shared" si="2"/>
        <v>0</v>
      </c>
      <c r="I51" s="16">
        <f t="shared" si="3"/>
        <v>0</v>
      </c>
      <c r="K51" s="16">
        <f>VLOOKUP($D51,'Growth rate'!$B$3:$S$93,8,FALSE)*VLOOKUP($F51,BY_IND_Demand_Drivers!$B$5:$J$100,7,FALSE)</f>
        <v>212.11154931865701</v>
      </c>
      <c r="L51" s="16">
        <f>VLOOKUP($D51,'Growth rate'!$B$3:$S$93,8,FALSE)*VLOOKUP($F51,BY_IND_Demand_Drivers!$B$5:$J$100,8,FALSE)</f>
        <v>0</v>
      </c>
      <c r="M51" s="16">
        <f>VLOOKUP($D51,'Growth rate'!$B$3:$S$93,8,FALSE)*VLOOKUP($F51,BY_IND_Demand_Drivers!$B$5:$J$100,9,FALSE)</f>
        <v>0</v>
      </c>
      <c r="N51" s="49">
        <f t="shared" si="5"/>
        <v>0.6</v>
      </c>
    </row>
    <row r="52" spans="1:14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 t="shared" si="1"/>
        <v>129.30320046465334</v>
      </c>
      <c r="H52" s="16">
        <f t="shared" si="2"/>
        <v>0</v>
      </c>
      <c r="I52" s="16">
        <f t="shared" si="3"/>
        <v>0</v>
      </c>
      <c r="K52" s="16">
        <f>VLOOKUP($D52,'Growth rate'!$B$3:$S$93,8,FALSE)*VLOOKUP($F52,BY_IND_Demand_Drivers!$B$5:$J$100,7,FALSE)</f>
        <v>215.50533410775557</v>
      </c>
      <c r="L52" s="16">
        <f>VLOOKUP($D52,'Growth rate'!$B$3:$S$93,8,FALSE)*VLOOKUP($F52,BY_IND_Demand_Drivers!$B$5:$J$100,8,FALSE)</f>
        <v>0</v>
      </c>
      <c r="M52" s="16">
        <f>VLOOKUP($D52,'Growth rate'!$B$3:$S$93,8,FALSE)*VLOOKUP($F52,BY_IND_Demand_Drivers!$B$5:$J$100,9,FALSE)</f>
        <v>0</v>
      </c>
      <c r="N52" s="49">
        <f t="shared" si="5"/>
        <v>0.6</v>
      </c>
    </row>
    <row r="53" spans="1:14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 t="shared" si="1"/>
        <v>131.37205167208776</v>
      </c>
      <c r="H53" s="16">
        <f t="shared" si="2"/>
        <v>0</v>
      </c>
      <c r="I53" s="16">
        <f t="shared" si="3"/>
        <v>0</v>
      </c>
      <c r="K53" s="16">
        <f>VLOOKUP($D53,'Growth rate'!$B$3:$S$93,8,FALSE)*VLOOKUP($F53,BY_IND_Demand_Drivers!$B$5:$J$100,7,FALSE)</f>
        <v>218.95341945347963</v>
      </c>
      <c r="L53" s="16">
        <f>VLOOKUP($D53,'Growth rate'!$B$3:$S$93,8,FALSE)*VLOOKUP($F53,BY_IND_Demand_Drivers!$B$5:$J$100,8,FALSE)</f>
        <v>0</v>
      </c>
      <c r="M53" s="16">
        <f>VLOOKUP($D53,'Growth rate'!$B$3:$S$93,8,FALSE)*VLOOKUP($F53,BY_IND_Demand_Drivers!$B$5:$J$100,9,FALSE)</f>
        <v>0</v>
      </c>
      <c r="N53" s="49">
        <f t="shared" si="5"/>
        <v>0.6</v>
      </c>
    </row>
    <row r="54" spans="1:14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 t="shared" si="1"/>
        <v>133.4740044988412</v>
      </c>
      <c r="H54" s="16">
        <f t="shared" si="2"/>
        <v>0</v>
      </c>
      <c r="I54" s="16">
        <f t="shared" si="3"/>
        <v>0</v>
      </c>
      <c r="K54" s="16">
        <f>VLOOKUP($D54,'Growth rate'!$B$3:$S$93,8,FALSE)*VLOOKUP($F54,BY_IND_Demand_Drivers!$B$5:$J$100,7,FALSE)</f>
        <v>222.45667416473532</v>
      </c>
      <c r="L54" s="16">
        <f>VLOOKUP($D54,'Growth rate'!$B$3:$S$93,8,FALSE)*VLOOKUP($F54,BY_IND_Demand_Drivers!$B$5:$J$100,8,FALSE)</f>
        <v>0</v>
      </c>
      <c r="M54" s="16">
        <f>VLOOKUP($D54,'Growth rate'!$B$3:$S$93,8,FALSE)*VLOOKUP($F54,BY_IND_Demand_Drivers!$B$5:$J$100,9,FALSE)</f>
        <v>0</v>
      </c>
      <c r="N54" s="49">
        <f t="shared" si="5"/>
        <v>0.6</v>
      </c>
    </row>
    <row r="55" spans="1:14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 t="shared" si="1"/>
        <v>135.60958857082267</v>
      </c>
      <c r="H55" s="16">
        <f t="shared" si="2"/>
        <v>0</v>
      </c>
      <c r="I55" s="16">
        <f t="shared" si="3"/>
        <v>0</v>
      </c>
      <c r="K55" s="16">
        <f>VLOOKUP($D55,'Growth rate'!$B$3:$S$93,8,FALSE)*VLOOKUP($F55,BY_IND_Demand_Drivers!$B$5:$J$100,7,FALSE)</f>
        <v>226.01598095137112</v>
      </c>
      <c r="L55" s="16">
        <f>VLOOKUP($D55,'Growth rate'!$B$3:$S$93,8,FALSE)*VLOOKUP($F55,BY_IND_Demand_Drivers!$B$5:$J$100,8,FALSE)</f>
        <v>0</v>
      </c>
      <c r="M55" s="16">
        <f>VLOOKUP($D55,'Growth rate'!$B$3:$S$93,8,FALSE)*VLOOKUP($F55,BY_IND_Demand_Drivers!$B$5:$J$100,9,FALSE)</f>
        <v>0</v>
      </c>
      <c r="N55" s="49">
        <f t="shared" si="5"/>
        <v>0.6</v>
      </c>
    </row>
    <row r="56" spans="1:14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 t="shared" si="1"/>
        <v>137.77934198795583</v>
      </c>
      <c r="H56" s="16">
        <f t="shared" si="2"/>
        <v>0</v>
      </c>
      <c r="I56" s="16">
        <f t="shared" si="3"/>
        <v>0</v>
      </c>
      <c r="K56" s="16">
        <f>VLOOKUP($D56,'Growth rate'!$B$3:$S$93,8,FALSE)*VLOOKUP($F56,BY_IND_Demand_Drivers!$B$5:$J$100,7,FALSE)</f>
        <v>229.63223664659304</v>
      </c>
      <c r="L56" s="16">
        <f>VLOOKUP($D56,'Growth rate'!$B$3:$S$93,8,FALSE)*VLOOKUP($F56,BY_IND_Demand_Drivers!$B$5:$J$100,8,FALSE)</f>
        <v>0</v>
      </c>
      <c r="M56" s="16">
        <f>VLOOKUP($D56,'Growth rate'!$B$3:$S$93,8,FALSE)*VLOOKUP($F56,BY_IND_Demand_Drivers!$B$5:$J$100,9,FALSE)</f>
        <v>0</v>
      </c>
      <c r="N56" s="49">
        <f t="shared" si="5"/>
        <v>0.6</v>
      </c>
    </row>
    <row r="57" spans="1:14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 t="shared" si="1"/>
        <v>139.9838114597631</v>
      </c>
      <c r="H57" s="16">
        <f t="shared" si="2"/>
        <v>0</v>
      </c>
      <c r="I57" s="16">
        <f t="shared" si="3"/>
        <v>0</v>
      </c>
      <c r="K57" s="16">
        <f>VLOOKUP($D57,'Growth rate'!$B$3:$S$93,8,FALSE)*VLOOKUP($F57,BY_IND_Demand_Drivers!$B$5:$J$100,7,FALSE)</f>
        <v>233.3063524329385</v>
      </c>
      <c r="L57" s="16">
        <f>VLOOKUP($D57,'Growth rate'!$B$3:$S$93,8,FALSE)*VLOOKUP($F57,BY_IND_Demand_Drivers!$B$5:$J$100,8,FALSE)</f>
        <v>0</v>
      </c>
      <c r="M57" s="16">
        <f>VLOOKUP($D57,'Growth rate'!$B$3:$S$93,8,FALSE)*VLOOKUP($F57,BY_IND_Demand_Drivers!$B$5:$J$100,9,FALSE)</f>
        <v>0</v>
      </c>
      <c r="N57" s="49">
        <f t="shared" si="5"/>
        <v>0.6</v>
      </c>
    </row>
    <row r="58" spans="1:14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 t="shared" si="1"/>
        <v>142.22355244311933</v>
      </c>
      <c r="H58" s="16">
        <f t="shared" si="2"/>
        <v>0</v>
      </c>
      <c r="I58" s="16">
        <f t="shared" si="3"/>
        <v>0</v>
      </c>
      <c r="K58" s="16">
        <f>VLOOKUP($D58,'Growth rate'!$B$3:$S$93,8,FALSE)*VLOOKUP($F58,BY_IND_Demand_Drivers!$B$5:$J$100,7,FALSE)</f>
        <v>237.03925407186554</v>
      </c>
      <c r="L58" s="16">
        <f>VLOOKUP($D58,'Growth rate'!$B$3:$S$93,8,FALSE)*VLOOKUP($F58,BY_IND_Demand_Drivers!$B$5:$J$100,8,FALSE)</f>
        <v>0</v>
      </c>
      <c r="M58" s="16">
        <f>VLOOKUP($D58,'Growth rate'!$B$3:$S$93,8,FALSE)*VLOOKUP($F58,BY_IND_Demand_Drivers!$B$5:$J$100,9,FALSE)</f>
        <v>0</v>
      </c>
      <c r="N58" s="49">
        <f t="shared" si="5"/>
        <v>0.6</v>
      </c>
    </row>
    <row r="59" spans="1:14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 t="shared" si="1"/>
        <v>144.4991292822092</v>
      </c>
      <c r="H59" s="16">
        <f t="shared" si="2"/>
        <v>0</v>
      </c>
      <c r="I59" s="16">
        <f t="shared" si="3"/>
        <v>0</v>
      </c>
      <c r="K59" s="16">
        <f>VLOOKUP($D59,'Growth rate'!$B$3:$S$93,8,FALSE)*VLOOKUP($F59,BY_IND_Demand_Drivers!$B$5:$J$100,7,FALSE)</f>
        <v>240.83188213701536</v>
      </c>
      <c r="L59" s="16">
        <f>VLOOKUP($D59,'Growth rate'!$B$3:$S$93,8,FALSE)*VLOOKUP($F59,BY_IND_Demand_Drivers!$B$5:$J$100,8,FALSE)</f>
        <v>0</v>
      </c>
      <c r="M59" s="16">
        <f>VLOOKUP($D59,'Growth rate'!$B$3:$S$93,8,FALSE)*VLOOKUP($F59,BY_IND_Demand_Drivers!$B$5:$J$100,9,FALSE)</f>
        <v>0</v>
      </c>
      <c r="N59" s="49">
        <f t="shared" si="5"/>
        <v>0.6</v>
      </c>
    </row>
    <row r="60" spans="1:14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 t="shared" si="1"/>
        <v>146.81111535072452</v>
      </c>
      <c r="H60" s="16">
        <f t="shared" si="2"/>
        <v>0</v>
      </c>
      <c r="I60" s="16">
        <f t="shared" si="3"/>
        <v>0</v>
      </c>
      <c r="K60" s="16">
        <f>VLOOKUP($D60,'Growth rate'!$B$3:$S$93,8,FALSE)*VLOOKUP($F60,BY_IND_Demand_Drivers!$B$5:$J$100,7,FALSE)</f>
        <v>244.68519225120755</v>
      </c>
      <c r="L60" s="16">
        <f>VLOOKUP($D60,'Growth rate'!$B$3:$S$93,8,FALSE)*VLOOKUP($F60,BY_IND_Demand_Drivers!$B$5:$J$100,8,FALSE)</f>
        <v>0</v>
      </c>
      <c r="M60" s="16">
        <f>VLOOKUP($D60,'Growth rate'!$B$3:$S$93,8,FALSE)*VLOOKUP($F60,BY_IND_Demand_Drivers!$B$5:$J$100,9,FALSE)</f>
        <v>0</v>
      </c>
      <c r="N60" s="49">
        <f t="shared" si="5"/>
        <v>0.6</v>
      </c>
    </row>
    <row r="61" spans="1:14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 t="shared" si="1"/>
        <v>149.16009319633616</v>
      </c>
      <c r="H61" s="16">
        <f t="shared" si="2"/>
        <v>0</v>
      </c>
      <c r="I61" s="16">
        <f t="shared" si="3"/>
        <v>0</v>
      </c>
      <c r="K61" s="16">
        <f>VLOOKUP($D61,'Growth rate'!$B$3:$S$93,8,FALSE)*VLOOKUP($F61,BY_IND_Demand_Drivers!$B$5:$J$100,7,FALSE)</f>
        <v>248.60015532722693</v>
      </c>
      <c r="L61" s="16">
        <f>VLOOKUP($D61,'Growth rate'!$B$3:$S$93,8,FALSE)*VLOOKUP($F61,BY_IND_Demand_Drivers!$B$5:$J$100,8,FALSE)</f>
        <v>0</v>
      </c>
      <c r="M61" s="16">
        <f>VLOOKUP($D61,'Growth rate'!$B$3:$S$93,8,FALSE)*VLOOKUP($F61,BY_IND_Demand_Drivers!$B$5:$J$100,9,FALSE)</f>
        <v>0</v>
      </c>
      <c r="N61" s="49">
        <f t="shared" si="5"/>
        <v>0.6</v>
      </c>
    </row>
    <row r="62" spans="1:14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 t="shared" si="1"/>
        <v>151.54665468747748</v>
      </c>
      <c r="H62" s="16">
        <f t="shared" si="2"/>
        <v>0</v>
      </c>
      <c r="I62" s="16">
        <f t="shared" si="3"/>
        <v>0</v>
      </c>
      <c r="K62" s="16">
        <f>VLOOKUP($D62,'Growth rate'!$B$3:$S$93,8,FALSE)*VLOOKUP($F62,BY_IND_Demand_Drivers!$B$5:$J$100,7,FALSE)</f>
        <v>252.57775781246249</v>
      </c>
      <c r="L62" s="16">
        <f>VLOOKUP($D62,'Growth rate'!$B$3:$S$93,8,FALSE)*VLOOKUP($F62,BY_IND_Demand_Drivers!$B$5:$J$100,8,FALSE)</f>
        <v>0</v>
      </c>
      <c r="M62" s="16">
        <f>VLOOKUP($D62,'Growth rate'!$B$3:$S$93,8,FALSE)*VLOOKUP($F62,BY_IND_Demand_Drivers!$B$5:$J$100,9,FALSE)</f>
        <v>0</v>
      </c>
      <c r="N62" s="49">
        <f t="shared" si="5"/>
        <v>0.6</v>
      </c>
    </row>
    <row r="63" spans="1:14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 t="shared" si="1"/>
        <v>153.97140116247718</v>
      </c>
      <c r="H63" s="16">
        <f t="shared" si="2"/>
        <v>0</v>
      </c>
      <c r="I63" s="16">
        <f t="shared" si="3"/>
        <v>0</v>
      </c>
      <c r="K63" s="16">
        <f>VLOOKUP($D63,'Growth rate'!$B$3:$S$93,8,FALSE)*VLOOKUP($F63,BY_IND_Demand_Drivers!$B$5:$J$100,7,FALSE)</f>
        <v>256.61900193746197</v>
      </c>
      <c r="L63" s="16">
        <f>VLOOKUP($D63,'Growth rate'!$B$3:$S$93,8,FALSE)*VLOOKUP($F63,BY_IND_Demand_Drivers!$B$5:$J$100,8,FALSE)</f>
        <v>0</v>
      </c>
      <c r="M63" s="16">
        <f>VLOOKUP($D63,'Growth rate'!$B$3:$S$93,8,FALSE)*VLOOKUP($F63,BY_IND_Demand_Drivers!$B$5:$J$100,9,FALSE)</f>
        <v>0</v>
      </c>
      <c r="N63" s="49">
        <f t="shared" si="5"/>
        <v>0.6</v>
      </c>
    </row>
    <row r="64" spans="1:14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 t="shared" si="1"/>
        <v>156.43494358107682</v>
      </c>
      <c r="H64" s="16">
        <f t="shared" si="2"/>
        <v>0</v>
      </c>
      <c r="I64" s="16">
        <f t="shared" si="3"/>
        <v>0</v>
      </c>
      <c r="K64" s="16">
        <f>VLOOKUP($D64,'Growth rate'!$B$3:$S$93,8,FALSE)*VLOOKUP($F64,BY_IND_Demand_Drivers!$B$5:$J$100,7,FALSE)</f>
        <v>260.72490596846137</v>
      </c>
      <c r="L64" s="16">
        <f>VLOOKUP($D64,'Growth rate'!$B$3:$S$93,8,FALSE)*VLOOKUP($F64,BY_IND_Demand_Drivers!$B$5:$J$100,8,FALSE)</f>
        <v>0</v>
      </c>
      <c r="M64" s="16">
        <f>VLOOKUP($D64,'Growth rate'!$B$3:$S$93,8,FALSE)*VLOOKUP($F64,BY_IND_Demand_Drivers!$B$5:$J$100,9,FALSE)</f>
        <v>0</v>
      </c>
      <c r="N64" s="49">
        <f t="shared" si="5"/>
        <v>0.6</v>
      </c>
    </row>
    <row r="65" spans="1:14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 t="shared" si="1"/>
        <v>158.93790267837403</v>
      </c>
      <c r="H65" s="16">
        <f t="shared" si="2"/>
        <v>0</v>
      </c>
      <c r="I65" s="16">
        <f t="shared" si="3"/>
        <v>0</v>
      </c>
      <c r="K65" s="16">
        <f>VLOOKUP($D65,'Growth rate'!$B$3:$S$93,8,FALSE)*VLOOKUP($F65,BY_IND_Demand_Drivers!$B$5:$J$100,7,FALSE)</f>
        <v>264.89650446395672</v>
      </c>
      <c r="L65" s="16">
        <f>VLOOKUP($D65,'Growth rate'!$B$3:$S$93,8,FALSE)*VLOOKUP($F65,BY_IND_Demand_Drivers!$B$5:$J$100,8,FALSE)</f>
        <v>0</v>
      </c>
      <c r="M65" s="16">
        <f>VLOOKUP($D65,'Growth rate'!$B$3:$S$93,8,FALSE)*VLOOKUP($F65,BY_IND_Demand_Drivers!$B$5:$J$100,9,FALSE)</f>
        <v>0</v>
      </c>
      <c r="N65" s="49">
        <f t="shared" si="5"/>
        <v>0.6</v>
      </c>
    </row>
    <row r="66" spans="1:14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 t="shared" si="1"/>
        <v>161.48090912122802</v>
      </c>
      <c r="H66" s="16">
        <f t="shared" si="2"/>
        <v>0</v>
      </c>
      <c r="I66" s="16">
        <f t="shared" si="3"/>
        <v>0</v>
      </c>
      <c r="K66" s="16">
        <f>VLOOKUP($D66,'Growth rate'!$B$3:$S$93,8,FALSE)*VLOOKUP($F66,BY_IND_Demand_Drivers!$B$5:$J$100,7,FALSE)</f>
        <v>269.13484853538006</v>
      </c>
      <c r="L66" s="16">
        <f>VLOOKUP($D66,'Growth rate'!$B$3:$S$93,8,FALSE)*VLOOKUP($F66,BY_IND_Demand_Drivers!$B$5:$J$100,8,FALSE)</f>
        <v>0</v>
      </c>
      <c r="M66" s="16">
        <f>VLOOKUP($D66,'Growth rate'!$B$3:$S$93,8,FALSE)*VLOOKUP($F66,BY_IND_Demand_Drivers!$B$5:$J$100,9,FALSE)</f>
        <v>0</v>
      </c>
      <c r="N66" s="49">
        <f t="shared" si="5"/>
        <v>0.6</v>
      </c>
    </row>
    <row r="67" spans="1:14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 t="shared" si="1"/>
        <v>164.06460366716772</v>
      </c>
      <c r="H67" s="16">
        <f t="shared" si="2"/>
        <v>0</v>
      </c>
      <c r="I67" s="16">
        <f t="shared" si="3"/>
        <v>0</v>
      </c>
      <c r="K67" s="16">
        <f>VLOOKUP($D67,'Growth rate'!$B$3:$S$93,8,FALSE)*VLOOKUP($F67,BY_IND_Demand_Drivers!$B$5:$J$100,7,FALSE)</f>
        <v>273.44100611194619</v>
      </c>
      <c r="L67" s="16">
        <f>VLOOKUP($D67,'Growth rate'!$B$3:$S$93,8,FALSE)*VLOOKUP($F67,BY_IND_Demand_Drivers!$B$5:$J$100,8,FALSE)</f>
        <v>0</v>
      </c>
      <c r="M67" s="16">
        <f>VLOOKUP($D67,'Growth rate'!$B$3:$S$93,8,FALSE)*VLOOKUP($F67,BY_IND_Demand_Drivers!$B$5:$J$100,9,FALSE)</f>
        <v>0</v>
      </c>
      <c r="N67" s="49">
        <f t="shared" si="5"/>
        <v>0.6</v>
      </c>
    </row>
    <row r="68" spans="1:14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 t="shared" si="1"/>
        <v>166.68963732584237</v>
      </c>
      <c r="H68" s="16">
        <f t="shared" si="2"/>
        <v>0</v>
      </c>
      <c r="I68" s="16">
        <f t="shared" si="3"/>
        <v>0</v>
      </c>
      <c r="K68" s="16">
        <f>VLOOKUP($D68,'Growth rate'!$B$3:$S$93,8,FALSE)*VLOOKUP($F68,BY_IND_Demand_Drivers!$B$5:$J$100,7,FALSE)</f>
        <v>277.81606220973731</v>
      </c>
      <c r="L68" s="16">
        <f>VLOOKUP($D68,'Growth rate'!$B$3:$S$93,8,FALSE)*VLOOKUP($F68,BY_IND_Demand_Drivers!$B$5:$J$100,8,FALSE)</f>
        <v>0</v>
      </c>
      <c r="M68" s="16">
        <f>VLOOKUP($D68,'Growth rate'!$B$3:$S$93,8,FALSE)*VLOOKUP($F68,BY_IND_Demand_Drivers!$B$5:$J$100,9,FALSE)</f>
        <v>0</v>
      </c>
      <c r="N68" s="49">
        <f t="shared" si="5"/>
        <v>0.6</v>
      </c>
    </row>
    <row r="69" spans="1:14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 t="shared" ref="G69:G132" si="6">K69*$N69</f>
        <v>169.35667152305587</v>
      </c>
      <c r="H69" s="16">
        <f t="shared" ref="H69:H132" si="7">L69*$N69</f>
        <v>0</v>
      </c>
      <c r="I69" s="16">
        <f t="shared" ref="I69:I132" si="8">M69*$N69</f>
        <v>0</v>
      </c>
      <c r="K69" s="16">
        <f>VLOOKUP($D69,'Growth rate'!$B$3:$S$93,8,FALSE)*VLOOKUP($F69,BY_IND_Demand_Drivers!$B$5:$J$100,7,FALSE)</f>
        <v>282.26111920509311</v>
      </c>
      <c r="L69" s="16">
        <f>VLOOKUP($D69,'Growth rate'!$B$3:$S$93,8,FALSE)*VLOOKUP($F69,BY_IND_Demand_Drivers!$B$5:$J$100,8,FALSE)</f>
        <v>0</v>
      </c>
      <c r="M69" s="16">
        <f>VLOOKUP($D69,'Growth rate'!$B$3:$S$93,8,FALSE)*VLOOKUP($F69,BY_IND_Demand_Drivers!$B$5:$J$100,9,FALSE)</f>
        <v>0</v>
      </c>
      <c r="N69" s="49">
        <f t="shared" si="5"/>
        <v>0.6</v>
      </c>
    </row>
    <row r="70" spans="1:14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 t="shared" si="6"/>
        <v>172.06637826742474</v>
      </c>
      <c r="H70" s="16">
        <f t="shared" si="7"/>
        <v>0</v>
      </c>
      <c r="I70" s="16">
        <f t="shared" si="8"/>
        <v>0</v>
      </c>
      <c r="K70" s="16">
        <f>VLOOKUP($D70,'Growth rate'!$B$3:$S$93,8,FALSE)*VLOOKUP($F70,BY_IND_Demand_Drivers!$B$5:$J$100,7,FALSE)</f>
        <v>286.77729711237458</v>
      </c>
      <c r="L70" s="16">
        <f>VLOOKUP($D70,'Growth rate'!$B$3:$S$93,8,FALSE)*VLOOKUP($F70,BY_IND_Demand_Drivers!$B$5:$J$100,8,FALSE)</f>
        <v>0</v>
      </c>
      <c r="M70" s="16">
        <f>VLOOKUP($D70,'Growth rate'!$B$3:$S$93,8,FALSE)*VLOOKUP($F70,BY_IND_Demand_Drivers!$B$5:$J$100,9,FALSE)</f>
        <v>0</v>
      </c>
      <c r="N70" s="49">
        <f t="shared" si="5"/>
        <v>0.6</v>
      </c>
    </row>
    <row r="71" spans="1:14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 t="shared" si="6"/>
        <v>174.81944031970355</v>
      </c>
      <c r="H71" s="16">
        <f t="shared" si="7"/>
        <v>0</v>
      </c>
      <c r="I71" s="16">
        <f t="shared" si="8"/>
        <v>0</v>
      </c>
      <c r="K71" s="16">
        <f>VLOOKUP($D71,'Growth rate'!$B$3:$S$93,8,FALSE)*VLOOKUP($F71,BY_IND_Demand_Drivers!$B$5:$J$100,7,FALSE)</f>
        <v>291.3657338661726</v>
      </c>
      <c r="L71" s="16">
        <f>VLOOKUP($D71,'Growth rate'!$B$3:$S$93,8,FALSE)*VLOOKUP($F71,BY_IND_Demand_Drivers!$B$5:$J$100,8,FALSE)</f>
        <v>0</v>
      </c>
      <c r="M71" s="16">
        <f>VLOOKUP($D71,'Growth rate'!$B$3:$S$93,8,FALSE)*VLOOKUP($F71,BY_IND_Demand_Drivers!$B$5:$J$100,9,FALSE)</f>
        <v>0</v>
      </c>
      <c r="N71" s="49">
        <f t="shared" si="5"/>
        <v>0.6</v>
      </c>
    </row>
    <row r="72" spans="1:14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 t="shared" si="6"/>
        <v>177.6165513648188</v>
      </c>
      <c r="H72" s="16">
        <f t="shared" si="7"/>
        <v>0</v>
      </c>
      <c r="I72" s="16">
        <f t="shared" si="8"/>
        <v>0</v>
      </c>
      <c r="K72" s="16">
        <f>VLOOKUP($D72,'Growth rate'!$B$3:$S$93,8,FALSE)*VLOOKUP($F72,BY_IND_Demand_Drivers!$B$5:$J$100,7,FALSE)</f>
        <v>296.02758560803136</v>
      </c>
      <c r="L72" s="16">
        <f>VLOOKUP($D72,'Growth rate'!$B$3:$S$93,8,FALSE)*VLOOKUP($F72,BY_IND_Demand_Drivers!$B$5:$J$100,8,FALSE)</f>
        <v>0</v>
      </c>
      <c r="M72" s="16">
        <f>VLOOKUP($D72,'Growth rate'!$B$3:$S$93,8,FALSE)*VLOOKUP($F72,BY_IND_Demand_Drivers!$B$5:$J$100,9,FALSE)</f>
        <v>0</v>
      </c>
      <c r="N72" s="49">
        <f t="shared" si="5"/>
        <v>0.6</v>
      </c>
    </row>
    <row r="73" spans="1:14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 t="shared" si="6"/>
        <v>180.45841618665594</v>
      </c>
      <c r="H73" s="16">
        <f t="shared" si="7"/>
        <v>0</v>
      </c>
      <c r="I73" s="16">
        <f t="shared" si="8"/>
        <v>0</v>
      </c>
      <c r="K73" s="16">
        <f>VLOOKUP($D73,'Growth rate'!$B$3:$S$93,8,FALSE)*VLOOKUP($F73,BY_IND_Demand_Drivers!$B$5:$J$100,7,FALSE)</f>
        <v>300.7640269777599</v>
      </c>
      <c r="L73" s="16">
        <f>VLOOKUP($D73,'Growth rate'!$B$3:$S$93,8,FALSE)*VLOOKUP($F73,BY_IND_Demand_Drivers!$B$5:$J$100,8,FALSE)</f>
        <v>0</v>
      </c>
      <c r="M73" s="16">
        <f>VLOOKUP($D73,'Growth rate'!$B$3:$S$93,8,FALSE)*VLOOKUP($F73,BY_IND_Demand_Drivers!$B$5:$J$100,9,FALSE)</f>
        <v>0</v>
      </c>
      <c r="N73" s="49">
        <f t="shared" si="5"/>
        <v>0.6</v>
      </c>
    </row>
    <row r="74" spans="1:14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 t="shared" si="6"/>
        <v>183.34575084564241</v>
      </c>
      <c r="H74" s="16">
        <f t="shared" si="7"/>
        <v>0</v>
      </c>
      <c r="I74" s="16">
        <f t="shared" si="8"/>
        <v>0</v>
      </c>
      <c r="K74" s="16">
        <f>VLOOKUP($D74,'Growth rate'!$B$3:$S$93,8,FALSE)*VLOOKUP($F74,BY_IND_Demand_Drivers!$B$5:$J$100,7,FALSE)</f>
        <v>305.57625140940405</v>
      </c>
      <c r="L74" s="16">
        <f>VLOOKUP($D74,'Growth rate'!$B$3:$S$93,8,FALSE)*VLOOKUP($F74,BY_IND_Demand_Drivers!$B$5:$J$100,8,FALSE)</f>
        <v>0</v>
      </c>
      <c r="M74" s="16">
        <f>VLOOKUP($D74,'Growth rate'!$B$3:$S$93,8,FALSE)*VLOOKUP($F74,BY_IND_Demand_Drivers!$B$5:$J$100,9,FALSE)</f>
        <v>0</v>
      </c>
      <c r="N74" s="49">
        <f t="shared" si="5"/>
        <v>0.6</v>
      </c>
    </row>
    <row r="75" spans="1:14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 t="shared" si="6"/>
        <v>186.27928285917272</v>
      </c>
      <c r="H75" s="16">
        <f t="shared" si="7"/>
        <v>0</v>
      </c>
      <c r="I75" s="16">
        <f t="shared" si="8"/>
        <v>0</v>
      </c>
      <c r="K75" s="16">
        <f>VLOOKUP($D75,'Growth rate'!$B$3:$S$93,8,FALSE)*VLOOKUP($F75,BY_IND_Demand_Drivers!$B$5:$J$100,7,FALSE)</f>
        <v>310.46547143195454</v>
      </c>
      <c r="L75" s="16">
        <f>VLOOKUP($D75,'Growth rate'!$B$3:$S$93,8,FALSE)*VLOOKUP($F75,BY_IND_Demand_Drivers!$B$5:$J$100,8,FALSE)</f>
        <v>0</v>
      </c>
      <c r="M75" s="16">
        <f>VLOOKUP($D75,'Growth rate'!$B$3:$S$93,8,FALSE)*VLOOKUP($F75,BY_IND_Demand_Drivers!$B$5:$J$100,9,FALSE)</f>
        <v>0</v>
      </c>
      <c r="N75" s="49">
        <f t="shared" si="5"/>
        <v>0.6</v>
      </c>
    </row>
    <row r="76" spans="1:14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 t="shared" si="6"/>
        <v>189.2597513849195</v>
      </c>
      <c r="H76" s="16">
        <f t="shared" si="7"/>
        <v>0</v>
      </c>
      <c r="I76" s="16">
        <f t="shared" si="8"/>
        <v>0</v>
      </c>
      <c r="K76" s="16">
        <f>VLOOKUP($D76,'Growth rate'!$B$3:$S$93,8,FALSE)*VLOOKUP($F76,BY_IND_Demand_Drivers!$B$5:$J$100,7,FALSE)</f>
        <v>315.43291897486586</v>
      </c>
      <c r="L76" s="16">
        <f>VLOOKUP($D76,'Growth rate'!$B$3:$S$93,8,FALSE)*VLOOKUP($F76,BY_IND_Demand_Drivers!$B$5:$J$100,8,FALSE)</f>
        <v>0</v>
      </c>
      <c r="M76" s="16">
        <f>VLOOKUP($D76,'Growth rate'!$B$3:$S$93,8,FALSE)*VLOOKUP($F76,BY_IND_Demand_Drivers!$B$5:$J$100,9,FALSE)</f>
        <v>0</v>
      </c>
      <c r="N76" s="49">
        <f t="shared" si="5"/>
        <v>0.6</v>
      </c>
    </row>
    <row r="77" spans="1:14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 t="shared" si="6"/>
        <v>192.28790740707819</v>
      </c>
      <c r="H77" s="16">
        <f t="shared" si="7"/>
        <v>0</v>
      </c>
      <c r="I77" s="16">
        <f t="shared" si="8"/>
        <v>0</v>
      </c>
      <c r="K77" s="16">
        <f>VLOOKUP($D77,'Growth rate'!$B$3:$S$93,8,FALSE)*VLOOKUP($F77,BY_IND_Demand_Drivers!$B$5:$J$100,7,FALSE)</f>
        <v>320.47984567846368</v>
      </c>
      <c r="L77" s="16">
        <f>VLOOKUP($D77,'Growth rate'!$B$3:$S$93,8,FALSE)*VLOOKUP($F77,BY_IND_Demand_Drivers!$B$5:$J$100,8,FALSE)</f>
        <v>0</v>
      </c>
      <c r="M77" s="16">
        <f>VLOOKUP($D77,'Growth rate'!$B$3:$S$93,8,FALSE)*VLOOKUP($F77,BY_IND_Demand_Drivers!$B$5:$J$100,9,FALSE)</f>
        <v>0</v>
      </c>
      <c r="N77" s="49">
        <f t="shared" si="5"/>
        <v>0.6</v>
      </c>
    </row>
    <row r="78" spans="1:14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 t="shared" si="6"/>
        <v>195.36451392559147</v>
      </c>
      <c r="H78" s="16">
        <f t="shared" si="7"/>
        <v>0</v>
      </c>
      <c r="I78" s="16">
        <f t="shared" si="8"/>
        <v>0</v>
      </c>
      <c r="K78" s="16">
        <f>VLOOKUP($D78,'Growth rate'!$B$3:$S$93,8,FALSE)*VLOOKUP($F78,BY_IND_Demand_Drivers!$B$5:$J$100,7,FALSE)</f>
        <v>325.60752320931914</v>
      </c>
      <c r="L78" s="16">
        <f>VLOOKUP($D78,'Growth rate'!$B$3:$S$93,8,FALSE)*VLOOKUP($F78,BY_IND_Demand_Drivers!$B$5:$J$100,8,FALSE)</f>
        <v>0</v>
      </c>
      <c r="M78" s="16">
        <f>VLOOKUP($D78,'Growth rate'!$B$3:$S$93,8,FALSE)*VLOOKUP($F78,BY_IND_Demand_Drivers!$B$5:$J$100,9,FALSE)</f>
        <v>0</v>
      </c>
      <c r="N78" s="49">
        <f t="shared" si="5"/>
        <v>0.6</v>
      </c>
    </row>
    <row r="79" spans="1:14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 t="shared" si="6"/>
        <v>198.49034614840096</v>
      </c>
      <c r="H79" s="16">
        <f t="shared" si="7"/>
        <v>0</v>
      </c>
      <c r="I79" s="16">
        <f t="shared" si="8"/>
        <v>0</v>
      </c>
      <c r="K79" s="16">
        <f>VLOOKUP($D79,'Growth rate'!$B$3:$S$93,8,FALSE)*VLOOKUP($F79,BY_IND_Demand_Drivers!$B$5:$J$100,7,FALSE)</f>
        <v>330.81724358066828</v>
      </c>
      <c r="L79" s="16">
        <f>VLOOKUP($D79,'Growth rate'!$B$3:$S$93,8,FALSE)*VLOOKUP($F79,BY_IND_Demand_Drivers!$B$5:$J$100,8,FALSE)</f>
        <v>0</v>
      </c>
      <c r="M79" s="16">
        <f>VLOOKUP($D79,'Growth rate'!$B$3:$S$93,8,FALSE)*VLOOKUP($F79,BY_IND_Demand_Drivers!$B$5:$J$100,9,FALSE)</f>
        <v>0</v>
      </c>
      <c r="N79" s="49">
        <f t="shared" si="5"/>
        <v>0.6</v>
      </c>
    </row>
    <row r="80" spans="1:14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 t="shared" si="6"/>
        <v>201.66619168677536</v>
      </c>
      <c r="H80" s="16">
        <f t="shared" si="7"/>
        <v>0</v>
      </c>
      <c r="I80" s="16">
        <f t="shared" si="8"/>
        <v>0</v>
      </c>
      <c r="K80" s="16">
        <f>VLOOKUP($D80,'Growth rate'!$B$3:$S$93,8,FALSE)*VLOOKUP($F80,BY_IND_Demand_Drivers!$B$5:$J$100,7,FALSE)</f>
        <v>336.11031947795897</v>
      </c>
      <c r="L80" s="16">
        <f>VLOOKUP($D80,'Growth rate'!$B$3:$S$93,8,FALSE)*VLOOKUP($F80,BY_IND_Demand_Drivers!$B$5:$J$100,8,FALSE)</f>
        <v>0</v>
      </c>
      <c r="M80" s="16">
        <f>VLOOKUP($D80,'Growth rate'!$B$3:$S$93,8,FALSE)*VLOOKUP($F80,BY_IND_Demand_Drivers!$B$5:$J$100,9,FALSE)</f>
        <v>0</v>
      </c>
      <c r="N80" s="49">
        <f t="shared" si="5"/>
        <v>0.6</v>
      </c>
    </row>
    <row r="81" spans="1:14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 t="shared" si="6"/>
        <v>204.89285075376378</v>
      </c>
      <c r="H81" s="16">
        <f t="shared" si="7"/>
        <v>0</v>
      </c>
      <c r="I81" s="16">
        <f t="shared" si="8"/>
        <v>0</v>
      </c>
      <c r="K81" s="16">
        <f>VLOOKUP($D81,'Growth rate'!$B$3:$S$93,8,FALSE)*VLOOKUP($F81,BY_IND_Demand_Drivers!$B$5:$J$100,7,FALSE)</f>
        <v>341.48808458960633</v>
      </c>
      <c r="L81" s="16">
        <f>VLOOKUP($D81,'Growth rate'!$B$3:$S$93,8,FALSE)*VLOOKUP($F81,BY_IND_Demand_Drivers!$B$5:$J$100,8,FALSE)</f>
        <v>0</v>
      </c>
      <c r="M81" s="16">
        <f>VLOOKUP($D81,'Growth rate'!$B$3:$S$93,8,FALSE)*VLOOKUP($F81,BY_IND_Demand_Drivers!$B$5:$J$100,9,FALSE)</f>
        <v>0</v>
      </c>
      <c r="N81" s="49">
        <f t="shared" si="5"/>
        <v>0.6</v>
      </c>
    </row>
    <row r="82" spans="1:14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 t="shared" si="6"/>
        <v>208.17113636582403</v>
      </c>
      <c r="H82" s="16">
        <f t="shared" si="7"/>
        <v>0</v>
      </c>
      <c r="I82" s="16">
        <f t="shared" si="8"/>
        <v>0</v>
      </c>
      <c r="K82" s="16">
        <f>VLOOKUP($D82,'Growth rate'!$B$3:$S$93,8,FALSE)*VLOOKUP($F82,BY_IND_Demand_Drivers!$B$5:$J$100,7,FALSE)</f>
        <v>346.95189394304003</v>
      </c>
      <c r="L82" s="16">
        <f>VLOOKUP($D82,'Growth rate'!$B$3:$S$93,8,FALSE)*VLOOKUP($F82,BY_IND_Demand_Drivers!$B$5:$J$100,8,FALSE)</f>
        <v>0</v>
      </c>
      <c r="M82" s="16">
        <f>VLOOKUP($D82,'Growth rate'!$B$3:$S$93,8,FALSE)*VLOOKUP($F82,BY_IND_Demand_Drivers!$B$5:$J$100,9,FALSE)</f>
        <v>0</v>
      </c>
      <c r="N82" s="49">
        <f t="shared" si="5"/>
        <v>0.6</v>
      </c>
    </row>
    <row r="83" spans="1:14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 t="shared" si="6"/>
        <v>211.50187454767715</v>
      </c>
      <c r="H83" s="16">
        <f t="shared" si="7"/>
        <v>0</v>
      </c>
      <c r="I83" s="16">
        <f t="shared" si="8"/>
        <v>0</v>
      </c>
      <c r="K83" s="16">
        <f>VLOOKUP($D83,'Growth rate'!$B$3:$S$93,8,FALSE)*VLOOKUP($F83,BY_IND_Demand_Drivers!$B$5:$J$100,7,FALSE)</f>
        <v>352.50312424612861</v>
      </c>
      <c r="L83" s="16">
        <f>VLOOKUP($D83,'Growth rate'!$B$3:$S$93,8,FALSE)*VLOOKUP($F83,BY_IND_Demand_Drivers!$B$5:$J$100,8,FALSE)</f>
        <v>0</v>
      </c>
      <c r="M83" s="16">
        <f>VLOOKUP($D83,'Growth rate'!$B$3:$S$93,8,FALSE)*VLOOKUP($F83,BY_IND_Demand_Drivers!$B$5:$J$100,9,FALSE)</f>
        <v>0</v>
      </c>
      <c r="N83" s="49">
        <f t="shared" si="5"/>
        <v>0.6</v>
      </c>
    </row>
    <row r="84" spans="1:14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 t="shared" si="6"/>
        <v>214.88590454044007</v>
      </c>
      <c r="H84" s="16">
        <f t="shared" si="7"/>
        <v>0</v>
      </c>
      <c r="I84" s="16">
        <f t="shared" si="8"/>
        <v>0</v>
      </c>
      <c r="K84" s="16">
        <f>VLOOKUP($D84,'Growth rate'!$B$3:$S$93,8,FALSE)*VLOOKUP($F84,BY_IND_Demand_Drivers!$B$5:$J$100,7,FALSE)</f>
        <v>358.14317423406681</v>
      </c>
      <c r="L84" s="16">
        <f>VLOOKUP($D84,'Growth rate'!$B$3:$S$93,8,FALSE)*VLOOKUP($F84,BY_IND_Demand_Drivers!$B$5:$J$100,8,FALSE)</f>
        <v>0</v>
      </c>
      <c r="M84" s="16">
        <f>VLOOKUP($D84,'Growth rate'!$B$3:$S$93,8,FALSE)*VLOOKUP($F84,BY_IND_Demand_Drivers!$B$5:$J$100,9,FALSE)</f>
        <v>0</v>
      </c>
      <c r="N84" s="49">
        <f t="shared" si="5"/>
        <v>0.6</v>
      </c>
    </row>
    <row r="85" spans="1:14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 t="shared" si="6"/>
        <v>218.3240790130871</v>
      </c>
      <c r="H85" s="16">
        <f t="shared" si="7"/>
        <v>0</v>
      </c>
      <c r="I85" s="16">
        <f t="shared" si="8"/>
        <v>0</v>
      </c>
      <c r="K85" s="16">
        <f>VLOOKUP($D85,'Growth rate'!$B$3:$S$93,8,FALSE)*VLOOKUP($F85,BY_IND_Demand_Drivers!$B$5:$J$100,7,FALSE)</f>
        <v>363.87346502181185</v>
      </c>
      <c r="L85" s="16">
        <f>VLOOKUP($D85,'Growth rate'!$B$3:$S$93,8,FALSE)*VLOOKUP($F85,BY_IND_Demand_Drivers!$B$5:$J$100,8,FALSE)</f>
        <v>0</v>
      </c>
      <c r="M85" s="16">
        <f>VLOOKUP($D85,'Growth rate'!$B$3:$S$93,8,FALSE)*VLOOKUP($F85,BY_IND_Demand_Drivers!$B$5:$J$100,9,FALSE)</f>
        <v>0</v>
      </c>
      <c r="N85" s="49">
        <f t="shared" si="5"/>
        <v>0.6</v>
      </c>
    </row>
    <row r="86" spans="1:14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 t="shared" si="6"/>
        <v>0</v>
      </c>
      <c r="H86" s="16">
        <f t="shared" si="7"/>
        <v>0</v>
      </c>
      <c r="I86" s="16">
        <f t="shared" si="8"/>
        <v>0</v>
      </c>
      <c r="K86" s="16">
        <f>VLOOKUP($D86,'Growth rate'!$B$3:$S$93,8,FALSE)*VLOOKUP($F86,BY_IND_Demand_Drivers!$B$5:$J$100,7,FALSE)</f>
        <v>0</v>
      </c>
      <c r="L86" s="16">
        <f>VLOOKUP($D86,'Growth rate'!$B$3:$S$93,8,FALSE)*VLOOKUP($F86,BY_IND_Demand_Drivers!$B$5:$J$100,8,FALSE)</f>
        <v>0</v>
      </c>
      <c r="M86" s="16">
        <f>VLOOKUP($D86,'Growth rate'!$B$3:$S$93,8,FALSE)*VLOOKUP($F86,BY_IND_Demand_Drivers!$B$5:$J$100,9,FALSE)</f>
        <v>0</v>
      </c>
      <c r="N86" s="49">
        <f t="shared" ref="N86:N91" si="9">N4</f>
        <v>1</v>
      </c>
    </row>
    <row r="87" spans="1:14">
      <c r="A87" s="16">
        <f t="shared" ref="A87:A150" si="1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 t="shared" si="6"/>
        <v>0</v>
      </c>
      <c r="H87" s="16">
        <f t="shared" si="7"/>
        <v>0</v>
      </c>
      <c r="I87" s="16">
        <f t="shared" si="8"/>
        <v>0</v>
      </c>
      <c r="K87" s="16">
        <f>VLOOKUP($D87,'Growth rate'!$B$3:$S$93,8,FALSE)*VLOOKUP($F87,BY_IND_Demand_Drivers!$B$5:$J$100,7,FALSE)</f>
        <v>0</v>
      </c>
      <c r="L87" s="16">
        <f>VLOOKUP($D87,'Growth rate'!$B$3:$S$93,8,FALSE)*VLOOKUP($F87,BY_IND_Demand_Drivers!$B$5:$J$100,8,FALSE)</f>
        <v>0</v>
      </c>
      <c r="M87" s="16">
        <f>VLOOKUP($D87,'Growth rate'!$B$3:$S$93,8,FALSE)*VLOOKUP($F87,BY_IND_Demand_Drivers!$B$5:$J$100,9,FALSE)</f>
        <v>0</v>
      </c>
      <c r="N87" s="49">
        <f t="shared" si="9"/>
        <v>1</v>
      </c>
    </row>
    <row r="88" spans="1:14">
      <c r="A88" s="16">
        <f t="shared" si="1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 t="shared" si="6"/>
        <v>0</v>
      </c>
      <c r="H88" s="16">
        <f t="shared" si="7"/>
        <v>0</v>
      </c>
      <c r="I88" s="16">
        <f t="shared" si="8"/>
        <v>0</v>
      </c>
      <c r="K88" s="16">
        <f>VLOOKUP($D88,'Growth rate'!$B$3:$S$93,8,FALSE)*VLOOKUP($F88,BY_IND_Demand_Drivers!$B$5:$J$100,7,FALSE)</f>
        <v>0</v>
      </c>
      <c r="L88" s="16">
        <f>VLOOKUP($D88,'Growth rate'!$B$3:$S$93,8,FALSE)*VLOOKUP($F88,BY_IND_Demand_Drivers!$B$5:$J$100,8,FALSE)</f>
        <v>0</v>
      </c>
      <c r="M88" s="16">
        <f>VLOOKUP($D88,'Growth rate'!$B$3:$S$93,8,FALSE)*VLOOKUP($F88,BY_IND_Demand_Drivers!$B$5:$J$100,9,FALSE)</f>
        <v>0</v>
      </c>
      <c r="N88" s="49">
        <f t="shared" si="9"/>
        <v>1</v>
      </c>
    </row>
    <row r="89" spans="1:14">
      <c r="A89" s="16">
        <f t="shared" si="1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 t="shared" si="6"/>
        <v>0</v>
      </c>
      <c r="H89" s="16">
        <f t="shared" si="7"/>
        <v>0</v>
      </c>
      <c r="I89" s="16">
        <f t="shared" si="8"/>
        <v>0</v>
      </c>
      <c r="K89" s="16">
        <f>VLOOKUP($D89,'Growth rate'!$B$3:$S$93,8,FALSE)*VLOOKUP($F89,BY_IND_Demand_Drivers!$B$5:$J$100,7,FALSE)</f>
        <v>0</v>
      </c>
      <c r="L89" s="16">
        <f>VLOOKUP($D89,'Growth rate'!$B$3:$S$93,8,FALSE)*VLOOKUP($F89,BY_IND_Demand_Drivers!$B$5:$J$100,8,FALSE)</f>
        <v>0</v>
      </c>
      <c r="M89" s="16">
        <f>VLOOKUP($D89,'Growth rate'!$B$3:$S$93,8,FALSE)*VLOOKUP($F89,BY_IND_Demand_Drivers!$B$5:$J$100,9,FALSE)</f>
        <v>0</v>
      </c>
      <c r="N89" s="49">
        <f t="shared" si="9"/>
        <v>1</v>
      </c>
    </row>
    <row r="90" spans="1:14">
      <c r="A90" s="16">
        <f t="shared" si="1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 t="shared" si="6"/>
        <v>0</v>
      </c>
      <c r="H90" s="16">
        <f t="shared" si="7"/>
        <v>0</v>
      </c>
      <c r="I90" s="16">
        <f t="shared" si="8"/>
        <v>0</v>
      </c>
      <c r="K90" s="16">
        <f>VLOOKUP($D90,'Growth rate'!$B$3:$S$93,8,FALSE)*VLOOKUP($F90,BY_IND_Demand_Drivers!$B$5:$J$100,7,FALSE)</f>
        <v>0</v>
      </c>
      <c r="L90" s="16">
        <f>VLOOKUP($D90,'Growth rate'!$B$3:$S$93,8,FALSE)*VLOOKUP($F90,BY_IND_Demand_Drivers!$B$5:$J$100,8,FALSE)</f>
        <v>0</v>
      </c>
      <c r="M90" s="16">
        <f>VLOOKUP($D90,'Growth rate'!$B$3:$S$93,8,FALSE)*VLOOKUP($F90,BY_IND_Demand_Drivers!$B$5:$J$100,9,FALSE)</f>
        <v>0</v>
      </c>
      <c r="N90" s="49">
        <f t="shared" si="9"/>
        <v>1</v>
      </c>
    </row>
    <row r="91" spans="1:14">
      <c r="A91" s="16">
        <f t="shared" si="1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 t="shared" si="6"/>
        <v>0</v>
      </c>
      <c r="H91" s="16">
        <f t="shared" si="7"/>
        <v>0</v>
      </c>
      <c r="I91" s="16">
        <f t="shared" si="8"/>
        <v>0</v>
      </c>
      <c r="K91" s="16">
        <f>VLOOKUP($D91,'Growth rate'!$B$3:$S$93,8,FALSE)*VLOOKUP($F91,BY_IND_Demand_Drivers!$B$5:$J$100,7,FALSE)</f>
        <v>0</v>
      </c>
      <c r="L91" s="16">
        <f>VLOOKUP($D91,'Growth rate'!$B$3:$S$93,8,FALSE)*VLOOKUP($F91,BY_IND_Demand_Drivers!$B$5:$J$100,8,FALSE)</f>
        <v>0</v>
      </c>
      <c r="M91" s="16">
        <f>VLOOKUP($D91,'Growth rate'!$B$3:$S$93,8,FALSE)*VLOOKUP($F91,BY_IND_Demand_Drivers!$B$5:$J$100,9,FALSE)</f>
        <v>0</v>
      </c>
      <c r="N91" s="49">
        <f t="shared" si="9"/>
        <v>1</v>
      </c>
    </row>
    <row r="92" spans="1:14">
      <c r="A92" s="16">
        <f t="shared" si="1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 t="shared" si="6"/>
        <v>0</v>
      </c>
      <c r="H92" s="16">
        <f t="shared" si="7"/>
        <v>0</v>
      </c>
      <c r="I92" s="16">
        <f t="shared" si="8"/>
        <v>0</v>
      </c>
      <c r="K92" s="16">
        <f>VLOOKUP($D92,'Growth rate'!$B$3:$S$93,8,FALSE)*VLOOKUP($F92,BY_IND_Demand_Drivers!$B$5:$J$100,7,FALSE)</f>
        <v>0</v>
      </c>
      <c r="L92" s="16">
        <f>VLOOKUP($D92,'Growth rate'!$B$3:$S$93,8,FALSE)*VLOOKUP($F92,BY_IND_Demand_Drivers!$B$5:$J$100,8,FALSE)</f>
        <v>0</v>
      </c>
      <c r="M92" s="16">
        <f>VLOOKUP($D92,'Growth rate'!$B$3:$S$93,8,FALSE)*VLOOKUP($F92,BY_IND_Demand_Drivers!$B$5:$J$100,9,FALSE)</f>
        <v>0</v>
      </c>
      <c r="N92" s="49">
        <f>N10</f>
        <v>0.9</v>
      </c>
    </row>
    <row r="93" spans="1:14">
      <c r="A93" s="16">
        <f t="shared" si="1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 t="shared" si="6"/>
        <v>0</v>
      </c>
      <c r="H93" s="16">
        <f t="shared" si="7"/>
        <v>0</v>
      </c>
      <c r="I93" s="16">
        <f t="shared" si="8"/>
        <v>0</v>
      </c>
      <c r="K93" s="16">
        <f>VLOOKUP($D93,'Growth rate'!$B$3:$S$93,8,FALSE)*VLOOKUP($F93,BY_IND_Demand_Drivers!$B$5:$J$100,7,FALSE)</f>
        <v>0</v>
      </c>
      <c r="L93" s="16">
        <f>VLOOKUP($D93,'Growth rate'!$B$3:$S$93,8,FALSE)*VLOOKUP($F93,BY_IND_Demand_Drivers!$B$5:$J$100,8,FALSE)</f>
        <v>0</v>
      </c>
      <c r="M93" s="16">
        <f>VLOOKUP($D93,'Growth rate'!$B$3:$S$93,8,FALSE)*VLOOKUP($F93,BY_IND_Demand_Drivers!$B$5:$J$100,9,FALSE)</f>
        <v>0</v>
      </c>
      <c r="N93" s="49">
        <f t="shared" ref="N93:N156" si="11">N11</f>
        <v>0.89</v>
      </c>
    </row>
    <row r="94" spans="1:14">
      <c r="A94" s="16">
        <f t="shared" si="1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 t="shared" si="6"/>
        <v>0</v>
      </c>
      <c r="H94" s="16">
        <f t="shared" si="7"/>
        <v>0</v>
      </c>
      <c r="I94" s="16">
        <f t="shared" si="8"/>
        <v>0</v>
      </c>
      <c r="K94" s="16">
        <f>VLOOKUP($D94,'Growth rate'!$B$3:$S$93,8,FALSE)*VLOOKUP($F94,BY_IND_Demand_Drivers!$B$5:$J$100,7,FALSE)</f>
        <v>0</v>
      </c>
      <c r="L94" s="16">
        <f>VLOOKUP($D94,'Growth rate'!$B$3:$S$93,8,FALSE)*VLOOKUP($F94,BY_IND_Demand_Drivers!$B$5:$J$100,8,FALSE)</f>
        <v>0</v>
      </c>
      <c r="M94" s="16">
        <f>VLOOKUP($D94,'Growth rate'!$B$3:$S$93,8,FALSE)*VLOOKUP($F94,BY_IND_Demand_Drivers!$B$5:$J$100,9,FALSE)</f>
        <v>0</v>
      </c>
      <c r="N94" s="49">
        <f t="shared" si="11"/>
        <v>0.88</v>
      </c>
    </row>
    <row r="95" spans="1:14">
      <c r="A95" s="16">
        <f t="shared" si="1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 t="shared" si="6"/>
        <v>0</v>
      </c>
      <c r="H95" s="16">
        <f t="shared" si="7"/>
        <v>0</v>
      </c>
      <c r="I95" s="16">
        <f t="shared" si="8"/>
        <v>0</v>
      </c>
      <c r="K95" s="16">
        <f>VLOOKUP($D95,'Growth rate'!$B$3:$S$93,8,FALSE)*VLOOKUP($F95,BY_IND_Demand_Drivers!$B$5:$J$100,7,FALSE)</f>
        <v>0</v>
      </c>
      <c r="L95" s="16">
        <f>VLOOKUP($D95,'Growth rate'!$B$3:$S$93,8,FALSE)*VLOOKUP($F95,BY_IND_Demand_Drivers!$B$5:$J$100,8,FALSE)</f>
        <v>0</v>
      </c>
      <c r="M95" s="16">
        <f>VLOOKUP($D95,'Growth rate'!$B$3:$S$93,8,FALSE)*VLOOKUP($F95,BY_IND_Demand_Drivers!$B$5:$J$100,9,FALSE)</f>
        <v>0</v>
      </c>
      <c r="N95" s="49">
        <f t="shared" si="11"/>
        <v>0.87</v>
      </c>
    </row>
    <row r="96" spans="1:14">
      <c r="A96" s="16">
        <f t="shared" si="1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 t="shared" si="6"/>
        <v>0</v>
      </c>
      <c r="H96" s="16">
        <f t="shared" si="7"/>
        <v>0</v>
      </c>
      <c r="I96" s="16">
        <f t="shared" si="8"/>
        <v>0</v>
      </c>
      <c r="K96" s="16">
        <f>VLOOKUP($D96,'Growth rate'!$B$3:$S$93,8,FALSE)*VLOOKUP($F96,BY_IND_Demand_Drivers!$B$5:$J$100,7,FALSE)</f>
        <v>0</v>
      </c>
      <c r="L96" s="16">
        <f>VLOOKUP($D96,'Growth rate'!$B$3:$S$93,8,FALSE)*VLOOKUP($F96,BY_IND_Demand_Drivers!$B$5:$J$100,8,FALSE)</f>
        <v>0</v>
      </c>
      <c r="M96" s="16">
        <f>VLOOKUP($D96,'Growth rate'!$B$3:$S$93,8,FALSE)*VLOOKUP($F96,BY_IND_Demand_Drivers!$B$5:$J$100,9,FALSE)</f>
        <v>0</v>
      </c>
      <c r="N96" s="49">
        <f t="shared" si="11"/>
        <v>0.86</v>
      </c>
    </row>
    <row r="97" spans="1:14">
      <c r="A97" s="16">
        <f t="shared" si="1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 t="shared" si="6"/>
        <v>0</v>
      </c>
      <c r="H97" s="16">
        <f t="shared" si="7"/>
        <v>0</v>
      </c>
      <c r="I97" s="16">
        <f t="shared" si="8"/>
        <v>0</v>
      </c>
      <c r="K97" s="16">
        <f>VLOOKUP($D97,'Growth rate'!$B$3:$S$93,8,FALSE)*VLOOKUP($F97,BY_IND_Demand_Drivers!$B$5:$J$100,7,FALSE)</f>
        <v>0</v>
      </c>
      <c r="L97" s="16">
        <f>VLOOKUP($D97,'Growth rate'!$B$3:$S$93,8,FALSE)*VLOOKUP($F97,BY_IND_Demand_Drivers!$B$5:$J$100,8,FALSE)</f>
        <v>0</v>
      </c>
      <c r="M97" s="16">
        <f>VLOOKUP($D97,'Growth rate'!$B$3:$S$93,8,FALSE)*VLOOKUP($F97,BY_IND_Demand_Drivers!$B$5:$J$100,9,FALSE)</f>
        <v>0</v>
      </c>
      <c r="N97" s="49">
        <f t="shared" si="11"/>
        <v>0.85</v>
      </c>
    </row>
    <row r="98" spans="1:14">
      <c r="A98" s="16">
        <f t="shared" si="1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 t="shared" si="6"/>
        <v>0</v>
      </c>
      <c r="H98" s="16">
        <f t="shared" si="7"/>
        <v>0</v>
      </c>
      <c r="I98" s="16">
        <f t="shared" si="8"/>
        <v>0</v>
      </c>
      <c r="K98" s="16">
        <f>VLOOKUP($D98,'Growth rate'!$B$3:$S$93,8,FALSE)*VLOOKUP($F98,BY_IND_Demand_Drivers!$B$5:$J$100,7,FALSE)</f>
        <v>0</v>
      </c>
      <c r="L98" s="16">
        <f>VLOOKUP($D98,'Growth rate'!$B$3:$S$93,8,FALSE)*VLOOKUP($F98,BY_IND_Demand_Drivers!$B$5:$J$100,8,FALSE)</f>
        <v>0</v>
      </c>
      <c r="M98" s="16">
        <f>VLOOKUP($D98,'Growth rate'!$B$3:$S$93,8,FALSE)*VLOOKUP($F98,BY_IND_Demand_Drivers!$B$5:$J$100,9,FALSE)</f>
        <v>0</v>
      </c>
      <c r="N98" s="49">
        <f t="shared" si="11"/>
        <v>0.83750000000000002</v>
      </c>
    </row>
    <row r="99" spans="1:14">
      <c r="A99" s="16">
        <f t="shared" si="1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 t="shared" si="6"/>
        <v>0</v>
      </c>
      <c r="H99" s="16">
        <f t="shared" si="7"/>
        <v>0</v>
      </c>
      <c r="I99" s="16">
        <f t="shared" si="8"/>
        <v>0</v>
      </c>
      <c r="K99" s="16">
        <f>VLOOKUP($D99,'Growth rate'!$B$3:$S$93,8,FALSE)*VLOOKUP($F99,BY_IND_Demand_Drivers!$B$5:$J$100,7,FALSE)</f>
        <v>0</v>
      </c>
      <c r="L99" s="16">
        <f>VLOOKUP($D99,'Growth rate'!$B$3:$S$93,8,FALSE)*VLOOKUP($F99,BY_IND_Demand_Drivers!$B$5:$J$100,8,FALSE)</f>
        <v>0</v>
      </c>
      <c r="M99" s="16">
        <f>VLOOKUP($D99,'Growth rate'!$B$3:$S$93,8,FALSE)*VLOOKUP($F99,BY_IND_Demand_Drivers!$B$5:$J$100,9,FALSE)</f>
        <v>0</v>
      </c>
      <c r="N99" s="49">
        <f t="shared" si="11"/>
        <v>0.82499999999999996</v>
      </c>
    </row>
    <row r="100" spans="1:14">
      <c r="A100" s="16">
        <f t="shared" si="1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 t="shared" si="6"/>
        <v>0</v>
      </c>
      <c r="H100" s="16">
        <f t="shared" si="7"/>
        <v>0</v>
      </c>
      <c r="I100" s="16">
        <f t="shared" si="8"/>
        <v>0</v>
      </c>
      <c r="K100" s="16">
        <f>VLOOKUP($D100,'Growth rate'!$B$3:$S$93,8,FALSE)*VLOOKUP($F100,BY_IND_Demand_Drivers!$B$5:$J$100,7,FALSE)</f>
        <v>0</v>
      </c>
      <c r="L100" s="16">
        <f>VLOOKUP($D100,'Growth rate'!$B$3:$S$93,8,FALSE)*VLOOKUP($F100,BY_IND_Demand_Drivers!$B$5:$J$100,8,FALSE)</f>
        <v>0</v>
      </c>
      <c r="M100" s="16">
        <f>VLOOKUP($D100,'Growth rate'!$B$3:$S$93,8,FALSE)*VLOOKUP($F100,BY_IND_Demand_Drivers!$B$5:$J$100,9,FALSE)</f>
        <v>0</v>
      </c>
      <c r="N100" s="49">
        <f t="shared" si="11"/>
        <v>0.8125</v>
      </c>
    </row>
    <row r="101" spans="1:14">
      <c r="A101" s="16">
        <f t="shared" si="1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 t="shared" si="6"/>
        <v>0</v>
      </c>
      <c r="H101" s="16">
        <f t="shared" si="7"/>
        <v>0</v>
      </c>
      <c r="I101" s="16">
        <f t="shared" si="8"/>
        <v>0</v>
      </c>
      <c r="K101" s="16">
        <f>VLOOKUP($D101,'Growth rate'!$B$3:$S$93,8,FALSE)*VLOOKUP($F101,BY_IND_Demand_Drivers!$B$5:$J$100,7,FALSE)</f>
        <v>0</v>
      </c>
      <c r="L101" s="16">
        <f>VLOOKUP($D101,'Growth rate'!$B$3:$S$93,8,FALSE)*VLOOKUP($F101,BY_IND_Demand_Drivers!$B$5:$J$100,8,FALSE)</f>
        <v>0</v>
      </c>
      <c r="M101" s="16">
        <f>VLOOKUP($D101,'Growth rate'!$B$3:$S$93,8,FALSE)*VLOOKUP($F101,BY_IND_Demand_Drivers!$B$5:$J$100,9,FALSE)</f>
        <v>0</v>
      </c>
      <c r="N101" s="49">
        <f t="shared" si="11"/>
        <v>0.79999999999999993</v>
      </c>
    </row>
    <row r="102" spans="1:14">
      <c r="A102" s="16">
        <f t="shared" si="1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 t="shared" si="6"/>
        <v>0</v>
      </c>
      <c r="H102" s="16">
        <f t="shared" si="7"/>
        <v>0</v>
      </c>
      <c r="I102" s="16">
        <f t="shared" si="8"/>
        <v>0</v>
      </c>
      <c r="K102" s="16">
        <f>VLOOKUP($D102,'Growth rate'!$B$3:$S$93,8,FALSE)*VLOOKUP($F102,BY_IND_Demand_Drivers!$B$5:$J$100,7,FALSE)</f>
        <v>0</v>
      </c>
      <c r="L102" s="16">
        <f>VLOOKUP($D102,'Growth rate'!$B$3:$S$93,8,FALSE)*VLOOKUP($F102,BY_IND_Demand_Drivers!$B$5:$J$100,8,FALSE)</f>
        <v>0</v>
      </c>
      <c r="M102" s="16">
        <f>VLOOKUP($D102,'Growth rate'!$B$3:$S$93,8,FALSE)*VLOOKUP($F102,BY_IND_Demand_Drivers!$B$5:$J$100,9,FALSE)</f>
        <v>0</v>
      </c>
      <c r="N102" s="49">
        <f t="shared" si="11"/>
        <v>0.78749999999999998</v>
      </c>
    </row>
    <row r="103" spans="1:14">
      <c r="A103" s="16">
        <f t="shared" si="1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 t="shared" si="6"/>
        <v>0</v>
      </c>
      <c r="H103" s="16">
        <f t="shared" si="7"/>
        <v>0</v>
      </c>
      <c r="I103" s="16">
        <f t="shared" si="8"/>
        <v>0</v>
      </c>
      <c r="K103" s="16">
        <f>VLOOKUP($D103,'Growth rate'!$B$3:$S$93,8,FALSE)*VLOOKUP($F103,BY_IND_Demand_Drivers!$B$5:$J$100,7,FALSE)</f>
        <v>0</v>
      </c>
      <c r="L103" s="16">
        <f>VLOOKUP($D103,'Growth rate'!$B$3:$S$93,8,FALSE)*VLOOKUP($F103,BY_IND_Demand_Drivers!$B$5:$J$100,8,FALSE)</f>
        <v>0</v>
      </c>
      <c r="M103" s="16">
        <f>VLOOKUP($D103,'Growth rate'!$B$3:$S$93,8,FALSE)*VLOOKUP($F103,BY_IND_Demand_Drivers!$B$5:$J$100,9,FALSE)</f>
        <v>0</v>
      </c>
      <c r="N103" s="49">
        <f t="shared" si="11"/>
        <v>0.77499999999999991</v>
      </c>
    </row>
    <row r="104" spans="1:14">
      <c r="A104" s="16">
        <f t="shared" si="1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 t="shared" si="6"/>
        <v>0</v>
      </c>
      <c r="H104" s="16">
        <f t="shared" si="7"/>
        <v>0</v>
      </c>
      <c r="I104" s="16">
        <f t="shared" si="8"/>
        <v>0</v>
      </c>
      <c r="K104" s="16">
        <f>VLOOKUP($D104,'Growth rate'!$B$3:$S$93,8,FALSE)*VLOOKUP($F104,BY_IND_Demand_Drivers!$B$5:$J$100,7,FALSE)</f>
        <v>0</v>
      </c>
      <c r="L104" s="16">
        <f>VLOOKUP($D104,'Growth rate'!$B$3:$S$93,8,FALSE)*VLOOKUP($F104,BY_IND_Demand_Drivers!$B$5:$J$100,8,FALSE)</f>
        <v>0</v>
      </c>
      <c r="M104" s="16">
        <f>VLOOKUP($D104,'Growth rate'!$B$3:$S$93,8,FALSE)*VLOOKUP($F104,BY_IND_Demand_Drivers!$B$5:$J$100,9,FALSE)</f>
        <v>0</v>
      </c>
      <c r="N104" s="49">
        <f t="shared" si="11"/>
        <v>0.76249999999999996</v>
      </c>
    </row>
    <row r="105" spans="1:14">
      <c r="A105" s="16">
        <f t="shared" si="1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 t="shared" si="6"/>
        <v>0</v>
      </c>
      <c r="H105" s="16">
        <f t="shared" si="7"/>
        <v>0</v>
      </c>
      <c r="I105" s="16">
        <f t="shared" si="8"/>
        <v>0</v>
      </c>
      <c r="K105" s="16">
        <f>VLOOKUP($D105,'Growth rate'!$B$3:$S$93,8,FALSE)*VLOOKUP($F105,BY_IND_Demand_Drivers!$B$5:$J$100,7,FALSE)</f>
        <v>0</v>
      </c>
      <c r="L105" s="16">
        <f>VLOOKUP($D105,'Growth rate'!$B$3:$S$93,8,FALSE)*VLOOKUP($F105,BY_IND_Demand_Drivers!$B$5:$J$100,8,FALSE)</f>
        <v>0</v>
      </c>
      <c r="M105" s="16">
        <f>VLOOKUP($D105,'Growth rate'!$B$3:$S$93,8,FALSE)*VLOOKUP($F105,BY_IND_Demand_Drivers!$B$5:$J$100,9,FALSE)</f>
        <v>0</v>
      </c>
      <c r="N105" s="49">
        <f t="shared" si="11"/>
        <v>0.75</v>
      </c>
    </row>
    <row r="106" spans="1:14">
      <c r="A106" s="16">
        <f t="shared" si="1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 t="shared" si="6"/>
        <v>0</v>
      </c>
      <c r="H106" s="16">
        <f t="shared" si="7"/>
        <v>0</v>
      </c>
      <c r="I106" s="16">
        <f t="shared" si="8"/>
        <v>0</v>
      </c>
      <c r="K106" s="16">
        <f>VLOOKUP($D106,'Growth rate'!$B$3:$S$93,8,FALSE)*VLOOKUP($F106,BY_IND_Demand_Drivers!$B$5:$J$100,7,FALSE)</f>
        <v>0</v>
      </c>
      <c r="L106" s="16">
        <f>VLOOKUP($D106,'Growth rate'!$B$3:$S$93,8,FALSE)*VLOOKUP($F106,BY_IND_Demand_Drivers!$B$5:$J$100,8,FALSE)</f>
        <v>0</v>
      </c>
      <c r="M106" s="16">
        <f>VLOOKUP($D106,'Growth rate'!$B$3:$S$93,8,FALSE)*VLOOKUP($F106,BY_IND_Demand_Drivers!$B$5:$J$100,9,FALSE)</f>
        <v>0</v>
      </c>
      <c r="N106" s="49">
        <f t="shared" si="11"/>
        <v>0.73749999999999993</v>
      </c>
    </row>
    <row r="107" spans="1:14">
      <c r="A107" s="16">
        <f t="shared" si="1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 t="shared" si="6"/>
        <v>0</v>
      </c>
      <c r="H107" s="16">
        <f t="shared" si="7"/>
        <v>0</v>
      </c>
      <c r="I107" s="16">
        <f t="shared" si="8"/>
        <v>0</v>
      </c>
      <c r="K107" s="16">
        <f>VLOOKUP($D107,'Growth rate'!$B$3:$S$93,8,FALSE)*VLOOKUP($F107,BY_IND_Demand_Drivers!$B$5:$J$100,7,FALSE)</f>
        <v>0</v>
      </c>
      <c r="L107" s="16">
        <f>VLOOKUP($D107,'Growth rate'!$B$3:$S$93,8,FALSE)*VLOOKUP($F107,BY_IND_Demand_Drivers!$B$5:$J$100,8,FALSE)</f>
        <v>0</v>
      </c>
      <c r="M107" s="16">
        <f>VLOOKUP($D107,'Growth rate'!$B$3:$S$93,8,FALSE)*VLOOKUP($F107,BY_IND_Demand_Drivers!$B$5:$J$100,9,FALSE)</f>
        <v>0</v>
      </c>
      <c r="N107" s="49">
        <f t="shared" si="11"/>
        <v>0.72499999999999998</v>
      </c>
    </row>
    <row r="108" spans="1:14">
      <c r="A108" s="16">
        <f t="shared" si="1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 t="shared" si="6"/>
        <v>0</v>
      </c>
      <c r="H108" s="16">
        <f t="shared" si="7"/>
        <v>0</v>
      </c>
      <c r="I108" s="16">
        <f t="shared" si="8"/>
        <v>0</v>
      </c>
      <c r="K108" s="16">
        <f>VLOOKUP($D108,'Growth rate'!$B$3:$S$93,8,FALSE)*VLOOKUP($F108,BY_IND_Demand_Drivers!$B$5:$J$100,7,FALSE)</f>
        <v>0</v>
      </c>
      <c r="L108" s="16">
        <f>VLOOKUP($D108,'Growth rate'!$B$3:$S$93,8,FALSE)*VLOOKUP($F108,BY_IND_Demand_Drivers!$B$5:$J$100,8,FALSE)</f>
        <v>0</v>
      </c>
      <c r="M108" s="16">
        <f>VLOOKUP($D108,'Growth rate'!$B$3:$S$93,8,FALSE)*VLOOKUP($F108,BY_IND_Demand_Drivers!$B$5:$J$100,9,FALSE)</f>
        <v>0</v>
      </c>
      <c r="N108" s="49">
        <f t="shared" si="11"/>
        <v>0.71249999999999991</v>
      </c>
    </row>
    <row r="109" spans="1:14">
      <c r="A109" s="16">
        <f t="shared" si="1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 t="shared" si="6"/>
        <v>0</v>
      </c>
      <c r="H109" s="16">
        <f t="shared" si="7"/>
        <v>0</v>
      </c>
      <c r="I109" s="16">
        <f t="shared" si="8"/>
        <v>0</v>
      </c>
      <c r="K109" s="16">
        <f>VLOOKUP($D109,'Growth rate'!$B$3:$S$93,8,FALSE)*VLOOKUP($F109,BY_IND_Demand_Drivers!$B$5:$J$100,7,FALSE)</f>
        <v>0</v>
      </c>
      <c r="L109" s="16">
        <f>VLOOKUP($D109,'Growth rate'!$B$3:$S$93,8,FALSE)*VLOOKUP($F109,BY_IND_Demand_Drivers!$B$5:$J$100,8,FALSE)</f>
        <v>0</v>
      </c>
      <c r="M109" s="16">
        <f>VLOOKUP($D109,'Growth rate'!$B$3:$S$93,8,FALSE)*VLOOKUP($F109,BY_IND_Demand_Drivers!$B$5:$J$100,9,FALSE)</f>
        <v>0</v>
      </c>
      <c r="N109" s="49">
        <f t="shared" si="11"/>
        <v>0.7</v>
      </c>
    </row>
    <row r="110" spans="1:14">
      <c r="A110" s="16">
        <f t="shared" si="1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 t="shared" si="6"/>
        <v>0</v>
      </c>
      <c r="H110" s="16">
        <f t="shared" si="7"/>
        <v>0</v>
      </c>
      <c r="I110" s="16">
        <f t="shared" si="8"/>
        <v>0</v>
      </c>
      <c r="K110" s="16">
        <f>VLOOKUP($D110,'Growth rate'!$B$3:$S$93,8,FALSE)*VLOOKUP($F110,BY_IND_Demand_Drivers!$B$5:$J$100,7,FALSE)</f>
        <v>0</v>
      </c>
      <c r="L110" s="16">
        <f>VLOOKUP($D110,'Growth rate'!$B$3:$S$93,8,FALSE)*VLOOKUP($F110,BY_IND_Demand_Drivers!$B$5:$J$100,8,FALSE)</f>
        <v>0</v>
      </c>
      <c r="M110" s="16">
        <f>VLOOKUP($D110,'Growth rate'!$B$3:$S$93,8,FALSE)*VLOOKUP($F110,BY_IND_Demand_Drivers!$B$5:$J$100,9,FALSE)</f>
        <v>0</v>
      </c>
      <c r="N110" s="49">
        <f t="shared" si="11"/>
        <v>0.6875</v>
      </c>
    </row>
    <row r="111" spans="1:14">
      <c r="A111" s="16">
        <f t="shared" si="1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 t="shared" si="6"/>
        <v>0</v>
      </c>
      <c r="H111" s="16">
        <f t="shared" si="7"/>
        <v>0</v>
      </c>
      <c r="I111" s="16">
        <f t="shared" si="8"/>
        <v>0</v>
      </c>
      <c r="K111" s="16">
        <f>VLOOKUP($D111,'Growth rate'!$B$3:$S$93,8,FALSE)*VLOOKUP($F111,BY_IND_Demand_Drivers!$B$5:$J$100,7,FALSE)</f>
        <v>0</v>
      </c>
      <c r="L111" s="16">
        <f>VLOOKUP($D111,'Growth rate'!$B$3:$S$93,8,FALSE)*VLOOKUP($F111,BY_IND_Demand_Drivers!$B$5:$J$100,8,FALSE)</f>
        <v>0</v>
      </c>
      <c r="M111" s="16">
        <f>VLOOKUP($D111,'Growth rate'!$B$3:$S$93,8,FALSE)*VLOOKUP($F111,BY_IND_Demand_Drivers!$B$5:$J$100,9,FALSE)</f>
        <v>0</v>
      </c>
      <c r="N111" s="49">
        <f t="shared" si="11"/>
        <v>0.67499999999999993</v>
      </c>
    </row>
    <row r="112" spans="1:14">
      <c r="A112" s="16">
        <f t="shared" si="1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 t="shared" si="6"/>
        <v>0</v>
      </c>
      <c r="H112" s="16">
        <f t="shared" si="7"/>
        <v>0</v>
      </c>
      <c r="I112" s="16">
        <f t="shared" si="8"/>
        <v>0</v>
      </c>
      <c r="K112" s="16">
        <f>VLOOKUP($D112,'Growth rate'!$B$3:$S$93,8,FALSE)*VLOOKUP($F112,BY_IND_Demand_Drivers!$B$5:$J$100,7,FALSE)</f>
        <v>0</v>
      </c>
      <c r="L112" s="16">
        <f>VLOOKUP($D112,'Growth rate'!$B$3:$S$93,8,FALSE)*VLOOKUP($F112,BY_IND_Demand_Drivers!$B$5:$J$100,8,FALSE)</f>
        <v>0</v>
      </c>
      <c r="M112" s="16">
        <f>VLOOKUP($D112,'Growth rate'!$B$3:$S$93,8,FALSE)*VLOOKUP($F112,BY_IND_Demand_Drivers!$B$5:$J$100,9,FALSE)</f>
        <v>0</v>
      </c>
      <c r="N112" s="49">
        <f t="shared" si="11"/>
        <v>0.66249999999999998</v>
      </c>
    </row>
    <row r="113" spans="1:14">
      <c r="A113" s="16">
        <f t="shared" si="1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 t="shared" si="6"/>
        <v>0</v>
      </c>
      <c r="H113" s="16">
        <f t="shared" si="7"/>
        <v>0</v>
      </c>
      <c r="I113" s="16">
        <f t="shared" si="8"/>
        <v>0</v>
      </c>
      <c r="K113" s="16">
        <f>VLOOKUP($D113,'Growth rate'!$B$3:$S$93,8,FALSE)*VLOOKUP($F113,BY_IND_Demand_Drivers!$B$5:$J$100,7,FALSE)</f>
        <v>0</v>
      </c>
      <c r="L113" s="16">
        <f>VLOOKUP($D113,'Growth rate'!$B$3:$S$93,8,FALSE)*VLOOKUP($F113,BY_IND_Demand_Drivers!$B$5:$J$100,8,FALSE)</f>
        <v>0</v>
      </c>
      <c r="M113" s="16">
        <f>VLOOKUP($D113,'Growth rate'!$B$3:$S$93,8,FALSE)*VLOOKUP($F113,BY_IND_Demand_Drivers!$B$5:$J$100,9,FALSE)</f>
        <v>0</v>
      </c>
      <c r="N113" s="49">
        <f t="shared" si="11"/>
        <v>0.64999999999999991</v>
      </c>
    </row>
    <row r="114" spans="1:14">
      <c r="A114" s="16">
        <f t="shared" si="1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 t="shared" si="6"/>
        <v>0</v>
      </c>
      <c r="H114" s="16">
        <f t="shared" si="7"/>
        <v>0</v>
      </c>
      <c r="I114" s="16">
        <f t="shared" si="8"/>
        <v>0</v>
      </c>
      <c r="K114" s="16">
        <f>VLOOKUP($D114,'Growth rate'!$B$3:$S$93,8,FALSE)*VLOOKUP($F114,BY_IND_Demand_Drivers!$B$5:$J$100,7,FALSE)</f>
        <v>0</v>
      </c>
      <c r="L114" s="16">
        <f>VLOOKUP($D114,'Growth rate'!$B$3:$S$93,8,FALSE)*VLOOKUP($F114,BY_IND_Demand_Drivers!$B$5:$J$100,8,FALSE)</f>
        <v>0</v>
      </c>
      <c r="M114" s="16">
        <f>VLOOKUP($D114,'Growth rate'!$B$3:$S$93,8,FALSE)*VLOOKUP($F114,BY_IND_Demand_Drivers!$B$5:$J$100,9,FALSE)</f>
        <v>0</v>
      </c>
      <c r="N114" s="49">
        <f t="shared" si="11"/>
        <v>0.63749999999999996</v>
      </c>
    </row>
    <row r="115" spans="1:14">
      <c r="A115" s="16">
        <f t="shared" si="1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 t="shared" si="6"/>
        <v>0</v>
      </c>
      <c r="H115" s="16">
        <f t="shared" si="7"/>
        <v>0</v>
      </c>
      <c r="I115" s="16">
        <f t="shared" si="8"/>
        <v>0</v>
      </c>
      <c r="K115" s="16">
        <f>VLOOKUP($D115,'Growth rate'!$B$3:$S$93,8,FALSE)*VLOOKUP($F115,BY_IND_Demand_Drivers!$B$5:$J$100,7,FALSE)</f>
        <v>0</v>
      </c>
      <c r="L115" s="16">
        <f>VLOOKUP($D115,'Growth rate'!$B$3:$S$93,8,FALSE)*VLOOKUP($F115,BY_IND_Demand_Drivers!$B$5:$J$100,8,FALSE)</f>
        <v>0</v>
      </c>
      <c r="M115" s="16">
        <f>VLOOKUP($D115,'Growth rate'!$B$3:$S$93,8,FALSE)*VLOOKUP($F115,BY_IND_Demand_Drivers!$B$5:$J$100,9,FALSE)</f>
        <v>0</v>
      </c>
      <c r="N115" s="49">
        <f t="shared" si="11"/>
        <v>0.625</v>
      </c>
    </row>
    <row r="116" spans="1:14">
      <c r="A116" s="16">
        <f t="shared" si="1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 t="shared" si="6"/>
        <v>0</v>
      </c>
      <c r="H116" s="16">
        <f t="shared" si="7"/>
        <v>0</v>
      </c>
      <c r="I116" s="16">
        <f t="shared" si="8"/>
        <v>0</v>
      </c>
      <c r="K116" s="16">
        <f>VLOOKUP($D116,'Growth rate'!$B$3:$S$93,8,FALSE)*VLOOKUP($F116,BY_IND_Demand_Drivers!$B$5:$J$100,7,FALSE)</f>
        <v>0</v>
      </c>
      <c r="L116" s="16">
        <f>VLOOKUP($D116,'Growth rate'!$B$3:$S$93,8,FALSE)*VLOOKUP($F116,BY_IND_Demand_Drivers!$B$5:$J$100,8,FALSE)</f>
        <v>0</v>
      </c>
      <c r="M116" s="16">
        <f>VLOOKUP($D116,'Growth rate'!$B$3:$S$93,8,FALSE)*VLOOKUP($F116,BY_IND_Demand_Drivers!$B$5:$J$100,9,FALSE)</f>
        <v>0</v>
      </c>
      <c r="N116" s="49">
        <f t="shared" si="11"/>
        <v>0.61249999999999993</v>
      </c>
    </row>
    <row r="117" spans="1:14">
      <c r="A117" s="16">
        <f t="shared" si="1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 t="shared" si="6"/>
        <v>0</v>
      </c>
      <c r="H117" s="16">
        <f t="shared" si="7"/>
        <v>0</v>
      </c>
      <c r="I117" s="16">
        <f t="shared" si="8"/>
        <v>0</v>
      </c>
      <c r="K117" s="16">
        <f>VLOOKUP($D117,'Growth rate'!$B$3:$S$93,8,FALSE)*VLOOKUP($F117,BY_IND_Demand_Drivers!$B$5:$J$100,7,FALSE)</f>
        <v>0</v>
      </c>
      <c r="L117" s="16">
        <f>VLOOKUP($D117,'Growth rate'!$B$3:$S$93,8,FALSE)*VLOOKUP($F117,BY_IND_Demand_Drivers!$B$5:$J$100,8,FALSE)</f>
        <v>0</v>
      </c>
      <c r="M117" s="16">
        <f>VLOOKUP($D117,'Growth rate'!$B$3:$S$93,8,FALSE)*VLOOKUP($F117,BY_IND_Demand_Drivers!$B$5:$J$100,9,FALSE)</f>
        <v>0</v>
      </c>
      <c r="N117" s="49">
        <f t="shared" si="11"/>
        <v>0.6</v>
      </c>
    </row>
    <row r="118" spans="1:14">
      <c r="A118" s="16">
        <f t="shared" si="1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 t="shared" si="6"/>
        <v>0</v>
      </c>
      <c r="H118" s="16">
        <f t="shared" si="7"/>
        <v>0</v>
      </c>
      <c r="I118" s="16">
        <f t="shared" si="8"/>
        <v>0</v>
      </c>
      <c r="K118" s="16">
        <f>VLOOKUP($D118,'Growth rate'!$B$3:$S$93,8,FALSE)*VLOOKUP($F118,BY_IND_Demand_Drivers!$B$5:$J$100,7,FALSE)</f>
        <v>0</v>
      </c>
      <c r="L118" s="16">
        <f>VLOOKUP($D118,'Growth rate'!$B$3:$S$93,8,FALSE)*VLOOKUP($F118,BY_IND_Demand_Drivers!$B$5:$J$100,8,FALSE)</f>
        <v>0</v>
      </c>
      <c r="M118" s="16">
        <f>VLOOKUP($D118,'Growth rate'!$B$3:$S$93,8,FALSE)*VLOOKUP($F118,BY_IND_Demand_Drivers!$B$5:$J$100,9,FALSE)</f>
        <v>0</v>
      </c>
      <c r="N118" s="49">
        <f t="shared" si="11"/>
        <v>0.6</v>
      </c>
    </row>
    <row r="119" spans="1:14">
      <c r="A119" s="16">
        <f t="shared" si="1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 t="shared" si="6"/>
        <v>0</v>
      </c>
      <c r="H119" s="16">
        <f t="shared" si="7"/>
        <v>0</v>
      </c>
      <c r="I119" s="16">
        <f t="shared" si="8"/>
        <v>0</v>
      </c>
      <c r="K119" s="16">
        <f>VLOOKUP($D119,'Growth rate'!$B$3:$S$93,8,FALSE)*VLOOKUP($F119,BY_IND_Demand_Drivers!$B$5:$J$100,7,FALSE)</f>
        <v>0</v>
      </c>
      <c r="L119" s="16">
        <f>VLOOKUP($D119,'Growth rate'!$B$3:$S$93,8,FALSE)*VLOOKUP($F119,BY_IND_Demand_Drivers!$B$5:$J$100,8,FALSE)</f>
        <v>0</v>
      </c>
      <c r="M119" s="16">
        <f>VLOOKUP($D119,'Growth rate'!$B$3:$S$93,8,FALSE)*VLOOKUP($F119,BY_IND_Demand_Drivers!$B$5:$J$100,9,FALSE)</f>
        <v>0</v>
      </c>
      <c r="N119" s="49">
        <f t="shared" si="11"/>
        <v>0.6</v>
      </c>
    </row>
    <row r="120" spans="1:14">
      <c r="A120" s="16">
        <f t="shared" si="1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 t="shared" si="6"/>
        <v>0</v>
      </c>
      <c r="H120" s="16">
        <f t="shared" si="7"/>
        <v>0</v>
      </c>
      <c r="I120" s="16">
        <f t="shared" si="8"/>
        <v>0</v>
      </c>
      <c r="K120" s="16">
        <f>VLOOKUP($D120,'Growth rate'!$B$3:$S$93,8,FALSE)*VLOOKUP($F120,BY_IND_Demand_Drivers!$B$5:$J$100,7,FALSE)</f>
        <v>0</v>
      </c>
      <c r="L120" s="16">
        <f>VLOOKUP($D120,'Growth rate'!$B$3:$S$93,8,FALSE)*VLOOKUP($F120,BY_IND_Demand_Drivers!$B$5:$J$100,8,FALSE)</f>
        <v>0</v>
      </c>
      <c r="M120" s="16">
        <f>VLOOKUP($D120,'Growth rate'!$B$3:$S$93,8,FALSE)*VLOOKUP($F120,BY_IND_Demand_Drivers!$B$5:$J$100,9,FALSE)</f>
        <v>0</v>
      </c>
      <c r="N120" s="49">
        <f t="shared" si="11"/>
        <v>0.6</v>
      </c>
    </row>
    <row r="121" spans="1:14">
      <c r="A121" s="16">
        <f t="shared" si="1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 t="shared" si="6"/>
        <v>0</v>
      </c>
      <c r="H121" s="16">
        <f t="shared" si="7"/>
        <v>0</v>
      </c>
      <c r="I121" s="16">
        <f t="shared" si="8"/>
        <v>0</v>
      </c>
      <c r="K121" s="16">
        <f>VLOOKUP($D121,'Growth rate'!$B$3:$S$93,8,FALSE)*VLOOKUP($F121,BY_IND_Demand_Drivers!$B$5:$J$100,7,FALSE)</f>
        <v>0</v>
      </c>
      <c r="L121" s="16">
        <f>VLOOKUP($D121,'Growth rate'!$B$3:$S$93,8,FALSE)*VLOOKUP($F121,BY_IND_Demand_Drivers!$B$5:$J$100,8,FALSE)</f>
        <v>0</v>
      </c>
      <c r="M121" s="16">
        <f>VLOOKUP($D121,'Growth rate'!$B$3:$S$93,8,FALSE)*VLOOKUP($F121,BY_IND_Demand_Drivers!$B$5:$J$100,9,FALSE)</f>
        <v>0</v>
      </c>
      <c r="N121" s="49">
        <f t="shared" si="11"/>
        <v>0.6</v>
      </c>
    </row>
    <row r="122" spans="1:14">
      <c r="A122" s="16">
        <f t="shared" si="1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 t="shared" si="6"/>
        <v>0</v>
      </c>
      <c r="H122" s="16">
        <f t="shared" si="7"/>
        <v>0</v>
      </c>
      <c r="I122" s="16">
        <f t="shared" si="8"/>
        <v>0</v>
      </c>
      <c r="K122" s="16">
        <f>VLOOKUP($D122,'Growth rate'!$B$3:$S$93,8,FALSE)*VLOOKUP($F122,BY_IND_Demand_Drivers!$B$5:$J$100,7,FALSE)</f>
        <v>0</v>
      </c>
      <c r="L122" s="16">
        <f>VLOOKUP($D122,'Growth rate'!$B$3:$S$93,8,FALSE)*VLOOKUP($F122,BY_IND_Demand_Drivers!$B$5:$J$100,8,FALSE)</f>
        <v>0</v>
      </c>
      <c r="M122" s="16">
        <f>VLOOKUP($D122,'Growth rate'!$B$3:$S$93,8,FALSE)*VLOOKUP($F122,BY_IND_Demand_Drivers!$B$5:$J$100,9,FALSE)</f>
        <v>0</v>
      </c>
      <c r="N122" s="49">
        <f t="shared" si="11"/>
        <v>0.6</v>
      </c>
    </row>
    <row r="123" spans="1:14">
      <c r="A123" s="16">
        <f t="shared" si="1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 t="shared" si="6"/>
        <v>0</v>
      </c>
      <c r="H123" s="16">
        <f t="shared" si="7"/>
        <v>0</v>
      </c>
      <c r="I123" s="16">
        <f t="shared" si="8"/>
        <v>0</v>
      </c>
      <c r="K123" s="16">
        <f>VLOOKUP($D123,'Growth rate'!$B$3:$S$93,8,FALSE)*VLOOKUP($F123,BY_IND_Demand_Drivers!$B$5:$J$100,7,FALSE)</f>
        <v>0</v>
      </c>
      <c r="L123" s="16">
        <f>VLOOKUP($D123,'Growth rate'!$B$3:$S$93,8,FALSE)*VLOOKUP($F123,BY_IND_Demand_Drivers!$B$5:$J$100,8,FALSE)</f>
        <v>0</v>
      </c>
      <c r="M123" s="16">
        <f>VLOOKUP($D123,'Growth rate'!$B$3:$S$93,8,FALSE)*VLOOKUP($F123,BY_IND_Demand_Drivers!$B$5:$J$100,9,FALSE)</f>
        <v>0</v>
      </c>
      <c r="N123" s="49">
        <f t="shared" si="11"/>
        <v>0.6</v>
      </c>
    </row>
    <row r="124" spans="1:14">
      <c r="A124" s="16">
        <f t="shared" si="1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 t="shared" si="6"/>
        <v>0</v>
      </c>
      <c r="H124" s="16">
        <f t="shared" si="7"/>
        <v>0</v>
      </c>
      <c r="I124" s="16">
        <f t="shared" si="8"/>
        <v>0</v>
      </c>
      <c r="K124" s="16">
        <f>VLOOKUP($D124,'Growth rate'!$B$3:$S$93,8,FALSE)*VLOOKUP($F124,BY_IND_Demand_Drivers!$B$5:$J$100,7,FALSE)</f>
        <v>0</v>
      </c>
      <c r="L124" s="16">
        <f>VLOOKUP($D124,'Growth rate'!$B$3:$S$93,8,FALSE)*VLOOKUP($F124,BY_IND_Demand_Drivers!$B$5:$J$100,8,FALSE)</f>
        <v>0</v>
      </c>
      <c r="M124" s="16">
        <f>VLOOKUP($D124,'Growth rate'!$B$3:$S$93,8,FALSE)*VLOOKUP($F124,BY_IND_Demand_Drivers!$B$5:$J$100,9,FALSE)</f>
        <v>0</v>
      </c>
      <c r="N124" s="49">
        <f t="shared" si="11"/>
        <v>0.6</v>
      </c>
    </row>
    <row r="125" spans="1:14">
      <c r="A125" s="16">
        <f t="shared" si="1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 t="shared" si="6"/>
        <v>0</v>
      </c>
      <c r="H125" s="16">
        <f t="shared" si="7"/>
        <v>0</v>
      </c>
      <c r="I125" s="16">
        <f t="shared" si="8"/>
        <v>0</v>
      </c>
      <c r="K125" s="16">
        <f>VLOOKUP($D125,'Growth rate'!$B$3:$S$93,8,FALSE)*VLOOKUP($F125,BY_IND_Demand_Drivers!$B$5:$J$100,7,FALSE)</f>
        <v>0</v>
      </c>
      <c r="L125" s="16">
        <f>VLOOKUP($D125,'Growth rate'!$B$3:$S$93,8,FALSE)*VLOOKUP($F125,BY_IND_Demand_Drivers!$B$5:$J$100,8,FALSE)</f>
        <v>0</v>
      </c>
      <c r="M125" s="16">
        <f>VLOOKUP($D125,'Growth rate'!$B$3:$S$93,8,FALSE)*VLOOKUP($F125,BY_IND_Demand_Drivers!$B$5:$J$100,9,FALSE)</f>
        <v>0</v>
      </c>
      <c r="N125" s="49">
        <f t="shared" si="11"/>
        <v>0.6</v>
      </c>
    </row>
    <row r="126" spans="1:14">
      <c r="A126" s="16">
        <f t="shared" si="1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 t="shared" si="6"/>
        <v>0</v>
      </c>
      <c r="H126" s="16">
        <f t="shared" si="7"/>
        <v>0</v>
      </c>
      <c r="I126" s="16">
        <f t="shared" si="8"/>
        <v>0</v>
      </c>
      <c r="K126" s="16">
        <f>VLOOKUP($D126,'Growth rate'!$B$3:$S$93,8,FALSE)*VLOOKUP($F126,BY_IND_Demand_Drivers!$B$5:$J$100,7,FALSE)</f>
        <v>0</v>
      </c>
      <c r="L126" s="16">
        <f>VLOOKUP($D126,'Growth rate'!$B$3:$S$93,8,FALSE)*VLOOKUP($F126,BY_IND_Demand_Drivers!$B$5:$J$100,8,FALSE)</f>
        <v>0</v>
      </c>
      <c r="M126" s="16">
        <f>VLOOKUP($D126,'Growth rate'!$B$3:$S$93,8,FALSE)*VLOOKUP($F126,BY_IND_Demand_Drivers!$B$5:$J$100,9,FALSE)</f>
        <v>0</v>
      </c>
      <c r="N126" s="49">
        <f t="shared" si="11"/>
        <v>0.6</v>
      </c>
    </row>
    <row r="127" spans="1:14">
      <c r="A127" s="16">
        <f t="shared" si="1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 t="shared" si="6"/>
        <v>0</v>
      </c>
      <c r="H127" s="16">
        <f t="shared" si="7"/>
        <v>0</v>
      </c>
      <c r="I127" s="16">
        <f t="shared" si="8"/>
        <v>0</v>
      </c>
      <c r="K127" s="16">
        <f>VLOOKUP($D127,'Growth rate'!$B$3:$S$93,8,FALSE)*VLOOKUP($F127,BY_IND_Demand_Drivers!$B$5:$J$100,7,FALSE)</f>
        <v>0</v>
      </c>
      <c r="L127" s="16">
        <f>VLOOKUP($D127,'Growth rate'!$B$3:$S$93,8,FALSE)*VLOOKUP($F127,BY_IND_Demand_Drivers!$B$5:$J$100,8,FALSE)</f>
        <v>0</v>
      </c>
      <c r="M127" s="16">
        <f>VLOOKUP($D127,'Growth rate'!$B$3:$S$93,8,FALSE)*VLOOKUP($F127,BY_IND_Demand_Drivers!$B$5:$J$100,9,FALSE)</f>
        <v>0</v>
      </c>
      <c r="N127" s="49">
        <f t="shared" si="11"/>
        <v>0.6</v>
      </c>
    </row>
    <row r="128" spans="1:14">
      <c r="A128" s="16">
        <f t="shared" si="1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 t="shared" si="6"/>
        <v>0</v>
      </c>
      <c r="H128" s="16">
        <f t="shared" si="7"/>
        <v>0</v>
      </c>
      <c r="I128" s="16">
        <f t="shared" si="8"/>
        <v>0</v>
      </c>
      <c r="K128" s="16">
        <f>VLOOKUP($D128,'Growth rate'!$B$3:$S$93,8,FALSE)*VLOOKUP($F128,BY_IND_Demand_Drivers!$B$5:$J$100,7,FALSE)</f>
        <v>0</v>
      </c>
      <c r="L128" s="16">
        <f>VLOOKUP($D128,'Growth rate'!$B$3:$S$93,8,FALSE)*VLOOKUP($F128,BY_IND_Demand_Drivers!$B$5:$J$100,8,FALSE)</f>
        <v>0</v>
      </c>
      <c r="M128" s="16">
        <f>VLOOKUP($D128,'Growth rate'!$B$3:$S$93,8,FALSE)*VLOOKUP($F128,BY_IND_Demand_Drivers!$B$5:$J$100,9,FALSE)</f>
        <v>0</v>
      </c>
      <c r="N128" s="49">
        <f t="shared" si="11"/>
        <v>0.6</v>
      </c>
    </row>
    <row r="129" spans="1:14">
      <c r="A129" s="16">
        <f t="shared" si="1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 t="shared" si="6"/>
        <v>0</v>
      </c>
      <c r="H129" s="16">
        <f t="shared" si="7"/>
        <v>0</v>
      </c>
      <c r="I129" s="16">
        <f t="shared" si="8"/>
        <v>0</v>
      </c>
      <c r="K129" s="16">
        <f>VLOOKUP($D129,'Growth rate'!$B$3:$S$93,8,FALSE)*VLOOKUP($F129,BY_IND_Demand_Drivers!$B$5:$J$100,7,FALSE)</f>
        <v>0</v>
      </c>
      <c r="L129" s="16">
        <f>VLOOKUP($D129,'Growth rate'!$B$3:$S$93,8,FALSE)*VLOOKUP($F129,BY_IND_Demand_Drivers!$B$5:$J$100,8,FALSE)</f>
        <v>0</v>
      </c>
      <c r="M129" s="16">
        <f>VLOOKUP($D129,'Growth rate'!$B$3:$S$93,8,FALSE)*VLOOKUP($F129,BY_IND_Demand_Drivers!$B$5:$J$100,9,FALSE)</f>
        <v>0</v>
      </c>
      <c r="N129" s="49">
        <f t="shared" si="11"/>
        <v>0.6</v>
      </c>
    </row>
    <row r="130" spans="1:14">
      <c r="A130" s="16">
        <f t="shared" si="1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 t="shared" si="6"/>
        <v>0</v>
      </c>
      <c r="H130" s="16">
        <f t="shared" si="7"/>
        <v>0</v>
      </c>
      <c r="I130" s="16">
        <f t="shared" si="8"/>
        <v>0</v>
      </c>
      <c r="K130" s="16">
        <f>VLOOKUP($D130,'Growth rate'!$B$3:$S$93,8,FALSE)*VLOOKUP($F130,BY_IND_Demand_Drivers!$B$5:$J$100,7,FALSE)</f>
        <v>0</v>
      </c>
      <c r="L130" s="16">
        <f>VLOOKUP($D130,'Growth rate'!$B$3:$S$93,8,FALSE)*VLOOKUP($F130,BY_IND_Demand_Drivers!$B$5:$J$100,8,FALSE)</f>
        <v>0</v>
      </c>
      <c r="M130" s="16">
        <f>VLOOKUP($D130,'Growth rate'!$B$3:$S$93,8,FALSE)*VLOOKUP($F130,BY_IND_Demand_Drivers!$B$5:$J$100,9,FALSE)</f>
        <v>0</v>
      </c>
      <c r="N130" s="49">
        <f t="shared" si="11"/>
        <v>0.6</v>
      </c>
    </row>
    <row r="131" spans="1:14">
      <c r="A131" s="16">
        <f t="shared" si="1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 t="shared" si="6"/>
        <v>0</v>
      </c>
      <c r="H131" s="16">
        <f t="shared" si="7"/>
        <v>0</v>
      </c>
      <c r="I131" s="16">
        <f t="shared" si="8"/>
        <v>0</v>
      </c>
      <c r="K131" s="16">
        <f>VLOOKUP($D131,'Growth rate'!$B$3:$S$93,8,FALSE)*VLOOKUP($F131,BY_IND_Demand_Drivers!$B$5:$J$100,7,FALSE)</f>
        <v>0</v>
      </c>
      <c r="L131" s="16">
        <f>VLOOKUP($D131,'Growth rate'!$B$3:$S$93,8,FALSE)*VLOOKUP($F131,BY_IND_Demand_Drivers!$B$5:$J$100,8,FALSE)</f>
        <v>0</v>
      </c>
      <c r="M131" s="16">
        <f>VLOOKUP($D131,'Growth rate'!$B$3:$S$93,8,FALSE)*VLOOKUP($F131,BY_IND_Demand_Drivers!$B$5:$J$100,9,FALSE)</f>
        <v>0</v>
      </c>
      <c r="N131" s="49">
        <f t="shared" si="11"/>
        <v>0.6</v>
      </c>
    </row>
    <row r="132" spans="1:14">
      <c r="A132" s="16">
        <f t="shared" si="1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 t="shared" si="6"/>
        <v>0</v>
      </c>
      <c r="H132" s="16">
        <f t="shared" si="7"/>
        <v>0</v>
      </c>
      <c r="I132" s="16">
        <f t="shared" si="8"/>
        <v>0</v>
      </c>
      <c r="K132" s="16">
        <f>VLOOKUP($D132,'Growth rate'!$B$3:$S$93,8,FALSE)*VLOOKUP($F132,BY_IND_Demand_Drivers!$B$5:$J$100,7,FALSE)</f>
        <v>0</v>
      </c>
      <c r="L132" s="16">
        <f>VLOOKUP($D132,'Growth rate'!$B$3:$S$93,8,FALSE)*VLOOKUP($F132,BY_IND_Demand_Drivers!$B$5:$J$100,8,FALSE)</f>
        <v>0</v>
      </c>
      <c r="M132" s="16">
        <f>VLOOKUP($D132,'Growth rate'!$B$3:$S$93,8,FALSE)*VLOOKUP($F132,BY_IND_Demand_Drivers!$B$5:$J$100,9,FALSE)</f>
        <v>0</v>
      </c>
      <c r="N132" s="49">
        <f t="shared" si="11"/>
        <v>0.6</v>
      </c>
    </row>
    <row r="133" spans="1:14">
      <c r="A133" s="16">
        <f t="shared" si="1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 t="shared" ref="G133:G196" si="12">K133*$N133</f>
        <v>0</v>
      </c>
      <c r="H133" s="16">
        <f t="shared" ref="H133:H196" si="13">L133*$N133</f>
        <v>0</v>
      </c>
      <c r="I133" s="16">
        <f t="shared" ref="I133:I196" si="14">M133*$N133</f>
        <v>0</v>
      </c>
      <c r="K133" s="16">
        <f>VLOOKUP($D133,'Growth rate'!$B$3:$S$93,8,FALSE)*VLOOKUP($F133,BY_IND_Demand_Drivers!$B$5:$J$100,7,FALSE)</f>
        <v>0</v>
      </c>
      <c r="L133" s="16">
        <f>VLOOKUP($D133,'Growth rate'!$B$3:$S$93,8,FALSE)*VLOOKUP($F133,BY_IND_Demand_Drivers!$B$5:$J$100,8,FALSE)</f>
        <v>0</v>
      </c>
      <c r="M133" s="16">
        <f>VLOOKUP($D133,'Growth rate'!$B$3:$S$93,8,FALSE)*VLOOKUP($F133,BY_IND_Demand_Drivers!$B$5:$J$100,9,FALSE)</f>
        <v>0</v>
      </c>
      <c r="N133" s="49">
        <f t="shared" si="11"/>
        <v>0.6</v>
      </c>
    </row>
    <row r="134" spans="1:14">
      <c r="A134" s="16">
        <f t="shared" si="1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 t="shared" si="12"/>
        <v>0</v>
      </c>
      <c r="H134" s="16">
        <f t="shared" si="13"/>
        <v>0</v>
      </c>
      <c r="I134" s="16">
        <f t="shared" si="14"/>
        <v>0</v>
      </c>
      <c r="K134" s="16">
        <f>VLOOKUP($D134,'Growth rate'!$B$3:$S$93,8,FALSE)*VLOOKUP($F134,BY_IND_Demand_Drivers!$B$5:$J$100,7,FALSE)</f>
        <v>0</v>
      </c>
      <c r="L134" s="16">
        <f>VLOOKUP($D134,'Growth rate'!$B$3:$S$93,8,FALSE)*VLOOKUP($F134,BY_IND_Demand_Drivers!$B$5:$J$100,8,FALSE)</f>
        <v>0</v>
      </c>
      <c r="M134" s="16">
        <f>VLOOKUP($D134,'Growth rate'!$B$3:$S$93,8,FALSE)*VLOOKUP($F134,BY_IND_Demand_Drivers!$B$5:$J$100,9,FALSE)</f>
        <v>0</v>
      </c>
      <c r="N134" s="49">
        <f t="shared" si="11"/>
        <v>0.6</v>
      </c>
    </row>
    <row r="135" spans="1:14">
      <c r="A135" s="16">
        <f t="shared" si="1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 t="shared" si="12"/>
        <v>0</v>
      </c>
      <c r="H135" s="16">
        <f t="shared" si="13"/>
        <v>0</v>
      </c>
      <c r="I135" s="16">
        <f t="shared" si="14"/>
        <v>0</v>
      </c>
      <c r="K135" s="16">
        <f>VLOOKUP($D135,'Growth rate'!$B$3:$S$93,8,FALSE)*VLOOKUP($F135,BY_IND_Demand_Drivers!$B$5:$J$100,7,FALSE)</f>
        <v>0</v>
      </c>
      <c r="L135" s="16">
        <f>VLOOKUP($D135,'Growth rate'!$B$3:$S$93,8,FALSE)*VLOOKUP($F135,BY_IND_Demand_Drivers!$B$5:$J$100,8,FALSE)</f>
        <v>0</v>
      </c>
      <c r="M135" s="16">
        <f>VLOOKUP($D135,'Growth rate'!$B$3:$S$93,8,FALSE)*VLOOKUP($F135,BY_IND_Demand_Drivers!$B$5:$J$100,9,FALSE)</f>
        <v>0</v>
      </c>
      <c r="N135" s="49">
        <f t="shared" si="11"/>
        <v>0.6</v>
      </c>
    </row>
    <row r="136" spans="1:14">
      <c r="A136" s="16">
        <f t="shared" si="1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 t="shared" si="12"/>
        <v>0</v>
      </c>
      <c r="H136" s="16">
        <f t="shared" si="13"/>
        <v>0</v>
      </c>
      <c r="I136" s="16">
        <f t="shared" si="14"/>
        <v>0</v>
      </c>
      <c r="K136" s="16">
        <f>VLOOKUP($D136,'Growth rate'!$B$3:$S$93,8,FALSE)*VLOOKUP($F136,BY_IND_Demand_Drivers!$B$5:$J$100,7,FALSE)</f>
        <v>0</v>
      </c>
      <c r="L136" s="16">
        <f>VLOOKUP($D136,'Growth rate'!$B$3:$S$93,8,FALSE)*VLOOKUP($F136,BY_IND_Demand_Drivers!$B$5:$J$100,8,FALSE)</f>
        <v>0</v>
      </c>
      <c r="M136" s="16">
        <f>VLOOKUP($D136,'Growth rate'!$B$3:$S$93,8,FALSE)*VLOOKUP($F136,BY_IND_Demand_Drivers!$B$5:$J$100,9,FALSE)</f>
        <v>0</v>
      </c>
      <c r="N136" s="49">
        <f t="shared" si="11"/>
        <v>0.6</v>
      </c>
    </row>
    <row r="137" spans="1:14">
      <c r="A137" s="16">
        <f t="shared" si="1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 t="shared" si="12"/>
        <v>0</v>
      </c>
      <c r="H137" s="16">
        <f t="shared" si="13"/>
        <v>0</v>
      </c>
      <c r="I137" s="16">
        <f t="shared" si="14"/>
        <v>0</v>
      </c>
      <c r="K137" s="16">
        <f>VLOOKUP($D137,'Growth rate'!$B$3:$S$93,8,FALSE)*VLOOKUP($F137,BY_IND_Demand_Drivers!$B$5:$J$100,7,FALSE)</f>
        <v>0</v>
      </c>
      <c r="L137" s="16">
        <f>VLOOKUP($D137,'Growth rate'!$B$3:$S$93,8,FALSE)*VLOOKUP($F137,BY_IND_Demand_Drivers!$B$5:$J$100,8,FALSE)</f>
        <v>0</v>
      </c>
      <c r="M137" s="16">
        <f>VLOOKUP($D137,'Growth rate'!$B$3:$S$93,8,FALSE)*VLOOKUP($F137,BY_IND_Demand_Drivers!$B$5:$J$100,9,FALSE)</f>
        <v>0</v>
      </c>
      <c r="N137" s="49">
        <f t="shared" si="11"/>
        <v>0.6</v>
      </c>
    </row>
    <row r="138" spans="1:14">
      <c r="A138" s="16">
        <f t="shared" si="1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 t="shared" si="12"/>
        <v>0</v>
      </c>
      <c r="H138" s="16">
        <f t="shared" si="13"/>
        <v>0</v>
      </c>
      <c r="I138" s="16">
        <f t="shared" si="14"/>
        <v>0</v>
      </c>
      <c r="K138" s="16">
        <f>VLOOKUP($D138,'Growth rate'!$B$3:$S$93,8,FALSE)*VLOOKUP($F138,BY_IND_Demand_Drivers!$B$5:$J$100,7,FALSE)</f>
        <v>0</v>
      </c>
      <c r="L138" s="16">
        <f>VLOOKUP($D138,'Growth rate'!$B$3:$S$93,8,FALSE)*VLOOKUP($F138,BY_IND_Demand_Drivers!$B$5:$J$100,8,FALSE)</f>
        <v>0</v>
      </c>
      <c r="M138" s="16">
        <f>VLOOKUP($D138,'Growth rate'!$B$3:$S$93,8,FALSE)*VLOOKUP($F138,BY_IND_Demand_Drivers!$B$5:$J$100,9,FALSE)</f>
        <v>0</v>
      </c>
      <c r="N138" s="49">
        <f t="shared" si="11"/>
        <v>0.6</v>
      </c>
    </row>
    <row r="139" spans="1:14">
      <c r="A139" s="16">
        <f t="shared" si="1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 t="shared" si="12"/>
        <v>0</v>
      </c>
      <c r="H139" s="16">
        <f t="shared" si="13"/>
        <v>0</v>
      </c>
      <c r="I139" s="16">
        <f t="shared" si="14"/>
        <v>0</v>
      </c>
      <c r="K139" s="16">
        <f>VLOOKUP($D139,'Growth rate'!$B$3:$S$93,8,FALSE)*VLOOKUP($F139,BY_IND_Demand_Drivers!$B$5:$J$100,7,FALSE)</f>
        <v>0</v>
      </c>
      <c r="L139" s="16">
        <f>VLOOKUP($D139,'Growth rate'!$B$3:$S$93,8,FALSE)*VLOOKUP($F139,BY_IND_Demand_Drivers!$B$5:$J$100,8,FALSE)</f>
        <v>0</v>
      </c>
      <c r="M139" s="16">
        <f>VLOOKUP($D139,'Growth rate'!$B$3:$S$93,8,FALSE)*VLOOKUP($F139,BY_IND_Demand_Drivers!$B$5:$J$100,9,FALSE)</f>
        <v>0</v>
      </c>
      <c r="N139" s="49">
        <f t="shared" si="11"/>
        <v>0.6</v>
      </c>
    </row>
    <row r="140" spans="1:14">
      <c r="A140" s="16">
        <f t="shared" si="1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 t="shared" si="12"/>
        <v>0</v>
      </c>
      <c r="H140" s="16">
        <f t="shared" si="13"/>
        <v>0</v>
      </c>
      <c r="I140" s="16">
        <f t="shared" si="14"/>
        <v>0</v>
      </c>
      <c r="K140" s="16">
        <f>VLOOKUP($D140,'Growth rate'!$B$3:$S$93,8,FALSE)*VLOOKUP($F140,BY_IND_Demand_Drivers!$B$5:$J$100,7,FALSE)</f>
        <v>0</v>
      </c>
      <c r="L140" s="16">
        <f>VLOOKUP($D140,'Growth rate'!$B$3:$S$93,8,FALSE)*VLOOKUP($F140,BY_IND_Demand_Drivers!$B$5:$J$100,8,FALSE)</f>
        <v>0</v>
      </c>
      <c r="M140" s="16">
        <f>VLOOKUP($D140,'Growth rate'!$B$3:$S$93,8,FALSE)*VLOOKUP($F140,BY_IND_Demand_Drivers!$B$5:$J$100,9,FALSE)</f>
        <v>0</v>
      </c>
      <c r="N140" s="49">
        <f t="shared" si="11"/>
        <v>0.6</v>
      </c>
    </row>
    <row r="141" spans="1:14">
      <c r="A141" s="16">
        <f t="shared" si="1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 t="shared" si="12"/>
        <v>0</v>
      </c>
      <c r="H141" s="16">
        <f t="shared" si="13"/>
        <v>0</v>
      </c>
      <c r="I141" s="16">
        <f t="shared" si="14"/>
        <v>0</v>
      </c>
      <c r="K141" s="16">
        <f>VLOOKUP($D141,'Growth rate'!$B$3:$S$93,8,FALSE)*VLOOKUP($F141,BY_IND_Demand_Drivers!$B$5:$J$100,7,FALSE)</f>
        <v>0</v>
      </c>
      <c r="L141" s="16">
        <f>VLOOKUP($D141,'Growth rate'!$B$3:$S$93,8,FALSE)*VLOOKUP($F141,BY_IND_Demand_Drivers!$B$5:$J$100,8,FALSE)</f>
        <v>0</v>
      </c>
      <c r="M141" s="16">
        <f>VLOOKUP($D141,'Growth rate'!$B$3:$S$93,8,FALSE)*VLOOKUP($F141,BY_IND_Demand_Drivers!$B$5:$J$100,9,FALSE)</f>
        <v>0</v>
      </c>
      <c r="N141" s="49">
        <f t="shared" si="11"/>
        <v>0.6</v>
      </c>
    </row>
    <row r="142" spans="1:14">
      <c r="A142" s="16">
        <f t="shared" si="1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 t="shared" si="12"/>
        <v>0</v>
      </c>
      <c r="H142" s="16">
        <f t="shared" si="13"/>
        <v>0</v>
      </c>
      <c r="I142" s="16">
        <f t="shared" si="14"/>
        <v>0</v>
      </c>
      <c r="K142" s="16">
        <f>VLOOKUP($D142,'Growth rate'!$B$3:$S$93,8,FALSE)*VLOOKUP($F142,BY_IND_Demand_Drivers!$B$5:$J$100,7,FALSE)</f>
        <v>0</v>
      </c>
      <c r="L142" s="16">
        <f>VLOOKUP($D142,'Growth rate'!$B$3:$S$93,8,FALSE)*VLOOKUP($F142,BY_IND_Demand_Drivers!$B$5:$J$100,8,FALSE)</f>
        <v>0</v>
      </c>
      <c r="M142" s="16">
        <f>VLOOKUP($D142,'Growth rate'!$B$3:$S$93,8,FALSE)*VLOOKUP($F142,BY_IND_Demand_Drivers!$B$5:$J$100,9,FALSE)</f>
        <v>0</v>
      </c>
      <c r="N142" s="49">
        <f t="shared" si="11"/>
        <v>0.6</v>
      </c>
    </row>
    <row r="143" spans="1:14">
      <c r="A143" s="16">
        <f t="shared" si="1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 t="shared" si="12"/>
        <v>0</v>
      </c>
      <c r="H143" s="16">
        <f t="shared" si="13"/>
        <v>0</v>
      </c>
      <c r="I143" s="16">
        <f t="shared" si="14"/>
        <v>0</v>
      </c>
      <c r="K143" s="16">
        <f>VLOOKUP($D143,'Growth rate'!$B$3:$S$93,8,FALSE)*VLOOKUP($F143,BY_IND_Demand_Drivers!$B$5:$J$100,7,FALSE)</f>
        <v>0</v>
      </c>
      <c r="L143" s="16">
        <f>VLOOKUP($D143,'Growth rate'!$B$3:$S$93,8,FALSE)*VLOOKUP($F143,BY_IND_Demand_Drivers!$B$5:$J$100,8,FALSE)</f>
        <v>0</v>
      </c>
      <c r="M143" s="16">
        <f>VLOOKUP($D143,'Growth rate'!$B$3:$S$93,8,FALSE)*VLOOKUP($F143,BY_IND_Demand_Drivers!$B$5:$J$100,9,FALSE)</f>
        <v>0</v>
      </c>
      <c r="N143" s="49">
        <f t="shared" si="11"/>
        <v>0.6</v>
      </c>
    </row>
    <row r="144" spans="1:14">
      <c r="A144" s="16">
        <f t="shared" si="1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 t="shared" si="12"/>
        <v>0</v>
      </c>
      <c r="H144" s="16">
        <f t="shared" si="13"/>
        <v>0</v>
      </c>
      <c r="I144" s="16">
        <f t="shared" si="14"/>
        <v>0</v>
      </c>
      <c r="K144" s="16">
        <f>VLOOKUP($D144,'Growth rate'!$B$3:$S$93,8,FALSE)*VLOOKUP($F144,BY_IND_Demand_Drivers!$B$5:$J$100,7,FALSE)</f>
        <v>0</v>
      </c>
      <c r="L144" s="16">
        <f>VLOOKUP($D144,'Growth rate'!$B$3:$S$93,8,FALSE)*VLOOKUP($F144,BY_IND_Demand_Drivers!$B$5:$J$100,8,FALSE)</f>
        <v>0</v>
      </c>
      <c r="M144" s="16">
        <f>VLOOKUP($D144,'Growth rate'!$B$3:$S$93,8,FALSE)*VLOOKUP($F144,BY_IND_Demand_Drivers!$B$5:$J$100,9,FALSE)</f>
        <v>0</v>
      </c>
      <c r="N144" s="49">
        <f t="shared" si="11"/>
        <v>0.6</v>
      </c>
    </row>
    <row r="145" spans="1:14">
      <c r="A145" s="16">
        <f t="shared" si="1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 t="shared" si="12"/>
        <v>0</v>
      </c>
      <c r="H145" s="16">
        <f t="shared" si="13"/>
        <v>0</v>
      </c>
      <c r="I145" s="16">
        <f t="shared" si="14"/>
        <v>0</v>
      </c>
      <c r="K145" s="16">
        <f>VLOOKUP($D145,'Growth rate'!$B$3:$S$93,8,FALSE)*VLOOKUP($F145,BY_IND_Demand_Drivers!$B$5:$J$100,7,FALSE)</f>
        <v>0</v>
      </c>
      <c r="L145" s="16">
        <f>VLOOKUP($D145,'Growth rate'!$B$3:$S$93,8,FALSE)*VLOOKUP($F145,BY_IND_Demand_Drivers!$B$5:$J$100,8,FALSE)</f>
        <v>0</v>
      </c>
      <c r="M145" s="16">
        <f>VLOOKUP($D145,'Growth rate'!$B$3:$S$93,8,FALSE)*VLOOKUP($F145,BY_IND_Demand_Drivers!$B$5:$J$100,9,FALSE)</f>
        <v>0</v>
      </c>
      <c r="N145" s="49">
        <f t="shared" si="11"/>
        <v>0.6</v>
      </c>
    </row>
    <row r="146" spans="1:14">
      <c r="A146" s="16">
        <f t="shared" si="1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 t="shared" si="12"/>
        <v>0</v>
      </c>
      <c r="H146" s="16">
        <f t="shared" si="13"/>
        <v>0</v>
      </c>
      <c r="I146" s="16">
        <f t="shared" si="14"/>
        <v>0</v>
      </c>
      <c r="K146" s="16">
        <f>VLOOKUP($D146,'Growth rate'!$B$3:$S$93,8,FALSE)*VLOOKUP($F146,BY_IND_Demand_Drivers!$B$5:$J$100,7,FALSE)</f>
        <v>0</v>
      </c>
      <c r="L146" s="16">
        <f>VLOOKUP($D146,'Growth rate'!$B$3:$S$93,8,FALSE)*VLOOKUP($F146,BY_IND_Demand_Drivers!$B$5:$J$100,8,FALSE)</f>
        <v>0</v>
      </c>
      <c r="M146" s="16">
        <f>VLOOKUP($D146,'Growth rate'!$B$3:$S$93,8,FALSE)*VLOOKUP($F146,BY_IND_Demand_Drivers!$B$5:$J$100,9,FALSE)</f>
        <v>0</v>
      </c>
      <c r="N146" s="49">
        <f t="shared" si="11"/>
        <v>0.6</v>
      </c>
    </row>
    <row r="147" spans="1:14">
      <c r="A147" s="16">
        <f t="shared" si="1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 t="shared" si="12"/>
        <v>0</v>
      </c>
      <c r="H147" s="16">
        <f t="shared" si="13"/>
        <v>0</v>
      </c>
      <c r="I147" s="16">
        <f t="shared" si="14"/>
        <v>0</v>
      </c>
      <c r="K147" s="16">
        <f>VLOOKUP($D147,'Growth rate'!$B$3:$S$93,8,FALSE)*VLOOKUP($F147,BY_IND_Demand_Drivers!$B$5:$J$100,7,FALSE)</f>
        <v>0</v>
      </c>
      <c r="L147" s="16">
        <f>VLOOKUP($D147,'Growth rate'!$B$3:$S$93,8,FALSE)*VLOOKUP($F147,BY_IND_Demand_Drivers!$B$5:$J$100,8,FALSE)</f>
        <v>0</v>
      </c>
      <c r="M147" s="16">
        <f>VLOOKUP($D147,'Growth rate'!$B$3:$S$93,8,FALSE)*VLOOKUP($F147,BY_IND_Demand_Drivers!$B$5:$J$100,9,FALSE)</f>
        <v>0</v>
      </c>
      <c r="N147" s="49">
        <f t="shared" si="11"/>
        <v>0.6</v>
      </c>
    </row>
    <row r="148" spans="1:14">
      <c r="A148" s="16">
        <f t="shared" si="1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 t="shared" si="12"/>
        <v>0</v>
      </c>
      <c r="H148" s="16">
        <f t="shared" si="13"/>
        <v>0</v>
      </c>
      <c r="I148" s="16">
        <f t="shared" si="14"/>
        <v>0</v>
      </c>
      <c r="K148" s="16">
        <f>VLOOKUP($D148,'Growth rate'!$B$3:$S$93,8,FALSE)*VLOOKUP($F148,BY_IND_Demand_Drivers!$B$5:$J$100,7,FALSE)</f>
        <v>0</v>
      </c>
      <c r="L148" s="16">
        <f>VLOOKUP($D148,'Growth rate'!$B$3:$S$93,8,FALSE)*VLOOKUP($F148,BY_IND_Demand_Drivers!$B$5:$J$100,8,FALSE)</f>
        <v>0</v>
      </c>
      <c r="M148" s="16">
        <f>VLOOKUP($D148,'Growth rate'!$B$3:$S$93,8,FALSE)*VLOOKUP($F148,BY_IND_Demand_Drivers!$B$5:$J$100,9,FALSE)</f>
        <v>0</v>
      </c>
      <c r="N148" s="49">
        <f t="shared" si="11"/>
        <v>0.6</v>
      </c>
    </row>
    <row r="149" spans="1:14">
      <c r="A149" s="16">
        <f t="shared" si="1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 t="shared" si="12"/>
        <v>0</v>
      </c>
      <c r="H149" s="16">
        <f t="shared" si="13"/>
        <v>0</v>
      </c>
      <c r="I149" s="16">
        <f t="shared" si="14"/>
        <v>0</v>
      </c>
      <c r="K149" s="16">
        <f>VLOOKUP($D149,'Growth rate'!$B$3:$S$93,8,FALSE)*VLOOKUP($F149,BY_IND_Demand_Drivers!$B$5:$J$100,7,FALSE)</f>
        <v>0</v>
      </c>
      <c r="L149" s="16">
        <f>VLOOKUP($D149,'Growth rate'!$B$3:$S$93,8,FALSE)*VLOOKUP($F149,BY_IND_Demand_Drivers!$B$5:$J$100,8,FALSE)</f>
        <v>0</v>
      </c>
      <c r="M149" s="16">
        <f>VLOOKUP($D149,'Growth rate'!$B$3:$S$93,8,FALSE)*VLOOKUP($F149,BY_IND_Demand_Drivers!$B$5:$J$100,9,FALSE)</f>
        <v>0</v>
      </c>
      <c r="N149" s="49">
        <f t="shared" si="11"/>
        <v>0.6</v>
      </c>
    </row>
    <row r="150" spans="1:14">
      <c r="A150" s="16">
        <f t="shared" si="1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 t="shared" si="12"/>
        <v>0</v>
      </c>
      <c r="H150" s="16">
        <f t="shared" si="13"/>
        <v>0</v>
      </c>
      <c r="I150" s="16">
        <f t="shared" si="14"/>
        <v>0</v>
      </c>
      <c r="K150" s="16">
        <f>VLOOKUP($D150,'Growth rate'!$B$3:$S$93,8,FALSE)*VLOOKUP($F150,BY_IND_Demand_Drivers!$B$5:$J$100,7,FALSE)</f>
        <v>0</v>
      </c>
      <c r="L150" s="16">
        <f>VLOOKUP($D150,'Growth rate'!$B$3:$S$93,8,FALSE)*VLOOKUP($F150,BY_IND_Demand_Drivers!$B$5:$J$100,8,FALSE)</f>
        <v>0</v>
      </c>
      <c r="M150" s="16">
        <f>VLOOKUP($D150,'Growth rate'!$B$3:$S$93,8,FALSE)*VLOOKUP($F150,BY_IND_Demand_Drivers!$B$5:$J$100,9,FALSE)</f>
        <v>0</v>
      </c>
      <c r="N150" s="49">
        <f t="shared" si="11"/>
        <v>0.6</v>
      </c>
    </row>
    <row r="151" spans="1:14">
      <c r="A151" s="16">
        <f t="shared" ref="A151:A214" si="15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 t="shared" si="12"/>
        <v>0</v>
      </c>
      <c r="H151" s="16">
        <f t="shared" si="13"/>
        <v>0</v>
      </c>
      <c r="I151" s="16">
        <f t="shared" si="14"/>
        <v>0</v>
      </c>
      <c r="K151" s="16">
        <f>VLOOKUP($D151,'Growth rate'!$B$3:$S$93,8,FALSE)*VLOOKUP($F151,BY_IND_Demand_Drivers!$B$5:$J$100,7,FALSE)</f>
        <v>0</v>
      </c>
      <c r="L151" s="16">
        <f>VLOOKUP($D151,'Growth rate'!$B$3:$S$93,8,FALSE)*VLOOKUP($F151,BY_IND_Demand_Drivers!$B$5:$J$100,8,FALSE)</f>
        <v>0</v>
      </c>
      <c r="M151" s="16">
        <f>VLOOKUP($D151,'Growth rate'!$B$3:$S$93,8,FALSE)*VLOOKUP($F151,BY_IND_Demand_Drivers!$B$5:$J$100,9,FALSE)</f>
        <v>0</v>
      </c>
      <c r="N151" s="49">
        <f t="shared" si="11"/>
        <v>0.6</v>
      </c>
    </row>
    <row r="152" spans="1:14">
      <c r="A152" s="16">
        <f t="shared" si="15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 t="shared" si="12"/>
        <v>0</v>
      </c>
      <c r="H152" s="16">
        <f t="shared" si="13"/>
        <v>0</v>
      </c>
      <c r="I152" s="16">
        <f t="shared" si="14"/>
        <v>0</v>
      </c>
      <c r="K152" s="16">
        <f>VLOOKUP($D152,'Growth rate'!$B$3:$S$93,8,FALSE)*VLOOKUP($F152,BY_IND_Demand_Drivers!$B$5:$J$100,7,FALSE)</f>
        <v>0</v>
      </c>
      <c r="L152" s="16">
        <f>VLOOKUP($D152,'Growth rate'!$B$3:$S$93,8,FALSE)*VLOOKUP($F152,BY_IND_Demand_Drivers!$B$5:$J$100,8,FALSE)</f>
        <v>0</v>
      </c>
      <c r="M152" s="16">
        <f>VLOOKUP($D152,'Growth rate'!$B$3:$S$93,8,FALSE)*VLOOKUP($F152,BY_IND_Demand_Drivers!$B$5:$J$100,9,FALSE)</f>
        <v>0</v>
      </c>
      <c r="N152" s="49">
        <f t="shared" si="11"/>
        <v>0.6</v>
      </c>
    </row>
    <row r="153" spans="1:14">
      <c r="A153" s="16">
        <f t="shared" si="15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 t="shared" si="12"/>
        <v>0</v>
      </c>
      <c r="H153" s="16">
        <f t="shared" si="13"/>
        <v>0</v>
      </c>
      <c r="I153" s="16">
        <f t="shared" si="14"/>
        <v>0</v>
      </c>
      <c r="K153" s="16">
        <f>VLOOKUP($D153,'Growth rate'!$B$3:$S$93,8,FALSE)*VLOOKUP($F153,BY_IND_Demand_Drivers!$B$5:$J$100,7,FALSE)</f>
        <v>0</v>
      </c>
      <c r="L153" s="16">
        <f>VLOOKUP($D153,'Growth rate'!$B$3:$S$93,8,FALSE)*VLOOKUP($F153,BY_IND_Demand_Drivers!$B$5:$J$100,8,FALSE)</f>
        <v>0</v>
      </c>
      <c r="M153" s="16">
        <f>VLOOKUP($D153,'Growth rate'!$B$3:$S$93,8,FALSE)*VLOOKUP($F153,BY_IND_Demand_Drivers!$B$5:$J$100,9,FALSE)</f>
        <v>0</v>
      </c>
      <c r="N153" s="49">
        <f t="shared" si="11"/>
        <v>0.6</v>
      </c>
    </row>
    <row r="154" spans="1:14">
      <c r="A154" s="16">
        <f t="shared" si="15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 t="shared" si="12"/>
        <v>0</v>
      </c>
      <c r="H154" s="16">
        <f t="shared" si="13"/>
        <v>0</v>
      </c>
      <c r="I154" s="16">
        <f t="shared" si="14"/>
        <v>0</v>
      </c>
      <c r="K154" s="16">
        <f>VLOOKUP($D154,'Growth rate'!$B$3:$S$93,8,FALSE)*VLOOKUP($F154,BY_IND_Demand_Drivers!$B$5:$J$100,7,FALSE)</f>
        <v>0</v>
      </c>
      <c r="L154" s="16">
        <f>VLOOKUP($D154,'Growth rate'!$B$3:$S$93,8,FALSE)*VLOOKUP($F154,BY_IND_Demand_Drivers!$B$5:$J$100,8,FALSE)</f>
        <v>0</v>
      </c>
      <c r="M154" s="16">
        <f>VLOOKUP($D154,'Growth rate'!$B$3:$S$93,8,FALSE)*VLOOKUP($F154,BY_IND_Demand_Drivers!$B$5:$J$100,9,FALSE)</f>
        <v>0</v>
      </c>
      <c r="N154" s="49">
        <f t="shared" si="11"/>
        <v>0.6</v>
      </c>
    </row>
    <row r="155" spans="1:14">
      <c r="A155" s="16">
        <f t="shared" si="15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 t="shared" si="12"/>
        <v>0</v>
      </c>
      <c r="H155" s="16">
        <f t="shared" si="13"/>
        <v>0</v>
      </c>
      <c r="I155" s="16">
        <f t="shared" si="14"/>
        <v>0</v>
      </c>
      <c r="K155" s="16">
        <f>VLOOKUP($D155,'Growth rate'!$B$3:$S$93,8,FALSE)*VLOOKUP($F155,BY_IND_Demand_Drivers!$B$5:$J$100,7,FALSE)</f>
        <v>0</v>
      </c>
      <c r="L155" s="16">
        <f>VLOOKUP($D155,'Growth rate'!$B$3:$S$93,8,FALSE)*VLOOKUP($F155,BY_IND_Demand_Drivers!$B$5:$J$100,8,FALSE)</f>
        <v>0</v>
      </c>
      <c r="M155" s="16">
        <f>VLOOKUP($D155,'Growth rate'!$B$3:$S$93,8,FALSE)*VLOOKUP($F155,BY_IND_Demand_Drivers!$B$5:$J$100,9,FALSE)</f>
        <v>0</v>
      </c>
      <c r="N155" s="49">
        <f t="shared" si="11"/>
        <v>0.6</v>
      </c>
    </row>
    <row r="156" spans="1:14">
      <c r="A156" s="16">
        <f t="shared" si="15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 t="shared" si="12"/>
        <v>0</v>
      </c>
      <c r="H156" s="16">
        <f t="shared" si="13"/>
        <v>0</v>
      </c>
      <c r="I156" s="16">
        <f t="shared" si="14"/>
        <v>0</v>
      </c>
      <c r="K156" s="16">
        <f>VLOOKUP($D156,'Growth rate'!$B$3:$S$93,8,FALSE)*VLOOKUP($F156,BY_IND_Demand_Drivers!$B$5:$J$100,7,FALSE)</f>
        <v>0</v>
      </c>
      <c r="L156" s="16">
        <f>VLOOKUP($D156,'Growth rate'!$B$3:$S$93,8,FALSE)*VLOOKUP($F156,BY_IND_Demand_Drivers!$B$5:$J$100,8,FALSE)</f>
        <v>0</v>
      </c>
      <c r="M156" s="16">
        <f>VLOOKUP($D156,'Growth rate'!$B$3:$S$93,8,FALSE)*VLOOKUP($F156,BY_IND_Demand_Drivers!$B$5:$J$100,9,FALSE)</f>
        <v>0</v>
      </c>
      <c r="N156" s="49">
        <f t="shared" si="11"/>
        <v>0.6</v>
      </c>
    </row>
    <row r="157" spans="1:14">
      <c r="A157" s="16">
        <f t="shared" si="15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 t="shared" si="12"/>
        <v>0</v>
      </c>
      <c r="H157" s="16">
        <f t="shared" si="13"/>
        <v>0</v>
      </c>
      <c r="I157" s="16">
        <f t="shared" si="14"/>
        <v>0</v>
      </c>
      <c r="K157" s="16">
        <f>VLOOKUP($D157,'Growth rate'!$B$3:$S$93,8,FALSE)*VLOOKUP($F157,BY_IND_Demand_Drivers!$B$5:$J$100,7,FALSE)</f>
        <v>0</v>
      </c>
      <c r="L157" s="16">
        <f>VLOOKUP($D157,'Growth rate'!$B$3:$S$93,8,FALSE)*VLOOKUP($F157,BY_IND_Demand_Drivers!$B$5:$J$100,8,FALSE)</f>
        <v>0</v>
      </c>
      <c r="M157" s="16">
        <f>VLOOKUP($D157,'Growth rate'!$B$3:$S$93,8,FALSE)*VLOOKUP($F157,BY_IND_Demand_Drivers!$B$5:$J$100,9,FALSE)</f>
        <v>0</v>
      </c>
      <c r="N157" s="49">
        <f t="shared" ref="N157:N173" si="16">N75</f>
        <v>0.6</v>
      </c>
    </row>
    <row r="158" spans="1:14">
      <c r="A158" s="16">
        <f t="shared" si="15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 t="shared" si="12"/>
        <v>0</v>
      </c>
      <c r="H158" s="16">
        <f t="shared" si="13"/>
        <v>0</v>
      </c>
      <c r="I158" s="16">
        <f t="shared" si="14"/>
        <v>0</v>
      </c>
      <c r="K158" s="16">
        <f>VLOOKUP($D158,'Growth rate'!$B$3:$S$93,8,FALSE)*VLOOKUP($F158,BY_IND_Demand_Drivers!$B$5:$J$100,7,FALSE)</f>
        <v>0</v>
      </c>
      <c r="L158" s="16">
        <f>VLOOKUP($D158,'Growth rate'!$B$3:$S$93,8,FALSE)*VLOOKUP($F158,BY_IND_Demand_Drivers!$B$5:$J$100,8,FALSE)</f>
        <v>0</v>
      </c>
      <c r="M158" s="16">
        <f>VLOOKUP($D158,'Growth rate'!$B$3:$S$93,8,FALSE)*VLOOKUP($F158,BY_IND_Demand_Drivers!$B$5:$J$100,9,FALSE)</f>
        <v>0</v>
      </c>
      <c r="N158" s="49">
        <f t="shared" si="16"/>
        <v>0.6</v>
      </c>
    </row>
    <row r="159" spans="1:14">
      <c r="A159" s="16">
        <f t="shared" si="15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 t="shared" si="12"/>
        <v>0</v>
      </c>
      <c r="H159" s="16">
        <f t="shared" si="13"/>
        <v>0</v>
      </c>
      <c r="I159" s="16">
        <f t="shared" si="14"/>
        <v>0</v>
      </c>
      <c r="K159" s="16">
        <f>VLOOKUP($D159,'Growth rate'!$B$3:$S$93,8,FALSE)*VLOOKUP($F159,BY_IND_Demand_Drivers!$B$5:$J$100,7,FALSE)</f>
        <v>0</v>
      </c>
      <c r="L159" s="16">
        <f>VLOOKUP($D159,'Growth rate'!$B$3:$S$93,8,FALSE)*VLOOKUP($F159,BY_IND_Demand_Drivers!$B$5:$J$100,8,FALSE)</f>
        <v>0</v>
      </c>
      <c r="M159" s="16">
        <f>VLOOKUP($D159,'Growth rate'!$B$3:$S$93,8,FALSE)*VLOOKUP($F159,BY_IND_Demand_Drivers!$B$5:$J$100,9,FALSE)</f>
        <v>0</v>
      </c>
      <c r="N159" s="49">
        <f t="shared" si="16"/>
        <v>0.6</v>
      </c>
    </row>
    <row r="160" spans="1:14">
      <c r="A160" s="16">
        <f t="shared" si="15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 t="shared" si="12"/>
        <v>0</v>
      </c>
      <c r="H160" s="16">
        <f t="shared" si="13"/>
        <v>0</v>
      </c>
      <c r="I160" s="16">
        <f t="shared" si="14"/>
        <v>0</v>
      </c>
      <c r="K160" s="16">
        <f>VLOOKUP($D160,'Growth rate'!$B$3:$S$93,8,FALSE)*VLOOKUP($F160,BY_IND_Demand_Drivers!$B$5:$J$100,7,FALSE)</f>
        <v>0</v>
      </c>
      <c r="L160" s="16">
        <f>VLOOKUP($D160,'Growth rate'!$B$3:$S$93,8,FALSE)*VLOOKUP($F160,BY_IND_Demand_Drivers!$B$5:$J$100,8,FALSE)</f>
        <v>0</v>
      </c>
      <c r="M160" s="16">
        <f>VLOOKUP($D160,'Growth rate'!$B$3:$S$93,8,FALSE)*VLOOKUP($F160,BY_IND_Demand_Drivers!$B$5:$J$100,9,FALSE)</f>
        <v>0</v>
      </c>
      <c r="N160" s="49">
        <f t="shared" si="16"/>
        <v>0.6</v>
      </c>
    </row>
    <row r="161" spans="1:14">
      <c r="A161" s="16">
        <f t="shared" si="15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 t="shared" si="12"/>
        <v>0</v>
      </c>
      <c r="H161" s="16">
        <f t="shared" si="13"/>
        <v>0</v>
      </c>
      <c r="I161" s="16">
        <f t="shared" si="14"/>
        <v>0</v>
      </c>
      <c r="K161" s="16">
        <f>VLOOKUP($D161,'Growth rate'!$B$3:$S$93,8,FALSE)*VLOOKUP($F161,BY_IND_Demand_Drivers!$B$5:$J$100,7,FALSE)</f>
        <v>0</v>
      </c>
      <c r="L161" s="16">
        <f>VLOOKUP($D161,'Growth rate'!$B$3:$S$93,8,FALSE)*VLOOKUP($F161,BY_IND_Demand_Drivers!$B$5:$J$100,8,FALSE)</f>
        <v>0</v>
      </c>
      <c r="M161" s="16">
        <f>VLOOKUP($D161,'Growth rate'!$B$3:$S$93,8,FALSE)*VLOOKUP($F161,BY_IND_Demand_Drivers!$B$5:$J$100,9,FALSE)</f>
        <v>0</v>
      </c>
      <c r="N161" s="49">
        <f t="shared" si="16"/>
        <v>0.6</v>
      </c>
    </row>
    <row r="162" spans="1:14">
      <c r="A162" s="16">
        <f t="shared" si="15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 t="shared" si="12"/>
        <v>0</v>
      </c>
      <c r="H162" s="16">
        <f t="shared" si="13"/>
        <v>0</v>
      </c>
      <c r="I162" s="16">
        <f t="shared" si="14"/>
        <v>0</v>
      </c>
      <c r="K162" s="16">
        <f>VLOOKUP($D162,'Growth rate'!$B$3:$S$93,8,FALSE)*VLOOKUP($F162,BY_IND_Demand_Drivers!$B$5:$J$100,7,FALSE)</f>
        <v>0</v>
      </c>
      <c r="L162" s="16">
        <f>VLOOKUP($D162,'Growth rate'!$B$3:$S$93,8,FALSE)*VLOOKUP($F162,BY_IND_Demand_Drivers!$B$5:$J$100,8,FALSE)</f>
        <v>0</v>
      </c>
      <c r="M162" s="16">
        <f>VLOOKUP($D162,'Growth rate'!$B$3:$S$93,8,FALSE)*VLOOKUP($F162,BY_IND_Demand_Drivers!$B$5:$J$100,9,FALSE)</f>
        <v>0</v>
      </c>
      <c r="N162" s="49">
        <f t="shared" si="16"/>
        <v>0.6</v>
      </c>
    </row>
    <row r="163" spans="1:14">
      <c r="A163" s="16">
        <f t="shared" si="15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 t="shared" si="12"/>
        <v>0</v>
      </c>
      <c r="H163" s="16">
        <f t="shared" si="13"/>
        <v>0</v>
      </c>
      <c r="I163" s="16">
        <f t="shared" si="14"/>
        <v>0</v>
      </c>
      <c r="K163" s="16">
        <f>VLOOKUP($D163,'Growth rate'!$B$3:$S$93,8,FALSE)*VLOOKUP($F163,BY_IND_Demand_Drivers!$B$5:$J$100,7,FALSE)</f>
        <v>0</v>
      </c>
      <c r="L163" s="16">
        <f>VLOOKUP($D163,'Growth rate'!$B$3:$S$93,8,FALSE)*VLOOKUP($F163,BY_IND_Demand_Drivers!$B$5:$J$100,8,FALSE)</f>
        <v>0</v>
      </c>
      <c r="M163" s="16">
        <f>VLOOKUP($D163,'Growth rate'!$B$3:$S$93,8,FALSE)*VLOOKUP($F163,BY_IND_Demand_Drivers!$B$5:$J$100,9,FALSE)</f>
        <v>0</v>
      </c>
      <c r="N163" s="49">
        <f t="shared" si="16"/>
        <v>0.6</v>
      </c>
    </row>
    <row r="164" spans="1:14">
      <c r="A164" s="16">
        <f t="shared" si="15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 t="shared" si="12"/>
        <v>0</v>
      </c>
      <c r="H164" s="16">
        <f t="shared" si="13"/>
        <v>0</v>
      </c>
      <c r="I164" s="16">
        <f t="shared" si="14"/>
        <v>0</v>
      </c>
      <c r="K164" s="16">
        <f>VLOOKUP($D164,'Growth rate'!$B$3:$S$93,8,FALSE)*VLOOKUP($F164,BY_IND_Demand_Drivers!$B$5:$J$100,7,FALSE)</f>
        <v>0</v>
      </c>
      <c r="L164" s="16">
        <f>VLOOKUP($D164,'Growth rate'!$B$3:$S$93,8,FALSE)*VLOOKUP($F164,BY_IND_Demand_Drivers!$B$5:$J$100,8,FALSE)</f>
        <v>0</v>
      </c>
      <c r="M164" s="16">
        <f>VLOOKUP($D164,'Growth rate'!$B$3:$S$93,8,FALSE)*VLOOKUP($F164,BY_IND_Demand_Drivers!$B$5:$J$100,9,FALSE)</f>
        <v>0</v>
      </c>
      <c r="N164" s="49">
        <f t="shared" si="16"/>
        <v>0.6</v>
      </c>
    </row>
    <row r="165" spans="1:14">
      <c r="A165" s="16">
        <f t="shared" si="15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 t="shared" si="12"/>
        <v>0</v>
      </c>
      <c r="H165" s="16">
        <f t="shared" si="13"/>
        <v>0</v>
      </c>
      <c r="I165" s="16">
        <f t="shared" si="14"/>
        <v>0</v>
      </c>
      <c r="K165" s="16">
        <f>VLOOKUP($D165,'Growth rate'!$B$3:$S$93,8,FALSE)*VLOOKUP($F165,BY_IND_Demand_Drivers!$B$5:$J$100,7,FALSE)</f>
        <v>0</v>
      </c>
      <c r="L165" s="16">
        <f>VLOOKUP($D165,'Growth rate'!$B$3:$S$93,8,FALSE)*VLOOKUP($F165,BY_IND_Demand_Drivers!$B$5:$J$100,8,FALSE)</f>
        <v>0</v>
      </c>
      <c r="M165" s="16">
        <f>VLOOKUP($D165,'Growth rate'!$B$3:$S$93,8,FALSE)*VLOOKUP($F165,BY_IND_Demand_Drivers!$B$5:$J$100,9,FALSE)</f>
        <v>0</v>
      </c>
      <c r="N165" s="49">
        <f t="shared" si="16"/>
        <v>0.6</v>
      </c>
    </row>
    <row r="166" spans="1:14">
      <c r="A166" s="16">
        <f t="shared" si="15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 t="shared" si="12"/>
        <v>0</v>
      </c>
      <c r="H166" s="16">
        <f t="shared" si="13"/>
        <v>0</v>
      </c>
      <c r="I166" s="16">
        <f t="shared" si="14"/>
        <v>0</v>
      </c>
      <c r="K166" s="16">
        <f>VLOOKUP($D166,'Growth rate'!$B$3:$S$93,8,FALSE)*VLOOKUP($F166,BY_IND_Demand_Drivers!$B$5:$J$100,7,FALSE)</f>
        <v>0</v>
      </c>
      <c r="L166" s="16">
        <f>VLOOKUP($D166,'Growth rate'!$B$3:$S$93,8,FALSE)*VLOOKUP($F166,BY_IND_Demand_Drivers!$B$5:$J$100,8,FALSE)</f>
        <v>0</v>
      </c>
      <c r="M166" s="16">
        <f>VLOOKUP($D166,'Growth rate'!$B$3:$S$93,8,FALSE)*VLOOKUP($F166,BY_IND_Demand_Drivers!$B$5:$J$100,9,FALSE)</f>
        <v>0</v>
      </c>
      <c r="N166" s="49">
        <f t="shared" si="16"/>
        <v>0.6</v>
      </c>
    </row>
    <row r="167" spans="1:14">
      <c r="A167" s="16">
        <f t="shared" si="15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 t="shared" si="12"/>
        <v>0</v>
      </c>
      <c r="H167" s="16">
        <f t="shared" si="13"/>
        <v>0</v>
      </c>
      <c r="I167" s="16">
        <f t="shared" si="14"/>
        <v>0</v>
      </c>
      <c r="K167" s="16">
        <f>VLOOKUP($D167,'Growth rate'!$B$3:$S$93,8,FALSE)*VLOOKUP($F167,BY_IND_Demand_Drivers!$B$5:$J$100,7,FALSE)</f>
        <v>0</v>
      </c>
      <c r="L167" s="16">
        <f>VLOOKUP($D167,'Growth rate'!$B$3:$S$93,8,FALSE)*VLOOKUP($F167,BY_IND_Demand_Drivers!$B$5:$J$100,8,FALSE)</f>
        <v>0</v>
      </c>
      <c r="M167" s="16">
        <f>VLOOKUP($D167,'Growth rate'!$B$3:$S$93,8,FALSE)*VLOOKUP($F167,BY_IND_Demand_Drivers!$B$5:$J$100,9,FALSE)</f>
        <v>0</v>
      </c>
      <c r="N167" s="49">
        <f t="shared" si="16"/>
        <v>0.6</v>
      </c>
    </row>
    <row r="168" spans="1:14">
      <c r="A168" s="16">
        <f t="shared" si="15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 t="shared" si="12"/>
        <v>1.8688826851485101</v>
      </c>
      <c r="H168" s="16">
        <f t="shared" si="13"/>
        <v>0</v>
      </c>
      <c r="I168" s="16">
        <f t="shared" si="14"/>
        <v>0</v>
      </c>
      <c r="K168" s="16">
        <f>VLOOKUP($D168,'Growth rate'!$B$3:$S$93,8,FALSE)*VLOOKUP($F168,BY_IND_Demand_Drivers!$B$5:$J$100,7,FALSE)</f>
        <v>1.8688826851485101</v>
      </c>
      <c r="L168" s="16">
        <f>VLOOKUP($D168,'Growth rate'!$B$3:$S$93,8,FALSE)*VLOOKUP($F168,BY_IND_Demand_Drivers!$B$5:$J$100,8,FALSE)</f>
        <v>0</v>
      </c>
      <c r="M168" s="16">
        <f>VLOOKUP($D168,'Growth rate'!$B$3:$S$93,8,FALSE)*VLOOKUP($F168,BY_IND_Demand_Drivers!$B$5:$J$100,9,FALSE)</f>
        <v>0</v>
      </c>
      <c r="N168" s="49">
        <f t="shared" si="16"/>
        <v>1</v>
      </c>
    </row>
    <row r="169" spans="1:14">
      <c r="A169" s="16">
        <f t="shared" si="15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 t="shared" si="12"/>
        <v>1.9558906373812746</v>
      </c>
      <c r="H169" s="16">
        <f t="shared" si="13"/>
        <v>0</v>
      </c>
      <c r="I169" s="16">
        <f t="shared" si="14"/>
        <v>0</v>
      </c>
      <c r="K169" s="16">
        <f>VLOOKUP($D169,'Growth rate'!$B$3:$S$93,8,FALSE)*VLOOKUP($F169,BY_IND_Demand_Drivers!$B$5:$J$100,7,FALSE)</f>
        <v>1.9558906373812746</v>
      </c>
      <c r="L169" s="16">
        <f>VLOOKUP($D169,'Growth rate'!$B$3:$S$93,8,FALSE)*VLOOKUP($F169,BY_IND_Demand_Drivers!$B$5:$J$100,8,FALSE)</f>
        <v>0</v>
      </c>
      <c r="M169" s="16">
        <f>VLOOKUP($D169,'Growth rate'!$B$3:$S$93,8,FALSE)*VLOOKUP($F169,BY_IND_Demand_Drivers!$B$5:$J$100,9,FALSE)</f>
        <v>0</v>
      </c>
      <c r="N169" s="49">
        <f t="shared" si="16"/>
        <v>1</v>
      </c>
    </row>
    <row r="170" spans="1:14">
      <c r="A170" s="16">
        <f t="shared" si="15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 t="shared" si="12"/>
        <v>2.042898589614039</v>
      </c>
      <c r="H170" s="16">
        <f t="shared" si="13"/>
        <v>0</v>
      </c>
      <c r="I170" s="16">
        <f t="shared" si="14"/>
        <v>0</v>
      </c>
      <c r="K170" s="16">
        <f>VLOOKUP($D170,'Growth rate'!$B$3:$S$93,8,FALSE)*VLOOKUP($F170,BY_IND_Demand_Drivers!$B$5:$J$100,7,FALSE)</f>
        <v>2.042898589614039</v>
      </c>
      <c r="L170" s="16">
        <f>VLOOKUP($D170,'Growth rate'!$B$3:$S$93,8,FALSE)*VLOOKUP($F170,BY_IND_Demand_Drivers!$B$5:$J$100,8,FALSE)</f>
        <v>0</v>
      </c>
      <c r="M170" s="16">
        <f>VLOOKUP($D170,'Growth rate'!$B$3:$S$93,8,FALSE)*VLOOKUP($F170,BY_IND_Demand_Drivers!$B$5:$J$100,9,FALSE)</f>
        <v>0</v>
      </c>
      <c r="N170" s="49">
        <f t="shared" si="16"/>
        <v>1</v>
      </c>
    </row>
    <row r="171" spans="1:14">
      <c r="A171" s="16">
        <f t="shared" si="15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 t="shared" si="12"/>
        <v>2.1299065418468039</v>
      </c>
      <c r="H171" s="16">
        <f t="shared" si="13"/>
        <v>0</v>
      </c>
      <c r="I171" s="16">
        <f t="shared" si="14"/>
        <v>0</v>
      </c>
      <c r="K171" s="16">
        <f>VLOOKUP($D171,'Growth rate'!$B$3:$S$93,8,FALSE)*VLOOKUP($F171,BY_IND_Demand_Drivers!$B$5:$J$100,7,FALSE)</f>
        <v>2.1299065418468039</v>
      </c>
      <c r="L171" s="16">
        <f>VLOOKUP($D171,'Growth rate'!$B$3:$S$93,8,FALSE)*VLOOKUP($F171,BY_IND_Demand_Drivers!$B$5:$J$100,8,FALSE)</f>
        <v>0</v>
      </c>
      <c r="M171" s="16">
        <f>VLOOKUP($D171,'Growth rate'!$B$3:$S$93,8,FALSE)*VLOOKUP($F171,BY_IND_Demand_Drivers!$B$5:$J$100,9,FALSE)</f>
        <v>0</v>
      </c>
      <c r="N171" s="49">
        <f t="shared" si="16"/>
        <v>1</v>
      </c>
    </row>
    <row r="172" spans="1:14">
      <c r="A172" s="16">
        <f t="shared" si="15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 t="shared" si="12"/>
        <v>2.2169144940795684</v>
      </c>
      <c r="H172" s="16">
        <f t="shared" si="13"/>
        <v>0</v>
      </c>
      <c r="I172" s="16">
        <f t="shared" si="14"/>
        <v>0</v>
      </c>
      <c r="K172" s="16">
        <f>VLOOKUP($D172,'Growth rate'!$B$3:$S$93,8,FALSE)*VLOOKUP($F172,BY_IND_Demand_Drivers!$B$5:$J$100,7,FALSE)</f>
        <v>2.2169144940795684</v>
      </c>
      <c r="L172" s="16">
        <f>VLOOKUP($D172,'Growth rate'!$B$3:$S$93,8,FALSE)*VLOOKUP($F172,BY_IND_Demand_Drivers!$B$5:$J$100,8,FALSE)</f>
        <v>0</v>
      </c>
      <c r="M172" s="16">
        <f>VLOOKUP($D172,'Growth rate'!$B$3:$S$93,8,FALSE)*VLOOKUP($F172,BY_IND_Demand_Drivers!$B$5:$J$100,9,FALSE)</f>
        <v>0</v>
      </c>
      <c r="N172" s="49">
        <f t="shared" si="16"/>
        <v>1</v>
      </c>
    </row>
    <row r="173" spans="1:14">
      <c r="A173" s="16">
        <f t="shared" si="15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 t="shared" si="12"/>
        <v>2.3039224463123329</v>
      </c>
      <c r="H173" s="16">
        <f t="shared" si="13"/>
        <v>0</v>
      </c>
      <c r="I173" s="16">
        <f t="shared" si="14"/>
        <v>0</v>
      </c>
      <c r="K173" s="16">
        <f>VLOOKUP($D173,'Growth rate'!$B$3:$S$93,8,FALSE)*VLOOKUP($F173,BY_IND_Demand_Drivers!$B$5:$J$100,7,FALSE)</f>
        <v>2.3039224463123329</v>
      </c>
      <c r="L173" s="16">
        <f>VLOOKUP($D173,'Growth rate'!$B$3:$S$93,8,FALSE)*VLOOKUP($F173,BY_IND_Demand_Drivers!$B$5:$J$100,8,FALSE)</f>
        <v>0</v>
      </c>
      <c r="M173" s="16">
        <f>VLOOKUP($D173,'Growth rate'!$B$3:$S$93,8,FALSE)*VLOOKUP($F173,BY_IND_Demand_Drivers!$B$5:$J$100,9,FALSE)</f>
        <v>0</v>
      </c>
      <c r="N173" s="49">
        <f t="shared" si="16"/>
        <v>1</v>
      </c>
    </row>
    <row r="174" spans="1:14">
      <c r="A174" s="16">
        <f t="shared" si="15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 t="shared" si="12"/>
        <v>2.1518373586905879</v>
      </c>
      <c r="H174" s="16">
        <f t="shared" si="13"/>
        <v>0</v>
      </c>
      <c r="I174" s="16">
        <f t="shared" si="14"/>
        <v>0</v>
      </c>
      <c r="K174" s="16">
        <f>VLOOKUP($D174,'Growth rate'!$B$3:$S$93,8,FALSE)*VLOOKUP($F174,BY_IND_Demand_Drivers!$B$5:$J$100,7,FALSE)</f>
        <v>2.3909303985450974</v>
      </c>
      <c r="L174" s="16">
        <f>VLOOKUP($D174,'Growth rate'!$B$3:$S$93,8,FALSE)*VLOOKUP($F174,BY_IND_Demand_Drivers!$B$5:$J$100,8,FALSE)</f>
        <v>0</v>
      </c>
      <c r="M174" s="16">
        <f>VLOOKUP($D174,'Growth rate'!$B$3:$S$93,8,FALSE)*VLOOKUP($F174,BY_IND_Demand_Drivers!$B$5:$J$100,9,FALSE)</f>
        <v>0</v>
      </c>
      <c r="N174" s="49">
        <f>N92</f>
        <v>0.9</v>
      </c>
    </row>
    <row r="175" spans="1:14">
      <c r="A175" s="16">
        <f t="shared" si="15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 t="shared" si="12"/>
        <v>2.2053651321922971</v>
      </c>
      <c r="H175" s="16">
        <f t="shared" si="13"/>
        <v>0</v>
      </c>
      <c r="I175" s="16">
        <f t="shared" si="14"/>
        <v>0</v>
      </c>
      <c r="K175" s="16">
        <f>VLOOKUP($D175,'Growth rate'!$B$3:$S$93,8,FALSE)*VLOOKUP($F175,BY_IND_Demand_Drivers!$B$5:$J$100,7,FALSE)</f>
        <v>2.4779383507778618</v>
      </c>
      <c r="L175" s="16">
        <f>VLOOKUP($D175,'Growth rate'!$B$3:$S$93,8,FALSE)*VLOOKUP($F175,BY_IND_Demand_Drivers!$B$5:$J$100,8,FALSE)</f>
        <v>0</v>
      </c>
      <c r="M175" s="16">
        <f>VLOOKUP($D175,'Growth rate'!$B$3:$S$93,8,FALSE)*VLOOKUP($F175,BY_IND_Demand_Drivers!$B$5:$J$100,9,FALSE)</f>
        <v>0</v>
      </c>
      <c r="N175" s="49">
        <f t="shared" ref="N175:N238" si="17">N93</f>
        <v>0.89</v>
      </c>
    </row>
    <row r="176" spans="1:14">
      <c r="A176" s="16">
        <f t="shared" si="15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 t="shared" si="12"/>
        <v>2.2571527466493517</v>
      </c>
      <c r="H176" s="16">
        <f t="shared" si="13"/>
        <v>0</v>
      </c>
      <c r="I176" s="16">
        <f t="shared" si="14"/>
        <v>0</v>
      </c>
      <c r="K176" s="16">
        <f>VLOOKUP($D176,'Growth rate'!$B$3:$S$93,8,FALSE)*VLOOKUP($F176,BY_IND_Demand_Drivers!$B$5:$J$100,7,FALSE)</f>
        <v>2.5649463030106268</v>
      </c>
      <c r="L176" s="16">
        <f>VLOOKUP($D176,'Growth rate'!$B$3:$S$93,8,FALSE)*VLOOKUP($F176,BY_IND_Demand_Drivers!$B$5:$J$100,8,FALSE)</f>
        <v>0</v>
      </c>
      <c r="M176" s="16">
        <f>VLOOKUP($D176,'Growth rate'!$B$3:$S$93,8,FALSE)*VLOOKUP($F176,BY_IND_Demand_Drivers!$B$5:$J$100,9,FALSE)</f>
        <v>0</v>
      </c>
      <c r="N176" s="49">
        <f t="shared" si="17"/>
        <v>0.88</v>
      </c>
    </row>
    <row r="177" spans="1:14">
      <c r="A177" s="16">
        <f t="shared" si="15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 t="shared" si="12"/>
        <v>2.3072002020617504</v>
      </c>
      <c r="H177" s="16">
        <f t="shared" si="13"/>
        <v>0</v>
      </c>
      <c r="I177" s="16">
        <f t="shared" si="14"/>
        <v>0</v>
      </c>
      <c r="K177" s="16">
        <f>VLOOKUP($D177,'Growth rate'!$B$3:$S$93,8,FALSE)*VLOOKUP($F177,BY_IND_Demand_Drivers!$B$5:$J$100,7,FALSE)</f>
        <v>2.6519542552433912</v>
      </c>
      <c r="L177" s="16">
        <f>VLOOKUP($D177,'Growth rate'!$B$3:$S$93,8,FALSE)*VLOOKUP($F177,BY_IND_Demand_Drivers!$B$5:$J$100,8,FALSE)</f>
        <v>0</v>
      </c>
      <c r="M177" s="16">
        <f>VLOOKUP($D177,'Growth rate'!$B$3:$S$93,8,FALSE)*VLOOKUP($F177,BY_IND_Demand_Drivers!$B$5:$J$100,9,FALSE)</f>
        <v>0</v>
      </c>
      <c r="N177" s="49">
        <f t="shared" si="17"/>
        <v>0.87</v>
      </c>
    </row>
    <row r="178" spans="1:14">
      <c r="A178" s="16">
        <f t="shared" si="15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 t="shared" si="12"/>
        <v>2.3555074984294939</v>
      </c>
      <c r="H178" s="16">
        <f t="shared" si="13"/>
        <v>0</v>
      </c>
      <c r="I178" s="16">
        <f t="shared" si="14"/>
        <v>0</v>
      </c>
      <c r="K178" s="16">
        <f>VLOOKUP($D178,'Growth rate'!$B$3:$S$93,8,FALSE)*VLOOKUP($F178,BY_IND_Demand_Drivers!$B$5:$J$100,7,FALSE)</f>
        <v>2.7389622074761557</v>
      </c>
      <c r="L178" s="16">
        <f>VLOOKUP($D178,'Growth rate'!$B$3:$S$93,8,FALSE)*VLOOKUP($F178,BY_IND_Demand_Drivers!$B$5:$J$100,8,FALSE)</f>
        <v>0</v>
      </c>
      <c r="M178" s="16">
        <f>VLOOKUP($D178,'Growth rate'!$B$3:$S$93,8,FALSE)*VLOOKUP($F178,BY_IND_Demand_Drivers!$B$5:$J$100,9,FALSE)</f>
        <v>0</v>
      </c>
      <c r="N178" s="49">
        <f t="shared" si="17"/>
        <v>0.86</v>
      </c>
    </row>
    <row r="179" spans="1:14">
      <c r="A179" s="16">
        <f t="shared" si="15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 t="shared" si="12"/>
        <v>2.402074635752582</v>
      </c>
      <c r="H179" s="16">
        <f t="shared" si="13"/>
        <v>0</v>
      </c>
      <c r="I179" s="16">
        <f t="shared" si="14"/>
        <v>0</v>
      </c>
      <c r="K179" s="16">
        <f>VLOOKUP($D179,'Growth rate'!$B$3:$S$93,8,FALSE)*VLOOKUP($F179,BY_IND_Demand_Drivers!$B$5:$J$100,7,FALSE)</f>
        <v>2.8259701597089202</v>
      </c>
      <c r="L179" s="16">
        <f>VLOOKUP($D179,'Growth rate'!$B$3:$S$93,8,FALSE)*VLOOKUP($F179,BY_IND_Demand_Drivers!$B$5:$J$100,8,FALSE)</f>
        <v>0</v>
      </c>
      <c r="M179" s="16">
        <f>VLOOKUP($D179,'Growth rate'!$B$3:$S$93,8,FALSE)*VLOOKUP($F179,BY_IND_Demand_Drivers!$B$5:$J$100,9,FALSE)</f>
        <v>0</v>
      </c>
      <c r="N179" s="49">
        <f t="shared" si="17"/>
        <v>0.85</v>
      </c>
    </row>
    <row r="180" spans="1:14">
      <c r="A180" s="16">
        <f t="shared" si="15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 t="shared" si="12"/>
        <v>2.4396191687511615</v>
      </c>
      <c r="H180" s="16">
        <f t="shared" si="13"/>
        <v>0</v>
      </c>
      <c r="I180" s="16">
        <f t="shared" si="14"/>
        <v>0</v>
      </c>
      <c r="K180" s="16">
        <f>VLOOKUP($D180,'Growth rate'!$B$3:$S$93,8,FALSE)*VLOOKUP($F180,BY_IND_Demand_Drivers!$B$5:$J$100,7,FALSE)</f>
        <v>2.9129781119416851</v>
      </c>
      <c r="L180" s="16">
        <f>VLOOKUP($D180,'Growth rate'!$B$3:$S$93,8,FALSE)*VLOOKUP($F180,BY_IND_Demand_Drivers!$B$5:$J$100,8,FALSE)</f>
        <v>0</v>
      </c>
      <c r="M180" s="16">
        <f>VLOOKUP($D180,'Growth rate'!$B$3:$S$93,8,FALSE)*VLOOKUP($F180,BY_IND_Demand_Drivers!$B$5:$J$100,9,FALSE)</f>
        <v>0</v>
      </c>
      <c r="N180" s="49">
        <f t="shared" si="17"/>
        <v>0.83750000000000002</v>
      </c>
    </row>
    <row r="181" spans="1:14">
      <c r="A181" s="16">
        <f t="shared" si="15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 t="shared" si="12"/>
        <v>2.4749885029439209</v>
      </c>
      <c r="H181" s="16">
        <f t="shared" si="13"/>
        <v>0</v>
      </c>
      <c r="I181" s="16">
        <f t="shared" si="14"/>
        <v>0</v>
      </c>
      <c r="K181" s="16">
        <f>VLOOKUP($D181,'Growth rate'!$B$3:$S$93,8,FALSE)*VLOOKUP($F181,BY_IND_Demand_Drivers!$B$5:$J$100,7,FALSE)</f>
        <v>2.99998606417445</v>
      </c>
      <c r="L181" s="16">
        <f>VLOOKUP($D181,'Growth rate'!$B$3:$S$93,8,FALSE)*VLOOKUP($F181,BY_IND_Demand_Drivers!$B$5:$J$100,8,FALSE)</f>
        <v>0</v>
      </c>
      <c r="M181" s="16">
        <f>VLOOKUP($D181,'Growth rate'!$B$3:$S$93,8,FALSE)*VLOOKUP($F181,BY_IND_Demand_Drivers!$B$5:$J$100,9,FALSE)</f>
        <v>0</v>
      </c>
      <c r="N181" s="49">
        <f t="shared" si="17"/>
        <v>0.82499999999999996</v>
      </c>
    </row>
    <row r="182" spans="1:14">
      <c r="A182" s="16">
        <f t="shared" si="15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 t="shared" si="12"/>
        <v>2.5081826383308616</v>
      </c>
      <c r="H182" s="16">
        <f t="shared" si="13"/>
        <v>0</v>
      </c>
      <c r="I182" s="16">
        <f t="shared" si="14"/>
        <v>0</v>
      </c>
      <c r="K182" s="16">
        <f>VLOOKUP($D182,'Growth rate'!$B$3:$S$93,8,FALSE)*VLOOKUP($F182,BY_IND_Demand_Drivers!$B$5:$J$100,7,FALSE)</f>
        <v>3.0869940164072145</v>
      </c>
      <c r="L182" s="16">
        <f>VLOOKUP($D182,'Growth rate'!$B$3:$S$93,8,FALSE)*VLOOKUP($F182,BY_IND_Demand_Drivers!$B$5:$J$100,8,FALSE)</f>
        <v>0</v>
      </c>
      <c r="M182" s="16">
        <f>VLOOKUP($D182,'Growth rate'!$B$3:$S$93,8,FALSE)*VLOOKUP($F182,BY_IND_Demand_Drivers!$B$5:$J$100,9,FALSE)</f>
        <v>0</v>
      </c>
      <c r="N182" s="49">
        <f t="shared" si="17"/>
        <v>0.8125</v>
      </c>
    </row>
    <row r="183" spans="1:14">
      <c r="A183" s="16">
        <f t="shared" si="15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 t="shared" si="12"/>
        <v>2.5392015749119832</v>
      </c>
      <c r="H183" s="16">
        <f t="shared" si="13"/>
        <v>0</v>
      </c>
      <c r="I183" s="16">
        <f t="shared" si="14"/>
        <v>0</v>
      </c>
      <c r="K183" s="16">
        <f>VLOOKUP($D183,'Growth rate'!$B$3:$S$93,8,FALSE)*VLOOKUP($F183,BY_IND_Demand_Drivers!$B$5:$J$100,7,FALSE)</f>
        <v>3.174001968639979</v>
      </c>
      <c r="L183" s="16">
        <f>VLOOKUP($D183,'Growth rate'!$B$3:$S$93,8,FALSE)*VLOOKUP($F183,BY_IND_Demand_Drivers!$B$5:$J$100,8,FALSE)</f>
        <v>0</v>
      </c>
      <c r="M183" s="16">
        <f>VLOOKUP($D183,'Growth rate'!$B$3:$S$93,8,FALSE)*VLOOKUP($F183,BY_IND_Demand_Drivers!$B$5:$J$100,9,FALSE)</f>
        <v>0</v>
      </c>
      <c r="N183" s="49">
        <f t="shared" si="17"/>
        <v>0.79999999999999993</v>
      </c>
    </row>
    <row r="184" spans="1:14">
      <c r="A184" s="16">
        <f t="shared" si="15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 t="shared" si="12"/>
        <v>2.5680453126872855</v>
      </c>
      <c r="H184" s="16">
        <f t="shared" si="13"/>
        <v>0</v>
      </c>
      <c r="I184" s="16">
        <f t="shared" si="14"/>
        <v>0</v>
      </c>
      <c r="K184" s="16">
        <f>VLOOKUP($D184,'Growth rate'!$B$3:$S$93,8,FALSE)*VLOOKUP($F184,BY_IND_Demand_Drivers!$B$5:$J$100,7,FALSE)</f>
        <v>3.2610099208727434</v>
      </c>
      <c r="L184" s="16">
        <f>VLOOKUP($D184,'Growth rate'!$B$3:$S$93,8,FALSE)*VLOOKUP($F184,BY_IND_Demand_Drivers!$B$5:$J$100,8,FALSE)</f>
        <v>0</v>
      </c>
      <c r="M184" s="16">
        <f>VLOOKUP($D184,'Growth rate'!$B$3:$S$93,8,FALSE)*VLOOKUP($F184,BY_IND_Demand_Drivers!$B$5:$J$100,9,FALSE)</f>
        <v>0</v>
      </c>
      <c r="N184" s="49">
        <f t="shared" si="17"/>
        <v>0.78749999999999998</v>
      </c>
    </row>
    <row r="185" spans="1:14">
      <c r="A185" s="16">
        <f t="shared" si="15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 t="shared" si="12"/>
        <v>2.5947138516567683</v>
      </c>
      <c r="H185" s="16">
        <f t="shared" si="13"/>
        <v>0</v>
      </c>
      <c r="I185" s="16">
        <f t="shared" si="14"/>
        <v>0</v>
      </c>
      <c r="K185" s="16">
        <f>VLOOKUP($D185,'Growth rate'!$B$3:$S$93,8,FALSE)*VLOOKUP($F185,BY_IND_Demand_Drivers!$B$5:$J$100,7,FALSE)</f>
        <v>3.3480178731055079</v>
      </c>
      <c r="L185" s="16">
        <f>VLOOKUP($D185,'Growth rate'!$B$3:$S$93,8,FALSE)*VLOOKUP($F185,BY_IND_Demand_Drivers!$B$5:$J$100,8,FALSE)</f>
        <v>0</v>
      </c>
      <c r="M185" s="16">
        <f>VLOOKUP($D185,'Growth rate'!$B$3:$S$93,8,FALSE)*VLOOKUP($F185,BY_IND_Demand_Drivers!$B$5:$J$100,9,FALSE)</f>
        <v>0</v>
      </c>
      <c r="N185" s="49">
        <f t="shared" si="17"/>
        <v>0.77499999999999991</v>
      </c>
    </row>
    <row r="186" spans="1:14">
      <c r="A186" s="16">
        <f t="shared" si="15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 t="shared" si="12"/>
        <v>2.6192071918204327</v>
      </c>
      <c r="H186" s="16">
        <f t="shared" si="13"/>
        <v>0</v>
      </c>
      <c r="I186" s="16">
        <f t="shared" si="14"/>
        <v>0</v>
      </c>
      <c r="K186" s="16">
        <f>VLOOKUP($D186,'Growth rate'!$B$3:$S$93,8,FALSE)*VLOOKUP($F186,BY_IND_Demand_Drivers!$B$5:$J$100,7,FALSE)</f>
        <v>3.4350258253382728</v>
      </c>
      <c r="L186" s="16">
        <f>VLOOKUP($D186,'Growth rate'!$B$3:$S$93,8,FALSE)*VLOOKUP($F186,BY_IND_Demand_Drivers!$B$5:$J$100,8,FALSE)</f>
        <v>0</v>
      </c>
      <c r="M186" s="16">
        <f>VLOOKUP($D186,'Growth rate'!$B$3:$S$93,8,FALSE)*VLOOKUP($F186,BY_IND_Demand_Drivers!$B$5:$J$100,9,FALSE)</f>
        <v>0</v>
      </c>
      <c r="N186" s="49">
        <f t="shared" si="17"/>
        <v>0.76249999999999996</v>
      </c>
    </row>
    <row r="187" spans="1:14">
      <c r="A187" s="16">
        <f t="shared" si="15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 t="shared" si="12"/>
        <v>2.641525333178278</v>
      </c>
      <c r="H187" s="16">
        <f t="shared" si="13"/>
        <v>0</v>
      </c>
      <c r="I187" s="16">
        <f t="shared" si="14"/>
        <v>0</v>
      </c>
      <c r="K187" s="16">
        <f>VLOOKUP($D187,'Growth rate'!$B$3:$S$93,8,FALSE)*VLOOKUP($F187,BY_IND_Demand_Drivers!$B$5:$J$100,7,FALSE)</f>
        <v>3.5220337775710373</v>
      </c>
      <c r="L187" s="16">
        <f>VLOOKUP($D187,'Growth rate'!$B$3:$S$93,8,FALSE)*VLOOKUP($F187,BY_IND_Demand_Drivers!$B$5:$J$100,8,FALSE)</f>
        <v>0</v>
      </c>
      <c r="M187" s="16">
        <f>VLOOKUP($D187,'Growth rate'!$B$3:$S$93,8,FALSE)*VLOOKUP($F187,BY_IND_Demand_Drivers!$B$5:$J$100,9,FALSE)</f>
        <v>0</v>
      </c>
      <c r="N187" s="49">
        <f t="shared" si="17"/>
        <v>0.75</v>
      </c>
    </row>
    <row r="188" spans="1:14">
      <c r="A188" s="16">
        <f t="shared" si="15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 t="shared" si="12"/>
        <v>2.6616682757303036</v>
      </c>
      <c r="H188" s="16">
        <f t="shared" si="13"/>
        <v>0</v>
      </c>
      <c r="I188" s="16">
        <f t="shared" si="14"/>
        <v>0</v>
      </c>
      <c r="K188" s="16">
        <f>VLOOKUP($D188,'Growth rate'!$B$3:$S$93,8,FALSE)*VLOOKUP($F188,BY_IND_Demand_Drivers!$B$5:$J$100,7,FALSE)</f>
        <v>3.6090417298038018</v>
      </c>
      <c r="L188" s="16">
        <f>VLOOKUP($D188,'Growth rate'!$B$3:$S$93,8,FALSE)*VLOOKUP($F188,BY_IND_Demand_Drivers!$B$5:$J$100,8,FALSE)</f>
        <v>0</v>
      </c>
      <c r="M188" s="16">
        <f>VLOOKUP($D188,'Growth rate'!$B$3:$S$93,8,FALSE)*VLOOKUP($F188,BY_IND_Demand_Drivers!$B$5:$J$100,9,FALSE)</f>
        <v>0</v>
      </c>
      <c r="N188" s="49">
        <f t="shared" si="17"/>
        <v>0.73749999999999993</v>
      </c>
    </row>
    <row r="189" spans="1:14">
      <c r="A189" s="16">
        <f t="shared" si="15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 t="shared" si="12"/>
        <v>2.679636019476511</v>
      </c>
      <c r="H189" s="16">
        <f t="shared" si="13"/>
        <v>0</v>
      </c>
      <c r="I189" s="16">
        <f t="shared" si="14"/>
        <v>0</v>
      </c>
      <c r="K189" s="16">
        <f>VLOOKUP($D189,'Growth rate'!$B$3:$S$93,8,FALSE)*VLOOKUP($F189,BY_IND_Demand_Drivers!$B$5:$J$100,7,FALSE)</f>
        <v>3.6960496820365667</v>
      </c>
      <c r="L189" s="16">
        <f>VLOOKUP($D189,'Growth rate'!$B$3:$S$93,8,FALSE)*VLOOKUP($F189,BY_IND_Demand_Drivers!$B$5:$J$100,8,FALSE)</f>
        <v>0</v>
      </c>
      <c r="M189" s="16">
        <f>VLOOKUP($D189,'Growth rate'!$B$3:$S$93,8,FALSE)*VLOOKUP($F189,BY_IND_Demand_Drivers!$B$5:$J$100,9,FALSE)</f>
        <v>0</v>
      </c>
      <c r="N189" s="49">
        <f t="shared" si="17"/>
        <v>0.72499999999999998</v>
      </c>
    </row>
    <row r="190" spans="1:14">
      <c r="A190" s="16">
        <f t="shared" si="15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 t="shared" si="12"/>
        <v>2.6954285644168974</v>
      </c>
      <c r="H190" s="16">
        <f t="shared" si="13"/>
        <v>0</v>
      </c>
      <c r="I190" s="16">
        <f t="shared" si="14"/>
        <v>0</v>
      </c>
      <c r="K190" s="16">
        <f>VLOOKUP($D190,'Growth rate'!$B$3:$S$93,8,FALSE)*VLOOKUP($F190,BY_IND_Demand_Drivers!$B$5:$J$100,7,FALSE)</f>
        <v>3.7830576342693303</v>
      </c>
      <c r="L190" s="16">
        <f>VLOOKUP($D190,'Growth rate'!$B$3:$S$93,8,FALSE)*VLOOKUP($F190,BY_IND_Demand_Drivers!$B$5:$J$100,8,FALSE)</f>
        <v>0</v>
      </c>
      <c r="M190" s="16">
        <f>VLOOKUP($D190,'Growth rate'!$B$3:$S$93,8,FALSE)*VLOOKUP($F190,BY_IND_Demand_Drivers!$B$5:$J$100,9,FALSE)</f>
        <v>0</v>
      </c>
      <c r="N190" s="49">
        <f t="shared" si="17"/>
        <v>0.71249999999999991</v>
      </c>
    </row>
    <row r="191" spans="1:14">
      <c r="A191" s="16">
        <f t="shared" si="15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 t="shared" si="12"/>
        <v>2.7090459105514673</v>
      </c>
      <c r="H191" s="16">
        <f t="shared" si="13"/>
        <v>0</v>
      </c>
      <c r="I191" s="16">
        <f t="shared" si="14"/>
        <v>0</v>
      </c>
      <c r="K191" s="16">
        <f>VLOOKUP($D191,'Growth rate'!$B$3:$S$93,8,FALSE)*VLOOKUP($F191,BY_IND_Demand_Drivers!$B$5:$J$100,7,FALSE)</f>
        <v>3.8700655865020961</v>
      </c>
      <c r="L191" s="16">
        <f>VLOOKUP($D191,'Growth rate'!$B$3:$S$93,8,FALSE)*VLOOKUP($F191,BY_IND_Demand_Drivers!$B$5:$J$100,8,FALSE)</f>
        <v>0</v>
      </c>
      <c r="M191" s="16">
        <f>VLOOKUP($D191,'Growth rate'!$B$3:$S$93,8,FALSE)*VLOOKUP($F191,BY_IND_Demand_Drivers!$B$5:$J$100,9,FALSE)</f>
        <v>0</v>
      </c>
      <c r="N191" s="49">
        <f t="shared" si="17"/>
        <v>0.7</v>
      </c>
    </row>
    <row r="192" spans="1:14">
      <c r="A192" s="16">
        <f t="shared" si="15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 t="shared" si="12"/>
        <v>2.7204880578802166</v>
      </c>
      <c r="H192" s="16">
        <f t="shared" si="13"/>
        <v>0</v>
      </c>
      <c r="I192" s="16">
        <f t="shared" si="14"/>
        <v>0</v>
      </c>
      <c r="K192" s="16">
        <f>VLOOKUP($D192,'Growth rate'!$B$3:$S$93,8,FALSE)*VLOOKUP($F192,BY_IND_Demand_Drivers!$B$5:$J$100,7,FALSE)</f>
        <v>3.9570735387348606</v>
      </c>
      <c r="L192" s="16">
        <f>VLOOKUP($D192,'Growth rate'!$B$3:$S$93,8,FALSE)*VLOOKUP($F192,BY_IND_Demand_Drivers!$B$5:$J$100,8,FALSE)</f>
        <v>0</v>
      </c>
      <c r="M192" s="16">
        <f>VLOOKUP($D192,'Growth rate'!$B$3:$S$93,8,FALSE)*VLOOKUP($F192,BY_IND_Demand_Drivers!$B$5:$J$100,9,FALSE)</f>
        <v>0</v>
      </c>
      <c r="N192" s="49">
        <f t="shared" si="17"/>
        <v>0.6875</v>
      </c>
    </row>
    <row r="193" spans="1:14">
      <c r="A193" s="16">
        <f t="shared" si="15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 t="shared" si="12"/>
        <v>2.7297550064031468</v>
      </c>
      <c r="H193" s="16">
        <f t="shared" si="13"/>
        <v>0</v>
      </c>
      <c r="I193" s="16">
        <f t="shared" si="14"/>
        <v>0</v>
      </c>
      <c r="K193" s="16">
        <f>VLOOKUP($D193,'Growth rate'!$B$3:$S$93,8,FALSE)*VLOOKUP($F193,BY_IND_Demand_Drivers!$B$5:$J$100,7,FALSE)</f>
        <v>4.044081490967625</v>
      </c>
      <c r="L193" s="16">
        <f>VLOOKUP($D193,'Growth rate'!$B$3:$S$93,8,FALSE)*VLOOKUP($F193,BY_IND_Demand_Drivers!$B$5:$J$100,8,FALSE)</f>
        <v>0</v>
      </c>
      <c r="M193" s="16">
        <f>VLOOKUP($D193,'Growth rate'!$B$3:$S$93,8,FALSE)*VLOOKUP($F193,BY_IND_Demand_Drivers!$B$5:$J$100,9,FALSE)</f>
        <v>0</v>
      </c>
      <c r="N193" s="49">
        <f t="shared" si="17"/>
        <v>0.67499999999999993</v>
      </c>
    </row>
    <row r="194" spans="1:14">
      <c r="A194" s="16">
        <f t="shared" si="15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 t="shared" si="12"/>
        <v>2.7368467561202579</v>
      </c>
      <c r="H194" s="16">
        <f t="shared" si="13"/>
        <v>0</v>
      </c>
      <c r="I194" s="16">
        <f t="shared" si="14"/>
        <v>0</v>
      </c>
      <c r="K194" s="16">
        <f>VLOOKUP($D194,'Growth rate'!$B$3:$S$93,8,FALSE)*VLOOKUP($F194,BY_IND_Demand_Drivers!$B$5:$J$100,7,FALSE)</f>
        <v>4.1310894432003895</v>
      </c>
      <c r="L194" s="16">
        <f>VLOOKUP($D194,'Growth rate'!$B$3:$S$93,8,FALSE)*VLOOKUP($F194,BY_IND_Demand_Drivers!$B$5:$J$100,8,FALSE)</f>
        <v>0</v>
      </c>
      <c r="M194" s="16">
        <f>VLOOKUP($D194,'Growth rate'!$B$3:$S$93,8,FALSE)*VLOOKUP($F194,BY_IND_Demand_Drivers!$B$5:$J$100,9,FALSE)</f>
        <v>0</v>
      </c>
      <c r="N194" s="49">
        <f t="shared" si="17"/>
        <v>0.66249999999999998</v>
      </c>
    </row>
    <row r="195" spans="1:14">
      <c r="A195" s="16">
        <f t="shared" si="15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 t="shared" si="12"/>
        <v>2.7417633070315497</v>
      </c>
      <c r="H195" s="16">
        <f t="shared" si="13"/>
        <v>0</v>
      </c>
      <c r="I195" s="16">
        <f t="shared" si="14"/>
        <v>0</v>
      </c>
      <c r="K195" s="16">
        <f>VLOOKUP($D195,'Growth rate'!$B$3:$S$93,8,FALSE)*VLOOKUP($F195,BY_IND_Demand_Drivers!$B$5:$J$100,7,FALSE)</f>
        <v>4.218097395433154</v>
      </c>
      <c r="L195" s="16">
        <f>VLOOKUP($D195,'Growth rate'!$B$3:$S$93,8,FALSE)*VLOOKUP($F195,BY_IND_Demand_Drivers!$B$5:$J$100,8,FALSE)</f>
        <v>0</v>
      </c>
      <c r="M195" s="16">
        <f>VLOOKUP($D195,'Growth rate'!$B$3:$S$93,8,FALSE)*VLOOKUP($F195,BY_IND_Demand_Drivers!$B$5:$J$100,9,FALSE)</f>
        <v>0</v>
      </c>
      <c r="N195" s="49">
        <f t="shared" si="17"/>
        <v>0.64999999999999991</v>
      </c>
    </row>
    <row r="196" spans="1:14">
      <c r="A196" s="16">
        <f t="shared" si="15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 t="shared" si="12"/>
        <v>2.7445046591370228</v>
      </c>
      <c r="H196" s="16">
        <f t="shared" si="13"/>
        <v>0</v>
      </c>
      <c r="I196" s="16">
        <f t="shared" si="14"/>
        <v>0</v>
      </c>
      <c r="K196" s="16">
        <f>VLOOKUP($D196,'Growth rate'!$B$3:$S$93,8,FALSE)*VLOOKUP($F196,BY_IND_Demand_Drivers!$B$5:$J$100,7,FALSE)</f>
        <v>4.3051053476659185</v>
      </c>
      <c r="L196" s="16">
        <f>VLOOKUP($D196,'Growth rate'!$B$3:$S$93,8,FALSE)*VLOOKUP($F196,BY_IND_Demand_Drivers!$B$5:$J$100,8,FALSE)</f>
        <v>0</v>
      </c>
      <c r="M196" s="16">
        <f>VLOOKUP($D196,'Growth rate'!$B$3:$S$93,8,FALSE)*VLOOKUP($F196,BY_IND_Demand_Drivers!$B$5:$J$100,9,FALSE)</f>
        <v>0</v>
      </c>
      <c r="N196" s="49">
        <f t="shared" si="17"/>
        <v>0.63749999999999996</v>
      </c>
    </row>
    <row r="197" spans="1:14">
      <c r="A197" s="16">
        <f t="shared" si="15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 t="shared" ref="G197:G260" si="18">K197*$N197</f>
        <v>2.7450708124366767</v>
      </c>
      <c r="H197" s="16">
        <f t="shared" ref="H197:H260" si="19">L197*$N197</f>
        <v>0</v>
      </c>
      <c r="I197" s="16">
        <f t="shared" ref="I197:I260" si="20">M197*$N197</f>
        <v>0</v>
      </c>
      <c r="K197" s="16">
        <f>VLOOKUP($D197,'Growth rate'!$B$3:$S$93,8,FALSE)*VLOOKUP($F197,BY_IND_Demand_Drivers!$B$5:$J$100,7,FALSE)</f>
        <v>4.3921132998986829</v>
      </c>
      <c r="L197" s="16">
        <f>VLOOKUP($D197,'Growth rate'!$B$3:$S$93,8,FALSE)*VLOOKUP($F197,BY_IND_Demand_Drivers!$B$5:$J$100,8,FALSE)</f>
        <v>0</v>
      </c>
      <c r="M197" s="16">
        <f>VLOOKUP($D197,'Growth rate'!$B$3:$S$93,8,FALSE)*VLOOKUP($F197,BY_IND_Demand_Drivers!$B$5:$J$100,9,FALSE)</f>
        <v>0</v>
      </c>
      <c r="N197" s="49">
        <f t="shared" si="17"/>
        <v>0.625</v>
      </c>
    </row>
    <row r="198" spans="1:14">
      <c r="A198" s="16">
        <f t="shared" si="15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 t="shared" si="18"/>
        <v>2.743461766930511</v>
      </c>
      <c r="H198" s="16">
        <f t="shared" si="19"/>
        <v>0</v>
      </c>
      <c r="I198" s="16">
        <f t="shared" si="20"/>
        <v>0</v>
      </c>
      <c r="K198" s="16">
        <f>VLOOKUP($D198,'Growth rate'!$B$3:$S$93,8,FALSE)*VLOOKUP($F198,BY_IND_Demand_Drivers!$B$5:$J$100,7,FALSE)</f>
        <v>4.4791212521314474</v>
      </c>
      <c r="L198" s="16">
        <f>VLOOKUP($D198,'Growth rate'!$B$3:$S$93,8,FALSE)*VLOOKUP($F198,BY_IND_Demand_Drivers!$B$5:$J$100,8,FALSE)</f>
        <v>0</v>
      </c>
      <c r="M198" s="16">
        <f>VLOOKUP($D198,'Growth rate'!$B$3:$S$93,8,FALSE)*VLOOKUP($F198,BY_IND_Demand_Drivers!$B$5:$J$100,9,FALSE)</f>
        <v>0</v>
      </c>
      <c r="N198" s="49">
        <f t="shared" si="17"/>
        <v>0.61249999999999993</v>
      </c>
    </row>
    <row r="199" spans="1:14">
      <c r="A199" s="16">
        <f t="shared" si="15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 t="shared" si="18"/>
        <v>2.7396775226185275</v>
      </c>
      <c r="H199" s="16">
        <f t="shared" si="19"/>
        <v>0</v>
      </c>
      <c r="I199" s="16">
        <f t="shared" si="20"/>
        <v>0</v>
      </c>
      <c r="K199" s="16">
        <f>VLOOKUP($D199,'Growth rate'!$B$3:$S$93,8,FALSE)*VLOOKUP($F199,BY_IND_Demand_Drivers!$B$5:$J$100,7,FALSE)</f>
        <v>4.5661292043642128</v>
      </c>
      <c r="L199" s="16">
        <f>VLOOKUP($D199,'Growth rate'!$B$3:$S$93,8,FALSE)*VLOOKUP($F199,BY_IND_Demand_Drivers!$B$5:$J$100,8,FALSE)</f>
        <v>0</v>
      </c>
      <c r="M199" s="16">
        <f>VLOOKUP($D199,'Growth rate'!$B$3:$S$93,8,FALSE)*VLOOKUP($F199,BY_IND_Demand_Drivers!$B$5:$J$100,9,FALSE)</f>
        <v>0</v>
      </c>
      <c r="N199" s="49">
        <f t="shared" si="17"/>
        <v>0.6</v>
      </c>
    </row>
    <row r="200" spans="1:14">
      <c r="A200" s="16">
        <f t="shared" si="15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 t="shared" si="18"/>
        <v>2.7835123629804239</v>
      </c>
      <c r="H200" s="16">
        <f t="shared" si="19"/>
        <v>0</v>
      </c>
      <c r="I200" s="16">
        <f t="shared" si="20"/>
        <v>0</v>
      </c>
      <c r="K200" s="16">
        <f>VLOOKUP($D200,'Growth rate'!$B$3:$S$93,8,FALSE)*VLOOKUP($F200,BY_IND_Demand_Drivers!$B$5:$J$100,7,FALSE)</f>
        <v>4.6391872716340403</v>
      </c>
      <c r="L200" s="16">
        <f>VLOOKUP($D200,'Growth rate'!$B$3:$S$93,8,FALSE)*VLOOKUP($F200,BY_IND_Demand_Drivers!$B$5:$J$100,8,FALSE)</f>
        <v>0</v>
      </c>
      <c r="M200" s="16">
        <f>VLOOKUP($D200,'Growth rate'!$B$3:$S$93,8,FALSE)*VLOOKUP($F200,BY_IND_Demand_Drivers!$B$5:$J$100,9,FALSE)</f>
        <v>0</v>
      </c>
      <c r="N200" s="49">
        <f t="shared" si="17"/>
        <v>0.6</v>
      </c>
    </row>
    <row r="201" spans="1:14">
      <c r="A201" s="16">
        <f t="shared" si="15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 t="shared" si="18"/>
        <v>2.828048560788111</v>
      </c>
      <c r="H201" s="16">
        <f t="shared" si="19"/>
        <v>0</v>
      </c>
      <c r="I201" s="16">
        <f t="shared" si="20"/>
        <v>0</v>
      </c>
      <c r="K201" s="16">
        <f>VLOOKUP($D201,'Growth rate'!$B$3:$S$93,8,FALSE)*VLOOKUP($F201,BY_IND_Demand_Drivers!$B$5:$J$100,7,FALSE)</f>
        <v>4.7134142679801849</v>
      </c>
      <c r="L201" s="16">
        <f>VLOOKUP($D201,'Growth rate'!$B$3:$S$93,8,FALSE)*VLOOKUP($F201,BY_IND_Demand_Drivers!$B$5:$J$100,8,FALSE)</f>
        <v>0</v>
      </c>
      <c r="M201" s="16">
        <f>VLOOKUP($D201,'Growth rate'!$B$3:$S$93,8,FALSE)*VLOOKUP($F201,BY_IND_Demand_Drivers!$B$5:$J$100,9,FALSE)</f>
        <v>0</v>
      </c>
      <c r="N201" s="49">
        <f t="shared" si="17"/>
        <v>0.6</v>
      </c>
    </row>
    <row r="202" spans="1:14">
      <c r="A202" s="16">
        <f t="shared" si="15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 t="shared" si="18"/>
        <v>2.8732973377607203</v>
      </c>
      <c r="H202" s="16">
        <f t="shared" si="19"/>
        <v>0</v>
      </c>
      <c r="I202" s="16">
        <f t="shared" si="20"/>
        <v>0</v>
      </c>
      <c r="K202" s="16">
        <f>VLOOKUP($D202,'Growth rate'!$B$3:$S$93,8,FALSE)*VLOOKUP($F202,BY_IND_Demand_Drivers!$B$5:$J$100,7,FALSE)</f>
        <v>4.7888288962678676</v>
      </c>
      <c r="L202" s="16">
        <f>VLOOKUP($D202,'Growth rate'!$B$3:$S$93,8,FALSE)*VLOOKUP($F202,BY_IND_Demand_Drivers!$B$5:$J$100,8,FALSE)</f>
        <v>0</v>
      </c>
      <c r="M202" s="16">
        <f>VLOOKUP($D202,'Growth rate'!$B$3:$S$93,8,FALSE)*VLOOKUP($F202,BY_IND_Demand_Drivers!$B$5:$J$100,9,FALSE)</f>
        <v>0</v>
      </c>
      <c r="N202" s="49">
        <f t="shared" si="17"/>
        <v>0.6</v>
      </c>
    </row>
    <row r="203" spans="1:14">
      <c r="A203" s="16">
        <f t="shared" si="15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 t="shared" si="18"/>
        <v>2.9192700951648924</v>
      </c>
      <c r="H203" s="16">
        <f t="shared" si="19"/>
        <v>0</v>
      </c>
      <c r="I203" s="16">
        <f t="shared" si="20"/>
        <v>0</v>
      </c>
      <c r="K203" s="16">
        <f>VLOOKUP($D203,'Growth rate'!$B$3:$S$93,8,FALSE)*VLOOKUP($F203,BY_IND_Demand_Drivers!$B$5:$J$100,7,FALSE)</f>
        <v>4.8654501586081542</v>
      </c>
      <c r="L203" s="16">
        <f>VLOOKUP($D203,'Growth rate'!$B$3:$S$93,8,FALSE)*VLOOKUP($F203,BY_IND_Demand_Drivers!$B$5:$J$100,8,FALSE)</f>
        <v>0</v>
      </c>
      <c r="M203" s="16">
        <f>VLOOKUP($D203,'Growth rate'!$B$3:$S$93,8,FALSE)*VLOOKUP($F203,BY_IND_Demand_Drivers!$B$5:$J$100,9,FALSE)</f>
        <v>0</v>
      </c>
      <c r="N203" s="49">
        <f t="shared" si="17"/>
        <v>0.6</v>
      </c>
    </row>
    <row r="204" spans="1:14">
      <c r="A204" s="16">
        <f t="shared" si="15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 t="shared" si="18"/>
        <v>2.96597841668753</v>
      </c>
      <c r="H204" s="16">
        <f t="shared" si="19"/>
        <v>0</v>
      </c>
      <c r="I204" s="16">
        <f t="shared" si="20"/>
        <v>0</v>
      </c>
      <c r="K204" s="16">
        <f>VLOOKUP($D204,'Growth rate'!$B$3:$S$93,8,FALSE)*VLOOKUP($F204,BY_IND_Demand_Drivers!$B$5:$J$100,7,FALSE)</f>
        <v>4.9432973611458833</v>
      </c>
      <c r="L204" s="16">
        <f>VLOOKUP($D204,'Growth rate'!$B$3:$S$93,8,FALSE)*VLOOKUP($F204,BY_IND_Demand_Drivers!$B$5:$J$100,8,FALSE)</f>
        <v>0</v>
      </c>
      <c r="M204" s="16">
        <f>VLOOKUP($D204,'Growth rate'!$B$3:$S$93,8,FALSE)*VLOOKUP($F204,BY_IND_Demand_Drivers!$B$5:$J$100,9,FALSE)</f>
        <v>0</v>
      </c>
      <c r="N204" s="49">
        <f t="shared" si="17"/>
        <v>0.6</v>
      </c>
    </row>
    <row r="205" spans="1:14">
      <c r="A205" s="16">
        <f t="shared" si="15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 t="shared" si="18"/>
        <v>3.0134340713545305</v>
      </c>
      <c r="H205" s="16">
        <f t="shared" si="19"/>
        <v>0</v>
      </c>
      <c r="I205" s="16">
        <f t="shared" si="20"/>
        <v>0</v>
      </c>
      <c r="K205" s="16">
        <f>VLOOKUP($D205,'Growth rate'!$B$3:$S$93,8,FALSE)*VLOOKUP($F205,BY_IND_Demand_Drivers!$B$5:$J$100,7,FALSE)</f>
        <v>5.0223901189242177</v>
      </c>
      <c r="L205" s="16">
        <f>VLOOKUP($D205,'Growth rate'!$B$3:$S$93,8,FALSE)*VLOOKUP($F205,BY_IND_Demand_Drivers!$B$5:$J$100,8,FALSE)</f>
        <v>0</v>
      </c>
      <c r="M205" s="16">
        <f>VLOOKUP($D205,'Growth rate'!$B$3:$S$93,8,FALSE)*VLOOKUP($F205,BY_IND_Demand_Drivers!$B$5:$J$100,9,FALSE)</f>
        <v>0</v>
      </c>
      <c r="N205" s="49">
        <f t="shared" si="17"/>
        <v>0.6</v>
      </c>
    </row>
    <row r="206" spans="1:14">
      <c r="A206" s="16">
        <f t="shared" si="15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 t="shared" si="18"/>
        <v>3.0616490164962031</v>
      </c>
      <c r="H206" s="16">
        <f t="shared" si="19"/>
        <v>0</v>
      </c>
      <c r="I206" s="16">
        <f t="shared" si="20"/>
        <v>0</v>
      </c>
      <c r="K206" s="16">
        <f>VLOOKUP($D206,'Growth rate'!$B$3:$S$93,8,FALSE)*VLOOKUP($F206,BY_IND_Demand_Drivers!$B$5:$J$100,7,FALSE)</f>
        <v>5.1027483608270057</v>
      </c>
      <c r="L206" s="16">
        <f>VLOOKUP($D206,'Growth rate'!$B$3:$S$93,8,FALSE)*VLOOKUP($F206,BY_IND_Demand_Drivers!$B$5:$J$100,8,FALSE)</f>
        <v>0</v>
      </c>
      <c r="M206" s="16">
        <f>VLOOKUP($D206,'Growth rate'!$B$3:$S$93,8,FALSE)*VLOOKUP($F206,BY_IND_Demand_Drivers!$B$5:$J$100,9,FALSE)</f>
        <v>0</v>
      </c>
      <c r="N206" s="49">
        <f t="shared" si="17"/>
        <v>0.6</v>
      </c>
    </row>
    <row r="207" spans="1:14">
      <c r="A207" s="16">
        <f t="shared" si="15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 t="shared" si="18"/>
        <v>3.1106354007601427</v>
      </c>
      <c r="H207" s="16">
        <f t="shared" si="19"/>
        <v>0</v>
      </c>
      <c r="I207" s="16">
        <f t="shared" si="20"/>
        <v>0</v>
      </c>
      <c r="K207" s="16">
        <f>VLOOKUP($D207,'Growth rate'!$B$3:$S$93,8,FALSE)*VLOOKUP($F207,BY_IND_Demand_Drivers!$B$5:$J$100,7,FALSE)</f>
        <v>5.1843923346002381</v>
      </c>
      <c r="L207" s="16">
        <f>VLOOKUP($D207,'Growth rate'!$B$3:$S$93,8,FALSE)*VLOOKUP($F207,BY_IND_Demand_Drivers!$B$5:$J$100,8,FALSE)</f>
        <v>0</v>
      </c>
      <c r="M207" s="16">
        <f>VLOOKUP($D207,'Growth rate'!$B$3:$S$93,8,FALSE)*VLOOKUP($F207,BY_IND_Demand_Drivers!$B$5:$J$100,9,FALSE)</f>
        <v>0</v>
      </c>
      <c r="N207" s="49">
        <f t="shared" si="17"/>
        <v>0.6</v>
      </c>
    </row>
    <row r="208" spans="1:14">
      <c r="A208" s="16">
        <f t="shared" si="15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 t="shared" si="18"/>
        <v>3.160405567172305</v>
      </c>
      <c r="H208" s="16">
        <f t="shared" si="19"/>
        <v>0</v>
      </c>
      <c r="I208" s="16">
        <f t="shared" si="20"/>
        <v>0</v>
      </c>
      <c r="K208" s="16">
        <f>VLOOKUP($D208,'Growth rate'!$B$3:$S$93,8,FALSE)*VLOOKUP($F208,BY_IND_Demand_Drivers!$B$5:$J$100,7,FALSE)</f>
        <v>5.2673426119538416</v>
      </c>
      <c r="L208" s="16">
        <f>VLOOKUP($D208,'Growth rate'!$B$3:$S$93,8,FALSE)*VLOOKUP($F208,BY_IND_Demand_Drivers!$B$5:$J$100,8,FALSE)</f>
        <v>0</v>
      </c>
      <c r="M208" s="16">
        <f>VLOOKUP($D208,'Growth rate'!$B$3:$S$93,8,FALSE)*VLOOKUP($F208,BY_IND_Demand_Drivers!$B$5:$J$100,9,FALSE)</f>
        <v>0</v>
      </c>
      <c r="N208" s="49">
        <f t="shared" si="17"/>
        <v>0.6</v>
      </c>
    </row>
    <row r="209" spans="1:14">
      <c r="A209" s="16">
        <f t="shared" si="15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 t="shared" si="18"/>
        <v>3.2109720562470616</v>
      </c>
      <c r="H209" s="16">
        <f t="shared" si="19"/>
        <v>0</v>
      </c>
      <c r="I209" s="16">
        <f t="shared" si="20"/>
        <v>0</v>
      </c>
      <c r="K209" s="16">
        <f>VLOOKUP($D209,'Growth rate'!$B$3:$S$93,8,FALSE)*VLOOKUP($F209,BY_IND_Demand_Drivers!$B$5:$J$100,7,FALSE)</f>
        <v>5.3516200937451028</v>
      </c>
      <c r="L209" s="16">
        <f>VLOOKUP($D209,'Growth rate'!$B$3:$S$93,8,FALSE)*VLOOKUP($F209,BY_IND_Demand_Drivers!$B$5:$J$100,8,FALSE)</f>
        <v>0</v>
      </c>
      <c r="M209" s="16">
        <f>VLOOKUP($D209,'Growth rate'!$B$3:$S$93,8,FALSE)*VLOOKUP($F209,BY_IND_Demand_Drivers!$B$5:$J$100,9,FALSE)</f>
        <v>0</v>
      </c>
      <c r="N209" s="49">
        <f t="shared" si="17"/>
        <v>0.6</v>
      </c>
    </row>
    <row r="210" spans="1:14">
      <c r="A210" s="16">
        <f t="shared" si="15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 t="shared" si="18"/>
        <v>3.2623476091470147</v>
      </c>
      <c r="H210" s="16">
        <f t="shared" si="19"/>
        <v>0</v>
      </c>
      <c r="I210" s="16">
        <f t="shared" si="20"/>
        <v>0</v>
      </c>
      <c r="K210" s="16">
        <f>VLOOKUP($D210,'Growth rate'!$B$3:$S$93,8,FALSE)*VLOOKUP($F210,BY_IND_Demand_Drivers!$B$5:$J$100,7,FALSE)</f>
        <v>5.4372460152450248</v>
      </c>
      <c r="L210" s="16">
        <f>VLOOKUP($D210,'Growth rate'!$B$3:$S$93,8,FALSE)*VLOOKUP($F210,BY_IND_Demand_Drivers!$B$5:$J$100,8,FALSE)</f>
        <v>0</v>
      </c>
      <c r="M210" s="16">
        <f>VLOOKUP($D210,'Growth rate'!$B$3:$S$93,8,FALSE)*VLOOKUP($F210,BY_IND_Demand_Drivers!$B$5:$J$100,9,FALSE)</f>
        <v>0</v>
      </c>
      <c r="N210" s="49">
        <f t="shared" si="17"/>
        <v>0.6</v>
      </c>
    </row>
    <row r="211" spans="1:14">
      <c r="A211" s="16">
        <f t="shared" si="15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 t="shared" si="18"/>
        <v>3.3145451708933673</v>
      </c>
      <c r="H211" s="16">
        <f t="shared" si="19"/>
        <v>0</v>
      </c>
      <c r="I211" s="16">
        <f t="shared" si="20"/>
        <v>0</v>
      </c>
      <c r="K211" s="16">
        <f>VLOOKUP($D211,'Growth rate'!$B$3:$S$93,8,FALSE)*VLOOKUP($F211,BY_IND_Demand_Drivers!$B$5:$J$100,7,FALSE)</f>
        <v>5.5242419514889454</v>
      </c>
      <c r="L211" s="16">
        <f>VLOOKUP($D211,'Growth rate'!$B$3:$S$93,8,FALSE)*VLOOKUP($F211,BY_IND_Demand_Drivers!$B$5:$J$100,8,FALSE)</f>
        <v>0</v>
      </c>
      <c r="M211" s="16">
        <f>VLOOKUP($D211,'Growth rate'!$B$3:$S$93,8,FALSE)*VLOOKUP($F211,BY_IND_Demand_Drivers!$B$5:$J$100,9,FALSE)</f>
        <v>0</v>
      </c>
      <c r="N211" s="49">
        <f t="shared" si="17"/>
        <v>0.6</v>
      </c>
    </row>
    <row r="212" spans="1:14">
      <c r="A212" s="16">
        <f t="shared" si="15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 t="shared" si="18"/>
        <v>3.367577893627661</v>
      </c>
      <c r="H212" s="16">
        <f t="shared" si="19"/>
        <v>0</v>
      </c>
      <c r="I212" s="16">
        <f t="shared" si="20"/>
        <v>0</v>
      </c>
      <c r="K212" s="16">
        <f>VLOOKUP($D212,'Growth rate'!$B$3:$S$93,8,FALSE)*VLOOKUP($F212,BY_IND_Demand_Drivers!$B$5:$J$100,7,FALSE)</f>
        <v>5.6126298227127682</v>
      </c>
      <c r="L212" s="16">
        <f>VLOOKUP($D212,'Growth rate'!$B$3:$S$93,8,FALSE)*VLOOKUP($F212,BY_IND_Demand_Drivers!$B$5:$J$100,8,FALSE)</f>
        <v>0</v>
      </c>
      <c r="M212" s="16">
        <f>VLOOKUP($D212,'Growth rate'!$B$3:$S$93,8,FALSE)*VLOOKUP($F212,BY_IND_Demand_Drivers!$B$5:$J$100,9,FALSE)</f>
        <v>0</v>
      </c>
      <c r="N212" s="49">
        <f t="shared" si="17"/>
        <v>0.6</v>
      </c>
    </row>
    <row r="213" spans="1:14">
      <c r="A213" s="16">
        <f t="shared" si="15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 t="shared" si="18"/>
        <v>3.4214591399257039</v>
      </c>
      <c r="H213" s="16">
        <f t="shared" si="19"/>
        <v>0</v>
      </c>
      <c r="I213" s="16">
        <f t="shared" si="20"/>
        <v>0</v>
      </c>
      <c r="K213" s="16">
        <f>VLOOKUP($D213,'Growth rate'!$B$3:$S$93,8,FALSE)*VLOOKUP($F213,BY_IND_Demand_Drivers!$B$5:$J$100,7,FALSE)</f>
        <v>5.7024318998761734</v>
      </c>
      <c r="L213" s="16">
        <f>VLOOKUP($D213,'Growth rate'!$B$3:$S$93,8,FALSE)*VLOOKUP($F213,BY_IND_Demand_Drivers!$B$5:$J$100,8,FALSE)</f>
        <v>0</v>
      </c>
      <c r="M213" s="16">
        <f>VLOOKUP($D213,'Growth rate'!$B$3:$S$93,8,FALSE)*VLOOKUP($F213,BY_IND_Demand_Drivers!$B$5:$J$100,9,FALSE)</f>
        <v>0</v>
      </c>
      <c r="N213" s="49">
        <f t="shared" si="17"/>
        <v>0.6</v>
      </c>
    </row>
    <row r="214" spans="1:14">
      <c r="A214" s="16">
        <f t="shared" si="15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 t="shared" si="18"/>
        <v>3.4762024861645151</v>
      </c>
      <c r="H214" s="16">
        <f t="shared" si="19"/>
        <v>0</v>
      </c>
      <c r="I214" s="16">
        <f t="shared" si="20"/>
        <v>0</v>
      </c>
      <c r="K214" s="16">
        <f>VLOOKUP($D214,'Growth rate'!$B$3:$S$93,8,FALSE)*VLOOKUP($F214,BY_IND_Demand_Drivers!$B$5:$J$100,7,FALSE)</f>
        <v>5.7936708102741923</v>
      </c>
      <c r="L214" s="16">
        <f>VLOOKUP($D214,'Growth rate'!$B$3:$S$93,8,FALSE)*VLOOKUP($F214,BY_IND_Demand_Drivers!$B$5:$J$100,8,FALSE)</f>
        <v>0</v>
      </c>
      <c r="M214" s="16">
        <f>VLOOKUP($D214,'Growth rate'!$B$3:$S$93,8,FALSE)*VLOOKUP($F214,BY_IND_Demand_Drivers!$B$5:$J$100,9,FALSE)</f>
        <v>0</v>
      </c>
      <c r="N214" s="49">
        <f t="shared" si="17"/>
        <v>0.6</v>
      </c>
    </row>
    <row r="215" spans="1:14">
      <c r="A215" s="16">
        <f t="shared" ref="A215:A278" si="21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 t="shared" si="18"/>
        <v>3.5318217259431472</v>
      </c>
      <c r="H215" s="16">
        <f t="shared" si="19"/>
        <v>0</v>
      </c>
      <c r="I215" s="16">
        <f t="shared" si="20"/>
        <v>0</v>
      </c>
      <c r="K215" s="16">
        <f>VLOOKUP($D215,'Growth rate'!$B$3:$S$93,8,FALSE)*VLOOKUP($F215,BY_IND_Demand_Drivers!$B$5:$J$100,7,FALSE)</f>
        <v>5.8863695432385787</v>
      </c>
      <c r="L215" s="16">
        <f>VLOOKUP($D215,'Growth rate'!$B$3:$S$93,8,FALSE)*VLOOKUP($F215,BY_IND_Demand_Drivers!$B$5:$J$100,8,FALSE)</f>
        <v>0</v>
      </c>
      <c r="M215" s="16">
        <f>VLOOKUP($D215,'Growth rate'!$B$3:$S$93,8,FALSE)*VLOOKUP($F215,BY_IND_Demand_Drivers!$B$5:$J$100,9,FALSE)</f>
        <v>0</v>
      </c>
      <c r="N215" s="49">
        <f t="shared" si="17"/>
        <v>0.6</v>
      </c>
    </row>
    <row r="216" spans="1:14">
      <c r="A216" s="16">
        <f t="shared" si="21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 t="shared" si="18"/>
        <v>3.5883308735582378</v>
      </c>
      <c r="H216" s="16">
        <f t="shared" si="19"/>
        <v>0</v>
      </c>
      <c r="I216" s="16">
        <f t="shared" si="20"/>
        <v>0</v>
      </c>
      <c r="K216" s="16">
        <f>VLOOKUP($D216,'Growth rate'!$B$3:$S$93,8,FALSE)*VLOOKUP($F216,BY_IND_Demand_Drivers!$B$5:$J$100,7,FALSE)</f>
        <v>5.9805514559303967</v>
      </c>
      <c r="L216" s="16">
        <f>VLOOKUP($D216,'Growth rate'!$B$3:$S$93,8,FALSE)*VLOOKUP($F216,BY_IND_Demand_Drivers!$B$5:$J$100,8,FALSE)</f>
        <v>0</v>
      </c>
      <c r="M216" s="16">
        <f>VLOOKUP($D216,'Growth rate'!$B$3:$S$93,8,FALSE)*VLOOKUP($F216,BY_IND_Demand_Drivers!$B$5:$J$100,9,FALSE)</f>
        <v>0</v>
      </c>
      <c r="N216" s="49">
        <f t="shared" si="17"/>
        <v>0.6</v>
      </c>
    </row>
    <row r="217" spans="1:14">
      <c r="A217" s="16">
        <f t="shared" si="21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 t="shared" si="18"/>
        <v>3.6457441675351694</v>
      </c>
      <c r="H217" s="16">
        <f t="shared" si="19"/>
        <v>0</v>
      </c>
      <c r="I217" s="16">
        <f t="shared" si="20"/>
        <v>0</v>
      </c>
      <c r="K217" s="16">
        <f>VLOOKUP($D217,'Growth rate'!$B$3:$S$93,8,FALSE)*VLOOKUP($F217,BY_IND_Demand_Drivers!$B$5:$J$100,7,FALSE)</f>
        <v>6.0762402792252823</v>
      </c>
      <c r="L217" s="16">
        <f>VLOOKUP($D217,'Growth rate'!$B$3:$S$93,8,FALSE)*VLOOKUP($F217,BY_IND_Demand_Drivers!$B$5:$J$100,8,FALSE)</f>
        <v>0</v>
      </c>
      <c r="M217" s="16">
        <f>VLOOKUP($D217,'Growth rate'!$B$3:$S$93,8,FALSE)*VLOOKUP($F217,BY_IND_Demand_Drivers!$B$5:$J$100,9,FALSE)</f>
        <v>0</v>
      </c>
      <c r="N217" s="49">
        <f t="shared" si="17"/>
        <v>0.6</v>
      </c>
    </row>
    <row r="218" spans="1:14">
      <c r="A218" s="16">
        <f t="shared" si="21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 t="shared" si="18"/>
        <v>3.7040760742157324</v>
      </c>
      <c r="H218" s="16">
        <f t="shared" si="19"/>
        <v>0</v>
      </c>
      <c r="I218" s="16">
        <f t="shared" si="20"/>
        <v>0</v>
      </c>
      <c r="K218" s="16">
        <f>VLOOKUP($D218,'Growth rate'!$B$3:$S$93,8,FALSE)*VLOOKUP($F218,BY_IND_Demand_Drivers!$B$5:$J$100,7,FALSE)</f>
        <v>6.1734601236928874</v>
      </c>
      <c r="L218" s="16">
        <f>VLOOKUP($D218,'Growth rate'!$B$3:$S$93,8,FALSE)*VLOOKUP($F218,BY_IND_Demand_Drivers!$B$5:$J$100,8,FALSE)</f>
        <v>0</v>
      </c>
      <c r="M218" s="16">
        <f>VLOOKUP($D218,'Growth rate'!$B$3:$S$93,8,FALSE)*VLOOKUP($F218,BY_IND_Demand_Drivers!$B$5:$J$100,9,FALSE)</f>
        <v>0</v>
      </c>
      <c r="N218" s="49">
        <f t="shared" si="17"/>
        <v>0.6</v>
      </c>
    </row>
    <row r="219" spans="1:14">
      <c r="A219" s="16">
        <f t="shared" si="21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 t="shared" si="18"/>
        <v>3.7633412914031847</v>
      </c>
      <c r="H219" s="16">
        <f t="shared" si="19"/>
        <v>0</v>
      </c>
      <c r="I219" s="16">
        <f t="shared" si="20"/>
        <v>0</v>
      </c>
      <c r="K219" s="16">
        <f>VLOOKUP($D219,'Growth rate'!$B$3:$S$93,8,FALSE)*VLOOKUP($F219,BY_IND_Demand_Drivers!$B$5:$J$100,7,FALSE)</f>
        <v>6.2722354856719749</v>
      </c>
      <c r="L219" s="16">
        <f>VLOOKUP($D219,'Growth rate'!$B$3:$S$93,8,FALSE)*VLOOKUP($F219,BY_IND_Demand_Drivers!$B$5:$J$100,8,FALSE)</f>
        <v>0</v>
      </c>
      <c r="M219" s="16">
        <f>VLOOKUP($D219,'Growth rate'!$B$3:$S$93,8,FALSE)*VLOOKUP($F219,BY_IND_Demand_Drivers!$B$5:$J$100,9,FALSE)</f>
        <v>0</v>
      </c>
      <c r="N219" s="49">
        <f t="shared" si="17"/>
        <v>0.6</v>
      </c>
    </row>
    <row r="220" spans="1:14">
      <c r="A220" s="16">
        <f t="shared" si="21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 t="shared" si="18"/>
        <v>3.8235547520656357</v>
      </c>
      <c r="H220" s="16">
        <f t="shared" si="19"/>
        <v>0</v>
      </c>
      <c r="I220" s="16">
        <f t="shared" si="20"/>
        <v>0</v>
      </c>
      <c r="K220" s="16">
        <f>VLOOKUP($D220,'Growth rate'!$B$3:$S$93,8,FALSE)*VLOOKUP($F220,BY_IND_Demand_Drivers!$B$5:$J$100,7,FALSE)</f>
        <v>6.3725912534427263</v>
      </c>
      <c r="L220" s="16">
        <f>VLOOKUP($D220,'Growth rate'!$B$3:$S$93,8,FALSE)*VLOOKUP($F220,BY_IND_Demand_Drivers!$B$5:$J$100,8,FALSE)</f>
        <v>0</v>
      </c>
      <c r="M220" s="16">
        <f>VLOOKUP($D220,'Growth rate'!$B$3:$S$93,8,FALSE)*VLOOKUP($F220,BY_IND_Demand_Drivers!$B$5:$J$100,9,FALSE)</f>
        <v>0</v>
      </c>
      <c r="N220" s="49">
        <f t="shared" si="17"/>
        <v>0.6</v>
      </c>
    </row>
    <row r="221" spans="1:14">
      <c r="A221" s="16">
        <f t="shared" si="21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 t="shared" si="18"/>
        <v>3.884731628098685</v>
      </c>
      <c r="H221" s="16">
        <f t="shared" si="19"/>
        <v>0</v>
      </c>
      <c r="I221" s="16">
        <f t="shared" si="20"/>
        <v>0</v>
      </c>
      <c r="K221" s="16">
        <f>VLOOKUP($D221,'Growth rate'!$B$3:$S$93,8,FALSE)*VLOOKUP($F221,BY_IND_Demand_Drivers!$B$5:$J$100,7,FALSE)</f>
        <v>6.4745527134978085</v>
      </c>
      <c r="L221" s="16">
        <f>VLOOKUP($D221,'Growth rate'!$B$3:$S$93,8,FALSE)*VLOOKUP($F221,BY_IND_Demand_Drivers!$B$5:$J$100,8,FALSE)</f>
        <v>0</v>
      </c>
      <c r="M221" s="16">
        <f>VLOOKUP($D221,'Growth rate'!$B$3:$S$93,8,FALSE)*VLOOKUP($F221,BY_IND_Demand_Drivers!$B$5:$J$100,9,FALSE)</f>
        <v>0</v>
      </c>
      <c r="N221" s="49">
        <f t="shared" si="17"/>
        <v>0.6</v>
      </c>
    </row>
    <row r="222" spans="1:14">
      <c r="A222" s="16">
        <f t="shared" si="21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 t="shared" si="18"/>
        <v>3.946887334148264</v>
      </c>
      <c r="H222" s="16">
        <f t="shared" si="19"/>
        <v>0</v>
      </c>
      <c r="I222" s="16">
        <f t="shared" si="20"/>
        <v>0</v>
      </c>
      <c r="K222" s="16">
        <f>VLOOKUP($D222,'Growth rate'!$B$3:$S$93,8,FALSE)*VLOOKUP($F222,BY_IND_Demand_Drivers!$B$5:$J$100,7,FALSE)</f>
        <v>6.5781455569137739</v>
      </c>
      <c r="L222" s="16">
        <f>VLOOKUP($D222,'Growth rate'!$B$3:$S$93,8,FALSE)*VLOOKUP($F222,BY_IND_Demand_Drivers!$B$5:$J$100,8,FALSE)</f>
        <v>0</v>
      </c>
      <c r="M222" s="16">
        <f>VLOOKUP($D222,'Growth rate'!$B$3:$S$93,8,FALSE)*VLOOKUP($F222,BY_IND_Demand_Drivers!$B$5:$J$100,9,FALSE)</f>
        <v>0</v>
      </c>
      <c r="N222" s="49">
        <f t="shared" si="17"/>
        <v>0.6</v>
      </c>
    </row>
    <row r="223" spans="1:14">
      <c r="A223" s="16">
        <f t="shared" si="21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 t="shared" si="18"/>
        <v>4.0100375314946364</v>
      </c>
      <c r="H223" s="16">
        <f t="shared" si="19"/>
        <v>0</v>
      </c>
      <c r="I223" s="16">
        <f t="shared" si="20"/>
        <v>0</v>
      </c>
      <c r="K223" s="16">
        <f>VLOOKUP($D223,'Growth rate'!$B$3:$S$93,8,FALSE)*VLOOKUP($F223,BY_IND_Demand_Drivers!$B$5:$J$100,7,FALSE)</f>
        <v>6.6833958858243943</v>
      </c>
      <c r="L223" s="16">
        <f>VLOOKUP($D223,'Growth rate'!$B$3:$S$93,8,FALSE)*VLOOKUP($F223,BY_IND_Demand_Drivers!$B$5:$J$100,8,FALSE)</f>
        <v>0</v>
      </c>
      <c r="M223" s="16">
        <f>VLOOKUP($D223,'Growth rate'!$B$3:$S$93,8,FALSE)*VLOOKUP($F223,BY_IND_Demand_Drivers!$B$5:$J$100,9,FALSE)</f>
        <v>0</v>
      </c>
      <c r="N223" s="49">
        <f t="shared" si="17"/>
        <v>0.6</v>
      </c>
    </row>
    <row r="224" spans="1:14">
      <c r="A224" s="16">
        <f t="shared" si="21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 t="shared" si="18"/>
        <v>4.0741981319985499</v>
      </c>
      <c r="H224" s="16">
        <f t="shared" si="19"/>
        <v>0</v>
      </c>
      <c r="I224" s="16">
        <f t="shared" si="20"/>
        <v>0</v>
      </c>
      <c r="K224" s="16">
        <f>VLOOKUP($D224,'Growth rate'!$B$3:$S$93,8,FALSE)*VLOOKUP($F224,BY_IND_Demand_Drivers!$B$5:$J$100,7,FALSE)</f>
        <v>6.7903302199975828</v>
      </c>
      <c r="L224" s="16">
        <f>VLOOKUP($D224,'Growth rate'!$B$3:$S$93,8,FALSE)*VLOOKUP($F224,BY_IND_Demand_Drivers!$B$5:$J$100,8,FALSE)</f>
        <v>0</v>
      </c>
      <c r="M224" s="16">
        <f>VLOOKUP($D224,'Growth rate'!$B$3:$S$93,8,FALSE)*VLOOKUP($F224,BY_IND_Demand_Drivers!$B$5:$J$100,9,FALSE)</f>
        <v>0</v>
      </c>
      <c r="N224" s="49">
        <f t="shared" si="17"/>
        <v>0.6</v>
      </c>
    </row>
    <row r="225" spans="1:14">
      <c r="A225" s="16">
        <f t="shared" si="21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 t="shared" si="18"/>
        <v>4.1393853021105276</v>
      </c>
      <c r="H225" s="16">
        <f t="shared" si="19"/>
        <v>0</v>
      </c>
      <c r="I225" s="16">
        <f t="shared" si="20"/>
        <v>0</v>
      </c>
      <c r="K225" s="16">
        <f>VLOOKUP($D225,'Growth rate'!$B$3:$S$93,8,FALSE)*VLOOKUP($F225,BY_IND_Demand_Drivers!$B$5:$J$100,7,FALSE)</f>
        <v>6.898975503517546</v>
      </c>
      <c r="L225" s="16">
        <f>VLOOKUP($D225,'Growth rate'!$B$3:$S$93,8,FALSE)*VLOOKUP($F225,BY_IND_Demand_Drivers!$B$5:$J$100,8,FALSE)</f>
        <v>0</v>
      </c>
      <c r="M225" s="16">
        <f>VLOOKUP($D225,'Growth rate'!$B$3:$S$93,8,FALSE)*VLOOKUP($F225,BY_IND_Demand_Drivers!$B$5:$J$100,9,FALSE)</f>
        <v>0</v>
      </c>
      <c r="N225" s="49">
        <f t="shared" si="17"/>
        <v>0.6</v>
      </c>
    </row>
    <row r="226" spans="1:14">
      <c r="A226" s="16">
        <f t="shared" si="21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 t="shared" si="18"/>
        <v>4.2056154669442947</v>
      </c>
      <c r="H226" s="16">
        <f t="shared" si="19"/>
        <v>0</v>
      </c>
      <c r="I226" s="16">
        <f t="shared" si="20"/>
        <v>0</v>
      </c>
      <c r="K226" s="16">
        <f>VLOOKUP($D226,'Growth rate'!$B$3:$S$93,8,FALSE)*VLOOKUP($F226,BY_IND_Demand_Drivers!$B$5:$J$100,7,FALSE)</f>
        <v>7.0093591115738247</v>
      </c>
      <c r="L226" s="16">
        <f>VLOOKUP($D226,'Growth rate'!$B$3:$S$93,8,FALSE)*VLOOKUP($F226,BY_IND_Demand_Drivers!$B$5:$J$100,8,FALSE)</f>
        <v>0</v>
      </c>
      <c r="M226" s="16">
        <f>VLOOKUP($D226,'Growth rate'!$B$3:$S$93,8,FALSE)*VLOOKUP($F226,BY_IND_Demand_Drivers!$B$5:$J$100,9,FALSE)</f>
        <v>0</v>
      </c>
      <c r="N226" s="49">
        <f t="shared" si="17"/>
        <v>0.6</v>
      </c>
    </row>
    <row r="227" spans="1:14">
      <c r="A227" s="16">
        <f t="shared" si="21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 t="shared" si="18"/>
        <v>4.2729053144154046</v>
      </c>
      <c r="H227" s="16">
        <f t="shared" si="19"/>
        <v>0</v>
      </c>
      <c r="I227" s="16">
        <f t="shared" si="20"/>
        <v>0</v>
      </c>
      <c r="K227" s="16">
        <f>VLOOKUP($D227,'Growth rate'!$B$3:$S$93,8,FALSE)*VLOOKUP($F227,BY_IND_Demand_Drivers!$B$5:$J$100,7,FALSE)</f>
        <v>7.1215088573590073</v>
      </c>
      <c r="L227" s="16">
        <f>VLOOKUP($D227,'Growth rate'!$B$3:$S$93,8,FALSE)*VLOOKUP($F227,BY_IND_Demand_Drivers!$B$5:$J$100,8,FALSE)</f>
        <v>0</v>
      </c>
      <c r="M227" s="16">
        <f>VLOOKUP($D227,'Growth rate'!$B$3:$S$93,8,FALSE)*VLOOKUP($F227,BY_IND_Demand_Drivers!$B$5:$J$100,9,FALSE)</f>
        <v>0</v>
      </c>
      <c r="N227" s="49">
        <f t="shared" si="17"/>
        <v>0.6</v>
      </c>
    </row>
    <row r="228" spans="1:14">
      <c r="A228" s="16">
        <f t="shared" si="21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 t="shared" si="18"/>
        <v>4.3412717994460515</v>
      </c>
      <c r="H228" s="16">
        <f t="shared" si="19"/>
        <v>0</v>
      </c>
      <c r="I228" s="16">
        <f t="shared" si="20"/>
        <v>0</v>
      </c>
      <c r="K228" s="16">
        <f>VLOOKUP($D228,'Growth rate'!$B$3:$S$93,8,FALSE)*VLOOKUP($F228,BY_IND_Demand_Drivers!$B$5:$J$100,7,FALSE)</f>
        <v>7.2354529990767524</v>
      </c>
      <c r="L228" s="16">
        <f>VLOOKUP($D228,'Growth rate'!$B$3:$S$93,8,FALSE)*VLOOKUP($F228,BY_IND_Demand_Drivers!$B$5:$J$100,8,FALSE)</f>
        <v>0</v>
      </c>
      <c r="M228" s="16">
        <f>VLOOKUP($D228,'Growth rate'!$B$3:$S$93,8,FALSE)*VLOOKUP($F228,BY_IND_Demand_Drivers!$B$5:$J$100,9,FALSE)</f>
        <v>0</v>
      </c>
      <c r="N228" s="49">
        <f t="shared" si="17"/>
        <v>0.6</v>
      </c>
    </row>
    <row r="229" spans="1:14">
      <c r="A229" s="16">
        <f t="shared" si="21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 t="shared" si="18"/>
        <v>4.4107321482371882</v>
      </c>
      <c r="H229" s="16">
        <f t="shared" si="19"/>
        <v>0</v>
      </c>
      <c r="I229" s="16">
        <f t="shared" si="20"/>
        <v>0</v>
      </c>
      <c r="K229" s="16">
        <f>VLOOKUP($D229,'Growth rate'!$B$3:$S$93,8,FALSE)*VLOOKUP($F229,BY_IND_Demand_Drivers!$B$5:$J$100,7,FALSE)</f>
        <v>7.3512202470619803</v>
      </c>
      <c r="L229" s="16">
        <f>VLOOKUP($D229,'Growth rate'!$B$3:$S$93,8,FALSE)*VLOOKUP($F229,BY_IND_Demand_Drivers!$B$5:$J$100,8,FALSE)</f>
        <v>0</v>
      </c>
      <c r="M229" s="16">
        <f>VLOOKUP($D229,'Growth rate'!$B$3:$S$93,8,FALSE)*VLOOKUP($F229,BY_IND_Demand_Drivers!$B$5:$J$100,9,FALSE)</f>
        <v>0</v>
      </c>
      <c r="N229" s="49">
        <f t="shared" si="17"/>
        <v>0.6</v>
      </c>
    </row>
    <row r="230" spans="1:14">
      <c r="A230" s="16">
        <f t="shared" si="21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 t="shared" si="18"/>
        <v>4.4813038626089829</v>
      </c>
      <c r="H230" s="16">
        <f t="shared" si="19"/>
        <v>0</v>
      </c>
      <c r="I230" s="16">
        <f t="shared" si="20"/>
        <v>0</v>
      </c>
      <c r="K230" s="16">
        <f>VLOOKUP($D230,'Growth rate'!$B$3:$S$93,8,FALSE)*VLOOKUP($F230,BY_IND_Demand_Drivers!$B$5:$J$100,7,FALSE)</f>
        <v>7.4688397710149719</v>
      </c>
      <c r="L230" s="16">
        <f>VLOOKUP($D230,'Growth rate'!$B$3:$S$93,8,FALSE)*VLOOKUP($F230,BY_IND_Demand_Drivers!$B$5:$J$100,8,FALSE)</f>
        <v>0</v>
      </c>
      <c r="M230" s="16">
        <f>VLOOKUP($D230,'Growth rate'!$B$3:$S$93,8,FALSE)*VLOOKUP($F230,BY_IND_Demand_Drivers!$B$5:$J$100,9,FALSE)</f>
        <v>0</v>
      </c>
      <c r="N230" s="49">
        <f t="shared" si="17"/>
        <v>0.6</v>
      </c>
    </row>
    <row r="231" spans="1:14">
      <c r="A231" s="16">
        <f t="shared" si="21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 t="shared" si="18"/>
        <v>4.5530047244107275</v>
      </c>
      <c r="H231" s="16">
        <f t="shared" si="19"/>
        <v>0</v>
      </c>
      <c r="I231" s="16">
        <f t="shared" si="20"/>
        <v>0</v>
      </c>
      <c r="K231" s="16">
        <f>VLOOKUP($D231,'Growth rate'!$B$3:$S$93,8,FALSE)*VLOOKUP($F231,BY_IND_Demand_Drivers!$B$5:$J$100,7,FALSE)</f>
        <v>7.5883412073512124</v>
      </c>
      <c r="L231" s="16">
        <f>VLOOKUP($D231,'Growth rate'!$B$3:$S$93,8,FALSE)*VLOOKUP($F231,BY_IND_Demand_Drivers!$B$5:$J$100,8,FALSE)</f>
        <v>0</v>
      </c>
      <c r="M231" s="16">
        <f>VLOOKUP($D231,'Growth rate'!$B$3:$S$93,8,FALSE)*VLOOKUP($F231,BY_IND_Demand_Drivers!$B$5:$J$100,9,FALSE)</f>
        <v>0</v>
      </c>
      <c r="N231" s="49">
        <f t="shared" si="17"/>
        <v>0.6</v>
      </c>
    </row>
    <row r="232" spans="1:14">
      <c r="A232" s="16">
        <f t="shared" si="21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 t="shared" si="18"/>
        <v>4.6258528000012991</v>
      </c>
      <c r="H232" s="16">
        <f t="shared" si="19"/>
        <v>0</v>
      </c>
      <c r="I232" s="16">
        <f t="shared" si="20"/>
        <v>0</v>
      </c>
      <c r="K232" s="16">
        <f>VLOOKUP($D232,'Growth rate'!$B$3:$S$93,8,FALSE)*VLOOKUP($F232,BY_IND_Demand_Drivers!$B$5:$J$100,7,FALSE)</f>
        <v>7.7097546666688315</v>
      </c>
      <c r="L232" s="16">
        <f>VLOOKUP($D232,'Growth rate'!$B$3:$S$93,8,FALSE)*VLOOKUP($F232,BY_IND_Demand_Drivers!$B$5:$J$100,8,FALSE)</f>
        <v>0</v>
      </c>
      <c r="M232" s="16">
        <f>VLOOKUP($D232,'Growth rate'!$B$3:$S$93,8,FALSE)*VLOOKUP($F232,BY_IND_Demand_Drivers!$B$5:$J$100,9,FALSE)</f>
        <v>0</v>
      </c>
      <c r="N232" s="49">
        <f t="shared" si="17"/>
        <v>0.6</v>
      </c>
    </row>
    <row r="233" spans="1:14">
      <c r="A233" s="16">
        <f t="shared" si="21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 t="shared" si="18"/>
        <v>4.6998664448013194</v>
      </c>
      <c r="H233" s="16">
        <f t="shared" si="19"/>
        <v>0</v>
      </c>
      <c r="I233" s="16">
        <f t="shared" si="20"/>
        <v>0</v>
      </c>
      <c r="K233" s="16">
        <f>VLOOKUP($D233,'Growth rate'!$B$3:$S$93,8,FALSE)*VLOOKUP($F233,BY_IND_Demand_Drivers!$B$5:$J$100,7,FALSE)</f>
        <v>7.833110741335533</v>
      </c>
      <c r="L233" s="16">
        <f>VLOOKUP($D233,'Growth rate'!$B$3:$S$93,8,FALSE)*VLOOKUP($F233,BY_IND_Demand_Drivers!$B$5:$J$100,8,FALSE)</f>
        <v>0</v>
      </c>
      <c r="M233" s="16">
        <f>VLOOKUP($D233,'Growth rate'!$B$3:$S$93,8,FALSE)*VLOOKUP($F233,BY_IND_Demand_Drivers!$B$5:$J$100,9,FALSE)</f>
        <v>0</v>
      </c>
      <c r="N233" s="49">
        <f t="shared" si="17"/>
        <v>0.6</v>
      </c>
    </row>
    <row r="234" spans="1:14">
      <c r="A234" s="16">
        <f t="shared" si="21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 t="shared" si="18"/>
        <v>4.7750643079181403</v>
      </c>
      <c r="H234" s="16">
        <f t="shared" si="19"/>
        <v>0</v>
      </c>
      <c r="I234" s="16">
        <f t="shared" si="20"/>
        <v>0</v>
      </c>
      <c r="K234" s="16">
        <f>VLOOKUP($D234,'Growth rate'!$B$3:$S$93,8,FALSE)*VLOOKUP($F234,BY_IND_Demand_Drivers!$B$5:$J$100,7,FALSE)</f>
        <v>7.9584405131969014</v>
      </c>
      <c r="L234" s="16">
        <f>VLOOKUP($D234,'Growth rate'!$B$3:$S$93,8,FALSE)*VLOOKUP($F234,BY_IND_Demand_Drivers!$B$5:$J$100,8,FALSE)</f>
        <v>0</v>
      </c>
      <c r="M234" s="16">
        <f>VLOOKUP($D234,'Growth rate'!$B$3:$S$93,8,FALSE)*VLOOKUP($F234,BY_IND_Demand_Drivers!$B$5:$J$100,9,FALSE)</f>
        <v>0</v>
      </c>
      <c r="N234" s="49">
        <f t="shared" si="17"/>
        <v>0.6</v>
      </c>
    </row>
    <row r="235" spans="1:14">
      <c r="A235" s="16">
        <f t="shared" si="21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 t="shared" si="18"/>
        <v>4.8514653368448313</v>
      </c>
      <c r="H235" s="16">
        <f t="shared" si="19"/>
        <v>0</v>
      </c>
      <c r="I235" s="16">
        <f t="shared" si="20"/>
        <v>0</v>
      </c>
      <c r="K235" s="16">
        <f>VLOOKUP($D235,'Growth rate'!$B$3:$S$93,8,FALSE)*VLOOKUP($F235,BY_IND_Demand_Drivers!$B$5:$J$100,7,FALSE)</f>
        <v>8.0857755614080524</v>
      </c>
      <c r="L235" s="16">
        <f>VLOOKUP($D235,'Growth rate'!$B$3:$S$93,8,FALSE)*VLOOKUP($F235,BY_IND_Demand_Drivers!$B$5:$J$100,8,FALSE)</f>
        <v>0</v>
      </c>
      <c r="M235" s="16">
        <f>VLOOKUP($D235,'Growth rate'!$B$3:$S$93,8,FALSE)*VLOOKUP($F235,BY_IND_Demand_Drivers!$B$5:$J$100,9,FALSE)</f>
        <v>0</v>
      </c>
      <c r="N235" s="49">
        <f t="shared" si="17"/>
        <v>0.6</v>
      </c>
    </row>
    <row r="236" spans="1:14">
      <c r="A236" s="16">
        <f t="shared" si="21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 t="shared" si="18"/>
        <v>4.9290887822343477</v>
      </c>
      <c r="H236" s="16">
        <f t="shared" si="19"/>
        <v>0</v>
      </c>
      <c r="I236" s="16">
        <f t="shared" si="20"/>
        <v>0</v>
      </c>
      <c r="K236" s="16">
        <f>VLOOKUP($D236,'Growth rate'!$B$3:$S$93,8,FALSE)*VLOOKUP($F236,BY_IND_Demand_Drivers!$B$5:$J$100,7,FALSE)</f>
        <v>8.2151479703905803</v>
      </c>
      <c r="L236" s="16">
        <f>VLOOKUP($D236,'Growth rate'!$B$3:$S$93,8,FALSE)*VLOOKUP($F236,BY_IND_Demand_Drivers!$B$5:$J$100,8,FALSE)</f>
        <v>0</v>
      </c>
      <c r="M236" s="16">
        <f>VLOOKUP($D236,'Growth rate'!$B$3:$S$93,8,FALSE)*VLOOKUP($F236,BY_IND_Demand_Drivers!$B$5:$J$100,9,FALSE)</f>
        <v>0</v>
      </c>
      <c r="N236" s="49">
        <f t="shared" si="17"/>
        <v>0.6</v>
      </c>
    </row>
    <row r="237" spans="1:14">
      <c r="A237" s="16">
        <f t="shared" si="21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 t="shared" si="18"/>
        <v>5.0079542027500983</v>
      </c>
      <c r="H237" s="16">
        <f t="shared" si="19"/>
        <v>0</v>
      </c>
      <c r="I237" s="16">
        <f t="shared" si="20"/>
        <v>0</v>
      </c>
      <c r="K237" s="16">
        <f>VLOOKUP($D237,'Growth rate'!$B$3:$S$93,8,FALSE)*VLOOKUP($F237,BY_IND_Demand_Drivers!$B$5:$J$100,7,FALSE)</f>
        <v>8.3465903379168314</v>
      </c>
      <c r="L237" s="16">
        <f>VLOOKUP($D237,'Growth rate'!$B$3:$S$93,8,FALSE)*VLOOKUP($F237,BY_IND_Demand_Drivers!$B$5:$J$100,8,FALSE)</f>
        <v>0</v>
      </c>
      <c r="M237" s="16">
        <f>VLOOKUP($D237,'Growth rate'!$B$3:$S$93,8,FALSE)*VLOOKUP($F237,BY_IND_Demand_Drivers!$B$5:$J$100,9,FALSE)</f>
        <v>0</v>
      </c>
      <c r="N237" s="49">
        <f t="shared" si="17"/>
        <v>0.6</v>
      </c>
    </row>
    <row r="238" spans="1:14">
      <c r="A238" s="16">
        <f t="shared" si="21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 t="shared" si="18"/>
        <v>5.0880814699941004</v>
      </c>
      <c r="H238" s="16">
        <f t="shared" si="19"/>
        <v>0</v>
      </c>
      <c r="I238" s="16">
        <f t="shared" si="20"/>
        <v>0</v>
      </c>
      <c r="K238" s="16">
        <f>VLOOKUP($D238,'Growth rate'!$B$3:$S$93,8,FALSE)*VLOOKUP($F238,BY_IND_Demand_Drivers!$B$5:$J$100,7,FALSE)</f>
        <v>8.4801357833235009</v>
      </c>
      <c r="L238" s="16">
        <f>VLOOKUP($D238,'Growth rate'!$B$3:$S$93,8,FALSE)*VLOOKUP($F238,BY_IND_Demand_Drivers!$B$5:$J$100,8,FALSE)</f>
        <v>0</v>
      </c>
      <c r="M238" s="16">
        <f>VLOOKUP($D238,'Growth rate'!$B$3:$S$93,8,FALSE)*VLOOKUP($F238,BY_IND_Demand_Drivers!$B$5:$J$100,9,FALSE)</f>
        <v>0</v>
      </c>
      <c r="N238" s="49">
        <f t="shared" si="17"/>
        <v>0.6</v>
      </c>
    </row>
    <row r="239" spans="1:14">
      <c r="A239" s="16">
        <f t="shared" si="21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 t="shared" si="18"/>
        <v>5.1694907735140063</v>
      </c>
      <c r="H239" s="16">
        <f t="shared" si="19"/>
        <v>0</v>
      </c>
      <c r="I239" s="16">
        <f t="shared" si="20"/>
        <v>0</v>
      </c>
      <c r="K239" s="16">
        <f>VLOOKUP($D239,'Growth rate'!$B$3:$S$93,8,FALSE)*VLOOKUP($F239,BY_IND_Demand_Drivers!$B$5:$J$100,7,FALSE)</f>
        <v>8.6158179558566772</v>
      </c>
      <c r="L239" s="16">
        <f>VLOOKUP($D239,'Growth rate'!$B$3:$S$93,8,FALSE)*VLOOKUP($F239,BY_IND_Demand_Drivers!$B$5:$J$100,8,FALSE)</f>
        <v>0</v>
      </c>
      <c r="M239" s="16">
        <f>VLOOKUP($D239,'Growth rate'!$B$3:$S$93,8,FALSE)*VLOOKUP($F239,BY_IND_Demand_Drivers!$B$5:$J$100,9,FALSE)</f>
        <v>0</v>
      </c>
      <c r="N239" s="49">
        <f t="shared" ref="N239:N255" si="22">N157</f>
        <v>0.6</v>
      </c>
    </row>
    <row r="240" spans="1:14">
      <c r="A240" s="16">
        <f t="shared" si="21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 t="shared" si="18"/>
        <v>5.2522026258902308</v>
      </c>
      <c r="H240" s="16">
        <f t="shared" si="19"/>
        <v>0</v>
      </c>
      <c r="I240" s="16">
        <f t="shared" si="20"/>
        <v>0</v>
      </c>
      <c r="K240" s="16">
        <f>VLOOKUP($D240,'Growth rate'!$B$3:$S$93,8,FALSE)*VLOOKUP($F240,BY_IND_Demand_Drivers!$B$5:$J$100,7,FALSE)</f>
        <v>8.7536710431503852</v>
      </c>
      <c r="L240" s="16">
        <f>VLOOKUP($D240,'Growth rate'!$B$3:$S$93,8,FALSE)*VLOOKUP($F240,BY_IND_Demand_Drivers!$B$5:$J$100,8,FALSE)</f>
        <v>0</v>
      </c>
      <c r="M240" s="16">
        <f>VLOOKUP($D240,'Growth rate'!$B$3:$S$93,8,FALSE)*VLOOKUP($F240,BY_IND_Demand_Drivers!$B$5:$J$100,9,FALSE)</f>
        <v>0</v>
      </c>
      <c r="N240" s="49">
        <f t="shared" si="22"/>
        <v>0.6</v>
      </c>
    </row>
    <row r="241" spans="1:14">
      <c r="A241" s="16">
        <f t="shared" si="21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 t="shared" si="18"/>
        <v>5.3362378679044733</v>
      </c>
      <c r="H241" s="16">
        <f t="shared" si="19"/>
        <v>0</v>
      </c>
      <c r="I241" s="16">
        <f t="shared" si="20"/>
        <v>0</v>
      </c>
      <c r="K241" s="16">
        <f>VLOOKUP($D241,'Growth rate'!$B$3:$S$93,8,FALSE)*VLOOKUP($F241,BY_IND_Demand_Drivers!$B$5:$J$100,7,FALSE)</f>
        <v>8.8937297798407897</v>
      </c>
      <c r="L241" s="16">
        <f>VLOOKUP($D241,'Growth rate'!$B$3:$S$93,8,FALSE)*VLOOKUP($F241,BY_IND_Demand_Drivers!$B$5:$J$100,8,FALSE)</f>
        <v>0</v>
      </c>
      <c r="M241" s="16">
        <f>VLOOKUP($D241,'Growth rate'!$B$3:$S$93,8,FALSE)*VLOOKUP($F241,BY_IND_Demand_Drivers!$B$5:$J$100,9,FALSE)</f>
        <v>0</v>
      </c>
      <c r="N241" s="49">
        <f t="shared" si="22"/>
        <v>0.6</v>
      </c>
    </row>
    <row r="242" spans="1:14">
      <c r="A242" s="16">
        <f t="shared" si="21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 t="shared" si="18"/>
        <v>5.4216176737909469</v>
      </c>
      <c r="H242" s="16">
        <f t="shared" si="19"/>
        <v>0</v>
      </c>
      <c r="I242" s="16">
        <f t="shared" si="20"/>
        <v>0</v>
      </c>
      <c r="K242" s="16">
        <f>VLOOKUP($D242,'Growth rate'!$B$3:$S$93,8,FALSE)*VLOOKUP($F242,BY_IND_Demand_Drivers!$B$5:$J$100,7,FALSE)</f>
        <v>9.0360294563182446</v>
      </c>
      <c r="L242" s="16">
        <f>VLOOKUP($D242,'Growth rate'!$B$3:$S$93,8,FALSE)*VLOOKUP($F242,BY_IND_Demand_Drivers!$B$5:$J$100,8,FALSE)</f>
        <v>0</v>
      </c>
      <c r="M242" s="16">
        <f>VLOOKUP($D242,'Growth rate'!$B$3:$S$93,8,FALSE)*VLOOKUP($F242,BY_IND_Demand_Drivers!$B$5:$J$100,9,FALSE)</f>
        <v>0</v>
      </c>
      <c r="N242" s="49">
        <f t="shared" si="22"/>
        <v>0.6</v>
      </c>
    </row>
    <row r="243" spans="1:14">
      <c r="A243" s="16">
        <f t="shared" si="21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 t="shared" si="18"/>
        <v>5.5083635565716023</v>
      </c>
      <c r="H243" s="16">
        <f t="shared" si="19"/>
        <v>0</v>
      </c>
      <c r="I243" s="16">
        <f t="shared" si="20"/>
        <v>0</v>
      </c>
      <c r="K243" s="16">
        <f>VLOOKUP($D243,'Growth rate'!$B$3:$S$93,8,FALSE)*VLOOKUP($F243,BY_IND_Demand_Drivers!$B$5:$J$100,7,FALSE)</f>
        <v>9.1806059276193377</v>
      </c>
      <c r="L243" s="16">
        <f>VLOOKUP($D243,'Growth rate'!$B$3:$S$93,8,FALSE)*VLOOKUP($F243,BY_IND_Demand_Drivers!$B$5:$J$100,8,FALSE)</f>
        <v>0</v>
      </c>
      <c r="M243" s="16">
        <f>VLOOKUP($D243,'Growth rate'!$B$3:$S$93,8,FALSE)*VLOOKUP($F243,BY_IND_Demand_Drivers!$B$5:$J$100,9,FALSE)</f>
        <v>0</v>
      </c>
      <c r="N243" s="49">
        <f t="shared" si="22"/>
        <v>0.6</v>
      </c>
    </row>
    <row r="244" spans="1:14">
      <c r="A244" s="16">
        <f t="shared" si="21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 t="shared" si="18"/>
        <v>5.5964973734767476</v>
      </c>
      <c r="H244" s="16">
        <f t="shared" si="19"/>
        <v>0</v>
      </c>
      <c r="I244" s="16">
        <f t="shared" si="20"/>
        <v>0</v>
      </c>
      <c r="K244" s="16">
        <f>VLOOKUP($D244,'Growth rate'!$B$3:$S$93,8,FALSE)*VLOOKUP($F244,BY_IND_Demand_Drivers!$B$5:$J$100,7,FALSE)</f>
        <v>9.327495622461246</v>
      </c>
      <c r="L244" s="16">
        <f>VLOOKUP($D244,'Growth rate'!$B$3:$S$93,8,FALSE)*VLOOKUP($F244,BY_IND_Demand_Drivers!$B$5:$J$100,8,FALSE)</f>
        <v>0</v>
      </c>
      <c r="M244" s="16">
        <f>VLOOKUP($D244,'Growth rate'!$B$3:$S$93,8,FALSE)*VLOOKUP($F244,BY_IND_Demand_Drivers!$B$5:$J$100,9,FALSE)</f>
        <v>0</v>
      </c>
      <c r="N244" s="49">
        <f t="shared" si="22"/>
        <v>0.6</v>
      </c>
    </row>
    <row r="245" spans="1:14">
      <c r="A245" s="16">
        <f t="shared" si="21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 t="shared" si="18"/>
        <v>5.686041331452377</v>
      </c>
      <c r="H245" s="16">
        <f t="shared" si="19"/>
        <v>0</v>
      </c>
      <c r="I245" s="16">
        <f t="shared" si="20"/>
        <v>0</v>
      </c>
      <c r="K245" s="16">
        <f>VLOOKUP($D245,'Growth rate'!$B$3:$S$93,8,FALSE)*VLOOKUP($F245,BY_IND_Demand_Drivers!$B$5:$J$100,7,FALSE)</f>
        <v>9.476735552420628</v>
      </c>
      <c r="L245" s="16">
        <f>VLOOKUP($D245,'Growth rate'!$B$3:$S$93,8,FALSE)*VLOOKUP($F245,BY_IND_Demand_Drivers!$B$5:$J$100,8,FALSE)</f>
        <v>0</v>
      </c>
      <c r="M245" s="16">
        <f>VLOOKUP($D245,'Growth rate'!$B$3:$S$93,8,FALSE)*VLOOKUP($F245,BY_IND_Demand_Drivers!$B$5:$J$100,9,FALSE)</f>
        <v>0</v>
      </c>
      <c r="N245" s="49">
        <f t="shared" si="22"/>
        <v>0.6</v>
      </c>
    </row>
    <row r="246" spans="1:14">
      <c r="A246" s="16">
        <f t="shared" si="21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 t="shared" si="18"/>
        <v>5.7770179927556145</v>
      </c>
      <c r="H246" s="16">
        <f t="shared" si="19"/>
        <v>0</v>
      </c>
      <c r="I246" s="16">
        <f t="shared" si="20"/>
        <v>0</v>
      </c>
      <c r="K246" s="16">
        <f>VLOOKUP($D246,'Growth rate'!$B$3:$S$93,8,FALSE)*VLOOKUP($F246,BY_IND_Demand_Drivers!$B$5:$J$100,7,FALSE)</f>
        <v>9.6283633212593571</v>
      </c>
      <c r="L246" s="16">
        <f>VLOOKUP($D246,'Growth rate'!$B$3:$S$93,8,FALSE)*VLOOKUP($F246,BY_IND_Demand_Drivers!$B$5:$J$100,8,FALSE)</f>
        <v>0</v>
      </c>
      <c r="M246" s="16">
        <f>VLOOKUP($D246,'Growth rate'!$B$3:$S$93,8,FALSE)*VLOOKUP($F246,BY_IND_Demand_Drivers!$B$5:$J$100,9,FALSE)</f>
        <v>0</v>
      </c>
      <c r="N246" s="49">
        <f t="shared" si="22"/>
        <v>0.6</v>
      </c>
    </row>
    <row r="247" spans="1:14">
      <c r="A247" s="16">
        <f t="shared" si="21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 t="shared" si="18"/>
        <v>5.8694502806397031</v>
      </c>
      <c r="H247" s="16">
        <f t="shared" si="19"/>
        <v>0</v>
      </c>
      <c r="I247" s="16">
        <f t="shared" si="20"/>
        <v>0</v>
      </c>
      <c r="K247" s="16">
        <f>VLOOKUP($D247,'Growth rate'!$B$3:$S$93,8,FALSE)*VLOOKUP($F247,BY_IND_Demand_Drivers!$B$5:$J$100,7,FALSE)</f>
        <v>9.7824171343995054</v>
      </c>
      <c r="L247" s="16">
        <f>VLOOKUP($D247,'Growth rate'!$B$3:$S$93,8,FALSE)*VLOOKUP($F247,BY_IND_Demand_Drivers!$B$5:$J$100,8,FALSE)</f>
        <v>0</v>
      </c>
      <c r="M247" s="16">
        <f>VLOOKUP($D247,'Growth rate'!$B$3:$S$93,8,FALSE)*VLOOKUP($F247,BY_IND_Demand_Drivers!$B$5:$J$100,9,FALSE)</f>
        <v>0</v>
      </c>
      <c r="N247" s="49">
        <f t="shared" si="22"/>
        <v>0.6</v>
      </c>
    </row>
    <row r="248" spans="1:14">
      <c r="A248" s="16">
        <f t="shared" si="21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 t="shared" si="18"/>
        <v>5.9633614851299397</v>
      </c>
      <c r="H248" s="16">
        <f t="shared" si="19"/>
        <v>0</v>
      </c>
      <c r="I248" s="16">
        <f t="shared" si="20"/>
        <v>0</v>
      </c>
      <c r="K248" s="16">
        <f>VLOOKUP($D248,'Growth rate'!$B$3:$S$93,8,FALSE)*VLOOKUP($F248,BY_IND_Demand_Drivers!$B$5:$J$100,7,FALSE)</f>
        <v>9.9389358085498998</v>
      </c>
      <c r="L248" s="16">
        <f>VLOOKUP($D248,'Growth rate'!$B$3:$S$93,8,FALSE)*VLOOKUP($F248,BY_IND_Demand_Drivers!$B$5:$J$100,8,FALSE)</f>
        <v>0</v>
      </c>
      <c r="M248" s="16">
        <f>VLOOKUP($D248,'Growth rate'!$B$3:$S$93,8,FALSE)*VLOOKUP($F248,BY_IND_Demand_Drivers!$B$5:$J$100,9,FALSE)</f>
        <v>0</v>
      </c>
      <c r="N248" s="49">
        <f t="shared" si="22"/>
        <v>0.6</v>
      </c>
    </row>
    <row r="249" spans="1:14">
      <c r="A249" s="16">
        <f t="shared" si="21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 t="shared" si="18"/>
        <v>6.0587752688920196</v>
      </c>
      <c r="H249" s="16">
        <f t="shared" si="19"/>
        <v>0</v>
      </c>
      <c r="I249" s="16">
        <f t="shared" si="20"/>
        <v>0</v>
      </c>
      <c r="K249" s="16">
        <f>VLOOKUP($D249,'Growth rate'!$B$3:$S$93,8,FALSE)*VLOOKUP($F249,BY_IND_Demand_Drivers!$B$5:$J$100,7,FALSE)</f>
        <v>10.0979587814867</v>
      </c>
      <c r="L249" s="16">
        <f>VLOOKUP($D249,'Growth rate'!$B$3:$S$93,8,FALSE)*VLOOKUP($F249,BY_IND_Demand_Drivers!$B$5:$J$100,8,FALSE)</f>
        <v>0</v>
      </c>
      <c r="M249" s="16">
        <f>VLOOKUP($D249,'Growth rate'!$B$3:$S$93,8,FALSE)*VLOOKUP($F249,BY_IND_Demand_Drivers!$B$5:$J$100,9,FALSE)</f>
        <v>0</v>
      </c>
      <c r="N249" s="49">
        <f t="shared" si="22"/>
        <v>0.6</v>
      </c>
    </row>
    <row r="250" spans="1:14">
      <c r="A250" s="16">
        <f t="shared" si="21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 t="shared" si="18"/>
        <v>3.5720140277227701</v>
      </c>
      <c r="H250" s="16">
        <f t="shared" si="19"/>
        <v>0</v>
      </c>
      <c r="I250" s="16">
        <f t="shared" si="20"/>
        <v>0</v>
      </c>
      <c r="K250" s="16">
        <f>VLOOKUP($D250,'Growth rate'!$B$3:$S$93,8,FALSE)*VLOOKUP($F250,BY_IND_Demand_Drivers!$B$5:$J$100,7,FALSE)</f>
        <v>3.5720140277227701</v>
      </c>
      <c r="L250" s="16">
        <f>VLOOKUP($D250,'Growth rate'!$B$3:$S$93,8,FALSE)*VLOOKUP($F250,BY_IND_Demand_Drivers!$B$5:$J$100,8,FALSE)</f>
        <v>0</v>
      </c>
      <c r="M250" s="16">
        <f>VLOOKUP($D250,'Growth rate'!$B$3:$S$93,8,FALSE)*VLOOKUP($F250,BY_IND_Demand_Drivers!$B$5:$J$100,9,FALSE)</f>
        <v>0</v>
      </c>
      <c r="N250" s="49">
        <f t="shared" si="22"/>
        <v>1</v>
      </c>
    </row>
    <row r="251" spans="1:14">
      <c r="A251" s="16">
        <f t="shared" si="21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 t="shared" si="18"/>
        <v>3.7383131905159503</v>
      </c>
      <c r="H251" s="16">
        <f t="shared" si="19"/>
        <v>0</v>
      </c>
      <c r="I251" s="16">
        <f t="shared" si="20"/>
        <v>0</v>
      </c>
      <c r="K251" s="16">
        <f>VLOOKUP($D251,'Growth rate'!$B$3:$S$93,8,FALSE)*VLOOKUP($F251,BY_IND_Demand_Drivers!$B$5:$J$100,7,FALSE)</f>
        <v>3.7383131905159503</v>
      </c>
      <c r="L251" s="16">
        <f>VLOOKUP($D251,'Growth rate'!$B$3:$S$93,8,FALSE)*VLOOKUP($F251,BY_IND_Demand_Drivers!$B$5:$J$100,8,FALSE)</f>
        <v>0</v>
      </c>
      <c r="M251" s="16">
        <f>VLOOKUP($D251,'Growth rate'!$B$3:$S$93,8,FALSE)*VLOOKUP($F251,BY_IND_Demand_Drivers!$B$5:$J$100,9,FALSE)</f>
        <v>0</v>
      </c>
      <c r="N251" s="49">
        <f t="shared" si="22"/>
        <v>1</v>
      </c>
    </row>
    <row r="252" spans="1:14">
      <c r="A252" s="16">
        <f t="shared" si="21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 t="shared" si="18"/>
        <v>3.9046123533091306</v>
      </c>
      <c r="H252" s="16">
        <f t="shared" si="19"/>
        <v>0</v>
      </c>
      <c r="I252" s="16">
        <f t="shared" si="20"/>
        <v>0</v>
      </c>
      <c r="K252" s="16">
        <f>VLOOKUP($D252,'Growth rate'!$B$3:$S$93,8,FALSE)*VLOOKUP($F252,BY_IND_Demand_Drivers!$B$5:$J$100,7,FALSE)</f>
        <v>3.9046123533091306</v>
      </c>
      <c r="L252" s="16">
        <f>VLOOKUP($D252,'Growth rate'!$B$3:$S$93,8,FALSE)*VLOOKUP($F252,BY_IND_Demand_Drivers!$B$5:$J$100,8,FALSE)</f>
        <v>0</v>
      </c>
      <c r="M252" s="16">
        <f>VLOOKUP($D252,'Growth rate'!$B$3:$S$93,8,FALSE)*VLOOKUP($F252,BY_IND_Demand_Drivers!$B$5:$J$100,9,FALSE)</f>
        <v>0</v>
      </c>
      <c r="N252" s="49">
        <f t="shared" si="22"/>
        <v>1</v>
      </c>
    </row>
    <row r="253" spans="1:14">
      <c r="A253" s="16">
        <f t="shared" si="21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 t="shared" si="18"/>
        <v>4.0709115161023108</v>
      </c>
      <c r="H253" s="16">
        <f t="shared" si="19"/>
        <v>0</v>
      </c>
      <c r="I253" s="16">
        <f t="shared" si="20"/>
        <v>0</v>
      </c>
      <c r="K253" s="16">
        <f>VLOOKUP($D253,'Growth rate'!$B$3:$S$93,8,FALSE)*VLOOKUP($F253,BY_IND_Demand_Drivers!$B$5:$J$100,7,FALSE)</f>
        <v>4.0709115161023108</v>
      </c>
      <c r="L253" s="16">
        <f>VLOOKUP($D253,'Growth rate'!$B$3:$S$93,8,FALSE)*VLOOKUP($F253,BY_IND_Demand_Drivers!$B$5:$J$100,8,FALSE)</f>
        <v>0</v>
      </c>
      <c r="M253" s="16">
        <f>VLOOKUP($D253,'Growth rate'!$B$3:$S$93,8,FALSE)*VLOOKUP($F253,BY_IND_Demand_Drivers!$B$5:$J$100,9,FALSE)</f>
        <v>0</v>
      </c>
      <c r="N253" s="49">
        <f t="shared" si="22"/>
        <v>1</v>
      </c>
    </row>
    <row r="254" spans="1:14">
      <c r="A254" s="16">
        <f t="shared" si="21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 t="shared" si="18"/>
        <v>4.2372106788954911</v>
      </c>
      <c r="H254" s="16">
        <f t="shared" si="19"/>
        <v>0</v>
      </c>
      <c r="I254" s="16">
        <f t="shared" si="20"/>
        <v>0</v>
      </c>
      <c r="K254" s="16">
        <f>VLOOKUP($D254,'Growth rate'!$B$3:$S$93,8,FALSE)*VLOOKUP($F254,BY_IND_Demand_Drivers!$B$5:$J$100,7,FALSE)</f>
        <v>4.2372106788954911</v>
      </c>
      <c r="L254" s="16">
        <f>VLOOKUP($D254,'Growth rate'!$B$3:$S$93,8,FALSE)*VLOOKUP($F254,BY_IND_Demand_Drivers!$B$5:$J$100,8,FALSE)</f>
        <v>0</v>
      </c>
      <c r="M254" s="16">
        <f>VLOOKUP($D254,'Growth rate'!$B$3:$S$93,8,FALSE)*VLOOKUP($F254,BY_IND_Demand_Drivers!$B$5:$J$100,9,FALSE)</f>
        <v>0</v>
      </c>
      <c r="N254" s="49">
        <f t="shared" si="22"/>
        <v>1</v>
      </c>
    </row>
    <row r="255" spans="1:14">
      <c r="A255" s="16">
        <f t="shared" si="21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 t="shared" si="18"/>
        <v>4.4035098416886713</v>
      </c>
      <c r="H255" s="16">
        <f t="shared" si="19"/>
        <v>0</v>
      </c>
      <c r="I255" s="16">
        <f t="shared" si="20"/>
        <v>0</v>
      </c>
      <c r="K255" s="16">
        <f>VLOOKUP($D255,'Growth rate'!$B$3:$S$93,8,FALSE)*VLOOKUP($F255,BY_IND_Demand_Drivers!$B$5:$J$100,7,FALSE)</f>
        <v>4.4035098416886713</v>
      </c>
      <c r="L255" s="16">
        <f>VLOOKUP($D255,'Growth rate'!$B$3:$S$93,8,FALSE)*VLOOKUP($F255,BY_IND_Demand_Drivers!$B$5:$J$100,8,FALSE)</f>
        <v>0</v>
      </c>
      <c r="M255" s="16">
        <f>VLOOKUP($D255,'Growth rate'!$B$3:$S$93,8,FALSE)*VLOOKUP($F255,BY_IND_Demand_Drivers!$B$5:$J$100,9,FALSE)</f>
        <v>0</v>
      </c>
      <c r="N255" s="49">
        <f t="shared" si="22"/>
        <v>1</v>
      </c>
    </row>
    <row r="256" spans="1:14">
      <c r="A256" s="16">
        <f t="shared" si="21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 t="shared" si="18"/>
        <v>4.1128281040336656</v>
      </c>
      <c r="H256" s="16">
        <f t="shared" si="19"/>
        <v>0</v>
      </c>
      <c r="I256" s="16">
        <f t="shared" si="20"/>
        <v>0</v>
      </c>
      <c r="K256" s="16">
        <f>VLOOKUP($D256,'Growth rate'!$B$3:$S$93,8,FALSE)*VLOOKUP($F256,BY_IND_Demand_Drivers!$B$5:$J$100,7,FALSE)</f>
        <v>4.5698090044818507</v>
      </c>
      <c r="L256" s="16">
        <f>VLOOKUP($D256,'Growth rate'!$B$3:$S$93,8,FALSE)*VLOOKUP($F256,BY_IND_Demand_Drivers!$B$5:$J$100,8,FALSE)</f>
        <v>0</v>
      </c>
      <c r="M256" s="16">
        <f>VLOOKUP($D256,'Growth rate'!$B$3:$S$93,8,FALSE)*VLOOKUP($F256,BY_IND_Demand_Drivers!$B$5:$J$100,9,FALSE)</f>
        <v>0</v>
      </c>
      <c r="N256" s="49">
        <f>N174</f>
        <v>0.9</v>
      </c>
    </row>
    <row r="257" spans="1:14">
      <c r="A257" s="16">
        <f t="shared" si="21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 t="shared" si="18"/>
        <v>4.2151362688747778</v>
      </c>
      <c r="H257" s="16">
        <f t="shared" si="19"/>
        <v>0</v>
      </c>
      <c r="I257" s="16">
        <f t="shared" si="20"/>
        <v>0</v>
      </c>
      <c r="K257" s="16">
        <f>VLOOKUP($D257,'Growth rate'!$B$3:$S$93,8,FALSE)*VLOOKUP($F257,BY_IND_Demand_Drivers!$B$5:$J$100,7,FALSE)</f>
        <v>4.7361081672750309</v>
      </c>
      <c r="L257" s="16">
        <f>VLOOKUP($D257,'Growth rate'!$B$3:$S$93,8,FALSE)*VLOOKUP($F257,BY_IND_Demand_Drivers!$B$5:$J$100,8,FALSE)</f>
        <v>0</v>
      </c>
      <c r="M257" s="16">
        <f>VLOOKUP($D257,'Growth rate'!$B$3:$S$93,8,FALSE)*VLOOKUP($F257,BY_IND_Demand_Drivers!$B$5:$J$100,9,FALSE)</f>
        <v>0</v>
      </c>
      <c r="N257" s="49">
        <f t="shared" ref="N257:N320" si="23">N175</f>
        <v>0.89</v>
      </c>
    </row>
    <row r="258" spans="1:14">
      <c r="A258" s="16">
        <f t="shared" si="21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 t="shared" si="18"/>
        <v>4.3141184504600263</v>
      </c>
      <c r="H258" s="16">
        <f t="shared" si="19"/>
        <v>0</v>
      </c>
      <c r="I258" s="16">
        <f t="shared" si="20"/>
        <v>0</v>
      </c>
      <c r="K258" s="16">
        <f>VLOOKUP($D258,'Growth rate'!$B$3:$S$93,8,FALSE)*VLOOKUP($F258,BY_IND_Demand_Drivers!$B$5:$J$100,7,FALSE)</f>
        <v>4.9024073300682112</v>
      </c>
      <c r="L258" s="16">
        <f>VLOOKUP($D258,'Growth rate'!$B$3:$S$93,8,FALSE)*VLOOKUP($F258,BY_IND_Demand_Drivers!$B$5:$J$100,8,FALSE)</f>
        <v>0</v>
      </c>
      <c r="M258" s="16">
        <f>VLOOKUP($D258,'Growth rate'!$B$3:$S$93,8,FALSE)*VLOOKUP($F258,BY_IND_Demand_Drivers!$B$5:$J$100,9,FALSE)</f>
        <v>0</v>
      </c>
      <c r="N258" s="49">
        <f t="shared" si="23"/>
        <v>0.88</v>
      </c>
    </row>
    <row r="259" spans="1:14">
      <c r="A259" s="16">
        <f t="shared" si="21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 t="shared" si="18"/>
        <v>4.4097746487894103</v>
      </c>
      <c r="H259" s="16">
        <f t="shared" si="19"/>
        <v>0</v>
      </c>
      <c r="I259" s="16">
        <f t="shared" si="20"/>
        <v>0</v>
      </c>
      <c r="K259" s="16">
        <f>VLOOKUP($D259,'Growth rate'!$B$3:$S$93,8,FALSE)*VLOOKUP($F259,BY_IND_Demand_Drivers!$B$5:$J$100,7,FALSE)</f>
        <v>5.0687064928613914</v>
      </c>
      <c r="L259" s="16">
        <f>VLOOKUP($D259,'Growth rate'!$B$3:$S$93,8,FALSE)*VLOOKUP($F259,BY_IND_Demand_Drivers!$B$5:$J$100,8,FALSE)</f>
        <v>0</v>
      </c>
      <c r="M259" s="16">
        <f>VLOOKUP($D259,'Growth rate'!$B$3:$S$93,8,FALSE)*VLOOKUP($F259,BY_IND_Demand_Drivers!$B$5:$J$100,9,FALSE)</f>
        <v>0</v>
      </c>
      <c r="N259" s="49">
        <f t="shared" si="23"/>
        <v>0.87</v>
      </c>
    </row>
    <row r="260" spans="1:14">
      <c r="A260" s="16">
        <f t="shared" si="21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 t="shared" si="18"/>
        <v>4.5021048638629315</v>
      </c>
      <c r="H260" s="16">
        <f t="shared" si="19"/>
        <v>0</v>
      </c>
      <c r="I260" s="16">
        <f t="shared" si="20"/>
        <v>0</v>
      </c>
      <c r="K260" s="16">
        <f>VLOOKUP($D260,'Growth rate'!$B$3:$S$93,8,FALSE)*VLOOKUP($F260,BY_IND_Demand_Drivers!$B$5:$J$100,7,FALSE)</f>
        <v>5.2350056556545717</v>
      </c>
      <c r="L260" s="16">
        <f>VLOOKUP($D260,'Growth rate'!$B$3:$S$93,8,FALSE)*VLOOKUP($F260,BY_IND_Demand_Drivers!$B$5:$J$100,8,FALSE)</f>
        <v>0</v>
      </c>
      <c r="M260" s="16">
        <f>VLOOKUP($D260,'Growth rate'!$B$3:$S$93,8,FALSE)*VLOOKUP($F260,BY_IND_Demand_Drivers!$B$5:$J$100,9,FALSE)</f>
        <v>0</v>
      </c>
      <c r="N260" s="49">
        <f t="shared" si="23"/>
        <v>0.86</v>
      </c>
    </row>
    <row r="261" spans="1:14">
      <c r="A261" s="16">
        <f t="shared" si="21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 t="shared" ref="G261:G324" si="24">K261*$N261</f>
        <v>4.5911090956805891</v>
      </c>
      <c r="H261" s="16">
        <f t="shared" ref="H261:H324" si="25">L261*$N261</f>
        <v>0</v>
      </c>
      <c r="I261" s="16">
        <f t="shared" ref="I261:I324" si="26">M261*$N261</f>
        <v>0</v>
      </c>
      <c r="K261" s="16">
        <f>VLOOKUP($D261,'Growth rate'!$B$3:$S$93,8,FALSE)*VLOOKUP($F261,BY_IND_Demand_Drivers!$B$5:$J$100,7,FALSE)</f>
        <v>5.4013048184477519</v>
      </c>
      <c r="L261" s="16">
        <f>VLOOKUP($D261,'Growth rate'!$B$3:$S$93,8,FALSE)*VLOOKUP($F261,BY_IND_Demand_Drivers!$B$5:$J$100,8,FALSE)</f>
        <v>0</v>
      </c>
      <c r="M261" s="16">
        <f>VLOOKUP($D261,'Growth rate'!$B$3:$S$93,8,FALSE)*VLOOKUP($F261,BY_IND_Demand_Drivers!$B$5:$J$100,9,FALSE)</f>
        <v>0</v>
      </c>
      <c r="N261" s="49">
        <f t="shared" si="23"/>
        <v>0.85</v>
      </c>
    </row>
    <row r="262" spans="1:14">
      <c r="A262" s="16">
        <f t="shared" si="21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 t="shared" si="24"/>
        <v>4.6628683342892812</v>
      </c>
      <c r="H262" s="16">
        <f t="shared" si="25"/>
        <v>0</v>
      </c>
      <c r="I262" s="16">
        <f t="shared" si="26"/>
        <v>0</v>
      </c>
      <c r="K262" s="16">
        <f>VLOOKUP($D262,'Growth rate'!$B$3:$S$93,8,FALSE)*VLOOKUP($F262,BY_IND_Demand_Drivers!$B$5:$J$100,7,FALSE)</f>
        <v>5.567603981240933</v>
      </c>
      <c r="L262" s="16">
        <f>VLOOKUP($D262,'Growth rate'!$B$3:$S$93,8,FALSE)*VLOOKUP($F262,BY_IND_Demand_Drivers!$B$5:$J$100,8,FALSE)</f>
        <v>0</v>
      </c>
      <c r="M262" s="16">
        <f>VLOOKUP($D262,'Growth rate'!$B$3:$S$93,8,FALSE)*VLOOKUP($F262,BY_IND_Demand_Drivers!$B$5:$J$100,9,FALSE)</f>
        <v>0</v>
      </c>
      <c r="N262" s="49">
        <f t="shared" si="23"/>
        <v>0.83750000000000002</v>
      </c>
    </row>
    <row r="263" spans="1:14">
      <c r="A263" s="16">
        <f t="shared" si="21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 t="shared" si="24"/>
        <v>4.730470093828143</v>
      </c>
      <c r="H263" s="16">
        <f t="shared" si="25"/>
        <v>0</v>
      </c>
      <c r="I263" s="16">
        <f t="shared" si="26"/>
        <v>0</v>
      </c>
      <c r="K263" s="16">
        <f>VLOOKUP($D263,'Growth rate'!$B$3:$S$93,8,FALSE)*VLOOKUP($F263,BY_IND_Demand_Drivers!$B$5:$J$100,7,FALSE)</f>
        <v>5.7339031440341133</v>
      </c>
      <c r="L263" s="16">
        <f>VLOOKUP($D263,'Growth rate'!$B$3:$S$93,8,FALSE)*VLOOKUP($F263,BY_IND_Demand_Drivers!$B$5:$J$100,8,FALSE)</f>
        <v>0</v>
      </c>
      <c r="M263" s="16">
        <f>VLOOKUP($D263,'Growth rate'!$B$3:$S$93,8,FALSE)*VLOOKUP($F263,BY_IND_Demand_Drivers!$B$5:$J$100,9,FALSE)</f>
        <v>0</v>
      </c>
      <c r="N263" s="49">
        <f t="shared" si="23"/>
        <v>0.82499999999999996</v>
      </c>
    </row>
    <row r="264" spans="1:14">
      <c r="A264" s="16">
        <f t="shared" si="21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 t="shared" si="24"/>
        <v>4.7939143742971764</v>
      </c>
      <c r="H264" s="16">
        <f t="shared" si="25"/>
        <v>0</v>
      </c>
      <c r="I264" s="16">
        <f t="shared" si="26"/>
        <v>0</v>
      </c>
      <c r="K264" s="16">
        <f>VLOOKUP($D264,'Growth rate'!$B$3:$S$93,8,FALSE)*VLOOKUP($F264,BY_IND_Demand_Drivers!$B$5:$J$100,7,FALSE)</f>
        <v>5.9002023068272935</v>
      </c>
      <c r="L264" s="16">
        <f>VLOOKUP($D264,'Growth rate'!$B$3:$S$93,8,FALSE)*VLOOKUP($F264,BY_IND_Demand_Drivers!$B$5:$J$100,8,FALSE)</f>
        <v>0</v>
      </c>
      <c r="M264" s="16">
        <f>VLOOKUP($D264,'Growth rate'!$B$3:$S$93,8,FALSE)*VLOOKUP($F264,BY_IND_Demand_Drivers!$B$5:$J$100,9,FALSE)</f>
        <v>0</v>
      </c>
      <c r="N264" s="49">
        <f t="shared" si="23"/>
        <v>0.8125</v>
      </c>
    </row>
    <row r="265" spans="1:14">
      <c r="A265" s="16">
        <f t="shared" si="21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 t="shared" si="24"/>
        <v>4.8532011756963778</v>
      </c>
      <c r="H265" s="16">
        <f t="shared" si="25"/>
        <v>0</v>
      </c>
      <c r="I265" s="16">
        <f t="shared" si="26"/>
        <v>0</v>
      </c>
      <c r="K265" s="16">
        <f>VLOOKUP($D265,'Growth rate'!$B$3:$S$93,8,FALSE)*VLOOKUP($F265,BY_IND_Demand_Drivers!$B$5:$J$100,7,FALSE)</f>
        <v>6.0665014696204729</v>
      </c>
      <c r="L265" s="16">
        <f>VLOOKUP($D265,'Growth rate'!$B$3:$S$93,8,FALSE)*VLOOKUP($F265,BY_IND_Demand_Drivers!$B$5:$J$100,8,FALSE)</f>
        <v>0</v>
      </c>
      <c r="M265" s="16">
        <f>VLOOKUP($D265,'Growth rate'!$B$3:$S$93,8,FALSE)*VLOOKUP($F265,BY_IND_Demand_Drivers!$B$5:$J$100,9,FALSE)</f>
        <v>0</v>
      </c>
      <c r="N265" s="49">
        <f t="shared" si="23"/>
        <v>0.79999999999999993</v>
      </c>
    </row>
    <row r="266" spans="1:14">
      <c r="A266" s="16">
        <f t="shared" si="21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 t="shared" si="24"/>
        <v>4.9083304980257516</v>
      </c>
      <c r="H266" s="16">
        <f t="shared" si="25"/>
        <v>0</v>
      </c>
      <c r="I266" s="16">
        <f t="shared" si="26"/>
        <v>0</v>
      </c>
      <c r="K266" s="16">
        <f>VLOOKUP($D266,'Growth rate'!$B$3:$S$93,8,FALSE)*VLOOKUP($F266,BY_IND_Demand_Drivers!$B$5:$J$100,7,FALSE)</f>
        <v>6.2328006324136531</v>
      </c>
      <c r="L266" s="16">
        <f>VLOOKUP($D266,'Growth rate'!$B$3:$S$93,8,FALSE)*VLOOKUP($F266,BY_IND_Demand_Drivers!$B$5:$J$100,8,FALSE)</f>
        <v>0</v>
      </c>
      <c r="M266" s="16">
        <f>VLOOKUP($D266,'Growth rate'!$B$3:$S$93,8,FALSE)*VLOOKUP($F266,BY_IND_Demand_Drivers!$B$5:$J$100,9,FALSE)</f>
        <v>0</v>
      </c>
      <c r="N266" s="49">
        <f t="shared" si="23"/>
        <v>0.78749999999999998</v>
      </c>
    </row>
    <row r="267" spans="1:14">
      <c r="A267" s="16">
        <f t="shared" si="21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 t="shared" si="24"/>
        <v>4.9593023412852952</v>
      </c>
      <c r="H267" s="16">
        <f t="shared" si="25"/>
        <v>0</v>
      </c>
      <c r="I267" s="16">
        <f t="shared" si="26"/>
        <v>0</v>
      </c>
      <c r="K267" s="16">
        <f>VLOOKUP($D267,'Growth rate'!$B$3:$S$93,8,FALSE)*VLOOKUP($F267,BY_IND_Demand_Drivers!$B$5:$J$100,7,FALSE)</f>
        <v>6.3990997952068334</v>
      </c>
      <c r="L267" s="16">
        <f>VLOOKUP($D267,'Growth rate'!$B$3:$S$93,8,FALSE)*VLOOKUP($F267,BY_IND_Demand_Drivers!$B$5:$J$100,8,FALSE)</f>
        <v>0</v>
      </c>
      <c r="M267" s="16">
        <f>VLOOKUP($D267,'Growth rate'!$B$3:$S$93,8,FALSE)*VLOOKUP($F267,BY_IND_Demand_Drivers!$B$5:$J$100,9,FALSE)</f>
        <v>0</v>
      </c>
      <c r="N267" s="49">
        <f t="shared" si="23"/>
        <v>0.77499999999999991</v>
      </c>
    </row>
    <row r="268" spans="1:14">
      <c r="A268" s="16">
        <f t="shared" si="21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 t="shared" si="24"/>
        <v>5.0061167054750104</v>
      </c>
      <c r="H268" s="16">
        <f t="shared" si="25"/>
        <v>0</v>
      </c>
      <c r="I268" s="16">
        <f t="shared" si="26"/>
        <v>0</v>
      </c>
      <c r="K268" s="16">
        <f>VLOOKUP($D268,'Growth rate'!$B$3:$S$93,8,FALSE)*VLOOKUP($F268,BY_IND_Demand_Drivers!$B$5:$J$100,7,FALSE)</f>
        <v>6.5653989580000136</v>
      </c>
      <c r="L268" s="16">
        <f>VLOOKUP($D268,'Growth rate'!$B$3:$S$93,8,FALSE)*VLOOKUP($F268,BY_IND_Demand_Drivers!$B$5:$J$100,8,FALSE)</f>
        <v>0</v>
      </c>
      <c r="M268" s="16">
        <f>VLOOKUP($D268,'Growth rate'!$B$3:$S$93,8,FALSE)*VLOOKUP($F268,BY_IND_Demand_Drivers!$B$5:$J$100,9,FALSE)</f>
        <v>0</v>
      </c>
      <c r="N268" s="49">
        <f t="shared" si="23"/>
        <v>0.76249999999999996</v>
      </c>
    </row>
    <row r="269" spans="1:14">
      <c r="A269" s="16">
        <f t="shared" si="21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 t="shared" si="24"/>
        <v>5.0487735905948954</v>
      </c>
      <c r="H269" s="16">
        <f t="shared" si="25"/>
        <v>0</v>
      </c>
      <c r="I269" s="16">
        <f t="shared" si="26"/>
        <v>0</v>
      </c>
      <c r="K269" s="16">
        <f>VLOOKUP($D269,'Growth rate'!$B$3:$S$93,8,FALSE)*VLOOKUP($F269,BY_IND_Demand_Drivers!$B$5:$J$100,7,FALSE)</f>
        <v>6.7316981207931939</v>
      </c>
      <c r="L269" s="16">
        <f>VLOOKUP($D269,'Growth rate'!$B$3:$S$93,8,FALSE)*VLOOKUP($F269,BY_IND_Demand_Drivers!$B$5:$J$100,8,FALSE)</f>
        <v>0</v>
      </c>
      <c r="M269" s="16">
        <f>VLOOKUP($D269,'Growth rate'!$B$3:$S$93,8,FALSE)*VLOOKUP($F269,BY_IND_Demand_Drivers!$B$5:$J$100,9,FALSE)</f>
        <v>0</v>
      </c>
      <c r="N269" s="49">
        <f t="shared" si="23"/>
        <v>0.75</v>
      </c>
    </row>
    <row r="270" spans="1:14">
      <c r="A270" s="16">
        <f t="shared" si="21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 t="shared" si="24"/>
        <v>5.0872729966449501</v>
      </c>
      <c r="H270" s="16">
        <f t="shared" si="25"/>
        <v>0</v>
      </c>
      <c r="I270" s="16">
        <f t="shared" si="26"/>
        <v>0</v>
      </c>
      <c r="K270" s="16">
        <f>VLOOKUP($D270,'Growth rate'!$B$3:$S$93,8,FALSE)*VLOOKUP($F270,BY_IND_Demand_Drivers!$B$5:$J$100,7,FALSE)</f>
        <v>6.8979972835863741</v>
      </c>
      <c r="L270" s="16">
        <f>VLOOKUP($D270,'Growth rate'!$B$3:$S$93,8,FALSE)*VLOOKUP($F270,BY_IND_Demand_Drivers!$B$5:$J$100,8,FALSE)</f>
        <v>0</v>
      </c>
      <c r="M270" s="16">
        <f>VLOOKUP($D270,'Growth rate'!$B$3:$S$93,8,FALSE)*VLOOKUP($F270,BY_IND_Demand_Drivers!$B$5:$J$100,9,FALSE)</f>
        <v>0</v>
      </c>
      <c r="N270" s="49">
        <f t="shared" si="23"/>
        <v>0.73749999999999993</v>
      </c>
    </row>
    <row r="271" spans="1:14">
      <c r="A271" s="16">
        <f t="shared" si="21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 t="shared" si="24"/>
        <v>5.1216149236251773</v>
      </c>
      <c r="H271" s="16">
        <f t="shared" si="25"/>
        <v>0</v>
      </c>
      <c r="I271" s="16">
        <f t="shared" si="26"/>
        <v>0</v>
      </c>
      <c r="K271" s="16">
        <f>VLOOKUP($D271,'Growth rate'!$B$3:$S$93,8,FALSE)*VLOOKUP($F271,BY_IND_Demand_Drivers!$B$5:$J$100,7,FALSE)</f>
        <v>7.0642964463795552</v>
      </c>
      <c r="L271" s="16">
        <f>VLOOKUP($D271,'Growth rate'!$B$3:$S$93,8,FALSE)*VLOOKUP($F271,BY_IND_Demand_Drivers!$B$5:$J$100,8,FALSE)</f>
        <v>0</v>
      </c>
      <c r="M271" s="16">
        <f>VLOOKUP($D271,'Growth rate'!$B$3:$S$93,8,FALSE)*VLOOKUP($F271,BY_IND_Demand_Drivers!$B$5:$J$100,9,FALSE)</f>
        <v>0</v>
      </c>
      <c r="N271" s="49">
        <f t="shared" si="23"/>
        <v>0.72499999999999998</v>
      </c>
    </row>
    <row r="272" spans="1:14">
      <c r="A272" s="16">
        <f t="shared" si="21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 t="shared" si="24"/>
        <v>5.1517993715355725</v>
      </c>
      <c r="H272" s="16">
        <f t="shared" si="25"/>
        <v>0</v>
      </c>
      <c r="I272" s="16">
        <f t="shared" si="26"/>
        <v>0</v>
      </c>
      <c r="K272" s="16">
        <f>VLOOKUP($D272,'Growth rate'!$B$3:$S$93,8,FALSE)*VLOOKUP($F272,BY_IND_Demand_Drivers!$B$5:$J$100,7,FALSE)</f>
        <v>7.2305956091727337</v>
      </c>
      <c r="L272" s="16">
        <f>VLOOKUP($D272,'Growth rate'!$B$3:$S$93,8,FALSE)*VLOOKUP($F272,BY_IND_Demand_Drivers!$B$5:$J$100,8,FALSE)</f>
        <v>0</v>
      </c>
      <c r="M272" s="16">
        <f>VLOOKUP($D272,'Growth rate'!$B$3:$S$93,8,FALSE)*VLOOKUP($F272,BY_IND_Demand_Drivers!$B$5:$J$100,9,FALSE)</f>
        <v>0</v>
      </c>
      <c r="N272" s="49">
        <f t="shared" si="23"/>
        <v>0.71249999999999991</v>
      </c>
    </row>
    <row r="273" spans="1:14">
      <c r="A273" s="16">
        <f t="shared" si="21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 t="shared" si="24"/>
        <v>5.1778263403761411</v>
      </c>
      <c r="H273" s="16">
        <f t="shared" si="25"/>
        <v>0</v>
      </c>
      <c r="I273" s="16">
        <f t="shared" si="26"/>
        <v>0</v>
      </c>
      <c r="K273" s="16">
        <f>VLOOKUP($D273,'Growth rate'!$B$3:$S$93,8,FALSE)*VLOOKUP($F273,BY_IND_Demand_Drivers!$B$5:$J$100,7,FALSE)</f>
        <v>7.3968947719659157</v>
      </c>
      <c r="L273" s="16">
        <f>VLOOKUP($D273,'Growth rate'!$B$3:$S$93,8,FALSE)*VLOOKUP($F273,BY_IND_Demand_Drivers!$B$5:$J$100,8,FALSE)</f>
        <v>0</v>
      </c>
      <c r="M273" s="16">
        <f>VLOOKUP($D273,'Growth rate'!$B$3:$S$93,8,FALSE)*VLOOKUP($F273,BY_IND_Demand_Drivers!$B$5:$J$100,9,FALSE)</f>
        <v>0</v>
      </c>
      <c r="N273" s="49">
        <f t="shared" si="23"/>
        <v>0.7</v>
      </c>
    </row>
    <row r="274" spans="1:14">
      <c r="A274" s="16">
        <f t="shared" si="21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 t="shared" si="24"/>
        <v>5.1996958301468776</v>
      </c>
      <c r="H274" s="16">
        <f t="shared" si="25"/>
        <v>0</v>
      </c>
      <c r="I274" s="16">
        <f t="shared" si="26"/>
        <v>0</v>
      </c>
      <c r="K274" s="16">
        <f>VLOOKUP($D274,'Growth rate'!$B$3:$S$93,8,FALSE)*VLOOKUP($F274,BY_IND_Demand_Drivers!$B$5:$J$100,7,FALSE)</f>
        <v>7.5631939347590951</v>
      </c>
      <c r="L274" s="16">
        <f>VLOOKUP($D274,'Growth rate'!$B$3:$S$93,8,FALSE)*VLOOKUP($F274,BY_IND_Demand_Drivers!$B$5:$J$100,8,FALSE)</f>
        <v>0</v>
      </c>
      <c r="M274" s="16">
        <f>VLOOKUP($D274,'Growth rate'!$B$3:$S$93,8,FALSE)*VLOOKUP($F274,BY_IND_Demand_Drivers!$B$5:$J$100,9,FALSE)</f>
        <v>0</v>
      </c>
      <c r="N274" s="49">
        <f t="shared" si="23"/>
        <v>0.6875</v>
      </c>
    </row>
    <row r="275" spans="1:14">
      <c r="A275" s="16">
        <f t="shared" si="21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 t="shared" si="24"/>
        <v>5.2174078408477857</v>
      </c>
      <c r="H275" s="16">
        <f t="shared" si="25"/>
        <v>0</v>
      </c>
      <c r="I275" s="16">
        <f t="shared" si="26"/>
        <v>0</v>
      </c>
      <c r="K275" s="16">
        <f>VLOOKUP($D275,'Growth rate'!$B$3:$S$93,8,FALSE)*VLOOKUP($F275,BY_IND_Demand_Drivers!$B$5:$J$100,7,FALSE)</f>
        <v>7.7294930975522753</v>
      </c>
      <c r="L275" s="16">
        <f>VLOOKUP($D275,'Growth rate'!$B$3:$S$93,8,FALSE)*VLOOKUP($F275,BY_IND_Demand_Drivers!$B$5:$J$100,8,FALSE)</f>
        <v>0</v>
      </c>
      <c r="M275" s="16">
        <f>VLOOKUP($D275,'Growth rate'!$B$3:$S$93,8,FALSE)*VLOOKUP($F275,BY_IND_Demand_Drivers!$B$5:$J$100,9,FALSE)</f>
        <v>0</v>
      </c>
      <c r="N275" s="49">
        <f t="shared" si="23"/>
        <v>0.67499999999999993</v>
      </c>
    </row>
    <row r="276" spans="1:14">
      <c r="A276" s="16">
        <f t="shared" si="21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 t="shared" si="24"/>
        <v>5.2309623724788645</v>
      </c>
      <c r="H276" s="16">
        <f t="shared" si="25"/>
        <v>0</v>
      </c>
      <c r="I276" s="16">
        <f t="shared" si="26"/>
        <v>0</v>
      </c>
      <c r="K276" s="16">
        <f>VLOOKUP($D276,'Growth rate'!$B$3:$S$93,8,FALSE)*VLOOKUP($F276,BY_IND_Demand_Drivers!$B$5:$J$100,7,FALSE)</f>
        <v>7.8957922603454556</v>
      </c>
      <c r="L276" s="16">
        <f>VLOOKUP($D276,'Growth rate'!$B$3:$S$93,8,FALSE)*VLOOKUP($F276,BY_IND_Demand_Drivers!$B$5:$J$100,8,FALSE)</f>
        <v>0</v>
      </c>
      <c r="M276" s="16">
        <f>VLOOKUP($D276,'Growth rate'!$B$3:$S$93,8,FALSE)*VLOOKUP($F276,BY_IND_Demand_Drivers!$B$5:$J$100,9,FALSE)</f>
        <v>0</v>
      </c>
      <c r="N276" s="49">
        <f t="shared" si="23"/>
        <v>0.66249999999999998</v>
      </c>
    </row>
    <row r="277" spans="1:14">
      <c r="A277" s="16">
        <f t="shared" si="21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 t="shared" si="24"/>
        <v>5.2403594250401122</v>
      </c>
      <c r="H277" s="16">
        <f t="shared" si="25"/>
        <v>0</v>
      </c>
      <c r="I277" s="16">
        <f t="shared" si="26"/>
        <v>0</v>
      </c>
      <c r="K277" s="16">
        <f>VLOOKUP($D277,'Growth rate'!$B$3:$S$93,8,FALSE)*VLOOKUP($F277,BY_IND_Demand_Drivers!$B$5:$J$100,7,FALSE)</f>
        <v>8.0620914231386358</v>
      </c>
      <c r="L277" s="16">
        <f>VLOOKUP($D277,'Growth rate'!$B$3:$S$93,8,FALSE)*VLOOKUP($F277,BY_IND_Demand_Drivers!$B$5:$J$100,8,FALSE)</f>
        <v>0</v>
      </c>
      <c r="M277" s="16">
        <f>VLOOKUP($D277,'Growth rate'!$B$3:$S$93,8,FALSE)*VLOOKUP($F277,BY_IND_Demand_Drivers!$B$5:$J$100,9,FALSE)</f>
        <v>0</v>
      </c>
      <c r="N277" s="49">
        <f t="shared" si="23"/>
        <v>0.64999999999999991</v>
      </c>
    </row>
    <row r="278" spans="1:14">
      <c r="A278" s="16">
        <f t="shared" si="21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 t="shared" si="24"/>
        <v>5.2455989985315323</v>
      </c>
      <c r="H278" s="16">
        <f t="shared" si="25"/>
        <v>0</v>
      </c>
      <c r="I278" s="16">
        <f t="shared" si="26"/>
        <v>0</v>
      </c>
      <c r="K278" s="16">
        <f>VLOOKUP($D278,'Growth rate'!$B$3:$S$93,8,FALSE)*VLOOKUP($F278,BY_IND_Demand_Drivers!$B$5:$J$100,7,FALSE)</f>
        <v>8.228390585931816</v>
      </c>
      <c r="L278" s="16">
        <f>VLOOKUP($D278,'Growth rate'!$B$3:$S$93,8,FALSE)*VLOOKUP($F278,BY_IND_Demand_Drivers!$B$5:$J$100,8,FALSE)</f>
        <v>0</v>
      </c>
      <c r="M278" s="16">
        <f>VLOOKUP($D278,'Growth rate'!$B$3:$S$93,8,FALSE)*VLOOKUP($F278,BY_IND_Demand_Drivers!$B$5:$J$100,9,FALSE)</f>
        <v>0</v>
      </c>
      <c r="N278" s="49">
        <f t="shared" si="23"/>
        <v>0.63749999999999996</v>
      </c>
    </row>
    <row r="279" spans="1:14">
      <c r="A279" s="16">
        <f t="shared" ref="A279:A342" si="27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 t="shared" si="24"/>
        <v>5.2466810929531231</v>
      </c>
      <c r="H279" s="16">
        <f t="shared" si="25"/>
        <v>0</v>
      </c>
      <c r="I279" s="16">
        <f t="shared" si="26"/>
        <v>0</v>
      </c>
      <c r="K279" s="16">
        <f>VLOOKUP($D279,'Growth rate'!$B$3:$S$93,8,FALSE)*VLOOKUP($F279,BY_IND_Demand_Drivers!$B$5:$J$100,7,FALSE)</f>
        <v>8.3946897487249963</v>
      </c>
      <c r="L279" s="16">
        <f>VLOOKUP($D279,'Growth rate'!$B$3:$S$93,8,FALSE)*VLOOKUP($F279,BY_IND_Demand_Drivers!$B$5:$J$100,8,FALSE)</f>
        <v>0</v>
      </c>
      <c r="M279" s="16">
        <f>VLOOKUP($D279,'Growth rate'!$B$3:$S$93,8,FALSE)*VLOOKUP($F279,BY_IND_Demand_Drivers!$B$5:$J$100,9,FALSE)</f>
        <v>0</v>
      </c>
      <c r="N279" s="49">
        <f t="shared" si="23"/>
        <v>0.625</v>
      </c>
    </row>
    <row r="280" spans="1:14">
      <c r="A280" s="16">
        <f t="shared" si="27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 t="shared" si="24"/>
        <v>5.2436057083048828</v>
      </c>
      <c r="H280" s="16">
        <f t="shared" si="25"/>
        <v>0</v>
      </c>
      <c r="I280" s="16">
        <f t="shared" si="26"/>
        <v>0</v>
      </c>
      <c r="K280" s="16">
        <f>VLOOKUP($D280,'Growth rate'!$B$3:$S$93,8,FALSE)*VLOOKUP($F280,BY_IND_Demand_Drivers!$B$5:$J$100,7,FALSE)</f>
        <v>8.5609889115181765</v>
      </c>
      <c r="L280" s="16">
        <f>VLOOKUP($D280,'Growth rate'!$B$3:$S$93,8,FALSE)*VLOOKUP($F280,BY_IND_Demand_Drivers!$B$5:$J$100,8,FALSE)</f>
        <v>0</v>
      </c>
      <c r="M280" s="16">
        <f>VLOOKUP($D280,'Growth rate'!$B$3:$S$93,8,FALSE)*VLOOKUP($F280,BY_IND_Demand_Drivers!$B$5:$J$100,9,FALSE)</f>
        <v>0</v>
      </c>
      <c r="N280" s="49">
        <f t="shared" si="23"/>
        <v>0.61249999999999993</v>
      </c>
    </row>
    <row r="281" spans="1:14">
      <c r="A281" s="16">
        <f t="shared" si="27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 t="shared" si="24"/>
        <v>5.2363728445868141</v>
      </c>
      <c r="H281" s="16">
        <f t="shared" si="25"/>
        <v>0</v>
      </c>
      <c r="I281" s="16">
        <f t="shared" si="26"/>
        <v>0</v>
      </c>
      <c r="K281" s="16">
        <f>VLOOKUP($D281,'Growth rate'!$B$3:$S$93,8,FALSE)*VLOOKUP($F281,BY_IND_Demand_Drivers!$B$5:$J$100,7,FALSE)</f>
        <v>8.7272880743113568</v>
      </c>
      <c r="L281" s="16">
        <f>VLOOKUP($D281,'Growth rate'!$B$3:$S$93,8,FALSE)*VLOOKUP($F281,BY_IND_Demand_Drivers!$B$5:$J$100,8,FALSE)</f>
        <v>0</v>
      </c>
      <c r="M281" s="16">
        <f>VLOOKUP($D281,'Growth rate'!$B$3:$S$93,8,FALSE)*VLOOKUP($F281,BY_IND_Demand_Drivers!$B$5:$J$100,9,FALSE)</f>
        <v>0</v>
      </c>
      <c r="N281" s="49">
        <f t="shared" si="23"/>
        <v>0.6</v>
      </c>
    </row>
    <row r="282" spans="1:14">
      <c r="A282" s="16">
        <f t="shared" si="27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 t="shared" si="24"/>
        <v>5.3201548101002025</v>
      </c>
      <c r="H282" s="16">
        <f t="shared" si="25"/>
        <v>0</v>
      </c>
      <c r="I282" s="16">
        <f t="shared" si="26"/>
        <v>0</v>
      </c>
      <c r="K282" s="16">
        <f>VLOOKUP($D282,'Growth rate'!$B$3:$S$93,8,FALSE)*VLOOKUP($F282,BY_IND_Demand_Drivers!$B$5:$J$100,7,FALSE)</f>
        <v>8.8669246835003381</v>
      </c>
      <c r="L282" s="16">
        <f>VLOOKUP($D282,'Growth rate'!$B$3:$S$93,8,FALSE)*VLOOKUP($F282,BY_IND_Demand_Drivers!$B$5:$J$100,8,FALSE)</f>
        <v>0</v>
      </c>
      <c r="M282" s="16">
        <f>VLOOKUP($D282,'Growth rate'!$B$3:$S$93,8,FALSE)*VLOOKUP($F282,BY_IND_Demand_Drivers!$B$5:$J$100,9,FALSE)</f>
        <v>0</v>
      </c>
      <c r="N282" s="49">
        <f t="shared" si="23"/>
        <v>0.6</v>
      </c>
    </row>
    <row r="283" spans="1:14">
      <c r="A283" s="16">
        <f t="shared" si="27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 t="shared" si="24"/>
        <v>5.4052772870618062</v>
      </c>
      <c r="H283" s="16">
        <f t="shared" si="25"/>
        <v>0</v>
      </c>
      <c r="I283" s="16">
        <f t="shared" si="26"/>
        <v>0</v>
      </c>
      <c r="K283" s="16">
        <f>VLOOKUP($D283,'Growth rate'!$B$3:$S$93,8,FALSE)*VLOOKUP($F283,BY_IND_Demand_Drivers!$B$5:$J$100,7,FALSE)</f>
        <v>9.008795478436344</v>
      </c>
      <c r="L283" s="16">
        <f>VLOOKUP($D283,'Growth rate'!$B$3:$S$93,8,FALSE)*VLOOKUP($F283,BY_IND_Demand_Drivers!$B$5:$J$100,8,FALSE)</f>
        <v>0</v>
      </c>
      <c r="M283" s="16">
        <f>VLOOKUP($D283,'Growth rate'!$B$3:$S$93,8,FALSE)*VLOOKUP($F283,BY_IND_Demand_Drivers!$B$5:$J$100,9,FALSE)</f>
        <v>0</v>
      </c>
      <c r="N283" s="49">
        <f t="shared" si="23"/>
        <v>0.6</v>
      </c>
    </row>
    <row r="284" spans="1:14">
      <c r="A284" s="16">
        <f t="shared" si="27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 t="shared" si="24"/>
        <v>5.4917617236547951</v>
      </c>
      <c r="H284" s="16">
        <f t="shared" si="25"/>
        <v>0</v>
      </c>
      <c r="I284" s="16">
        <f t="shared" si="26"/>
        <v>0</v>
      </c>
      <c r="K284" s="16">
        <f>VLOOKUP($D284,'Growth rate'!$B$3:$S$93,8,FALSE)*VLOOKUP($F284,BY_IND_Demand_Drivers!$B$5:$J$100,7,FALSE)</f>
        <v>9.1529362060913257</v>
      </c>
      <c r="L284" s="16">
        <f>VLOOKUP($D284,'Growth rate'!$B$3:$S$93,8,FALSE)*VLOOKUP($F284,BY_IND_Demand_Drivers!$B$5:$J$100,8,FALSE)</f>
        <v>0</v>
      </c>
      <c r="M284" s="16">
        <f>VLOOKUP($D284,'Growth rate'!$B$3:$S$93,8,FALSE)*VLOOKUP($F284,BY_IND_Demand_Drivers!$B$5:$J$100,9,FALSE)</f>
        <v>0</v>
      </c>
      <c r="N284" s="49">
        <f t="shared" si="23"/>
        <v>0.6</v>
      </c>
    </row>
    <row r="285" spans="1:14">
      <c r="A285" s="16">
        <f t="shared" si="27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 t="shared" si="24"/>
        <v>5.5796299112332726</v>
      </c>
      <c r="H285" s="16">
        <f t="shared" si="25"/>
        <v>0</v>
      </c>
      <c r="I285" s="16">
        <f t="shared" si="26"/>
        <v>0</v>
      </c>
      <c r="K285" s="16">
        <f>VLOOKUP($D285,'Growth rate'!$B$3:$S$93,8,FALSE)*VLOOKUP($F285,BY_IND_Demand_Drivers!$B$5:$J$100,7,FALSE)</f>
        <v>9.2993831853887876</v>
      </c>
      <c r="L285" s="16">
        <f>VLOOKUP($D285,'Growth rate'!$B$3:$S$93,8,FALSE)*VLOOKUP($F285,BY_IND_Demand_Drivers!$B$5:$J$100,8,FALSE)</f>
        <v>0</v>
      </c>
      <c r="M285" s="16">
        <f>VLOOKUP($D285,'Growth rate'!$B$3:$S$93,8,FALSE)*VLOOKUP($F285,BY_IND_Demand_Drivers!$B$5:$J$100,9,FALSE)</f>
        <v>0</v>
      </c>
      <c r="N285" s="49">
        <f t="shared" si="23"/>
        <v>0.6</v>
      </c>
    </row>
    <row r="286" spans="1:14">
      <c r="A286" s="16">
        <f t="shared" si="27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 t="shared" si="24"/>
        <v>5.6689039898130043</v>
      </c>
      <c r="H286" s="16">
        <f t="shared" si="25"/>
        <v>0</v>
      </c>
      <c r="I286" s="16">
        <f t="shared" si="26"/>
        <v>0</v>
      </c>
      <c r="K286" s="16">
        <f>VLOOKUP($D286,'Growth rate'!$B$3:$S$93,8,FALSE)*VLOOKUP($F286,BY_IND_Demand_Drivers!$B$5:$J$100,7,FALSE)</f>
        <v>9.4481733163550068</v>
      </c>
      <c r="L286" s="16">
        <f>VLOOKUP($D286,'Growth rate'!$B$3:$S$93,8,FALSE)*VLOOKUP($F286,BY_IND_Demand_Drivers!$B$5:$J$100,8,FALSE)</f>
        <v>0</v>
      </c>
      <c r="M286" s="16">
        <f>VLOOKUP($D286,'Growth rate'!$B$3:$S$93,8,FALSE)*VLOOKUP($F286,BY_IND_Demand_Drivers!$B$5:$J$100,9,FALSE)</f>
        <v>0</v>
      </c>
      <c r="N286" s="49">
        <f t="shared" si="23"/>
        <v>0.6</v>
      </c>
    </row>
    <row r="287" spans="1:14">
      <c r="A287" s="16">
        <f t="shared" si="27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 t="shared" si="24"/>
        <v>5.7596064536500116</v>
      </c>
      <c r="H287" s="16">
        <f t="shared" si="25"/>
        <v>0</v>
      </c>
      <c r="I287" s="16">
        <f t="shared" si="26"/>
        <v>0</v>
      </c>
      <c r="K287" s="16">
        <f>VLOOKUP($D287,'Growth rate'!$B$3:$S$93,8,FALSE)*VLOOKUP($F287,BY_IND_Demand_Drivers!$B$5:$J$100,7,FALSE)</f>
        <v>9.5993440894166859</v>
      </c>
      <c r="L287" s="16">
        <f>VLOOKUP($D287,'Growth rate'!$B$3:$S$93,8,FALSE)*VLOOKUP($F287,BY_IND_Demand_Drivers!$B$5:$J$100,8,FALSE)</f>
        <v>0</v>
      </c>
      <c r="M287" s="16">
        <f>VLOOKUP($D287,'Growth rate'!$B$3:$S$93,8,FALSE)*VLOOKUP($F287,BY_IND_Demand_Drivers!$B$5:$J$100,9,FALSE)</f>
        <v>0</v>
      </c>
      <c r="N287" s="49">
        <f t="shared" si="23"/>
        <v>0.6</v>
      </c>
    </row>
    <row r="288" spans="1:14">
      <c r="A288" s="16">
        <f t="shared" si="27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 t="shared" si="24"/>
        <v>5.8517601569084121</v>
      </c>
      <c r="H288" s="16">
        <f t="shared" si="25"/>
        <v>0</v>
      </c>
      <c r="I288" s="16">
        <f t="shared" si="26"/>
        <v>0</v>
      </c>
      <c r="K288" s="16">
        <f>VLOOKUP($D288,'Growth rate'!$B$3:$S$93,8,FALSE)*VLOOKUP($F288,BY_IND_Demand_Drivers!$B$5:$J$100,7,FALSE)</f>
        <v>9.7529335948473541</v>
      </c>
      <c r="L288" s="16">
        <f>VLOOKUP($D288,'Growth rate'!$B$3:$S$93,8,FALSE)*VLOOKUP($F288,BY_IND_Demand_Drivers!$B$5:$J$100,8,FALSE)</f>
        <v>0</v>
      </c>
      <c r="M288" s="16">
        <f>VLOOKUP($D288,'Growth rate'!$B$3:$S$93,8,FALSE)*VLOOKUP($F288,BY_IND_Demand_Drivers!$B$5:$J$100,9,FALSE)</f>
        <v>0</v>
      </c>
      <c r="N288" s="49">
        <f t="shared" si="23"/>
        <v>0.6</v>
      </c>
    </row>
    <row r="289" spans="1:14">
      <c r="A289" s="16">
        <f t="shared" si="27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 t="shared" si="24"/>
        <v>5.9453883194189476</v>
      </c>
      <c r="H289" s="16">
        <f t="shared" si="25"/>
        <v>0</v>
      </c>
      <c r="I289" s="16">
        <f t="shared" si="26"/>
        <v>0</v>
      </c>
      <c r="K289" s="16">
        <f>VLOOKUP($D289,'Growth rate'!$B$3:$S$93,8,FALSE)*VLOOKUP($F289,BY_IND_Demand_Drivers!$B$5:$J$100,7,FALSE)</f>
        <v>9.9089805323649127</v>
      </c>
      <c r="L289" s="16">
        <f>VLOOKUP($D289,'Growth rate'!$B$3:$S$93,8,FALSE)*VLOOKUP($F289,BY_IND_Demand_Drivers!$B$5:$J$100,8,FALSE)</f>
        <v>0</v>
      </c>
      <c r="M289" s="16">
        <f>VLOOKUP($D289,'Growth rate'!$B$3:$S$93,8,FALSE)*VLOOKUP($F289,BY_IND_Demand_Drivers!$B$5:$J$100,9,FALSE)</f>
        <v>0</v>
      </c>
      <c r="N289" s="49">
        <f t="shared" si="23"/>
        <v>0.6</v>
      </c>
    </row>
    <row r="290" spans="1:14">
      <c r="A290" s="16">
        <f t="shared" si="27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 t="shared" si="24"/>
        <v>6.0405145325296505</v>
      </c>
      <c r="H290" s="16">
        <f t="shared" si="25"/>
        <v>0</v>
      </c>
      <c r="I290" s="16">
        <f t="shared" si="26"/>
        <v>0</v>
      </c>
      <c r="K290" s="16">
        <f>VLOOKUP($D290,'Growth rate'!$B$3:$S$93,8,FALSE)*VLOOKUP($F290,BY_IND_Demand_Drivers!$B$5:$J$100,7,FALSE)</f>
        <v>10.067524220882751</v>
      </c>
      <c r="L290" s="16">
        <f>VLOOKUP($D290,'Growth rate'!$B$3:$S$93,8,FALSE)*VLOOKUP($F290,BY_IND_Demand_Drivers!$B$5:$J$100,8,FALSE)</f>
        <v>0</v>
      </c>
      <c r="M290" s="16">
        <f>VLOOKUP($D290,'Growth rate'!$B$3:$S$93,8,FALSE)*VLOOKUP($F290,BY_IND_Demand_Drivers!$B$5:$J$100,9,FALSE)</f>
        <v>0</v>
      </c>
      <c r="N290" s="49">
        <f t="shared" si="23"/>
        <v>0.6</v>
      </c>
    </row>
    <row r="291" spans="1:14">
      <c r="A291" s="16">
        <f t="shared" si="27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 t="shared" si="24"/>
        <v>6.1371627650501246</v>
      </c>
      <c r="H291" s="16">
        <f t="shared" si="25"/>
        <v>0</v>
      </c>
      <c r="I291" s="16">
        <f t="shared" si="26"/>
        <v>0</v>
      </c>
      <c r="K291" s="16">
        <f>VLOOKUP($D291,'Growth rate'!$B$3:$S$93,8,FALSE)*VLOOKUP($F291,BY_IND_Demand_Drivers!$B$5:$J$100,7,FALSE)</f>
        <v>10.228604608416875</v>
      </c>
      <c r="L291" s="16">
        <f>VLOOKUP($D291,'Growth rate'!$B$3:$S$93,8,FALSE)*VLOOKUP($F291,BY_IND_Demand_Drivers!$B$5:$J$100,8,FALSE)</f>
        <v>0</v>
      </c>
      <c r="M291" s="16">
        <f>VLOOKUP($D291,'Growth rate'!$B$3:$S$93,8,FALSE)*VLOOKUP($F291,BY_IND_Demand_Drivers!$B$5:$J$100,9,FALSE)</f>
        <v>0</v>
      </c>
      <c r="N291" s="49">
        <f t="shared" si="23"/>
        <v>0.6</v>
      </c>
    </row>
    <row r="292" spans="1:14">
      <c r="A292" s="16">
        <f t="shared" si="27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 t="shared" si="24"/>
        <v>6.2353573692909272</v>
      </c>
      <c r="H292" s="16">
        <f t="shared" si="25"/>
        <v>0</v>
      </c>
      <c r="I292" s="16">
        <f t="shared" si="26"/>
        <v>0</v>
      </c>
      <c r="K292" s="16">
        <f>VLOOKUP($D292,'Growth rate'!$B$3:$S$93,8,FALSE)*VLOOKUP($F292,BY_IND_Demand_Drivers!$B$5:$J$100,7,FALSE)</f>
        <v>10.392262282151545</v>
      </c>
      <c r="L292" s="16">
        <f>VLOOKUP($D292,'Growth rate'!$B$3:$S$93,8,FALSE)*VLOOKUP($F292,BY_IND_Demand_Drivers!$B$5:$J$100,8,FALSE)</f>
        <v>0</v>
      </c>
      <c r="M292" s="16">
        <f>VLOOKUP($D292,'Growth rate'!$B$3:$S$93,8,FALSE)*VLOOKUP($F292,BY_IND_Demand_Drivers!$B$5:$J$100,9,FALSE)</f>
        <v>0</v>
      </c>
      <c r="N292" s="49">
        <f t="shared" si="23"/>
        <v>0.6</v>
      </c>
    </row>
    <row r="293" spans="1:14">
      <c r="A293" s="16">
        <f t="shared" si="27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 t="shared" si="24"/>
        <v>6.3351230871995812</v>
      </c>
      <c r="H293" s="16">
        <f t="shared" si="25"/>
        <v>0</v>
      </c>
      <c r="I293" s="16">
        <f t="shared" si="26"/>
        <v>0</v>
      </c>
      <c r="K293" s="16">
        <f>VLOOKUP($D293,'Growth rate'!$B$3:$S$93,8,FALSE)*VLOOKUP($F293,BY_IND_Demand_Drivers!$B$5:$J$100,7,FALSE)</f>
        <v>10.55853847866597</v>
      </c>
      <c r="L293" s="16">
        <f>VLOOKUP($D293,'Growth rate'!$B$3:$S$93,8,FALSE)*VLOOKUP($F293,BY_IND_Demand_Drivers!$B$5:$J$100,8,FALSE)</f>
        <v>0</v>
      </c>
      <c r="M293" s="16">
        <f>VLOOKUP($D293,'Growth rate'!$B$3:$S$93,8,FALSE)*VLOOKUP($F293,BY_IND_Demand_Drivers!$B$5:$J$100,9,FALSE)</f>
        <v>0</v>
      </c>
      <c r="N293" s="49">
        <f t="shared" si="23"/>
        <v>0.6</v>
      </c>
    </row>
    <row r="294" spans="1:14">
      <c r="A294" s="16">
        <f t="shared" si="27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 t="shared" si="24"/>
        <v>6.4364850565947753</v>
      </c>
      <c r="H294" s="16">
        <f t="shared" si="25"/>
        <v>0</v>
      </c>
      <c r="I294" s="16">
        <f t="shared" si="26"/>
        <v>0</v>
      </c>
      <c r="K294" s="16">
        <f>VLOOKUP($D294,'Growth rate'!$B$3:$S$93,8,FALSE)*VLOOKUP($F294,BY_IND_Demand_Drivers!$B$5:$J$100,7,FALSE)</f>
        <v>10.727475094324626</v>
      </c>
      <c r="L294" s="16">
        <f>VLOOKUP($D294,'Growth rate'!$B$3:$S$93,8,FALSE)*VLOOKUP($F294,BY_IND_Demand_Drivers!$B$5:$J$100,8,FALSE)</f>
        <v>0</v>
      </c>
      <c r="M294" s="16">
        <f>VLOOKUP($D294,'Growth rate'!$B$3:$S$93,8,FALSE)*VLOOKUP($F294,BY_IND_Demand_Drivers!$B$5:$J$100,9,FALSE)</f>
        <v>0</v>
      </c>
      <c r="N294" s="49">
        <f t="shared" si="23"/>
        <v>0.6</v>
      </c>
    </row>
    <row r="295" spans="1:14">
      <c r="A295" s="16">
        <f t="shared" si="27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 t="shared" si="24"/>
        <v>6.5394688175002926</v>
      </c>
      <c r="H295" s="16">
        <f t="shared" si="25"/>
        <v>0</v>
      </c>
      <c r="I295" s="16">
        <f t="shared" si="26"/>
        <v>0</v>
      </c>
      <c r="K295" s="16">
        <f>VLOOKUP($D295,'Growth rate'!$B$3:$S$93,8,FALSE)*VLOOKUP($F295,BY_IND_Demand_Drivers!$B$5:$J$100,7,FALSE)</f>
        <v>10.899114695833822</v>
      </c>
      <c r="L295" s="16">
        <f>VLOOKUP($D295,'Growth rate'!$B$3:$S$93,8,FALSE)*VLOOKUP($F295,BY_IND_Demand_Drivers!$B$5:$J$100,8,FALSE)</f>
        <v>0</v>
      </c>
      <c r="M295" s="16">
        <f>VLOOKUP($D295,'Growth rate'!$B$3:$S$93,8,FALSE)*VLOOKUP($F295,BY_IND_Demand_Drivers!$B$5:$J$100,9,FALSE)</f>
        <v>0</v>
      </c>
      <c r="N295" s="49">
        <f t="shared" si="23"/>
        <v>0.6</v>
      </c>
    </row>
    <row r="296" spans="1:14">
      <c r="A296" s="16">
        <f t="shared" si="27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 t="shared" si="24"/>
        <v>6.6441003185802963</v>
      </c>
      <c r="H296" s="16">
        <f t="shared" si="25"/>
        <v>0</v>
      </c>
      <c r="I296" s="16">
        <f t="shared" si="26"/>
        <v>0</v>
      </c>
      <c r="K296" s="16">
        <f>VLOOKUP($D296,'Growth rate'!$B$3:$S$93,8,FALSE)*VLOOKUP($F296,BY_IND_Demand_Drivers!$B$5:$J$100,7,FALSE)</f>
        <v>11.073500530967161</v>
      </c>
      <c r="L296" s="16">
        <f>VLOOKUP($D296,'Growth rate'!$B$3:$S$93,8,FALSE)*VLOOKUP($F296,BY_IND_Demand_Drivers!$B$5:$J$100,8,FALSE)</f>
        <v>0</v>
      </c>
      <c r="M296" s="16">
        <f>VLOOKUP($D296,'Growth rate'!$B$3:$S$93,8,FALSE)*VLOOKUP($F296,BY_IND_Demand_Drivers!$B$5:$J$100,9,FALSE)</f>
        <v>0</v>
      </c>
      <c r="N296" s="49">
        <f t="shared" si="23"/>
        <v>0.6</v>
      </c>
    </row>
    <row r="297" spans="1:14">
      <c r="A297" s="16">
        <f t="shared" si="27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 t="shared" si="24"/>
        <v>6.7504059236775804</v>
      </c>
      <c r="H297" s="16">
        <f t="shared" si="25"/>
        <v>0</v>
      </c>
      <c r="I297" s="16">
        <f t="shared" si="26"/>
        <v>0</v>
      </c>
      <c r="K297" s="16">
        <f>VLOOKUP($D297,'Growth rate'!$B$3:$S$93,8,FALSE)*VLOOKUP($F297,BY_IND_Demand_Drivers!$B$5:$J$100,7,FALSE)</f>
        <v>11.250676539462635</v>
      </c>
      <c r="L297" s="16">
        <f>VLOOKUP($D297,'Growth rate'!$B$3:$S$93,8,FALSE)*VLOOKUP($F297,BY_IND_Demand_Drivers!$B$5:$J$100,8,FALSE)</f>
        <v>0</v>
      </c>
      <c r="M297" s="16">
        <f>VLOOKUP($D297,'Growth rate'!$B$3:$S$93,8,FALSE)*VLOOKUP($F297,BY_IND_Demand_Drivers!$B$5:$J$100,9,FALSE)</f>
        <v>0</v>
      </c>
      <c r="N297" s="49">
        <f t="shared" si="23"/>
        <v>0.6</v>
      </c>
    </row>
    <row r="298" spans="1:14">
      <c r="A298" s="16">
        <f t="shared" si="27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 t="shared" si="24"/>
        <v>6.8584124184564237</v>
      </c>
      <c r="H298" s="16">
        <f t="shared" si="25"/>
        <v>0</v>
      </c>
      <c r="I298" s="16">
        <f t="shared" si="26"/>
        <v>0</v>
      </c>
      <c r="K298" s="16">
        <f>VLOOKUP($D298,'Growth rate'!$B$3:$S$93,8,FALSE)*VLOOKUP($F298,BY_IND_Demand_Drivers!$B$5:$J$100,7,FALSE)</f>
        <v>11.430687364094039</v>
      </c>
      <c r="L298" s="16">
        <f>VLOOKUP($D298,'Growth rate'!$B$3:$S$93,8,FALSE)*VLOOKUP($F298,BY_IND_Demand_Drivers!$B$5:$J$100,8,FALSE)</f>
        <v>0</v>
      </c>
      <c r="M298" s="16">
        <f>VLOOKUP($D298,'Growth rate'!$B$3:$S$93,8,FALSE)*VLOOKUP($F298,BY_IND_Demand_Drivers!$B$5:$J$100,9,FALSE)</f>
        <v>0</v>
      </c>
      <c r="N298" s="49">
        <f t="shared" si="23"/>
        <v>0.6</v>
      </c>
    </row>
    <row r="299" spans="1:14">
      <c r="A299" s="16">
        <f t="shared" si="27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 t="shared" si="24"/>
        <v>6.9681470171517264</v>
      </c>
      <c r="H299" s="16">
        <f t="shared" si="25"/>
        <v>0</v>
      </c>
      <c r="I299" s="16">
        <f t="shared" si="26"/>
        <v>0</v>
      </c>
      <c r="K299" s="16">
        <f>VLOOKUP($D299,'Growth rate'!$B$3:$S$93,8,FALSE)*VLOOKUP($F299,BY_IND_Demand_Drivers!$B$5:$J$100,7,FALSE)</f>
        <v>11.613578361919544</v>
      </c>
      <c r="L299" s="16">
        <f>VLOOKUP($D299,'Growth rate'!$B$3:$S$93,8,FALSE)*VLOOKUP($F299,BY_IND_Demand_Drivers!$B$5:$J$100,8,FALSE)</f>
        <v>0</v>
      </c>
      <c r="M299" s="16">
        <f>VLOOKUP($D299,'Growth rate'!$B$3:$S$93,8,FALSE)*VLOOKUP($F299,BY_IND_Demand_Drivers!$B$5:$J$100,9,FALSE)</f>
        <v>0</v>
      </c>
      <c r="N299" s="49">
        <f t="shared" si="23"/>
        <v>0.6</v>
      </c>
    </row>
    <row r="300" spans="1:14">
      <c r="A300" s="16">
        <f t="shared" si="27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 t="shared" si="24"/>
        <v>7.0796373694261536</v>
      </c>
      <c r="H300" s="16">
        <f t="shared" si="25"/>
        <v>0</v>
      </c>
      <c r="I300" s="16">
        <f t="shared" si="26"/>
        <v>0</v>
      </c>
      <c r="K300" s="16">
        <f>VLOOKUP($D300,'Growth rate'!$B$3:$S$93,8,FALSE)*VLOOKUP($F300,BY_IND_Demand_Drivers!$B$5:$J$100,7,FALSE)</f>
        <v>11.799395615710257</v>
      </c>
      <c r="L300" s="16">
        <f>VLOOKUP($D300,'Growth rate'!$B$3:$S$93,8,FALSE)*VLOOKUP($F300,BY_IND_Demand_Drivers!$B$5:$J$100,8,FALSE)</f>
        <v>0</v>
      </c>
      <c r="M300" s="16">
        <f>VLOOKUP($D300,'Growth rate'!$B$3:$S$93,8,FALSE)*VLOOKUP($F300,BY_IND_Demand_Drivers!$B$5:$J$100,9,FALSE)</f>
        <v>0</v>
      </c>
      <c r="N300" s="49">
        <f t="shared" si="23"/>
        <v>0.6</v>
      </c>
    </row>
    <row r="301" spans="1:14">
      <c r="A301" s="16">
        <f t="shared" si="27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 t="shared" si="24"/>
        <v>7.1929115673369735</v>
      </c>
      <c r="H301" s="16">
        <f t="shared" si="25"/>
        <v>0</v>
      </c>
      <c r="I301" s="16">
        <f t="shared" si="26"/>
        <v>0</v>
      </c>
      <c r="K301" s="16">
        <f>VLOOKUP($D301,'Growth rate'!$B$3:$S$93,8,FALSE)*VLOOKUP($F301,BY_IND_Demand_Drivers!$B$5:$J$100,7,FALSE)</f>
        <v>11.988185945561623</v>
      </c>
      <c r="L301" s="16">
        <f>VLOOKUP($D301,'Growth rate'!$B$3:$S$93,8,FALSE)*VLOOKUP($F301,BY_IND_Demand_Drivers!$B$5:$J$100,8,FALSE)</f>
        <v>0</v>
      </c>
      <c r="M301" s="16">
        <f>VLOOKUP($D301,'Growth rate'!$B$3:$S$93,8,FALSE)*VLOOKUP($F301,BY_IND_Demand_Drivers!$B$5:$J$100,9,FALSE)</f>
        <v>0</v>
      </c>
      <c r="N301" s="49">
        <f t="shared" si="23"/>
        <v>0.6</v>
      </c>
    </row>
    <row r="302" spans="1:14">
      <c r="A302" s="16">
        <f t="shared" si="27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 t="shared" si="24"/>
        <v>7.3079981524143651</v>
      </c>
      <c r="H302" s="16">
        <f t="shared" si="25"/>
        <v>0</v>
      </c>
      <c r="I302" s="16">
        <f t="shared" si="26"/>
        <v>0</v>
      </c>
      <c r="K302" s="16">
        <f>VLOOKUP($D302,'Growth rate'!$B$3:$S$93,8,FALSE)*VLOOKUP($F302,BY_IND_Demand_Drivers!$B$5:$J$100,7,FALSE)</f>
        <v>12.179996920690609</v>
      </c>
      <c r="L302" s="16">
        <f>VLOOKUP($D302,'Growth rate'!$B$3:$S$93,8,FALSE)*VLOOKUP($F302,BY_IND_Demand_Drivers!$B$5:$J$100,8,FALSE)</f>
        <v>0</v>
      </c>
      <c r="M302" s="16">
        <f>VLOOKUP($D302,'Growth rate'!$B$3:$S$93,8,FALSE)*VLOOKUP($F302,BY_IND_Demand_Drivers!$B$5:$J$100,9,FALSE)</f>
        <v>0</v>
      </c>
      <c r="N302" s="49">
        <f t="shared" si="23"/>
        <v>0.6</v>
      </c>
    </row>
    <row r="303" spans="1:14">
      <c r="A303" s="16">
        <f t="shared" si="27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 t="shared" si="24"/>
        <v>7.4249261228529928</v>
      </c>
      <c r="H303" s="16">
        <f t="shared" si="25"/>
        <v>0</v>
      </c>
      <c r="I303" s="16">
        <f t="shared" si="26"/>
        <v>0</v>
      </c>
      <c r="K303" s="16">
        <f>VLOOKUP($D303,'Growth rate'!$B$3:$S$93,8,FALSE)*VLOOKUP($F303,BY_IND_Demand_Drivers!$B$5:$J$100,7,FALSE)</f>
        <v>12.374876871421655</v>
      </c>
      <c r="L303" s="16">
        <f>VLOOKUP($D303,'Growth rate'!$B$3:$S$93,8,FALSE)*VLOOKUP($F303,BY_IND_Demand_Drivers!$B$5:$J$100,8,FALSE)</f>
        <v>0</v>
      </c>
      <c r="M303" s="16">
        <f>VLOOKUP($D303,'Growth rate'!$B$3:$S$93,8,FALSE)*VLOOKUP($F303,BY_IND_Demand_Drivers!$B$5:$J$100,9,FALSE)</f>
        <v>0</v>
      </c>
      <c r="N303" s="49">
        <f t="shared" si="23"/>
        <v>0.6</v>
      </c>
    </row>
    <row r="304" spans="1:14">
      <c r="A304" s="16">
        <f t="shared" si="27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 t="shared" si="24"/>
        <v>7.5437249408186418</v>
      </c>
      <c r="H304" s="16">
        <f t="shared" si="25"/>
        <v>0</v>
      </c>
      <c r="I304" s="16">
        <f t="shared" si="26"/>
        <v>0</v>
      </c>
      <c r="K304" s="16">
        <f>VLOOKUP($D304,'Growth rate'!$B$3:$S$93,8,FALSE)*VLOOKUP($F304,BY_IND_Demand_Drivers!$B$5:$J$100,7,FALSE)</f>
        <v>12.572874901364404</v>
      </c>
      <c r="L304" s="16">
        <f>VLOOKUP($D304,'Growth rate'!$B$3:$S$93,8,FALSE)*VLOOKUP($F304,BY_IND_Demand_Drivers!$B$5:$J$100,8,FALSE)</f>
        <v>0</v>
      </c>
      <c r="M304" s="16">
        <f>VLOOKUP($D304,'Growth rate'!$B$3:$S$93,8,FALSE)*VLOOKUP($F304,BY_IND_Demand_Drivers!$B$5:$J$100,9,FALSE)</f>
        <v>0</v>
      </c>
      <c r="N304" s="49">
        <f t="shared" si="23"/>
        <v>0.6</v>
      </c>
    </row>
    <row r="305" spans="1:14">
      <c r="A305" s="16">
        <f t="shared" si="27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 t="shared" si="24"/>
        <v>7.6644245398717388</v>
      </c>
      <c r="H305" s="16">
        <f t="shared" si="25"/>
        <v>0</v>
      </c>
      <c r="I305" s="16">
        <f t="shared" si="26"/>
        <v>0</v>
      </c>
      <c r="K305" s="16">
        <f>VLOOKUP($D305,'Growth rate'!$B$3:$S$93,8,FALSE)*VLOOKUP($F305,BY_IND_Demand_Drivers!$B$5:$J$100,7,FALSE)</f>
        <v>12.774040899786232</v>
      </c>
      <c r="L305" s="16">
        <f>VLOOKUP($D305,'Growth rate'!$B$3:$S$93,8,FALSE)*VLOOKUP($F305,BY_IND_Demand_Drivers!$B$5:$J$100,8,FALSE)</f>
        <v>0</v>
      </c>
      <c r="M305" s="16">
        <f>VLOOKUP($D305,'Growth rate'!$B$3:$S$93,8,FALSE)*VLOOKUP($F305,BY_IND_Demand_Drivers!$B$5:$J$100,9,FALSE)</f>
        <v>0</v>
      </c>
      <c r="N305" s="49">
        <f t="shared" si="23"/>
        <v>0.6</v>
      </c>
    </row>
    <row r="306" spans="1:14">
      <c r="A306" s="16">
        <f t="shared" si="27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 t="shared" si="24"/>
        <v>7.7870553325096852</v>
      </c>
      <c r="H306" s="16">
        <f t="shared" si="25"/>
        <v>0</v>
      </c>
      <c r="I306" s="16">
        <f t="shared" si="26"/>
        <v>0</v>
      </c>
      <c r="K306" s="16">
        <f>VLOOKUP($D306,'Growth rate'!$B$3:$S$93,8,FALSE)*VLOOKUP($F306,BY_IND_Demand_Drivers!$B$5:$J$100,7,FALSE)</f>
        <v>12.97842555418281</v>
      </c>
      <c r="L306" s="16">
        <f>VLOOKUP($D306,'Growth rate'!$B$3:$S$93,8,FALSE)*VLOOKUP($F306,BY_IND_Demand_Drivers!$B$5:$J$100,8,FALSE)</f>
        <v>0</v>
      </c>
      <c r="M306" s="16">
        <f>VLOOKUP($D306,'Growth rate'!$B$3:$S$93,8,FALSE)*VLOOKUP($F306,BY_IND_Demand_Drivers!$B$5:$J$100,9,FALSE)</f>
        <v>0</v>
      </c>
      <c r="N306" s="49">
        <f t="shared" si="23"/>
        <v>0.6</v>
      </c>
    </row>
    <row r="307" spans="1:14">
      <c r="A307" s="16">
        <f t="shared" si="27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 t="shared" si="24"/>
        <v>7.9116482178298426</v>
      </c>
      <c r="H307" s="16">
        <f t="shared" si="25"/>
        <v>0</v>
      </c>
      <c r="I307" s="16">
        <f t="shared" si="26"/>
        <v>0</v>
      </c>
      <c r="K307" s="16">
        <f>VLOOKUP($D307,'Growth rate'!$B$3:$S$93,8,FALSE)*VLOOKUP($F307,BY_IND_Demand_Drivers!$B$5:$J$100,7,FALSE)</f>
        <v>13.186080363049738</v>
      </c>
      <c r="L307" s="16">
        <f>VLOOKUP($D307,'Growth rate'!$B$3:$S$93,8,FALSE)*VLOOKUP($F307,BY_IND_Demand_Drivers!$B$5:$J$100,8,FALSE)</f>
        <v>0</v>
      </c>
      <c r="M307" s="16">
        <f>VLOOKUP($D307,'Growth rate'!$B$3:$S$93,8,FALSE)*VLOOKUP($F307,BY_IND_Demand_Drivers!$B$5:$J$100,9,FALSE)</f>
        <v>0</v>
      </c>
      <c r="N307" s="49">
        <f t="shared" si="23"/>
        <v>0.6</v>
      </c>
    </row>
    <row r="308" spans="1:14">
      <c r="A308" s="16">
        <f t="shared" si="27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 t="shared" si="24"/>
        <v>8.0382345893151168</v>
      </c>
      <c r="H308" s="16">
        <f t="shared" si="25"/>
        <v>0</v>
      </c>
      <c r="I308" s="16">
        <f t="shared" si="26"/>
        <v>0</v>
      </c>
      <c r="K308" s="16">
        <f>VLOOKUP($D308,'Growth rate'!$B$3:$S$93,8,FALSE)*VLOOKUP($F308,BY_IND_Demand_Drivers!$B$5:$J$100,7,FALSE)</f>
        <v>13.39705764885853</v>
      </c>
      <c r="L308" s="16">
        <f>VLOOKUP($D308,'Growth rate'!$B$3:$S$93,8,FALSE)*VLOOKUP($F308,BY_IND_Demand_Drivers!$B$5:$J$100,8,FALSE)</f>
        <v>0</v>
      </c>
      <c r="M308" s="16">
        <f>VLOOKUP($D308,'Growth rate'!$B$3:$S$93,8,FALSE)*VLOOKUP($F308,BY_IND_Demand_Drivers!$B$5:$J$100,9,FALSE)</f>
        <v>0</v>
      </c>
      <c r="N308" s="49">
        <f t="shared" si="23"/>
        <v>0.6</v>
      </c>
    </row>
    <row r="309" spans="1:14">
      <c r="A309" s="16">
        <f t="shared" si="27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 t="shared" si="24"/>
        <v>8.1668463427441615</v>
      </c>
      <c r="H309" s="16">
        <f t="shared" si="25"/>
        <v>0</v>
      </c>
      <c r="I309" s="16">
        <f t="shared" si="26"/>
        <v>0</v>
      </c>
      <c r="K309" s="16">
        <f>VLOOKUP($D309,'Growth rate'!$B$3:$S$93,8,FALSE)*VLOOKUP($F309,BY_IND_Demand_Drivers!$B$5:$J$100,7,FALSE)</f>
        <v>13.611410571240269</v>
      </c>
      <c r="L309" s="16">
        <f>VLOOKUP($D309,'Growth rate'!$B$3:$S$93,8,FALSE)*VLOOKUP($F309,BY_IND_Demand_Drivers!$B$5:$J$100,8,FALSE)</f>
        <v>0</v>
      </c>
      <c r="M309" s="16">
        <f>VLOOKUP($D309,'Growth rate'!$B$3:$S$93,8,FALSE)*VLOOKUP($F309,BY_IND_Demand_Drivers!$B$5:$J$100,9,FALSE)</f>
        <v>0</v>
      </c>
      <c r="N309" s="49">
        <f t="shared" si="23"/>
        <v>0.6</v>
      </c>
    </row>
    <row r="310" spans="1:14">
      <c r="A310" s="16">
        <f t="shared" si="27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 t="shared" si="24"/>
        <v>8.2975158842280692</v>
      </c>
      <c r="H310" s="16">
        <f t="shared" si="25"/>
        <v>0</v>
      </c>
      <c r="I310" s="16">
        <f t="shared" si="26"/>
        <v>0</v>
      </c>
      <c r="K310" s="16">
        <f>VLOOKUP($D310,'Growth rate'!$B$3:$S$93,8,FALSE)*VLOOKUP($F310,BY_IND_Demand_Drivers!$B$5:$J$100,7,FALSE)</f>
        <v>13.829193140380116</v>
      </c>
      <c r="L310" s="16">
        <f>VLOOKUP($D310,'Growth rate'!$B$3:$S$93,8,FALSE)*VLOOKUP($F310,BY_IND_Demand_Drivers!$B$5:$J$100,8,FALSE)</f>
        <v>0</v>
      </c>
      <c r="M310" s="16">
        <f>VLOOKUP($D310,'Growth rate'!$B$3:$S$93,8,FALSE)*VLOOKUP($F310,BY_IND_Demand_Drivers!$B$5:$J$100,9,FALSE)</f>
        <v>0</v>
      </c>
      <c r="N310" s="49">
        <f t="shared" si="23"/>
        <v>0.6</v>
      </c>
    </row>
    <row r="311" spans="1:14">
      <c r="A311" s="16">
        <f t="shared" si="27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 t="shared" si="24"/>
        <v>8.4302761383757172</v>
      </c>
      <c r="H311" s="16">
        <f t="shared" si="25"/>
        <v>0</v>
      </c>
      <c r="I311" s="16">
        <f t="shared" si="26"/>
        <v>0</v>
      </c>
      <c r="K311" s="16">
        <f>VLOOKUP($D311,'Growth rate'!$B$3:$S$93,8,FALSE)*VLOOKUP($F311,BY_IND_Demand_Drivers!$B$5:$J$100,7,FALSE)</f>
        <v>14.050460230626197</v>
      </c>
      <c r="L311" s="16">
        <f>VLOOKUP($D311,'Growth rate'!$B$3:$S$93,8,FALSE)*VLOOKUP($F311,BY_IND_Demand_Drivers!$B$5:$J$100,8,FALSE)</f>
        <v>0</v>
      </c>
      <c r="M311" s="16">
        <f>VLOOKUP($D311,'Growth rate'!$B$3:$S$93,8,FALSE)*VLOOKUP($F311,BY_IND_Demand_Drivers!$B$5:$J$100,9,FALSE)</f>
        <v>0</v>
      </c>
      <c r="N311" s="49">
        <f t="shared" si="23"/>
        <v>0.6</v>
      </c>
    </row>
    <row r="312" spans="1:14">
      <c r="A312" s="16">
        <f t="shared" si="27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 t="shared" si="24"/>
        <v>8.5651605565897295</v>
      </c>
      <c r="H312" s="16">
        <f t="shared" si="25"/>
        <v>0</v>
      </c>
      <c r="I312" s="16">
        <f t="shared" si="26"/>
        <v>0</v>
      </c>
      <c r="K312" s="16">
        <f>VLOOKUP($D312,'Growth rate'!$B$3:$S$93,8,FALSE)*VLOOKUP($F312,BY_IND_Demand_Drivers!$B$5:$J$100,7,FALSE)</f>
        <v>14.275267594316217</v>
      </c>
      <c r="L312" s="16">
        <f>VLOOKUP($D312,'Growth rate'!$B$3:$S$93,8,FALSE)*VLOOKUP($F312,BY_IND_Demand_Drivers!$B$5:$J$100,8,FALSE)</f>
        <v>0</v>
      </c>
      <c r="M312" s="16">
        <f>VLOOKUP($D312,'Growth rate'!$B$3:$S$93,8,FALSE)*VLOOKUP($F312,BY_IND_Demand_Drivers!$B$5:$J$100,9,FALSE)</f>
        <v>0</v>
      </c>
      <c r="N312" s="49">
        <f t="shared" si="23"/>
        <v>0.6</v>
      </c>
    </row>
    <row r="313" spans="1:14">
      <c r="A313" s="16">
        <f t="shared" si="27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 t="shared" si="24"/>
        <v>8.7022031254951671</v>
      </c>
      <c r="H313" s="16">
        <f t="shared" si="25"/>
        <v>0</v>
      </c>
      <c r="I313" s="16">
        <f t="shared" si="26"/>
        <v>0</v>
      </c>
      <c r="K313" s="16">
        <f>VLOOKUP($D313,'Growth rate'!$B$3:$S$93,8,FALSE)*VLOOKUP($F313,BY_IND_Demand_Drivers!$B$5:$J$100,7,FALSE)</f>
        <v>14.503671875825278</v>
      </c>
      <c r="L313" s="16">
        <f>VLOOKUP($D313,'Growth rate'!$B$3:$S$93,8,FALSE)*VLOOKUP($F313,BY_IND_Demand_Drivers!$B$5:$J$100,8,FALSE)</f>
        <v>0</v>
      </c>
      <c r="M313" s="16">
        <f>VLOOKUP($D313,'Growth rate'!$B$3:$S$93,8,FALSE)*VLOOKUP($F313,BY_IND_Demand_Drivers!$B$5:$J$100,9,FALSE)</f>
        <v>0</v>
      </c>
      <c r="N313" s="49">
        <f t="shared" si="23"/>
        <v>0.6</v>
      </c>
    </row>
    <row r="314" spans="1:14">
      <c r="A314" s="16">
        <f t="shared" si="27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 t="shared" si="24"/>
        <v>8.8414383755030883</v>
      </c>
      <c r="H314" s="16">
        <f t="shared" si="25"/>
        <v>0</v>
      </c>
      <c r="I314" s="16">
        <f t="shared" si="26"/>
        <v>0</v>
      </c>
      <c r="K314" s="16">
        <f>VLOOKUP($D314,'Growth rate'!$B$3:$S$93,8,FALSE)*VLOOKUP($F314,BY_IND_Demand_Drivers!$B$5:$J$100,7,FALSE)</f>
        <v>14.735730625838482</v>
      </c>
      <c r="L314" s="16">
        <f>VLOOKUP($D314,'Growth rate'!$B$3:$S$93,8,FALSE)*VLOOKUP($F314,BY_IND_Demand_Drivers!$B$5:$J$100,8,FALSE)</f>
        <v>0</v>
      </c>
      <c r="M314" s="16">
        <f>VLOOKUP($D314,'Growth rate'!$B$3:$S$93,8,FALSE)*VLOOKUP($F314,BY_IND_Demand_Drivers!$B$5:$J$100,9,FALSE)</f>
        <v>0</v>
      </c>
      <c r="N314" s="49">
        <f t="shared" si="23"/>
        <v>0.6</v>
      </c>
    </row>
    <row r="315" spans="1:14">
      <c r="A315" s="16">
        <f t="shared" si="27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 t="shared" si="24"/>
        <v>8.982901389511138</v>
      </c>
      <c r="H315" s="16">
        <f t="shared" si="25"/>
        <v>0</v>
      </c>
      <c r="I315" s="16">
        <f t="shared" si="26"/>
        <v>0</v>
      </c>
      <c r="K315" s="16">
        <f>VLOOKUP($D315,'Growth rate'!$B$3:$S$93,8,FALSE)*VLOOKUP($F315,BY_IND_Demand_Drivers!$B$5:$J$100,7,FALSE)</f>
        <v>14.971502315851897</v>
      </c>
      <c r="L315" s="16">
        <f>VLOOKUP($D315,'Growth rate'!$B$3:$S$93,8,FALSE)*VLOOKUP($F315,BY_IND_Demand_Drivers!$B$5:$J$100,8,FALSE)</f>
        <v>0</v>
      </c>
      <c r="M315" s="16">
        <f>VLOOKUP($D315,'Growth rate'!$B$3:$S$93,8,FALSE)*VLOOKUP($F315,BY_IND_Demand_Drivers!$B$5:$J$100,9,FALSE)</f>
        <v>0</v>
      </c>
      <c r="N315" s="49">
        <f t="shared" si="23"/>
        <v>0.6</v>
      </c>
    </row>
    <row r="316" spans="1:14">
      <c r="A316" s="16">
        <f t="shared" si="27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 t="shared" si="24"/>
        <v>9.1266278117433171</v>
      </c>
      <c r="H316" s="16">
        <f t="shared" si="25"/>
        <v>0</v>
      </c>
      <c r="I316" s="16">
        <f t="shared" si="26"/>
        <v>0</v>
      </c>
      <c r="K316" s="16">
        <f>VLOOKUP($D316,'Growth rate'!$B$3:$S$93,8,FALSE)*VLOOKUP($F316,BY_IND_Demand_Drivers!$B$5:$J$100,7,FALSE)</f>
        <v>15.211046352905528</v>
      </c>
      <c r="L316" s="16">
        <f>VLOOKUP($D316,'Growth rate'!$B$3:$S$93,8,FALSE)*VLOOKUP($F316,BY_IND_Demand_Drivers!$B$5:$J$100,8,FALSE)</f>
        <v>0</v>
      </c>
      <c r="M316" s="16">
        <f>VLOOKUP($D316,'Growth rate'!$B$3:$S$93,8,FALSE)*VLOOKUP($F316,BY_IND_Demand_Drivers!$B$5:$J$100,9,FALSE)</f>
        <v>0</v>
      </c>
      <c r="N316" s="49">
        <f t="shared" si="23"/>
        <v>0.6</v>
      </c>
    </row>
    <row r="317" spans="1:14">
      <c r="A317" s="16">
        <f t="shared" si="27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 t="shared" si="24"/>
        <v>9.2726538567312105</v>
      </c>
      <c r="H317" s="16">
        <f t="shared" si="25"/>
        <v>0</v>
      </c>
      <c r="I317" s="16">
        <f t="shared" si="26"/>
        <v>0</v>
      </c>
      <c r="K317" s="16">
        <f>VLOOKUP($D317,'Growth rate'!$B$3:$S$93,8,FALSE)*VLOOKUP($F317,BY_IND_Demand_Drivers!$B$5:$J$100,7,FALSE)</f>
        <v>15.454423094552018</v>
      </c>
      <c r="L317" s="16">
        <f>VLOOKUP($D317,'Growth rate'!$B$3:$S$93,8,FALSE)*VLOOKUP($F317,BY_IND_Demand_Drivers!$B$5:$J$100,8,FALSE)</f>
        <v>0</v>
      </c>
      <c r="M317" s="16">
        <f>VLOOKUP($D317,'Growth rate'!$B$3:$S$93,8,FALSE)*VLOOKUP($F317,BY_IND_Demand_Drivers!$B$5:$J$100,9,FALSE)</f>
        <v>0</v>
      </c>
      <c r="N317" s="49">
        <f t="shared" si="23"/>
        <v>0.6</v>
      </c>
    </row>
    <row r="318" spans="1:14">
      <c r="A318" s="16">
        <f t="shared" si="27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 t="shared" si="24"/>
        <v>9.4210163184389089</v>
      </c>
      <c r="H318" s="16">
        <f t="shared" si="25"/>
        <v>0</v>
      </c>
      <c r="I318" s="16">
        <f t="shared" si="26"/>
        <v>0</v>
      </c>
      <c r="K318" s="16">
        <f>VLOOKUP($D318,'Growth rate'!$B$3:$S$93,8,FALSE)*VLOOKUP($F318,BY_IND_Demand_Drivers!$B$5:$J$100,7,FALSE)</f>
        <v>15.701693864064849</v>
      </c>
      <c r="L318" s="16">
        <f>VLOOKUP($D318,'Growth rate'!$B$3:$S$93,8,FALSE)*VLOOKUP($F318,BY_IND_Demand_Drivers!$B$5:$J$100,8,FALSE)</f>
        <v>0</v>
      </c>
      <c r="M318" s="16">
        <f>VLOOKUP($D318,'Growth rate'!$B$3:$S$93,8,FALSE)*VLOOKUP($F318,BY_IND_Demand_Drivers!$B$5:$J$100,9,FALSE)</f>
        <v>0</v>
      </c>
      <c r="N318" s="49">
        <f t="shared" si="23"/>
        <v>0.6</v>
      </c>
    </row>
    <row r="319" spans="1:14">
      <c r="A319" s="16">
        <f t="shared" si="27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 t="shared" si="24"/>
        <v>9.571752579533932</v>
      </c>
      <c r="H319" s="16">
        <f t="shared" si="25"/>
        <v>0</v>
      </c>
      <c r="I319" s="16">
        <f t="shared" si="26"/>
        <v>0</v>
      </c>
      <c r="K319" s="16">
        <f>VLOOKUP($D319,'Growth rate'!$B$3:$S$93,8,FALSE)*VLOOKUP($F319,BY_IND_Demand_Drivers!$B$5:$J$100,7,FALSE)</f>
        <v>15.952920965889888</v>
      </c>
      <c r="L319" s="16">
        <f>VLOOKUP($D319,'Growth rate'!$B$3:$S$93,8,FALSE)*VLOOKUP($F319,BY_IND_Demand_Drivers!$B$5:$J$100,8,FALSE)</f>
        <v>0</v>
      </c>
      <c r="M319" s="16">
        <f>VLOOKUP($D319,'Growth rate'!$B$3:$S$93,8,FALSE)*VLOOKUP($F319,BY_IND_Demand_Drivers!$B$5:$J$100,9,FALSE)</f>
        <v>0</v>
      </c>
      <c r="N319" s="49">
        <f t="shared" si="23"/>
        <v>0.6</v>
      </c>
    </row>
    <row r="320" spans="1:14">
      <c r="A320" s="16">
        <f t="shared" si="27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 t="shared" si="24"/>
        <v>9.7249006208064763</v>
      </c>
      <c r="H320" s="16">
        <f t="shared" si="25"/>
        <v>0</v>
      </c>
      <c r="I320" s="16">
        <f t="shared" si="26"/>
        <v>0</v>
      </c>
      <c r="K320" s="16">
        <f>VLOOKUP($D320,'Growth rate'!$B$3:$S$93,8,FALSE)*VLOOKUP($F320,BY_IND_Demand_Drivers!$B$5:$J$100,7,FALSE)</f>
        <v>16.208167701344127</v>
      </c>
      <c r="L320" s="16">
        <f>VLOOKUP($D320,'Growth rate'!$B$3:$S$93,8,FALSE)*VLOOKUP($F320,BY_IND_Demand_Drivers!$B$5:$J$100,8,FALSE)</f>
        <v>0</v>
      </c>
      <c r="M320" s="16">
        <f>VLOOKUP($D320,'Growth rate'!$B$3:$S$93,8,FALSE)*VLOOKUP($F320,BY_IND_Demand_Drivers!$B$5:$J$100,9,FALSE)</f>
        <v>0</v>
      </c>
      <c r="N320" s="49">
        <f t="shared" si="23"/>
        <v>0.6</v>
      </c>
    </row>
    <row r="321" spans="1:14">
      <c r="A321" s="16">
        <f t="shared" si="27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 t="shared" si="24"/>
        <v>9.8804990307393794</v>
      </c>
      <c r="H321" s="16">
        <f t="shared" si="25"/>
        <v>0</v>
      </c>
      <c r="I321" s="16">
        <f t="shared" si="26"/>
        <v>0</v>
      </c>
      <c r="K321" s="16">
        <f>VLOOKUP($D321,'Growth rate'!$B$3:$S$93,8,FALSE)*VLOOKUP($F321,BY_IND_Demand_Drivers!$B$5:$J$100,7,FALSE)</f>
        <v>16.467498384565634</v>
      </c>
      <c r="L321" s="16">
        <f>VLOOKUP($D321,'Growth rate'!$B$3:$S$93,8,FALSE)*VLOOKUP($F321,BY_IND_Demand_Drivers!$B$5:$J$100,8,FALSE)</f>
        <v>0</v>
      </c>
      <c r="M321" s="16">
        <f>VLOOKUP($D321,'Growth rate'!$B$3:$S$93,8,FALSE)*VLOOKUP($F321,BY_IND_Demand_Drivers!$B$5:$J$100,9,FALSE)</f>
        <v>0</v>
      </c>
      <c r="N321" s="49">
        <f t="shared" ref="N321:N337" si="28">N239</f>
        <v>0.6</v>
      </c>
    </row>
    <row r="322" spans="1:14">
      <c r="A322" s="16">
        <f t="shared" si="27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 t="shared" si="24"/>
        <v>10.03858701523121</v>
      </c>
      <c r="H322" s="16">
        <f t="shared" si="25"/>
        <v>0</v>
      </c>
      <c r="I322" s="16">
        <f t="shared" si="26"/>
        <v>0</v>
      </c>
      <c r="K322" s="16">
        <f>VLOOKUP($D322,'Growth rate'!$B$3:$S$93,8,FALSE)*VLOOKUP($F322,BY_IND_Demand_Drivers!$B$5:$J$100,7,FALSE)</f>
        <v>16.730978358718684</v>
      </c>
      <c r="L322" s="16">
        <f>VLOOKUP($D322,'Growth rate'!$B$3:$S$93,8,FALSE)*VLOOKUP($F322,BY_IND_Demand_Drivers!$B$5:$J$100,8,FALSE)</f>
        <v>0</v>
      </c>
      <c r="M322" s="16">
        <f>VLOOKUP($D322,'Growth rate'!$B$3:$S$93,8,FALSE)*VLOOKUP($F322,BY_IND_Demand_Drivers!$B$5:$J$100,9,FALSE)</f>
        <v>0</v>
      </c>
      <c r="N322" s="49">
        <f t="shared" si="28"/>
        <v>0.6</v>
      </c>
    </row>
    <row r="323" spans="1:14">
      <c r="A323" s="16">
        <f t="shared" si="27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 t="shared" si="24"/>
        <v>10.199204407474911</v>
      </c>
      <c r="H323" s="16">
        <f t="shared" si="25"/>
        <v>0</v>
      </c>
      <c r="I323" s="16">
        <f t="shared" si="26"/>
        <v>0</v>
      </c>
      <c r="K323" s="16">
        <f>VLOOKUP($D323,'Growth rate'!$B$3:$S$93,8,FALSE)*VLOOKUP($F323,BY_IND_Demand_Drivers!$B$5:$J$100,7,FALSE)</f>
        <v>16.998674012458185</v>
      </c>
      <c r="L323" s="16">
        <f>VLOOKUP($D323,'Growth rate'!$B$3:$S$93,8,FALSE)*VLOOKUP($F323,BY_IND_Demand_Drivers!$B$5:$J$100,8,FALSE)</f>
        <v>0</v>
      </c>
      <c r="M323" s="16">
        <f>VLOOKUP($D323,'Growth rate'!$B$3:$S$93,8,FALSE)*VLOOKUP($F323,BY_IND_Demand_Drivers!$B$5:$J$100,9,FALSE)</f>
        <v>0</v>
      </c>
      <c r="N323" s="49">
        <f t="shared" si="28"/>
        <v>0.6</v>
      </c>
    </row>
    <row r="324" spans="1:14">
      <c r="A324" s="16">
        <f t="shared" si="27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 t="shared" si="24"/>
        <v>10.362391677994511</v>
      </c>
      <c r="H324" s="16">
        <f t="shared" si="25"/>
        <v>0</v>
      </c>
      <c r="I324" s="16">
        <f t="shared" si="26"/>
        <v>0</v>
      </c>
      <c r="K324" s="16">
        <f>VLOOKUP($D324,'Growth rate'!$B$3:$S$93,8,FALSE)*VLOOKUP($F324,BY_IND_Demand_Drivers!$B$5:$J$100,7,FALSE)</f>
        <v>17.270652796657519</v>
      </c>
      <c r="L324" s="16">
        <f>VLOOKUP($D324,'Growth rate'!$B$3:$S$93,8,FALSE)*VLOOKUP($F324,BY_IND_Demand_Drivers!$B$5:$J$100,8,FALSE)</f>
        <v>0</v>
      </c>
      <c r="M324" s="16">
        <f>VLOOKUP($D324,'Growth rate'!$B$3:$S$93,8,FALSE)*VLOOKUP($F324,BY_IND_Demand_Drivers!$B$5:$J$100,9,FALSE)</f>
        <v>0</v>
      </c>
      <c r="N324" s="49">
        <f t="shared" si="28"/>
        <v>0.6</v>
      </c>
    </row>
    <row r="325" spans="1:14">
      <c r="A325" s="16">
        <f t="shared" si="27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 t="shared" ref="G325:G388" si="29">K325*$N325</f>
        <v>10.528189944842422</v>
      </c>
      <c r="H325" s="16">
        <f t="shared" ref="H325:H388" si="30">L325*$N325</f>
        <v>0</v>
      </c>
      <c r="I325" s="16">
        <f t="shared" ref="I325:I388" si="31">M325*$N325</f>
        <v>0</v>
      </c>
      <c r="K325" s="16">
        <f>VLOOKUP($D325,'Growth rate'!$B$3:$S$93,8,FALSE)*VLOOKUP($F325,BY_IND_Demand_Drivers!$B$5:$J$100,7,FALSE)</f>
        <v>17.546983241404039</v>
      </c>
      <c r="L325" s="16">
        <f>VLOOKUP($D325,'Growth rate'!$B$3:$S$93,8,FALSE)*VLOOKUP($F325,BY_IND_Demand_Drivers!$B$5:$J$100,8,FALSE)</f>
        <v>0</v>
      </c>
      <c r="M325" s="16">
        <f>VLOOKUP($D325,'Growth rate'!$B$3:$S$93,8,FALSE)*VLOOKUP($F325,BY_IND_Demand_Drivers!$B$5:$J$100,9,FALSE)</f>
        <v>0</v>
      </c>
      <c r="N325" s="49">
        <f t="shared" si="28"/>
        <v>0.6</v>
      </c>
    </row>
    <row r="326" spans="1:14">
      <c r="A326" s="16">
        <f t="shared" si="27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 t="shared" si="29"/>
        <v>10.696640983959901</v>
      </c>
      <c r="H326" s="16">
        <f t="shared" si="30"/>
        <v>0</v>
      </c>
      <c r="I326" s="16">
        <f t="shared" si="31"/>
        <v>0</v>
      </c>
      <c r="K326" s="16">
        <f>VLOOKUP($D326,'Growth rate'!$B$3:$S$93,8,FALSE)*VLOOKUP($F326,BY_IND_Demand_Drivers!$B$5:$J$100,7,FALSE)</f>
        <v>17.827734973266502</v>
      </c>
      <c r="L326" s="16">
        <f>VLOOKUP($D326,'Growth rate'!$B$3:$S$93,8,FALSE)*VLOOKUP($F326,BY_IND_Demand_Drivers!$B$5:$J$100,8,FALSE)</f>
        <v>0</v>
      </c>
      <c r="M326" s="16">
        <f>VLOOKUP($D326,'Growth rate'!$B$3:$S$93,8,FALSE)*VLOOKUP($F326,BY_IND_Demand_Drivers!$B$5:$J$100,9,FALSE)</f>
        <v>0</v>
      </c>
      <c r="N326" s="49">
        <f t="shared" si="28"/>
        <v>0.6</v>
      </c>
    </row>
    <row r="327" spans="1:14">
      <c r="A327" s="16">
        <f t="shared" si="27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 t="shared" si="29"/>
        <v>10.867787239703262</v>
      </c>
      <c r="H327" s="16">
        <f t="shared" si="30"/>
        <v>0</v>
      </c>
      <c r="I327" s="16">
        <f t="shared" si="31"/>
        <v>0</v>
      </c>
      <c r="K327" s="16">
        <f>VLOOKUP($D327,'Growth rate'!$B$3:$S$93,8,FALSE)*VLOOKUP($F327,BY_IND_Demand_Drivers!$B$5:$J$100,7,FALSE)</f>
        <v>18.112978732838769</v>
      </c>
      <c r="L327" s="16">
        <f>VLOOKUP($D327,'Growth rate'!$B$3:$S$93,8,FALSE)*VLOOKUP($F327,BY_IND_Demand_Drivers!$B$5:$J$100,8,FALSE)</f>
        <v>0</v>
      </c>
      <c r="M327" s="16">
        <f>VLOOKUP($D327,'Growth rate'!$B$3:$S$93,8,FALSE)*VLOOKUP($F327,BY_IND_Demand_Drivers!$B$5:$J$100,9,FALSE)</f>
        <v>0</v>
      </c>
      <c r="N327" s="49">
        <f t="shared" si="28"/>
        <v>0.6</v>
      </c>
    </row>
    <row r="328" spans="1:14">
      <c r="A328" s="16">
        <f t="shared" si="27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 t="shared" si="29"/>
        <v>11.041671835538512</v>
      </c>
      <c r="H328" s="16">
        <f t="shared" si="30"/>
        <v>0</v>
      </c>
      <c r="I328" s="16">
        <f t="shared" si="31"/>
        <v>0</v>
      </c>
      <c r="K328" s="16">
        <f>VLOOKUP($D328,'Growth rate'!$B$3:$S$93,8,FALSE)*VLOOKUP($F328,BY_IND_Demand_Drivers!$B$5:$J$100,7,FALSE)</f>
        <v>18.402786392564188</v>
      </c>
      <c r="L328" s="16">
        <f>VLOOKUP($D328,'Growth rate'!$B$3:$S$93,8,FALSE)*VLOOKUP($F328,BY_IND_Demand_Drivers!$B$5:$J$100,8,FALSE)</f>
        <v>0</v>
      </c>
      <c r="M328" s="16">
        <f>VLOOKUP($D328,'Growth rate'!$B$3:$S$93,8,FALSE)*VLOOKUP($F328,BY_IND_Demand_Drivers!$B$5:$J$100,9,FALSE)</f>
        <v>0</v>
      </c>
      <c r="N328" s="49">
        <f t="shared" si="28"/>
        <v>0.6</v>
      </c>
    </row>
    <row r="329" spans="1:14">
      <c r="A329" s="16">
        <f t="shared" si="27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 t="shared" si="29"/>
        <v>11.218338584907126</v>
      </c>
      <c r="H329" s="16">
        <f t="shared" si="30"/>
        <v>0</v>
      </c>
      <c r="I329" s="16">
        <f t="shared" si="31"/>
        <v>0</v>
      </c>
      <c r="K329" s="16">
        <f>VLOOKUP($D329,'Growth rate'!$B$3:$S$93,8,FALSE)*VLOOKUP($F329,BY_IND_Demand_Drivers!$B$5:$J$100,7,FALSE)</f>
        <v>18.697230974845212</v>
      </c>
      <c r="L329" s="16">
        <f>VLOOKUP($D329,'Growth rate'!$B$3:$S$93,8,FALSE)*VLOOKUP($F329,BY_IND_Demand_Drivers!$B$5:$J$100,8,FALSE)</f>
        <v>0</v>
      </c>
      <c r="M329" s="16">
        <f>VLOOKUP($D329,'Growth rate'!$B$3:$S$93,8,FALSE)*VLOOKUP($F329,BY_IND_Demand_Drivers!$B$5:$J$100,9,FALSE)</f>
        <v>0</v>
      </c>
      <c r="N329" s="49">
        <f t="shared" si="28"/>
        <v>0.6</v>
      </c>
    </row>
    <row r="330" spans="1:14">
      <c r="A330" s="16">
        <f t="shared" si="27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 t="shared" si="29"/>
        <v>11.397832002265645</v>
      </c>
      <c r="H330" s="16">
        <f t="shared" si="30"/>
        <v>0</v>
      </c>
      <c r="I330" s="16">
        <f t="shared" si="31"/>
        <v>0</v>
      </c>
      <c r="K330" s="16">
        <f>VLOOKUP($D330,'Growth rate'!$B$3:$S$93,8,FALSE)*VLOOKUP($F330,BY_IND_Demand_Drivers!$B$5:$J$100,7,FALSE)</f>
        <v>18.996386670442742</v>
      </c>
      <c r="L330" s="16">
        <f>VLOOKUP($D330,'Growth rate'!$B$3:$S$93,8,FALSE)*VLOOKUP($F330,BY_IND_Demand_Drivers!$B$5:$J$100,8,FALSE)</f>
        <v>0</v>
      </c>
      <c r="M330" s="16">
        <f>VLOOKUP($D330,'Growth rate'!$B$3:$S$93,8,FALSE)*VLOOKUP($F330,BY_IND_Demand_Drivers!$B$5:$J$100,9,FALSE)</f>
        <v>0</v>
      </c>
      <c r="N330" s="49">
        <f t="shared" si="28"/>
        <v>0.6</v>
      </c>
    </row>
    <row r="331" spans="1:14">
      <c r="A331" s="16">
        <f t="shared" si="27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 t="shared" si="29"/>
        <v>11.580197314301897</v>
      </c>
      <c r="H331" s="16">
        <f t="shared" si="30"/>
        <v>0</v>
      </c>
      <c r="I331" s="16">
        <f t="shared" si="31"/>
        <v>0</v>
      </c>
      <c r="K331" s="16">
        <f>VLOOKUP($D331,'Growth rate'!$B$3:$S$93,8,FALSE)*VLOOKUP($F331,BY_IND_Demand_Drivers!$B$5:$J$100,7,FALSE)</f>
        <v>19.300328857169827</v>
      </c>
      <c r="L331" s="16">
        <f>VLOOKUP($D331,'Growth rate'!$B$3:$S$93,8,FALSE)*VLOOKUP($F331,BY_IND_Demand_Drivers!$B$5:$J$100,8,FALSE)</f>
        <v>0</v>
      </c>
      <c r="M331" s="16">
        <f>VLOOKUP($D331,'Growth rate'!$B$3:$S$93,8,FALSE)*VLOOKUP($F331,BY_IND_Demand_Drivers!$B$5:$J$100,9,FALSE)</f>
        <v>0</v>
      </c>
      <c r="N331" s="49">
        <f t="shared" si="28"/>
        <v>0.6</v>
      </c>
    </row>
    <row r="332" spans="1:14">
      <c r="A332" s="16">
        <f t="shared" si="27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 t="shared" si="29"/>
        <v>17.585285417821801</v>
      </c>
      <c r="H332" s="16">
        <f t="shared" si="30"/>
        <v>0</v>
      </c>
      <c r="I332" s="16">
        <f t="shared" si="31"/>
        <v>0</v>
      </c>
      <c r="K332" s="16">
        <f>VLOOKUP($D332,'Growth rate'!$B$3:$S$93,8,FALSE)*VLOOKUP($F332,BY_IND_Demand_Drivers!$B$5:$J$100,7,FALSE)</f>
        <v>17.585285417821801</v>
      </c>
      <c r="L332" s="16">
        <f>VLOOKUP($D332,'Growth rate'!$B$3:$S$93,8,FALSE)*VLOOKUP($F332,BY_IND_Demand_Drivers!$B$5:$J$100,8,FALSE)</f>
        <v>0</v>
      </c>
      <c r="M332" s="16">
        <f>VLOOKUP($D332,'Growth rate'!$B$3:$S$93,8,FALSE)*VLOOKUP($F332,BY_IND_Demand_Drivers!$B$5:$J$100,9,FALSE)</f>
        <v>0</v>
      </c>
      <c r="N332" s="49">
        <f t="shared" si="28"/>
        <v>1</v>
      </c>
    </row>
    <row r="333" spans="1:14">
      <c r="A333" s="16">
        <f t="shared" si="27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 t="shared" si="29"/>
        <v>18.403988317577003</v>
      </c>
      <c r="H333" s="16">
        <f t="shared" si="30"/>
        <v>0</v>
      </c>
      <c r="I333" s="16">
        <f t="shared" si="31"/>
        <v>0</v>
      </c>
      <c r="K333" s="16">
        <f>VLOOKUP($D333,'Growth rate'!$B$3:$S$93,8,FALSE)*VLOOKUP($F333,BY_IND_Demand_Drivers!$B$5:$J$100,7,FALSE)</f>
        <v>18.403988317577003</v>
      </c>
      <c r="L333" s="16">
        <f>VLOOKUP($D333,'Growth rate'!$B$3:$S$93,8,FALSE)*VLOOKUP($F333,BY_IND_Demand_Drivers!$B$5:$J$100,8,FALSE)</f>
        <v>0</v>
      </c>
      <c r="M333" s="16">
        <f>VLOOKUP($D333,'Growth rate'!$B$3:$S$93,8,FALSE)*VLOOKUP($F333,BY_IND_Demand_Drivers!$B$5:$J$100,9,FALSE)</f>
        <v>0</v>
      </c>
      <c r="N333" s="49">
        <f t="shared" si="28"/>
        <v>1</v>
      </c>
    </row>
    <row r="334" spans="1:14">
      <c r="A334" s="16">
        <f t="shared" si="27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 t="shared" si="29"/>
        <v>19.222691217332201</v>
      </c>
      <c r="H334" s="16">
        <f t="shared" si="30"/>
        <v>0</v>
      </c>
      <c r="I334" s="16">
        <f t="shared" si="31"/>
        <v>0</v>
      </c>
      <c r="K334" s="16">
        <f>VLOOKUP($D334,'Growth rate'!$B$3:$S$93,8,FALSE)*VLOOKUP($F334,BY_IND_Demand_Drivers!$B$5:$J$100,7,FALSE)</f>
        <v>19.222691217332201</v>
      </c>
      <c r="L334" s="16">
        <f>VLOOKUP($D334,'Growth rate'!$B$3:$S$93,8,FALSE)*VLOOKUP($F334,BY_IND_Demand_Drivers!$B$5:$J$100,8,FALSE)</f>
        <v>0</v>
      </c>
      <c r="M334" s="16">
        <f>VLOOKUP($D334,'Growth rate'!$B$3:$S$93,8,FALSE)*VLOOKUP($F334,BY_IND_Demand_Drivers!$B$5:$J$100,9,FALSE)</f>
        <v>0</v>
      </c>
      <c r="N334" s="49">
        <f t="shared" si="28"/>
        <v>1</v>
      </c>
    </row>
    <row r="335" spans="1:14">
      <c r="A335" s="16">
        <f t="shared" si="27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 t="shared" si="29"/>
        <v>20.041394117087403</v>
      </c>
      <c r="H335" s="16">
        <f t="shared" si="30"/>
        <v>0</v>
      </c>
      <c r="I335" s="16">
        <f t="shared" si="31"/>
        <v>0</v>
      </c>
      <c r="K335" s="16">
        <f>VLOOKUP($D335,'Growth rate'!$B$3:$S$93,8,FALSE)*VLOOKUP($F335,BY_IND_Demand_Drivers!$B$5:$J$100,7,FALSE)</f>
        <v>20.041394117087403</v>
      </c>
      <c r="L335" s="16">
        <f>VLOOKUP($D335,'Growth rate'!$B$3:$S$93,8,FALSE)*VLOOKUP($F335,BY_IND_Demand_Drivers!$B$5:$J$100,8,FALSE)</f>
        <v>0</v>
      </c>
      <c r="M335" s="16">
        <f>VLOOKUP($D335,'Growth rate'!$B$3:$S$93,8,FALSE)*VLOOKUP($F335,BY_IND_Demand_Drivers!$B$5:$J$100,9,FALSE)</f>
        <v>0</v>
      </c>
      <c r="N335" s="49">
        <f t="shared" si="28"/>
        <v>1</v>
      </c>
    </row>
    <row r="336" spans="1:14">
      <c r="A336" s="16">
        <f t="shared" si="27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 t="shared" si="29"/>
        <v>20.860097016842602</v>
      </c>
      <c r="H336" s="16">
        <f t="shared" si="30"/>
        <v>0</v>
      </c>
      <c r="I336" s="16">
        <f t="shared" si="31"/>
        <v>0</v>
      </c>
      <c r="K336" s="16">
        <f>VLOOKUP($D336,'Growth rate'!$B$3:$S$93,8,FALSE)*VLOOKUP($F336,BY_IND_Demand_Drivers!$B$5:$J$100,7,FALSE)</f>
        <v>20.860097016842602</v>
      </c>
      <c r="L336" s="16">
        <f>VLOOKUP($D336,'Growth rate'!$B$3:$S$93,8,FALSE)*VLOOKUP($F336,BY_IND_Demand_Drivers!$B$5:$J$100,8,FALSE)</f>
        <v>0</v>
      </c>
      <c r="M336" s="16">
        <f>VLOOKUP($D336,'Growth rate'!$B$3:$S$93,8,FALSE)*VLOOKUP($F336,BY_IND_Demand_Drivers!$B$5:$J$100,9,FALSE)</f>
        <v>0</v>
      </c>
      <c r="N336" s="49">
        <f t="shared" si="28"/>
        <v>1</v>
      </c>
    </row>
    <row r="337" spans="1:14">
      <c r="A337" s="16">
        <f t="shared" si="27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 t="shared" si="29"/>
        <v>21.678799916597804</v>
      </c>
      <c r="H337" s="16">
        <f t="shared" si="30"/>
        <v>0</v>
      </c>
      <c r="I337" s="16">
        <f t="shared" si="31"/>
        <v>0</v>
      </c>
      <c r="K337" s="16">
        <f>VLOOKUP($D337,'Growth rate'!$B$3:$S$93,8,FALSE)*VLOOKUP($F337,BY_IND_Demand_Drivers!$B$5:$J$100,7,FALSE)</f>
        <v>21.678799916597804</v>
      </c>
      <c r="L337" s="16">
        <f>VLOOKUP($D337,'Growth rate'!$B$3:$S$93,8,FALSE)*VLOOKUP($F337,BY_IND_Demand_Drivers!$B$5:$J$100,8,FALSE)</f>
        <v>0</v>
      </c>
      <c r="M337" s="16">
        <f>VLOOKUP($D337,'Growth rate'!$B$3:$S$93,8,FALSE)*VLOOKUP($F337,BY_IND_Demand_Drivers!$B$5:$J$100,9,FALSE)</f>
        <v>0</v>
      </c>
      <c r="N337" s="49">
        <f t="shared" si="28"/>
        <v>1</v>
      </c>
    </row>
    <row r="338" spans="1:14">
      <c r="A338" s="16">
        <f t="shared" si="27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 t="shared" si="29"/>
        <v>20.247752534717701</v>
      </c>
      <c r="H338" s="16">
        <f t="shared" si="30"/>
        <v>0</v>
      </c>
      <c r="I338" s="16">
        <f t="shared" si="31"/>
        <v>0</v>
      </c>
      <c r="K338" s="16">
        <f>VLOOKUP($D338,'Growth rate'!$B$3:$S$93,8,FALSE)*VLOOKUP($F338,BY_IND_Demand_Drivers!$B$5:$J$100,7,FALSE)</f>
        <v>22.497502816353002</v>
      </c>
      <c r="L338" s="16">
        <f>VLOOKUP($D338,'Growth rate'!$B$3:$S$93,8,FALSE)*VLOOKUP($F338,BY_IND_Demand_Drivers!$B$5:$J$100,8,FALSE)</f>
        <v>0</v>
      </c>
      <c r="M338" s="16">
        <f>VLOOKUP($D338,'Growth rate'!$B$3:$S$93,8,FALSE)*VLOOKUP($F338,BY_IND_Demand_Drivers!$B$5:$J$100,9,FALSE)</f>
        <v>0</v>
      </c>
      <c r="N338" s="49">
        <f>N256</f>
        <v>0.9</v>
      </c>
    </row>
    <row r="339" spans="1:14">
      <c r="A339" s="16">
        <f t="shared" si="27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 t="shared" si="29"/>
        <v>20.751423087336303</v>
      </c>
      <c r="H339" s="16">
        <f t="shared" si="30"/>
        <v>0</v>
      </c>
      <c r="I339" s="16">
        <f t="shared" si="31"/>
        <v>0</v>
      </c>
      <c r="K339" s="16">
        <f>VLOOKUP($D339,'Growth rate'!$B$3:$S$93,8,FALSE)*VLOOKUP($F339,BY_IND_Demand_Drivers!$B$5:$J$100,7,FALSE)</f>
        <v>23.316205716108204</v>
      </c>
      <c r="L339" s="16">
        <f>VLOOKUP($D339,'Growth rate'!$B$3:$S$93,8,FALSE)*VLOOKUP($F339,BY_IND_Demand_Drivers!$B$5:$J$100,8,FALSE)</f>
        <v>0</v>
      </c>
      <c r="M339" s="16">
        <f>VLOOKUP($D339,'Growth rate'!$B$3:$S$93,8,FALSE)*VLOOKUP($F339,BY_IND_Demand_Drivers!$B$5:$J$100,9,FALSE)</f>
        <v>0</v>
      </c>
      <c r="N339" s="49">
        <f t="shared" ref="N339:N402" si="32">N257</f>
        <v>0.89</v>
      </c>
    </row>
    <row r="340" spans="1:14">
      <c r="A340" s="16">
        <f t="shared" si="27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 t="shared" si="29"/>
        <v>21.238719581959796</v>
      </c>
      <c r="H340" s="16">
        <f t="shared" si="30"/>
        <v>0</v>
      </c>
      <c r="I340" s="16">
        <f t="shared" si="31"/>
        <v>0</v>
      </c>
      <c r="K340" s="16">
        <f>VLOOKUP($D340,'Growth rate'!$B$3:$S$93,8,FALSE)*VLOOKUP($F340,BY_IND_Demand_Drivers!$B$5:$J$100,7,FALSE)</f>
        <v>24.134908615863406</v>
      </c>
      <c r="L340" s="16">
        <f>VLOOKUP($D340,'Growth rate'!$B$3:$S$93,8,FALSE)*VLOOKUP($F340,BY_IND_Demand_Drivers!$B$5:$J$100,8,FALSE)</f>
        <v>0</v>
      </c>
      <c r="M340" s="16">
        <f>VLOOKUP($D340,'Growth rate'!$B$3:$S$93,8,FALSE)*VLOOKUP($F340,BY_IND_Demand_Drivers!$B$5:$J$100,9,FALSE)</f>
        <v>0</v>
      </c>
      <c r="N340" s="49">
        <f t="shared" si="32"/>
        <v>0.88</v>
      </c>
    </row>
    <row r="341" spans="1:14">
      <c r="A341" s="16">
        <f t="shared" si="27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 t="shared" si="29"/>
        <v>21.709642018588184</v>
      </c>
      <c r="H341" s="16">
        <f t="shared" si="30"/>
        <v>0</v>
      </c>
      <c r="I341" s="16">
        <f t="shared" si="31"/>
        <v>0</v>
      </c>
      <c r="K341" s="16">
        <f>VLOOKUP($D341,'Growth rate'!$B$3:$S$93,8,FALSE)*VLOOKUP($F341,BY_IND_Demand_Drivers!$B$5:$J$100,7,FALSE)</f>
        <v>24.953611515618604</v>
      </c>
      <c r="L341" s="16">
        <f>VLOOKUP($D341,'Growth rate'!$B$3:$S$93,8,FALSE)*VLOOKUP($F341,BY_IND_Demand_Drivers!$B$5:$J$100,8,FALSE)</f>
        <v>0</v>
      </c>
      <c r="M341" s="16">
        <f>VLOOKUP($D341,'Growth rate'!$B$3:$S$93,8,FALSE)*VLOOKUP($F341,BY_IND_Demand_Drivers!$B$5:$J$100,9,FALSE)</f>
        <v>0</v>
      </c>
      <c r="N341" s="49">
        <f t="shared" si="32"/>
        <v>0.87</v>
      </c>
    </row>
    <row r="342" spans="1:14">
      <c r="A342" s="16">
        <f t="shared" si="27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 t="shared" si="29"/>
        <v>22.164190397221471</v>
      </c>
      <c r="H342" s="16">
        <f t="shared" si="30"/>
        <v>0</v>
      </c>
      <c r="I342" s="16">
        <f t="shared" si="31"/>
        <v>0</v>
      </c>
      <c r="K342" s="16">
        <f>VLOOKUP($D342,'Growth rate'!$B$3:$S$93,8,FALSE)*VLOOKUP($F342,BY_IND_Demand_Drivers!$B$5:$J$100,7,FALSE)</f>
        <v>25.772314415373806</v>
      </c>
      <c r="L342" s="16">
        <f>VLOOKUP($D342,'Growth rate'!$B$3:$S$93,8,FALSE)*VLOOKUP($F342,BY_IND_Demand_Drivers!$B$5:$J$100,8,FALSE)</f>
        <v>0</v>
      </c>
      <c r="M342" s="16">
        <f>VLOOKUP($D342,'Growth rate'!$B$3:$S$93,8,FALSE)*VLOOKUP($F342,BY_IND_Demand_Drivers!$B$5:$J$100,9,FALSE)</f>
        <v>0</v>
      </c>
      <c r="N342" s="49">
        <f t="shared" si="32"/>
        <v>0.86</v>
      </c>
    </row>
    <row r="343" spans="1:14">
      <c r="A343" s="16">
        <f t="shared" ref="A343:A406" si="33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 t="shared" si="29"/>
        <v>22.602364717859654</v>
      </c>
      <c r="H343" s="16">
        <f t="shared" si="30"/>
        <v>0</v>
      </c>
      <c r="I343" s="16">
        <f t="shared" si="31"/>
        <v>0</v>
      </c>
      <c r="K343" s="16">
        <f>VLOOKUP($D343,'Growth rate'!$B$3:$S$93,8,FALSE)*VLOOKUP($F343,BY_IND_Demand_Drivers!$B$5:$J$100,7,FALSE)</f>
        <v>26.591017315129005</v>
      </c>
      <c r="L343" s="16">
        <f>VLOOKUP($D343,'Growth rate'!$B$3:$S$93,8,FALSE)*VLOOKUP($F343,BY_IND_Demand_Drivers!$B$5:$J$100,8,FALSE)</f>
        <v>0</v>
      </c>
      <c r="M343" s="16">
        <f>VLOOKUP($D343,'Growth rate'!$B$3:$S$93,8,FALSE)*VLOOKUP($F343,BY_IND_Demand_Drivers!$B$5:$J$100,9,FALSE)</f>
        <v>0</v>
      </c>
      <c r="N343" s="49">
        <f t="shared" si="32"/>
        <v>0.85</v>
      </c>
    </row>
    <row r="344" spans="1:14">
      <c r="A344" s="16">
        <f t="shared" si="33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 t="shared" si="29"/>
        <v>22.955640679965526</v>
      </c>
      <c r="H344" s="16">
        <f t="shared" si="30"/>
        <v>0</v>
      </c>
      <c r="I344" s="16">
        <f t="shared" si="31"/>
        <v>0</v>
      </c>
      <c r="K344" s="16">
        <f>VLOOKUP($D344,'Growth rate'!$B$3:$S$93,8,FALSE)*VLOOKUP($F344,BY_IND_Demand_Drivers!$B$5:$J$100,7,FALSE)</f>
        <v>27.40972021488421</v>
      </c>
      <c r="L344" s="16">
        <f>VLOOKUP($D344,'Growth rate'!$B$3:$S$93,8,FALSE)*VLOOKUP($F344,BY_IND_Demand_Drivers!$B$5:$J$100,8,FALSE)</f>
        <v>0</v>
      </c>
      <c r="M344" s="16">
        <f>VLOOKUP($D344,'Growth rate'!$B$3:$S$93,8,FALSE)*VLOOKUP($F344,BY_IND_Demand_Drivers!$B$5:$J$100,9,FALSE)</f>
        <v>0</v>
      </c>
      <c r="N344" s="49">
        <f t="shared" si="32"/>
        <v>0.83750000000000002</v>
      </c>
    </row>
    <row r="345" spans="1:14">
      <c r="A345" s="16">
        <f t="shared" si="33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 t="shared" si="29"/>
        <v>23.288449069577513</v>
      </c>
      <c r="H345" s="16">
        <f t="shared" si="30"/>
        <v>0</v>
      </c>
      <c r="I345" s="16">
        <f t="shared" si="31"/>
        <v>0</v>
      </c>
      <c r="K345" s="16">
        <f>VLOOKUP($D345,'Growth rate'!$B$3:$S$93,8,FALSE)*VLOOKUP($F345,BY_IND_Demand_Drivers!$B$5:$J$100,7,FALSE)</f>
        <v>28.228423114639412</v>
      </c>
      <c r="L345" s="16">
        <f>VLOOKUP($D345,'Growth rate'!$B$3:$S$93,8,FALSE)*VLOOKUP($F345,BY_IND_Demand_Drivers!$B$5:$J$100,8,FALSE)</f>
        <v>0</v>
      </c>
      <c r="M345" s="16">
        <f>VLOOKUP($D345,'Growth rate'!$B$3:$S$93,8,FALSE)*VLOOKUP($F345,BY_IND_Demand_Drivers!$B$5:$J$100,9,FALSE)</f>
        <v>0</v>
      </c>
      <c r="N345" s="49">
        <f t="shared" si="32"/>
        <v>0.82499999999999996</v>
      </c>
    </row>
    <row r="346" spans="1:14">
      <c r="A346" s="16">
        <f t="shared" si="33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 t="shared" si="29"/>
        <v>23.600789886695622</v>
      </c>
      <c r="H346" s="16">
        <f t="shared" si="30"/>
        <v>0</v>
      </c>
      <c r="I346" s="16">
        <f t="shared" si="31"/>
        <v>0</v>
      </c>
      <c r="K346" s="16">
        <f>VLOOKUP($D346,'Growth rate'!$B$3:$S$93,8,FALSE)*VLOOKUP($F346,BY_IND_Demand_Drivers!$B$5:$J$100,7,FALSE)</f>
        <v>29.04712601439461</v>
      </c>
      <c r="L346" s="16">
        <f>VLOOKUP($D346,'Growth rate'!$B$3:$S$93,8,FALSE)*VLOOKUP($F346,BY_IND_Demand_Drivers!$B$5:$J$100,8,FALSE)</f>
        <v>0</v>
      </c>
      <c r="M346" s="16">
        <f>VLOOKUP($D346,'Growth rate'!$B$3:$S$93,8,FALSE)*VLOOKUP($F346,BY_IND_Demand_Drivers!$B$5:$J$100,9,FALSE)</f>
        <v>0</v>
      </c>
      <c r="N346" s="49">
        <f t="shared" si="32"/>
        <v>0.8125</v>
      </c>
    </row>
    <row r="347" spans="1:14">
      <c r="A347" s="16">
        <f t="shared" si="33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 t="shared" si="29"/>
        <v>23.892663131319846</v>
      </c>
      <c r="H347" s="16">
        <f t="shared" si="30"/>
        <v>0</v>
      </c>
      <c r="I347" s="16">
        <f t="shared" si="31"/>
        <v>0</v>
      </c>
      <c r="K347" s="16">
        <f>VLOOKUP($D347,'Growth rate'!$B$3:$S$93,8,FALSE)*VLOOKUP($F347,BY_IND_Demand_Drivers!$B$5:$J$100,7,FALSE)</f>
        <v>29.865828914149812</v>
      </c>
      <c r="L347" s="16">
        <f>VLOOKUP($D347,'Growth rate'!$B$3:$S$93,8,FALSE)*VLOOKUP($F347,BY_IND_Demand_Drivers!$B$5:$J$100,8,FALSE)</f>
        <v>0</v>
      </c>
      <c r="M347" s="16">
        <f>VLOOKUP($D347,'Growth rate'!$B$3:$S$93,8,FALSE)*VLOOKUP($F347,BY_IND_Demand_Drivers!$B$5:$J$100,9,FALSE)</f>
        <v>0</v>
      </c>
      <c r="N347" s="49">
        <f t="shared" si="32"/>
        <v>0.79999999999999993</v>
      </c>
    </row>
    <row r="348" spans="1:14">
      <c r="A348" s="16">
        <f t="shared" si="33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 t="shared" si="29"/>
        <v>24.164068803450196</v>
      </c>
      <c r="H348" s="16">
        <f t="shared" si="30"/>
        <v>0</v>
      </c>
      <c r="I348" s="16">
        <f t="shared" si="31"/>
        <v>0</v>
      </c>
      <c r="K348" s="16">
        <f>VLOOKUP($D348,'Growth rate'!$B$3:$S$93,8,FALSE)*VLOOKUP($F348,BY_IND_Demand_Drivers!$B$5:$J$100,7,FALSE)</f>
        <v>30.684531813905011</v>
      </c>
      <c r="L348" s="16">
        <f>VLOOKUP($D348,'Growth rate'!$B$3:$S$93,8,FALSE)*VLOOKUP($F348,BY_IND_Demand_Drivers!$B$5:$J$100,8,FALSE)</f>
        <v>0</v>
      </c>
      <c r="M348" s="16">
        <f>VLOOKUP($D348,'Growth rate'!$B$3:$S$93,8,FALSE)*VLOOKUP($F348,BY_IND_Demand_Drivers!$B$5:$J$100,9,FALSE)</f>
        <v>0</v>
      </c>
      <c r="N348" s="49">
        <f t="shared" si="32"/>
        <v>0.78749999999999998</v>
      </c>
    </row>
    <row r="349" spans="1:14">
      <c r="A349" s="16">
        <f t="shared" si="33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 t="shared" si="29"/>
        <v>24.415006903086663</v>
      </c>
      <c r="H349" s="16">
        <f t="shared" si="30"/>
        <v>0</v>
      </c>
      <c r="I349" s="16">
        <f t="shared" si="31"/>
        <v>0</v>
      </c>
      <c r="K349" s="16">
        <f>VLOOKUP($D349,'Growth rate'!$B$3:$S$93,8,FALSE)*VLOOKUP($F349,BY_IND_Demand_Drivers!$B$5:$J$100,7,FALSE)</f>
        <v>31.503234713660213</v>
      </c>
      <c r="L349" s="16">
        <f>VLOOKUP($D349,'Growth rate'!$B$3:$S$93,8,FALSE)*VLOOKUP($F349,BY_IND_Demand_Drivers!$B$5:$J$100,8,FALSE)</f>
        <v>0</v>
      </c>
      <c r="M349" s="16">
        <f>VLOOKUP($D349,'Growth rate'!$B$3:$S$93,8,FALSE)*VLOOKUP($F349,BY_IND_Demand_Drivers!$B$5:$J$100,9,FALSE)</f>
        <v>0</v>
      </c>
      <c r="N349" s="49">
        <f t="shared" si="32"/>
        <v>0.77499999999999991</v>
      </c>
    </row>
    <row r="350" spans="1:14">
      <c r="A350" s="16">
        <f t="shared" si="33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 t="shared" si="29"/>
        <v>24.645477430229253</v>
      </c>
      <c r="H350" s="16">
        <f t="shared" si="30"/>
        <v>0</v>
      </c>
      <c r="I350" s="16">
        <f t="shared" si="31"/>
        <v>0</v>
      </c>
      <c r="K350" s="16">
        <f>VLOOKUP($D350,'Growth rate'!$B$3:$S$93,8,FALSE)*VLOOKUP($F350,BY_IND_Demand_Drivers!$B$5:$J$100,7,FALSE)</f>
        <v>32.321937613415415</v>
      </c>
      <c r="L350" s="16">
        <f>VLOOKUP($D350,'Growth rate'!$B$3:$S$93,8,FALSE)*VLOOKUP($F350,BY_IND_Demand_Drivers!$B$5:$J$100,8,FALSE)</f>
        <v>0</v>
      </c>
      <c r="M350" s="16">
        <f>VLOOKUP($D350,'Growth rate'!$B$3:$S$93,8,FALSE)*VLOOKUP($F350,BY_IND_Demand_Drivers!$B$5:$J$100,9,FALSE)</f>
        <v>0</v>
      </c>
      <c r="N350" s="49">
        <f t="shared" si="32"/>
        <v>0.76249999999999996</v>
      </c>
    </row>
    <row r="351" spans="1:14">
      <c r="A351" s="16">
        <f t="shared" si="33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 t="shared" si="29"/>
        <v>24.855480384877964</v>
      </c>
      <c r="H351" s="16">
        <f t="shared" si="30"/>
        <v>0</v>
      </c>
      <c r="I351" s="16">
        <f t="shared" si="31"/>
        <v>0</v>
      </c>
      <c r="K351" s="16">
        <f>VLOOKUP($D351,'Growth rate'!$B$3:$S$93,8,FALSE)*VLOOKUP($F351,BY_IND_Demand_Drivers!$B$5:$J$100,7,FALSE)</f>
        <v>33.140640513170617</v>
      </c>
      <c r="L351" s="16">
        <f>VLOOKUP($D351,'Growth rate'!$B$3:$S$93,8,FALSE)*VLOOKUP($F351,BY_IND_Demand_Drivers!$B$5:$J$100,8,FALSE)</f>
        <v>0</v>
      </c>
      <c r="M351" s="16">
        <f>VLOOKUP($D351,'Growth rate'!$B$3:$S$93,8,FALSE)*VLOOKUP($F351,BY_IND_Demand_Drivers!$B$5:$J$100,9,FALSE)</f>
        <v>0</v>
      </c>
      <c r="N351" s="49">
        <f t="shared" si="32"/>
        <v>0.75</v>
      </c>
    </row>
    <row r="352" spans="1:14">
      <c r="A352" s="16">
        <f t="shared" si="33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 t="shared" si="29"/>
        <v>25.045015767032783</v>
      </c>
      <c r="H352" s="16">
        <f t="shared" si="30"/>
        <v>0</v>
      </c>
      <c r="I352" s="16">
        <f t="shared" si="31"/>
        <v>0</v>
      </c>
      <c r="K352" s="16">
        <f>VLOOKUP($D352,'Growth rate'!$B$3:$S$93,8,FALSE)*VLOOKUP($F352,BY_IND_Demand_Drivers!$B$5:$J$100,7,FALSE)</f>
        <v>33.959343412925811</v>
      </c>
      <c r="L352" s="16">
        <f>VLOOKUP($D352,'Growth rate'!$B$3:$S$93,8,FALSE)*VLOOKUP($F352,BY_IND_Demand_Drivers!$B$5:$J$100,8,FALSE)</f>
        <v>0</v>
      </c>
      <c r="M352" s="16">
        <f>VLOOKUP($D352,'Growth rate'!$B$3:$S$93,8,FALSE)*VLOOKUP($F352,BY_IND_Demand_Drivers!$B$5:$J$100,9,FALSE)</f>
        <v>0</v>
      </c>
      <c r="N352" s="49">
        <f t="shared" si="32"/>
        <v>0.73749999999999993</v>
      </c>
    </row>
    <row r="353" spans="1:14">
      <c r="A353" s="16">
        <f t="shared" si="33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 t="shared" si="29"/>
        <v>25.214083576693739</v>
      </c>
      <c r="H353" s="16">
        <f t="shared" si="30"/>
        <v>0</v>
      </c>
      <c r="I353" s="16">
        <f t="shared" si="31"/>
        <v>0</v>
      </c>
      <c r="K353" s="16">
        <f>VLOOKUP($D353,'Growth rate'!$B$3:$S$93,8,FALSE)*VLOOKUP($F353,BY_IND_Demand_Drivers!$B$5:$J$100,7,FALSE)</f>
        <v>34.77804631268102</v>
      </c>
      <c r="L353" s="16">
        <f>VLOOKUP($D353,'Growth rate'!$B$3:$S$93,8,FALSE)*VLOOKUP($F353,BY_IND_Demand_Drivers!$B$5:$J$100,8,FALSE)</f>
        <v>0</v>
      </c>
      <c r="M353" s="16">
        <f>VLOOKUP($D353,'Growth rate'!$B$3:$S$93,8,FALSE)*VLOOKUP($F353,BY_IND_Demand_Drivers!$B$5:$J$100,9,FALSE)</f>
        <v>0</v>
      </c>
      <c r="N353" s="49">
        <f t="shared" si="32"/>
        <v>0.72499999999999998</v>
      </c>
    </row>
    <row r="354" spans="1:14">
      <c r="A354" s="16">
        <f t="shared" si="33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 t="shared" si="29"/>
        <v>25.362683813860794</v>
      </c>
      <c r="H354" s="16">
        <f t="shared" si="30"/>
        <v>0</v>
      </c>
      <c r="I354" s="16">
        <f t="shared" si="31"/>
        <v>0</v>
      </c>
      <c r="K354" s="16">
        <f>VLOOKUP($D354,'Growth rate'!$B$3:$S$93,8,FALSE)*VLOOKUP($F354,BY_IND_Demand_Drivers!$B$5:$J$100,7,FALSE)</f>
        <v>35.596749212436208</v>
      </c>
      <c r="L354" s="16">
        <f>VLOOKUP($D354,'Growth rate'!$B$3:$S$93,8,FALSE)*VLOOKUP($F354,BY_IND_Demand_Drivers!$B$5:$J$100,8,FALSE)</f>
        <v>0</v>
      </c>
      <c r="M354" s="16">
        <f>VLOOKUP($D354,'Growth rate'!$B$3:$S$93,8,FALSE)*VLOOKUP($F354,BY_IND_Demand_Drivers!$B$5:$J$100,9,FALSE)</f>
        <v>0</v>
      </c>
      <c r="N354" s="49">
        <f t="shared" si="32"/>
        <v>0.71249999999999991</v>
      </c>
    </row>
    <row r="355" spans="1:14">
      <c r="A355" s="16">
        <f t="shared" si="33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 t="shared" si="29"/>
        <v>25.49081647853399</v>
      </c>
      <c r="H355" s="16">
        <f t="shared" si="30"/>
        <v>0</v>
      </c>
      <c r="I355" s="16">
        <f t="shared" si="31"/>
        <v>0</v>
      </c>
      <c r="K355" s="16">
        <f>VLOOKUP($D355,'Growth rate'!$B$3:$S$93,8,FALSE)*VLOOKUP($F355,BY_IND_Demand_Drivers!$B$5:$J$100,7,FALSE)</f>
        <v>36.415452112191417</v>
      </c>
      <c r="L355" s="16">
        <f>VLOOKUP($D355,'Growth rate'!$B$3:$S$93,8,FALSE)*VLOOKUP($F355,BY_IND_Demand_Drivers!$B$5:$J$100,8,FALSE)</f>
        <v>0</v>
      </c>
      <c r="M355" s="16">
        <f>VLOOKUP($D355,'Growth rate'!$B$3:$S$93,8,FALSE)*VLOOKUP($F355,BY_IND_Demand_Drivers!$B$5:$J$100,9,FALSE)</f>
        <v>0</v>
      </c>
      <c r="N355" s="49">
        <f t="shared" si="32"/>
        <v>0.7</v>
      </c>
    </row>
    <row r="356" spans="1:14">
      <c r="A356" s="16">
        <f t="shared" si="33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 t="shared" si="29"/>
        <v>25.5984815707133</v>
      </c>
      <c r="H356" s="16">
        <f t="shared" si="30"/>
        <v>0</v>
      </c>
      <c r="I356" s="16">
        <f t="shared" si="31"/>
        <v>0</v>
      </c>
      <c r="K356" s="16">
        <f>VLOOKUP($D356,'Growth rate'!$B$3:$S$93,8,FALSE)*VLOOKUP($F356,BY_IND_Demand_Drivers!$B$5:$J$100,7,FALSE)</f>
        <v>37.234155011946619</v>
      </c>
      <c r="L356" s="16">
        <f>VLOOKUP($D356,'Growth rate'!$B$3:$S$93,8,FALSE)*VLOOKUP($F356,BY_IND_Demand_Drivers!$B$5:$J$100,8,FALSE)</f>
        <v>0</v>
      </c>
      <c r="M356" s="16">
        <f>VLOOKUP($D356,'Growth rate'!$B$3:$S$93,8,FALSE)*VLOOKUP($F356,BY_IND_Demand_Drivers!$B$5:$J$100,9,FALSE)</f>
        <v>0</v>
      </c>
      <c r="N356" s="49">
        <f t="shared" si="32"/>
        <v>0.6875</v>
      </c>
    </row>
    <row r="357" spans="1:14">
      <c r="A357" s="16">
        <f t="shared" si="33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 t="shared" si="29"/>
        <v>25.685679090398725</v>
      </c>
      <c r="H357" s="16">
        <f t="shared" si="30"/>
        <v>0</v>
      </c>
      <c r="I357" s="16">
        <f t="shared" si="31"/>
        <v>0</v>
      </c>
      <c r="K357" s="16">
        <f>VLOOKUP($D357,'Growth rate'!$B$3:$S$93,8,FALSE)*VLOOKUP($F357,BY_IND_Demand_Drivers!$B$5:$J$100,7,FALSE)</f>
        <v>38.052857911701821</v>
      </c>
      <c r="L357" s="16">
        <f>VLOOKUP($D357,'Growth rate'!$B$3:$S$93,8,FALSE)*VLOOKUP($F357,BY_IND_Demand_Drivers!$B$5:$J$100,8,FALSE)</f>
        <v>0</v>
      </c>
      <c r="M357" s="16">
        <f>VLOOKUP($D357,'Growth rate'!$B$3:$S$93,8,FALSE)*VLOOKUP($F357,BY_IND_Demand_Drivers!$B$5:$J$100,9,FALSE)</f>
        <v>0</v>
      </c>
      <c r="N357" s="49">
        <f t="shared" si="32"/>
        <v>0.67499999999999993</v>
      </c>
    </row>
    <row r="358" spans="1:14">
      <c r="A358" s="16">
        <f t="shared" si="33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 t="shared" si="29"/>
        <v>25.752409037590276</v>
      </c>
      <c r="H358" s="16">
        <f t="shared" si="30"/>
        <v>0</v>
      </c>
      <c r="I358" s="16">
        <f t="shared" si="31"/>
        <v>0</v>
      </c>
      <c r="K358" s="16">
        <f>VLOOKUP($D358,'Growth rate'!$B$3:$S$93,8,FALSE)*VLOOKUP($F358,BY_IND_Demand_Drivers!$B$5:$J$100,7,FALSE)</f>
        <v>38.871560811457023</v>
      </c>
      <c r="L358" s="16">
        <f>VLOOKUP($D358,'Growth rate'!$B$3:$S$93,8,FALSE)*VLOOKUP($F358,BY_IND_Demand_Drivers!$B$5:$J$100,8,FALSE)</f>
        <v>0</v>
      </c>
      <c r="M358" s="16">
        <f>VLOOKUP($D358,'Growth rate'!$B$3:$S$93,8,FALSE)*VLOOKUP($F358,BY_IND_Demand_Drivers!$B$5:$J$100,9,FALSE)</f>
        <v>0</v>
      </c>
      <c r="N358" s="49">
        <f t="shared" si="32"/>
        <v>0.66249999999999998</v>
      </c>
    </row>
    <row r="359" spans="1:14">
      <c r="A359" s="16">
        <f t="shared" si="33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 t="shared" si="29"/>
        <v>25.798671412287938</v>
      </c>
      <c r="H359" s="16">
        <f t="shared" si="30"/>
        <v>0</v>
      </c>
      <c r="I359" s="16">
        <f t="shared" si="31"/>
        <v>0</v>
      </c>
      <c r="K359" s="16">
        <f>VLOOKUP($D359,'Growth rate'!$B$3:$S$93,8,FALSE)*VLOOKUP($F359,BY_IND_Demand_Drivers!$B$5:$J$100,7,FALSE)</f>
        <v>39.690263711212218</v>
      </c>
      <c r="L359" s="16">
        <f>VLOOKUP($D359,'Growth rate'!$B$3:$S$93,8,FALSE)*VLOOKUP($F359,BY_IND_Demand_Drivers!$B$5:$J$100,8,FALSE)</f>
        <v>0</v>
      </c>
      <c r="M359" s="16">
        <f>VLOOKUP($D359,'Growth rate'!$B$3:$S$93,8,FALSE)*VLOOKUP($F359,BY_IND_Demand_Drivers!$B$5:$J$100,9,FALSE)</f>
        <v>0</v>
      </c>
      <c r="N359" s="49">
        <f t="shared" si="32"/>
        <v>0.64999999999999991</v>
      </c>
    </row>
    <row r="360" spans="1:14">
      <c r="A360" s="16">
        <f t="shared" si="33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 t="shared" si="29"/>
        <v>25.824466214491729</v>
      </c>
      <c r="H360" s="16">
        <f t="shared" si="30"/>
        <v>0</v>
      </c>
      <c r="I360" s="16">
        <f t="shared" si="31"/>
        <v>0</v>
      </c>
      <c r="K360" s="16">
        <f>VLOOKUP($D360,'Growth rate'!$B$3:$S$93,8,FALSE)*VLOOKUP($F360,BY_IND_Demand_Drivers!$B$5:$J$100,7,FALSE)</f>
        <v>40.50896661096742</v>
      </c>
      <c r="L360" s="16">
        <f>VLOOKUP($D360,'Growth rate'!$B$3:$S$93,8,FALSE)*VLOOKUP($F360,BY_IND_Demand_Drivers!$B$5:$J$100,8,FALSE)</f>
        <v>0</v>
      </c>
      <c r="M360" s="16">
        <f>VLOOKUP($D360,'Growth rate'!$B$3:$S$93,8,FALSE)*VLOOKUP($F360,BY_IND_Demand_Drivers!$B$5:$J$100,9,FALSE)</f>
        <v>0</v>
      </c>
      <c r="N360" s="49">
        <f t="shared" si="32"/>
        <v>0.63749999999999996</v>
      </c>
    </row>
    <row r="361" spans="1:14">
      <c r="A361" s="16">
        <f t="shared" si="33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 t="shared" si="29"/>
        <v>25.829793444201638</v>
      </c>
      <c r="H361" s="16">
        <f t="shared" si="30"/>
        <v>0</v>
      </c>
      <c r="I361" s="16">
        <f t="shared" si="31"/>
        <v>0</v>
      </c>
      <c r="K361" s="16">
        <f>VLOOKUP($D361,'Growth rate'!$B$3:$S$93,8,FALSE)*VLOOKUP($F361,BY_IND_Demand_Drivers!$B$5:$J$100,7,FALSE)</f>
        <v>41.327669510722622</v>
      </c>
      <c r="L361" s="16">
        <f>VLOOKUP($D361,'Growth rate'!$B$3:$S$93,8,FALSE)*VLOOKUP($F361,BY_IND_Demand_Drivers!$B$5:$J$100,8,FALSE)</f>
        <v>0</v>
      </c>
      <c r="M361" s="16">
        <f>VLOOKUP($D361,'Growth rate'!$B$3:$S$93,8,FALSE)*VLOOKUP($F361,BY_IND_Demand_Drivers!$B$5:$J$100,9,FALSE)</f>
        <v>0</v>
      </c>
      <c r="N361" s="49">
        <f t="shared" si="32"/>
        <v>0.625</v>
      </c>
    </row>
    <row r="362" spans="1:14">
      <c r="A362" s="16">
        <f t="shared" si="33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 t="shared" si="29"/>
        <v>25.814653101417665</v>
      </c>
      <c r="H362" s="16">
        <f t="shared" si="30"/>
        <v>0</v>
      </c>
      <c r="I362" s="16">
        <f t="shared" si="31"/>
        <v>0</v>
      </c>
      <c r="K362" s="16">
        <f>VLOOKUP($D362,'Growth rate'!$B$3:$S$93,8,FALSE)*VLOOKUP($F362,BY_IND_Demand_Drivers!$B$5:$J$100,7,FALSE)</f>
        <v>42.146372410477824</v>
      </c>
      <c r="L362" s="16">
        <f>VLOOKUP($D362,'Growth rate'!$B$3:$S$93,8,FALSE)*VLOOKUP($F362,BY_IND_Demand_Drivers!$B$5:$J$100,8,FALSE)</f>
        <v>0</v>
      </c>
      <c r="M362" s="16">
        <f>VLOOKUP($D362,'Growth rate'!$B$3:$S$93,8,FALSE)*VLOOKUP($F362,BY_IND_Demand_Drivers!$B$5:$J$100,9,FALSE)</f>
        <v>0</v>
      </c>
      <c r="N362" s="49">
        <f t="shared" si="32"/>
        <v>0.61249999999999993</v>
      </c>
    </row>
    <row r="363" spans="1:14">
      <c r="A363" s="16">
        <f t="shared" si="33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 t="shared" si="29"/>
        <v>25.779045186139815</v>
      </c>
      <c r="H363" s="16">
        <f t="shared" si="30"/>
        <v>0</v>
      </c>
      <c r="I363" s="16">
        <f t="shared" si="31"/>
        <v>0</v>
      </c>
      <c r="K363" s="16">
        <f>VLOOKUP($D363,'Growth rate'!$B$3:$S$93,8,FALSE)*VLOOKUP($F363,BY_IND_Demand_Drivers!$B$5:$J$100,7,FALSE)</f>
        <v>42.965075310233026</v>
      </c>
      <c r="L363" s="16">
        <f>VLOOKUP($D363,'Growth rate'!$B$3:$S$93,8,FALSE)*VLOOKUP($F363,BY_IND_Demand_Drivers!$B$5:$J$100,8,FALSE)</f>
        <v>0</v>
      </c>
      <c r="M363" s="16">
        <f>VLOOKUP($D363,'Growth rate'!$B$3:$S$93,8,FALSE)*VLOOKUP($F363,BY_IND_Demand_Drivers!$B$5:$J$100,9,FALSE)</f>
        <v>0</v>
      </c>
      <c r="N363" s="49">
        <f t="shared" si="32"/>
        <v>0.6</v>
      </c>
    </row>
    <row r="364" spans="1:14">
      <c r="A364" s="16">
        <f t="shared" si="33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 t="shared" si="29"/>
        <v>26.19150990911805</v>
      </c>
      <c r="H364" s="16">
        <f t="shared" si="30"/>
        <v>0</v>
      </c>
      <c r="I364" s="16">
        <f t="shared" si="31"/>
        <v>0</v>
      </c>
      <c r="K364" s="16">
        <f>VLOOKUP($D364,'Growth rate'!$B$3:$S$93,8,FALSE)*VLOOKUP($F364,BY_IND_Demand_Drivers!$B$5:$J$100,7,FALSE)</f>
        <v>43.652516515196751</v>
      </c>
      <c r="L364" s="16">
        <f>VLOOKUP($D364,'Growth rate'!$B$3:$S$93,8,FALSE)*VLOOKUP($F364,BY_IND_Demand_Drivers!$B$5:$J$100,8,FALSE)</f>
        <v>0</v>
      </c>
      <c r="M364" s="16">
        <f>VLOOKUP($D364,'Growth rate'!$B$3:$S$93,8,FALSE)*VLOOKUP($F364,BY_IND_Demand_Drivers!$B$5:$J$100,9,FALSE)</f>
        <v>0</v>
      </c>
      <c r="N364" s="49">
        <f t="shared" si="32"/>
        <v>0.6</v>
      </c>
    </row>
    <row r="365" spans="1:14">
      <c r="A365" s="16">
        <f t="shared" si="33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 t="shared" si="29"/>
        <v>26.610574067663944</v>
      </c>
      <c r="H365" s="16">
        <f t="shared" si="30"/>
        <v>0</v>
      </c>
      <c r="I365" s="16">
        <f t="shared" si="31"/>
        <v>0</v>
      </c>
      <c r="K365" s="16">
        <f>VLOOKUP($D365,'Growth rate'!$B$3:$S$93,8,FALSE)*VLOOKUP($F365,BY_IND_Demand_Drivers!$B$5:$J$100,7,FALSE)</f>
        <v>44.350956779439905</v>
      </c>
      <c r="L365" s="16">
        <f>VLOOKUP($D365,'Growth rate'!$B$3:$S$93,8,FALSE)*VLOOKUP($F365,BY_IND_Demand_Drivers!$B$5:$J$100,8,FALSE)</f>
        <v>0</v>
      </c>
      <c r="M365" s="16">
        <f>VLOOKUP($D365,'Growth rate'!$B$3:$S$93,8,FALSE)*VLOOKUP($F365,BY_IND_Demand_Drivers!$B$5:$J$100,9,FALSE)</f>
        <v>0</v>
      </c>
      <c r="N365" s="49">
        <f t="shared" si="32"/>
        <v>0.6</v>
      </c>
    </row>
    <row r="366" spans="1:14">
      <c r="A366" s="16">
        <f t="shared" si="33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 t="shared" si="29"/>
        <v>27.036343252746565</v>
      </c>
      <c r="H366" s="16">
        <f t="shared" si="30"/>
        <v>0</v>
      </c>
      <c r="I366" s="16">
        <f t="shared" si="31"/>
        <v>0</v>
      </c>
      <c r="K366" s="16">
        <f>VLOOKUP($D366,'Growth rate'!$B$3:$S$93,8,FALSE)*VLOOKUP($F366,BY_IND_Demand_Drivers!$B$5:$J$100,7,FALSE)</f>
        <v>45.060572087910941</v>
      </c>
      <c r="L366" s="16">
        <f>VLOOKUP($D366,'Growth rate'!$B$3:$S$93,8,FALSE)*VLOOKUP($F366,BY_IND_Demand_Drivers!$B$5:$J$100,8,FALSE)</f>
        <v>0</v>
      </c>
      <c r="M366" s="16">
        <f>VLOOKUP($D366,'Growth rate'!$B$3:$S$93,8,FALSE)*VLOOKUP($F366,BY_IND_Demand_Drivers!$B$5:$J$100,9,FALSE)</f>
        <v>0</v>
      </c>
      <c r="N366" s="49">
        <f t="shared" si="32"/>
        <v>0.6</v>
      </c>
    </row>
    <row r="367" spans="1:14">
      <c r="A367" s="16">
        <f t="shared" si="33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 t="shared" si="29"/>
        <v>27.46892474479051</v>
      </c>
      <c r="H367" s="16">
        <f t="shared" si="30"/>
        <v>0</v>
      </c>
      <c r="I367" s="16">
        <f t="shared" si="31"/>
        <v>0</v>
      </c>
      <c r="K367" s="16">
        <f>VLOOKUP($D367,'Growth rate'!$B$3:$S$93,8,FALSE)*VLOOKUP($F367,BY_IND_Demand_Drivers!$B$5:$J$100,7,FALSE)</f>
        <v>45.78154124131752</v>
      </c>
      <c r="L367" s="16">
        <f>VLOOKUP($D367,'Growth rate'!$B$3:$S$93,8,FALSE)*VLOOKUP($F367,BY_IND_Demand_Drivers!$B$5:$J$100,8,FALSE)</f>
        <v>0</v>
      </c>
      <c r="M367" s="16">
        <f>VLOOKUP($D367,'Growth rate'!$B$3:$S$93,8,FALSE)*VLOOKUP($F367,BY_IND_Demand_Drivers!$B$5:$J$100,9,FALSE)</f>
        <v>0</v>
      </c>
      <c r="N367" s="49">
        <f t="shared" si="32"/>
        <v>0.6</v>
      </c>
    </row>
    <row r="368" spans="1:14">
      <c r="A368" s="16">
        <f t="shared" si="33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 t="shared" si="29"/>
        <v>27.908427540707155</v>
      </c>
      <c r="H368" s="16">
        <f t="shared" si="30"/>
        <v>0</v>
      </c>
      <c r="I368" s="16">
        <f t="shared" si="31"/>
        <v>0</v>
      </c>
      <c r="K368" s="16">
        <f>VLOOKUP($D368,'Growth rate'!$B$3:$S$93,8,FALSE)*VLOOKUP($F368,BY_IND_Demand_Drivers!$B$5:$J$100,7,FALSE)</f>
        <v>46.514045901178591</v>
      </c>
      <c r="L368" s="16">
        <f>VLOOKUP($D368,'Growth rate'!$B$3:$S$93,8,FALSE)*VLOOKUP($F368,BY_IND_Demand_Drivers!$B$5:$J$100,8,FALSE)</f>
        <v>0</v>
      </c>
      <c r="M368" s="16">
        <f>VLOOKUP($D368,'Growth rate'!$B$3:$S$93,8,FALSE)*VLOOKUP($F368,BY_IND_Demand_Drivers!$B$5:$J$100,9,FALSE)</f>
        <v>0</v>
      </c>
      <c r="N368" s="49">
        <f t="shared" si="32"/>
        <v>0.6</v>
      </c>
    </row>
    <row r="369" spans="1:14">
      <c r="A369" s="16">
        <f t="shared" si="33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 t="shared" si="29"/>
        <v>28.354962381358469</v>
      </c>
      <c r="H369" s="16">
        <f t="shared" si="30"/>
        <v>0</v>
      </c>
      <c r="I369" s="16">
        <f t="shared" si="31"/>
        <v>0</v>
      </c>
      <c r="K369" s="16">
        <f>VLOOKUP($D369,'Growth rate'!$B$3:$S$93,8,FALSE)*VLOOKUP($F369,BY_IND_Demand_Drivers!$B$5:$J$100,7,FALSE)</f>
        <v>47.258270635597448</v>
      </c>
      <c r="L369" s="16">
        <f>VLOOKUP($D369,'Growth rate'!$B$3:$S$93,8,FALSE)*VLOOKUP($F369,BY_IND_Demand_Drivers!$B$5:$J$100,8,FALSE)</f>
        <v>0</v>
      </c>
      <c r="M369" s="16">
        <f>VLOOKUP($D369,'Growth rate'!$B$3:$S$93,8,FALSE)*VLOOKUP($F369,BY_IND_Demand_Drivers!$B$5:$J$100,9,FALSE)</f>
        <v>0</v>
      </c>
      <c r="N369" s="49">
        <f t="shared" si="32"/>
        <v>0.6</v>
      </c>
    </row>
    <row r="370" spans="1:14">
      <c r="A370" s="16">
        <f t="shared" si="33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 t="shared" si="29"/>
        <v>28.808641779460206</v>
      </c>
      <c r="H370" s="16">
        <f t="shared" si="30"/>
        <v>0</v>
      </c>
      <c r="I370" s="16">
        <f t="shared" si="31"/>
        <v>0</v>
      </c>
      <c r="K370" s="16">
        <f>VLOOKUP($D370,'Growth rate'!$B$3:$S$93,8,FALSE)*VLOOKUP($F370,BY_IND_Demand_Drivers!$B$5:$J$100,7,FALSE)</f>
        <v>48.014402965767012</v>
      </c>
      <c r="L370" s="16">
        <f>VLOOKUP($D370,'Growth rate'!$B$3:$S$93,8,FALSE)*VLOOKUP($F370,BY_IND_Demand_Drivers!$B$5:$J$100,8,FALSE)</f>
        <v>0</v>
      </c>
      <c r="M370" s="16">
        <f>VLOOKUP($D370,'Growth rate'!$B$3:$S$93,8,FALSE)*VLOOKUP($F370,BY_IND_Demand_Drivers!$B$5:$J$100,9,FALSE)</f>
        <v>0</v>
      </c>
      <c r="N370" s="49">
        <f t="shared" si="32"/>
        <v>0.6</v>
      </c>
    </row>
    <row r="371" spans="1:14">
      <c r="A371" s="16">
        <f t="shared" si="33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 t="shared" si="29"/>
        <v>29.269580047931569</v>
      </c>
      <c r="H371" s="16">
        <f t="shared" si="30"/>
        <v>0</v>
      </c>
      <c r="I371" s="16">
        <f t="shared" si="31"/>
        <v>0</v>
      </c>
      <c r="K371" s="16">
        <f>VLOOKUP($D371,'Growth rate'!$B$3:$S$93,8,FALSE)*VLOOKUP($F371,BY_IND_Demand_Drivers!$B$5:$J$100,7,FALSE)</f>
        <v>48.782633413219287</v>
      </c>
      <c r="L371" s="16">
        <f>VLOOKUP($D371,'Growth rate'!$B$3:$S$93,8,FALSE)*VLOOKUP($F371,BY_IND_Demand_Drivers!$B$5:$J$100,8,FALSE)</f>
        <v>0</v>
      </c>
      <c r="M371" s="16">
        <f>VLOOKUP($D371,'Growth rate'!$B$3:$S$93,8,FALSE)*VLOOKUP($F371,BY_IND_Demand_Drivers!$B$5:$J$100,9,FALSE)</f>
        <v>0</v>
      </c>
      <c r="N371" s="49">
        <f t="shared" si="32"/>
        <v>0.6</v>
      </c>
    </row>
    <row r="372" spans="1:14">
      <c r="A372" s="16">
        <f t="shared" si="33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 t="shared" si="29"/>
        <v>29.737893328698473</v>
      </c>
      <c r="H372" s="16">
        <f t="shared" si="30"/>
        <v>0</v>
      </c>
      <c r="I372" s="16">
        <f t="shared" si="31"/>
        <v>0</v>
      </c>
      <c r="K372" s="16">
        <f>VLOOKUP($D372,'Growth rate'!$B$3:$S$93,8,FALSE)*VLOOKUP($F372,BY_IND_Demand_Drivers!$B$5:$J$100,7,FALSE)</f>
        <v>49.563155547830789</v>
      </c>
      <c r="L372" s="16">
        <f>VLOOKUP($D372,'Growth rate'!$B$3:$S$93,8,FALSE)*VLOOKUP($F372,BY_IND_Demand_Drivers!$B$5:$J$100,8,FALSE)</f>
        <v>0</v>
      </c>
      <c r="M372" s="16">
        <f>VLOOKUP($D372,'Growth rate'!$B$3:$S$93,8,FALSE)*VLOOKUP($F372,BY_IND_Demand_Drivers!$B$5:$J$100,9,FALSE)</f>
        <v>0</v>
      </c>
      <c r="N372" s="49">
        <f t="shared" si="32"/>
        <v>0.6</v>
      </c>
    </row>
    <row r="373" spans="1:14">
      <c r="A373" s="16">
        <f t="shared" si="33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 t="shared" si="29"/>
        <v>30.213699621957652</v>
      </c>
      <c r="H373" s="16">
        <f t="shared" si="30"/>
        <v>0</v>
      </c>
      <c r="I373" s="16">
        <f t="shared" si="31"/>
        <v>0</v>
      </c>
      <c r="K373" s="16">
        <f>VLOOKUP($D373,'Growth rate'!$B$3:$S$93,8,FALSE)*VLOOKUP($F373,BY_IND_Demand_Drivers!$B$5:$J$100,7,FALSE)</f>
        <v>50.356166036596086</v>
      </c>
      <c r="L373" s="16">
        <f>VLOOKUP($D373,'Growth rate'!$B$3:$S$93,8,FALSE)*VLOOKUP($F373,BY_IND_Demand_Drivers!$B$5:$J$100,8,FALSE)</f>
        <v>0</v>
      </c>
      <c r="M373" s="16">
        <f>VLOOKUP($D373,'Growth rate'!$B$3:$S$93,8,FALSE)*VLOOKUP($F373,BY_IND_Demand_Drivers!$B$5:$J$100,9,FALSE)</f>
        <v>0</v>
      </c>
      <c r="N373" s="49">
        <f t="shared" si="32"/>
        <v>0.6</v>
      </c>
    </row>
    <row r="374" spans="1:14">
      <c r="A374" s="16">
        <f t="shared" si="33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 t="shared" si="29"/>
        <v>30.697118815908972</v>
      </c>
      <c r="H374" s="16">
        <f t="shared" si="30"/>
        <v>0</v>
      </c>
      <c r="I374" s="16">
        <f t="shared" si="31"/>
        <v>0</v>
      </c>
      <c r="K374" s="16">
        <f>VLOOKUP($D374,'Growth rate'!$B$3:$S$93,8,FALSE)*VLOOKUP($F374,BY_IND_Demand_Drivers!$B$5:$J$100,7,FALSE)</f>
        <v>51.16186469318162</v>
      </c>
      <c r="L374" s="16">
        <f>VLOOKUP($D374,'Growth rate'!$B$3:$S$93,8,FALSE)*VLOOKUP($F374,BY_IND_Demand_Drivers!$B$5:$J$100,8,FALSE)</f>
        <v>0</v>
      </c>
      <c r="M374" s="16">
        <f>VLOOKUP($D374,'Growth rate'!$B$3:$S$93,8,FALSE)*VLOOKUP($F374,BY_IND_Demand_Drivers!$B$5:$J$100,9,FALSE)</f>
        <v>0</v>
      </c>
      <c r="N374" s="49">
        <f t="shared" si="32"/>
        <v>0.6</v>
      </c>
    </row>
    <row r="375" spans="1:14">
      <c r="A375" s="16">
        <f t="shared" si="33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 t="shared" si="29"/>
        <v>31.188272716963517</v>
      </c>
      <c r="H375" s="16">
        <f t="shared" si="30"/>
        <v>0</v>
      </c>
      <c r="I375" s="16">
        <f t="shared" si="31"/>
        <v>0</v>
      </c>
      <c r="K375" s="16">
        <f>VLOOKUP($D375,'Growth rate'!$B$3:$S$93,8,FALSE)*VLOOKUP($F375,BY_IND_Demand_Drivers!$B$5:$J$100,7,FALSE)</f>
        <v>51.980454528272531</v>
      </c>
      <c r="L375" s="16">
        <f>VLOOKUP($D375,'Growth rate'!$B$3:$S$93,8,FALSE)*VLOOKUP($F375,BY_IND_Demand_Drivers!$B$5:$J$100,8,FALSE)</f>
        <v>0</v>
      </c>
      <c r="M375" s="16">
        <f>VLOOKUP($D375,'Growth rate'!$B$3:$S$93,8,FALSE)*VLOOKUP($F375,BY_IND_Demand_Drivers!$B$5:$J$100,9,FALSE)</f>
        <v>0</v>
      </c>
      <c r="N375" s="49">
        <f t="shared" si="32"/>
        <v>0.6</v>
      </c>
    </row>
    <row r="376" spans="1:14">
      <c r="A376" s="16">
        <f t="shared" si="33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 t="shared" si="29"/>
        <v>31.687285080434936</v>
      </c>
      <c r="H376" s="16">
        <f t="shared" si="30"/>
        <v>0</v>
      </c>
      <c r="I376" s="16">
        <f t="shared" si="31"/>
        <v>0</v>
      </c>
      <c r="K376" s="16">
        <f>VLOOKUP($D376,'Growth rate'!$B$3:$S$93,8,FALSE)*VLOOKUP($F376,BY_IND_Demand_Drivers!$B$5:$J$100,7,FALSE)</f>
        <v>52.812141800724895</v>
      </c>
      <c r="L376" s="16">
        <f>VLOOKUP($D376,'Growth rate'!$B$3:$S$93,8,FALSE)*VLOOKUP($F376,BY_IND_Demand_Drivers!$B$5:$J$100,8,FALSE)</f>
        <v>0</v>
      </c>
      <c r="M376" s="16">
        <f>VLOOKUP($D376,'Growth rate'!$B$3:$S$93,8,FALSE)*VLOOKUP($F376,BY_IND_Demand_Drivers!$B$5:$J$100,9,FALSE)</f>
        <v>0</v>
      </c>
      <c r="N376" s="49">
        <f t="shared" si="32"/>
        <v>0.6</v>
      </c>
    </row>
    <row r="377" spans="1:14">
      <c r="A377" s="16">
        <f t="shared" si="33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 t="shared" si="29"/>
        <v>32.194281641721901</v>
      </c>
      <c r="H377" s="16">
        <f t="shared" si="30"/>
        <v>0</v>
      </c>
      <c r="I377" s="16">
        <f t="shared" si="31"/>
        <v>0</v>
      </c>
      <c r="K377" s="16">
        <f>VLOOKUP($D377,'Growth rate'!$B$3:$S$93,8,FALSE)*VLOOKUP($F377,BY_IND_Demand_Drivers!$B$5:$J$100,7,FALSE)</f>
        <v>53.657136069536499</v>
      </c>
      <c r="L377" s="16">
        <f>VLOOKUP($D377,'Growth rate'!$B$3:$S$93,8,FALSE)*VLOOKUP($F377,BY_IND_Demand_Drivers!$B$5:$J$100,8,FALSE)</f>
        <v>0</v>
      </c>
      <c r="M377" s="16">
        <f>VLOOKUP($D377,'Growth rate'!$B$3:$S$93,8,FALSE)*VLOOKUP($F377,BY_IND_Demand_Drivers!$B$5:$J$100,9,FALSE)</f>
        <v>0</v>
      </c>
      <c r="N377" s="49">
        <f t="shared" si="32"/>
        <v>0.6</v>
      </c>
    </row>
    <row r="378" spans="1:14">
      <c r="A378" s="16">
        <f t="shared" si="33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 t="shared" si="29"/>
        <v>32.709390147989446</v>
      </c>
      <c r="H378" s="16">
        <f t="shared" si="30"/>
        <v>0</v>
      </c>
      <c r="I378" s="16">
        <f t="shared" si="31"/>
        <v>0</v>
      </c>
      <c r="K378" s="16">
        <f>VLOOKUP($D378,'Growth rate'!$B$3:$S$93,8,FALSE)*VLOOKUP($F378,BY_IND_Demand_Drivers!$B$5:$J$100,7,FALSE)</f>
        <v>54.515650246649081</v>
      </c>
      <c r="L378" s="16">
        <f>VLOOKUP($D378,'Growth rate'!$B$3:$S$93,8,FALSE)*VLOOKUP($F378,BY_IND_Demand_Drivers!$B$5:$J$100,8,FALSE)</f>
        <v>0</v>
      </c>
      <c r="M378" s="16">
        <f>VLOOKUP($D378,'Growth rate'!$B$3:$S$93,8,FALSE)*VLOOKUP($F378,BY_IND_Demand_Drivers!$B$5:$J$100,9,FALSE)</f>
        <v>0</v>
      </c>
      <c r="N378" s="49">
        <f t="shared" si="32"/>
        <v>0.6</v>
      </c>
    </row>
    <row r="379" spans="1:14">
      <c r="A379" s="16">
        <f t="shared" si="33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 t="shared" si="29"/>
        <v>33.232740390357279</v>
      </c>
      <c r="H379" s="16">
        <f t="shared" si="30"/>
        <v>0</v>
      </c>
      <c r="I379" s="16">
        <f t="shared" si="31"/>
        <v>0</v>
      </c>
      <c r="K379" s="16">
        <f>VLOOKUP($D379,'Growth rate'!$B$3:$S$93,8,FALSE)*VLOOKUP($F379,BY_IND_Demand_Drivers!$B$5:$J$100,7,FALSE)</f>
        <v>55.387900650595462</v>
      </c>
      <c r="L379" s="16">
        <f>VLOOKUP($D379,'Growth rate'!$B$3:$S$93,8,FALSE)*VLOOKUP($F379,BY_IND_Demand_Drivers!$B$5:$J$100,8,FALSE)</f>
        <v>0</v>
      </c>
      <c r="M379" s="16">
        <f>VLOOKUP($D379,'Growth rate'!$B$3:$S$93,8,FALSE)*VLOOKUP($F379,BY_IND_Demand_Drivers!$B$5:$J$100,9,FALSE)</f>
        <v>0</v>
      </c>
      <c r="N379" s="49">
        <f t="shared" si="32"/>
        <v>0.6</v>
      </c>
    </row>
    <row r="380" spans="1:14">
      <c r="A380" s="16">
        <f t="shared" si="33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 t="shared" si="29"/>
        <v>33.764464236602997</v>
      </c>
      <c r="H380" s="16">
        <f t="shared" si="30"/>
        <v>0</v>
      </c>
      <c r="I380" s="16">
        <f t="shared" si="31"/>
        <v>0</v>
      </c>
      <c r="K380" s="16">
        <f>VLOOKUP($D380,'Growth rate'!$B$3:$S$93,8,FALSE)*VLOOKUP($F380,BY_IND_Demand_Drivers!$B$5:$J$100,7,FALSE)</f>
        <v>56.274107061004997</v>
      </c>
      <c r="L380" s="16">
        <f>VLOOKUP($D380,'Growth rate'!$B$3:$S$93,8,FALSE)*VLOOKUP($F380,BY_IND_Demand_Drivers!$B$5:$J$100,8,FALSE)</f>
        <v>0</v>
      </c>
      <c r="M380" s="16">
        <f>VLOOKUP($D380,'Growth rate'!$B$3:$S$93,8,FALSE)*VLOOKUP($F380,BY_IND_Demand_Drivers!$B$5:$J$100,9,FALSE)</f>
        <v>0</v>
      </c>
      <c r="N380" s="49">
        <f t="shared" si="32"/>
        <v>0.6</v>
      </c>
    </row>
    <row r="381" spans="1:14">
      <c r="A381" s="16">
        <f t="shared" si="33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 t="shared" si="29"/>
        <v>34.304695664388639</v>
      </c>
      <c r="H381" s="16">
        <f t="shared" si="30"/>
        <v>0</v>
      </c>
      <c r="I381" s="16">
        <f t="shared" si="31"/>
        <v>0</v>
      </c>
      <c r="K381" s="16">
        <f>VLOOKUP($D381,'Growth rate'!$B$3:$S$93,8,FALSE)*VLOOKUP($F381,BY_IND_Demand_Drivers!$B$5:$J$100,7,FALSE)</f>
        <v>57.174492773981072</v>
      </c>
      <c r="L381" s="16">
        <f>VLOOKUP($D381,'Growth rate'!$B$3:$S$93,8,FALSE)*VLOOKUP($F381,BY_IND_Demand_Drivers!$B$5:$J$100,8,FALSE)</f>
        <v>0</v>
      </c>
      <c r="M381" s="16">
        <f>VLOOKUP($D381,'Growth rate'!$B$3:$S$93,8,FALSE)*VLOOKUP($F381,BY_IND_Demand_Drivers!$B$5:$J$100,9,FALSE)</f>
        <v>0</v>
      </c>
      <c r="N381" s="49">
        <f t="shared" si="32"/>
        <v>0.6</v>
      </c>
    </row>
    <row r="382" spans="1:14">
      <c r="A382" s="16">
        <f t="shared" si="33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 t="shared" si="29"/>
        <v>34.853570795018861</v>
      </c>
      <c r="H382" s="16">
        <f t="shared" si="30"/>
        <v>0</v>
      </c>
      <c r="I382" s="16">
        <f t="shared" si="31"/>
        <v>0</v>
      </c>
      <c r="K382" s="16">
        <f>VLOOKUP($D382,'Growth rate'!$B$3:$S$93,8,FALSE)*VLOOKUP($F382,BY_IND_Demand_Drivers!$B$5:$J$100,7,FALSE)</f>
        <v>58.089284658364775</v>
      </c>
      <c r="L382" s="16">
        <f>VLOOKUP($D382,'Growth rate'!$B$3:$S$93,8,FALSE)*VLOOKUP($F382,BY_IND_Demand_Drivers!$B$5:$J$100,8,FALSE)</f>
        <v>0</v>
      </c>
      <c r="M382" s="16">
        <f>VLOOKUP($D382,'Growth rate'!$B$3:$S$93,8,FALSE)*VLOOKUP($F382,BY_IND_Demand_Drivers!$B$5:$J$100,9,FALSE)</f>
        <v>0</v>
      </c>
      <c r="N382" s="49">
        <f t="shared" si="32"/>
        <v>0.6</v>
      </c>
    </row>
    <row r="383" spans="1:14">
      <c r="A383" s="16">
        <f t="shared" si="33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 t="shared" si="29"/>
        <v>35.411227927739169</v>
      </c>
      <c r="H383" s="16">
        <f t="shared" si="30"/>
        <v>0</v>
      </c>
      <c r="I383" s="16">
        <f t="shared" si="31"/>
        <v>0</v>
      </c>
      <c r="K383" s="16">
        <f>VLOOKUP($D383,'Growth rate'!$B$3:$S$93,8,FALSE)*VLOOKUP($F383,BY_IND_Demand_Drivers!$B$5:$J$100,7,FALSE)</f>
        <v>59.018713212898618</v>
      </c>
      <c r="L383" s="16">
        <f>VLOOKUP($D383,'Growth rate'!$B$3:$S$93,8,FALSE)*VLOOKUP($F383,BY_IND_Demand_Drivers!$B$5:$J$100,8,FALSE)</f>
        <v>0</v>
      </c>
      <c r="M383" s="16">
        <f>VLOOKUP($D383,'Growth rate'!$B$3:$S$93,8,FALSE)*VLOOKUP($F383,BY_IND_Demand_Drivers!$B$5:$J$100,9,FALSE)</f>
        <v>0</v>
      </c>
      <c r="N383" s="49">
        <f t="shared" si="32"/>
        <v>0.6</v>
      </c>
    </row>
    <row r="384" spans="1:14">
      <c r="A384" s="16">
        <f t="shared" si="33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 t="shared" si="29"/>
        <v>35.977807574582997</v>
      </c>
      <c r="H384" s="16">
        <f t="shared" si="30"/>
        <v>0</v>
      </c>
      <c r="I384" s="16">
        <f t="shared" si="31"/>
        <v>0</v>
      </c>
      <c r="K384" s="16">
        <f>VLOOKUP($D384,'Growth rate'!$B$3:$S$93,8,FALSE)*VLOOKUP($F384,BY_IND_Demand_Drivers!$B$5:$J$100,7,FALSE)</f>
        <v>59.963012624304994</v>
      </c>
      <c r="L384" s="16">
        <f>VLOOKUP($D384,'Growth rate'!$B$3:$S$93,8,FALSE)*VLOOKUP($F384,BY_IND_Demand_Drivers!$B$5:$J$100,8,FALSE)</f>
        <v>0</v>
      </c>
      <c r="M384" s="16">
        <f>VLOOKUP($D384,'Growth rate'!$B$3:$S$93,8,FALSE)*VLOOKUP($F384,BY_IND_Demand_Drivers!$B$5:$J$100,9,FALSE)</f>
        <v>0</v>
      </c>
      <c r="N384" s="49">
        <f t="shared" si="32"/>
        <v>0.6</v>
      </c>
    </row>
    <row r="385" spans="1:14">
      <c r="A385" s="16">
        <f t="shared" si="33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 t="shared" si="29"/>
        <v>36.55345249577632</v>
      </c>
      <c r="H385" s="16">
        <f t="shared" si="30"/>
        <v>0</v>
      </c>
      <c r="I385" s="16">
        <f t="shared" si="31"/>
        <v>0</v>
      </c>
      <c r="K385" s="16">
        <f>VLOOKUP($D385,'Growth rate'!$B$3:$S$93,8,FALSE)*VLOOKUP($F385,BY_IND_Demand_Drivers!$B$5:$J$100,7,FALSE)</f>
        <v>60.922420826293866</v>
      </c>
      <c r="L385" s="16">
        <f>VLOOKUP($D385,'Growth rate'!$B$3:$S$93,8,FALSE)*VLOOKUP($F385,BY_IND_Demand_Drivers!$B$5:$J$100,8,FALSE)</f>
        <v>0</v>
      </c>
      <c r="M385" s="16">
        <f>VLOOKUP($D385,'Growth rate'!$B$3:$S$93,8,FALSE)*VLOOKUP($F385,BY_IND_Demand_Drivers!$B$5:$J$100,9,FALSE)</f>
        <v>0</v>
      </c>
      <c r="N385" s="49">
        <f t="shared" si="32"/>
        <v>0.6</v>
      </c>
    </row>
    <row r="386" spans="1:14">
      <c r="A386" s="16">
        <f t="shared" si="33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 t="shared" si="29"/>
        <v>37.138307735708743</v>
      </c>
      <c r="H386" s="16">
        <f t="shared" si="30"/>
        <v>0</v>
      </c>
      <c r="I386" s="16">
        <f t="shared" si="31"/>
        <v>0</v>
      </c>
      <c r="K386" s="16">
        <f>VLOOKUP($D386,'Growth rate'!$B$3:$S$93,8,FALSE)*VLOOKUP($F386,BY_IND_Demand_Drivers!$B$5:$J$100,7,FALSE)</f>
        <v>61.897179559514569</v>
      </c>
      <c r="L386" s="16">
        <f>VLOOKUP($D386,'Growth rate'!$B$3:$S$93,8,FALSE)*VLOOKUP($F386,BY_IND_Demand_Drivers!$B$5:$J$100,8,FALSE)</f>
        <v>0</v>
      </c>
      <c r="M386" s="16">
        <f>VLOOKUP($D386,'Growth rate'!$B$3:$S$93,8,FALSE)*VLOOKUP($F386,BY_IND_Demand_Drivers!$B$5:$J$100,9,FALSE)</f>
        <v>0</v>
      </c>
      <c r="N386" s="49">
        <f t="shared" si="32"/>
        <v>0.6</v>
      </c>
    </row>
    <row r="387" spans="1:14">
      <c r="A387" s="16">
        <f t="shared" si="33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 t="shared" si="29"/>
        <v>37.732520659480073</v>
      </c>
      <c r="H387" s="16">
        <f t="shared" si="30"/>
        <v>0</v>
      </c>
      <c r="I387" s="16">
        <f t="shared" si="31"/>
        <v>0</v>
      </c>
      <c r="K387" s="16">
        <f>VLOOKUP($D387,'Growth rate'!$B$3:$S$93,8,FALSE)*VLOOKUP($F387,BY_IND_Demand_Drivers!$B$5:$J$100,7,FALSE)</f>
        <v>62.887534432466794</v>
      </c>
      <c r="L387" s="16">
        <f>VLOOKUP($D387,'Growth rate'!$B$3:$S$93,8,FALSE)*VLOOKUP($F387,BY_IND_Demand_Drivers!$B$5:$J$100,8,FALSE)</f>
        <v>0</v>
      </c>
      <c r="M387" s="16">
        <f>VLOOKUP($D387,'Growth rate'!$B$3:$S$93,8,FALSE)*VLOOKUP($F387,BY_IND_Demand_Drivers!$B$5:$J$100,9,FALSE)</f>
        <v>0</v>
      </c>
      <c r="N387" s="49">
        <f t="shared" si="32"/>
        <v>0.6</v>
      </c>
    </row>
    <row r="388" spans="1:14">
      <c r="A388" s="16">
        <f t="shared" si="33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 t="shared" si="29"/>
        <v>38.336240990031747</v>
      </c>
      <c r="H388" s="16">
        <f t="shared" si="30"/>
        <v>0</v>
      </c>
      <c r="I388" s="16">
        <f t="shared" si="31"/>
        <v>0</v>
      </c>
      <c r="K388" s="16">
        <f>VLOOKUP($D388,'Growth rate'!$B$3:$S$93,8,FALSE)*VLOOKUP($F388,BY_IND_Demand_Drivers!$B$5:$J$100,7,FALSE)</f>
        <v>63.893734983386253</v>
      </c>
      <c r="L388" s="16">
        <f>VLOOKUP($D388,'Growth rate'!$B$3:$S$93,8,FALSE)*VLOOKUP($F388,BY_IND_Demand_Drivers!$B$5:$J$100,8,FALSE)</f>
        <v>0</v>
      </c>
      <c r="M388" s="16">
        <f>VLOOKUP($D388,'Growth rate'!$B$3:$S$93,8,FALSE)*VLOOKUP($F388,BY_IND_Demand_Drivers!$B$5:$J$100,9,FALSE)</f>
        <v>0</v>
      </c>
      <c r="N388" s="49">
        <f t="shared" si="32"/>
        <v>0.6</v>
      </c>
    </row>
    <row r="389" spans="1:14">
      <c r="A389" s="16">
        <f t="shared" si="33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 t="shared" ref="G389:G452" si="34">K389*$N389</f>
        <v>38.949620845872268</v>
      </c>
      <c r="H389" s="16">
        <f t="shared" ref="H389:H452" si="35">L389*$N389</f>
        <v>0</v>
      </c>
      <c r="I389" s="16">
        <f t="shared" ref="I389:I452" si="36">M389*$N389</f>
        <v>0</v>
      </c>
      <c r="K389" s="16">
        <f>VLOOKUP($D389,'Growth rate'!$B$3:$S$93,8,FALSE)*VLOOKUP($F389,BY_IND_Demand_Drivers!$B$5:$J$100,7,FALSE)</f>
        <v>64.916034743120449</v>
      </c>
      <c r="L389" s="16">
        <f>VLOOKUP($D389,'Growth rate'!$B$3:$S$93,8,FALSE)*VLOOKUP($F389,BY_IND_Demand_Drivers!$B$5:$J$100,8,FALSE)</f>
        <v>0</v>
      </c>
      <c r="M389" s="16">
        <f>VLOOKUP($D389,'Growth rate'!$B$3:$S$93,8,FALSE)*VLOOKUP($F389,BY_IND_Demand_Drivers!$B$5:$J$100,9,FALSE)</f>
        <v>0</v>
      </c>
      <c r="N389" s="49">
        <f t="shared" si="32"/>
        <v>0.6</v>
      </c>
    </row>
    <row r="390" spans="1:14">
      <c r="A390" s="16">
        <f t="shared" si="33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 t="shared" si="34"/>
        <v>39.572814779406215</v>
      </c>
      <c r="H390" s="16">
        <f t="shared" si="35"/>
        <v>0</v>
      </c>
      <c r="I390" s="16">
        <f t="shared" si="36"/>
        <v>0</v>
      </c>
      <c r="K390" s="16">
        <f>VLOOKUP($D390,'Growth rate'!$B$3:$S$93,8,FALSE)*VLOOKUP($F390,BY_IND_Demand_Drivers!$B$5:$J$100,7,FALSE)</f>
        <v>65.954691299010364</v>
      </c>
      <c r="L390" s="16">
        <f>VLOOKUP($D390,'Growth rate'!$B$3:$S$93,8,FALSE)*VLOOKUP($F390,BY_IND_Demand_Drivers!$B$5:$J$100,8,FALSE)</f>
        <v>0</v>
      </c>
      <c r="M390" s="16">
        <f>VLOOKUP($D390,'Growth rate'!$B$3:$S$93,8,FALSE)*VLOOKUP($F390,BY_IND_Demand_Drivers!$B$5:$J$100,9,FALSE)</f>
        <v>0</v>
      </c>
      <c r="N390" s="49">
        <f t="shared" si="32"/>
        <v>0.6</v>
      </c>
    </row>
    <row r="391" spans="1:14">
      <c r="A391" s="16">
        <f t="shared" si="33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 t="shared" si="34"/>
        <v>40.205979815876717</v>
      </c>
      <c r="H391" s="16">
        <f t="shared" si="35"/>
        <v>0</v>
      </c>
      <c r="I391" s="16">
        <f t="shared" si="36"/>
        <v>0</v>
      </c>
      <c r="K391" s="16">
        <f>VLOOKUP($D391,'Growth rate'!$B$3:$S$93,8,FALSE)*VLOOKUP($F391,BY_IND_Demand_Drivers!$B$5:$J$100,7,FALSE)</f>
        <v>67.009966359794532</v>
      </c>
      <c r="L391" s="16">
        <f>VLOOKUP($D391,'Growth rate'!$B$3:$S$93,8,FALSE)*VLOOKUP($F391,BY_IND_Demand_Drivers!$B$5:$J$100,8,FALSE)</f>
        <v>0</v>
      </c>
      <c r="M391" s="16">
        <f>VLOOKUP($D391,'Growth rate'!$B$3:$S$93,8,FALSE)*VLOOKUP($F391,BY_IND_Demand_Drivers!$B$5:$J$100,9,FALSE)</f>
        <v>0</v>
      </c>
      <c r="N391" s="49">
        <f t="shared" si="32"/>
        <v>0.6</v>
      </c>
    </row>
    <row r="392" spans="1:14">
      <c r="A392" s="16">
        <f t="shared" si="33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 t="shared" si="34"/>
        <v>40.849275492930751</v>
      </c>
      <c r="H392" s="16">
        <f t="shared" si="35"/>
        <v>0</v>
      </c>
      <c r="I392" s="16">
        <f t="shared" si="36"/>
        <v>0</v>
      </c>
      <c r="K392" s="16">
        <f>VLOOKUP($D392,'Growth rate'!$B$3:$S$93,8,FALSE)*VLOOKUP($F392,BY_IND_Demand_Drivers!$B$5:$J$100,7,FALSE)</f>
        <v>68.082125821551259</v>
      </c>
      <c r="L392" s="16">
        <f>VLOOKUP($D392,'Growth rate'!$B$3:$S$93,8,FALSE)*VLOOKUP($F392,BY_IND_Demand_Drivers!$B$5:$J$100,8,FALSE)</f>
        <v>0</v>
      </c>
      <c r="M392" s="16">
        <f>VLOOKUP($D392,'Growth rate'!$B$3:$S$93,8,FALSE)*VLOOKUP($F392,BY_IND_Demand_Drivers!$B$5:$J$100,9,FALSE)</f>
        <v>0</v>
      </c>
      <c r="N392" s="49">
        <f t="shared" si="32"/>
        <v>0.6</v>
      </c>
    </row>
    <row r="393" spans="1:14">
      <c r="A393" s="16">
        <f t="shared" si="33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 t="shared" si="34"/>
        <v>41.502863900817644</v>
      </c>
      <c r="H393" s="16">
        <f t="shared" si="35"/>
        <v>0</v>
      </c>
      <c r="I393" s="16">
        <f t="shared" si="36"/>
        <v>0</v>
      </c>
      <c r="K393" s="16">
        <f>VLOOKUP($D393,'Growth rate'!$B$3:$S$93,8,FALSE)*VLOOKUP($F393,BY_IND_Demand_Drivers!$B$5:$J$100,7,FALSE)</f>
        <v>69.171439834696073</v>
      </c>
      <c r="L393" s="16">
        <f>VLOOKUP($D393,'Growth rate'!$B$3:$S$93,8,FALSE)*VLOOKUP($F393,BY_IND_Demand_Drivers!$B$5:$J$100,8,FALSE)</f>
        <v>0</v>
      </c>
      <c r="M393" s="16">
        <f>VLOOKUP($D393,'Growth rate'!$B$3:$S$93,8,FALSE)*VLOOKUP($F393,BY_IND_Demand_Drivers!$B$5:$J$100,9,FALSE)</f>
        <v>0</v>
      </c>
      <c r="N393" s="49">
        <f t="shared" si="32"/>
        <v>0.6</v>
      </c>
    </row>
    <row r="394" spans="1:14">
      <c r="A394" s="16">
        <f t="shared" si="33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 t="shared" si="34"/>
        <v>42.166909723230731</v>
      </c>
      <c r="H394" s="16">
        <f t="shared" si="35"/>
        <v>0</v>
      </c>
      <c r="I394" s="16">
        <f t="shared" si="36"/>
        <v>0</v>
      </c>
      <c r="K394" s="16">
        <f>VLOOKUP($D394,'Growth rate'!$B$3:$S$93,8,FALSE)*VLOOKUP($F394,BY_IND_Demand_Drivers!$B$5:$J$100,7,FALSE)</f>
        <v>70.278182872051218</v>
      </c>
      <c r="L394" s="16">
        <f>VLOOKUP($D394,'Growth rate'!$B$3:$S$93,8,FALSE)*VLOOKUP($F394,BY_IND_Demand_Drivers!$B$5:$J$100,8,FALSE)</f>
        <v>0</v>
      </c>
      <c r="M394" s="16">
        <f>VLOOKUP($D394,'Growth rate'!$B$3:$S$93,8,FALSE)*VLOOKUP($F394,BY_IND_Demand_Drivers!$B$5:$J$100,9,FALSE)</f>
        <v>0</v>
      </c>
      <c r="N394" s="49">
        <f t="shared" si="32"/>
        <v>0.6</v>
      </c>
    </row>
    <row r="395" spans="1:14">
      <c r="A395" s="16">
        <f t="shared" si="33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 t="shared" si="34"/>
        <v>42.841580278802425</v>
      </c>
      <c r="H395" s="16">
        <f t="shared" si="35"/>
        <v>0</v>
      </c>
      <c r="I395" s="16">
        <f t="shared" si="36"/>
        <v>0</v>
      </c>
      <c r="K395" s="16">
        <f>VLOOKUP($D395,'Growth rate'!$B$3:$S$93,8,FALSE)*VLOOKUP($F395,BY_IND_Demand_Drivers!$B$5:$J$100,7,FALSE)</f>
        <v>71.402633798004047</v>
      </c>
      <c r="L395" s="16">
        <f>VLOOKUP($D395,'Growth rate'!$B$3:$S$93,8,FALSE)*VLOOKUP($F395,BY_IND_Demand_Drivers!$B$5:$J$100,8,FALSE)</f>
        <v>0</v>
      </c>
      <c r="M395" s="16">
        <f>VLOOKUP($D395,'Growth rate'!$B$3:$S$93,8,FALSE)*VLOOKUP($F395,BY_IND_Demand_Drivers!$B$5:$J$100,9,FALSE)</f>
        <v>0</v>
      </c>
      <c r="N395" s="49">
        <f t="shared" si="32"/>
        <v>0.6</v>
      </c>
    </row>
    <row r="396" spans="1:14">
      <c r="A396" s="16">
        <f t="shared" si="33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 t="shared" si="34"/>
        <v>43.527045563263258</v>
      </c>
      <c r="H396" s="16">
        <f t="shared" si="35"/>
        <v>0</v>
      </c>
      <c r="I396" s="16">
        <f t="shared" si="36"/>
        <v>0</v>
      </c>
      <c r="K396" s="16">
        <f>VLOOKUP($D396,'Growth rate'!$B$3:$S$93,8,FALSE)*VLOOKUP($F396,BY_IND_Demand_Drivers!$B$5:$J$100,7,FALSE)</f>
        <v>72.545075938772101</v>
      </c>
      <c r="L396" s="16">
        <f>VLOOKUP($D396,'Growth rate'!$B$3:$S$93,8,FALSE)*VLOOKUP($F396,BY_IND_Demand_Drivers!$B$5:$J$100,8,FALSE)</f>
        <v>0</v>
      </c>
      <c r="M396" s="16">
        <f>VLOOKUP($D396,'Growth rate'!$B$3:$S$93,8,FALSE)*VLOOKUP($F396,BY_IND_Demand_Drivers!$B$5:$J$100,9,FALSE)</f>
        <v>0</v>
      </c>
      <c r="N396" s="49">
        <f t="shared" si="32"/>
        <v>0.6</v>
      </c>
    </row>
    <row r="397" spans="1:14">
      <c r="A397" s="16">
        <f t="shared" si="33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 t="shared" si="34"/>
        <v>44.223478292275473</v>
      </c>
      <c r="H397" s="16">
        <f t="shared" si="35"/>
        <v>0</v>
      </c>
      <c r="I397" s="16">
        <f t="shared" si="36"/>
        <v>0</v>
      </c>
      <c r="K397" s="16">
        <f>VLOOKUP($D397,'Growth rate'!$B$3:$S$93,8,FALSE)*VLOOKUP($F397,BY_IND_Demand_Drivers!$B$5:$J$100,7,FALSE)</f>
        <v>73.70579715379246</v>
      </c>
      <c r="L397" s="16">
        <f>VLOOKUP($D397,'Growth rate'!$B$3:$S$93,8,FALSE)*VLOOKUP($F397,BY_IND_Demand_Drivers!$B$5:$J$100,8,FALSE)</f>
        <v>0</v>
      </c>
      <c r="M397" s="16">
        <f>VLOOKUP($D397,'Growth rate'!$B$3:$S$93,8,FALSE)*VLOOKUP($F397,BY_IND_Demand_Drivers!$B$5:$J$100,9,FALSE)</f>
        <v>0</v>
      </c>
      <c r="N397" s="49">
        <f t="shared" si="32"/>
        <v>0.6</v>
      </c>
    </row>
    <row r="398" spans="1:14">
      <c r="A398" s="16">
        <f t="shared" si="33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 t="shared" si="34"/>
        <v>44.931053944951877</v>
      </c>
      <c r="H398" s="16">
        <f t="shared" si="35"/>
        <v>0</v>
      </c>
      <c r="I398" s="16">
        <f t="shared" si="36"/>
        <v>0</v>
      </c>
      <c r="K398" s="16">
        <f>VLOOKUP($D398,'Growth rate'!$B$3:$S$93,8,FALSE)*VLOOKUP($F398,BY_IND_Demand_Drivers!$B$5:$J$100,7,FALSE)</f>
        <v>74.885089908253136</v>
      </c>
      <c r="L398" s="16">
        <f>VLOOKUP($D398,'Growth rate'!$B$3:$S$93,8,FALSE)*VLOOKUP($F398,BY_IND_Demand_Drivers!$B$5:$J$100,8,FALSE)</f>
        <v>0</v>
      </c>
      <c r="M398" s="16">
        <f>VLOOKUP($D398,'Growth rate'!$B$3:$S$93,8,FALSE)*VLOOKUP($F398,BY_IND_Demand_Drivers!$B$5:$J$100,9,FALSE)</f>
        <v>0</v>
      </c>
      <c r="N398" s="49">
        <f t="shared" si="32"/>
        <v>0.6</v>
      </c>
    </row>
    <row r="399" spans="1:14">
      <c r="A399" s="16">
        <f t="shared" si="33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 t="shared" si="34"/>
        <v>45.649950808071118</v>
      </c>
      <c r="H399" s="16">
        <f t="shared" si="35"/>
        <v>0</v>
      </c>
      <c r="I399" s="16">
        <f t="shared" si="36"/>
        <v>0</v>
      </c>
      <c r="K399" s="16">
        <f>VLOOKUP($D399,'Growth rate'!$B$3:$S$93,8,FALSE)*VLOOKUP($F399,BY_IND_Demand_Drivers!$B$5:$J$100,7,FALSE)</f>
        <v>76.083251346785204</v>
      </c>
      <c r="L399" s="16">
        <f>VLOOKUP($D399,'Growth rate'!$B$3:$S$93,8,FALSE)*VLOOKUP($F399,BY_IND_Demand_Drivers!$B$5:$J$100,8,FALSE)</f>
        <v>0</v>
      </c>
      <c r="M399" s="16">
        <f>VLOOKUP($D399,'Growth rate'!$B$3:$S$93,8,FALSE)*VLOOKUP($F399,BY_IND_Demand_Drivers!$B$5:$J$100,9,FALSE)</f>
        <v>0</v>
      </c>
      <c r="N399" s="49">
        <f t="shared" si="32"/>
        <v>0.6</v>
      </c>
    </row>
    <row r="400" spans="1:14">
      <c r="A400" s="16">
        <f t="shared" si="33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 t="shared" si="34"/>
        <v>46.380350021000254</v>
      </c>
      <c r="H400" s="16">
        <f t="shared" si="35"/>
        <v>0</v>
      </c>
      <c r="I400" s="16">
        <f t="shared" si="36"/>
        <v>0</v>
      </c>
      <c r="K400" s="16">
        <f>VLOOKUP($D400,'Growth rate'!$B$3:$S$93,8,FALSE)*VLOOKUP($F400,BY_IND_Demand_Drivers!$B$5:$J$100,7,FALSE)</f>
        <v>77.300583368333761</v>
      </c>
      <c r="L400" s="16">
        <f>VLOOKUP($D400,'Growth rate'!$B$3:$S$93,8,FALSE)*VLOOKUP($F400,BY_IND_Demand_Drivers!$B$5:$J$100,8,FALSE)</f>
        <v>0</v>
      </c>
      <c r="M400" s="16">
        <f>VLOOKUP($D400,'Growth rate'!$B$3:$S$93,8,FALSE)*VLOOKUP($F400,BY_IND_Demand_Drivers!$B$5:$J$100,9,FALSE)</f>
        <v>0</v>
      </c>
      <c r="N400" s="49">
        <f t="shared" si="32"/>
        <v>0.6</v>
      </c>
    </row>
    <row r="401" spans="1:14">
      <c r="A401" s="16">
        <f t="shared" si="33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 t="shared" si="34"/>
        <v>47.122435621336265</v>
      </c>
      <c r="H401" s="16">
        <f t="shared" si="35"/>
        <v>0</v>
      </c>
      <c r="I401" s="16">
        <f t="shared" si="36"/>
        <v>0</v>
      </c>
      <c r="K401" s="16">
        <f>VLOOKUP($D401,'Growth rate'!$B$3:$S$93,8,FALSE)*VLOOKUP($F401,BY_IND_Demand_Drivers!$B$5:$J$100,7,FALSE)</f>
        <v>78.537392702227109</v>
      </c>
      <c r="L401" s="16">
        <f>VLOOKUP($D401,'Growth rate'!$B$3:$S$93,8,FALSE)*VLOOKUP($F401,BY_IND_Demand_Drivers!$B$5:$J$100,8,FALSE)</f>
        <v>0</v>
      </c>
      <c r="M401" s="16">
        <f>VLOOKUP($D401,'Growth rate'!$B$3:$S$93,8,FALSE)*VLOOKUP($F401,BY_IND_Demand_Drivers!$B$5:$J$100,9,FALSE)</f>
        <v>0</v>
      </c>
      <c r="N401" s="49">
        <f t="shared" si="32"/>
        <v>0.6</v>
      </c>
    </row>
    <row r="402" spans="1:14">
      <c r="A402" s="16">
        <f t="shared" si="33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 t="shared" si="34"/>
        <v>47.876394591277645</v>
      </c>
      <c r="H402" s="16">
        <f t="shared" si="35"/>
        <v>0</v>
      </c>
      <c r="I402" s="16">
        <f t="shared" si="36"/>
        <v>0</v>
      </c>
      <c r="K402" s="16">
        <f>VLOOKUP($D402,'Growth rate'!$B$3:$S$93,8,FALSE)*VLOOKUP($F402,BY_IND_Demand_Drivers!$B$5:$J$100,7,FALSE)</f>
        <v>79.793990985462742</v>
      </c>
      <c r="L402" s="16">
        <f>VLOOKUP($D402,'Growth rate'!$B$3:$S$93,8,FALSE)*VLOOKUP($F402,BY_IND_Demand_Drivers!$B$5:$J$100,8,FALSE)</f>
        <v>0</v>
      </c>
      <c r="M402" s="16">
        <f>VLOOKUP($D402,'Growth rate'!$B$3:$S$93,8,FALSE)*VLOOKUP($F402,BY_IND_Demand_Drivers!$B$5:$J$100,9,FALSE)</f>
        <v>0</v>
      </c>
      <c r="N402" s="49">
        <f t="shared" si="32"/>
        <v>0.6</v>
      </c>
    </row>
    <row r="403" spans="1:14">
      <c r="A403" s="16">
        <f t="shared" si="33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 t="shared" si="34"/>
        <v>48.642416904738091</v>
      </c>
      <c r="H403" s="16">
        <f t="shared" si="35"/>
        <v>0</v>
      </c>
      <c r="I403" s="16">
        <f t="shared" si="36"/>
        <v>0</v>
      </c>
      <c r="K403" s="16">
        <f>VLOOKUP($D403,'Growth rate'!$B$3:$S$93,8,FALSE)*VLOOKUP($F403,BY_IND_Demand_Drivers!$B$5:$J$100,7,FALSE)</f>
        <v>81.07069484123015</v>
      </c>
      <c r="L403" s="16">
        <f>VLOOKUP($D403,'Growth rate'!$B$3:$S$93,8,FALSE)*VLOOKUP($F403,BY_IND_Demand_Drivers!$B$5:$J$100,8,FALSE)</f>
        <v>0</v>
      </c>
      <c r="M403" s="16">
        <f>VLOOKUP($D403,'Growth rate'!$B$3:$S$93,8,FALSE)*VLOOKUP($F403,BY_IND_Demand_Drivers!$B$5:$J$100,9,FALSE)</f>
        <v>0</v>
      </c>
      <c r="N403" s="49">
        <f t="shared" ref="N403:N419" si="37">N321</f>
        <v>0.6</v>
      </c>
    </row>
    <row r="404" spans="1:14">
      <c r="A404" s="16">
        <f t="shared" si="33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 t="shared" si="34"/>
        <v>49.420695575213898</v>
      </c>
      <c r="H404" s="16">
        <f t="shared" si="35"/>
        <v>0</v>
      </c>
      <c r="I404" s="16">
        <f t="shared" si="36"/>
        <v>0</v>
      </c>
      <c r="K404" s="16">
        <f>VLOOKUP($D404,'Growth rate'!$B$3:$S$93,8,FALSE)*VLOOKUP($F404,BY_IND_Demand_Drivers!$B$5:$J$100,7,FALSE)</f>
        <v>82.367825958689835</v>
      </c>
      <c r="L404" s="16">
        <f>VLOOKUP($D404,'Growth rate'!$B$3:$S$93,8,FALSE)*VLOOKUP($F404,BY_IND_Demand_Drivers!$B$5:$J$100,8,FALSE)</f>
        <v>0</v>
      </c>
      <c r="M404" s="16">
        <f>VLOOKUP($D404,'Growth rate'!$B$3:$S$93,8,FALSE)*VLOOKUP($F404,BY_IND_Demand_Drivers!$B$5:$J$100,9,FALSE)</f>
        <v>0</v>
      </c>
      <c r="N404" s="49">
        <f t="shared" si="37"/>
        <v>0.6</v>
      </c>
    </row>
    <row r="405" spans="1:14">
      <c r="A405" s="16">
        <f t="shared" si="33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 t="shared" si="34"/>
        <v>50.21142670441732</v>
      </c>
      <c r="H405" s="16">
        <f t="shared" si="35"/>
        <v>0</v>
      </c>
      <c r="I405" s="16">
        <f t="shared" si="36"/>
        <v>0</v>
      </c>
      <c r="K405" s="16">
        <f>VLOOKUP($D405,'Growth rate'!$B$3:$S$93,8,FALSE)*VLOOKUP($F405,BY_IND_Demand_Drivers!$B$5:$J$100,7,FALSE)</f>
        <v>83.685711174028867</v>
      </c>
      <c r="L405" s="16">
        <f>VLOOKUP($D405,'Growth rate'!$B$3:$S$93,8,FALSE)*VLOOKUP($F405,BY_IND_Demand_Drivers!$B$5:$J$100,8,FALSE)</f>
        <v>0</v>
      </c>
      <c r="M405" s="16">
        <f>VLOOKUP($D405,'Growth rate'!$B$3:$S$93,8,FALSE)*VLOOKUP($F405,BY_IND_Demand_Drivers!$B$5:$J$100,9,FALSE)</f>
        <v>0</v>
      </c>
      <c r="N405" s="49">
        <f t="shared" si="37"/>
        <v>0.6</v>
      </c>
    </row>
    <row r="406" spans="1:14">
      <c r="A406" s="16">
        <f t="shared" si="33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 t="shared" si="34"/>
        <v>51.014809531688009</v>
      </c>
      <c r="H406" s="16">
        <f t="shared" si="35"/>
        <v>0</v>
      </c>
      <c r="I406" s="16">
        <f t="shared" si="36"/>
        <v>0</v>
      </c>
      <c r="K406" s="16">
        <f>VLOOKUP($D406,'Growth rate'!$B$3:$S$93,8,FALSE)*VLOOKUP($F406,BY_IND_Demand_Drivers!$B$5:$J$100,7,FALSE)</f>
        <v>85.024682552813346</v>
      </c>
      <c r="L406" s="16">
        <f>VLOOKUP($D406,'Growth rate'!$B$3:$S$93,8,FALSE)*VLOOKUP($F406,BY_IND_Demand_Drivers!$B$5:$J$100,8,FALSE)</f>
        <v>0</v>
      </c>
      <c r="M406" s="16">
        <f>VLOOKUP($D406,'Growth rate'!$B$3:$S$93,8,FALSE)*VLOOKUP($F406,BY_IND_Demand_Drivers!$B$5:$J$100,9,FALSE)</f>
        <v>0</v>
      </c>
      <c r="N406" s="49">
        <f t="shared" si="37"/>
        <v>0.6</v>
      </c>
    </row>
    <row r="407" spans="1:14">
      <c r="A407" s="16">
        <f t="shared" ref="A407:A470" si="38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 t="shared" si="34"/>
        <v>51.831046484195014</v>
      </c>
      <c r="H407" s="16">
        <f t="shared" si="35"/>
        <v>0</v>
      </c>
      <c r="I407" s="16">
        <f t="shared" si="36"/>
        <v>0</v>
      </c>
      <c r="K407" s="16">
        <f>VLOOKUP($D407,'Growth rate'!$B$3:$S$93,8,FALSE)*VLOOKUP($F407,BY_IND_Demand_Drivers!$B$5:$J$100,7,FALSE)</f>
        <v>86.385077473658356</v>
      </c>
      <c r="L407" s="16">
        <f>VLOOKUP($D407,'Growth rate'!$B$3:$S$93,8,FALSE)*VLOOKUP($F407,BY_IND_Demand_Drivers!$B$5:$J$100,8,FALSE)</f>
        <v>0</v>
      </c>
      <c r="M407" s="16">
        <f>VLOOKUP($D407,'Growth rate'!$B$3:$S$93,8,FALSE)*VLOOKUP($F407,BY_IND_Demand_Drivers!$B$5:$J$100,9,FALSE)</f>
        <v>0</v>
      </c>
      <c r="N407" s="49">
        <f t="shared" si="37"/>
        <v>0.6</v>
      </c>
    </row>
    <row r="408" spans="1:14">
      <c r="A408" s="16">
        <f t="shared" si="38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 t="shared" si="34"/>
        <v>52.660343227942136</v>
      </c>
      <c r="H408" s="16">
        <f t="shared" si="35"/>
        <v>0</v>
      </c>
      <c r="I408" s="16">
        <f t="shared" si="36"/>
        <v>0</v>
      </c>
      <c r="K408" s="16">
        <f>VLOOKUP($D408,'Growth rate'!$B$3:$S$93,8,FALSE)*VLOOKUP($F408,BY_IND_Demand_Drivers!$B$5:$J$100,7,FALSE)</f>
        <v>87.767238713236893</v>
      </c>
      <c r="L408" s="16">
        <f>VLOOKUP($D408,'Growth rate'!$B$3:$S$93,8,FALSE)*VLOOKUP($F408,BY_IND_Demand_Drivers!$B$5:$J$100,8,FALSE)</f>
        <v>0</v>
      </c>
      <c r="M408" s="16">
        <f>VLOOKUP($D408,'Growth rate'!$B$3:$S$93,8,FALSE)*VLOOKUP($F408,BY_IND_Demand_Drivers!$B$5:$J$100,9,FALSE)</f>
        <v>0</v>
      </c>
      <c r="N408" s="49">
        <f t="shared" si="37"/>
        <v>0.6</v>
      </c>
    </row>
    <row r="409" spans="1:14">
      <c r="A409" s="16">
        <f t="shared" si="38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 t="shared" si="34"/>
        <v>53.502908719589222</v>
      </c>
      <c r="H409" s="16">
        <f t="shared" si="35"/>
        <v>0</v>
      </c>
      <c r="I409" s="16">
        <f t="shared" si="36"/>
        <v>0</v>
      </c>
      <c r="K409" s="16">
        <f>VLOOKUP($D409,'Growth rate'!$B$3:$S$93,8,FALSE)*VLOOKUP($F409,BY_IND_Demand_Drivers!$B$5:$J$100,7,FALSE)</f>
        <v>89.1715145326487</v>
      </c>
      <c r="L409" s="16">
        <f>VLOOKUP($D409,'Growth rate'!$B$3:$S$93,8,FALSE)*VLOOKUP($F409,BY_IND_Demand_Drivers!$B$5:$J$100,8,FALSE)</f>
        <v>0</v>
      </c>
      <c r="M409" s="16">
        <f>VLOOKUP($D409,'Growth rate'!$B$3:$S$93,8,FALSE)*VLOOKUP($F409,BY_IND_Demand_Drivers!$B$5:$J$100,9,FALSE)</f>
        <v>0</v>
      </c>
      <c r="N409" s="49">
        <f t="shared" si="37"/>
        <v>0.6</v>
      </c>
    </row>
    <row r="410" spans="1:14">
      <c r="A410" s="16">
        <f t="shared" si="38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 t="shared" si="34"/>
        <v>54.358955259102636</v>
      </c>
      <c r="H410" s="16">
        <f t="shared" si="35"/>
        <v>0</v>
      </c>
      <c r="I410" s="16">
        <f t="shared" si="36"/>
        <v>0</v>
      </c>
      <c r="K410" s="16">
        <f>VLOOKUP($D410,'Growth rate'!$B$3:$S$93,8,FALSE)*VLOOKUP($F410,BY_IND_Demand_Drivers!$B$5:$J$100,7,FALSE)</f>
        <v>90.598258765171067</v>
      </c>
      <c r="L410" s="16">
        <f>VLOOKUP($D410,'Growth rate'!$B$3:$S$93,8,FALSE)*VLOOKUP($F410,BY_IND_Demand_Drivers!$B$5:$J$100,8,FALSE)</f>
        <v>0</v>
      </c>
      <c r="M410" s="16">
        <f>VLOOKUP($D410,'Growth rate'!$B$3:$S$93,8,FALSE)*VLOOKUP($F410,BY_IND_Demand_Drivers!$B$5:$J$100,9,FALSE)</f>
        <v>0</v>
      </c>
      <c r="N410" s="49">
        <f t="shared" si="37"/>
        <v>0.6</v>
      </c>
    </row>
    <row r="411" spans="1:14">
      <c r="A411" s="16">
        <f t="shared" si="38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 t="shared" si="34"/>
        <v>55.228698543248271</v>
      </c>
      <c r="H411" s="16">
        <f t="shared" si="35"/>
        <v>0</v>
      </c>
      <c r="I411" s="16">
        <f t="shared" si="36"/>
        <v>0</v>
      </c>
      <c r="K411" s="16">
        <f>VLOOKUP($D411,'Growth rate'!$B$3:$S$93,8,FALSE)*VLOOKUP($F411,BY_IND_Demand_Drivers!$B$5:$J$100,7,FALSE)</f>
        <v>92.04783090541379</v>
      </c>
      <c r="L411" s="16">
        <f>VLOOKUP($D411,'Growth rate'!$B$3:$S$93,8,FALSE)*VLOOKUP($F411,BY_IND_Demand_Drivers!$B$5:$J$100,8,FALSE)</f>
        <v>0</v>
      </c>
      <c r="M411" s="16">
        <f>VLOOKUP($D411,'Growth rate'!$B$3:$S$93,8,FALSE)*VLOOKUP($F411,BY_IND_Demand_Drivers!$B$5:$J$100,9,FALSE)</f>
        <v>0</v>
      </c>
      <c r="N411" s="49">
        <f t="shared" si="37"/>
        <v>0.6</v>
      </c>
    </row>
    <row r="412" spans="1:14">
      <c r="A412" s="16">
        <f t="shared" si="38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 t="shared" si="34"/>
        <v>56.11235771994027</v>
      </c>
      <c r="H412" s="16">
        <f t="shared" si="35"/>
        <v>0</v>
      </c>
      <c r="I412" s="16">
        <f t="shared" si="36"/>
        <v>0</v>
      </c>
      <c r="K412" s="16">
        <f>VLOOKUP($D412,'Growth rate'!$B$3:$S$93,8,FALSE)*VLOOKUP($F412,BY_IND_Demand_Drivers!$B$5:$J$100,7,FALSE)</f>
        <v>93.520596199900453</v>
      </c>
      <c r="L412" s="16">
        <f>VLOOKUP($D412,'Growth rate'!$B$3:$S$93,8,FALSE)*VLOOKUP($F412,BY_IND_Demand_Drivers!$B$5:$J$100,8,FALSE)</f>
        <v>0</v>
      </c>
      <c r="M412" s="16">
        <f>VLOOKUP($D412,'Growth rate'!$B$3:$S$93,8,FALSE)*VLOOKUP($F412,BY_IND_Demand_Drivers!$B$5:$J$100,9,FALSE)</f>
        <v>0</v>
      </c>
      <c r="N412" s="49">
        <f t="shared" si="37"/>
        <v>0.6</v>
      </c>
    </row>
    <row r="413" spans="1:14">
      <c r="A413" s="16">
        <f t="shared" si="38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 t="shared" si="34"/>
        <v>57.010155443459311</v>
      </c>
      <c r="H413" s="16">
        <f t="shared" si="35"/>
        <v>0</v>
      </c>
      <c r="I413" s="16">
        <f t="shared" si="36"/>
        <v>0</v>
      </c>
      <c r="K413" s="16">
        <f>VLOOKUP($D413,'Growth rate'!$B$3:$S$93,8,FALSE)*VLOOKUP($F413,BY_IND_Demand_Drivers!$B$5:$J$100,7,FALSE)</f>
        <v>95.016925739098852</v>
      </c>
      <c r="L413" s="16">
        <f>VLOOKUP($D413,'Growth rate'!$B$3:$S$93,8,FALSE)*VLOOKUP($F413,BY_IND_Demand_Drivers!$B$5:$J$100,8,FALSE)</f>
        <v>0</v>
      </c>
      <c r="M413" s="16">
        <f>VLOOKUP($D413,'Growth rate'!$B$3:$S$93,8,FALSE)*VLOOKUP($F413,BY_IND_Demand_Drivers!$B$5:$J$100,9,FALSE)</f>
        <v>0</v>
      </c>
      <c r="N413" s="49">
        <f t="shared" si="37"/>
        <v>0.6</v>
      </c>
    </row>
    <row r="414" spans="1:14">
      <c r="A414" s="16">
        <f t="shared" si="38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 t="shared" si="34"/>
        <v>0.47221257029703001</v>
      </c>
      <c r="H414" s="16">
        <f t="shared" si="35"/>
        <v>0</v>
      </c>
      <c r="I414" s="16">
        <f t="shared" si="36"/>
        <v>0</v>
      </c>
      <c r="K414" s="16">
        <f>VLOOKUP($D414,'Growth rate'!$B$3:$S$93,8,FALSE)*VLOOKUP($F414,BY_IND_Demand_Drivers!$B$5:$J$100,7,FALSE)</f>
        <v>0.47221257029703001</v>
      </c>
      <c r="L414" s="16">
        <f>VLOOKUP($D414,'Growth rate'!$B$3:$S$93,8,FALSE)*VLOOKUP($F414,BY_IND_Demand_Drivers!$B$5:$J$100,8,FALSE)</f>
        <v>0</v>
      </c>
      <c r="M414" s="16">
        <f>VLOOKUP($D414,'Growth rate'!$B$3:$S$93,8,FALSE)*VLOOKUP($F414,BY_IND_Demand_Drivers!$B$5:$J$100,9,FALSE)</f>
        <v>0</v>
      </c>
      <c r="N414" s="49">
        <f t="shared" si="37"/>
        <v>1</v>
      </c>
    </row>
    <row r="415" spans="1:14">
      <c r="A415" s="16">
        <f t="shared" si="38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 t="shared" si="34"/>
        <v>0.49419696187313905</v>
      </c>
      <c r="H415" s="16">
        <f t="shared" si="35"/>
        <v>0</v>
      </c>
      <c r="I415" s="16">
        <f t="shared" si="36"/>
        <v>0</v>
      </c>
      <c r="K415" s="16">
        <f>VLOOKUP($D415,'Growth rate'!$B$3:$S$93,8,FALSE)*VLOOKUP($F415,BY_IND_Demand_Drivers!$B$5:$J$100,7,FALSE)</f>
        <v>0.49419696187313905</v>
      </c>
      <c r="L415" s="16">
        <f>VLOOKUP($D415,'Growth rate'!$B$3:$S$93,8,FALSE)*VLOOKUP($F415,BY_IND_Demand_Drivers!$B$5:$J$100,8,FALSE)</f>
        <v>0</v>
      </c>
      <c r="M415" s="16">
        <f>VLOOKUP($D415,'Growth rate'!$B$3:$S$93,8,FALSE)*VLOOKUP($F415,BY_IND_Demand_Drivers!$B$5:$J$100,9,FALSE)</f>
        <v>0</v>
      </c>
      <c r="N415" s="49">
        <f t="shared" si="37"/>
        <v>1</v>
      </c>
    </row>
    <row r="416" spans="1:14">
      <c r="A416" s="16">
        <f t="shared" si="38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 t="shared" si="34"/>
        <v>0.51618135344924809</v>
      </c>
      <c r="H416" s="16">
        <f t="shared" si="35"/>
        <v>0</v>
      </c>
      <c r="I416" s="16">
        <f t="shared" si="36"/>
        <v>0</v>
      </c>
      <c r="K416" s="16">
        <f>VLOOKUP($D416,'Growth rate'!$B$3:$S$93,8,FALSE)*VLOOKUP($F416,BY_IND_Demand_Drivers!$B$5:$J$100,7,FALSE)</f>
        <v>0.51618135344924809</v>
      </c>
      <c r="L416" s="16">
        <f>VLOOKUP($D416,'Growth rate'!$B$3:$S$93,8,FALSE)*VLOOKUP($F416,BY_IND_Demand_Drivers!$B$5:$J$100,8,FALSE)</f>
        <v>0</v>
      </c>
      <c r="M416" s="16">
        <f>VLOOKUP($D416,'Growth rate'!$B$3:$S$93,8,FALSE)*VLOOKUP($F416,BY_IND_Demand_Drivers!$B$5:$J$100,9,FALSE)</f>
        <v>0</v>
      </c>
      <c r="N416" s="49">
        <f t="shared" si="37"/>
        <v>1</v>
      </c>
    </row>
    <row r="417" spans="1:14">
      <c r="A417" s="16">
        <f t="shared" si="38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 t="shared" si="34"/>
        <v>0.53816574502535719</v>
      </c>
      <c r="H417" s="16">
        <f t="shared" si="35"/>
        <v>0</v>
      </c>
      <c r="I417" s="16">
        <f t="shared" si="36"/>
        <v>0</v>
      </c>
      <c r="K417" s="16">
        <f>VLOOKUP($D417,'Growth rate'!$B$3:$S$93,8,FALSE)*VLOOKUP($F417,BY_IND_Demand_Drivers!$B$5:$J$100,7,FALSE)</f>
        <v>0.53816574502535719</v>
      </c>
      <c r="L417" s="16">
        <f>VLOOKUP($D417,'Growth rate'!$B$3:$S$93,8,FALSE)*VLOOKUP($F417,BY_IND_Demand_Drivers!$B$5:$J$100,8,FALSE)</f>
        <v>0</v>
      </c>
      <c r="M417" s="16">
        <f>VLOOKUP($D417,'Growth rate'!$B$3:$S$93,8,FALSE)*VLOOKUP($F417,BY_IND_Demand_Drivers!$B$5:$J$100,9,FALSE)</f>
        <v>0</v>
      </c>
      <c r="N417" s="49">
        <f t="shared" si="37"/>
        <v>1</v>
      </c>
    </row>
    <row r="418" spans="1:14">
      <c r="A418" s="16">
        <f t="shared" si="38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 t="shared" si="34"/>
        <v>0.56015013660146618</v>
      </c>
      <c r="H418" s="16">
        <f t="shared" si="35"/>
        <v>0</v>
      </c>
      <c r="I418" s="16">
        <f t="shared" si="36"/>
        <v>0</v>
      </c>
      <c r="K418" s="16">
        <f>VLOOKUP($D418,'Growth rate'!$B$3:$S$93,8,FALSE)*VLOOKUP($F418,BY_IND_Demand_Drivers!$B$5:$J$100,7,FALSE)</f>
        <v>0.56015013660146618</v>
      </c>
      <c r="L418" s="16">
        <f>VLOOKUP($D418,'Growth rate'!$B$3:$S$93,8,FALSE)*VLOOKUP($F418,BY_IND_Demand_Drivers!$B$5:$J$100,8,FALSE)</f>
        <v>0</v>
      </c>
      <c r="M418" s="16">
        <f>VLOOKUP($D418,'Growth rate'!$B$3:$S$93,8,FALSE)*VLOOKUP($F418,BY_IND_Demand_Drivers!$B$5:$J$100,9,FALSE)</f>
        <v>0</v>
      </c>
      <c r="N418" s="49">
        <f t="shared" si="37"/>
        <v>1</v>
      </c>
    </row>
    <row r="419" spans="1:14">
      <c r="A419" s="16">
        <f t="shared" si="38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 t="shared" si="34"/>
        <v>0.58213452817757527</v>
      </c>
      <c r="H419" s="16">
        <f t="shared" si="35"/>
        <v>0</v>
      </c>
      <c r="I419" s="16">
        <f t="shared" si="36"/>
        <v>0</v>
      </c>
      <c r="K419" s="16">
        <f>VLOOKUP($D419,'Growth rate'!$B$3:$S$93,8,FALSE)*VLOOKUP($F419,BY_IND_Demand_Drivers!$B$5:$J$100,7,FALSE)</f>
        <v>0.58213452817757527</v>
      </c>
      <c r="L419" s="16">
        <f>VLOOKUP($D419,'Growth rate'!$B$3:$S$93,8,FALSE)*VLOOKUP($F419,BY_IND_Demand_Drivers!$B$5:$J$100,8,FALSE)</f>
        <v>0</v>
      </c>
      <c r="M419" s="16">
        <f>VLOOKUP($D419,'Growth rate'!$B$3:$S$93,8,FALSE)*VLOOKUP($F419,BY_IND_Demand_Drivers!$B$5:$J$100,9,FALSE)</f>
        <v>0</v>
      </c>
      <c r="N419" s="49">
        <f t="shared" si="37"/>
        <v>1</v>
      </c>
    </row>
    <row r="420" spans="1:14">
      <c r="A420" s="16">
        <f t="shared" si="38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 t="shared" si="34"/>
        <v>0.54370702777831581</v>
      </c>
      <c r="H420" s="16">
        <f t="shared" si="35"/>
        <v>0</v>
      </c>
      <c r="I420" s="16">
        <f t="shared" si="36"/>
        <v>0</v>
      </c>
      <c r="K420" s="16">
        <f>VLOOKUP($D420,'Growth rate'!$B$3:$S$93,8,FALSE)*VLOOKUP($F420,BY_IND_Demand_Drivers!$B$5:$J$100,7,FALSE)</f>
        <v>0.60411891975368426</v>
      </c>
      <c r="L420" s="16">
        <f>VLOOKUP($D420,'Growth rate'!$B$3:$S$93,8,FALSE)*VLOOKUP($F420,BY_IND_Demand_Drivers!$B$5:$J$100,8,FALSE)</f>
        <v>0</v>
      </c>
      <c r="M420" s="16">
        <f>VLOOKUP($D420,'Growth rate'!$B$3:$S$93,8,FALSE)*VLOOKUP($F420,BY_IND_Demand_Drivers!$B$5:$J$100,9,FALSE)</f>
        <v>0</v>
      </c>
      <c r="N420" s="49">
        <f>N338</f>
        <v>0.9</v>
      </c>
    </row>
    <row r="421" spans="1:14">
      <c r="A421" s="16">
        <f t="shared" si="38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 t="shared" si="34"/>
        <v>0.55723194708351609</v>
      </c>
      <c r="H421" s="16">
        <f t="shared" si="35"/>
        <v>0</v>
      </c>
      <c r="I421" s="16">
        <f t="shared" si="36"/>
        <v>0</v>
      </c>
      <c r="K421" s="16">
        <f>VLOOKUP($D421,'Growth rate'!$B$3:$S$93,8,FALSE)*VLOOKUP($F421,BY_IND_Demand_Drivers!$B$5:$J$100,7,FALSE)</f>
        <v>0.62610331132979336</v>
      </c>
      <c r="L421" s="16">
        <f>VLOOKUP($D421,'Growth rate'!$B$3:$S$93,8,FALSE)*VLOOKUP($F421,BY_IND_Demand_Drivers!$B$5:$J$100,8,FALSE)</f>
        <v>0</v>
      </c>
      <c r="M421" s="16">
        <f>VLOOKUP($D421,'Growth rate'!$B$3:$S$93,8,FALSE)*VLOOKUP($F421,BY_IND_Demand_Drivers!$B$5:$J$100,9,FALSE)</f>
        <v>0</v>
      </c>
      <c r="N421" s="49">
        <f t="shared" ref="N421:N484" si="39">N339</f>
        <v>0.89</v>
      </c>
    </row>
    <row r="422" spans="1:14">
      <c r="A422" s="16">
        <f t="shared" si="38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 t="shared" si="34"/>
        <v>0.57031717855719422</v>
      </c>
      <c r="H422" s="16">
        <f t="shared" si="35"/>
        <v>0</v>
      </c>
      <c r="I422" s="16">
        <f t="shared" si="36"/>
        <v>0</v>
      </c>
      <c r="K422" s="16">
        <f>VLOOKUP($D422,'Growth rate'!$B$3:$S$93,8,FALSE)*VLOOKUP($F422,BY_IND_Demand_Drivers!$B$5:$J$100,7,FALSE)</f>
        <v>0.64808770290590245</v>
      </c>
      <c r="L422" s="16">
        <f>VLOOKUP($D422,'Growth rate'!$B$3:$S$93,8,FALSE)*VLOOKUP($F422,BY_IND_Demand_Drivers!$B$5:$J$100,8,FALSE)</f>
        <v>0</v>
      </c>
      <c r="M422" s="16">
        <f>VLOOKUP($D422,'Growth rate'!$B$3:$S$93,8,FALSE)*VLOOKUP($F422,BY_IND_Demand_Drivers!$B$5:$J$100,9,FALSE)</f>
        <v>0</v>
      </c>
      <c r="N422" s="49">
        <f t="shared" si="39"/>
        <v>0.88</v>
      </c>
    </row>
    <row r="423" spans="1:14">
      <c r="A423" s="16">
        <f t="shared" si="38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 t="shared" si="34"/>
        <v>0.58296272219934997</v>
      </c>
      <c r="H423" s="16">
        <f t="shared" si="35"/>
        <v>0</v>
      </c>
      <c r="I423" s="16">
        <f t="shared" si="36"/>
        <v>0</v>
      </c>
      <c r="K423" s="16">
        <f>VLOOKUP($D423,'Growth rate'!$B$3:$S$93,8,FALSE)*VLOOKUP($F423,BY_IND_Demand_Drivers!$B$5:$J$100,7,FALSE)</f>
        <v>0.67007209448201144</v>
      </c>
      <c r="L423" s="16">
        <f>VLOOKUP($D423,'Growth rate'!$B$3:$S$93,8,FALSE)*VLOOKUP($F423,BY_IND_Demand_Drivers!$B$5:$J$100,8,FALSE)</f>
        <v>0</v>
      </c>
      <c r="M423" s="16">
        <f>VLOOKUP($D423,'Growth rate'!$B$3:$S$93,8,FALSE)*VLOOKUP($F423,BY_IND_Demand_Drivers!$B$5:$J$100,9,FALSE)</f>
        <v>0</v>
      </c>
      <c r="N423" s="49">
        <f t="shared" si="39"/>
        <v>0.87</v>
      </c>
    </row>
    <row r="424" spans="1:14">
      <c r="A424" s="16">
        <f t="shared" si="38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 t="shared" si="34"/>
        <v>0.59516857800998368</v>
      </c>
      <c r="H424" s="16">
        <f t="shared" si="35"/>
        <v>0</v>
      </c>
      <c r="I424" s="16">
        <f t="shared" si="36"/>
        <v>0</v>
      </c>
      <c r="K424" s="16">
        <f>VLOOKUP($D424,'Growth rate'!$B$3:$S$93,8,FALSE)*VLOOKUP($F424,BY_IND_Demand_Drivers!$B$5:$J$100,7,FALSE)</f>
        <v>0.69205648605812053</v>
      </c>
      <c r="L424" s="16">
        <f>VLOOKUP($D424,'Growth rate'!$B$3:$S$93,8,FALSE)*VLOOKUP($F424,BY_IND_Demand_Drivers!$B$5:$J$100,8,FALSE)</f>
        <v>0</v>
      </c>
      <c r="M424" s="16">
        <f>VLOOKUP($D424,'Growth rate'!$B$3:$S$93,8,FALSE)*VLOOKUP($F424,BY_IND_Demand_Drivers!$B$5:$J$100,9,FALSE)</f>
        <v>0</v>
      </c>
      <c r="N424" s="49">
        <f t="shared" si="39"/>
        <v>0.86</v>
      </c>
    </row>
    <row r="425" spans="1:14">
      <c r="A425" s="16">
        <f t="shared" si="38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 t="shared" si="34"/>
        <v>0.60693474598909503</v>
      </c>
      <c r="H425" s="16">
        <f t="shared" si="35"/>
        <v>0</v>
      </c>
      <c r="I425" s="16">
        <f t="shared" si="36"/>
        <v>0</v>
      </c>
      <c r="K425" s="16">
        <f>VLOOKUP($D425,'Growth rate'!$B$3:$S$93,8,FALSE)*VLOOKUP($F425,BY_IND_Demand_Drivers!$B$5:$J$100,7,FALSE)</f>
        <v>0.71404087763422952</v>
      </c>
      <c r="L425" s="16">
        <f>VLOOKUP($D425,'Growth rate'!$B$3:$S$93,8,FALSE)*VLOOKUP($F425,BY_IND_Demand_Drivers!$B$5:$J$100,8,FALSE)</f>
        <v>0</v>
      </c>
      <c r="M425" s="16">
        <f>VLOOKUP($D425,'Growth rate'!$B$3:$S$93,8,FALSE)*VLOOKUP($F425,BY_IND_Demand_Drivers!$B$5:$J$100,9,FALSE)</f>
        <v>0</v>
      </c>
      <c r="N425" s="49">
        <f t="shared" si="39"/>
        <v>0.85</v>
      </c>
    </row>
    <row r="426" spans="1:14">
      <c r="A426" s="16">
        <f t="shared" si="38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 t="shared" si="34"/>
        <v>0.61642116296365868</v>
      </c>
      <c r="H426" s="16">
        <f t="shared" si="35"/>
        <v>0</v>
      </c>
      <c r="I426" s="16">
        <f t="shared" si="36"/>
        <v>0</v>
      </c>
      <c r="K426" s="16">
        <f>VLOOKUP($D426,'Growth rate'!$B$3:$S$93,8,FALSE)*VLOOKUP($F426,BY_IND_Demand_Drivers!$B$5:$J$100,7,FALSE)</f>
        <v>0.73602526921033873</v>
      </c>
      <c r="L426" s="16">
        <f>VLOOKUP($D426,'Growth rate'!$B$3:$S$93,8,FALSE)*VLOOKUP($F426,BY_IND_Demand_Drivers!$B$5:$J$100,8,FALSE)</f>
        <v>0</v>
      </c>
      <c r="M426" s="16">
        <f>VLOOKUP($D426,'Growth rate'!$B$3:$S$93,8,FALSE)*VLOOKUP($F426,BY_IND_Demand_Drivers!$B$5:$J$100,9,FALSE)</f>
        <v>0</v>
      </c>
      <c r="N426" s="49">
        <f t="shared" si="39"/>
        <v>0.83750000000000002</v>
      </c>
    </row>
    <row r="427" spans="1:14">
      <c r="A427" s="16">
        <f t="shared" si="38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 t="shared" si="34"/>
        <v>0.62535797014881933</v>
      </c>
      <c r="H427" s="16">
        <f t="shared" si="35"/>
        <v>0</v>
      </c>
      <c r="I427" s="16">
        <f t="shared" si="36"/>
        <v>0</v>
      </c>
      <c r="K427" s="16">
        <f>VLOOKUP($D427,'Growth rate'!$B$3:$S$93,8,FALSE)*VLOOKUP($F427,BY_IND_Demand_Drivers!$B$5:$J$100,7,FALSE)</f>
        <v>0.75800966078644771</v>
      </c>
      <c r="L427" s="16">
        <f>VLOOKUP($D427,'Growth rate'!$B$3:$S$93,8,FALSE)*VLOOKUP($F427,BY_IND_Demand_Drivers!$B$5:$J$100,8,FALSE)</f>
        <v>0</v>
      </c>
      <c r="M427" s="16">
        <f>VLOOKUP($D427,'Growth rate'!$B$3:$S$93,8,FALSE)*VLOOKUP($F427,BY_IND_Demand_Drivers!$B$5:$J$100,9,FALSE)</f>
        <v>0</v>
      </c>
      <c r="N427" s="49">
        <f t="shared" si="39"/>
        <v>0.82499999999999996</v>
      </c>
    </row>
    <row r="428" spans="1:14">
      <c r="A428" s="16">
        <f t="shared" si="38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 t="shared" si="34"/>
        <v>0.63374516754457744</v>
      </c>
      <c r="H428" s="16">
        <f t="shared" si="35"/>
        <v>0</v>
      </c>
      <c r="I428" s="16">
        <f t="shared" si="36"/>
        <v>0</v>
      </c>
      <c r="K428" s="16">
        <f>VLOOKUP($D428,'Growth rate'!$B$3:$S$93,8,FALSE)*VLOOKUP($F428,BY_IND_Demand_Drivers!$B$5:$J$100,7,FALSE)</f>
        <v>0.77999405236255681</v>
      </c>
      <c r="L428" s="16">
        <f>VLOOKUP($D428,'Growth rate'!$B$3:$S$93,8,FALSE)*VLOOKUP($F428,BY_IND_Demand_Drivers!$B$5:$J$100,8,FALSE)</f>
        <v>0</v>
      </c>
      <c r="M428" s="16">
        <f>VLOOKUP($D428,'Growth rate'!$B$3:$S$93,8,FALSE)*VLOOKUP($F428,BY_IND_Demand_Drivers!$B$5:$J$100,9,FALSE)</f>
        <v>0</v>
      </c>
      <c r="N428" s="49">
        <f t="shared" si="39"/>
        <v>0.8125</v>
      </c>
    </row>
    <row r="429" spans="1:14">
      <c r="A429" s="16">
        <f t="shared" si="38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 t="shared" si="34"/>
        <v>0.64158275515093266</v>
      </c>
      <c r="H429" s="16">
        <f t="shared" si="35"/>
        <v>0</v>
      </c>
      <c r="I429" s="16">
        <f t="shared" si="36"/>
        <v>0</v>
      </c>
      <c r="K429" s="16">
        <f>VLOOKUP($D429,'Growth rate'!$B$3:$S$93,8,FALSE)*VLOOKUP($F429,BY_IND_Demand_Drivers!$B$5:$J$100,7,FALSE)</f>
        <v>0.80197844393866591</v>
      </c>
      <c r="L429" s="16">
        <f>VLOOKUP($D429,'Growth rate'!$B$3:$S$93,8,FALSE)*VLOOKUP($F429,BY_IND_Demand_Drivers!$B$5:$J$100,8,FALSE)</f>
        <v>0</v>
      </c>
      <c r="M429" s="16">
        <f>VLOOKUP($D429,'Growth rate'!$B$3:$S$93,8,FALSE)*VLOOKUP($F429,BY_IND_Demand_Drivers!$B$5:$J$100,9,FALSE)</f>
        <v>0</v>
      </c>
      <c r="N429" s="49">
        <f t="shared" si="39"/>
        <v>0.79999999999999993</v>
      </c>
    </row>
    <row r="430" spans="1:14">
      <c r="A430" s="16">
        <f t="shared" si="38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 t="shared" si="34"/>
        <v>0.64887073296788522</v>
      </c>
      <c r="H430" s="16">
        <f t="shared" si="35"/>
        <v>0</v>
      </c>
      <c r="I430" s="16">
        <f t="shared" si="36"/>
        <v>0</v>
      </c>
      <c r="K430" s="16">
        <f>VLOOKUP($D430,'Growth rate'!$B$3:$S$93,8,FALSE)*VLOOKUP($F430,BY_IND_Demand_Drivers!$B$5:$J$100,7,FALSE)</f>
        <v>0.82396283551477489</v>
      </c>
      <c r="L430" s="16">
        <f>VLOOKUP($D430,'Growth rate'!$B$3:$S$93,8,FALSE)*VLOOKUP($F430,BY_IND_Demand_Drivers!$B$5:$J$100,8,FALSE)</f>
        <v>0</v>
      </c>
      <c r="M430" s="16">
        <f>VLOOKUP($D430,'Growth rate'!$B$3:$S$93,8,FALSE)*VLOOKUP($F430,BY_IND_Demand_Drivers!$B$5:$J$100,9,FALSE)</f>
        <v>0</v>
      </c>
      <c r="N430" s="49">
        <f t="shared" si="39"/>
        <v>0.78749999999999998</v>
      </c>
    </row>
    <row r="431" spans="1:14">
      <c r="A431" s="16">
        <f t="shared" si="38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 t="shared" si="34"/>
        <v>0.65560910099543501</v>
      </c>
      <c r="H431" s="16">
        <f t="shared" si="35"/>
        <v>0</v>
      </c>
      <c r="I431" s="16">
        <f t="shared" si="36"/>
        <v>0</v>
      </c>
      <c r="K431" s="16">
        <f>VLOOKUP($D431,'Growth rate'!$B$3:$S$93,8,FALSE)*VLOOKUP($F431,BY_IND_Demand_Drivers!$B$5:$J$100,7,FALSE)</f>
        <v>0.84594722709088399</v>
      </c>
      <c r="L431" s="16">
        <f>VLOOKUP($D431,'Growth rate'!$B$3:$S$93,8,FALSE)*VLOOKUP($F431,BY_IND_Demand_Drivers!$B$5:$J$100,8,FALSE)</f>
        <v>0</v>
      </c>
      <c r="M431" s="16">
        <f>VLOOKUP($D431,'Growth rate'!$B$3:$S$93,8,FALSE)*VLOOKUP($F431,BY_IND_Demand_Drivers!$B$5:$J$100,9,FALSE)</f>
        <v>0</v>
      </c>
      <c r="N431" s="49">
        <f t="shared" si="39"/>
        <v>0.77499999999999991</v>
      </c>
    </row>
    <row r="432" spans="1:14">
      <c r="A432" s="16">
        <f t="shared" si="38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 t="shared" si="34"/>
        <v>0.66179785923358214</v>
      </c>
      <c r="H432" s="16">
        <f t="shared" si="35"/>
        <v>0</v>
      </c>
      <c r="I432" s="16">
        <f t="shared" si="36"/>
        <v>0</v>
      </c>
      <c r="K432" s="16">
        <f>VLOOKUP($D432,'Growth rate'!$B$3:$S$93,8,FALSE)*VLOOKUP($F432,BY_IND_Demand_Drivers!$B$5:$J$100,7,FALSE)</f>
        <v>0.86793161866699298</v>
      </c>
      <c r="L432" s="16">
        <f>VLOOKUP($D432,'Growth rate'!$B$3:$S$93,8,FALSE)*VLOOKUP($F432,BY_IND_Demand_Drivers!$B$5:$J$100,8,FALSE)</f>
        <v>0</v>
      </c>
      <c r="M432" s="16">
        <f>VLOOKUP($D432,'Growth rate'!$B$3:$S$93,8,FALSE)*VLOOKUP($F432,BY_IND_Demand_Drivers!$B$5:$J$100,9,FALSE)</f>
        <v>0</v>
      </c>
      <c r="N432" s="49">
        <f t="shared" si="39"/>
        <v>0.76249999999999996</v>
      </c>
    </row>
    <row r="433" spans="1:14">
      <c r="A433" s="16">
        <f t="shared" si="38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 t="shared" si="34"/>
        <v>0.66743700768232661</v>
      </c>
      <c r="H433" s="16">
        <f t="shared" si="35"/>
        <v>0</v>
      </c>
      <c r="I433" s="16">
        <f t="shared" si="36"/>
        <v>0</v>
      </c>
      <c r="K433" s="16">
        <f>VLOOKUP($D433,'Growth rate'!$B$3:$S$93,8,FALSE)*VLOOKUP($F433,BY_IND_Demand_Drivers!$B$5:$J$100,7,FALSE)</f>
        <v>0.88991601024310207</v>
      </c>
      <c r="L433" s="16">
        <f>VLOOKUP($D433,'Growth rate'!$B$3:$S$93,8,FALSE)*VLOOKUP($F433,BY_IND_Demand_Drivers!$B$5:$J$100,8,FALSE)</f>
        <v>0</v>
      </c>
      <c r="M433" s="16">
        <f>VLOOKUP($D433,'Growth rate'!$B$3:$S$93,8,FALSE)*VLOOKUP($F433,BY_IND_Demand_Drivers!$B$5:$J$100,9,FALSE)</f>
        <v>0</v>
      </c>
      <c r="N433" s="49">
        <f t="shared" si="39"/>
        <v>0.75</v>
      </c>
    </row>
    <row r="434" spans="1:14">
      <c r="A434" s="16">
        <f t="shared" si="38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 t="shared" si="34"/>
        <v>0.67252654634166809</v>
      </c>
      <c r="H434" s="16">
        <f t="shared" si="35"/>
        <v>0</v>
      </c>
      <c r="I434" s="16">
        <f t="shared" si="36"/>
        <v>0</v>
      </c>
      <c r="K434" s="16">
        <f>VLOOKUP($D434,'Growth rate'!$B$3:$S$93,8,FALSE)*VLOOKUP($F434,BY_IND_Demand_Drivers!$B$5:$J$100,7,FALSE)</f>
        <v>0.91190040181921106</v>
      </c>
      <c r="L434" s="16">
        <f>VLOOKUP($D434,'Growth rate'!$B$3:$S$93,8,FALSE)*VLOOKUP($F434,BY_IND_Demand_Drivers!$B$5:$J$100,8,FALSE)</f>
        <v>0</v>
      </c>
      <c r="M434" s="16">
        <f>VLOOKUP($D434,'Growth rate'!$B$3:$S$93,8,FALSE)*VLOOKUP($F434,BY_IND_Demand_Drivers!$B$5:$J$100,9,FALSE)</f>
        <v>0</v>
      </c>
      <c r="N434" s="49">
        <f t="shared" si="39"/>
        <v>0.73749999999999993</v>
      </c>
    </row>
    <row r="435" spans="1:14">
      <c r="A435" s="16">
        <f t="shared" si="38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 t="shared" si="34"/>
        <v>0.67706647521160712</v>
      </c>
      <c r="H435" s="16">
        <f t="shared" si="35"/>
        <v>0</v>
      </c>
      <c r="I435" s="16">
        <f t="shared" si="36"/>
        <v>0</v>
      </c>
      <c r="K435" s="16">
        <f>VLOOKUP($D435,'Growth rate'!$B$3:$S$93,8,FALSE)*VLOOKUP($F435,BY_IND_Demand_Drivers!$B$5:$J$100,7,FALSE)</f>
        <v>0.93388479339532027</v>
      </c>
      <c r="L435" s="16">
        <f>VLOOKUP($D435,'Growth rate'!$B$3:$S$93,8,FALSE)*VLOOKUP($F435,BY_IND_Demand_Drivers!$B$5:$J$100,8,FALSE)</f>
        <v>0</v>
      </c>
      <c r="M435" s="16">
        <f>VLOOKUP($D435,'Growth rate'!$B$3:$S$93,8,FALSE)*VLOOKUP($F435,BY_IND_Demand_Drivers!$B$5:$J$100,9,FALSE)</f>
        <v>0</v>
      </c>
      <c r="N435" s="49">
        <f t="shared" si="39"/>
        <v>0.72499999999999998</v>
      </c>
    </row>
    <row r="436" spans="1:14">
      <c r="A436" s="16">
        <f t="shared" si="38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 t="shared" si="34"/>
        <v>0.68105679429214316</v>
      </c>
      <c r="H436" s="16">
        <f t="shared" si="35"/>
        <v>0</v>
      </c>
      <c r="I436" s="16">
        <f t="shared" si="36"/>
        <v>0</v>
      </c>
      <c r="K436" s="16">
        <f>VLOOKUP($D436,'Growth rate'!$B$3:$S$93,8,FALSE)*VLOOKUP($F436,BY_IND_Demand_Drivers!$B$5:$J$100,7,FALSE)</f>
        <v>0.95586918497142914</v>
      </c>
      <c r="L436" s="16">
        <f>VLOOKUP($D436,'Growth rate'!$B$3:$S$93,8,FALSE)*VLOOKUP($F436,BY_IND_Demand_Drivers!$B$5:$J$100,8,FALSE)</f>
        <v>0</v>
      </c>
      <c r="M436" s="16">
        <f>VLOOKUP($D436,'Growth rate'!$B$3:$S$93,8,FALSE)*VLOOKUP($F436,BY_IND_Demand_Drivers!$B$5:$J$100,9,FALSE)</f>
        <v>0</v>
      </c>
      <c r="N436" s="49">
        <f t="shared" si="39"/>
        <v>0.71249999999999991</v>
      </c>
    </row>
    <row r="437" spans="1:14">
      <c r="A437" s="16">
        <f t="shared" si="38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 t="shared" si="34"/>
        <v>0.68449750358327677</v>
      </c>
      <c r="H437" s="16">
        <f t="shared" si="35"/>
        <v>0</v>
      </c>
      <c r="I437" s="16">
        <f t="shared" si="36"/>
        <v>0</v>
      </c>
      <c r="K437" s="16">
        <f>VLOOKUP($D437,'Growth rate'!$B$3:$S$93,8,FALSE)*VLOOKUP($F437,BY_IND_Demand_Drivers!$B$5:$J$100,7,FALSE)</f>
        <v>0.97785357654753835</v>
      </c>
      <c r="L437" s="16">
        <f>VLOOKUP($D437,'Growth rate'!$B$3:$S$93,8,FALSE)*VLOOKUP($F437,BY_IND_Demand_Drivers!$B$5:$J$100,8,FALSE)</f>
        <v>0</v>
      </c>
      <c r="M437" s="16">
        <f>VLOOKUP($D437,'Growth rate'!$B$3:$S$93,8,FALSE)*VLOOKUP($F437,BY_IND_Demand_Drivers!$B$5:$J$100,9,FALSE)</f>
        <v>0</v>
      </c>
      <c r="N437" s="49">
        <f t="shared" si="39"/>
        <v>0.7</v>
      </c>
    </row>
    <row r="438" spans="1:14">
      <c r="A438" s="16">
        <f t="shared" si="38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 t="shared" si="34"/>
        <v>0.6873886030850076</v>
      </c>
      <c r="H438" s="16">
        <f t="shared" si="35"/>
        <v>0</v>
      </c>
      <c r="I438" s="16">
        <f t="shared" si="36"/>
        <v>0</v>
      </c>
      <c r="K438" s="16">
        <f>VLOOKUP($D438,'Growth rate'!$B$3:$S$93,8,FALSE)*VLOOKUP($F438,BY_IND_Demand_Drivers!$B$5:$J$100,7,FALSE)</f>
        <v>0.99983796812364745</v>
      </c>
      <c r="L438" s="16">
        <f>VLOOKUP($D438,'Growth rate'!$B$3:$S$93,8,FALSE)*VLOOKUP($F438,BY_IND_Demand_Drivers!$B$5:$J$100,8,FALSE)</f>
        <v>0</v>
      </c>
      <c r="M438" s="16">
        <f>VLOOKUP($D438,'Growth rate'!$B$3:$S$93,8,FALSE)*VLOOKUP($F438,BY_IND_Demand_Drivers!$B$5:$J$100,9,FALSE)</f>
        <v>0</v>
      </c>
      <c r="N438" s="49">
        <f t="shared" si="39"/>
        <v>0.6875</v>
      </c>
    </row>
    <row r="439" spans="1:14">
      <c r="A439" s="16">
        <f t="shared" si="38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 t="shared" si="34"/>
        <v>0.68973009279733555</v>
      </c>
      <c r="H439" s="16">
        <f t="shared" si="35"/>
        <v>0</v>
      </c>
      <c r="I439" s="16">
        <f t="shared" si="36"/>
        <v>0</v>
      </c>
      <c r="K439" s="16">
        <f>VLOOKUP($D439,'Growth rate'!$B$3:$S$93,8,FALSE)*VLOOKUP($F439,BY_IND_Demand_Drivers!$B$5:$J$100,7,FALSE)</f>
        <v>1.0218223596997564</v>
      </c>
      <c r="L439" s="16">
        <f>VLOOKUP($D439,'Growth rate'!$B$3:$S$93,8,FALSE)*VLOOKUP($F439,BY_IND_Demand_Drivers!$B$5:$J$100,8,FALSE)</f>
        <v>0</v>
      </c>
      <c r="M439" s="16">
        <f>VLOOKUP($D439,'Growth rate'!$B$3:$S$93,8,FALSE)*VLOOKUP($F439,BY_IND_Demand_Drivers!$B$5:$J$100,9,FALSE)</f>
        <v>0</v>
      </c>
      <c r="N439" s="49">
        <f t="shared" si="39"/>
        <v>0.67499999999999993</v>
      </c>
    </row>
    <row r="440" spans="1:14">
      <c r="A440" s="16">
        <f t="shared" si="38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 t="shared" si="34"/>
        <v>0.69152197272026084</v>
      </c>
      <c r="H440" s="16">
        <f t="shared" si="35"/>
        <v>0</v>
      </c>
      <c r="I440" s="16">
        <f t="shared" si="36"/>
        <v>0</v>
      </c>
      <c r="K440" s="16">
        <f>VLOOKUP($D440,'Growth rate'!$B$3:$S$93,8,FALSE)*VLOOKUP($F440,BY_IND_Demand_Drivers!$B$5:$J$100,7,FALSE)</f>
        <v>1.0438067512758655</v>
      </c>
      <c r="L440" s="16">
        <f>VLOOKUP($D440,'Growth rate'!$B$3:$S$93,8,FALSE)*VLOOKUP($F440,BY_IND_Demand_Drivers!$B$5:$J$100,8,FALSE)</f>
        <v>0</v>
      </c>
      <c r="M440" s="16">
        <f>VLOOKUP($D440,'Growth rate'!$B$3:$S$93,8,FALSE)*VLOOKUP($F440,BY_IND_Demand_Drivers!$B$5:$J$100,9,FALSE)</f>
        <v>0</v>
      </c>
      <c r="N440" s="49">
        <f t="shared" si="39"/>
        <v>0.66249999999999998</v>
      </c>
    </row>
    <row r="441" spans="1:14">
      <c r="A441" s="16">
        <f t="shared" si="38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 t="shared" si="34"/>
        <v>0.69276424285378346</v>
      </c>
      <c r="H441" s="16">
        <f t="shared" si="35"/>
        <v>0</v>
      </c>
      <c r="I441" s="16">
        <f t="shared" si="36"/>
        <v>0</v>
      </c>
      <c r="K441" s="16">
        <f>VLOOKUP($D441,'Growth rate'!$B$3:$S$93,8,FALSE)*VLOOKUP($F441,BY_IND_Demand_Drivers!$B$5:$J$100,7,FALSE)</f>
        <v>1.0657911428519746</v>
      </c>
      <c r="L441" s="16">
        <f>VLOOKUP($D441,'Growth rate'!$B$3:$S$93,8,FALSE)*VLOOKUP($F441,BY_IND_Demand_Drivers!$B$5:$J$100,8,FALSE)</f>
        <v>0</v>
      </c>
      <c r="M441" s="16">
        <f>VLOOKUP($D441,'Growth rate'!$B$3:$S$93,8,FALSE)*VLOOKUP($F441,BY_IND_Demand_Drivers!$B$5:$J$100,9,FALSE)</f>
        <v>0</v>
      </c>
      <c r="N441" s="49">
        <f t="shared" si="39"/>
        <v>0.64999999999999991</v>
      </c>
    </row>
    <row r="442" spans="1:14">
      <c r="A442" s="16">
        <f t="shared" si="38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 t="shared" si="34"/>
        <v>0.69345690319790321</v>
      </c>
      <c r="H442" s="16">
        <f t="shared" si="35"/>
        <v>0</v>
      </c>
      <c r="I442" s="16">
        <f t="shared" si="36"/>
        <v>0</v>
      </c>
      <c r="K442" s="16">
        <f>VLOOKUP($D442,'Growth rate'!$B$3:$S$93,8,FALSE)*VLOOKUP($F442,BY_IND_Demand_Drivers!$B$5:$J$100,7,FALSE)</f>
        <v>1.0877755344280835</v>
      </c>
      <c r="L442" s="16">
        <f>VLOOKUP($D442,'Growth rate'!$B$3:$S$93,8,FALSE)*VLOOKUP($F442,BY_IND_Demand_Drivers!$B$5:$J$100,8,FALSE)</f>
        <v>0</v>
      </c>
      <c r="M442" s="16">
        <f>VLOOKUP($D442,'Growth rate'!$B$3:$S$93,8,FALSE)*VLOOKUP($F442,BY_IND_Demand_Drivers!$B$5:$J$100,9,FALSE)</f>
        <v>0</v>
      </c>
      <c r="N442" s="49">
        <f t="shared" si="39"/>
        <v>0.63749999999999996</v>
      </c>
    </row>
    <row r="443" spans="1:14">
      <c r="A443" s="16">
        <f t="shared" si="38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 t="shared" si="34"/>
        <v>0.6935999537526204</v>
      </c>
      <c r="H443" s="16">
        <f t="shared" si="35"/>
        <v>0</v>
      </c>
      <c r="I443" s="16">
        <f t="shared" si="36"/>
        <v>0</v>
      </c>
      <c r="K443" s="16">
        <f>VLOOKUP($D443,'Growth rate'!$B$3:$S$93,8,FALSE)*VLOOKUP($F443,BY_IND_Demand_Drivers!$B$5:$J$100,7,FALSE)</f>
        <v>1.1097599260041926</v>
      </c>
      <c r="L443" s="16">
        <f>VLOOKUP($D443,'Growth rate'!$B$3:$S$93,8,FALSE)*VLOOKUP($F443,BY_IND_Demand_Drivers!$B$5:$J$100,8,FALSE)</f>
        <v>0</v>
      </c>
      <c r="M443" s="16">
        <f>VLOOKUP($D443,'Growth rate'!$B$3:$S$93,8,FALSE)*VLOOKUP($F443,BY_IND_Demand_Drivers!$B$5:$J$100,9,FALSE)</f>
        <v>0</v>
      </c>
      <c r="N443" s="49">
        <f t="shared" si="39"/>
        <v>0.625</v>
      </c>
    </row>
    <row r="444" spans="1:14">
      <c r="A444" s="16">
        <f t="shared" si="38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 t="shared" si="34"/>
        <v>0.69319339451793471</v>
      </c>
      <c r="H444" s="16">
        <f t="shared" si="35"/>
        <v>0</v>
      </c>
      <c r="I444" s="16">
        <f t="shared" si="36"/>
        <v>0</v>
      </c>
      <c r="K444" s="16">
        <f>VLOOKUP($D444,'Growth rate'!$B$3:$S$93,8,FALSE)*VLOOKUP($F444,BY_IND_Demand_Drivers!$B$5:$J$100,7,FALSE)</f>
        <v>1.1317443175803017</v>
      </c>
      <c r="L444" s="16">
        <f>VLOOKUP($D444,'Growth rate'!$B$3:$S$93,8,FALSE)*VLOOKUP($F444,BY_IND_Demand_Drivers!$B$5:$J$100,8,FALSE)</f>
        <v>0</v>
      </c>
      <c r="M444" s="16">
        <f>VLOOKUP($D444,'Growth rate'!$B$3:$S$93,8,FALSE)*VLOOKUP($F444,BY_IND_Demand_Drivers!$B$5:$J$100,9,FALSE)</f>
        <v>0</v>
      </c>
      <c r="N444" s="49">
        <f t="shared" si="39"/>
        <v>0.61249999999999993</v>
      </c>
    </row>
    <row r="445" spans="1:14">
      <c r="A445" s="16">
        <f t="shared" si="38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 t="shared" si="34"/>
        <v>0.69223722549384648</v>
      </c>
      <c r="H445" s="16">
        <f t="shared" si="35"/>
        <v>0</v>
      </c>
      <c r="I445" s="16">
        <f t="shared" si="36"/>
        <v>0</v>
      </c>
      <c r="K445" s="16">
        <f>VLOOKUP($D445,'Growth rate'!$B$3:$S$93,8,FALSE)*VLOOKUP($F445,BY_IND_Demand_Drivers!$B$5:$J$100,7,FALSE)</f>
        <v>1.1537287091564108</v>
      </c>
      <c r="L445" s="16">
        <f>VLOOKUP($D445,'Growth rate'!$B$3:$S$93,8,FALSE)*VLOOKUP($F445,BY_IND_Demand_Drivers!$B$5:$J$100,8,FALSE)</f>
        <v>0</v>
      </c>
      <c r="M445" s="16">
        <f>VLOOKUP($D445,'Growth rate'!$B$3:$S$93,8,FALSE)*VLOOKUP($F445,BY_IND_Demand_Drivers!$B$5:$J$100,9,FALSE)</f>
        <v>0</v>
      </c>
      <c r="N445" s="49">
        <f t="shared" si="39"/>
        <v>0.6</v>
      </c>
    </row>
    <row r="446" spans="1:14">
      <c r="A446" s="16">
        <f t="shared" si="38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 t="shared" si="34"/>
        <v>0.70331302110174798</v>
      </c>
      <c r="H446" s="16">
        <f t="shared" si="35"/>
        <v>0</v>
      </c>
      <c r="I446" s="16">
        <f t="shared" si="36"/>
        <v>0</v>
      </c>
      <c r="K446" s="16">
        <f>VLOOKUP($D446,'Growth rate'!$B$3:$S$93,8,FALSE)*VLOOKUP($F446,BY_IND_Demand_Drivers!$B$5:$J$100,7,FALSE)</f>
        <v>1.1721883685029133</v>
      </c>
      <c r="L446" s="16">
        <f>VLOOKUP($D446,'Growth rate'!$B$3:$S$93,8,FALSE)*VLOOKUP($F446,BY_IND_Demand_Drivers!$B$5:$J$100,8,FALSE)</f>
        <v>0</v>
      </c>
      <c r="M446" s="16">
        <f>VLOOKUP($D446,'Growth rate'!$B$3:$S$93,8,FALSE)*VLOOKUP($F446,BY_IND_Demand_Drivers!$B$5:$J$100,9,FALSE)</f>
        <v>0</v>
      </c>
      <c r="N446" s="49">
        <f t="shared" si="39"/>
        <v>0.6</v>
      </c>
    </row>
    <row r="447" spans="1:14">
      <c r="A447" s="16">
        <f t="shared" si="38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 t="shared" si="34"/>
        <v>0.71456602943937608</v>
      </c>
      <c r="H447" s="16">
        <f t="shared" si="35"/>
        <v>0</v>
      </c>
      <c r="I447" s="16">
        <f t="shared" si="36"/>
        <v>0</v>
      </c>
      <c r="K447" s="16">
        <f>VLOOKUP($D447,'Growth rate'!$B$3:$S$93,8,FALSE)*VLOOKUP($F447,BY_IND_Demand_Drivers!$B$5:$J$100,7,FALSE)</f>
        <v>1.1909433823989601</v>
      </c>
      <c r="L447" s="16">
        <f>VLOOKUP($D447,'Growth rate'!$B$3:$S$93,8,FALSE)*VLOOKUP($F447,BY_IND_Demand_Drivers!$B$5:$J$100,8,FALSE)</f>
        <v>0</v>
      </c>
      <c r="M447" s="16">
        <f>VLOOKUP($D447,'Growth rate'!$B$3:$S$93,8,FALSE)*VLOOKUP($F447,BY_IND_Demand_Drivers!$B$5:$J$100,9,FALSE)</f>
        <v>0</v>
      </c>
      <c r="N447" s="49">
        <f t="shared" si="39"/>
        <v>0.6</v>
      </c>
    </row>
    <row r="448" spans="1:14">
      <c r="A448" s="16">
        <f t="shared" si="38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 t="shared" si="34"/>
        <v>0.72599908591040596</v>
      </c>
      <c r="H448" s="16">
        <f t="shared" si="35"/>
        <v>0</v>
      </c>
      <c r="I448" s="16">
        <f t="shared" si="36"/>
        <v>0</v>
      </c>
      <c r="K448" s="16">
        <f>VLOOKUP($D448,'Growth rate'!$B$3:$S$93,8,FALSE)*VLOOKUP($F448,BY_IND_Demand_Drivers!$B$5:$J$100,7,FALSE)</f>
        <v>1.2099984765173433</v>
      </c>
      <c r="L448" s="16">
        <f>VLOOKUP($D448,'Growth rate'!$B$3:$S$93,8,FALSE)*VLOOKUP($F448,BY_IND_Demand_Drivers!$B$5:$J$100,8,FALSE)</f>
        <v>0</v>
      </c>
      <c r="M448" s="16">
        <f>VLOOKUP($D448,'Growth rate'!$B$3:$S$93,8,FALSE)*VLOOKUP($F448,BY_IND_Demand_Drivers!$B$5:$J$100,9,FALSE)</f>
        <v>0</v>
      </c>
      <c r="N448" s="49">
        <f t="shared" si="39"/>
        <v>0.6</v>
      </c>
    </row>
    <row r="449" spans="1:14">
      <c r="A449" s="16">
        <f t="shared" si="38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 t="shared" si="34"/>
        <v>0.73761507128497261</v>
      </c>
      <c r="H449" s="16">
        <f t="shared" si="35"/>
        <v>0</v>
      </c>
      <c r="I449" s="16">
        <f t="shared" si="36"/>
        <v>0</v>
      </c>
      <c r="K449" s="16">
        <f>VLOOKUP($D449,'Growth rate'!$B$3:$S$93,8,FALSE)*VLOOKUP($F449,BY_IND_Demand_Drivers!$B$5:$J$100,7,FALSE)</f>
        <v>1.229358452141621</v>
      </c>
      <c r="L449" s="16">
        <f>VLOOKUP($D449,'Growth rate'!$B$3:$S$93,8,FALSE)*VLOOKUP($F449,BY_IND_Demand_Drivers!$B$5:$J$100,8,FALSE)</f>
        <v>0</v>
      </c>
      <c r="M449" s="16">
        <f>VLOOKUP($D449,'Growth rate'!$B$3:$S$93,8,FALSE)*VLOOKUP($F449,BY_IND_Demand_Drivers!$B$5:$J$100,9,FALSE)</f>
        <v>0</v>
      </c>
      <c r="N449" s="49">
        <f t="shared" si="39"/>
        <v>0.6</v>
      </c>
    </row>
    <row r="450" spans="1:14">
      <c r="A450" s="16">
        <f t="shared" si="38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 t="shared" si="34"/>
        <v>0.74941691242553199</v>
      </c>
      <c r="H450" s="16">
        <f t="shared" si="35"/>
        <v>0</v>
      </c>
      <c r="I450" s="16">
        <f t="shared" si="36"/>
        <v>0</v>
      </c>
      <c r="K450" s="16">
        <f>VLOOKUP($D450,'Growth rate'!$B$3:$S$93,8,FALSE)*VLOOKUP($F450,BY_IND_Demand_Drivers!$B$5:$J$100,7,FALSE)</f>
        <v>1.2490281873758866</v>
      </c>
      <c r="L450" s="16">
        <f>VLOOKUP($D450,'Growth rate'!$B$3:$S$93,8,FALSE)*VLOOKUP($F450,BY_IND_Demand_Drivers!$B$5:$J$100,8,FALSE)</f>
        <v>0</v>
      </c>
      <c r="M450" s="16">
        <f>VLOOKUP($D450,'Growth rate'!$B$3:$S$93,8,FALSE)*VLOOKUP($F450,BY_IND_Demand_Drivers!$B$5:$J$100,9,FALSE)</f>
        <v>0</v>
      </c>
      <c r="N450" s="49">
        <f t="shared" si="39"/>
        <v>0.6</v>
      </c>
    </row>
    <row r="451" spans="1:14">
      <c r="A451" s="16">
        <f t="shared" si="38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 t="shared" si="34"/>
        <v>0.76140758302434053</v>
      </c>
      <c r="H451" s="16">
        <f t="shared" si="35"/>
        <v>0</v>
      </c>
      <c r="I451" s="16">
        <f t="shared" si="36"/>
        <v>0</v>
      </c>
      <c r="K451" s="16">
        <f>VLOOKUP($D451,'Growth rate'!$B$3:$S$93,8,FALSE)*VLOOKUP($F451,BY_IND_Demand_Drivers!$B$5:$J$100,7,FALSE)</f>
        <v>1.2690126383739009</v>
      </c>
      <c r="L451" s="16">
        <f>VLOOKUP($D451,'Growth rate'!$B$3:$S$93,8,FALSE)*VLOOKUP($F451,BY_IND_Demand_Drivers!$B$5:$J$100,8,FALSE)</f>
        <v>0</v>
      </c>
      <c r="M451" s="16">
        <f>VLOOKUP($D451,'Growth rate'!$B$3:$S$93,8,FALSE)*VLOOKUP($F451,BY_IND_Demand_Drivers!$B$5:$J$100,9,FALSE)</f>
        <v>0</v>
      </c>
      <c r="N451" s="49">
        <f t="shared" si="39"/>
        <v>0.6</v>
      </c>
    </row>
    <row r="452" spans="1:14">
      <c r="A452" s="16">
        <f t="shared" si="38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 t="shared" si="34"/>
        <v>0.77359010435273001</v>
      </c>
      <c r="H452" s="16">
        <f t="shared" si="35"/>
        <v>0</v>
      </c>
      <c r="I452" s="16">
        <f t="shared" si="36"/>
        <v>0</v>
      </c>
      <c r="K452" s="16">
        <f>VLOOKUP($D452,'Growth rate'!$B$3:$S$93,8,FALSE)*VLOOKUP($F452,BY_IND_Demand_Drivers!$B$5:$J$100,7,FALSE)</f>
        <v>1.2893168405878834</v>
      </c>
      <c r="L452" s="16">
        <f>VLOOKUP($D452,'Growth rate'!$B$3:$S$93,8,FALSE)*VLOOKUP($F452,BY_IND_Demand_Drivers!$B$5:$J$100,8,FALSE)</f>
        <v>0</v>
      </c>
      <c r="M452" s="16">
        <f>VLOOKUP($D452,'Growth rate'!$B$3:$S$93,8,FALSE)*VLOOKUP($F452,BY_IND_Demand_Drivers!$B$5:$J$100,9,FALSE)</f>
        <v>0</v>
      </c>
      <c r="N452" s="49">
        <f t="shared" si="39"/>
        <v>0.6</v>
      </c>
    </row>
    <row r="453" spans="1:14">
      <c r="A453" s="16">
        <f t="shared" si="38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 t="shared" ref="G453:G516" si="40">K453*$N453</f>
        <v>0.78596754602237373</v>
      </c>
      <c r="H453" s="16">
        <f t="shared" ref="H453:H516" si="41">L453*$N453</f>
        <v>0</v>
      </c>
      <c r="I453" s="16">
        <f t="shared" ref="I453:I516" si="42">M453*$N453</f>
        <v>0</v>
      </c>
      <c r="K453" s="16">
        <f>VLOOKUP($D453,'Growth rate'!$B$3:$S$93,8,FALSE)*VLOOKUP($F453,BY_IND_Demand_Drivers!$B$5:$J$100,7,FALSE)</f>
        <v>1.3099459100372897</v>
      </c>
      <c r="L453" s="16">
        <f>VLOOKUP($D453,'Growth rate'!$B$3:$S$93,8,FALSE)*VLOOKUP($F453,BY_IND_Demand_Drivers!$B$5:$J$100,8,FALSE)</f>
        <v>0</v>
      </c>
      <c r="M453" s="16">
        <f>VLOOKUP($D453,'Growth rate'!$B$3:$S$93,8,FALSE)*VLOOKUP($F453,BY_IND_Demand_Drivers!$B$5:$J$100,9,FALSE)</f>
        <v>0</v>
      </c>
      <c r="N453" s="49">
        <f t="shared" si="39"/>
        <v>0.6</v>
      </c>
    </row>
    <row r="454" spans="1:14">
      <c r="A454" s="16">
        <f t="shared" si="38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 t="shared" si="40"/>
        <v>0.79854302675873157</v>
      </c>
      <c r="H454" s="16">
        <f t="shared" si="41"/>
        <v>0</v>
      </c>
      <c r="I454" s="16">
        <f t="shared" si="42"/>
        <v>0</v>
      </c>
      <c r="K454" s="16">
        <f>VLOOKUP($D454,'Growth rate'!$B$3:$S$93,8,FALSE)*VLOOKUP($F454,BY_IND_Demand_Drivers!$B$5:$J$100,7,FALSE)</f>
        <v>1.3309050445978861</v>
      </c>
      <c r="L454" s="16">
        <f>VLOOKUP($D454,'Growth rate'!$B$3:$S$93,8,FALSE)*VLOOKUP($F454,BY_IND_Demand_Drivers!$B$5:$J$100,8,FALSE)</f>
        <v>0</v>
      </c>
      <c r="M454" s="16">
        <f>VLOOKUP($D454,'Growth rate'!$B$3:$S$93,8,FALSE)*VLOOKUP($F454,BY_IND_Demand_Drivers!$B$5:$J$100,9,FALSE)</f>
        <v>0</v>
      </c>
      <c r="N454" s="49">
        <f t="shared" si="39"/>
        <v>0.6</v>
      </c>
    </row>
    <row r="455" spans="1:14">
      <c r="A455" s="16">
        <f t="shared" si="38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 t="shared" si="40"/>
        <v>0.81131971518687152</v>
      </c>
      <c r="H455" s="16">
        <f t="shared" si="41"/>
        <v>0</v>
      </c>
      <c r="I455" s="16">
        <f t="shared" si="42"/>
        <v>0</v>
      </c>
      <c r="K455" s="16">
        <f>VLOOKUP($D455,'Growth rate'!$B$3:$S$93,8,FALSE)*VLOOKUP($F455,BY_IND_Demand_Drivers!$B$5:$J$100,7,FALSE)</f>
        <v>1.3521995253114525</v>
      </c>
      <c r="L455" s="16">
        <f>VLOOKUP($D455,'Growth rate'!$B$3:$S$93,8,FALSE)*VLOOKUP($F455,BY_IND_Demand_Drivers!$B$5:$J$100,8,FALSE)</f>
        <v>0</v>
      </c>
      <c r="M455" s="16">
        <f>VLOOKUP($D455,'Growth rate'!$B$3:$S$93,8,FALSE)*VLOOKUP($F455,BY_IND_Demand_Drivers!$B$5:$J$100,9,FALSE)</f>
        <v>0</v>
      </c>
      <c r="N455" s="49">
        <f t="shared" si="39"/>
        <v>0.6</v>
      </c>
    </row>
    <row r="456" spans="1:14">
      <c r="A456" s="16">
        <f t="shared" si="38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 t="shared" si="40"/>
        <v>0.82430083062986137</v>
      </c>
      <c r="H456" s="16">
        <f t="shared" si="41"/>
        <v>0</v>
      </c>
      <c r="I456" s="16">
        <f t="shared" si="42"/>
        <v>0</v>
      </c>
      <c r="K456" s="16">
        <f>VLOOKUP($D456,'Growth rate'!$B$3:$S$93,8,FALSE)*VLOOKUP($F456,BY_IND_Demand_Drivers!$B$5:$J$100,7,FALSE)</f>
        <v>1.3738347177164356</v>
      </c>
      <c r="L456" s="16">
        <f>VLOOKUP($D456,'Growth rate'!$B$3:$S$93,8,FALSE)*VLOOKUP($F456,BY_IND_Demand_Drivers!$B$5:$J$100,8,FALSE)</f>
        <v>0</v>
      </c>
      <c r="M456" s="16">
        <f>VLOOKUP($D456,'Growth rate'!$B$3:$S$93,8,FALSE)*VLOOKUP($F456,BY_IND_Demand_Drivers!$B$5:$J$100,9,FALSE)</f>
        <v>0</v>
      </c>
      <c r="N456" s="49">
        <f t="shared" si="39"/>
        <v>0.6</v>
      </c>
    </row>
    <row r="457" spans="1:14">
      <c r="A457" s="16">
        <f t="shared" si="38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 t="shared" si="40"/>
        <v>0.83748964391993908</v>
      </c>
      <c r="H457" s="16">
        <f t="shared" si="41"/>
        <v>0</v>
      </c>
      <c r="I457" s="16">
        <f t="shared" si="42"/>
        <v>0</v>
      </c>
      <c r="K457" s="16">
        <f>VLOOKUP($D457,'Growth rate'!$B$3:$S$93,8,FALSE)*VLOOKUP($F457,BY_IND_Demand_Drivers!$B$5:$J$100,7,FALSE)</f>
        <v>1.3958160731998985</v>
      </c>
      <c r="L457" s="16">
        <f>VLOOKUP($D457,'Growth rate'!$B$3:$S$93,8,FALSE)*VLOOKUP($F457,BY_IND_Demand_Drivers!$B$5:$J$100,8,FALSE)</f>
        <v>0</v>
      </c>
      <c r="M457" s="16">
        <f>VLOOKUP($D457,'Growth rate'!$B$3:$S$93,8,FALSE)*VLOOKUP($F457,BY_IND_Demand_Drivers!$B$5:$J$100,9,FALSE)</f>
        <v>0</v>
      </c>
      <c r="N457" s="49">
        <f t="shared" si="39"/>
        <v>0.6</v>
      </c>
    </row>
    <row r="458" spans="1:14">
      <c r="A458" s="16">
        <f t="shared" si="38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 t="shared" si="40"/>
        <v>0.85088947822265815</v>
      </c>
      <c r="H458" s="16">
        <f t="shared" si="41"/>
        <v>0</v>
      </c>
      <c r="I458" s="16">
        <f t="shared" si="42"/>
        <v>0</v>
      </c>
      <c r="K458" s="16">
        <f>VLOOKUP($D458,'Growth rate'!$B$3:$S$93,8,FALSE)*VLOOKUP($F458,BY_IND_Demand_Drivers!$B$5:$J$100,7,FALSE)</f>
        <v>1.4181491303710969</v>
      </c>
      <c r="L458" s="16">
        <f>VLOOKUP($D458,'Growth rate'!$B$3:$S$93,8,FALSE)*VLOOKUP($F458,BY_IND_Demand_Drivers!$B$5:$J$100,8,FALSE)</f>
        <v>0</v>
      </c>
      <c r="M458" s="16">
        <f>VLOOKUP($D458,'Growth rate'!$B$3:$S$93,8,FALSE)*VLOOKUP($F458,BY_IND_Demand_Drivers!$B$5:$J$100,9,FALSE)</f>
        <v>0</v>
      </c>
      <c r="N458" s="49">
        <f t="shared" si="39"/>
        <v>0.6</v>
      </c>
    </row>
    <row r="459" spans="1:14">
      <c r="A459" s="16">
        <f t="shared" si="38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 t="shared" si="40"/>
        <v>0.86450370987422076</v>
      </c>
      <c r="H459" s="16">
        <f t="shared" si="41"/>
        <v>0</v>
      </c>
      <c r="I459" s="16">
        <f t="shared" si="42"/>
        <v>0</v>
      </c>
      <c r="K459" s="16">
        <f>VLOOKUP($D459,'Growth rate'!$B$3:$S$93,8,FALSE)*VLOOKUP($F459,BY_IND_Demand_Drivers!$B$5:$J$100,7,FALSE)</f>
        <v>1.4408395164570347</v>
      </c>
      <c r="L459" s="16">
        <f>VLOOKUP($D459,'Growth rate'!$B$3:$S$93,8,FALSE)*VLOOKUP($F459,BY_IND_Demand_Drivers!$B$5:$J$100,8,FALSE)</f>
        <v>0</v>
      </c>
      <c r="M459" s="16">
        <f>VLOOKUP($D459,'Growth rate'!$B$3:$S$93,8,FALSE)*VLOOKUP($F459,BY_IND_Demand_Drivers!$B$5:$J$100,9,FALSE)</f>
        <v>0</v>
      </c>
      <c r="N459" s="49">
        <f t="shared" si="39"/>
        <v>0.6</v>
      </c>
    </row>
    <row r="460" spans="1:14">
      <c r="A460" s="16">
        <f t="shared" si="38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 t="shared" si="40"/>
        <v>0.87833576923220824</v>
      </c>
      <c r="H460" s="16">
        <f t="shared" si="41"/>
        <v>0</v>
      </c>
      <c r="I460" s="16">
        <f t="shared" si="42"/>
        <v>0</v>
      </c>
      <c r="K460" s="16">
        <f>VLOOKUP($D460,'Growth rate'!$B$3:$S$93,8,FALSE)*VLOOKUP($F460,BY_IND_Demand_Drivers!$B$5:$J$100,7,FALSE)</f>
        <v>1.4638929487203471</v>
      </c>
      <c r="L460" s="16">
        <f>VLOOKUP($D460,'Growth rate'!$B$3:$S$93,8,FALSE)*VLOOKUP($F460,BY_IND_Demand_Drivers!$B$5:$J$100,8,FALSE)</f>
        <v>0</v>
      </c>
      <c r="M460" s="16">
        <f>VLOOKUP($D460,'Growth rate'!$B$3:$S$93,8,FALSE)*VLOOKUP($F460,BY_IND_Demand_Drivers!$B$5:$J$100,9,FALSE)</f>
        <v>0</v>
      </c>
      <c r="N460" s="49">
        <f t="shared" si="39"/>
        <v>0.6</v>
      </c>
    </row>
    <row r="461" spans="1:14">
      <c r="A461" s="16">
        <f t="shared" si="38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 t="shared" si="40"/>
        <v>0.89238914153992355</v>
      </c>
      <c r="H461" s="16">
        <f t="shared" si="41"/>
        <v>0</v>
      </c>
      <c r="I461" s="16">
        <f t="shared" si="42"/>
        <v>0</v>
      </c>
      <c r="K461" s="16">
        <f>VLOOKUP($D461,'Growth rate'!$B$3:$S$93,8,FALSE)*VLOOKUP($F461,BY_IND_Demand_Drivers!$B$5:$J$100,7,FALSE)</f>
        <v>1.4873152358998727</v>
      </c>
      <c r="L461" s="16">
        <f>VLOOKUP($D461,'Growth rate'!$B$3:$S$93,8,FALSE)*VLOOKUP($F461,BY_IND_Demand_Drivers!$B$5:$J$100,8,FALSE)</f>
        <v>0</v>
      </c>
      <c r="M461" s="16">
        <f>VLOOKUP($D461,'Growth rate'!$B$3:$S$93,8,FALSE)*VLOOKUP($F461,BY_IND_Demand_Drivers!$B$5:$J$100,9,FALSE)</f>
        <v>0</v>
      </c>
      <c r="N461" s="49">
        <f t="shared" si="39"/>
        <v>0.6</v>
      </c>
    </row>
    <row r="462" spans="1:14">
      <c r="A462" s="16">
        <f t="shared" si="38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 t="shared" si="40"/>
        <v>0.90666736780456247</v>
      </c>
      <c r="H462" s="16">
        <f t="shared" si="41"/>
        <v>0</v>
      </c>
      <c r="I462" s="16">
        <f t="shared" si="42"/>
        <v>0</v>
      </c>
      <c r="K462" s="16">
        <f>VLOOKUP($D462,'Growth rate'!$B$3:$S$93,8,FALSE)*VLOOKUP($F462,BY_IND_Demand_Drivers!$B$5:$J$100,7,FALSE)</f>
        <v>1.5111122796742709</v>
      </c>
      <c r="L462" s="16">
        <f>VLOOKUP($D462,'Growth rate'!$B$3:$S$93,8,FALSE)*VLOOKUP($F462,BY_IND_Demand_Drivers!$B$5:$J$100,8,FALSE)</f>
        <v>0</v>
      </c>
      <c r="M462" s="16">
        <f>VLOOKUP($D462,'Growth rate'!$B$3:$S$93,8,FALSE)*VLOOKUP($F462,BY_IND_Demand_Drivers!$B$5:$J$100,9,FALSE)</f>
        <v>0</v>
      </c>
      <c r="N462" s="49">
        <f t="shared" si="39"/>
        <v>0.6</v>
      </c>
    </row>
    <row r="463" spans="1:14">
      <c r="A463" s="16">
        <f t="shared" si="38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 t="shared" si="40"/>
        <v>0.92117404568943539</v>
      </c>
      <c r="H463" s="16">
        <f t="shared" si="41"/>
        <v>0</v>
      </c>
      <c r="I463" s="16">
        <f t="shared" si="42"/>
        <v>0</v>
      </c>
      <c r="K463" s="16">
        <f>VLOOKUP($D463,'Growth rate'!$B$3:$S$93,8,FALSE)*VLOOKUP($F463,BY_IND_Demand_Drivers!$B$5:$J$100,7,FALSE)</f>
        <v>1.5352900761490591</v>
      </c>
      <c r="L463" s="16">
        <f>VLOOKUP($D463,'Growth rate'!$B$3:$S$93,8,FALSE)*VLOOKUP($F463,BY_IND_Demand_Drivers!$B$5:$J$100,8,FALSE)</f>
        <v>0</v>
      </c>
      <c r="M463" s="16">
        <f>VLOOKUP($D463,'Growth rate'!$B$3:$S$93,8,FALSE)*VLOOKUP($F463,BY_IND_Demand_Drivers!$B$5:$J$100,9,FALSE)</f>
        <v>0</v>
      </c>
      <c r="N463" s="49">
        <f t="shared" si="39"/>
        <v>0.6</v>
      </c>
    </row>
    <row r="464" spans="1:14">
      <c r="A464" s="16">
        <f t="shared" si="38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 t="shared" si="40"/>
        <v>0.93591283042046647</v>
      </c>
      <c r="H464" s="16">
        <f t="shared" si="41"/>
        <v>0</v>
      </c>
      <c r="I464" s="16">
        <f t="shared" si="42"/>
        <v>0</v>
      </c>
      <c r="K464" s="16">
        <f>VLOOKUP($D464,'Growth rate'!$B$3:$S$93,8,FALSE)*VLOOKUP($F464,BY_IND_Demand_Drivers!$B$5:$J$100,7,FALSE)</f>
        <v>1.5598547173674442</v>
      </c>
      <c r="L464" s="16">
        <f>VLOOKUP($D464,'Growth rate'!$B$3:$S$93,8,FALSE)*VLOOKUP($F464,BY_IND_Demand_Drivers!$B$5:$J$100,8,FALSE)</f>
        <v>0</v>
      </c>
      <c r="M464" s="16">
        <f>VLOOKUP($D464,'Growth rate'!$B$3:$S$93,8,FALSE)*VLOOKUP($F464,BY_IND_Demand_Drivers!$B$5:$J$100,9,FALSE)</f>
        <v>0</v>
      </c>
      <c r="N464" s="49">
        <f t="shared" si="39"/>
        <v>0.6</v>
      </c>
    </row>
    <row r="465" spans="1:14">
      <c r="A465" s="16">
        <f t="shared" si="38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 t="shared" si="40"/>
        <v>0.95088743570719403</v>
      </c>
      <c r="H465" s="16">
        <f t="shared" si="41"/>
        <v>0</v>
      </c>
      <c r="I465" s="16">
        <f t="shared" si="42"/>
        <v>0</v>
      </c>
      <c r="K465" s="16">
        <f>VLOOKUP($D465,'Growth rate'!$B$3:$S$93,8,FALSE)*VLOOKUP($F465,BY_IND_Demand_Drivers!$B$5:$J$100,7,FALSE)</f>
        <v>1.5848123928453235</v>
      </c>
      <c r="L465" s="16">
        <f>VLOOKUP($D465,'Growth rate'!$B$3:$S$93,8,FALSE)*VLOOKUP($F465,BY_IND_Demand_Drivers!$B$5:$J$100,8,FALSE)</f>
        <v>0</v>
      </c>
      <c r="M465" s="16">
        <f>VLOOKUP($D465,'Growth rate'!$B$3:$S$93,8,FALSE)*VLOOKUP($F465,BY_IND_Demand_Drivers!$B$5:$J$100,9,FALSE)</f>
        <v>0</v>
      </c>
      <c r="N465" s="49">
        <f t="shared" si="39"/>
        <v>0.6</v>
      </c>
    </row>
    <row r="466" spans="1:14">
      <c r="A466" s="16">
        <f t="shared" si="38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 t="shared" si="40"/>
        <v>0.96610163467850918</v>
      </c>
      <c r="H466" s="16">
        <f t="shared" si="41"/>
        <v>0</v>
      </c>
      <c r="I466" s="16">
        <f t="shared" si="42"/>
        <v>0</v>
      </c>
      <c r="K466" s="16">
        <f>VLOOKUP($D466,'Growth rate'!$B$3:$S$93,8,FALSE)*VLOOKUP($F466,BY_IND_Demand_Drivers!$B$5:$J$100,7,FALSE)</f>
        <v>1.6101693911308488</v>
      </c>
      <c r="L466" s="16">
        <f>VLOOKUP($D466,'Growth rate'!$B$3:$S$93,8,FALSE)*VLOOKUP($F466,BY_IND_Demand_Drivers!$B$5:$J$100,8,FALSE)</f>
        <v>0</v>
      </c>
      <c r="M466" s="16">
        <f>VLOOKUP($D466,'Growth rate'!$B$3:$S$93,8,FALSE)*VLOOKUP($F466,BY_IND_Demand_Drivers!$B$5:$J$100,9,FALSE)</f>
        <v>0</v>
      </c>
      <c r="N466" s="49">
        <f t="shared" si="39"/>
        <v>0.6</v>
      </c>
    </row>
    <row r="467" spans="1:14">
      <c r="A467" s="16">
        <f t="shared" si="38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 t="shared" si="40"/>
        <v>0.98155926083336509</v>
      </c>
      <c r="H467" s="16">
        <f t="shared" si="41"/>
        <v>0</v>
      </c>
      <c r="I467" s="16">
        <f t="shared" si="42"/>
        <v>0</v>
      </c>
      <c r="K467" s="16">
        <f>VLOOKUP($D467,'Growth rate'!$B$3:$S$93,8,FALSE)*VLOOKUP($F467,BY_IND_Demand_Drivers!$B$5:$J$100,7,FALSE)</f>
        <v>1.6359321013889419</v>
      </c>
      <c r="L467" s="16">
        <f>VLOOKUP($D467,'Growth rate'!$B$3:$S$93,8,FALSE)*VLOOKUP($F467,BY_IND_Demand_Drivers!$B$5:$J$100,8,FALSE)</f>
        <v>0</v>
      </c>
      <c r="M467" s="16">
        <f>VLOOKUP($D467,'Growth rate'!$B$3:$S$93,8,FALSE)*VLOOKUP($F467,BY_IND_Demand_Drivers!$B$5:$J$100,9,FALSE)</f>
        <v>0</v>
      </c>
      <c r="N467" s="49">
        <f t="shared" si="39"/>
        <v>0.6</v>
      </c>
    </row>
    <row r="468" spans="1:14">
      <c r="A468" s="16">
        <f t="shared" si="38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 t="shared" si="40"/>
        <v>0.9972642090066991</v>
      </c>
      <c r="H468" s="16">
        <f t="shared" si="41"/>
        <v>0</v>
      </c>
      <c r="I468" s="16">
        <f t="shared" si="42"/>
        <v>0</v>
      </c>
      <c r="K468" s="16">
        <f>VLOOKUP($D468,'Growth rate'!$B$3:$S$93,8,FALSE)*VLOOKUP($F468,BY_IND_Demand_Drivers!$B$5:$J$100,7,FALSE)</f>
        <v>1.6621070150111652</v>
      </c>
      <c r="L468" s="16">
        <f>VLOOKUP($D468,'Growth rate'!$B$3:$S$93,8,FALSE)*VLOOKUP($F468,BY_IND_Demand_Drivers!$B$5:$J$100,8,FALSE)</f>
        <v>0</v>
      </c>
      <c r="M468" s="16">
        <f>VLOOKUP($D468,'Growth rate'!$B$3:$S$93,8,FALSE)*VLOOKUP($F468,BY_IND_Demand_Drivers!$B$5:$J$100,9,FALSE)</f>
        <v>0</v>
      </c>
      <c r="N468" s="49">
        <f t="shared" si="39"/>
        <v>0.6</v>
      </c>
    </row>
    <row r="469" spans="1:14">
      <c r="A469" s="16">
        <f t="shared" si="38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 t="shared" si="40"/>
        <v>1.0132204363508062</v>
      </c>
      <c r="H469" s="16">
        <f t="shared" si="41"/>
        <v>0</v>
      </c>
      <c r="I469" s="16">
        <f t="shared" si="42"/>
        <v>0</v>
      </c>
      <c r="K469" s="16">
        <f>VLOOKUP($D469,'Growth rate'!$B$3:$S$93,8,FALSE)*VLOOKUP($F469,BY_IND_Demand_Drivers!$B$5:$J$100,7,FALSE)</f>
        <v>1.6887007272513437</v>
      </c>
      <c r="L469" s="16">
        <f>VLOOKUP($D469,'Growth rate'!$B$3:$S$93,8,FALSE)*VLOOKUP($F469,BY_IND_Demand_Drivers!$B$5:$J$100,8,FALSE)</f>
        <v>0</v>
      </c>
      <c r="M469" s="16">
        <f>VLOOKUP($D469,'Growth rate'!$B$3:$S$93,8,FALSE)*VLOOKUP($F469,BY_IND_Demand_Drivers!$B$5:$J$100,9,FALSE)</f>
        <v>0</v>
      </c>
      <c r="N469" s="49">
        <f t="shared" si="39"/>
        <v>0.6</v>
      </c>
    </row>
    <row r="470" spans="1:14">
      <c r="A470" s="16">
        <f t="shared" si="38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 t="shared" si="40"/>
        <v>1.0294319633324187</v>
      </c>
      <c r="H470" s="16">
        <f t="shared" si="41"/>
        <v>0</v>
      </c>
      <c r="I470" s="16">
        <f t="shared" si="42"/>
        <v>0</v>
      </c>
      <c r="K470" s="16">
        <f>VLOOKUP($D470,'Growth rate'!$B$3:$S$93,8,FALSE)*VLOOKUP($F470,BY_IND_Demand_Drivers!$B$5:$J$100,7,FALSE)</f>
        <v>1.7157199388873647</v>
      </c>
      <c r="L470" s="16">
        <f>VLOOKUP($D470,'Growth rate'!$B$3:$S$93,8,FALSE)*VLOOKUP($F470,BY_IND_Demand_Drivers!$B$5:$J$100,8,FALSE)</f>
        <v>0</v>
      </c>
      <c r="M470" s="16">
        <f>VLOOKUP($D470,'Growth rate'!$B$3:$S$93,8,FALSE)*VLOOKUP($F470,BY_IND_Demand_Drivers!$B$5:$J$100,9,FALSE)</f>
        <v>0</v>
      </c>
      <c r="N470" s="49">
        <f t="shared" si="39"/>
        <v>0.6</v>
      </c>
    </row>
    <row r="471" spans="1:14">
      <c r="A471" s="16">
        <f t="shared" ref="A471:A534" si="43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 t="shared" si="40"/>
        <v>1.0459028747457377</v>
      </c>
      <c r="H471" s="16">
        <f t="shared" si="41"/>
        <v>0</v>
      </c>
      <c r="I471" s="16">
        <f t="shared" si="42"/>
        <v>0</v>
      </c>
      <c r="K471" s="16">
        <f>VLOOKUP($D471,'Growth rate'!$B$3:$S$93,8,FALSE)*VLOOKUP($F471,BY_IND_Demand_Drivers!$B$5:$J$100,7,FALSE)</f>
        <v>1.743171457909563</v>
      </c>
      <c r="L471" s="16">
        <f>VLOOKUP($D471,'Growth rate'!$B$3:$S$93,8,FALSE)*VLOOKUP($F471,BY_IND_Demand_Drivers!$B$5:$J$100,8,FALSE)</f>
        <v>0</v>
      </c>
      <c r="M471" s="16">
        <f>VLOOKUP($D471,'Growth rate'!$B$3:$S$93,8,FALSE)*VLOOKUP($F471,BY_IND_Demand_Drivers!$B$5:$J$100,9,FALSE)</f>
        <v>0</v>
      </c>
      <c r="N471" s="49">
        <f t="shared" si="39"/>
        <v>0.6</v>
      </c>
    </row>
    <row r="472" spans="1:14">
      <c r="A472" s="16">
        <f t="shared" si="43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 t="shared" si="40"/>
        <v>1.0626373207416693</v>
      </c>
      <c r="H472" s="16">
        <f t="shared" si="41"/>
        <v>0</v>
      </c>
      <c r="I472" s="16">
        <f t="shared" si="42"/>
        <v>0</v>
      </c>
      <c r="K472" s="16">
        <f>VLOOKUP($D472,'Growth rate'!$B$3:$S$93,8,FALSE)*VLOOKUP($F472,BY_IND_Demand_Drivers!$B$5:$J$100,7,FALSE)</f>
        <v>1.7710622012361155</v>
      </c>
      <c r="L472" s="16">
        <f>VLOOKUP($D472,'Growth rate'!$B$3:$S$93,8,FALSE)*VLOOKUP($F472,BY_IND_Demand_Drivers!$B$5:$J$100,8,FALSE)</f>
        <v>0</v>
      </c>
      <c r="M472" s="16">
        <f>VLOOKUP($D472,'Growth rate'!$B$3:$S$93,8,FALSE)*VLOOKUP($F472,BY_IND_Demand_Drivers!$B$5:$J$100,9,FALSE)</f>
        <v>0</v>
      </c>
      <c r="N472" s="49">
        <f t="shared" si="39"/>
        <v>0.6</v>
      </c>
    </row>
    <row r="473" spans="1:14">
      <c r="A473" s="16">
        <f t="shared" si="43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 t="shared" si="40"/>
        <v>1.0796395178735363</v>
      </c>
      <c r="H473" s="16">
        <f t="shared" si="41"/>
        <v>0</v>
      </c>
      <c r="I473" s="16">
        <f t="shared" si="42"/>
        <v>0</v>
      </c>
      <c r="K473" s="16">
        <f>VLOOKUP($D473,'Growth rate'!$B$3:$S$93,8,FALSE)*VLOOKUP($F473,BY_IND_Demand_Drivers!$B$5:$J$100,7,FALSE)</f>
        <v>1.7993991964558937</v>
      </c>
      <c r="L473" s="16">
        <f>VLOOKUP($D473,'Growth rate'!$B$3:$S$93,8,FALSE)*VLOOKUP($F473,BY_IND_Demand_Drivers!$B$5:$J$100,8,FALSE)</f>
        <v>0</v>
      </c>
      <c r="M473" s="16">
        <f>VLOOKUP($D473,'Growth rate'!$B$3:$S$93,8,FALSE)*VLOOKUP($F473,BY_IND_Demand_Drivers!$B$5:$J$100,9,FALSE)</f>
        <v>0</v>
      </c>
      <c r="N473" s="49">
        <f t="shared" si="39"/>
        <v>0.6</v>
      </c>
    </row>
    <row r="474" spans="1:14">
      <c r="A474" s="16">
        <f t="shared" si="43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 t="shared" si="40"/>
        <v>1.096913750159513</v>
      </c>
      <c r="H474" s="16">
        <f t="shared" si="41"/>
        <v>0</v>
      </c>
      <c r="I474" s="16">
        <f t="shared" si="42"/>
        <v>0</v>
      </c>
      <c r="K474" s="16">
        <f>VLOOKUP($D474,'Growth rate'!$B$3:$S$93,8,FALSE)*VLOOKUP($F474,BY_IND_Demand_Drivers!$B$5:$J$100,7,FALSE)</f>
        <v>1.8281895835991884</v>
      </c>
      <c r="L474" s="16">
        <f>VLOOKUP($D474,'Growth rate'!$B$3:$S$93,8,FALSE)*VLOOKUP($F474,BY_IND_Demand_Drivers!$B$5:$J$100,8,FALSE)</f>
        <v>0</v>
      </c>
      <c r="M474" s="16">
        <f>VLOOKUP($D474,'Growth rate'!$B$3:$S$93,8,FALSE)*VLOOKUP($F474,BY_IND_Demand_Drivers!$B$5:$J$100,9,FALSE)</f>
        <v>0</v>
      </c>
      <c r="N474" s="49">
        <f t="shared" si="39"/>
        <v>0.6</v>
      </c>
    </row>
    <row r="475" spans="1:14">
      <c r="A475" s="16">
        <f t="shared" si="43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 t="shared" si="40"/>
        <v>1.1144643701620651</v>
      </c>
      <c r="H475" s="16">
        <f t="shared" si="41"/>
        <v>0</v>
      </c>
      <c r="I475" s="16">
        <f t="shared" si="42"/>
        <v>0</v>
      </c>
      <c r="K475" s="16">
        <f>VLOOKUP($D475,'Growth rate'!$B$3:$S$93,8,FALSE)*VLOOKUP($F475,BY_IND_Demand_Drivers!$B$5:$J$100,7,FALSE)</f>
        <v>1.8574406169367752</v>
      </c>
      <c r="L475" s="16">
        <f>VLOOKUP($D475,'Growth rate'!$B$3:$S$93,8,FALSE)*VLOOKUP($F475,BY_IND_Demand_Drivers!$B$5:$J$100,8,FALSE)</f>
        <v>0</v>
      </c>
      <c r="M475" s="16">
        <f>VLOOKUP($D475,'Growth rate'!$B$3:$S$93,8,FALSE)*VLOOKUP($F475,BY_IND_Demand_Drivers!$B$5:$J$100,9,FALSE)</f>
        <v>0</v>
      </c>
      <c r="N475" s="49">
        <f t="shared" si="39"/>
        <v>0.6</v>
      </c>
    </row>
    <row r="476" spans="1:14">
      <c r="A476" s="16">
        <f t="shared" si="43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 t="shared" si="40"/>
        <v>1.1322958000846581</v>
      </c>
      <c r="H476" s="16">
        <f t="shared" si="41"/>
        <v>0</v>
      </c>
      <c r="I476" s="16">
        <f t="shared" si="42"/>
        <v>0</v>
      </c>
      <c r="K476" s="16">
        <f>VLOOKUP($D476,'Growth rate'!$B$3:$S$93,8,FALSE)*VLOOKUP($F476,BY_IND_Demand_Drivers!$B$5:$J$100,7,FALSE)</f>
        <v>1.8871596668077637</v>
      </c>
      <c r="L476" s="16">
        <f>VLOOKUP($D476,'Growth rate'!$B$3:$S$93,8,FALSE)*VLOOKUP($F476,BY_IND_Demand_Drivers!$B$5:$J$100,8,FALSE)</f>
        <v>0</v>
      </c>
      <c r="M476" s="16">
        <f>VLOOKUP($D476,'Growth rate'!$B$3:$S$93,8,FALSE)*VLOOKUP($F476,BY_IND_Demand_Drivers!$B$5:$J$100,9,FALSE)</f>
        <v>0</v>
      </c>
      <c r="N476" s="49">
        <f t="shared" si="39"/>
        <v>0.6</v>
      </c>
    </row>
    <row r="477" spans="1:14">
      <c r="A477" s="16">
        <f t="shared" si="43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 t="shared" si="40"/>
        <v>1.1504125328860129</v>
      </c>
      <c r="H477" s="16">
        <f t="shared" si="41"/>
        <v>0</v>
      </c>
      <c r="I477" s="16">
        <f t="shared" si="42"/>
        <v>0</v>
      </c>
      <c r="K477" s="16">
        <f>VLOOKUP($D477,'Growth rate'!$B$3:$S$93,8,FALSE)*VLOOKUP($F477,BY_IND_Demand_Drivers!$B$5:$J$100,7,FALSE)</f>
        <v>1.9173542214766881</v>
      </c>
      <c r="L477" s="16">
        <f>VLOOKUP($D477,'Growth rate'!$B$3:$S$93,8,FALSE)*VLOOKUP($F477,BY_IND_Demand_Drivers!$B$5:$J$100,8,FALSE)</f>
        <v>0</v>
      </c>
      <c r="M477" s="16">
        <f>VLOOKUP($D477,'Growth rate'!$B$3:$S$93,8,FALSE)*VLOOKUP($F477,BY_IND_Demand_Drivers!$B$5:$J$100,9,FALSE)</f>
        <v>0</v>
      </c>
      <c r="N477" s="49">
        <f t="shared" si="39"/>
        <v>0.6</v>
      </c>
    </row>
    <row r="478" spans="1:14">
      <c r="A478" s="16">
        <f t="shared" si="43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 t="shared" si="40"/>
        <v>1.1688191334121889</v>
      </c>
      <c r="H478" s="16">
        <f t="shared" si="41"/>
        <v>0</v>
      </c>
      <c r="I478" s="16">
        <f t="shared" si="42"/>
        <v>0</v>
      </c>
      <c r="K478" s="16">
        <f>VLOOKUP($D478,'Growth rate'!$B$3:$S$93,8,FALSE)*VLOOKUP($F478,BY_IND_Demand_Drivers!$B$5:$J$100,7,FALSE)</f>
        <v>1.948031889020315</v>
      </c>
      <c r="L478" s="16">
        <f>VLOOKUP($D478,'Growth rate'!$B$3:$S$93,8,FALSE)*VLOOKUP($F478,BY_IND_Demand_Drivers!$B$5:$J$100,8,FALSE)</f>
        <v>0</v>
      </c>
      <c r="M478" s="16">
        <f>VLOOKUP($D478,'Growth rate'!$B$3:$S$93,8,FALSE)*VLOOKUP($F478,BY_IND_Demand_Drivers!$B$5:$J$100,9,FALSE)</f>
        <v>0</v>
      </c>
      <c r="N478" s="49">
        <f t="shared" si="39"/>
        <v>0.6</v>
      </c>
    </row>
    <row r="479" spans="1:14">
      <c r="A479" s="16">
        <f t="shared" si="43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 t="shared" si="40"/>
        <v>1.1875202395467841</v>
      </c>
      <c r="H479" s="16">
        <f t="shared" si="41"/>
        <v>0</v>
      </c>
      <c r="I479" s="16">
        <f t="shared" si="42"/>
        <v>0</v>
      </c>
      <c r="K479" s="16">
        <f>VLOOKUP($D479,'Growth rate'!$B$3:$S$93,8,FALSE)*VLOOKUP($F479,BY_IND_Demand_Drivers!$B$5:$J$100,7,FALSE)</f>
        <v>1.9792003992446401</v>
      </c>
      <c r="L479" s="16">
        <f>VLOOKUP($D479,'Growth rate'!$B$3:$S$93,8,FALSE)*VLOOKUP($F479,BY_IND_Demand_Drivers!$B$5:$J$100,8,FALSE)</f>
        <v>0</v>
      </c>
      <c r="M479" s="16">
        <f>VLOOKUP($D479,'Growth rate'!$B$3:$S$93,8,FALSE)*VLOOKUP($F479,BY_IND_Demand_Drivers!$B$5:$J$100,9,FALSE)</f>
        <v>0</v>
      </c>
      <c r="N479" s="49">
        <f t="shared" si="39"/>
        <v>0.6</v>
      </c>
    </row>
    <row r="480" spans="1:14">
      <c r="A480" s="16">
        <f t="shared" si="43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 t="shared" si="40"/>
        <v>1.2065205633795326</v>
      </c>
      <c r="H480" s="16">
        <f t="shared" si="41"/>
        <v>0</v>
      </c>
      <c r="I480" s="16">
        <f t="shared" si="42"/>
        <v>0</v>
      </c>
      <c r="K480" s="16">
        <f>VLOOKUP($D480,'Growth rate'!$B$3:$S$93,8,FALSE)*VLOOKUP($F480,BY_IND_Demand_Drivers!$B$5:$J$100,7,FALSE)</f>
        <v>2.0108676056325545</v>
      </c>
      <c r="L480" s="16">
        <f>VLOOKUP($D480,'Growth rate'!$B$3:$S$93,8,FALSE)*VLOOKUP($F480,BY_IND_Demand_Drivers!$B$5:$J$100,8,FALSE)</f>
        <v>0</v>
      </c>
      <c r="M480" s="16">
        <f>VLOOKUP($D480,'Growth rate'!$B$3:$S$93,8,FALSE)*VLOOKUP($F480,BY_IND_Demand_Drivers!$B$5:$J$100,9,FALSE)</f>
        <v>0</v>
      </c>
      <c r="N480" s="49">
        <f t="shared" si="39"/>
        <v>0.6</v>
      </c>
    </row>
    <row r="481" spans="1:14">
      <c r="A481" s="16">
        <f t="shared" si="43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 t="shared" si="40"/>
        <v>1.2258248923936053</v>
      </c>
      <c r="H481" s="16">
        <f t="shared" si="41"/>
        <v>0</v>
      </c>
      <c r="I481" s="16">
        <f t="shared" si="42"/>
        <v>0</v>
      </c>
      <c r="K481" s="16">
        <f>VLOOKUP($D481,'Growth rate'!$B$3:$S$93,8,FALSE)*VLOOKUP($F481,BY_IND_Demand_Drivers!$B$5:$J$100,7,FALSE)</f>
        <v>2.0430414873226757</v>
      </c>
      <c r="L481" s="16">
        <f>VLOOKUP($D481,'Growth rate'!$B$3:$S$93,8,FALSE)*VLOOKUP($F481,BY_IND_Demand_Drivers!$B$5:$J$100,8,FALSE)</f>
        <v>0</v>
      </c>
      <c r="M481" s="16">
        <f>VLOOKUP($D481,'Growth rate'!$B$3:$S$93,8,FALSE)*VLOOKUP($F481,BY_IND_Demand_Drivers!$B$5:$J$100,9,FALSE)</f>
        <v>0</v>
      </c>
      <c r="N481" s="49">
        <f t="shared" si="39"/>
        <v>0.6</v>
      </c>
    </row>
    <row r="482" spans="1:14">
      <c r="A482" s="16">
        <f t="shared" si="43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 t="shared" si="40"/>
        <v>1.2454380906719027</v>
      </c>
      <c r="H482" s="16">
        <f t="shared" si="41"/>
        <v>0</v>
      </c>
      <c r="I482" s="16">
        <f t="shared" si="42"/>
        <v>0</v>
      </c>
      <c r="K482" s="16">
        <f>VLOOKUP($D482,'Growth rate'!$B$3:$S$93,8,FALSE)*VLOOKUP($F482,BY_IND_Demand_Drivers!$B$5:$J$100,7,FALSE)</f>
        <v>2.0757301511198381</v>
      </c>
      <c r="L482" s="16">
        <f>VLOOKUP($D482,'Growth rate'!$B$3:$S$93,8,FALSE)*VLOOKUP($F482,BY_IND_Demand_Drivers!$B$5:$J$100,8,FALSE)</f>
        <v>0</v>
      </c>
      <c r="M482" s="16">
        <f>VLOOKUP($D482,'Growth rate'!$B$3:$S$93,8,FALSE)*VLOOKUP($F482,BY_IND_Demand_Drivers!$B$5:$J$100,9,FALSE)</f>
        <v>0</v>
      </c>
      <c r="N482" s="49">
        <f t="shared" si="39"/>
        <v>0.6</v>
      </c>
    </row>
    <row r="483" spans="1:14">
      <c r="A483" s="16">
        <f t="shared" si="43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 t="shared" si="40"/>
        <v>1.2653651001226536</v>
      </c>
      <c r="H483" s="16">
        <f t="shared" si="41"/>
        <v>0</v>
      </c>
      <c r="I483" s="16">
        <f t="shared" si="42"/>
        <v>0</v>
      </c>
      <c r="K483" s="16">
        <f>VLOOKUP($D483,'Growth rate'!$B$3:$S$93,8,FALSE)*VLOOKUP($F483,BY_IND_Demand_Drivers!$B$5:$J$100,7,FALSE)</f>
        <v>2.1089418335377559</v>
      </c>
      <c r="L483" s="16">
        <f>VLOOKUP($D483,'Growth rate'!$B$3:$S$93,8,FALSE)*VLOOKUP($F483,BY_IND_Demand_Drivers!$B$5:$J$100,8,FALSE)</f>
        <v>0</v>
      </c>
      <c r="M483" s="16">
        <f>VLOOKUP($D483,'Growth rate'!$B$3:$S$93,8,FALSE)*VLOOKUP($F483,BY_IND_Demand_Drivers!$B$5:$J$100,9,FALSE)</f>
        <v>0</v>
      </c>
      <c r="N483" s="49">
        <f t="shared" si="39"/>
        <v>0.6</v>
      </c>
    </row>
    <row r="484" spans="1:14">
      <c r="A484" s="16">
        <f t="shared" si="43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 t="shared" si="40"/>
        <v>1.2856109417246158</v>
      </c>
      <c r="H484" s="16">
        <f t="shared" si="41"/>
        <v>0</v>
      </c>
      <c r="I484" s="16">
        <f t="shared" si="42"/>
        <v>0</v>
      </c>
      <c r="K484" s="16">
        <f>VLOOKUP($D484,'Growth rate'!$B$3:$S$93,8,FALSE)*VLOOKUP($F484,BY_IND_Demand_Drivers!$B$5:$J$100,7,FALSE)</f>
        <v>2.1426849028743598</v>
      </c>
      <c r="L484" s="16">
        <f>VLOOKUP($D484,'Growth rate'!$B$3:$S$93,8,FALSE)*VLOOKUP($F484,BY_IND_Demand_Drivers!$B$5:$J$100,8,FALSE)</f>
        <v>0</v>
      </c>
      <c r="M484" s="16">
        <f>VLOOKUP($D484,'Growth rate'!$B$3:$S$93,8,FALSE)*VLOOKUP($F484,BY_IND_Demand_Drivers!$B$5:$J$100,9,FALSE)</f>
        <v>0</v>
      </c>
      <c r="N484" s="49">
        <f t="shared" si="39"/>
        <v>0.6</v>
      </c>
    </row>
    <row r="485" spans="1:14">
      <c r="A485" s="16">
        <f t="shared" si="43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 t="shared" si="40"/>
        <v>1.3061807167922099</v>
      </c>
      <c r="H485" s="16">
        <f t="shared" si="41"/>
        <v>0</v>
      </c>
      <c r="I485" s="16">
        <f t="shared" si="42"/>
        <v>0</v>
      </c>
      <c r="K485" s="16">
        <f>VLOOKUP($D485,'Growth rate'!$B$3:$S$93,8,FALSE)*VLOOKUP($F485,BY_IND_Demand_Drivers!$B$5:$J$100,7,FALSE)</f>
        <v>2.17696786132035</v>
      </c>
      <c r="L485" s="16">
        <f>VLOOKUP($D485,'Growth rate'!$B$3:$S$93,8,FALSE)*VLOOKUP($F485,BY_IND_Demand_Drivers!$B$5:$J$100,8,FALSE)</f>
        <v>0</v>
      </c>
      <c r="M485" s="16">
        <f>VLOOKUP($D485,'Growth rate'!$B$3:$S$93,8,FALSE)*VLOOKUP($F485,BY_IND_Demand_Drivers!$B$5:$J$100,9,FALSE)</f>
        <v>0</v>
      </c>
      <c r="N485" s="49">
        <f t="shared" ref="N485:N501" si="44">N403</f>
        <v>0.6</v>
      </c>
    </row>
    <row r="486" spans="1:14">
      <c r="A486" s="16">
        <f t="shared" si="43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 t="shared" si="40"/>
        <v>1.3270796082608853</v>
      </c>
      <c r="H486" s="16">
        <f t="shared" si="41"/>
        <v>0</v>
      </c>
      <c r="I486" s="16">
        <f t="shared" si="42"/>
        <v>0</v>
      </c>
      <c r="K486" s="16">
        <f>VLOOKUP($D486,'Growth rate'!$B$3:$S$93,8,FALSE)*VLOOKUP($F486,BY_IND_Demand_Drivers!$B$5:$J$100,7,FALSE)</f>
        <v>2.2117993471014756</v>
      </c>
      <c r="L486" s="16">
        <f>VLOOKUP($D486,'Growth rate'!$B$3:$S$93,8,FALSE)*VLOOKUP($F486,BY_IND_Demand_Drivers!$B$5:$J$100,8,FALSE)</f>
        <v>0</v>
      </c>
      <c r="M486" s="16">
        <f>VLOOKUP($D486,'Growth rate'!$B$3:$S$93,8,FALSE)*VLOOKUP($F486,BY_IND_Demand_Drivers!$B$5:$J$100,9,FALSE)</f>
        <v>0</v>
      </c>
      <c r="N486" s="49">
        <f t="shared" si="44"/>
        <v>0.6</v>
      </c>
    </row>
    <row r="487" spans="1:14">
      <c r="A487" s="16">
        <f t="shared" si="43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 t="shared" si="40"/>
        <v>1.3483128819930594</v>
      </c>
      <c r="H487" s="16">
        <f t="shared" si="41"/>
        <v>0</v>
      </c>
      <c r="I487" s="16">
        <f t="shared" si="42"/>
        <v>0</v>
      </c>
      <c r="K487" s="16">
        <f>VLOOKUP($D487,'Growth rate'!$B$3:$S$93,8,FALSE)*VLOOKUP($F487,BY_IND_Demand_Drivers!$B$5:$J$100,7,FALSE)</f>
        <v>2.2471881366550992</v>
      </c>
      <c r="L487" s="16">
        <f>VLOOKUP($D487,'Growth rate'!$B$3:$S$93,8,FALSE)*VLOOKUP($F487,BY_IND_Demand_Drivers!$B$5:$J$100,8,FALSE)</f>
        <v>0</v>
      </c>
      <c r="M487" s="16">
        <f>VLOOKUP($D487,'Growth rate'!$B$3:$S$93,8,FALSE)*VLOOKUP($F487,BY_IND_Demand_Drivers!$B$5:$J$100,9,FALSE)</f>
        <v>0</v>
      </c>
      <c r="N487" s="49">
        <f t="shared" si="44"/>
        <v>0.6</v>
      </c>
    </row>
    <row r="488" spans="1:14">
      <c r="A488" s="16">
        <f t="shared" si="43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 t="shared" si="40"/>
        <v>1.3698858881049485</v>
      </c>
      <c r="H488" s="16">
        <f t="shared" si="41"/>
        <v>0</v>
      </c>
      <c r="I488" s="16">
        <f t="shared" si="42"/>
        <v>0</v>
      </c>
      <c r="K488" s="16">
        <f>VLOOKUP($D488,'Growth rate'!$B$3:$S$93,8,FALSE)*VLOOKUP($F488,BY_IND_Demand_Drivers!$B$5:$J$100,7,FALSE)</f>
        <v>2.283143146841581</v>
      </c>
      <c r="L488" s="16">
        <f>VLOOKUP($D488,'Growth rate'!$B$3:$S$93,8,FALSE)*VLOOKUP($F488,BY_IND_Demand_Drivers!$B$5:$J$100,8,FALSE)</f>
        <v>0</v>
      </c>
      <c r="M488" s="16">
        <f>VLOOKUP($D488,'Growth rate'!$B$3:$S$93,8,FALSE)*VLOOKUP($F488,BY_IND_Demand_Drivers!$B$5:$J$100,9,FALSE)</f>
        <v>0</v>
      </c>
      <c r="N488" s="49">
        <f t="shared" si="44"/>
        <v>0.6</v>
      </c>
    </row>
    <row r="489" spans="1:14">
      <c r="A489" s="16">
        <f t="shared" si="43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 t="shared" si="40"/>
        <v>1.3918040623146277</v>
      </c>
      <c r="H489" s="16">
        <f t="shared" si="41"/>
        <v>0</v>
      </c>
      <c r="I489" s="16">
        <f t="shared" si="42"/>
        <v>0</v>
      </c>
      <c r="K489" s="16">
        <f>VLOOKUP($D489,'Growth rate'!$B$3:$S$93,8,FALSE)*VLOOKUP($F489,BY_IND_Demand_Drivers!$B$5:$J$100,7,FALSE)</f>
        <v>2.3196734371910464</v>
      </c>
      <c r="L489" s="16">
        <f>VLOOKUP($D489,'Growth rate'!$B$3:$S$93,8,FALSE)*VLOOKUP($F489,BY_IND_Demand_Drivers!$B$5:$J$100,8,FALSE)</f>
        <v>0</v>
      </c>
      <c r="M489" s="16">
        <f>VLOOKUP($D489,'Growth rate'!$B$3:$S$93,8,FALSE)*VLOOKUP($F489,BY_IND_Demand_Drivers!$B$5:$J$100,9,FALSE)</f>
        <v>0</v>
      </c>
      <c r="N489" s="49">
        <f t="shared" si="44"/>
        <v>0.6</v>
      </c>
    </row>
    <row r="490" spans="1:14">
      <c r="A490" s="16">
        <f t="shared" si="43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 t="shared" si="40"/>
        <v>1.4140729273116619</v>
      </c>
      <c r="H490" s="16">
        <f t="shared" si="41"/>
        <v>0</v>
      </c>
      <c r="I490" s="16">
        <f t="shared" si="42"/>
        <v>0</v>
      </c>
      <c r="K490" s="16">
        <f>VLOOKUP($D490,'Growth rate'!$B$3:$S$93,8,FALSE)*VLOOKUP($F490,BY_IND_Demand_Drivers!$B$5:$J$100,7,FALSE)</f>
        <v>2.3567882121861032</v>
      </c>
      <c r="L490" s="16">
        <f>VLOOKUP($D490,'Growth rate'!$B$3:$S$93,8,FALSE)*VLOOKUP($F490,BY_IND_Demand_Drivers!$B$5:$J$100,8,FALSE)</f>
        <v>0</v>
      </c>
      <c r="M490" s="16">
        <f>VLOOKUP($D490,'Growth rate'!$B$3:$S$93,8,FALSE)*VLOOKUP($F490,BY_IND_Demand_Drivers!$B$5:$J$100,9,FALSE)</f>
        <v>0</v>
      </c>
      <c r="N490" s="49">
        <f t="shared" si="44"/>
        <v>0.6</v>
      </c>
    </row>
    <row r="491" spans="1:14">
      <c r="A491" s="16">
        <f t="shared" si="43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 t="shared" si="40"/>
        <v>1.4366980941486487</v>
      </c>
      <c r="H491" s="16">
        <f t="shared" si="41"/>
        <v>0</v>
      </c>
      <c r="I491" s="16">
        <f t="shared" si="42"/>
        <v>0</v>
      </c>
      <c r="K491" s="16">
        <f>VLOOKUP($D491,'Growth rate'!$B$3:$S$93,8,FALSE)*VLOOKUP($F491,BY_IND_Demand_Drivers!$B$5:$J$100,7,FALSE)</f>
        <v>2.3944968235810813</v>
      </c>
      <c r="L491" s="16">
        <f>VLOOKUP($D491,'Growth rate'!$B$3:$S$93,8,FALSE)*VLOOKUP($F491,BY_IND_Demand_Drivers!$B$5:$J$100,8,FALSE)</f>
        <v>0</v>
      </c>
      <c r="M491" s="16">
        <f>VLOOKUP($D491,'Growth rate'!$B$3:$S$93,8,FALSE)*VLOOKUP($F491,BY_IND_Demand_Drivers!$B$5:$J$100,9,FALSE)</f>
        <v>0</v>
      </c>
      <c r="N491" s="49">
        <f t="shared" si="44"/>
        <v>0.6</v>
      </c>
    </row>
    <row r="492" spans="1:14">
      <c r="A492" s="16">
        <f t="shared" si="43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 t="shared" si="40"/>
        <v>1.4596852636550268</v>
      </c>
      <c r="H492" s="16">
        <f t="shared" si="41"/>
        <v>0</v>
      </c>
      <c r="I492" s="16">
        <f t="shared" si="42"/>
        <v>0</v>
      </c>
      <c r="K492" s="16">
        <f>VLOOKUP($D492,'Growth rate'!$B$3:$S$93,8,FALSE)*VLOOKUP($F492,BY_IND_Demand_Drivers!$B$5:$J$100,7,FALSE)</f>
        <v>2.4328087727583783</v>
      </c>
      <c r="L492" s="16">
        <f>VLOOKUP($D492,'Growth rate'!$B$3:$S$93,8,FALSE)*VLOOKUP($F492,BY_IND_Demand_Drivers!$B$5:$J$100,8,FALSE)</f>
        <v>0</v>
      </c>
      <c r="M492" s="16">
        <f>VLOOKUP($D492,'Growth rate'!$B$3:$S$93,8,FALSE)*VLOOKUP($F492,BY_IND_Demand_Drivers!$B$5:$J$100,9,FALSE)</f>
        <v>0</v>
      </c>
      <c r="N492" s="49">
        <f t="shared" si="44"/>
        <v>0.6</v>
      </c>
    </row>
    <row r="493" spans="1:14">
      <c r="A493" s="16">
        <f t="shared" si="43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 t="shared" si="40"/>
        <v>1.4830402278735069</v>
      </c>
      <c r="H493" s="16">
        <f t="shared" si="41"/>
        <v>0</v>
      </c>
      <c r="I493" s="16">
        <f t="shared" si="42"/>
        <v>0</v>
      </c>
      <c r="K493" s="16">
        <f>VLOOKUP($D493,'Growth rate'!$B$3:$S$93,8,FALSE)*VLOOKUP($F493,BY_IND_Demand_Drivers!$B$5:$J$100,7,FALSE)</f>
        <v>2.4717337131225117</v>
      </c>
      <c r="L493" s="16">
        <f>VLOOKUP($D493,'Growth rate'!$B$3:$S$93,8,FALSE)*VLOOKUP($F493,BY_IND_Demand_Drivers!$B$5:$J$100,8,FALSE)</f>
        <v>0</v>
      </c>
      <c r="M493" s="16">
        <f>VLOOKUP($D493,'Growth rate'!$B$3:$S$93,8,FALSE)*VLOOKUP($F493,BY_IND_Demand_Drivers!$B$5:$J$100,9,FALSE)</f>
        <v>0</v>
      </c>
      <c r="N493" s="49">
        <f t="shared" si="44"/>
        <v>0.6</v>
      </c>
    </row>
    <row r="494" spans="1:14">
      <c r="A494" s="16">
        <f t="shared" si="43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 t="shared" si="40"/>
        <v>1.5067688715194836</v>
      </c>
      <c r="H494" s="16">
        <f t="shared" si="41"/>
        <v>0</v>
      </c>
      <c r="I494" s="16">
        <f t="shared" si="42"/>
        <v>0</v>
      </c>
      <c r="K494" s="16">
        <f>VLOOKUP($D494,'Growth rate'!$B$3:$S$93,8,FALSE)*VLOOKUP($F494,BY_IND_Demand_Drivers!$B$5:$J$100,7,FALSE)</f>
        <v>2.5112814525324727</v>
      </c>
      <c r="L494" s="16">
        <f>VLOOKUP($D494,'Growth rate'!$B$3:$S$93,8,FALSE)*VLOOKUP($F494,BY_IND_Demand_Drivers!$B$5:$J$100,8,FALSE)</f>
        <v>0</v>
      </c>
      <c r="M494" s="16">
        <f>VLOOKUP($D494,'Growth rate'!$B$3:$S$93,8,FALSE)*VLOOKUP($F494,BY_IND_Demand_Drivers!$B$5:$J$100,9,FALSE)</f>
        <v>0</v>
      </c>
      <c r="N494" s="49">
        <f t="shared" si="44"/>
        <v>0.6</v>
      </c>
    </row>
    <row r="495" spans="1:14">
      <c r="A495" s="16">
        <f t="shared" si="43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 t="shared" si="40"/>
        <v>1.5308771734637954</v>
      </c>
      <c r="H495" s="16">
        <f t="shared" si="41"/>
        <v>0</v>
      </c>
      <c r="I495" s="16">
        <f t="shared" si="42"/>
        <v>0</v>
      </c>
      <c r="K495" s="16">
        <f>VLOOKUP($D495,'Growth rate'!$B$3:$S$93,8,FALSE)*VLOOKUP($F495,BY_IND_Demand_Drivers!$B$5:$J$100,7,FALSE)</f>
        <v>2.5514619557729925</v>
      </c>
      <c r="L495" s="16">
        <f>VLOOKUP($D495,'Growth rate'!$B$3:$S$93,8,FALSE)*VLOOKUP($F495,BY_IND_Demand_Drivers!$B$5:$J$100,8,FALSE)</f>
        <v>0</v>
      </c>
      <c r="M495" s="16">
        <f>VLOOKUP($D495,'Growth rate'!$B$3:$S$93,8,FALSE)*VLOOKUP($F495,BY_IND_Demand_Drivers!$B$5:$J$100,9,FALSE)</f>
        <v>0</v>
      </c>
      <c r="N495" s="49">
        <f t="shared" si="44"/>
        <v>0.6</v>
      </c>
    </row>
    <row r="496" spans="1:14">
      <c r="A496" s="16">
        <f t="shared" si="43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 t="shared" si="40"/>
        <v>8.6161972277227702E-2</v>
      </c>
      <c r="H496" s="16">
        <f t="shared" si="41"/>
        <v>0</v>
      </c>
      <c r="I496" s="16">
        <f t="shared" si="42"/>
        <v>0</v>
      </c>
      <c r="K496" s="16">
        <f>VLOOKUP($D496,'Growth rate'!$B$3:$S$93,8,FALSE)*VLOOKUP($F496,BY_IND_Demand_Drivers!$B$5:$J$100,7,FALSE)</f>
        <v>8.6161972277227702E-2</v>
      </c>
      <c r="L496" s="16">
        <f>VLOOKUP($D496,'Growth rate'!$B$3:$S$93,8,FALSE)*VLOOKUP($F496,BY_IND_Demand_Drivers!$B$5:$J$100,8,FALSE)</f>
        <v>0</v>
      </c>
      <c r="M496" s="16">
        <f>VLOOKUP($D496,'Growth rate'!$B$3:$S$93,8,FALSE)*VLOOKUP($F496,BY_IND_Demand_Drivers!$B$5:$J$100,9,FALSE)</f>
        <v>0</v>
      </c>
      <c r="N496" s="49">
        <f t="shared" si="44"/>
        <v>1</v>
      </c>
    </row>
    <row r="497" spans="1:14">
      <c r="A497" s="16">
        <f t="shared" si="43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 t="shared" si="40"/>
        <v>9.0173340581804873E-2</v>
      </c>
      <c r="H497" s="16">
        <f t="shared" si="41"/>
        <v>0</v>
      </c>
      <c r="I497" s="16">
        <f t="shared" si="42"/>
        <v>0</v>
      </c>
      <c r="K497" s="16">
        <f>VLOOKUP($D497,'Growth rate'!$B$3:$S$93,8,FALSE)*VLOOKUP($F497,BY_IND_Demand_Drivers!$B$5:$J$100,7,FALSE)</f>
        <v>9.0173340581804873E-2</v>
      </c>
      <c r="L497" s="16">
        <f>VLOOKUP($D497,'Growth rate'!$B$3:$S$93,8,FALSE)*VLOOKUP($F497,BY_IND_Demand_Drivers!$B$5:$J$100,8,FALSE)</f>
        <v>0</v>
      </c>
      <c r="M497" s="16">
        <f>VLOOKUP($D497,'Growth rate'!$B$3:$S$93,8,FALSE)*VLOOKUP($F497,BY_IND_Demand_Drivers!$B$5:$J$100,9,FALSE)</f>
        <v>0</v>
      </c>
      <c r="N497" s="49">
        <f t="shared" si="44"/>
        <v>1</v>
      </c>
    </row>
    <row r="498" spans="1:14">
      <c r="A498" s="16">
        <f t="shared" si="43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 t="shared" si="40"/>
        <v>9.4184708886382043E-2</v>
      </c>
      <c r="H498" s="16">
        <f t="shared" si="41"/>
        <v>0</v>
      </c>
      <c r="I498" s="16">
        <f t="shared" si="42"/>
        <v>0</v>
      </c>
      <c r="K498" s="16">
        <f>VLOOKUP($D498,'Growth rate'!$B$3:$S$93,8,FALSE)*VLOOKUP($F498,BY_IND_Demand_Drivers!$B$5:$J$100,7,FALSE)</f>
        <v>9.4184708886382043E-2</v>
      </c>
      <c r="L498" s="16">
        <f>VLOOKUP($D498,'Growth rate'!$B$3:$S$93,8,FALSE)*VLOOKUP($F498,BY_IND_Demand_Drivers!$B$5:$J$100,8,FALSE)</f>
        <v>0</v>
      </c>
      <c r="M498" s="16">
        <f>VLOOKUP($D498,'Growth rate'!$B$3:$S$93,8,FALSE)*VLOOKUP($F498,BY_IND_Demand_Drivers!$B$5:$J$100,9,FALSE)</f>
        <v>0</v>
      </c>
      <c r="N498" s="49">
        <f t="shared" si="44"/>
        <v>1</v>
      </c>
    </row>
    <row r="499" spans="1:14">
      <c r="A499" s="16">
        <f t="shared" si="43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 t="shared" si="40"/>
        <v>9.8196077190959213E-2</v>
      </c>
      <c r="H499" s="16">
        <f t="shared" si="41"/>
        <v>0</v>
      </c>
      <c r="I499" s="16">
        <f t="shared" si="42"/>
        <v>0</v>
      </c>
      <c r="K499" s="16">
        <f>VLOOKUP($D499,'Growth rate'!$B$3:$S$93,8,FALSE)*VLOOKUP($F499,BY_IND_Demand_Drivers!$B$5:$J$100,7,FALSE)</f>
        <v>9.8196077190959213E-2</v>
      </c>
      <c r="L499" s="16">
        <f>VLOOKUP($D499,'Growth rate'!$B$3:$S$93,8,FALSE)*VLOOKUP($F499,BY_IND_Demand_Drivers!$B$5:$J$100,8,FALSE)</f>
        <v>0</v>
      </c>
      <c r="M499" s="16">
        <f>VLOOKUP($D499,'Growth rate'!$B$3:$S$93,8,FALSE)*VLOOKUP($F499,BY_IND_Demand_Drivers!$B$5:$J$100,9,FALSE)</f>
        <v>0</v>
      </c>
      <c r="N499" s="49">
        <f t="shared" si="44"/>
        <v>1</v>
      </c>
    </row>
    <row r="500" spans="1:14">
      <c r="A500" s="16">
        <f t="shared" si="43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 t="shared" si="40"/>
        <v>0.1022074454955364</v>
      </c>
      <c r="H500" s="16">
        <f t="shared" si="41"/>
        <v>0</v>
      </c>
      <c r="I500" s="16">
        <f t="shared" si="42"/>
        <v>0</v>
      </c>
      <c r="K500" s="16">
        <f>VLOOKUP($D500,'Growth rate'!$B$3:$S$93,8,FALSE)*VLOOKUP($F500,BY_IND_Demand_Drivers!$B$5:$J$100,7,FALSE)</f>
        <v>0.1022074454955364</v>
      </c>
      <c r="L500" s="16">
        <f>VLOOKUP($D500,'Growth rate'!$B$3:$S$93,8,FALSE)*VLOOKUP($F500,BY_IND_Demand_Drivers!$B$5:$J$100,8,FALSE)</f>
        <v>0</v>
      </c>
      <c r="M500" s="16">
        <f>VLOOKUP($D500,'Growth rate'!$B$3:$S$93,8,FALSE)*VLOOKUP($F500,BY_IND_Demand_Drivers!$B$5:$J$100,9,FALSE)</f>
        <v>0</v>
      </c>
      <c r="N500" s="49">
        <f t="shared" si="44"/>
        <v>1</v>
      </c>
    </row>
    <row r="501" spans="1:14">
      <c r="A501" s="16">
        <f t="shared" si="43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 t="shared" si="40"/>
        <v>0.10621881380011357</v>
      </c>
      <c r="H501" s="16">
        <f t="shared" si="41"/>
        <v>0</v>
      </c>
      <c r="I501" s="16">
        <f t="shared" si="42"/>
        <v>0</v>
      </c>
      <c r="K501" s="16">
        <f>VLOOKUP($D501,'Growth rate'!$B$3:$S$93,8,FALSE)*VLOOKUP($F501,BY_IND_Demand_Drivers!$B$5:$J$100,7,FALSE)</f>
        <v>0.10621881380011357</v>
      </c>
      <c r="L501" s="16">
        <f>VLOOKUP($D501,'Growth rate'!$B$3:$S$93,8,FALSE)*VLOOKUP($F501,BY_IND_Demand_Drivers!$B$5:$J$100,8,FALSE)</f>
        <v>0</v>
      </c>
      <c r="M501" s="16">
        <f>VLOOKUP($D501,'Growth rate'!$B$3:$S$93,8,FALSE)*VLOOKUP($F501,BY_IND_Demand_Drivers!$B$5:$J$100,9,FALSE)</f>
        <v>0</v>
      </c>
      <c r="N501" s="49">
        <f t="shared" si="44"/>
        <v>1</v>
      </c>
    </row>
    <row r="502" spans="1:14">
      <c r="A502" s="16">
        <f t="shared" si="43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 t="shared" si="40"/>
        <v>9.920716389422167E-2</v>
      </c>
      <c r="H502" s="16">
        <f t="shared" si="41"/>
        <v>0</v>
      </c>
      <c r="I502" s="16">
        <f t="shared" si="42"/>
        <v>0</v>
      </c>
      <c r="K502" s="16">
        <f>VLOOKUP($D502,'Growth rate'!$B$3:$S$93,8,FALSE)*VLOOKUP($F502,BY_IND_Demand_Drivers!$B$5:$J$100,7,FALSE)</f>
        <v>0.11023018210469074</v>
      </c>
      <c r="L502" s="16">
        <f>VLOOKUP($D502,'Growth rate'!$B$3:$S$93,8,FALSE)*VLOOKUP($F502,BY_IND_Demand_Drivers!$B$5:$J$100,8,FALSE)</f>
        <v>0</v>
      </c>
      <c r="M502" s="16">
        <f>VLOOKUP($D502,'Growth rate'!$B$3:$S$93,8,FALSE)*VLOOKUP($F502,BY_IND_Demand_Drivers!$B$5:$J$100,9,FALSE)</f>
        <v>0</v>
      </c>
      <c r="N502" s="49">
        <f>N420</f>
        <v>0.9</v>
      </c>
    </row>
    <row r="503" spans="1:14">
      <c r="A503" s="16">
        <f t="shared" si="43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 t="shared" si="40"/>
        <v>0.10167497986424844</v>
      </c>
      <c r="H503" s="16">
        <f t="shared" si="41"/>
        <v>0</v>
      </c>
      <c r="I503" s="16">
        <f t="shared" si="42"/>
        <v>0</v>
      </c>
      <c r="K503" s="16">
        <f>VLOOKUP($D503,'Growth rate'!$B$3:$S$93,8,FALSE)*VLOOKUP($F503,BY_IND_Demand_Drivers!$B$5:$J$100,7,FALSE)</f>
        <v>0.11424155040926791</v>
      </c>
      <c r="L503" s="16">
        <f>VLOOKUP($D503,'Growth rate'!$B$3:$S$93,8,FALSE)*VLOOKUP($F503,BY_IND_Demand_Drivers!$B$5:$J$100,8,FALSE)</f>
        <v>0</v>
      </c>
      <c r="M503" s="16">
        <f>VLOOKUP($D503,'Growth rate'!$B$3:$S$93,8,FALSE)*VLOOKUP($F503,BY_IND_Demand_Drivers!$B$5:$J$100,9,FALSE)</f>
        <v>0</v>
      </c>
      <c r="N503" s="49">
        <f t="shared" ref="N503:N566" si="45">N421</f>
        <v>0.89</v>
      </c>
    </row>
    <row r="504" spans="1:14">
      <c r="A504" s="16">
        <f t="shared" si="43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 t="shared" si="40"/>
        <v>0.10406256846818367</v>
      </c>
      <c r="H504" s="16">
        <f t="shared" si="41"/>
        <v>0</v>
      </c>
      <c r="I504" s="16">
        <f t="shared" si="42"/>
        <v>0</v>
      </c>
      <c r="K504" s="16">
        <f>VLOOKUP($D504,'Growth rate'!$B$3:$S$93,8,FALSE)*VLOOKUP($F504,BY_IND_Demand_Drivers!$B$5:$J$100,7,FALSE)</f>
        <v>0.11825291871384508</v>
      </c>
      <c r="L504" s="16">
        <f>VLOOKUP($D504,'Growth rate'!$B$3:$S$93,8,FALSE)*VLOOKUP($F504,BY_IND_Demand_Drivers!$B$5:$J$100,8,FALSE)</f>
        <v>0</v>
      </c>
      <c r="M504" s="16">
        <f>VLOOKUP($D504,'Growth rate'!$B$3:$S$93,8,FALSE)*VLOOKUP($F504,BY_IND_Demand_Drivers!$B$5:$J$100,9,FALSE)</f>
        <v>0</v>
      </c>
      <c r="N504" s="49">
        <f t="shared" si="45"/>
        <v>0.88</v>
      </c>
    </row>
    <row r="505" spans="1:14">
      <c r="A505" s="16">
        <f t="shared" si="43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 t="shared" si="40"/>
        <v>0.10636992970602735</v>
      </c>
      <c r="H505" s="16">
        <f t="shared" si="41"/>
        <v>0</v>
      </c>
      <c r="I505" s="16">
        <f t="shared" si="42"/>
        <v>0</v>
      </c>
      <c r="K505" s="16">
        <f>VLOOKUP($D505,'Growth rate'!$B$3:$S$93,8,FALSE)*VLOOKUP($F505,BY_IND_Demand_Drivers!$B$5:$J$100,7,FALSE)</f>
        <v>0.12226428701842225</v>
      </c>
      <c r="L505" s="16">
        <f>VLOOKUP($D505,'Growth rate'!$B$3:$S$93,8,FALSE)*VLOOKUP($F505,BY_IND_Demand_Drivers!$B$5:$J$100,8,FALSE)</f>
        <v>0</v>
      </c>
      <c r="M505" s="16">
        <f>VLOOKUP($D505,'Growth rate'!$B$3:$S$93,8,FALSE)*VLOOKUP($F505,BY_IND_Demand_Drivers!$B$5:$J$100,9,FALSE)</f>
        <v>0</v>
      </c>
      <c r="N505" s="49">
        <f t="shared" si="45"/>
        <v>0.87</v>
      </c>
    </row>
    <row r="506" spans="1:14">
      <c r="A506" s="16">
        <f t="shared" si="43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 t="shared" si="40"/>
        <v>0.1085970635777795</v>
      </c>
      <c r="H506" s="16">
        <f t="shared" si="41"/>
        <v>0</v>
      </c>
      <c r="I506" s="16">
        <f t="shared" si="42"/>
        <v>0</v>
      </c>
      <c r="K506" s="16">
        <f>VLOOKUP($D506,'Growth rate'!$B$3:$S$93,8,FALSE)*VLOOKUP($F506,BY_IND_Demand_Drivers!$B$5:$J$100,7,FALSE)</f>
        <v>0.12627565532299942</v>
      </c>
      <c r="L506" s="16">
        <f>VLOOKUP($D506,'Growth rate'!$B$3:$S$93,8,FALSE)*VLOOKUP($F506,BY_IND_Demand_Drivers!$B$5:$J$100,8,FALSE)</f>
        <v>0</v>
      </c>
      <c r="M506" s="16">
        <f>VLOOKUP($D506,'Growth rate'!$B$3:$S$93,8,FALSE)*VLOOKUP($F506,BY_IND_Demand_Drivers!$B$5:$J$100,9,FALSE)</f>
        <v>0</v>
      </c>
      <c r="N506" s="49">
        <f t="shared" si="45"/>
        <v>0.86</v>
      </c>
    </row>
    <row r="507" spans="1:14">
      <c r="A507" s="16">
        <f t="shared" si="43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 t="shared" si="40"/>
        <v>0.11074397008344011</v>
      </c>
      <c r="H507" s="16">
        <f t="shared" si="41"/>
        <v>0</v>
      </c>
      <c r="I507" s="16">
        <f t="shared" si="42"/>
        <v>0</v>
      </c>
      <c r="K507" s="16">
        <f>VLOOKUP($D507,'Growth rate'!$B$3:$S$93,8,FALSE)*VLOOKUP($F507,BY_IND_Demand_Drivers!$B$5:$J$100,7,FALSE)</f>
        <v>0.1302870236275766</v>
      </c>
      <c r="L507" s="16">
        <f>VLOOKUP($D507,'Growth rate'!$B$3:$S$93,8,FALSE)*VLOOKUP($F507,BY_IND_Demand_Drivers!$B$5:$J$100,8,FALSE)</f>
        <v>0</v>
      </c>
      <c r="M507" s="16">
        <f>VLOOKUP($D507,'Growth rate'!$B$3:$S$93,8,FALSE)*VLOOKUP($F507,BY_IND_Demand_Drivers!$B$5:$J$100,9,FALSE)</f>
        <v>0</v>
      </c>
      <c r="N507" s="49">
        <f t="shared" si="45"/>
        <v>0.85</v>
      </c>
    </row>
    <row r="508" spans="1:14">
      <c r="A508" s="16">
        <f t="shared" si="43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 t="shared" si="40"/>
        <v>0.1124749032431788</v>
      </c>
      <c r="H508" s="16">
        <f t="shared" si="41"/>
        <v>0</v>
      </c>
      <c r="I508" s="16">
        <f t="shared" si="42"/>
        <v>0</v>
      </c>
      <c r="K508" s="16">
        <f>VLOOKUP($D508,'Growth rate'!$B$3:$S$93,8,FALSE)*VLOOKUP($F508,BY_IND_Demand_Drivers!$B$5:$J$100,7,FALSE)</f>
        <v>0.13429839193215379</v>
      </c>
      <c r="L508" s="16">
        <f>VLOOKUP($D508,'Growth rate'!$B$3:$S$93,8,FALSE)*VLOOKUP($F508,BY_IND_Demand_Drivers!$B$5:$J$100,8,FALSE)</f>
        <v>0</v>
      </c>
      <c r="M508" s="16">
        <f>VLOOKUP($D508,'Growth rate'!$B$3:$S$93,8,FALSE)*VLOOKUP($F508,BY_IND_Demand_Drivers!$B$5:$J$100,9,FALSE)</f>
        <v>0</v>
      </c>
      <c r="N508" s="49">
        <f t="shared" si="45"/>
        <v>0.83750000000000002</v>
      </c>
    </row>
    <row r="509" spans="1:14">
      <c r="A509" s="16">
        <f t="shared" si="43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 t="shared" si="40"/>
        <v>0.11410555219530305</v>
      </c>
      <c r="H509" s="16">
        <f t="shared" si="41"/>
        <v>0</v>
      </c>
      <c r="I509" s="16">
        <f t="shared" si="42"/>
        <v>0</v>
      </c>
      <c r="K509" s="16">
        <f>VLOOKUP($D509,'Growth rate'!$B$3:$S$93,8,FALSE)*VLOOKUP($F509,BY_IND_Demand_Drivers!$B$5:$J$100,7,FALSE)</f>
        <v>0.13830976023673097</v>
      </c>
      <c r="L509" s="16">
        <f>VLOOKUP($D509,'Growth rate'!$B$3:$S$93,8,FALSE)*VLOOKUP($F509,BY_IND_Demand_Drivers!$B$5:$J$100,8,FALSE)</f>
        <v>0</v>
      </c>
      <c r="M509" s="16">
        <f>VLOOKUP($D509,'Growth rate'!$B$3:$S$93,8,FALSE)*VLOOKUP($F509,BY_IND_Demand_Drivers!$B$5:$J$100,9,FALSE)</f>
        <v>0</v>
      </c>
      <c r="N509" s="49">
        <f t="shared" si="45"/>
        <v>0.82499999999999996</v>
      </c>
    </row>
    <row r="510" spans="1:14">
      <c r="A510" s="16">
        <f t="shared" si="43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 t="shared" si="40"/>
        <v>0.11563591693981286</v>
      </c>
      <c r="H510" s="16">
        <f t="shared" si="41"/>
        <v>0</v>
      </c>
      <c r="I510" s="16">
        <f t="shared" si="42"/>
        <v>0</v>
      </c>
      <c r="K510" s="16">
        <f>VLOOKUP($D510,'Growth rate'!$B$3:$S$93,8,FALSE)*VLOOKUP($F510,BY_IND_Demand_Drivers!$B$5:$J$100,7,FALSE)</f>
        <v>0.14232112854130813</v>
      </c>
      <c r="L510" s="16">
        <f>VLOOKUP($D510,'Growth rate'!$B$3:$S$93,8,FALSE)*VLOOKUP($F510,BY_IND_Demand_Drivers!$B$5:$J$100,8,FALSE)</f>
        <v>0</v>
      </c>
      <c r="M510" s="16">
        <f>VLOOKUP($D510,'Growth rate'!$B$3:$S$93,8,FALSE)*VLOOKUP($F510,BY_IND_Demand_Drivers!$B$5:$J$100,9,FALSE)</f>
        <v>0</v>
      </c>
      <c r="N510" s="49">
        <f t="shared" si="45"/>
        <v>0.8125</v>
      </c>
    </row>
    <row r="511" spans="1:14">
      <c r="A511" s="16">
        <f t="shared" si="43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 t="shared" si="40"/>
        <v>0.11706599747670823</v>
      </c>
      <c r="H511" s="16">
        <f t="shared" si="41"/>
        <v>0</v>
      </c>
      <c r="I511" s="16">
        <f t="shared" si="42"/>
        <v>0</v>
      </c>
      <c r="K511" s="16">
        <f>VLOOKUP($D511,'Growth rate'!$B$3:$S$93,8,FALSE)*VLOOKUP($F511,BY_IND_Demand_Drivers!$B$5:$J$100,7,FALSE)</f>
        <v>0.14633249684588531</v>
      </c>
      <c r="L511" s="16">
        <f>VLOOKUP($D511,'Growth rate'!$B$3:$S$93,8,FALSE)*VLOOKUP($F511,BY_IND_Demand_Drivers!$B$5:$J$100,8,FALSE)</f>
        <v>0</v>
      </c>
      <c r="M511" s="16">
        <f>VLOOKUP($D511,'Growth rate'!$B$3:$S$93,8,FALSE)*VLOOKUP($F511,BY_IND_Demand_Drivers!$B$5:$J$100,9,FALSE)</f>
        <v>0</v>
      </c>
      <c r="N511" s="49">
        <f t="shared" si="45"/>
        <v>0.79999999999999993</v>
      </c>
    </row>
    <row r="512" spans="1:14">
      <c r="A512" s="16">
        <f t="shared" si="43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 t="shared" si="40"/>
        <v>0.11839579380598919</v>
      </c>
      <c r="H512" s="16">
        <f t="shared" si="41"/>
        <v>0</v>
      </c>
      <c r="I512" s="16">
        <f t="shared" si="42"/>
        <v>0</v>
      </c>
      <c r="K512" s="16">
        <f>VLOOKUP($D512,'Growth rate'!$B$3:$S$93,8,FALSE)*VLOOKUP($F512,BY_IND_Demand_Drivers!$B$5:$J$100,7,FALSE)</f>
        <v>0.15034386515046247</v>
      </c>
      <c r="L512" s="16">
        <f>VLOOKUP($D512,'Growth rate'!$B$3:$S$93,8,FALSE)*VLOOKUP($F512,BY_IND_Demand_Drivers!$B$5:$J$100,8,FALSE)</f>
        <v>0</v>
      </c>
      <c r="M512" s="16">
        <f>VLOOKUP($D512,'Growth rate'!$B$3:$S$93,8,FALSE)*VLOOKUP($F512,BY_IND_Demand_Drivers!$B$5:$J$100,9,FALSE)</f>
        <v>0</v>
      </c>
      <c r="N512" s="49">
        <f t="shared" si="45"/>
        <v>0.78749999999999998</v>
      </c>
    </row>
    <row r="513" spans="1:14">
      <c r="A513" s="16">
        <f t="shared" si="43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 t="shared" si="40"/>
        <v>0.11962530592765572</v>
      </c>
      <c r="H513" s="16">
        <f t="shared" si="41"/>
        <v>0</v>
      </c>
      <c r="I513" s="16">
        <f t="shared" si="42"/>
        <v>0</v>
      </c>
      <c r="K513" s="16">
        <f>VLOOKUP($D513,'Growth rate'!$B$3:$S$93,8,FALSE)*VLOOKUP($F513,BY_IND_Demand_Drivers!$B$5:$J$100,7,FALSE)</f>
        <v>0.15435523345503965</v>
      </c>
      <c r="L513" s="16">
        <f>VLOOKUP($D513,'Growth rate'!$B$3:$S$93,8,FALSE)*VLOOKUP($F513,BY_IND_Demand_Drivers!$B$5:$J$100,8,FALSE)</f>
        <v>0</v>
      </c>
      <c r="M513" s="16">
        <f>VLOOKUP($D513,'Growth rate'!$B$3:$S$93,8,FALSE)*VLOOKUP($F513,BY_IND_Demand_Drivers!$B$5:$J$100,9,FALSE)</f>
        <v>0</v>
      </c>
      <c r="N513" s="49">
        <f t="shared" si="45"/>
        <v>0.77499999999999991</v>
      </c>
    </row>
    <row r="514" spans="1:14">
      <c r="A514" s="16">
        <f t="shared" si="43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 t="shared" si="40"/>
        <v>0.12075453384170783</v>
      </c>
      <c r="H514" s="16">
        <f t="shared" si="41"/>
        <v>0</v>
      </c>
      <c r="I514" s="16">
        <f t="shared" si="42"/>
        <v>0</v>
      </c>
      <c r="K514" s="16">
        <f>VLOOKUP($D514,'Growth rate'!$B$3:$S$93,8,FALSE)*VLOOKUP($F514,BY_IND_Demand_Drivers!$B$5:$J$100,7,FALSE)</f>
        <v>0.15836660175961684</v>
      </c>
      <c r="L514" s="16">
        <f>VLOOKUP($D514,'Growth rate'!$B$3:$S$93,8,FALSE)*VLOOKUP($F514,BY_IND_Demand_Drivers!$B$5:$J$100,8,FALSE)</f>
        <v>0</v>
      </c>
      <c r="M514" s="16">
        <f>VLOOKUP($D514,'Growth rate'!$B$3:$S$93,8,FALSE)*VLOOKUP($F514,BY_IND_Demand_Drivers!$B$5:$J$100,9,FALSE)</f>
        <v>0</v>
      </c>
      <c r="N514" s="49">
        <f t="shared" si="45"/>
        <v>0.76249999999999996</v>
      </c>
    </row>
    <row r="515" spans="1:14">
      <c r="A515" s="16">
        <f t="shared" si="43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 t="shared" si="40"/>
        <v>0.1217834775481455</v>
      </c>
      <c r="H515" s="16">
        <f t="shared" si="41"/>
        <v>0</v>
      </c>
      <c r="I515" s="16">
        <f t="shared" si="42"/>
        <v>0</v>
      </c>
      <c r="K515" s="16">
        <f>VLOOKUP($D515,'Growth rate'!$B$3:$S$93,8,FALSE)*VLOOKUP($F515,BY_IND_Demand_Drivers!$B$5:$J$100,7,FALSE)</f>
        <v>0.16237797006419399</v>
      </c>
      <c r="L515" s="16">
        <f>VLOOKUP($D515,'Growth rate'!$B$3:$S$93,8,FALSE)*VLOOKUP($F515,BY_IND_Demand_Drivers!$B$5:$J$100,8,FALSE)</f>
        <v>0</v>
      </c>
      <c r="M515" s="16">
        <f>VLOOKUP($D515,'Growth rate'!$B$3:$S$93,8,FALSE)*VLOOKUP($F515,BY_IND_Demand_Drivers!$B$5:$J$100,9,FALSE)</f>
        <v>0</v>
      </c>
      <c r="N515" s="49">
        <f t="shared" si="45"/>
        <v>0.75</v>
      </c>
    </row>
    <row r="516" spans="1:14">
      <c r="A516" s="16">
        <f t="shared" si="43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 t="shared" si="40"/>
        <v>0.12271213704696873</v>
      </c>
      <c r="H516" s="16">
        <f t="shared" si="41"/>
        <v>0</v>
      </c>
      <c r="I516" s="16">
        <f t="shared" si="42"/>
        <v>0</v>
      </c>
      <c r="K516" s="16">
        <f>VLOOKUP($D516,'Growth rate'!$B$3:$S$93,8,FALSE)*VLOOKUP($F516,BY_IND_Demand_Drivers!$B$5:$J$100,7,FALSE)</f>
        <v>0.16638933836877118</v>
      </c>
      <c r="L516" s="16">
        <f>VLOOKUP($D516,'Growth rate'!$B$3:$S$93,8,FALSE)*VLOOKUP($F516,BY_IND_Demand_Drivers!$B$5:$J$100,8,FALSE)</f>
        <v>0</v>
      </c>
      <c r="M516" s="16">
        <f>VLOOKUP($D516,'Growth rate'!$B$3:$S$93,8,FALSE)*VLOOKUP($F516,BY_IND_Demand_Drivers!$B$5:$J$100,9,FALSE)</f>
        <v>0</v>
      </c>
      <c r="N516" s="49">
        <f t="shared" si="45"/>
        <v>0.73749999999999993</v>
      </c>
    </row>
    <row r="517" spans="1:14">
      <c r="A517" s="16">
        <f t="shared" si="43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 t="shared" ref="G517:G577" si="46">K517*$N517</f>
        <v>0.12354051233817756</v>
      </c>
      <c r="H517" s="16">
        <f t="shared" ref="H517:H577" si="47">L517*$N517</f>
        <v>0</v>
      </c>
      <c r="I517" s="16">
        <f t="shared" ref="I517:I577" si="48">M517*$N517</f>
        <v>0</v>
      </c>
      <c r="K517" s="16">
        <f>VLOOKUP($D517,'Growth rate'!$B$3:$S$93,8,FALSE)*VLOOKUP($F517,BY_IND_Demand_Drivers!$B$5:$J$100,7,FALSE)</f>
        <v>0.17040070667334836</v>
      </c>
      <c r="L517" s="16">
        <f>VLOOKUP($D517,'Growth rate'!$B$3:$S$93,8,FALSE)*VLOOKUP($F517,BY_IND_Demand_Drivers!$B$5:$J$100,8,FALSE)</f>
        <v>0</v>
      </c>
      <c r="M517" s="16">
        <f>VLOOKUP($D517,'Growth rate'!$B$3:$S$93,8,FALSE)*VLOOKUP($F517,BY_IND_Demand_Drivers!$B$5:$J$100,9,FALSE)</f>
        <v>0</v>
      </c>
      <c r="N517" s="49">
        <f t="shared" si="45"/>
        <v>0.72499999999999998</v>
      </c>
    </row>
    <row r="518" spans="1:14">
      <c r="A518" s="16">
        <f t="shared" si="43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 t="shared" si="46"/>
        <v>0.1242686034217719</v>
      </c>
      <c r="H518" s="16">
        <f t="shared" si="47"/>
        <v>0</v>
      </c>
      <c r="I518" s="16">
        <f t="shared" si="48"/>
        <v>0</v>
      </c>
      <c r="K518" s="16">
        <f>VLOOKUP($D518,'Growth rate'!$B$3:$S$93,8,FALSE)*VLOOKUP($F518,BY_IND_Demand_Drivers!$B$5:$J$100,7,FALSE)</f>
        <v>0.17441207497792549</v>
      </c>
      <c r="L518" s="16">
        <f>VLOOKUP($D518,'Growth rate'!$B$3:$S$93,8,FALSE)*VLOOKUP($F518,BY_IND_Demand_Drivers!$B$5:$J$100,8,FALSE)</f>
        <v>0</v>
      </c>
      <c r="M518" s="16">
        <f>VLOOKUP($D518,'Growth rate'!$B$3:$S$93,8,FALSE)*VLOOKUP($F518,BY_IND_Demand_Drivers!$B$5:$J$100,9,FALSE)</f>
        <v>0</v>
      </c>
      <c r="N518" s="49">
        <f t="shared" si="45"/>
        <v>0.71249999999999991</v>
      </c>
    </row>
    <row r="519" spans="1:14">
      <c r="A519" s="16">
        <f t="shared" si="43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 t="shared" si="46"/>
        <v>0.12489641029775188</v>
      </c>
      <c r="H519" s="16">
        <f t="shared" si="47"/>
        <v>0</v>
      </c>
      <c r="I519" s="16">
        <f t="shared" si="48"/>
        <v>0</v>
      </c>
      <c r="K519" s="16">
        <f>VLOOKUP($D519,'Growth rate'!$B$3:$S$93,8,FALSE)*VLOOKUP($F519,BY_IND_Demand_Drivers!$B$5:$J$100,7,FALSE)</f>
        <v>0.1784234432825027</v>
      </c>
      <c r="L519" s="16">
        <f>VLOOKUP($D519,'Growth rate'!$B$3:$S$93,8,FALSE)*VLOOKUP($F519,BY_IND_Demand_Drivers!$B$5:$J$100,8,FALSE)</f>
        <v>0</v>
      </c>
      <c r="M519" s="16">
        <f>VLOOKUP($D519,'Growth rate'!$B$3:$S$93,8,FALSE)*VLOOKUP($F519,BY_IND_Demand_Drivers!$B$5:$J$100,9,FALSE)</f>
        <v>0</v>
      </c>
      <c r="N519" s="49">
        <f t="shared" si="45"/>
        <v>0.7</v>
      </c>
    </row>
    <row r="520" spans="1:14">
      <c r="A520" s="16">
        <f t="shared" si="43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 t="shared" si="46"/>
        <v>0.12542393296611742</v>
      </c>
      <c r="H520" s="16">
        <f t="shared" si="47"/>
        <v>0</v>
      </c>
      <c r="I520" s="16">
        <f t="shared" si="48"/>
        <v>0</v>
      </c>
      <c r="K520" s="16">
        <f>VLOOKUP($D520,'Growth rate'!$B$3:$S$93,8,FALSE)*VLOOKUP($F520,BY_IND_Demand_Drivers!$B$5:$J$100,7,FALSE)</f>
        <v>0.18243481158707989</v>
      </c>
      <c r="L520" s="16">
        <f>VLOOKUP($D520,'Growth rate'!$B$3:$S$93,8,FALSE)*VLOOKUP($F520,BY_IND_Demand_Drivers!$B$5:$J$100,8,FALSE)</f>
        <v>0</v>
      </c>
      <c r="M520" s="16">
        <f>VLOOKUP($D520,'Growth rate'!$B$3:$S$93,8,FALSE)*VLOOKUP($F520,BY_IND_Demand_Drivers!$B$5:$J$100,9,FALSE)</f>
        <v>0</v>
      </c>
      <c r="N520" s="49">
        <f t="shared" si="45"/>
        <v>0.6875</v>
      </c>
    </row>
    <row r="521" spans="1:14">
      <c r="A521" s="16">
        <f t="shared" si="43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 t="shared" si="46"/>
        <v>0.1258511714268685</v>
      </c>
      <c r="H521" s="16">
        <f t="shared" si="47"/>
        <v>0</v>
      </c>
      <c r="I521" s="16">
        <f t="shared" si="48"/>
        <v>0</v>
      </c>
      <c r="K521" s="16">
        <f>VLOOKUP($D521,'Growth rate'!$B$3:$S$93,8,FALSE)*VLOOKUP($F521,BY_IND_Demand_Drivers!$B$5:$J$100,7,FALSE)</f>
        <v>0.18644617989165704</v>
      </c>
      <c r="L521" s="16">
        <f>VLOOKUP($D521,'Growth rate'!$B$3:$S$93,8,FALSE)*VLOOKUP($F521,BY_IND_Demand_Drivers!$B$5:$J$100,8,FALSE)</f>
        <v>0</v>
      </c>
      <c r="M521" s="16">
        <f>VLOOKUP($D521,'Growth rate'!$B$3:$S$93,8,FALSE)*VLOOKUP($F521,BY_IND_Demand_Drivers!$B$5:$J$100,9,FALSE)</f>
        <v>0</v>
      </c>
      <c r="N521" s="49">
        <f t="shared" si="45"/>
        <v>0.67499999999999993</v>
      </c>
    </row>
    <row r="522" spans="1:14">
      <c r="A522" s="16">
        <f t="shared" si="43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 t="shared" si="46"/>
        <v>0.12617812568000517</v>
      </c>
      <c r="H522" s="16">
        <f t="shared" si="47"/>
        <v>0</v>
      </c>
      <c r="I522" s="16">
        <f t="shared" si="48"/>
        <v>0</v>
      </c>
      <c r="K522" s="16">
        <f>VLOOKUP($D522,'Growth rate'!$B$3:$S$93,8,FALSE)*VLOOKUP($F522,BY_IND_Demand_Drivers!$B$5:$J$100,7,FALSE)</f>
        <v>0.19045754819623423</v>
      </c>
      <c r="L522" s="16">
        <f>VLOOKUP($D522,'Growth rate'!$B$3:$S$93,8,FALSE)*VLOOKUP($F522,BY_IND_Demand_Drivers!$B$5:$J$100,8,FALSE)</f>
        <v>0</v>
      </c>
      <c r="M522" s="16">
        <f>VLOOKUP($D522,'Growth rate'!$B$3:$S$93,8,FALSE)*VLOOKUP($F522,BY_IND_Demand_Drivers!$B$5:$J$100,9,FALSE)</f>
        <v>0</v>
      </c>
      <c r="N522" s="49">
        <f t="shared" si="45"/>
        <v>0.66249999999999998</v>
      </c>
    </row>
    <row r="523" spans="1:14">
      <c r="A523" s="16">
        <f t="shared" si="43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 t="shared" si="46"/>
        <v>0.12640479572552737</v>
      </c>
      <c r="H523" s="16">
        <f t="shared" si="47"/>
        <v>0</v>
      </c>
      <c r="I523" s="16">
        <f t="shared" si="48"/>
        <v>0</v>
      </c>
      <c r="K523" s="16">
        <f>VLOOKUP($D523,'Growth rate'!$B$3:$S$93,8,FALSE)*VLOOKUP($F523,BY_IND_Demand_Drivers!$B$5:$J$100,7,FALSE)</f>
        <v>0.19446891650081138</v>
      </c>
      <c r="L523" s="16">
        <f>VLOOKUP($D523,'Growth rate'!$B$3:$S$93,8,FALSE)*VLOOKUP($F523,BY_IND_Demand_Drivers!$B$5:$J$100,8,FALSE)</f>
        <v>0</v>
      </c>
      <c r="M523" s="16">
        <f>VLOOKUP($D523,'Growth rate'!$B$3:$S$93,8,FALSE)*VLOOKUP($F523,BY_IND_Demand_Drivers!$B$5:$J$100,9,FALSE)</f>
        <v>0</v>
      </c>
      <c r="N523" s="49">
        <f t="shared" si="45"/>
        <v>0.64999999999999991</v>
      </c>
    </row>
    <row r="524" spans="1:14">
      <c r="A524" s="16">
        <f t="shared" si="43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 t="shared" si="46"/>
        <v>0.12653118156343521</v>
      </c>
      <c r="H524" s="16">
        <f t="shared" si="47"/>
        <v>0</v>
      </c>
      <c r="I524" s="16">
        <f t="shared" si="48"/>
        <v>0</v>
      </c>
      <c r="K524" s="16">
        <f>VLOOKUP($D524,'Growth rate'!$B$3:$S$93,8,FALSE)*VLOOKUP($F524,BY_IND_Demand_Drivers!$B$5:$J$100,7,FALSE)</f>
        <v>0.19848028480538857</v>
      </c>
      <c r="L524" s="16">
        <f>VLOOKUP($D524,'Growth rate'!$B$3:$S$93,8,FALSE)*VLOOKUP($F524,BY_IND_Demand_Drivers!$B$5:$J$100,8,FALSE)</f>
        <v>0</v>
      </c>
      <c r="M524" s="16">
        <f>VLOOKUP($D524,'Growth rate'!$B$3:$S$93,8,FALSE)*VLOOKUP($F524,BY_IND_Demand_Drivers!$B$5:$J$100,9,FALSE)</f>
        <v>0</v>
      </c>
      <c r="N524" s="49">
        <f t="shared" si="45"/>
        <v>0.63749999999999996</v>
      </c>
    </row>
    <row r="525" spans="1:14">
      <c r="A525" s="16">
        <f t="shared" si="43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 t="shared" si="46"/>
        <v>0.12655728319372861</v>
      </c>
      <c r="H525" s="16">
        <f t="shared" si="47"/>
        <v>0</v>
      </c>
      <c r="I525" s="16">
        <f t="shared" si="48"/>
        <v>0</v>
      </c>
      <c r="K525" s="16">
        <f>VLOOKUP($D525,'Growth rate'!$B$3:$S$93,8,FALSE)*VLOOKUP($F525,BY_IND_Demand_Drivers!$B$5:$J$100,7,FALSE)</f>
        <v>0.20249165310996575</v>
      </c>
      <c r="L525" s="16">
        <f>VLOOKUP($D525,'Growth rate'!$B$3:$S$93,8,FALSE)*VLOOKUP($F525,BY_IND_Demand_Drivers!$B$5:$J$100,8,FALSE)</f>
        <v>0</v>
      </c>
      <c r="M525" s="16">
        <f>VLOOKUP($D525,'Growth rate'!$B$3:$S$93,8,FALSE)*VLOOKUP($F525,BY_IND_Demand_Drivers!$B$5:$J$100,9,FALSE)</f>
        <v>0</v>
      </c>
      <c r="N525" s="49">
        <f t="shared" si="45"/>
        <v>0.625</v>
      </c>
    </row>
    <row r="526" spans="1:14">
      <c r="A526" s="16">
        <f t="shared" si="43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 t="shared" si="46"/>
        <v>0.12648310061640752</v>
      </c>
      <c r="H526" s="16">
        <f t="shared" si="47"/>
        <v>0</v>
      </c>
      <c r="I526" s="16">
        <f t="shared" si="48"/>
        <v>0</v>
      </c>
      <c r="K526" s="16">
        <f>VLOOKUP($D526,'Growth rate'!$B$3:$S$93,8,FALSE)*VLOOKUP($F526,BY_IND_Demand_Drivers!$B$5:$J$100,7,FALSE)</f>
        <v>0.20650302141454291</v>
      </c>
      <c r="L526" s="16">
        <f>VLOOKUP($D526,'Growth rate'!$B$3:$S$93,8,FALSE)*VLOOKUP($F526,BY_IND_Demand_Drivers!$B$5:$J$100,8,FALSE)</f>
        <v>0</v>
      </c>
      <c r="M526" s="16">
        <f>VLOOKUP($D526,'Growth rate'!$B$3:$S$93,8,FALSE)*VLOOKUP($F526,BY_IND_Demand_Drivers!$B$5:$J$100,9,FALSE)</f>
        <v>0</v>
      </c>
      <c r="N526" s="49">
        <f t="shared" si="45"/>
        <v>0.61249999999999993</v>
      </c>
    </row>
    <row r="527" spans="1:14">
      <c r="A527" s="16">
        <f t="shared" si="43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 t="shared" si="46"/>
        <v>0.12630863383147206</v>
      </c>
      <c r="H527" s="16">
        <f t="shared" si="47"/>
        <v>0</v>
      </c>
      <c r="I527" s="16">
        <f t="shared" si="48"/>
        <v>0</v>
      </c>
      <c r="K527" s="16">
        <f>VLOOKUP($D527,'Growth rate'!$B$3:$S$93,8,FALSE)*VLOOKUP($F527,BY_IND_Demand_Drivers!$B$5:$J$100,7,FALSE)</f>
        <v>0.21051438971912009</v>
      </c>
      <c r="L527" s="16">
        <f>VLOOKUP($D527,'Growth rate'!$B$3:$S$93,8,FALSE)*VLOOKUP($F527,BY_IND_Demand_Drivers!$B$5:$J$100,8,FALSE)</f>
        <v>0</v>
      </c>
      <c r="M527" s="16">
        <f>VLOOKUP($D527,'Growth rate'!$B$3:$S$93,8,FALSE)*VLOOKUP($F527,BY_IND_Demand_Drivers!$B$5:$J$100,9,FALSE)</f>
        <v>0</v>
      </c>
      <c r="N527" s="49">
        <f t="shared" si="45"/>
        <v>0.6</v>
      </c>
    </row>
    <row r="528" spans="1:14">
      <c r="A528" s="16">
        <f t="shared" si="43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 t="shared" si="46"/>
        <v>0.12832957197277561</v>
      </c>
      <c r="H528" s="16">
        <f t="shared" si="47"/>
        <v>0</v>
      </c>
      <c r="I528" s="16">
        <f t="shared" si="48"/>
        <v>0</v>
      </c>
      <c r="K528" s="16">
        <f>VLOOKUP($D528,'Growth rate'!$B$3:$S$93,8,FALSE)*VLOOKUP($F528,BY_IND_Demand_Drivers!$B$5:$J$100,7,FALSE)</f>
        <v>0.21388261995462601</v>
      </c>
      <c r="L528" s="16">
        <f>VLOOKUP($D528,'Growth rate'!$B$3:$S$93,8,FALSE)*VLOOKUP($F528,BY_IND_Demand_Drivers!$B$5:$J$100,8,FALSE)</f>
        <v>0</v>
      </c>
      <c r="M528" s="16">
        <f>VLOOKUP($D528,'Growth rate'!$B$3:$S$93,8,FALSE)*VLOOKUP($F528,BY_IND_Demand_Drivers!$B$5:$J$100,9,FALSE)</f>
        <v>0</v>
      </c>
      <c r="N528" s="49">
        <f t="shared" si="45"/>
        <v>0.6</v>
      </c>
    </row>
    <row r="529" spans="1:14">
      <c r="A529" s="16">
        <f t="shared" si="43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 t="shared" si="46"/>
        <v>0.13038284512434004</v>
      </c>
      <c r="H529" s="16">
        <f t="shared" si="47"/>
        <v>0</v>
      </c>
      <c r="I529" s="16">
        <f t="shared" si="48"/>
        <v>0</v>
      </c>
      <c r="K529" s="16">
        <f>VLOOKUP($D529,'Growth rate'!$B$3:$S$93,8,FALSE)*VLOOKUP($F529,BY_IND_Demand_Drivers!$B$5:$J$100,7,FALSE)</f>
        <v>0.21730474187390006</v>
      </c>
      <c r="L529" s="16">
        <f>VLOOKUP($D529,'Growth rate'!$B$3:$S$93,8,FALSE)*VLOOKUP($F529,BY_IND_Demand_Drivers!$B$5:$J$100,8,FALSE)</f>
        <v>0</v>
      </c>
      <c r="M529" s="16">
        <f>VLOOKUP($D529,'Growth rate'!$B$3:$S$93,8,FALSE)*VLOOKUP($F529,BY_IND_Demand_Drivers!$B$5:$J$100,9,FALSE)</f>
        <v>0</v>
      </c>
      <c r="N529" s="49">
        <f t="shared" si="45"/>
        <v>0.6</v>
      </c>
    </row>
    <row r="530" spans="1:14">
      <c r="A530" s="16">
        <f t="shared" si="43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 t="shared" si="46"/>
        <v>0.13246897064632945</v>
      </c>
      <c r="H530" s="16">
        <f t="shared" si="47"/>
        <v>0</v>
      </c>
      <c r="I530" s="16">
        <f t="shared" si="48"/>
        <v>0</v>
      </c>
      <c r="K530" s="16">
        <f>VLOOKUP($D530,'Growth rate'!$B$3:$S$93,8,FALSE)*VLOOKUP($F530,BY_IND_Demand_Drivers!$B$5:$J$100,7,FALSE)</f>
        <v>0.22078161774388244</v>
      </c>
      <c r="L530" s="16">
        <f>VLOOKUP($D530,'Growth rate'!$B$3:$S$93,8,FALSE)*VLOOKUP($F530,BY_IND_Demand_Drivers!$B$5:$J$100,8,FALSE)</f>
        <v>0</v>
      </c>
      <c r="M530" s="16">
        <f>VLOOKUP($D530,'Growth rate'!$B$3:$S$93,8,FALSE)*VLOOKUP($F530,BY_IND_Demand_Drivers!$B$5:$J$100,9,FALSE)</f>
        <v>0</v>
      </c>
      <c r="N530" s="49">
        <f t="shared" si="45"/>
        <v>0.6</v>
      </c>
    </row>
    <row r="531" spans="1:14">
      <c r="A531" s="16">
        <f t="shared" si="43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 t="shared" si="46"/>
        <v>0.13458847417667075</v>
      </c>
      <c r="H531" s="16">
        <f t="shared" si="47"/>
        <v>0</v>
      </c>
      <c r="I531" s="16">
        <f t="shared" si="48"/>
        <v>0</v>
      </c>
      <c r="K531" s="16">
        <f>VLOOKUP($D531,'Growth rate'!$B$3:$S$93,8,FALSE)*VLOOKUP($F531,BY_IND_Demand_Drivers!$B$5:$J$100,7,FALSE)</f>
        <v>0.22431412362778458</v>
      </c>
      <c r="L531" s="16">
        <f>VLOOKUP($D531,'Growth rate'!$B$3:$S$93,8,FALSE)*VLOOKUP($F531,BY_IND_Demand_Drivers!$B$5:$J$100,8,FALSE)</f>
        <v>0</v>
      </c>
      <c r="M531" s="16">
        <f>VLOOKUP($D531,'Growth rate'!$B$3:$S$93,8,FALSE)*VLOOKUP($F531,BY_IND_Demand_Drivers!$B$5:$J$100,9,FALSE)</f>
        <v>0</v>
      </c>
      <c r="N531" s="49">
        <f t="shared" si="45"/>
        <v>0.6</v>
      </c>
    </row>
    <row r="532" spans="1:14">
      <c r="A532" s="16">
        <f t="shared" si="43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 t="shared" si="46"/>
        <v>0.13674188976349744</v>
      </c>
      <c r="H532" s="16">
        <f t="shared" si="47"/>
        <v>0</v>
      </c>
      <c r="I532" s="16">
        <f t="shared" si="48"/>
        <v>0</v>
      </c>
      <c r="K532" s="16">
        <f>VLOOKUP($D532,'Growth rate'!$B$3:$S$93,8,FALSE)*VLOOKUP($F532,BY_IND_Demand_Drivers!$B$5:$J$100,7,FALSE)</f>
        <v>0.22790314960582908</v>
      </c>
      <c r="L532" s="16">
        <f>VLOOKUP($D532,'Growth rate'!$B$3:$S$93,8,FALSE)*VLOOKUP($F532,BY_IND_Demand_Drivers!$B$5:$J$100,8,FALSE)</f>
        <v>0</v>
      </c>
      <c r="M532" s="16">
        <f>VLOOKUP($D532,'Growth rate'!$B$3:$S$93,8,FALSE)*VLOOKUP($F532,BY_IND_Demand_Drivers!$B$5:$J$100,9,FALSE)</f>
        <v>0</v>
      </c>
      <c r="N532" s="49">
        <f t="shared" si="45"/>
        <v>0.6</v>
      </c>
    </row>
    <row r="533" spans="1:14">
      <c r="A533" s="16">
        <f t="shared" si="43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 t="shared" si="46"/>
        <v>0.13892975999971341</v>
      </c>
      <c r="H533" s="16">
        <f t="shared" si="47"/>
        <v>0</v>
      </c>
      <c r="I533" s="16">
        <f t="shared" si="48"/>
        <v>0</v>
      </c>
      <c r="K533" s="16">
        <f>VLOOKUP($D533,'Growth rate'!$B$3:$S$93,8,FALSE)*VLOOKUP($F533,BY_IND_Demand_Drivers!$B$5:$J$100,7,FALSE)</f>
        <v>0.23154959999952235</v>
      </c>
      <c r="L533" s="16">
        <f>VLOOKUP($D533,'Growth rate'!$B$3:$S$93,8,FALSE)*VLOOKUP($F533,BY_IND_Demand_Drivers!$B$5:$J$100,8,FALSE)</f>
        <v>0</v>
      </c>
      <c r="M533" s="16">
        <f>VLOOKUP($D533,'Growth rate'!$B$3:$S$93,8,FALSE)*VLOOKUP($F533,BY_IND_Demand_Drivers!$B$5:$J$100,9,FALSE)</f>
        <v>0</v>
      </c>
      <c r="N533" s="49">
        <f t="shared" si="45"/>
        <v>0.6</v>
      </c>
    </row>
    <row r="534" spans="1:14">
      <c r="A534" s="16">
        <f t="shared" si="43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 t="shared" si="46"/>
        <v>0.14115263615970883</v>
      </c>
      <c r="H534" s="16">
        <f t="shared" si="47"/>
        <v>0</v>
      </c>
      <c r="I534" s="16">
        <f t="shared" si="48"/>
        <v>0</v>
      </c>
      <c r="K534" s="16">
        <f>VLOOKUP($D534,'Growth rate'!$B$3:$S$93,8,FALSE)*VLOOKUP($F534,BY_IND_Demand_Drivers!$B$5:$J$100,7,FALSE)</f>
        <v>0.23525439359951472</v>
      </c>
      <c r="L534" s="16">
        <f>VLOOKUP($D534,'Growth rate'!$B$3:$S$93,8,FALSE)*VLOOKUP($F534,BY_IND_Demand_Drivers!$B$5:$J$100,8,FALSE)</f>
        <v>0</v>
      </c>
      <c r="M534" s="16">
        <f>VLOOKUP($D534,'Growth rate'!$B$3:$S$93,8,FALSE)*VLOOKUP($F534,BY_IND_Demand_Drivers!$B$5:$J$100,9,FALSE)</f>
        <v>0</v>
      </c>
      <c r="N534" s="49">
        <f t="shared" si="45"/>
        <v>0.6</v>
      </c>
    </row>
    <row r="535" spans="1:14">
      <c r="A535" s="16">
        <f t="shared" ref="A535:A577" si="49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 t="shared" si="46"/>
        <v>0.14341107833826419</v>
      </c>
      <c r="H535" s="16">
        <f t="shared" si="47"/>
        <v>0</v>
      </c>
      <c r="I535" s="16">
        <f t="shared" si="48"/>
        <v>0</v>
      </c>
      <c r="K535" s="16">
        <f>VLOOKUP($D535,'Growth rate'!$B$3:$S$93,8,FALSE)*VLOOKUP($F535,BY_IND_Demand_Drivers!$B$5:$J$100,7,FALSE)</f>
        <v>0.23901846389710699</v>
      </c>
      <c r="L535" s="16">
        <f>VLOOKUP($D535,'Growth rate'!$B$3:$S$93,8,FALSE)*VLOOKUP($F535,BY_IND_Demand_Drivers!$B$5:$J$100,8,FALSE)</f>
        <v>0</v>
      </c>
      <c r="M535" s="16">
        <f>VLOOKUP($D535,'Growth rate'!$B$3:$S$93,8,FALSE)*VLOOKUP($F535,BY_IND_Demand_Drivers!$B$5:$J$100,9,FALSE)</f>
        <v>0</v>
      </c>
      <c r="N535" s="49">
        <f t="shared" si="45"/>
        <v>0.6</v>
      </c>
    </row>
    <row r="536" spans="1:14">
      <c r="A536" s="16">
        <f t="shared" si="49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 t="shared" si="46"/>
        <v>0.14570565559167639</v>
      </c>
      <c r="H536" s="16">
        <f t="shared" si="47"/>
        <v>0</v>
      </c>
      <c r="I536" s="16">
        <f t="shared" si="48"/>
        <v>0</v>
      </c>
      <c r="K536" s="16">
        <f>VLOOKUP($D536,'Growth rate'!$B$3:$S$93,8,FALSE)*VLOOKUP($F536,BY_IND_Demand_Drivers!$B$5:$J$100,7,FALSE)</f>
        <v>0.24284275931946067</v>
      </c>
      <c r="L536" s="16">
        <f>VLOOKUP($D536,'Growth rate'!$B$3:$S$93,8,FALSE)*VLOOKUP($F536,BY_IND_Demand_Drivers!$B$5:$J$100,8,FALSE)</f>
        <v>0</v>
      </c>
      <c r="M536" s="16">
        <f>VLOOKUP($D536,'Growth rate'!$B$3:$S$93,8,FALSE)*VLOOKUP($F536,BY_IND_Demand_Drivers!$B$5:$J$100,9,FALSE)</f>
        <v>0</v>
      </c>
      <c r="N536" s="49">
        <f t="shared" si="45"/>
        <v>0.6</v>
      </c>
    </row>
    <row r="537" spans="1:14">
      <c r="A537" s="16">
        <f t="shared" si="49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 t="shared" si="46"/>
        <v>0.14803694608114323</v>
      </c>
      <c r="H537" s="16">
        <f t="shared" si="47"/>
        <v>0</v>
      </c>
      <c r="I537" s="16">
        <f t="shared" si="48"/>
        <v>0</v>
      </c>
      <c r="K537" s="16">
        <f>VLOOKUP($D537,'Growth rate'!$B$3:$S$93,8,FALSE)*VLOOKUP($F537,BY_IND_Demand_Drivers!$B$5:$J$100,7,FALSE)</f>
        <v>0.24672824346857206</v>
      </c>
      <c r="L537" s="16">
        <f>VLOOKUP($D537,'Growth rate'!$B$3:$S$93,8,FALSE)*VLOOKUP($F537,BY_IND_Demand_Drivers!$B$5:$J$100,8,FALSE)</f>
        <v>0</v>
      </c>
      <c r="M537" s="16">
        <f>VLOOKUP($D537,'Growth rate'!$B$3:$S$93,8,FALSE)*VLOOKUP($F537,BY_IND_Demand_Drivers!$B$5:$J$100,9,FALSE)</f>
        <v>0</v>
      </c>
      <c r="N537" s="49">
        <f t="shared" si="45"/>
        <v>0.6</v>
      </c>
    </row>
    <row r="538" spans="1:14">
      <c r="A538" s="16">
        <f t="shared" si="49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 t="shared" si="46"/>
        <v>0.15040553721844152</v>
      </c>
      <c r="H538" s="16">
        <f t="shared" si="47"/>
        <v>0</v>
      </c>
      <c r="I538" s="16">
        <f t="shared" si="48"/>
        <v>0</v>
      </c>
      <c r="K538" s="16">
        <f>VLOOKUP($D538,'Growth rate'!$B$3:$S$93,8,FALSE)*VLOOKUP($F538,BY_IND_Demand_Drivers!$B$5:$J$100,7,FALSE)</f>
        <v>0.2506758953640692</v>
      </c>
      <c r="L538" s="16">
        <f>VLOOKUP($D538,'Growth rate'!$B$3:$S$93,8,FALSE)*VLOOKUP($F538,BY_IND_Demand_Drivers!$B$5:$J$100,8,FALSE)</f>
        <v>0</v>
      </c>
      <c r="M538" s="16">
        <f>VLOOKUP($D538,'Growth rate'!$B$3:$S$93,8,FALSE)*VLOOKUP($F538,BY_IND_Demand_Drivers!$B$5:$J$100,9,FALSE)</f>
        <v>0</v>
      </c>
      <c r="N538" s="49">
        <f t="shared" si="45"/>
        <v>0.6</v>
      </c>
    </row>
    <row r="539" spans="1:14">
      <c r="A539" s="16">
        <f t="shared" si="49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 t="shared" si="46"/>
        <v>0.15281202581393658</v>
      </c>
      <c r="H539" s="16">
        <f t="shared" si="47"/>
        <v>0</v>
      </c>
      <c r="I539" s="16">
        <f t="shared" si="48"/>
        <v>0</v>
      </c>
      <c r="K539" s="16">
        <f>VLOOKUP($D539,'Growth rate'!$B$3:$S$93,8,FALSE)*VLOOKUP($F539,BY_IND_Demand_Drivers!$B$5:$J$100,7,FALSE)</f>
        <v>0.25468670968989432</v>
      </c>
      <c r="L539" s="16">
        <f>VLOOKUP($D539,'Growth rate'!$B$3:$S$93,8,FALSE)*VLOOKUP($F539,BY_IND_Demand_Drivers!$B$5:$J$100,8,FALSE)</f>
        <v>0</v>
      </c>
      <c r="M539" s="16">
        <f>VLOOKUP($D539,'Growth rate'!$B$3:$S$93,8,FALSE)*VLOOKUP($F539,BY_IND_Demand_Drivers!$B$5:$J$100,9,FALSE)</f>
        <v>0</v>
      </c>
      <c r="N539" s="49">
        <f t="shared" si="45"/>
        <v>0.6</v>
      </c>
    </row>
    <row r="540" spans="1:14">
      <c r="A540" s="16">
        <f t="shared" si="49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 t="shared" si="46"/>
        <v>0.15525701822695956</v>
      </c>
      <c r="H540" s="16">
        <f t="shared" si="47"/>
        <v>0</v>
      </c>
      <c r="I540" s="16">
        <f t="shared" si="48"/>
        <v>0</v>
      </c>
      <c r="K540" s="16">
        <f>VLOOKUP($D540,'Growth rate'!$B$3:$S$93,8,FALSE)*VLOOKUP($F540,BY_IND_Demand_Drivers!$B$5:$J$100,7,FALSE)</f>
        <v>0.25876169704493263</v>
      </c>
      <c r="L540" s="16">
        <f>VLOOKUP($D540,'Growth rate'!$B$3:$S$93,8,FALSE)*VLOOKUP($F540,BY_IND_Demand_Drivers!$B$5:$J$100,8,FALSE)</f>
        <v>0</v>
      </c>
      <c r="M540" s="16">
        <f>VLOOKUP($D540,'Growth rate'!$B$3:$S$93,8,FALSE)*VLOOKUP($F540,BY_IND_Demand_Drivers!$B$5:$J$100,9,FALSE)</f>
        <v>0</v>
      </c>
      <c r="N540" s="49">
        <f t="shared" si="45"/>
        <v>0.6</v>
      </c>
    </row>
    <row r="541" spans="1:14">
      <c r="A541" s="16">
        <f t="shared" si="49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 t="shared" si="46"/>
        <v>0.15774113051859096</v>
      </c>
      <c r="H541" s="16">
        <f t="shared" si="47"/>
        <v>0</v>
      </c>
      <c r="I541" s="16">
        <f t="shared" si="48"/>
        <v>0</v>
      </c>
      <c r="K541" s="16">
        <f>VLOOKUP($D541,'Growth rate'!$B$3:$S$93,8,FALSE)*VLOOKUP($F541,BY_IND_Demand_Drivers!$B$5:$J$100,7,FALSE)</f>
        <v>0.26290188419765159</v>
      </c>
      <c r="L541" s="16">
        <f>VLOOKUP($D541,'Growth rate'!$B$3:$S$93,8,FALSE)*VLOOKUP($F541,BY_IND_Demand_Drivers!$B$5:$J$100,8,FALSE)</f>
        <v>0</v>
      </c>
      <c r="M541" s="16">
        <f>VLOOKUP($D541,'Growth rate'!$B$3:$S$93,8,FALSE)*VLOOKUP($F541,BY_IND_Demand_Drivers!$B$5:$J$100,9,FALSE)</f>
        <v>0</v>
      </c>
      <c r="N541" s="49">
        <f t="shared" si="45"/>
        <v>0.6</v>
      </c>
    </row>
    <row r="542" spans="1:14">
      <c r="A542" s="16">
        <f t="shared" si="49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 t="shared" si="46"/>
        <v>0.1602649886068884</v>
      </c>
      <c r="H542" s="16">
        <f t="shared" si="47"/>
        <v>0</v>
      </c>
      <c r="I542" s="16">
        <f t="shared" si="48"/>
        <v>0</v>
      </c>
      <c r="K542" s="16">
        <f>VLOOKUP($D542,'Growth rate'!$B$3:$S$93,8,FALSE)*VLOOKUP($F542,BY_IND_Demand_Drivers!$B$5:$J$100,7,FALSE)</f>
        <v>0.26710831434481402</v>
      </c>
      <c r="L542" s="16">
        <f>VLOOKUP($D542,'Growth rate'!$B$3:$S$93,8,FALSE)*VLOOKUP($F542,BY_IND_Demand_Drivers!$B$5:$J$100,8,FALSE)</f>
        <v>0</v>
      </c>
      <c r="M542" s="16">
        <f>VLOOKUP($D542,'Growth rate'!$B$3:$S$93,8,FALSE)*VLOOKUP($F542,BY_IND_Demand_Drivers!$B$5:$J$100,9,FALSE)</f>
        <v>0</v>
      </c>
      <c r="N542" s="49">
        <f t="shared" si="45"/>
        <v>0.6</v>
      </c>
    </row>
    <row r="543" spans="1:14">
      <c r="A543" s="16">
        <f t="shared" si="49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 t="shared" si="46"/>
        <v>0.1628292284245986</v>
      </c>
      <c r="H543" s="16">
        <f t="shared" si="47"/>
        <v>0</v>
      </c>
      <c r="I543" s="16">
        <f t="shared" si="48"/>
        <v>0</v>
      </c>
      <c r="K543" s="16">
        <f>VLOOKUP($D543,'Growth rate'!$B$3:$S$93,8,FALSE)*VLOOKUP($F543,BY_IND_Demand_Drivers!$B$5:$J$100,7,FALSE)</f>
        <v>0.27138204737433103</v>
      </c>
      <c r="L543" s="16">
        <f>VLOOKUP($D543,'Growth rate'!$B$3:$S$93,8,FALSE)*VLOOKUP($F543,BY_IND_Demand_Drivers!$B$5:$J$100,8,FALSE)</f>
        <v>0</v>
      </c>
      <c r="M543" s="16">
        <f>VLOOKUP($D543,'Growth rate'!$B$3:$S$93,8,FALSE)*VLOOKUP($F543,BY_IND_Demand_Drivers!$B$5:$J$100,9,FALSE)</f>
        <v>0</v>
      </c>
      <c r="N543" s="49">
        <f t="shared" si="45"/>
        <v>0.6</v>
      </c>
    </row>
    <row r="544" spans="1:14">
      <c r="A544" s="16">
        <f t="shared" si="49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 t="shared" si="46"/>
        <v>0.16543449607939223</v>
      </c>
      <c r="H544" s="16">
        <f t="shared" si="47"/>
        <v>0</v>
      </c>
      <c r="I544" s="16">
        <f t="shared" si="48"/>
        <v>0</v>
      </c>
      <c r="K544" s="16">
        <f>VLOOKUP($D544,'Growth rate'!$B$3:$S$93,8,FALSE)*VLOOKUP($F544,BY_IND_Demand_Drivers!$B$5:$J$100,7,FALSE)</f>
        <v>0.27572416013232037</v>
      </c>
      <c r="L544" s="16">
        <f>VLOOKUP($D544,'Growth rate'!$B$3:$S$93,8,FALSE)*VLOOKUP($F544,BY_IND_Demand_Drivers!$B$5:$J$100,8,FALSE)</f>
        <v>0</v>
      </c>
      <c r="M544" s="16">
        <f>VLOOKUP($D544,'Growth rate'!$B$3:$S$93,8,FALSE)*VLOOKUP($F544,BY_IND_Demand_Drivers!$B$5:$J$100,9,FALSE)</f>
        <v>0</v>
      </c>
      <c r="N544" s="49">
        <f t="shared" si="45"/>
        <v>0.6</v>
      </c>
    </row>
    <row r="545" spans="1:14">
      <c r="A545" s="16">
        <f t="shared" si="49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 t="shared" si="46"/>
        <v>0.16808144801666247</v>
      </c>
      <c r="H545" s="16">
        <f t="shared" si="47"/>
        <v>0</v>
      </c>
      <c r="I545" s="16">
        <f t="shared" si="48"/>
        <v>0</v>
      </c>
      <c r="K545" s="16">
        <f>VLOOKUP($D545,'Growth rate'!$B$3:$S$93,8,FALSE)*VLOOKUP($F545,BY_IND_Demand_Drivers!$B$5:$J$100,7,FALSE)</f>
        <v>0.28013574669443747</v>
      </c>
      <c r="L545" s="16">
        <f>VLOOKUP($D545,'Growth rate'!$B$3:$S$93,8,FALSE)*VLOOKUP($F545,BY_IND_Demand_Drivers!$B$5:$J$100,8,FALSE)</f>
        <v>0</v>
      </c>
      <c r="M545" s="16">
        <f>VLOOKUP($D545,'Growth rate'!$B$3:$S$93,8,FALSE)*VLOOKUP($F545,BY_IND_Demand_Drivers!$B$5:$J$100,9,FALSE)</f>
        <v>0</v>
      </c>
      <c r="N545" s="49">
        <f t="shared" si="45"/>
        <v>0.6</v>
      </c>
    </row>
    <row r="546" spans="1:14">
      <c r="A546" s="16">
        <f t="shared" si="49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 t="shared" si="46"/>
        <v>0.17077075118492907</v>
      </c>
      <c r="H546" s="16">
        <f t="shared" si="47"/>
        <v>0</v>
      </c>
      <c r="I546" s="16">
        <f t="shared" si="48"/>
        <v>0</v>
      </c>
      <c r="K546" s="16">
        <f>VLOOKUP($D546,'Growth rate'!$B$3:$S$93,8,FALSE)*VLOOKUP($F546,BY_IND_Demand_Drivers!$B$5:$J$100,7,FALSE)</f>
        <v>0.28461791864154845</v>
      </c>
      <c r="L546" s="16">
        <f>VLOOKUP($D546,'Growth rate'!$B$3:$S$93,8,FALSE)*VLOOKUP($F546,BY_IND_Demand_Drivers!$B$5:$J$100,8,FALSE)</f>
        <v>0</v>
      </c>
      <c r="M546" s="16">
        <f>VLOOKUP($D546,'Growth rate'!$B$3:$S$93,8,FALSE)*VLOOKUP($F546,BY_IND_Demand_Drivers!$B$5:$J$100,9,FALSE)</f>
        <v>0</v>
      </c>
      <c r="N546" s="49">
        <f t="shared" si="45"/>
        <v>0.6</v>
      </c>
    </row>
    <row r="547" spans="1:14">
      <c r="A547" s="16">
        <f t="shared" si="49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 t="shared" si="46"/>
        <v>0.17350308320388796</v>
      </c>
      <c r="H547" s="16">
        <f t="shared" si="47"/>
        <v>0</v>
      </c>
      <c r="I547" s="16">
        <f t="shared" si="48"/>
        <v>0</v>
      </c>
      <c r="K547" s="16">
        <f>VLOOKUP($D547,'Growth rate'!$B$3:$S$93,8,FALSE)*VLOOKUP($F547,BY_IND_Demand_Drivers!$B$5:$J$100,7,FALSE)</f>
        <v>0.28917180533981329</v>
      </c>
      <c r="L547" s="16">
        <f>VLOOKUP($D547,'Growth rate'!$B$3:$S$93,8,FALSE)*VLOOKUP($F547,BY_IND_Demand_Drivers!$B$5:$J$100,8,FALSE)</f>
        <v>0</v>
      </c>
      <c r="M547" s="16">
        <f>VLOOKUP($D547,'Growth rate'!$B$3:$S$93,8,FALSE)*VLOOKUP($F547,BY_IND_Demand_Drivers!$B$5:$J$100,9,FALSE)</f>
        <v>0</v>
      </c>
      <c r="N547" s="49">
        <f t="shared" si="45"/>
        <v>0.6</v>
      </c>
    </row>
    <row r="548" spans="1:14">
      <c r="A548" s="16">
        <f t="shared" si="49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 t="shared" si="46"/>
        <v>0.17627913253515018</v>
      </c>
      <c r="H548" s="16">
        <f t="shared" si="47"/>
        <v>0</v>
      </c>
      <c r="I548" s="16">
        <f t="shared" si="48"/>
        <v>0</v>
      </c>
      <c r="K548" s="16">
        <f>VLOOKUP($D548,'Growth rate'!$B$3:$S$93,8,FALSE)*VLOOKUP($F548,BY_IND_Demand_Drivers!$B$5:$J$100,7,FALSE)</f>
        <v>0.29379855422525031</v>
      </c>
      <c r="L548" s="16">
        <f>VLOOKUP($D548,'Growth rate'!$B$3:$S$93,8,FALSE)*VLOOKUP($F548,BY_IND_Demand_Drivers!$B$5:$J$100,8,FALSE)</f>
        <v>0</v>
      </c>
      <c r="M548" s="16">
        <f>VLOOKUP($D548,'Growth rate'!$B$3:$S$93,8,FALSE)*VLOOKUP($F548,BY_IND_Demand_Drivers!$B$5:$J$100,9,FALSE)</f>
        <v>0</v>
      </c>
      <c r="N548" s="49">
        <f t="shared" si="45"/>
        <v>0.6</v>
      </c>
    </row>
    <row r="549" spans="1:14">
      <c r="A549" s="16">
        <f t="shared" si="49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 t="shared" si="46"/>
        <v>0.17909959865571254</v>
      </c>
      <c r="H549" s="16">
        <f t="shared" si="47"/>
        <v>0</v>
      </c>
      <c r="I549" s="16">
        <f t="shared" si="48"/>
        <v>0</v>
      </c>
      <c r="K549" s="16">
        <f>VLOOKUP($D549,'Growth rate'!$B$3:$S$93,8,FALSE)*VLOOKUP($F549,BY_IND_Demand_Drivers!$B$5:$J$100,7,FALSE)</f>
        <v>0.29849933109285426</v>
      </c>
      <c r="L549" s="16">
        <f>VLOOKUP($D549,'Growth rate'!$B$3:$S$93,8,FALSE)*VLOOKUP($F549,BY_IND_Demand_Drivers!$B$5:$J$100,8,FALSE)</f>
        <v>0</v>
      </c>
      <c r="M549" s="16">
        <f>VLOOKUP($D549,'Growth rate'!$B$3:$S$93,8,FALSE)*VLOOKUP($F549,BY_IND_Demand_Drivers!$B$5:$J$100,9,FALSE)</f>
        <v>0</v>
      </c>
      <c r="N549" s="49">
        <f t="shared" si="45"/>
        <v>0.6</v>
      </c>
    </row>
    <row r="550" spans="1:14">
      <c r="A550" s="16">
        <f t="shared" si="49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 t="shared" si="46"/>
        <v>0.18196519223420396</v>
      </c>
      <c r="H550" s="16">
        <f t="shared" si="47"/>
        <v>0</v>
      </c>
      <c r="I550" s="16">
        <f t="shared" si="48"/>
        <v>0</v>
      </c>
      <c r="K550" s="16">
        <f>VLOOKUP($D550,'Growth rate'!$B$3:$S$93,8,FALSE)*VLOOKUP($F550,BY_IND_Demand_Drivers!$B$5:$J$100,7,FALSE)</f>
        <v>0.30327532039033994</v>
      </c>
      <c r="L550" s="16">
        <f>VLOOKUP($D550,'Growth rate'!$B$3:$S$93,8,FALSE)*VLOOKUP($F550,BY_IND_Demand_Drivers!$B$5:$J$100,8,FALSE)</f>
        <v>0</v>
      </c>
      <c r="M550" s="16">
        <f>VLOOKUP($D550,'Growth rate'!$B$3:$S$93,8,FALSE)*VLOOKUP($F550,BY_IND_Demand_Drivers!$B$5:$J$100,9,FALSE)</f>
        <v>0</v>
      </c>
      <c r="N550" s="49">
        <f t="shared" si="45"/>
        <v>0.6</v>
      </c>
    </row>
    <row r="551" spans="1:14">
      <c r="A551" s="16">
        <f t="shared" si="49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 t="shared" si="46"/>
        <v>0.18487663530995121</v>
      </c>
      <c r="H551" s="16">
        <f t="shared" si="47"/>
        <v>0</v>
      </c>
      <c r="I551" s="16">
        <f t="shared" si="48"/>
        <v>0</v>
      </c>
      <c r="K551" s="16">
        <f>VLOOKUP($D551,'Growth rate'!$B$3:$S$93,8,FALSE)*VLOOKUP($F551,BY_IND_Demand_Drivers!$B$5:$J$100,7,FALSE)</f>
        <v>0.30812772551658535</v>
      </c>
      <c r="L551" s="16">
        <f>VLOOKUP($D551,'Growth rate'!$B$3:$S$93,8,FALSE)*VLOOKUP($F551,BY_IND_Demand_Drivers!$B$5:$J$100,8,FALSE)</f>
        <v>0</v>
      </c>
      <c r="M551" s="16">
        <f>VLOOKUP($D551,'Growth rate'!$B$3:$S$93,8,FALSE)*VLOOKUP($F551,BY_IND_Demand_Drivers!$B$5:$J$100,9,FALSE)</f>
        <v>0</v>
      </c>
      <c r="N551" s="49">
        <f t="shared" si="45"/>
        <v>0.6</v>
      </c>
    </row>
    <row r="552" spans="1:14">
      <c r="A552" s="16">
        <f t="shared" si="49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 t="shared" si="46"/>
        <v>0.1878346614749104</v>
      </c>
      <c r="H552" s="16">
        <f t="shared" si="47"/>
        <v>0</v>
      </c>
      <c r="I552" s="16">
        <f t="shared" si="48"/>
        <v>0</v>
      </c>
      <c r="K552" s="16">
        <f>VLOOKUP($D552,'Growth rate'!$B$3:$S$93,8,FALSE)*VLOOKUP($F552,BY_IND_Demand_Drivers!$B$5:$J$100,7,FALSE)</f>
        <v>0.31305776912485067</v>
      </c>
      <c r="L552" s="16">
        <f>VLOOKUP($D552,'Growth rate'!$B$3:$S$93,8,FALSE)*VLOOKUP($F552,BY_IND_Demand_Drivers!$B$5:$J$100,8,FALSE)</f>
        <v>0</v>
      </c>
      <c r="M552" s="16">
        <f>VLOOKUP($D552,'Growth rate'!$B$3:$S$93,8,FALSE)*VLOOKUP($F552,BY_IND_Demand_Drivers!$B$5:$J$100,9,FALSE)</f>
        <v>0</v>
      </c>
      <c r="N552" s="49">
        <f t="shared" si="45"/>
        <v>0.6</v>
      </c>
    </row>
    <row r="553" spans="1:14">
      <c r="A553" s="16">
        <f t="shared" si="49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 t="shared" si="46"/>
        <v>0.19084001605850898</v>
      </c>
      <c r="H553" s="16">
        <f t="shared" si="47"/>
        <v>0</v>
      </c>
      <c r="I553" s="16">
        <f t="shared" si="48"/>
        <v>0</v>
      </c>
      <c r="K553" s="16">
        <f>VLOOKUP($D553,'Growth rate'!$B$3:$S$93,8,FALSE)*VLOOKUP($F553,BY_IND_Demand_Drivers!$B$5:$J$100,7,FALSE)</f>
        <v>0.31806669343084831</v>
      </c>
      <c r="L553" s="16">
        <f>VLOOKUP($D553,'Growth rate'!$B$3:$S$93,8,FALSE)*VLOOKUP($F553,BY_IND_Demand_Drivers!$B$5:$J$100,8,FALSE)</f>
        <v>0</v>
      </c>
      <c r="M553" s="16">
        <f>VLOOKUP($D553,'Growth rate'!$B$3:$S$93,8,FALSE)*VLOOKUP($F553,BY_IND_Demand_Drivers!$B$5:$J$100,9,FALSE)</f>
        <v>0</v>
      </c>
      <c r="N553" s="49">
        <f t="shared" si="45"/>
        <v>0.6</v>
      </c>
    </row>
    <row r="554" spans="1:14">
      <c r="A554" s="16">
        <f t="shared" si="49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 t="shared" si="46"/>
        <v>0.19389345631544508</v>
      </c>
      <c r="H554" s="16">
        <f t="shared" si="47"/>
        <v>0</v>
      </c>
      <c r="I554" s="16">
        <f t="shared" si="48"/>
        <v>0</v>
      </c>
      <c r="K554" s="16">
        <f>VLOOKUP($D554,'Growth rate'!$B$3:$S$93,8,FALSE)*VLOOKUP($F554,BY_IND_Demand_Drivers!$B$5:$J$100,7,FALSE)</f>
        <v>0.3231557605257418</v>
      </c>
      <c r="L554" s="16">
        <f>VLOOKUP($D554,'Growth rate'!$B$3:$S$93,8,FALSE)*VLOOKUP($F554,BY_IND_Demand_Drivers!$B$5:$J$100,8,FALSE)</f>
        <v>0</v>
      </c>
      <c r="M554" s="16">
        <f>VLOOKUP($D554,'Growth rate'!$B$3:$S$93,8,FALSE)*VLOOKUP($F554,BY_IND_Demand_Drivers!$B$5:$J$100,9,FALSE)</f>
        <v>0</v>
      </c>
      <c r="N554" s="49">
        <f t="shared" si="45"/>
        <v>0.6</v>
      </c>
    </row>
    <row r="555" spans="1:14">
      <c r="A555" s="16">
        <f t="shared" si="49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 t="shared" si="46"/>
        <v>0.19699575161649227</v>
      </c>
      <c r="H555" s="16">
        <f t="shared" si="47"/>
        <v>0</v>
      </c>
      <c r="I555" s="16">
        <f t="shared" si="48"/>
        <v>0</v>
      </c>
      <c r="K555" s="16">
        <f>VLOOKUP($D555,'Growth rate'!$B$3:$S$93,8,FALSE)*VLOOKUP($F555,BY_IND_Demand_Drivers!$B$5:$J$100,7,FALSE)</f>
        <v>0.32832625269415378</v>
      </c>
      <c r="L555" s="16">
        <f>VLOOKUP($D555,'Growth rate'!$B$3:$S$93,8,FALSE)*VLOOKUP($F555,BY_IND_Demand_Drivers!$B$5:$J$100,8,FALSE)</f>
        <v>0</v>
      </c>
      <c r="M555" s="16">
        <f>VLOOKUP($D555,'Growth rate'!$B$3:$S$93,8,FALSE)*VLOOKUP($F555,BY_IND_Demand_Drivers!$B$5:$J$100,9,FALSE)</f>
        <v>0</v>
      </c>
      <c r="N555" s="49">
        <f t="shared" si="45"/>
        <v>0.6</v>
      </c>
    </row>
    <row r="556" spans="1:14">
      <c r="A556" s="16">
        <f t="shared" si="49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 t="shared" si="46"/>
        <v>0.20014768364235616</v>
      </c>
      <c r="H556" s="16">
        <f t="shared" si="47"/>
        <v>0</v>
      </c>
      <c r="I556" s="16">
        <f t="shared" si="48"/>
        <v>0</v>
      </c>
      <c r="K556" s="16">
        <f>VLOOKUP($D556,'Growth rate'!$B$3:$S$93,8,FALSE)*VLOOKUP($F556,BY_IND_Demand_Drivers!$B$5:$J$100,7,FALSE)</f>
        <v>0.3335794727372603</v>
      </c>
      <c r="L556" s="16">
        <f>VLOOKUP($D556,'Growth rate'!$B$3:$S$93,8,FALSE)*VLOOKUP($F556,BY_IND_Demand_Drivers!$B$5:$J$100,8,FALSE)</f>
        <v>0</v>
      </c>
      <c r="M556" s="16">
        <f>VLOOKUP($D556,'Growth rate'!$B$3:$S$93,8,FALSE)*VLOOKUP($F556,BY_IND_Demand_Drivers!$B$5:$J$100,9,FALSE)</f>
        <v>0</v>
      </c>
      <c r="N556" s="49">
        <f t="shared" si="45"/>
        <v>0.6</v>
      </c>
    </row>
    <row r="557" spans="1:14">
      <c r="A557" s="16">
        <f t="shared" si="49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 t="shared" si="46"/>
        <v>0.20335004658063383</v>
      </c>
      <c r="H557" s="16">
        <f t="shared" si="47"/>
        <v>0</v>
      </c>
      <c r="I557" s="16">
        <f t="shared" si="48"/>
        <v>0</v>
      </c>
      <c r="K557" s="16">
        <f>VLOOKUP($D557,'Growth rate'!$B$3:$S$93,8,FALSE)*VLOOKUP($F557,BY_IND_Demand_Drivers!$B$5:$J$100,7,FALSE)</f>
        <v>0.33891674430105639</v>
      </c>
      <c r="L557" s="16">
        <f>VLOOKUP($D557,'Growth rate'!$B$3:$S$93,8,FALSE)*VLOOKUP($F557,BY_IND_Demand_Drivers!$B$5:$J$100,8,FALSE)</f>
        <v>0</v>
      </c>
      <c r="M557" s="16">
        <f>VLOOKUP($D557,'Growth rate'!$B$3:$S$93,8,FALSE)*VLOOKUP($F557,BY_IND_Demand_Drivers!$B$5:$J$100,9,FALSE)</f>
        <v>0</v>
      </c>
      <c r="N557" s="49">
        <f t="shared" si="45"/>
        <v>0.6</v>
      </c>
    </row>
    <row r="558" spans="1:14">
      <c r="A558" s="16">
        <f t="shared" si="49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 t="shared" si="46"/>
        <v>0.20660364732592401</v>
      </c>
      <c r="H558" s="16">
        <f t="shared" si="47"/>
        <v>0</v>
      </c>
      <c r="I558" s="16">
        <f t="shared" si="48"/>
        <v>0</v>
      </c>
      <c r="K558" s="16">
        <f>VLOOKUP($D558,'Growth rate'!$B$3:$S$93,8,FALSE)*VLOOKUP($F558,BY_IND_Demand_Drivers!$B$5:$J$100,7,FALSE)</f>
        <v>0.34433941220987335</v>
      </c>
      <c r="L558" s="16">
        <f>VLOOKUP($D558,'Growth rate'!$B$3:$S$93,8,FALSE)*VLOOKUP($F558,BY_IND_Demand_Drivers!$B$5:$J$100,8,FALSE)</f>
        <v>0</v>
      </c>
      <c r="M558" s="16">
        <f>VLOOKUP($D558,'Growth rate'!$B$3:$S$93,8,FALSE)*VLOOKUP($F558,BY_IND_Demand_Drivers!$B$5:$J$100,9,FALSE)</f>
        <v>0</v>
      </c>
      <c r="N558" s="49">
        <f t="shared" si="45"/>
        <v>0.6</v>
      </c>
    </row>
    <row r="559" spans="1:14">
      <c r="A559" s="16">
        <f t="shared" si="49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 t="shared" si="46"/>
        <v>0.20990930568313881</v>
      </c>
      <c r="H559" s="16">
        <f t="shared" si="47"/>
        <v>0</v>
      </c>
      <c r="I559" s="16">
        <f t="shared" si="48"/>
        <v>0</v>
      </c>
      <c r="K559" s="16">
        <f>VLOOKUP($D559,'Growth rate'!$B$3:$S$93,8,FALSE)*VLOOKUP($F559,BY_IND_Demand_Drivers!$B$5:$J$100,7,FALSE)</f>
        <v>0.34984884280523137</v>
      </c>
      <c r="L559" s="16">
        <f>VLOOKUP($D559,'Growth rate'!$B$3:$S$93,8,FALSE)*VLOOKUP($F559,BY_IND_Demand_Drivers!$B$5:$J$100,8,FALSE)</f>
        <v>0</v>
      </c>
      <c r="M559" s="16">
        <f>VLOOKUP($D559,'Growth rate'!$B$3:$S$93,8,FALSE)*VLOOKUP($F559,BY_IND_Demand_Drivers!$B$5:$J$100,9,FALSE)</f>
        <v>0</v>
      </c>
      <c r="N559" s="49">
        <f t="shared" si="45"/>
        <v>0.6</v>
      </c>
    </row>
    <row r="560" spans="1:14">
      <c r="A560" s="16">
        <f t="shared" si="49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 t="shared" si="46"/>
        <v>0.21326785457406902</v>
      </c>
      <c r="H560" s="16">
        <f t="shared" si="47"/>
        <v>0</v>
      </c>
      <c r="I560" s="16">
        <f t="shared" si="48"/>
        <v>0</v>
      </c>
      <c r="K560" s="16">
        <f>VLOOKUP($D560,'Growth rate'!$B$3:$S$93,8,FALSE)*VLOOKUP($F560,BY_IND_Demand_Drivers!$B$5:$J$100,7,FALSE)</f>
        <v>0.35544642429011503</v>
      </c>
      <c r="L560" s="16">
        <f>VLOOKUP($D560,'Growth rate'!$B$3:$S$93,8,FALSE)*VLOOKUP($F560,BY_IND_Demand_Drivers!$B$5:$J$100,8,FALSE)</f>
        <v>0</v>
      </c>
      <c r="M560" s="16">
        <f>VLOOKUP($D560,'Growth rate'!$B$3:$S$93,8,FALSE)*VLOOKUP($F560,BY_IND_Demand_Drivers!$B$5:$J$100,9,FALSE)</f>
        <v>0</v>
      </c>
      <c r="N560" s="49">
        <f t="shared" si="45"/>
        <v>0.6</v>
      </c>
    </row>
    <row r="561" spans="1:14">
      <c r="A561" s="16">
        <f t="shared" si="49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 t="shared" si="46"/>
        <v>0.21668014024725413</v>
      </c>
      <c r="H561" s="16">
        <f t="shared" si="47"/>
        <v>0</v>
      </c>
      <c r="I561" s="16">
        <f t="shared" si="48"/>
        <v>0</v>
      </c>
      <c r="K561" s="16">
        <f>VLOOKUP($D561,'Growth rate'!$B$3:$S$93,8,FALSE)*VLOOKUP($F561,BY_IND_Demand_Drivers!$B$5:$J$100,7,FALSE)</f>
        <v>0.36113356707875688</v>
      </c>
      <c r="L561" s="16">
        <f>VLOOKUP($D561,'Growth rate'!$B$3:$S$93,8,FALSE)*VLOOKUP($F561,BY_IND_Demand_Drivers!$B$5:$J$100,8,FALSE)</f>
        <v>0</v>
      </c>
      <c r="M561" s="16">
        <f>VLOOKUP($D561,'Growth rate'!$B$3:$S$93,8,FALSE)*VLOOKUP($F561,BY_IND_Demand_Drivers!$B$5:$J$100,9,FALSE)</f>
        <v>0</v>
      </c>
      <c r="N561" s="49">
        <f t="shared" si="45"/>
        <v>0.6</v>
      </c>
    </row>
    <row r="562" spans="1:14">
      <c r="A562" s="16">
        <f t="shared" si="49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 t="shared" si="46"/>
        <v>0.22014702249121021</v>
      </c>
      <c r="H562" s="16">
        <f t="shared" si="47"/>
        <v>0</v>
      </c>
      <c r="I562" s="16">
        <f t="shared" si="48"/>
        <v>0</v>
      </c>
      <c r="K562" s="16">
        <f>VLOOKUP($D562,'Growth rate'!$B$3:$S$93,8,FALSE)*VLOOKUP($F562,BY_IND_Demand_Drivers!$B$5:$J$100,7,FALSE)</f>
        <v>0.36691170415201702</v>
      </c>
      <c r="L562" s="16">
        <f>VLOOKUP($D562,'Growth rate'!$B$3:$S$93,8,FALSE)*VLOOKUP($F562,BY_IND_Demand_Drivers!$B$5:$J$100,8,FALSE)</f>
        <v>0</v>
      </c>
      <c r="M562" s="16">
        <f>VLOOKUP($D562,'Growth rate'!$B$3:$S$93,8,FALSE)*VLOOKUP($F562,BY_IND_Demand_Drivers!$B$5:$J$100,9,FALSE)</f>
        <v>0</v>
      </c>
      <c r="N562" s="49">
        <f t="shared" si="45"/>
        <v>0.6</v>
      </c>
    </row>
    <row r="563" spans="1:14">
      <c r="A563" s="16">
        <f t="shared" si="49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 t="shared" si="46"/>
        <v>0.22366937485106958</v>
      </c>
      <c r="H563" s="16">
        <f t="shared" si="47"/>
        <v>0</v>
      </c>
      <c r="I563" s="16">
        <f t="shared" si="48"/>
        <v>0</v>
      </c>
      <c r="K563" s="16">
        <f>VLOOKUP($D563,'Growth rate'!$B$3:$S$93,8,FALSE)*VLOOKUP($F563,BY_IND_Demand_Drivers!$B$5:$J$100,7,FALSE)</f>
        <v>0.37278229141844932</v>
      </c>
      <c r="L563" s="16">
        <f>VLOOKUP($D563,'Growth rate'!$B$3:$S$93,8,FALSE)*VLOOKUP($F563,BY_IND_Demand_Drivers!$B$5:$J$100,8,FALSE)</f>
        <v>0</v>
      </c>
      <c r="M563" s="16">
        <f>VLOOKUP($D563,'Growth rate'!$B$3:$S$93,8,FALSE)*VLOOKUP($F563,BY_IND_Demand_Drivers!$B$5:$J$100,9,FALSE)</f>
        <v>0</v>
      </c>
      <c r="N563" s="49">
        <f t="shared" si="45"/>
        <v>0.6</v>
      </c>
    </row>
    <row r="564" spans="1:14">
      <c r="A564" s="16">
        <f t="shared" si="49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 t="shared" si="46"/>
        <v>0.22724808484868667</v>
      </c>
      <c r="H564" s="16">
        <f t="shared" si="47"/>
        <v>0</v>
      </c>
      <c r="I564" s="16">
        <f t="shared" si="48"/>
        <v>0</v>
      </c>
      <c r="K564" s="16">
        <f>VLOOKUP($D564,'Growth rate'!$B$3:$S$93,8,FALSE)*VLOOKUP($F564,BY_IND_Demand_Drivers!$B$5:$J$100,7,FALSE)</f>
        <v>0.37874680808114447</v>
      </c>
      <c r="L564" s="16">
        <f>VLOOKUP($D564,'Growth rate'!$B$3:$S$93,8,FALSE)*VLOOKUP($F564,BY_IND_Demand_Drivers!$B$5:$J$100,8,FALSE)</f>
        <v>0</v>
      </c>
      <c r="M564" s="16">
        <f>VLOOKUP($D564,'Growth rate'!$B$3:$S$93,8,FALSE)*VLOOKUP($F564,BY_IND_Demand_Drivers!$B$5:$J$100,9,FALSE)</f>
        <v>0</v>
      </c>
      <c r="N564" s="49">
        <f t="shared" si="45"/>
        <v>0.6</v>
      </c>
    </row>
    <row r="565" spans="1:14">
      <c r="A565" s="16">
        <f t="shared" si="49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 t="shared" si="46"/>
        <v>0.23088405420626568</v>
      </c>
      <c r="H565" s="16">
        <f t="shared" si="47"/>
        <v>0</v>
      </c>
      <c r="I565" s="16">
        <f t="shared" si="48"/>
        <v>0</v>
      </c>
      <c r="K565" s="16">
        <f>VLOOKUP($D565,'Growth rate'!$B$3:$S$93,8,FALSE)*VLOOKUP($F565,BY_IND_Demand_Drivers!$B$5:$J$100,7,FALSE)</f>
        <v>0.38480675701044281</v>
      </c>
      <c r="L565" s="16">
        <f>VLOOKUP($D565,'Growth rate'!$B$3:$S$93,8,FALSE)*VLOOKUP($F565,BY_IND_Demand_Drivers!$B$5:$J$100,8,FALSE)</f>
        <v>0</v>
      </c>
      <c r="M565" s="16">
        <f>VLOOKUP($D565,'Growth rate'!$B$3:$S$93,8,FALSE)*VLOOKUP($F565,BY_IND_Demand_Drivers!$B$5:$J$100,9,FALSE)</f>
        <v>0</v>
      </c>
      <c r="N565" s="49">
        <f t="shared" si="45"/>
        <v>0.6</v>
      </c>
    </row>
    <row r="566" spans="1:14">
      <c r="A566" s="16">
        <f t="shared" si="49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 t="shared" si="46"/>
        <v>0.23457819907356595</v>
      </c>
      <c r="H566" s="16">
        <f t="shared" si="47"/>
        <v>0</v>
      </c>
      <c r="I566" s="16">
        <f t="shared" si="48"/>
        <v>0</v>
      </c>
      <c r="K566" s="16">
        <f>VLOOKUP($D566,'Growth rate'!$B$3:$S$93,8,FALSE)*VLOOKUP($F566,BY_IND_Demand_Drivers!$B$5:$J$100,7,FALSE)</f>
        <v>0.39096366512260994</v>
      </c>
      <c r="L566" s="16">
        <f>VLOOKUP($D566,'Growth rate'!$B$3:$S$93,8,FALSE)*VLOOKUP($F566,BY_IND_Demand_Drivers!$B$5:$J$100,8,FALSE)</f>
        <v>0</v>
      </c>
      <c r="M566" s="16">
        <f>VLOOKUP($D566,'Growth rate'!$B$3:$S$93,8,FALSE)*VLOOKUP($F566,BY_IND_Demand_Drivers!$B$5:$J$100,9,FALSE)</f>
        <v>0</v>
      </c>
      <c r="N566" s="49">
        <f t="shared" si="45"/>
        <v>0.6</v>
      </c>
    </row>
    <row r="567" spans="1:14">
      <c r="A567" s="16">
        <f t="shared" si="49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 t="shared" si="46"/>
        <v>0.23833145025874303</v>
      </c>
      <c r="H567" s="16">
        <f t="shared" si="47"/>
        <v>0</v>
      </c>
      <c r="I567" s="16">
        <f t="shared" si="48"/>
        <v>0</v>
      </c>
      <c r="K567" s="16">
        <f>VLOOKUP($D567,'Growth rate'!$B$3:$S$93,8,FALSE)*VLOOKUP($F567,BY_IND_Demand_Drivers!$B$5:$J$100,7,FALSE)</f>
        <v>0.39721908376457171</v>
      </c>
      <c r="L567" s="16">
        <f>VLOOKUP($D567,'Growth rate'!$B$3:$S$93,8,FALSE)*VLOOKUP($F567,BY_IND_Demand_Drivers!$B$5:$J$100,8,FALSE)</f>
        <v>0</v>
      </c>
      <c r="M567" s="16">
        <f>VLOOKUP($D567,'Growth rate'!$B$3:$S$93,8,FALSE)*VLOOKUP($F567,BY_IND_Demand_Drivers!$B$5:$J$100,9,FALSE)</f>
        <v>0</v>
      </c>
      <c r="N567" s="49">
        <f t="shared" ref="N567:N577" si="50">N485</f>
        <v>0.6</v>
      </c>
    </row>
    <row r="568" spans="1:14">
      <c r="A568" s="16">
        <f t="shared" si="49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 t="shared" si="46"/>
        <v>0.24214475346288292</v>
      </c>
      <c r="H568" s="16">
        <f t="shared" si="47"/>
        <v>0</v>
      </c>
      <c r="I568" s="16">
        <f t="shared" si="48"/>
        <v>0</v>
      </c>
      <c r="K568" s="16">
        <f>VLOOKUP($D568,'Growth rate'!$B$3:$S$93,8,FALSE)*VLOOKUP($F568,BY_IND_Demand_Drivers!$B$5:$J$100,7,FALSE)</f>
        <v>0.40357458910480487</v>
      </c>
      <c r="L568" s="16">
        <f>VLOOKUP($D568,'Growth rate'!$B$3:$S$93,8,FALSE)*VLOOKUP($F568,BY_IND_Demand_Drivers!$B$5:$J$100,8,FALSE)</f>
        <v>0</v>
      </c>
      <c r="M568" s="16">
        <f>VLOOKUP($D568,'Growth rate'!$B$3:$S$93,8,FALSE)*VLOOKUP($F568,BY_IND_Demand_Drivers!$B$5:$J$100,9,FALSE)</f>
        <v>0</v>
      </c>
      <c r="N568" s="49">
        <f t="shared" si="50"/>
        <v>0.6</v>
      </c>
    </row>
    <row r="569" spans="1:14">
      <c r="A569" s="16">
        <f t="shared" si="49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 t="shared" si="46"/>
        <v>0.24601906951828903</v>
      </c>
      <c r="H569" s="16">
        <f t="shared" si="47"/>
        <v>0</v>
      </c>
      <c r="I569" s="16">
        <f t="shared" si="48"/>
        <v>0</v>
      </c>
      <c r="K569" s="16">
        <f>VLOOKUP($D569,'Growth rate'!$B$3:$S$93,8,FALSE)*VLOOKUP($F569,BY_IND_Demand_Drivers!$B$5:$J$100,7,FALSE)</f>
        <v>0.41003178253048173</v>
      </c>
      <c r="L569" s="16">
        <f>VLOOKUP($D569,'Growth rate'!$B$3:$S$93,8,FALSE)*VLOOKUP($F569,BY_IND_Demand_Drivers!$B$5:$J$100,8,FALSE)</f>
        <v>0</v>
      </c>
      <c r="M569" s="16">
        <f>VLOOKUP($D569,'Growth rate'!$B$3:$S$93,8,FALSE)*VLOOKUP($F569,BY_IND_Demand_Drivers!$B$5:$J$100,9,FALSE)</f>
        <v>0</v>
      </c>
      <c r="N569" s="49">
        <f t="shared" si="50"/>
        <v>0.6</v>
      </c>
    </row>
    <row r="570" spans="1:14">
      <c r="A570" s="16">
        <f t="shared" si="49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 t="shared" si="46"/>
        <v>0.24995537463058171</v>
      </c>
      <c r="H570" s="16">
        <f t="shared" si="47"/>
        <v>0</v>
      </c>
      <c r="I570" s="16">
        <f t="shared" si="48"/>
        <v>0</v>
      </c>
      <c r="K570" s="16">
        <f>VLOOKUP($D570,'Growth rate'!$B$3:$S$93,8,FALSE)*VLOOKUP($F570,BY_IND_Demand_Drivers!$B$5:$J$100,7,FALSE)</f>
        <v>0.41659229105096951</v>
      </c>
      <c r="L570" s="16">
        <f>VLOOKUP($D570,'Growth rate'!$B$3:$S$93,8,FALSE)*VLOOKUP($F570,BY_IND_Demand_Drivers!$B$5:$J$100,8,FALSE)</f>
        <v>0</v>
      </c>
      <c r="M570" s="16">
        <f>VLOOKUP($D570,'Growth rate'!$B$3:$S$93,8,FALSE)*VLOOKUP($F570,BY_IND_Demand_Drivers!$B$5:$J$100,9,FALSE)</f>
        <v>0</v>
      </c>
      <c r="N570" s="49">
        <f t="shared" si="50"/>
        <v>0.6</v>
      </c>
    </row>
    <row r="571" spans="1:14">
      <c r="A571" s="16">
        <f t="shared" si="49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 t="shared" si="46"/>
        <v>0.25395466062467098</v>
      </c>
      <c r="H571" s="16">
        <f t="shared" si="47"/>
        <v>0</v>
      </c>
      <c r="I571" s="16">
        <f t="shared" si="48"/>
        <v>0</v>
      </c>
      <c r="K571" s="16">
        <f>VLOOKUP($D571,'Growth rate'!$B$3:$S$93,8,FALSE)*VLOOKUP($F571,BY_IND_Demand_Drivers!$B$5:$J$100,7,FALSE)</f>
        <v>0.423257767707785</v>
      </c>
      <c r="L571" s="16">
        <f>VLOOKUP($D571,'Growth rate'!$B$3:$S$93,8,FALSE)*VLOOKUP($F571,BY_IND_Demand_Drivers!$B$5:$J$100,8,FALSE)</f>
        <v>0</v>
      </c>
      <c r="M571" s="16">
        <f>VLOOKUP($D571,'Growth rate'!$B$3:$S$93,8,FALSE)*VLOOKUP($F571,BY_IND_Demand_Drivers!$B$5:$J$100,9,FALSE)</f>
        <v>0</v>
      </c>
      <c r="N571" s="49">
        <f t="shared" si="50"/>
        <v>0.6</v>
      </c>
    </row>
    <row r="572" spans="1:14">
      <c r="A572" s="16">
        <f t="shared" si="49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 t="shared" si="46"/>
        <v>0.25801793519466576</v>
      </c>
      <c r="H572" s="16">
        <f t="shared" si="47"/>
        <v>0</v>
      </c>
      <c r="I572" s="16">
        <f t="shared" si="48"/>
        <v>0</v>
      </c>
      <c r="K572" s="16">
        <f>VLOOKUP($D572,'Growth rate'!$B$3:$S$93,8,FALSE)*VLOOKUP($F572,BY_IND_Demand_Drivers!$B$5:$J$100,7,FALSE)</f>
        <v>0.43002989199110958</v>
      </c>
      <c r="L572" s="16">
        <f>VLOOKUP($D572,'Growth rate'!$B$3:$S$93,8,FALSE)*VLOOKUP($F572,BY_IND_Demand_Drivers!$B$5:$J$100,8,FALSE)</f>
        <v>0</v>
      </c>
      <c r="M572" s="16">
        <f>VLOOKUP($D572,'Growth rate'!$B$3:$S$93,8,FALSE)*VLOOKUP($F572,BY_IND_Demand_Drivers!$B$5:$J$100,9,FALSE)</f>
        <v>0</v>
      </c>
      <c r="N572" s="49">
        <f t="shared" si="50"/>
        <v>0.6</v>
      </c>
    </row>
    <row r="573" spans="1:14">
      <c r="A573" s="16">
        <f t="shared" si="49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 t="shared" si="46"/>
        <v>0.26214622215778044</v>
      </c>
      <c r="H573" s="16">
        <f t="shared" si="47"/>
        <v>0</v>
      </c>
      <c r="I573" s="16">
        <f t="shared" si="48"/>
        <v>0</v>
      </c>
      <c r="K573" s="16">
        <f>VLOOKUP($D573,'Growth rate'!$B$3:$S$93,8,FALSE)*VLOOKUP($F573,BY_IND_Demand_Drivers!$B$5:$J$100,7,FALSE)</f>
        <v>0.43691037026296742</v>
      </c>
      <c r="L573" s="16">
        <f>VLOOKUP($D573,'Growth rate'!$B$3:$S$93,8,FALSE)*VLOOKUP($F573,BY_IND_Demand_Drivers!$B$5:$J$100,8,FALSE)</f>
        <v>0</v>
      </c>
      <c r="M573" s="16">
        <f>VLOOKUP($D573,'Growth rate'!$B$3:$S$93,8,FALSE)*VLOOKUP($F573,BY_IND_Demand_Drivers!$B$5:$J$100,9,FALSE)</f>
        <v>0</v>
      </c>
      <c r="N573" s="49">
        <f t="shared" si="50"/>
        <v>0.6</v>
      </c>
    </row>
    <row r="574" spans="1:14">
      <c r="A574" s="16">
        <f t="shared" si="49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 t="shared" si="46"/>
        <v>0.26634056171230491</v>
      </c>
      <c r="H574" s="16">
        <f t="shared" si="47"/>
        <v>0</v>
      </c>
      <c r="I574" s="16">
        <f t="shared" si="48"/>
        <v>0</v>
      </c>
      <c r="K574" s="16">
        <f>VLOOKUP($D574,'Growth rate'!$B$3:$S$93,8,FALSE)*VLOOKUP($F574,BY_IND_Demand_Drivers!$B$5:$J$100,7,FALSE)</f>
        <v>0.44390093618717485</v>
      </c>
      <c r="L574" s="16">
        <f>VLOOKUP($D574,'Growth rate'!$B$3:$S$93,8,FALSE)*VLOOKUP($F574,BY_IND_Demand_Drivers!$B$5:$J$100,8,FALSE)</f>
        <v>0</v>
      </c>
      <c r="M574" s="16">
        <f>VLOOKUP($D574,'Growth rate'!$B$3:$S$93,8,FALSE)*VLOOKUP($F574,BY_IND_Demand_Drivers!$B$5:$J$100,9,FALSE)</f>
        <v>0</v>
      </c>
      <c r="N574" s="49">
        <f t="shared" si="50"/>
        <v>0.6</v>
      </c>
    </row>
    <row r="575" spans="1:14">
      <c r="A575" s="16">
        <f t="shared" si="49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 t="shared" si="46"/>
        <v>0.27060201069970174</v>
      </c>
      <c r="H575" s="16">
        <f t="shared" si="47"/>
        <v>0</v>
      </c>
      <c r="I575" s="16">
        <f t="shared" si="48"/>
        <v>0</v>
      </c>
      <c r="K575" s="16">
        <f>VLOOKUP($D575,'Growth rate'!$B$3:$S$93,8,FALSE)*VLOOKUP($F575,BY_IND_Demand_Drivers!$B$5:$J$100,7,FALSE)</f>
        <v>0.45100335116616957</v>
      </c>
      <c r="L575" s="16">
        <f>VLOOKUP($D575,'Growth rate'!$B$3:$S$93,8,FALSE)*VLOOKUP($F575,BY_IND_Demand_Drivers!$B$5:$J$100,8,FALSE)</f>
        <v>0</v>
      </c>
      <c r="M575" s="16">
        <f>VLOOKUP($D575,'Growth rate'!$B$3:$S$93,8,FALSE)*VLOOKUP($F575,BY_IND_Demand_Drivers!$B$5:$J$100,9,FALSE)</f>
        <v>0</v>
      </c>
      <c r="N575" s="49">
        <f t="shared" si="50"/>
        <v>0.6</v>
      </c>
    </row>
    <row r="576" spans="1:14">
      <c r="A576" s="16">
        <f t="shared" si="49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 t="shared" si="46"/>
        <v>0.27493164287089705</v>
      </c>
      <c r="H576" s="16">
        <f t="shared" si="47"/>
        <v>0</v>
      </c>
      <c r="I576" s="16">
        <f t="shared" si="48"/>
        <v>0</v>
      </c>
      <c r="K576" s="16">
        <f>VLOOKUP($D576,'Growth rate'!$B$3:$S$93,8,FALSE)*VLOOKUP($F576,BY_IND_Demand_Drivers!$B$5:$J$100,7,FALSE)</f>
        <v>0.45821940478482842</v>
      </c>
      <c r="L576" s="16">
        <f>VLOOKUP($D576,'Growth rate'!$B$3:$S$93,8,FALSE)*VLOOKUP($F576,BY_IND_Demand_Drivers!$B$5:$J$100,8,FALSE)</f>
        <v>0</v>
      </c>
      <c r="M576" s="16">
        <f>VLOOKUP($D576,'Growth rate'!$B$3:$S$93,8,FALSE)*VLOOKUP($F576,BY_IND_Demand_Drivers!$B$5:$J$100,9,FALSE)</f>
        <v>0</v>
      </c>
      <c r="N576" s="49">
        <f t="shared" si="50"/>
        <v>0.6</v>
      </c>
    </row>
    <row r="577" spans="1:14">
      <c r="A577" s="16">
        <f t="shared" si="49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 t="shared" si="46"/>
        <v>0.27933054915683142</v>
      </c>
      <c r="H577" s="16">
        <f t="shared" si="47"/>
        <v>0</v>
      </c>
      <c r="I577" s="16">
        <f t="shared" si="48"/>
        <v>0</v>
      </c>
      <c r="K577" s="16">
        <f>VLOOKUP($D577,'Growth rate'!$B$3:$S$93,8,FALSE)*VLOOKUP($F577,BY_IND_Demand_Drivers!$B$5:$J$100,7,FALSE)</f>
        <v>0.4655509152613857</v>
      </c>
      <c r="L577" s="16">
        <f>VLOOKUP($D577,'Growth rate'!$B$3:$S$93,8,FALSE)*VLOOKUP($F577,BY_IND_Demand_Drivers!$B$5:$J$100,8,FALSE)</f>
        <v>0</v>
      </c>
      <c r="M577" s="16">
        <f>VLOOKUP($D577,'Growth rate'!$B$3:$S$93,8,FALSE)*VLOOKUP($F577,BY_IND_Demand_Drivers!$B$5:$J$100,9,FALSE)</f>
        <v>0</v>
      </c>
      <c r="N577" s="49">
        <f t="shared" si="50"/>
        <v>0.6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556" zoomScale="85" zoomScaleNormal="85" workbookViewId="0">
      <selection activeCell="N4" sqref="N4:N577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K4*$N4</f>
        <v>211.32869973861401</v>
      </c>
      <c r="H4" s="16">
        <f t="shared" ref="H4:I4" si="0">L4*$N4</f>
        <v>0</v>
      </c>
      <c r="I4" s="16">
        <f t="shared" si="0"/>
        <v>0</v>
      </c>
      <c r="K4" s="16">
        <f>VLOOKUP($D4,'Growth rate'!$B$3:$S$93,6,FALSE)*VLOOKUP($F4,BY_IND_Demand_Drivers!$B$5:$J$100,7,FALSE)</f>
        <v>211.32869973861401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 t="shared" ref="G5:G68" si="1">K5*$N5</f>
        <v>214.81040037211733</v>
      </c>
      <c r="H5" s="16">
        <f t="shared" ref="H5:H68" si="2">L5*$N5</f>
        <v>0</v>
      </c>
      <c r="I5" s="16">
        <f t="shared" ref="I5:I68" si="3">M5*$N5</f>
        <v>0</v>
      </c>
      <c r="K5" s="16">
        <f>VLOOKUP($D5,'Growth rate'!$B$3:$S$93,6,FALSE)*VLOOKUP($F5,BY_IND_Demand_Drivers!$B$5:$J$100,7,FALSE)</f>
        <v>214.81040037211733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 t="shared" si="1"/>
        <v>218.29210100562065</v>
      </c>
      <c r="H6" s="16">
        <f t="shared" si="2"/>
        <v>0</v>
      </c>
      <c r="I6" s="16">
        <f t="shared" si="3"/>
        <v>0</v>
      </c>
      <c r="K6" s="16">
        <f>VLOOKUP($D6,'Growth rate'!$B$3:$S$93,6,FALSE)*VLOOKUP($F6,BY_IND_Demand_Drivers!$B$5:$J$100,7,FALSE)</f>
        <v>218.29210100562065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 t="shared" si="1"/>
        <v>221.77380163912397</v>
      </c>
      <c r="H7" s="16">
        <f t="shared" si="2"/>
        <v>0</v>
      </c>
      <c r="I7" s="16">
        <f t="shared" si="3"/>
        <v>0</v>
      </c>
      <c r="K7" s="16">
        <f>VLOOKUP($D7,'Growth rate'!$B$3:$S$93,6,FALSE)*VLOOKUP($F7,BY_IND_Demand_Drivers!$B$5:$J$100,7,FALSE)</f>
        <v>221.77380163912397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 t="shared" si="1"/>
        <v>225.2555022726273</v>
      </c>
      <c r="H8" s="16">
        <f t="shared" si="2"/>
        <v>0</v>
      </c>
      <c r="I8" s="16">
        <f t="shared" si="3"/>
        <v>0</v>
      </c>
      <c r="K8" s="16">
        <f>VLOOKUP($D8,'Growth rate'!$B$3:$S$93,6,FALSE)*VLOOKUP($F8,BY_IND_Demand_Drivers!$B$5:$J$100,7,FALSE)</f>
        <v>225.2555022726273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 t="shared" si="1"/>
        <v>228.73720290613056</v>
      </c>
      <c r="H9" s="16">
        <f t="shared" si="2"/>
        <v>0</v>
      </c>
      <c r="I9" s="16">
        <f t="shared" si="3"/>
        <v>0</v>
      </c>
      <c r="K9" s="16">
        <f>VLOOKUP($D9,'Growth rate'!$B$3:$S$93,6,FALSE)*VLOOKUP($F9,BY_IND_Demand_Drivers!$B$5:$J$100,7,FALSE)</f>
        <v>228.73720290613056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 t="shared" si="1"/>
        <v>208.99701318567051</v>
      </c>
      <c r="H10" s="16">
        <f t="shared" si="2"/>
        <v>0</v>
      </c>
      <c r="I10" s="16">
        <f t="shared" si="3"/>
        <v>0</v>
      </c>
      <c r="K10" s="16">
        <f>VLOOKUP($D10,'Growth rate'!$B$3:$S$93,6,FALSE)*VLOOKUP($F10,BY_IND_Demand_Drivers!$B$5:$J$100,7,FALSE)</f>
        <v>232.21890353963389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 t="shared" si="1"/>
        <v>209.77353771409213</v>
      </c>
      <c r="H11" s="16">
        <f t="shared" si="2"/>
        <v>0</v>
      </c>
      <c r="I11" s="16">
        <f t="shared" si="3"/>
        <v>0</v>
      </c>
      <c r="K11" s="16">
        <f>VLOOKUP($D11,'Growth rate'!$B$3:$S$93,6,FALSE)*VLOOKUP($F11,BY_IND_Demand_Drivers!$B$5:$J$100,7,FALSE)</f>
        <v>235.70060417313721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 t="shared" si="1"/>
        <v>210.48042822984368</v>
      </c>
      <c r="H12" s="16">
        <f t="shared" si="2"/>
        <v>0</v>
      </c>
      <c r="I12" s="16">
        <f t="shared" si="3"/>
        <v>0</v>
      </c>
      <c r="K12" s="16">
        <f>VLOOKUP($D12,'Growth rate'!$B$3:$S$93,6,FALSE)*VLOOKUP($F12,BY_IND_Demand_Drivers!$B$5:$J$100,7,FALSE)</f>
        <v>239.18230480664053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 t="shared" si="1"/>
        <v>211.11768473292514</v>
      </c>
      <c r="H13" s="16">
        <f t="shared" si="2"/>
        <v>0</v>
      </c>
      <c r="I13" s="16">
        <f t="shared" si="3"/>
        <v>0</v>
      </c>
      <c r="K13" s="16">
        <f>VLOOKUP($D13,'Growth rate'!$B$3:$S$93,6,FALSE)*VLOOKUP($F13,BY_IND_Demand_Drivers!$B$5:$J$100,7,FALSE)</f>
        <v>242.66400544014385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 t="shared" si="1"/>
        <v>211.68530722333657</v>
      </c>
      <c r="H14" s="16">
        <f t="shared" si="2"/>
        <v>0</v>
      </c>
      <c r="I14" s="16">
        <f t="shared" si="3"/>
        <v>0</v>
      </c>
      <c r="K14" s="16">
        <f>VLOOKUP($D14,'Growth rate'!$B$3:$S$93,6,FALSE)*VLOOKUP($F14,BY_IND_Demand_Drivers!$B$5:$J$100,7,FALSE)</f>
        <v>246.14570607364718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 t="shared" si="1"/>
        <v>212.1832957010779</v>
      </c>
      <c r="H15" s="16">
        <f t="shared" si="2"/>
        <v>0</v>
      </c>
      <c r="I15" s="16">
        <f t="shared" si="3"/>
        <v>0</v>
      </c>
      <c r="K15" s="16">
        <f>VLOOKUP($D15,'Growth rate'!$B$3:$S$93,6,FALSE)*VLOOKUP($F15,BY_IND_Demand_Drivers!$B$5:$J$100,7,FALSE)</f>
        <v>249.62740670715047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 t="shared" si="1"/>
        <v>211.97887739779753</v>
      </c>
      <c r="H16" s="16">
        <f t="shared" si="2"/>
        <v>0</v>
      </c>
      <c r="I16" s="16">
        <f t="shared" si="3"/>
        <v>0</v>
      </c>
      <c r="K16" s="16">
        <f>VLOOKUP($D16,'Growth rate'!$B$3:$S$93,6,FALSE)*VLOOKUP($F16,BY_IND_Demand_Drivers!$B$5:$J$100,7,FALSE)</f>
        <v>253.10910734065376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 t="shared" si="1"/>
        <v>211.68741657867957</v>
      </c>
      <c r="H17" s="16">
        <f t="shared" si="2"/>
        <v>0</v>
      </c>
      <c r="I17" s="16">
        <f t="shared" si="3"/>
        <v>0</v>
      </c>
      <c r="K17" s="16">
        <f>VLOOKUP($D17,'Growth rate'!$B$3:$S$93,6,FALSE)*VLOOKUP($F17,BY_IND_Demand_Drivers!$B$5:$J$100,7,FALSE)</f>
        <v>256.59080797415709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4">($N$35-$N$15)/($D$35-$D$15)*(D17-$D$15)+$N$15</f>
        <v>0.82499999999999996</v>
      </c>
    </row>
    <row r="18" spans="1:14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 t="shared" si="1"/>
        <v>211.30891324372405</v>
      </c>
      <c r="H18" s="16">
        <f t="shared" si="2"/>
        <v>0</v>
      </c>
      <c r="I18" s="16">
        <f t="shared" si="3"/>
        <v>0</v>
      </c>
      <c r="K18" s="16">
        <f>VLOOKUP($D18,'Growth rate'!$B$3:$S$93,6,FALSE)*VLOOKUP($F18,BY_IND_Demand_Drivers!$B$5:$J$100,7,FALSE)</f>
        <v>260.07250860766038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4"/>
        <v>0.8125</v>
      </c>
    </row>
    <row r="19" spans="1:14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 t="shared" si="1"/>
        <v>210.84336739293096</v>
      </c>
      <c r="H19" s="16">
        <f t="shared" si="2"/>
        <v>0</v>
      </c>
      <c r="I19" s="16">
        <f t="shared" si="3"/>
        <v>0</v>
      </c>
      <c r="K19" s="16">
        <f>VLOOKUP($D19,'Growth rate'!$B$3:$S$93,6,FALSE)*VLOOKUP($F19,BY_IND_Demand_Drivers!$B$5:$J$100,7,FALSE)</f>
        <v>263.55420924116373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4"/>
        <v>0.79999999999999993</v>
      </c>
    </row>
    <row r="20" spans="1:14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 t="shared" si="1"/>
        <v>210.29077902630027</v>
      </c>
      <c r="H20" s="16">
        <f t="shared" si="2"/>
        <v>0</v>
      </c>
      <c r="I20" s="16">
        <f t="shared" si="3"/>
        <v>0</v>
      </c>
      <c r="K20" s="16">
        <f>VLOOKUP($D20,'Growth rate'!$B$3:$S$93,6,FALSE)*VLOOKUP($F20,BY_IND_Demand_Drivers!$B$5:$J$100,7,FALSE)</f>
        <v>267.03590987466703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4"/>
        <v>0.78749999999999998</v>
      </c>
    </row>
    <row r="21" spans="1:14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 t="shared" si="1"/>
        <v>209.65114814383202</v>
      </c>
      <c r="H21" s="16">
        <f t="shared" si="2"/>
        <v>0</v>
      </c>
      <c r="I21" s="16">
        <f t="shared" si="3"/>
        <v>0</v>
      </c>
      <c r="K21" s="16">
        <f>VLOOKUP($D21,'Growth rate'!$B$3:$S$93,6,FALSE)*VLOOKUP($F21,BY_IND_Demand_Drivers!$B$5:$J$100,7,FALSE)</f>
        <v>270.51761050817038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4"/>
        <v>0.77499999999999991</v>
      </c>
    </row>
    <row r="22" spans="1:14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 t="shared" si="1"/>
        <v>208.92447474552617</v>
      </c>
      <c r="H22" s="16">
        <f t="shared" si="2"/>
        <v>0</v>
      </c>
      <c r="I22" s="16">
        <f t="shared" si="3"/>
        <v>0</v>
      </c>
      <c r="K22" s="16">
        <f>VLOOKUP($D22,'Growth rate'!$B$3:$S$93,6,FALSE)*VLOOKUP($F22,BY_IND_Demand_Drivers!$B$5:$J$100,7,FALSE)</f>
        <v>273.99931114167367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4"/>
        <v>0.76249999999999996</v>
      </c>
    </row>
    <row r="23" spans="1:14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 t="shared" si="1"/>
        <v>208.11075883138278</v>
      </c>
      <c r="H23" s="16">
        <f t="shared" si="2"/>
        <v>0</v>
      </c>
      <c r="I23" s="16">
        <f t="shared" si="3"/>
        <v>0</v>
      </c>
      <c r="K23" s="16">
        <f>VLOOKUP($D23,'Growth rate'!$B$3:$S$93,6,FALSE)*VLOOKUP($F23,BY_IND_Demand_Drivers!$B$5:$J$100,7,FALSE)</f>
        <v>277.48101177517702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4"/>
        <v>0.75</v>
      </c>
    </row>
    <row r="24" spans="1:14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 t="shared" si="1"/>
        <v>207.21000040140171</v>
      </c>
      <c r="H24" s="16">
        <f t="shared" si="2"/>
        <v>0</v>
      </c>
      <c r="I24" s="16">
        <f t="shared" si="3"/>
        <v>0</v>
      </c>
      <c r="K24" s="16">
        <f>VLOOKUP($D24,'Growth rate'!$B$3:$S$93,6,FALSE)*VLOOKUP($F24,BY_IND_Demand_Drivers!$B$5:$J$100,7,FALSE)</f>
        <v>280.96271240868032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4"/>
        <v>0.73749999999999993</v>
      </c>
    </row>
    <row r="25" spans="1:14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 t="shared" si="1"/>
        <v>206.22219945558311</v>
      </c>
      <c r="H25" s="16">
        <f t="shared" si="2"/>
        <v>0</v>
      </c>
      <c r="I25" s="16">
        <f t="shared" si="3"/>
        <v>0</v>
      </c>
      <c r="K25" s="16">
        <f>VLOOKUP($D25,'Growth rate'!$B$3:$S$93,6,FALSE)*VLOOKUP($F25,BY_IND_Demand_Drivers!$B$5:$J$100,7,FALSE)</f>
        <v>284.44441304218361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4"/>
        <v>0.72499999999999998</v>
      </c>
    </row>
    <row r="26" spans="1:14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 t="shared" si="1"/>
        <v>205.14735599392691</v>
      </c>
      <c r="H26" s="16">
        <f t="shared" si="2"/>
        <v>0</v>
      </c>
      <c r="I26" s="16">
        <f t="shared" si="3"/>
        <v>0</v>
      </c>
      <c r="K26" s="16">
        <f>VLOOKUP($D26,'Growth rate'!$B$3:$S$93,6,FALSE)*VLOOKUP($F26,BY_IND_Demand_Drivers!$B$5:$J$100,7,FALSE)</f>
        <v>287.92611367568691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4"/>
        <v>0.71249999999999991</v>
      </c>
    </row>
    <row r="27" spans="1:14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 t="shared" si="1"/>
        <v>203.98547001643317</v>
      </c>
      <c r="H27" s="16">
        <f t="shared" si="2"/>
        <v>0</v>
      </c>
      <c r="I27" s="16">
        <f t="shared" si="3"/>
        <v>0</v>
      </c>
      <c r="K27" s="16">
        <f>VLOOKUP($D27,'Growth rate'!$B$3:$S$93,6,FALSE)*VLOOKUP($F27,BY_IND_Demand_Drivers!$B$5:$J$100,7,FALSE)</f>
        <v>291.40781430919026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4"/>
        <v>0.7</v>
      </c>
    </row>
    <row r="28" spans="1:14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 t="shared" si="1"/>
        <v>202.73654152310181</v>
      </c>
      <c r="H28" s="16">
        <f t="shared" si="2"/>
        <v>0</v>
      </c>
      <c r="I28" s="16">
        <f t="shared" si="3"/>
        <v>0</v>
      </c>
      <c r="K28" s="16">
        <f>VLOOKUP($D28,'Growth rate'!$B$3:$S$93,6,FALSE)*VLOOKUP($F28,BY_IND_Demand_Drivers!$B$5:$J$100,7,FALSE)</f>
        <v>294.88951494269355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4"/>
        <v>0.6875</v>
      </c>
    </row>
    <row r="29" spans="1:14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 t="shared" si="1"/>
        <v>201.40057051393285</v>
      </c>
      <c r="H29" s="16">
        <f t="shared" si="2"/>
        <v>0</v>
      </c>
      <c r="I29" s="16">
        <f t="shared" si="3"/>
        <v>0</v>
      </c>
      <c r="K29" s="16">
        <f>VLOOKUP($D29,'Growth rate'!$B$3:$S$93,6,FALSE)*VLOOKUP($F29,BY_IND_Demand_Drivers!$B$5:$J$100,7,FALSE)</f>
        <v>298.37121557619685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4"/>
        <v>0.67499999999999993</v>
      </c>
    </row>
    <row r="30" spans="1:14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 t="shared" si="1"/>
        <v>199.97755698892638</v>
      </c>
      <c r="H30" s="16">
        <f t="shared" si="2"/>
        <v>0</v>
      </c>
      <c r="I30" s="16">
        <f t="shared" si="3"/>
        <v>0</v>
      </c>
      <c r="K30" s="16">
        <f>VLOOKUP($D30,'Growth rate'!$B$3:$S$93,6,FALSE)*VLOOKUP($F30,BY_IND_Demand_Drivers!$B$5:$J$100,7,FALSE)</f>
        <v>301.8529162097002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4"/>
        <v>0.66249999999999998</v>
      </c>
    </row>
    <row r="31" spans="1:14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 t="shared" si="1"/>
        <v>198.46750094808223</v>
      </c>
      <c r="H31" s="16">
        <f t="shared" si="2"/>
        <v>0</v>
      </c>
      <c r="I31" s="16">
        <f t="shared" si="3"/>
        <v>0</v>
      </c>
      <c r="K31" s="16">
        <f>VLOOKUP($D31,'Growth rate'!$B$3:$S$93,6,FALSE)*VLOOKUP($F31,BY_IND_Demand_Drivers!$B$5:$J$100,7,FALSE)</f>
        <v>305.33461684320349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4"/>
        <v>0.64999999999999991</v>
      </c>
    </row>
    <row r="32" spans="1:14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 t="shared" si="1"/>
        <v>196.87040239140057</v>
      </c>
      <c r="H32" s="16">
        <f t="shared" si="2"/>
        <v>0</v>
      </c>
      <c r="I32" s="16">
        <f t="shared" si="3"/>
        <v>0</v>
      </c>
      <c r="K32" s="16">
        <f>VLOOKUP($D32,'Growth rate'!$B$3:$S$93,6,FALSE)*VLOOKUP($F32,BY_IND_Demand_Drivers!$B$5:$J$100,7,FALSE)</f>
        <v>308.81631747670679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4"/>
        <v>0.63749999999999996</v>
      </c>
    </row>
    <row r="33" spans="1:14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 t="shared" si="1"/>
        <v>195.18626131888129</v>
      </c>
      <c r="H33" s="16">
        <f t="shared" si="2"/>
        <v>0</v>
      </c>
      <c r="I33" s="16">
        <f t="shared" si="3"/>
        <v>0</v>
      </c>
      <c r="K33" s="16">
        <f>VLOOKUP($D33,'Growth rate'!$B$3:$S$93,6,FALSE)*VLOOKUP($F33,BY_IND_Demand_Drivers!$B$5:$J$100,7,FALSE)</f>
        <v>312.29801811021008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4"/>
        <v>0.625</v>
      </c>
    </row>
    <row r="34" spans="1:14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 t="shared" si="1"/>
        <v>193.41507773052444</v>
      </c>
      <c r="H34" s="16">
        <f t="shared" si="2"/>
        <v>0</v>
      </c>
      <c r="I34" s="16">
        <f t="shared" si="3"/>
        <v>0</v>
      </c>
      <c r="K34" s="16">
        <f>VLOOKUP($D34,'Growth rate'!$B$3:$S$93,6,FALSE)*VLOOKUP($F34,BY_IND_Demand_Drivers!$B$5:$J$100,7,FALSE)</f>
        <v>315.77971874371343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4"/>
        <v>0.61249999999999993</v>
      </c>
    </row>
    <row r="35" spans="1:14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 t="shared" si="1"/>
        <v>191.55685162633003</v>
      </c>
      <c r="H35" s="16">
        <f t="shared" si="2"/>
        <v>0</v>
      </c>
      <c r="I35" s="16">
        <f t="shared" si="3"/>
        <v>0</v>
      </c>
      <c r="K35" s="16">
        <f>VLOOKUP($D35,'Growth rate'!$B$3:$S$93,6,FALSE)*VLOOKUP($F35,BY_IND_Demand_Drivers!$B$5:$J$100,7,FALSE)</f>
        <v>319.26141937721673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 t="shared" si="1"/>
        <v>194.62176125235135</v>
      </c>
      <c r="H36" s="16">
        <f t="shared" si="2"/>
        <v>0</v>
      </c>
      <c r="I36" s="16">
        <f t="shared" si="3"/>
        <v>0</v>
      </c>
      <c r="K36" s="16">
        <f>VLOOKUP($D36,'Growth rate'!$B$3:$S$93,6,FALSE)*VLOOKUP($F36,BY_IND_Demand_Drivers!$B$5:$J$100,7,FALSE)</f>
        <v>324.36960208725225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 t="shared" si="1"/>
        <v>197.73570943238892</v>
      </c>
      <c r="H37" s="16">
        <f t="shared" si="2"/>
        <v>0</v>
      </c>
      <c r="I37" s="16">
        <f t="shared" si="3"/>
        <v>0</v>
      </c>
      <c r="K37" s="16">
        <f>VLOOKUP($D37,'Growth rate'!$B$3:$S$93,6,FALSE)*VLOOKUP($F37,BY_IND_Demand_Drivers!$B$5:$J$100,7,FALSE)</f>
        <v>329.55951572064822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5">N36</f>
        <v>0.6</v>
      </c>
    </row>
    <row r="38" spans="1:14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 t="shared" si="1"/>
        <v>200.89948078330715</v>
      </c>
      <c r="H38" s="16">
        <f t="shared" si="2"/>
        <v>0</v>
      </c>
      <c r="I38" s="16">
        <f t="shared" si="3"/>
        <v>0</v>
      </c>
      <c r="K38" s="16">
        <f>VLOOKUP($D38,'Growth rate'!$B$3:$S$93,6,FALSE)*VLOOKUP($F38,BY_IND_Demand_Drivers!$B$5:$J$100,7,FALSE)</f>
        <v>334.83246797217862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5"/>
        <v>0.6</v>
      </c>
    </row>
    <row r="39" spans="1:14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 t="shared" si="1"/>
        <v>204.11387247584011</v>
      </c>
      <c r="H39" s="16">
        <f t="shared" si="2"/>
        <v>0</v>
      </c>
      <c r="I39" s="16">
        <f t="shared" si="3"/>
        <v>0</v>
      </c>
      <c r="K39" s="16">
        <f>VLOOKUP($D39,'Growth rate'!$B$3:$S$93,6,FALSE)*VLOOKUP($F39,BY_IND_Demand_Drivers!$B$5:$J$100,7,FALSE)</f>
        <v>340.18978745973351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5"/>
        <v>0.6</v>
      </c>
    </row>
    <row r="40" spans="1:14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 t="shared" si="1"/>
        <v>207.3796944354535</v>
      </c>
      <c r="H40" s="16">
        <f t="shared" si="2"/>
        <v>0</v>
      </c>
      <c r="I40" s="16">
        <f t="shared" si="3"/>
        <v>0</v>
      </c>
      <c r="K40" s="16">
        <f>VLOOKUP($D40,'Growth rate'!$B$3:$S$93,6,FALSE)*VLOOKUP($F40,BY_IND_Demand_Drivers!$B$5:$J$100,7,FALSE)</f>
        <v>345.63282405908916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5"/>
        <v>0.6</v>
      </c>
    </row>
    <row r="41" spans="1:14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 t="shared" si="1"/>
        <v>210.69776954642077</v>
      </c>
      <c r="H41" s="16">
        <f t="shared" si="2"/>
        <v>0</v>
      </c>
      <c r="I41" s="16">
        <f t="shared" si="3"/>
        <v>0</v>
      </c>
      <c r="K41" s="16">
        <f>VLOOKUP($D41,'Growth rate'!$B$3:$S$93,6,FALSE)*VLOOKUP($F41,BY_IND_Demand_Drivers!$B$5:$J$100,7,FALSE)</f>
        <v>351.16294924403462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5"/>
        <v>0.6</v>
      </c>
    </row>
    <row r="42" spans="1:14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 t="shared" si="1"/>
        <v>214.06893385916354</v>
      </c>
      <c r="H42" s="16">
        <f t="shared" si="2"/>
        <v>0</v>
      </c>
      <c r="I42" s="16">
        <f t="shared" si="3"/>
        <v>0</v>
      </c>
      <c r="K42" s="16">
        <f>VLOOKUP($D42,'Growth rate'!$B$3:$S$93,6,FALSE)*VLOOKUP($F42,BY_IND_Demand_Drivers!$B$5:$J$100,7,FALSE)</f>
        <v>356.78155643193924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5"/>
        <v>0.6</v>
      </c>
    </row>
    <row r="43" spans="1:14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 t="shared" si="1"/>
        <v>217.49403680091012</v>
      </c>
      <c r="H43" s="16">
        <f t="shared" si="2"/>
        <v>0</v>
      </c>
      <c r="I43" s="16">
        <f t="shared" si="3"/>
        <v>0</v>
      </c>
      <c r="K43" s="16">
        <f>VLOOKUP($D43,'Growth rate'!$B$3:$S$93,6,FALSE)*VLOOKUP($F43,BY_IND_Demand_Drivers!$B$5:$J$100,7,FALSE)</f>
        <v>362.49006133485022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5"/>
        <v>0.6</v>
      </c>
    </row>
    <row r="44" spans="1:14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 t="shared" si="1"/>
        <v>220.97394138972473</v>
      </c>
      <c r="H44" s="16">
        <f t="shared" si="2"/>
        <v>0</v>
      </c>
      <c r="I44" s="16">
        <f t="shared" si="3"/>
        <v>0</v>
      </c>
      <c r="K44" s="16">
        <f>VLOOKUP($D44,'Growth rate'!$B$3:$S$93,6,FALSE)*VLOOKUP($F44,BY_IND_Demand_Drivers!$B$5:$J$100,7,FALSE)</f>
        <v>368.28990231620787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5"/>
        <v>0.6</v>
      </c>
    </row>
    <row r="45" spans="1:14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 t="shared" si="1"/>
        <v>224.50952445196029</v>
      </c>
      <c r="H45" s="16">
        <f t="shared" si="2"/>
        <v>0</v>
      </c>
      <c r="I45" s="16">
        <f t="shared" si="3"/>
        <v>0</v>
      </c>
      <c r="K45" s="16">
        <f>VLOOKUP($D45,'Growth rate'!$B$3:$S$93,6,FALSE)*VLOOKUP($F45,BY_IND_Demand_Drivers!$B$5:$J$100,7,FALSE)</f>
        <v>374.18254075326718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5"/>
        <v>0.6</v>
      </c>
    </row>
    <row r="46" spans="1:14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 t="shared" si="1"/>
        <v>228.10167684319165</v>
      </c>
      <c r="H46" s="16">
        <f t="shared" si="2"/>
        <v>0</v>
      </c>
      <c r="I46" s="16">
        <f t="shared" si="3"/>
        <v>0</v>
      </c>
      <c r="K46" s="16">
        <f>VLOOKUP($D46,'Growth rate'!$B$3:$S$93,6,FALSE)*VLOOKUP($F46,BY_IND_Demand_Drivers!$B$5:$J$100,7,FALSE)</f>
        <v>380.16946140531945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5"/>
        <v>0.6</v>
      </c>
    </row>
    <row r="47" spans="1:14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 t="shared" si="1"/>
        <v>231.75130367268272</v>
      </c>
      <c r="H47" s="16">
        <f t="shared" si="2"/>
        <v>0</v>
      </c>
      <c r="I47" s="16">
        <f t="shared" si="3"/>
        <v>0</v>
      </c>
      <c r="K47" s="16">
        <f>VLOOKUP($D47,'Growth rate'!$B$3:$S$93,6,FALSE)*VLOOKUP($F47,BY_IND_Demand_Drivers!$B$5:$J$100,7,FALSE)</f>
        <v>386.25217278780457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5"/>
        <v>0.6</v>
      </c>
    </row>
    <row r="48" spans="1:14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 t="shared" si="1"/>
        <v>235.45932453144567</v>
      </c>
      <c r="H48" s="16">
        <f t="shared" si="2"/>
        <v>0</v>
      </c>
      <c r="I48" s="16">
        <f t="shared" si="3"/>
        <v>0</v>
      </c>
      <c r="K48" s="16">
        <f>VLOOKUP($D48,'Growth rate'!$B$3:$S$93,6,FALSE)*VLOOKUP($F48,BY_IND_Demand_Drivers!$B$5:$J$100,7,FALSE)</f>
        <v>392.43220755240947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5"/>
        <v>0.6</v>
      </c>
    </row>
    <row r="49" spans="1:14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 t="shared" si="1"/>
        <v>239.22667372394881</v>
      </c>
      <c r="H49" s="16">
        <f t="shared" si="2"/>
        <v>0</v>
      </c>
      <c r="I49" s="16">
        <f t="shared" si="3"/>
        <v>0</v>
      </c>
      <c r="K49" s="16">
        <f>VLOOKUP($D49,'Growth rate'!$B$3:$S$93,6,FALSE)*VLOOKUP($F49,BY_IND_Demand_Drivers!$B$5:$J$100,7,FALSE)</f>
        <v>398.71112287324803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5"/>
        <v>0.6</v>
      </c>
    </row>
    <row r="50" spans="1:14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 t="shared" si="1"/>
        <v>243.05430050353198</v>
      </c>
      <c r="H50" s="16">
        <f t="shared" si="2"/>
        <v>0</v>
      </c>
      <c r="I50" s="16">
        <f t="shared" si="3"/>
        <v>0</v>
      </c>
      <c r="K50" s="16">
        <f>VLOOKUP($D50,'Growth rate'!$B$3:$S$93,6,FALSE)*VLOOKUP($F50,BY_IND_Demand_Drivers!$B$5:$J$100,7,FALSE)</f>
        <v>405.09050083922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5"/>
        <v>0.6</v>
      </c>
    </row>
    <row r="51" spans="1:14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 t="shared" si="1"/>
        <v>246.94316931158852</v>
      </c>
      <c r="H51" s="16">
        <f t="shared" si="2"/>
        <v>0</v>
      </c>
      <c r="I51" s="16">
        <f t="shared" si="3"/>
        <v>0</v>
      </c>
      <c r="K51" s="16">
        <f>VLOOKUP($D51,'Growth rate'!$B$3:$S$93,6,FALSE)*VLOOKUP($F51,BY_IND_Demand_Drivers!$B$5:$J$100,7,FALSE)</f>
        <v>411.57194885264755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5"/>
        <v>0.6</v>
      </c>
    </row>
    <row r="52" spans="1:14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 t="shared" si="1"/>
        <v>250.89426002057388</v>
      </c>
      <c r="H52" s="16">
        <f t="shared" si="2"/>
        <v>0</v>
      </c>
      <c r="I52" s="16">
        <f t="shared" si="3"/>
        <v>0</v>
      </c>
      <c r="K52" s="16">
        <f>VLOOKUP($D52,'Growth rate'!$B$3:$S$93,6,FALSE)*VLOOKUP($F52,BY_IND_Demand_Drivers!$B$5:$J$100,7,FALSE)</f>
        <v>418.15710003428984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5"/>
        <v>0.6</v>
      </c>
    </row>
    <row r="53" spans="1:14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 t="shared" si="1"/>
        <v>254.90856818090313</v>
      </c>
      <c r="H53" s="16">
        <f t="shared" si="2"/>
        <v>0</v>
      </c>
      <c r="I53" s="16">
        <f t="shared" si="3"/>
        <v>0</v>
      </c>
      <c r="K53" s="16">
        <f>VLOOKUP($D53,'Growth rate'!$B$3:$S$93,6,FALSE)*VLOOKUP($F53,BY_IND_Demand_Drivers!$B$5:$J$100,7,FALSE)</f>
        <v>424.84761363483858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5"/>
        <v>0.6</v>
      </c>
    </row>
    <row r="54" spans="1:14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 t="shared" si="1"/>
        <v>258.98710527179753</v>
      </c>
      <c r="H54" s="16">
        <f t="shared" si="2"/>
        <v>0</v>
      </c>
      <c r="I54" s="16">
        <f t="shared" si="3"/>
        <v>0</v>
      </c>
      <c r="K54" s="16">
        <f>VLOOKUP($D54,'Growth rate'!$B$3:$S$93,6,FALSE)*VLOOKUP($F54,BY_IND_Demand_Drivers!$B$5:$J$100,7,FALSE)</f>
        <v>431.64517545299589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5"/>
        <v>0.6</v>
      </c>
    </row>
    <row r="55" spans="1:14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 t="shared" si="1"/>
        <v>263.13089895614632</v>
      </c>
      <c r="H55" s="16">
        <f t="shared" si="2"/>
        <v>0</v>
      </c>
      <c r="I55" s="16">
        <f t="shared" si="3"/>
        <v>0</v>
      </c>
      <c r="K55" s="16">
        <f>VLOOKUP($D55,'Growth rate'!$B$3:$S$93,6,FALSE)*VLOOKUP($F55,BY_IND_Demand_Drivers!$B$5:$J$100,7,FALSE)</f>
        <v>438.55149826024387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5"/>
        <v>0.6</v>
      </c>
    </row>
    <row r="56" spans="1:14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 t="shared" si="1"/>
        <v>267.34099333944465</v>
      </c>
      <c r="H56" s="16">
        <f t="shared" si="2"/>
        <v>0</v>
      </c>
      <c r="I56" s="16">
        <f t="shared" si="3"/>
        <v>0</v>
      </c>
      <c r="K56" s="16">
        <f>VLOOKUP($D56,'Growth rate'!$B$3:$S$93,6,FALSE)*VLOOKUP($F56,BY_IND_Demand_Drivers!$B$5:$J$100,7,FALSE)</f>
        <v>445.56832223240781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5"/>
        <v>0.6</v>
      </c>
    </row>
    <row r="57" spans="1:14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 t="shared" si="1"/>
        <v>271.61844923287578</v>
      </c>
      <c r="H57" s="16">
        <f t="shared" si="2"/>
        <v>0</v>
      </c>
      <c r="I57" s="16">
        <f t="shared" si="3"/>
        <v>0</v>
      </c>
      <c r="K57" s="16">
        <f>VLOOKUP($D57,'Growth rate'!$B$3:$S$93,6,FALSE)*VLOOKUP($F57,BY_IND_Demand_Drivers!$B$5:$J$100,7,FALSE)</f>
        <v>452.69741538812633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5"/>
        <v>0.6</v>
      </c>
    </row>
    <row r="58" spans="1:14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 t="shared" si="1"/>
        <v>275.96434442060178</v>
      </c>
      <c r="H58" s="16">
        <f t="shared" si="2"/>
        <v>0</v>
      </c>
      <c r="I58" s="16">
        <f t="shared" si="3"/>
        <v>0</v>
      </c>
      <c r="K58" s="16">
        <f>VLOOKUP($D58,'Growth rate'!$B$3:$S$93,6,FALSE)*VLOOKUP($F58,BY_IND_Demand_Drivers!$B$5:$J$100,7,FALSE)</f>
        <v>459.94057403433629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5"/>
        <v>0.6</v>
      </c>
    </row>
    <row r="59" spans="1:14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 t="shared" si="1"/>
        <v>280.37977393133139</v>
      </c>
      <c r="H59" s="16">
        <f t="shared" si="2"/>
        <v>0</v>
      </c>
      <c r="I59" s="16">
        <f t="shared" si="3"/>
        <v>0</v>
      </c>
      <c r="K59" s="16">
        <f>VLOOKUP($D59,'Growth rate'!$B$3:$S$93,6,FALSE)*VLOOKUP($F59,BY_IND_Demand_Drivers!$B$5:$J$100,7,FALSE)</f>
        <v>467.29962321888564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5"/>
        <v>0.6</v>
      </c>
    </row>
    <row r="60" spans="1:14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 t="shared" si="1"/>
        <v>284.86585031423272</v>
      </c>
      <c r="H60" s="16">
        <f t="shared" si="2"/>
        <v>0</v>
      </c>
      <c r="I60" s="16">
        <f t="shared" si="3"/>
        <v>0</v>
      </c>
      <c r="K60" s="16">
        <f>VLOOKUP($D60,'Growth rate'!$B$3:$S$93,6,FALSE)*VLOOKUP($F60,BY_IND_Demand_Drivers!$B$5:$J$100,7,FALSE)</f>
        <v>474.77641719038792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5"/>
        <v>0.6</v>
      </c>
    </row>
    <row r="61" spans="1:14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 t="shared" si="1"/>
        <v>289.42370391926045</v>
      </c>
      <c r="H61" s="16">
        <f t="shared" si="2"/>
        <v>0</v>
      </c>
      <c r="I61" s="16">
        <f t="shared" si="3"/>
        <v>0</v>
      </c>
      <c r="K61" s="16">
        <f>VLOOKUP($D61,'Growth rate'!$B$3:$S$93,6,FALSE)*VLOOKUP($F61,BY_IND_Demand_Drivers!$B$5:$J$100,7,FALSE)</f>
        <v>482.37283986543406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5"/>
        <v>0.6</v>
      </c>
    </row>
    <row r="62" spans="1:14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 t="shared" si="1"/>
        <v>294.05448318196858</v>
      </c>
      <c r="H62" s="16">
        <f t="shared" si="2"/>
        <v>0</v>
      </c>
      <c r="I62" s="16">
        <f t="shared" si="3"/>
        <v>0</v>
      </c>
      <c r="K62" s="16">
        <f>VLOOKUP($D62,'Growth rate'!$B$3:$S$93,6,FALSE)*VLOOKUP($F62,BY_IND_Demand_Drivers!$B$5:$J$100,7,FALSE)</f>
        <v>490.09080530328094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5"/>
        <v>0.6</v>
      </c>
    </row>
    <row r="63" spans="1:14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 t="shared" si="1"/>
        <v>298.75935491288004</v>
      </c>
      <c r="H63" s="16">
        <f t="shared" si="2"/>
        <v>0</v>
      </c>
      <c r="I63" s="16">
        <f t="shared" si="3"/>
        <v>0</v>
      </c>
      <c r="K63" s="16">
        <f>VLOOKUP($D63,'Growth rate'!$B$3:$S$93,6,FALSE)*VLOOKUP($F63,BY_IND_Demand_Drivers!$B$5:$J$100,7,FALSE)</f>
        <v>497.93225818813346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5"/>
        <v>0.6</v>
      </c>
    </row>
    <row r="64" spans="1:14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 t="shared" si="1"/>
        <v>303.53950459148615</v>
      </c>
      <c r="H64" s="16">
        <f t="shared" si="2"/>
        <v>0</v>
      </c>
      <c r="I64" s="16">
        <f t="shared" si="3"/>
        <v>0</v>
      </c>
      <c r="K64" s="16">
        <f>VLOOKUP($D64,'Growth rate'!$B$3:$S$93,6,FALSE)*VLOOKUP($F64,BY_IND_Demand_Drivers!$B$5:$J$100,7,FALSE)</f>
        <v>505.89917431914364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5"/>
        <v>0.6</v>
      </c>
    </row>
    <row r="65" spans="1:14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 t="shared" si="1"/>
        <v>308.39613666495001</v>
      </c>
      <c r="H65" s="16">
        <f t="shared" si="2"/>
        <v>0</v>
      </c>
      <c r="I65" s="16">
        <f t="shared" si="3"/>
        <v>0</v>
      </c>
      <c r="K65" s="16">
        <f>VLOOKUP($D65,'Growth rate'!$B$3:$S$93,6,FALSE)*VLOOKUP($F65,BY_IND_Demand_Drivers!$B$5:$J$100,7,FALSE)</f>
        <v>513.99356110824999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5"/>
        <v>0.6</v>
      </c>
    </row>
    <row r="66" spans="1:14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 t="shared" si="1"/>
        <v>313.3304748515892</v>
      </c>
      <c r="H66" s="16">
        <f t="shared" si="2"/>
        <v>0</v>
      </c>
      <c r="I66" s="16">
        <f t="shared" si="3"/>
        <v>0</v>
      </c>
      <c r="K66" s="16">
        <f>VLOOKUP($D66,'Growth rate'!$B$3:$S$93,6,FALSE)*VLOOKUP($F66,BY_IND_Demand_Drivers!$B$5:$J$100,7,FALSE)</f>
        <v>522.217458085982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5"/>
        <v>0.6</v>
      </c>
    </row>
    <row r="67" spans="1:14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 t="shared" si="1"/>
        <v>318.34376244921464</v>
      </c>
      <c r="H67" s="16">
        <f t="shared" si="2"/>
        <v>0</v>
      </c>
      <c r="I67" s="16">
        <f t="shared" si="3"/>
        <v>0</v>
      </c>
      <c r="K67" s="16">
        <f>VLOOKUP($D67,'Growth rate'!$B$3:$S$93,6,FALSE)*VLOOKUP($F67,BY_IND_Demand_Drivers!$B$5:$J$100,7,FALSE)</f>
        <v>530.57293741535773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5"/>
        <v>0.6</v>
      </c>
    </row>
    <row r="68" spans="1:14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 t="shared" si="1"/>
        <v>323.43726264840205</v>
      </c>
      <c r="H68" s="16">
        <f t="shared" si="2"/>
        <v>0</v>
      </c>
      <c r="I68" s="16">
        <f t="shared" si="3"/>
        <v>0</v>
      </c>
      <c r="K68" s="16">
        <f>VLOOKUP($D68,'Growth rate'!$B$3:$S$93,6,FALSE)*VLOOKUP($F68,BY_IND_Demand_Drivers!$B$5:$J$100,7,FALSE)</f>
        <v>539.06210441400344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5"/>
        <v>0.6</v>
      </c>
    </row>
    <row r="69" spans="1:14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 t="shared" ref="G69:G132" si="6">K69*$N69</f>
        <v>328.61225885077647</v>
      </c>
      <c r="H69" s="16">
        <f t="shared" ref="H69:H132" si="7">L69*$N69</f>
        <v>0</v>
      </c>
      <c r="I69" s="16">
        <f t="shared" ref="I69:I132" si="8">M69*$N69</f>
        <v>0</v>
      </c>
      <c r="K69" s="16">
        <f>VLOOKUP($D69,'Growth rate'!$B$3:$S$93,6,FALSE)*VLOOKUP($F69,BY_IND_Demand_Drivers!$B$5:$J$100,7,FALSE)</f>
        <v>547.68709808462745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5"/>
        <v>0.6</v>
      </c>
    </row>
    <row r="70" spans="1:14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 t="shared" si="6"/>
        <v>333.87005499238899</v>
      </c>
      <c r="H70" s="16">
        <f t="shared" si="7"/>
        <v>0</v>
      </c>
      <c r="I70" s="16">
        <f t="shared" si="8"/>
        <v>0</v>
      </c>
      <c r="K70" s="16">
        <f>VLOOKUP($D70,'Growth rate'!$B$3:$S$93,6,FALSE)*VLOOKUP($F70,BY_IND_Demand_Drivers!$B$5:$J$100,7,FALSE)</f>
        <v>556.45009165398164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5"/>
        <v>0.6</v>
      </c>
    </row>
    <row r="71" spans="1:14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 t="shared" si="6"/>
        <v>339.21197587226726</v>
      </c>
      <c r="H71" s="16">
        <f t="shared" si="7"/>
        <v>0</v>
      </c>
      <c r="I71" s="16">
        <f t="shared" si="8"/>
        <v>0</v>
      </c>
      <c r="K71" s="16">
        <f>VLOOKUP($D71,'Growth rate'!$B$3:$S$93,6,FALSE)*VLOOKUP($F71,BY_IND_Demand_Drivers!$B$5:$J$100,7,FALSE)</f>
        <v>565.35329312044541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5"/>
        <v>0.6</v>
      </c>
    </row>
    <row r="72" spans="1:14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 t="shared" si="6"/>
        <v>344.63936748622353</v>
      </c>
      <c r="H72" s="16">
        <f t="shared" si="7"/>
        <v>0</v>
      </c>
      <c r="I72" s="16">
        <f t="shared" si="8"/>
        <v>0</v>
      </c>
      <c r="K72" s="16">
        <f>VLOOKUP($D72,'Growth rate'!$B$3:$S$93,6,FALSE)*VLOOKUP($F72,BY_IND_Demand_Drivers!$B$5:$J$100,7,FALSE)</f>
        <v>574.39894581037254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5"/>
        <v>0.6</v>
      </c>
    </row>
    <row r="73" spans="1:14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 t="shared" si="6"/>
        <v>350.15359736600311</v>
      </c>
      <c r="H73" s="16">
        <f t="shared" si="7"/>
        <v>0</v>
      </c>
      <c r="I73" s="16">
        <f t="shared" si="8"/>
        <v>0</v>
      </c>
      <c r="K73" s="16">
        <f>VLOOKUP($D73,'Growth rate'!$B$3:$S$93,6,FALSE)*VLOOKUP($F73,BY_IND_Demand_Drivers!$B$5:$J$100,7,FALSE)</f>
        <v>583.5893289433385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5"/>
        <v>0.6</v>
      </c>
    </row>
    <row r="74" spans="1:14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 t="shared" si="6"/>
        <v>355.75605492385915</v>
      </c>
      <c r="H74" s="16">
        <f t="shared" si="7"/>
        <v>0</v>
      </c>
      <c r="I74" s="16">
        <f t="shared" si="8"/>
        <v>0</v>
      </c>
      <c r="K74" s="16">
        <f>VLOOKUP($D74,'Growth rate'!$B$3:$S$93,6,FALSE)*VLOOKUP($F74,BY_IND_Demand_Drivers!$B$5:$J$100,7,FALSE)</f>
        <v>592.92675820643194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5"/>
        <v>0.6</v>
      </c>
    </row>
    <row r="75" spans="1:14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 t="shared" si="6"/>
        <v>361.44815180264084</v>
      </c>
      <c r="H75" s="16">
        <f t="shared" si="7"/>
        <v>0</v>
      </c>
      <c r="I75" s="16">
        <f t="shared" si="8"/>
        <v>0</v>
      </c>
      <c r="K75" s="16">
        <f>VLOOKUP($D75,'Growth rate'!$B$3:$S$93,6,FALSE)*VLOOKUP($F75,BY_IND_Demand_Drivers!$B$5:$J$100,7,FALSE)</f>
        <v>602.41358633773473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5"/>
        <v>0.6</v>
      </c>
    </row>
    <row r="76" spans="1:14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 t="shared" si="6"/>
        <v>367.23132223148315</v>
      </c>
      <c r="H76" s="16">
        <f t="shared" si="7"/>
        <v>0</v>
      </c>
      <c r="I76" s="16">
        <f t="shared" si="8"/>
        <v>0</v>
      </c>
      <c r="K76" s="16">
        <f>VLOOKUP($D76,'Growth rate'!$B$3:$S$93,6,FALSE)*VLOOKUP($F76,BY_IND_Demand_Drivers!$B$5:$J$100,7,FALSE)</f>
        <v>612.05220371913856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5"/>
        <v>0.6</v>
      </c>
    </row>
    <row r="77" spans="1:14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 t="shared" si="6"/>
        <v>373.10702338718693</v>
      </c>
      <c r="H77" s="16">
        <f t="shared" si="7"/>
        <v>0</v>
      </c>
      <c r="I77" s="16">
        <f t="shared" si="8"/>
        <v>0</v>
      </c>
      <c r="K77" s="16">
        <f>VLOOKUP($D77,'Growth rate'!$B$3:$S$93,6,FALSE)*VLOOKUP($F77,BY_IND_Demand_Drivers!$B$5:$J$100,7,FALSE)</f>
        <v>621.84503897864488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5"/>
        <v>0.6</v>
      </c>
    </row>
    <row r="78" spans="1:14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 t="shared" si="6"/>
        <v>379.07673576138194</v>
      </c>
      <c r="H78" s="16">
        <f t="shared" si="7"/>
        <v>0</v>
      </c>
      <c r="I78" s="16">
        <f t="shared" si="8"/>
        <v>0</v>
      </c>
      <c r="K78" s="16">
        <f>VLOOKUP($D78,'Growth rate'!$B$3:$S$93,6,FALSE)*VLOOKUP($F78,BY_IND_Demand_Drivers!$B$5:$J$100,7,FALSE)</f>
        <v>631.79455960230325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5"/>
        <v>0.6</v>
      </c>
    </row>
    <row r="79" spans="1:14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 t="shared" si="6"/>
        <v>385.14196353356408</v>
      </c>
      <c r="H79" s="16">
        <f t="shared" si="7"/>
        <v>0</v>
      </c>
      <c r="I79" s="16">
        <f t="shared" si="8"/>
        <v>0</v>
      </c>
      <c r="K79" s="16">
        <f>VLOOKUP($D79,'Growth rate'!$B$3:$S$93,6,FALSE)*VLOOKUP($F79,BY_IND_Demand_Drivers!$B$5:$J$100,7,FALSE)</f>
        <v>641.90327255594013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5"/>
        <v>0.6</v>
      </c>
    </row>
    <row r="80" spans="1:14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 t="shared" si="6"/>
        <v>391.30423495010115</v>
      </c>
      <c r="H80" s="16">
        <f t="shared" si="7"/>
        <v>0</v>
      </c>
      <c r="I80" s="16">
        <f t="shared" si="8"/>
        <v>0</v>
      </c>
      <c r="K80" s="16">
        <f>VLOOKUP($D80,'Growth rate'!$B$3:$S$93,6,FALSE)*VLOOKUP($F80,BY_IND_Demand_Drivers!$B$5:$J$100,7,FALSE)</f>
        <v>652.17372491683523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5"/>
        <v>0.6</v>
      </c>
    </row>
    <row r="81" spans="1:14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 t="shared" si="6"/>
        <v>397.56510270930272</v>
      </c>
      <c r="H81" s="16">
        <f t="shared" si="7"/>
        <v>0</v>
      </c>
      <c r="I81" s="16">
        <f t="shared" si="8"/>
        <v>0</v>
      </c>
      <c r="K81" s="16">
        <f>VLOOKUP($D81,'Growth rate'!$B$3:$S$93,6,FALSE)*VLOOKUP($F81,BY_IND_Demand_Drivers!$B$5:$J$100,7,FALSE)</f>
        <v>662.60850451550459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5"/>
        <v>0.6</v>
      </c>
    </row>
    <row r="82" spans="1:14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 t="shared" si="6"/>
        <v>403.92614435265153</v>
      </c>
      <c r="H82" s="16">
        <f t="shared" si="7"/>
        <v>0</v>
      </c>
      <c r="I82" s="16">
        <f t="shared" si="8"/>
        <v>0</v>
      </c>
      <c r="K82" s="16">
        <f>VLOOKUP($D82,'Growth rate'!$B$3:$S$93,6,FALSE)*VLOOKUP($F82,BY_IND_Demand_Drivers!$B$5:$J$100,7,FALSE)</f>
        <v>673.21024058775254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5"/>
        <v>0.6</v>
      </c>
    </row>
    <row r="83" spans="1:14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 t="shared" si="6"/>
        <v>410.38896266229398</v>
      </c>
      <c r="H83" s="16">
        <f t="shared" si="7"/>
        <v>0</v>
      </c>
      <c r="I83" s="16">
        <f t="shared" si="8"/>
        <v>0</v>
      </c>
      <c r="K83" s="16">
        <f>VLOOKUP($D83,'Growth rate'!$B$3:$S$93,6,FALSE)*VLOOKUP($F83,BY_IND_Demand_Drivers!$B$5:$J$100,7,FALSE)</f>
        <v>683.98160443715665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5"/>
        <v>0.6</v>
      </c>
    </row>
    <row r="84" spans="1:14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 t="shared" si="6"/>
        <v>416.95518606489071</v>
      </c>
      <c r="H84" s="16">
        <f t="shared" si="7"/>
        <v>0</v>
      </c>
      <c r="I84" s="16">
        <f t="shared" si="8"/>
        <v>0</v>
      </c>
      <c r="K84" s="16">
        <f>VLOOKUP($D84,'Growth rate'!$B$3:$S$93,6,FALSE)*VLOOKUP($F84,BY_IND_Demand_Drivers!$B$5:$J$100,7,FALSE)</f>
        <v>694.92531010815117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5"/>
        <v>0.6</v>
      </c>
    </row>
    <row r="85" spans="1:14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 t="shared" si="6"/>
        <v>423.62646904192894</v>
      </c>
      <c r="H85" s="16">
        <f t="shared" si="7"/>
        <v>0</v>
      </c>
      <c r="I85" s="16">
        <f t="shared" si="8"/>
        <v>0</v>
      </c>
      <c r="K85" s="16">
        <f>VLOOKUP($D85,'Growth rate'!$B$3:$S$93,6,FALSE)*VLOOKUP($F85,BY_IND_Demand_Drivers!$B$5:$J$100,7,FALSE)</f>
        <v>706.04411506988163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5"/>
        <v>0.6</v>
      </c>
    </row>
    <row r="86" spans="1:14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 t="shared" si="6"/>
        <v>0</v>
      </c>
      <c r="H86" s="16">
        <f t="shared" si="7"/>
        <v>0</v>
      </c>
      <c r="I86" s="16">
        <f t="shared" si="8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9">N4</f>
        <v>1</v>
      </c>
    </row>
    <row r="87" spans="1:14">
      <c r="A87" s="16">
        <f t="shared" ref="A87:A150" si="1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 t="shared" si="6"/>
        <v>0</v>
      </c>
      <c r="H87" s="16">
        <f t="shared" si="7"/>
        <v>0</v>
      </c>
      <c r="I87" s="16">
        <f t="shared" si="8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9"/>
        <v>1</v>
      </c>
    </row>
    <row r="88" spans="1:14">
      <c r="A88" s="16">
        <f t="shared" si="1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 t="shared" si="6"/>
        <v>0</v>
      </c>
      <c r="H88" s="16">
        <f t="shared" si="7"/>
        <v>0</v>
      </c>
      <c r="I88" s="16">
        <f t="shared" si="8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9"/>
        <v>1</v>
      </c>
    </row>
    <row r="89" spans="1:14">
      <c r="A89" s="16">
        <f t="shared" si="1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 t="shared" si="6"/>
        <v>0</v>
      </c>
      <c r="H89" s="16">
        <f t="shared" si="7"/>
        <v>0</v>
      </c>
      <c r="I89" s="16">
        <f t="shared" si="8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9"/>
        <v>1</v>
      </c>
    </row>
    <row r="90" spans="1:14">
      <c r="A90" s="16">
        <f t="shared" si="1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 t="shared" si="6"/>
        <v>0</v>
      </c>
      <c r="H90" s="16">
        <f t="shared" si="7"/>
        <v>0</v>
      </c>
      <c r="I90" s="16">
        <f t="shared" si="8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9"/>
        <v>1</v>
      </c>
    </row>
    <row r="91" spans="1:14">
      <c r="A91" s="16">
        <f t="shared" si="1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 t="shared" si="6"/>
        <v>0</v>
      </c>
      <c r="H91" s="16">
        <f t="shared" si="7"/>
        <v>0</v>
      </c>
      <c r="I91" s="16">
        <f t="shared" si="8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9"/>
        <v>1</v>
      </c>
    </row>
    <row r="92" spans="1:14">
      <c r="A92" s="16">
        <f t="shared" si="1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 t="shared" si="6"/>
        <v>0</v>
      </c>
      <c r="H92" s="16">
        <f t="shared" si="7"/>
        <v>0</v>
      </c>
      <c r="I92" s="16">
        <f t="shared" si="8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1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 t="shared" si="6"/>
        <v>0</v>
      </c>
      <c r="H93" s="16">
        <f t="shared" si="7"/>
        <v>0</v>
      </c>
      <c r="I93" s="16">
        <f t="shared" si="8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1">N11</f>
        <v>0.89</v>
      </c>
    </row>
    <row r="94" spans="1:14">
      <c r="A94" s="16">
        <f t="shared" si="1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 t="shared" si="6"/>
        <v>0</v>
      </c>
      <c r="H94" s="16">
        <f t="shared" si="7"/>
        <v>0</v>
      </c>
      <c r="I94" s="16">
        <f t="shared" si="8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1"/>
        <v>0.88</v>
      </c>
    </row>
    <row r="95" spans="1:14">
      <c r="A95" s="16">
        <f t="shared" si="1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 t="shared" si="6"/>
        <v>0</v>
      </c>
      <c r="H95" s="16">
        <f t="shared" si="7"/>
        <v>0</v>
      </c>
      <c r="I95" s="16">
        <f t="shared" si="8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1"/>
        <v>0.87</v>
      </c>
    </row>
    <row r="96" spans="1:14">
      <c r="A96" s="16">
        <f t="shared" si="1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 t="shared" si="6"/>
        <v>0</v>
      </c>
      <c r="H96" s="16">
        <f t="shared" si="7"/>
        <v>0</v>
      </c>
      <c r="I96" s="16">
        <f t="shared" si="8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1"/>
        <v>0.86</v>
      </c>
    </row>
    <row r="97" spans="1:14">
      <c r="A97" s="16">
        <f t="shared" si="1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 t="shared" si="6"/>
        <v>0</v>
      </c>
      <c r="H97" s="16">
        <f t="shared" si="7"/>
        <v>0</v>
      </c>
      <c r="I97" s="16">
        <f t="shared" si="8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1"/>
        <v>0.85</v>
      </c>
    </row>
    <row r="98" spans="1:14">
      <c r="A98" s="16">
        <f t="shared" si="1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 t="shared" si="6"/>
        <v>0</v>
      </c>
      <c r="H98" s="16">
        <f t="shared" si="7"/>
        <v>0</v>
      </c>
      <c r="I98" s="16">
        <f t="shared" si="8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1"/>
        <v>0.83750000000000002</v>
      </c>
    </row>
    <row r="99" spans="1:14">
      <c r="A99" s="16">
        <f t="shared" si="1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 t="shared" si="6"/>
        <v>0</v>
      </c>
      <c r="H99" s="16">
        <f t="shared" si="7"/>
        <v>0</v>
      </c>
      <c r="I99" s="16">
        <f t="shared" si="8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1"/>
        <v>0.82499999999999996</v>
      </c>
    </row>
    <row r="100" spans="1:14">
      <c r="A100" s="16">
        <f t="shared" si="1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 t="shared" si="6"/>
        <v>0</v>
      </c>
      <c r="H100" s="16">
        <f t="shared" si="7"/>
        <v>0</v>
      </c>
      <c r="I100" s="16">
        <f t="shared" si="8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1"/>
        <v>0.8125</v>
      </c>
    </row>
    <row r="101" spans="1:14">
      <c r="A101" s="16">
        <f t="shared" si="1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 t="shared" si="6"/>
        <v>0</v>
      </c>
      <c r="H101" s="16">
        <f t="shared" si="7"/>
        <v>0</v>
      </c>
      <c r="I101" s="16">
        <f t="shared" si="8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1"/>
        <v>0.79999999999999993</v>
      </c>
    </row>
    <row r="102" spans="1:14">
      <c r="A102" s="16">
        <f t="shared" si="1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 t="shared" si="6"/>
        <v>0</v>
      </c>
      <c r="H102" s="16">
        <f t="shared" si="7"/>
        <v>0</v>
      </c>
      <c r="I102" s="16">
        <f t="shared" si="8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1"/>
        <v>0.78749999999999998</v>
      </c>
    </row>
    <row r="103" spans="1:14">
      <c r="A103" s="16">
        <f t="shared" si="1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 t="shared" si="6"/>
        <v>0</v>
      </c>
      <c r="H103" s="16">
        <f t="shared" si="7"/>
        <v>0</v>
      </c>
      <c r="I103" s="16">
        <f t="shared" si="8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1"/>
        <v>0.77499999999999991</v>
      </c>
    </row>
    <row r="104" spans="1:14">
      <c r="A104" s="16">
        <f t="shared" si="1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 t="shared" si="6"/>
        <v>0</v>
      </c>
      <c r="H104" s="16">
        <f t="shared" si="7"/>
        <v>0</v>
      </c>
      <c r="I104" s="16">
        <f t="shared" si="8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1"/>
        <v>0.76249999999999996</v>
      </c>
    </row>
    <row r="105" spans="1:14">
      <c r="A105" s="16">
        <f t="shared" si="1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 t="shared" si="6"/>
        <v>0</v>
      </c>
      <c r="H105" s="16">
        <f t="shared" si="7"/>
        <v>0</v>
      </c>
      <c r="I105" s="16">
        <f t="shared" si="8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1"/>
        <v>0.75</v>
      </c>
    </row>
    <row r="106" spans="1:14">
      <c r="A106" s="16">
        <f t="shared" si="1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 t="shared" si="6"/>
        <v>0</v>
      </c>
      <c r="H106" s="16">
        <f t="shared" si="7"/>
        <v>0</v>
      </c>
      <c r="I106" s="16">
        <f t="shared" si="8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1"/>
        <v>0.73749999999999993</v>
      </c>
    </row>
    <row r="107" spans="1:14">
      <c r="A107" s="16">
        <f t="shared" si="1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 t="shared" si="6"/>
        <v>0</v>
      </c>
      <c r="H107" s="16">
        <f t="shared" si="7"/>
        <v>0</v>
      </c>
      <c r="I107" s="16">
        <f t="shared" si="8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1"/>
        <v>0.72499999999999998</v>
      </c>
    </row>
    <row r="108" spans="1:14">
      <c r="A108" s="16">
        <f t="shared" si="1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 t="shared" si="6"/>
        <v>0</v>
      </c>
      <c r="H108" s="16">
        <f t="shared" si="7"/>
        <v>0</v>
      </c>
      <c r="I108" s="16">
        <f t="shared" si="8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1"/>
        <v>0.71249999999999991</v>
      </c>
    </row>
    <row r="109" spans="1:14">
      <c r="A109" s="16">
        <f t="shared" si="1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 t="shared" si="6"/>
        <v>0</v>
      </c>
      <c r="H109" s="16">
        <f t="shared" si="7"/>
        <v>0</v>
      </c>
      <c r="I109" s="16">
        <f t="shared" si="8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1"/>
        <v>0.7</v>
      </c>
    </row>
    <row r="110" spans="1:14">
      <c r="A110" s="16">
        <f t="shared" si="1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 t="shared" si="6"/>
        <v>0</v>
      </c>
      <c r="H110" s="16">
        <f t="shared" si="7"/>
        <v>0</v>
      </c>
      <c r="I110" s="16">
        <f t="shared" si="8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1"/>
        <v>0.6875</v>
      </c>
    </row>
    <row r="111" spans="1:14">
      <c r="A111" s="16">
        <f t="shared" si="1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 t="shared" si="6"/>
        <v>0</v>
      </c>
      <c r="H111" s="16">
        <f t="shared" si="7"/>
        <v>0</v>
      </c>
      <c r="I111" s="16">
        <f t="shared" si="8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1"/>
        <v>0.67499999999999993</v>
      </c>
    </row>
    <row r="112" spans="1:14">
      <c r="A112" s="16">
        <f t="shared" si="1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 t="shared" si="6"/>
        <v>0</v>
      </c>
      <c r="H112" s="16">
        <f t="shared" si="7"/>
        <v>0</v>
      </c>
      <c r="I112" s="16">
        <f t="shared" si="8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1"/>
        <v>0.66249999999999998</v>
      </c>
    </row>
    <row r="113" spans="1:14">
      <c r="A113" s="16">
        <f t="shared" si="1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 t="shared" si="6"/>
        <v>0</v>
      </c>
      <c r="H113" s="16">
        <f t="shared" si="7"/>
        <v>0</v>
      </c>
      <c r="I113" s="16">
        <f t="shared" si="8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1"/>
        <v>0.64999999999999991</v>
      </c>
    </row>
    <row r="114" spans="1:14">
      <c r="A114" s="16">
        <f t="shared" si="1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 t="shared" si="6"/>
        <v>0</v>
      </c>
      <c r="H114" s="16">
        <f t="shared" si="7"/>
        <v>0</v>
      </c>
      <c r="I114" s="16">
        <f t="shared" si="8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1"/>
        <v>0.63749999999999996</v>
      </c>
    </row>
    <row r="115" spans="1:14">
      <c r="A115" s="16">
        <f t="shared" si="1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 t="shared" si="6"/>
        <v>0</v>
      </c>
      <c r="H115" s="16">
        <f t="shared" si="7"/>
        <v>0</v>
      </c>
      <c r="I115" s="16">
        <f t="shared" si="8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1"/>
        <v>0.625</v>
      </c>
    </row>
    <row r="116" spans="1:14">
      <c r="A116" s="16">
        <f t="shared" si="1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 t="shared" si="6"/>
        <v>0</v>
      </c>
      <c r="H116" s="16">
        <f t="shared" si="7"/>
        <v>0</v>
      </c>
      <c r="I116" s="16">
        <f t="shared" si="8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1"/>
        <v>0.61249999999999993</v>
      </c>
    </row>
    <row r="117" spans="1:14">
      <c r="A117" s="16">
        <f t="shared" si="1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 t="shared" si="6"/>
        <v>0</v>
      </c>
      <c r="H117" s="16">
        <f t="shared" si="7"/>
        <v>0</v>
      </c>
      <c r="I117" s="16">
        <f t="shared" si="8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1"/>
        <v>0.6</v>
      </c>
    </row>
    <row r="118" spans="1:14">
      <c r="A118" s="16">
        <f t="shared" si="1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 t="shared" si="6"/>
        <v>0</v>
      </c>
      <c r="H118" s="16">
        <f t="shared" si="7"/>
        <v>0</v>
      </c>
      <c r="I118" s="16">
        <f t="shared" si="8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1"/>
        <v>0.6</v>
      </c>
    </row>
    <row r="119" spans="1:14">
      <c r="A119" s="16">
        <f t="shared" si="1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 t="shared" si="6"/>
        <v>0</v>
      </c>
      <c r="H119" s="16">
        <f t="shared" si="7"/>
        <v>0</v>
      </c>
      <c r="I119" s="16">
        <f t="shared" si="8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1"/>
        <v>0.6</v>
      </c>
    </row>
    <row r="120" spans="1:14">
      <c r="A120" s="16">
        <f t="shared" si="1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 t="shared" si="6"/>
        <v>0</v>
      </c>
      <c r="H120" s="16">
        <f t="shared" si="7"/>
        <v>0</v>
      </c>
      <c r="I120" s="16">
        <f t="shared" si="8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1"/>
        <v>0.6</v>
      </c>
    </row>
    <row r="121" spans="1:14">
      <c r="A121" s="16">
        <f t="shared" si="1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 t="shared" si="6"/>
        <v>0</v>
      </c>
      <c r="H121" s="16">
        <f t="shared" si="7"/>
        <v>0</v>
      </c>
      <c r="I121" s="16">
        <f t="shared" si="8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1"/>
        <v>0.6</v>
      </c>
    </row>
    <row r="122" spans="1:14">
      <c r="A122" s="16">
        <f t="shared" si="1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 t="shared" si="6"/>
        <v>0</v>
      </c>
      <c r="H122" s="16">
        <f t="shared" si="7"/>
        <v>0</v>
      </c>
      <c r="I122" s="16">
        <f t="shared" si="8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1"/>
        <v>0.6</v>
      </c>
    </row>
    <row r="123" spans="1:14">
      <c r="A123" s="16">
        <f t="shared" si="1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 t="shared" si="6"/>
        <v>0</v>
      </c>
      <c r="H123" s="16">
        <f t="shared" si="7"/>
        <v>0</v>
      </c>
      <c r="I123" s="16">
        <f t="shared" si="8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1"/>
        <v>0.6</v>
      </c>
    </row>
    <row r="124" spans="1:14">
      <c r="A124" s="16">
        <f t="shared" si="1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 t="shared" si="6"/>
        <v>0</v>
      </c>
      <c r="H124" s="16">
        <f t="shared" si="7"/>
        <v>0</v>
      </c>
      <c r="I124" s="16">
        <f t="shared" si="8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1"/>
        <v>0.6</v>
      </c>
    </row>
    <row r="125" spans="1:14">
      <c r="A125" s="16">
        <f t="shared" si="1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 t="shared" si="6"/>
        <v>0</v>
      </c>
      <c r="H125" s="16">
        <f t="shared" si="7"/>
        <v>0</v>
      </c>
      <c r="I125" s="16">
        <f t="shared" si="8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1"/>
        <v>0.6</v>
      </c>
    </row>
    <row r="126" spans="1:14">
      <c r="A126" s="16">
        <f t="shared" si="1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 t="shared" si="6"/>
        <v>0</v>
      </c>
      <c r="H126" s="16">
        <f t="shared" si="7"/>
        <v>0</v>
      </c>
      <c r="I126" s="16">
        <f t="shared" si="8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1"/>
        <v>0.6</v>
      </c>
    </row>
    <row r="127" spans="1:14">
      <c r="A127" s="16">
        <f t="shared" si="1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 t="shared" si="6"/>
        <v>0</v>
      </c>
      <c r="H127" s="16">
        <f t="shared" si="7"/>
        <v>0</v>
      </c>
      <c r="I127" s="16">
        <f t="shared" si="8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1"/>
        <v>0.6</v>
      </c>
    </row>
    <row r="128" spans="1:14">
      <c r="A128" s="16">
        <f t="shared" si="1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 t="shared" si="6"/>
        <v>0</v>
      </c>
      <c r="H128" s="16">
        <f t="shared" si="7"/>
        <v>0</v>
      </c>
      <c r="I128" s="16">
        <f t="shared" si="8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1"/>
        <v>0.6</v>
      </c>
    </row>
    <row r="129" spans="1:14">
      <c r="A129" s="16">
        <f t="shared" si="1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 t="shared" si="6"/>
        <v>0</v>
      </c>
      <c r="H129" s="16">
        <f t="shared" si="7"/>
        <v>0</v>
      </c>
      <c r="I129" s="16">
        <f t="shared" si="8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1"/>
        <v>0.6</v>
      </c>
    </row>
    <row r="130" spans="1:14">
      <c r="A130" s="16">
        <f t="shared" si="1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 t="shared" si="6"/>
        <v>0</v>
      </c>
      <c r="H130" s="16">
        <f t="shared" si="7"/>
        <v>0</v>
      </c>
      <c r="I130" s="16">
        <f t="shared" si="8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1"/>
        <v>0.6</v>
      </c>
    </row>
    <row r="131" spans="1:14">
      <c r="A131" s="16">
        <f t="shared" si="1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 t="shared" si="6"/>
        <v>0</v>
      </c>
      <c r="H131" s="16">
        <f t="shared" si="7"/>
        <v>0</v>
      </c>
      <c r="I131" s="16">
        <f t="shared" si="8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1"/>
        <v>0.6</v>
      </c>
    </row>
    <row r="132" spans="1:14">
      <c r="A132" s="16">
        <f t="shared" si="1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 t="shared" si="6"/>
        <v>0</v>
      </c>
      <c r="H132" s="16">
        <f t="shared" si="7"/>
        <v>0</v>
      </c>
      <c r="I132" s="16">
        <f t="shared" si="8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1"/>
        <v>0.6</v>
      </c>
    </row>
    <row r="133" spans="1:14">
      <c r="A133" s="16">
        <f t="shared" si="1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 t="shared" ref="G133:G196" si="12">K133*$N133</f>
        <v>0</v>
      </c>
      <c r="H133" s="16">
        <f t="shared" ref="H133:H196" si="13">L133*$N133</f>
        <v>0</v>
      </c>
      <c r="I133" s="16">
        <f t="shared" ref="I133:I196" si="14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1"/>
        <v>0.6</v>
      </c>
    </row>
    <row r="134" spans="1:14">
      <c r="A134" s="16">
        <f t="shared" si="1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 t="shared" si="12"/>
        <v>0</v>
      </c>
      <c r="H134" s="16">
        <f t="shared" si="13"/>
        <v>0</v>
      </c>
      <c r="I134" s="16">
        <f t="shared" si="14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1"/>
        <v>0.6</v>
      </c>
    </row>
    <row r="135" spans="1:14">
      <c r="A135" s="16">
        <f t="shared" si="1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 t="shared" si="12"/>
        <v>0</v>
      </c>
      <c r="H135" s="16">
        <f t="shared" si="13"/>
        <v>0</v>
      </c>
      <c r="I135" s="16">
        <f t="shared" si="14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1"/>
        <v>0.6</v>
      </c>
    </row>
    <row r="136" spans="1:14">
      <c r="A136" s="16">
        <f t="shared" si="1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 t="shared" si="12"/>
        <v>0</v>
      </c>
      <c r="H136" s="16">
        <f t="shared" si="13"/>
        <v>0</v>
      </c>
      <c r="I136" s="16">
        <f t="shared" si="14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1"/>
        <v>0.6</v>
      </c>
    </row>
    <row r="137" spans="1:14">
      <c r="A137" s="16">
        <f t="shared" si="1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 t="shared" si="12"/>
        <v>0</v>
      </c>
      <c r="H137" s="16">
        <f t="shared" si="13"/>
        <v>0</v>
      </c>
      <c r="I137" s="16">
        <f t="shared" si="14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1"/>
        <v>0.6</v>
      </c>
    </row>
    <row r="138" spans="1:14">
      <c r="A138" s="16">
        <f t="shared" si="1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 t="shared" si="12"/>
        <v>0</v>
      </c>
      <c r="H138" s="16">
        <f t="shared" si="13"/>
        <v>0</v>
      </c>
      <c r="I138" s="16">
        <f t="shared" si="14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1"/>
        <v>0.6</v>
      </c>
    </row>
    <row r="139" spans="1:14">
      <c r="A139" s="16">
        <f t="shared" si="1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 t="shared" si="12"/>
        <v>0</v>
      </c>
      <c r="H139" s="16">
        <f t="shared" si="13"/>
        <v>0</v>
      </c>
      <c r="I139" s="16">
        <f t="shared" si="14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1"/>
        <v>0.6</v>
      </c>
    </row>
    <row r="140" spans="1:14">
      <c r="A140" s="16">
        <f t="shared" si="1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 t="shared" si="12"/>
        <v>0</v>
      </c>
      <c r="H140" s="16">
        <f t="shared" si="13"/>
        <v>0</v>
      </c>
      <c r="I140" s="16">
        <f t="shared" si="14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1"/>
        <v>0.6</v>
      </c>
    </row>
    <row r="141" spans="1:14">
      <c r="A141" s="16">
        <f t="shared" si="1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 t="shared" si="12"/>
        <v>0</v>
      </c>
      <c r="H141" s="16">
        <f t="shared" si="13"/>
        <v>0</v>
      </c>
      <c r="I141" s="16">
        <f t="shared" si="14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1"/>
        <v>0.6</v>
      </c>
    </row>
    <row r="142" spans="1:14">
      <c r="A142" s="16">
        <f t="shared" si="1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 t="shared" si="12"/>
        <v>0</v>
      </c>
      <c r="H142" s="16">
        <f t="shared" si="13"/>
        <v>0</v>
      </c>
      <c r="I142" s="16">
        <f t="shared" si="14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1"/>
        <v>0.6</v>
      </c>
    </row>
    <row r="143" spans="1:14">
      <c r="A143" s="16">
        <f t="shared" si="1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 t="shared" si="12"/>
        <v>0</v>
      </c>
      <c r="H143" s="16">
        <f t="shared" si="13"/>
        <v>0</v>
      </c>
      <c r="I143" s="16">
        <f t="shared" si="14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1"/>
        <v>0.6</v>
      </c>
    </row>
    <row r="144" spans="1:14">
      <c r="A144" s="16">
        <f t="shared" si="1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 t="shared" si="12"/>
        <v>0</v>
      </c>
      <c r="H144" s="16">
        <f t="shared" si="13"/>
        <v>0</v>
      </c>
      <c r="I144" s="16">
        <f t="shared" si="14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1"/>
        <v>0.6</v>
      </c>
    </row>
    <row r="145" spans="1:14">
      <c r="A145" s="16">
        <f t="shared" si="1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 t="shared" si="12"/>
        <v>0</v>
      </c>
      <c r="H145" s="16">
        <f t="shared" si="13"/>
        <v>0</v>
      </c>
      <c r="I145" s="16">
        <f t="shared" si="14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1"/>
        <v>0.6</v>
      </c>
    </row>
    <row r="146" spans="1:14">
      <c r="A146" s="16">
        <f t="shared" si="1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 t="shared" si="12"/>
        <v>0</v>
      </c>
      <c r="H146" s="16">
        <f t="shared" si="13"/>
        <v>0</v>
      </c>
      <c r="I146" s="16">
        <f t="shared" si="14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1"/>
        <v>0.6</v>
      </c>
    </row>
    <row r="147" spans="1:14">
      <c r="A147" s="16">
        <f t="shared" si="1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 t="shared" si="12"/>
        <v>0</v>
      </c>
      <c r="H147" s="16">
        <f t="shared" si="13"/>
        <v>0</v>
      </c>
      <c r="I147" s="16">
        <f t="shared" si="14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1"/>
        <v>0.6</v>
      </c>
    </row>
    <row r="148" spans="1:14">
      <c r="A148" s="16">
        <f t="shared" si="1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 t="shared" si="12"/>
        <v>0</v>
      </c>
      <c r="H148" s="16">
        <f t="shared" si="13"/>
        <v>0</v>
      </c>
      <c r="I148" s="16">
        <f t="shared" si="14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1"/>
        <v>0.6</v>
      </c>
    </row>
    <row r="149" spans="1:14">
      <c r="A149" s="16">
        <f t="shared" si="1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 t="shared" si="12"/>
        <v>0</v>
      </c>
      <c r="H149" s="16">
        <f t="shared" si="13"/>
        <v>0</v>
      </c>
      <c r="I149" s="16">
        <f t="shared" si="14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1"/>
        <v>0.6</v>
      </c>
    </row>
    <row r="150" spans="1:14">
      <c r="A150" s="16">
        <f t="shared" si="1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 t="shared" si="12"/>
        <v>0</v>
      </c>
      <c r="H150" s="16">
        <f t="shared" si="13"/>
        <v>0</v>
      </c>
      <c r="I150" s="16">
        <f t="shared" si="14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1"/>
        <v>0.6</v>
      </c>
    </row>
    <row r="151" spans="1:14">
      <c r="A151" s="16">
        <f t="shared" ref="A151:A214" si="15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 t="shared" si="12"/>
        <v>0</v>
      </c>
      <c r="H151" s="16">
        <f t="shared" si="13"/>
        <v>0</v>
      </c>
      <c r="I151" s="16">
        <f t="shared" si="14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1"/>
        <v>0.6</v>
      </c>
    </row>
    <row r="152" spans="1:14">
      <c r="A152" s="16">
        <f t="shared" si="15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 t="shared" si="12"/>
        <v>0</v>
      </c>
      <c r="H152" s="16">
        <f t="shared" si="13"/>
        <v>0</v>
      </c>
      <c r="I152" s="16">
        <f t="shared" si="14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1"/>
        <v>0.6</v>
      </c>
    </row>
    <row r="153" spans="1:14">
      <c r="A153" s="16">
        <f t="shared" si="15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 t="shared" si="12"/>
        <v>0</v>
      </c>
      <c r="H153" s="16">
        <f t="shared" si="13"/>
        <v>0</v>
      </c>
      <c r="I153" s="16">
        <f t="shared" si="14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1"/>
        <v>0.6</v>
      </c>
    </row>
    <row r="154" spans="1:14">
      <c r="A154" s="16">
        <f t="shared" si="15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 t="shared" si="12"/>
        <v>0</v>
      </c>
      <c r="H154" s="16">
        <f t="shared" si="13"/>
        <v>0</v>
      </c>
      <c r="I154" s="16">
        <f t="shared" si="14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1"/>
        <v>0.6</v>
      </c>
    </row>
    <row r="155" spans="1:14">
      <c r="A155" s="16">
        <f t="shared" si="15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 t="shared" si="12"/>
        <v>0</v>
      </c>
      <c r="H155" s="16">
        <f t="shared" si="13"/>
        <v>0</v>
      </c>
      <c r="I155" s="16">
        <f t="shared" si="14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1"/>
        <v>0.6</v>
      </c>
    </row>
    <row r="156" spans="1:14">
      <c r="A156" s="16">
        <f t="shared" si="15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 t="shared" si="12"/>
        <v>0</v>
      </c>
      <c r="H156" s="16">
        <f t="shared" si="13"/>
        <v>0</v>
      </c>
      <c r="I156" s="16">
        <f t="shared" si="14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1"/>
        <v>0.6</v>
      </c>
    </row>
    <row r="157" spans="1:14">
      <c r="A157" s="16">
        <f t="shared" si="15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 t="shared" si="12"/>
        <v>0</v>
      </c>
      <c r="H157" s="16">
        <f t="shared" si="13"/>
        <v>0</v>
      </c>
      <c r="I157" s="16">
        <f t="shared" si="14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6">N75</f>
        <v>0.6</v>
      </c>
    </row>
    <row r="158" spans="1:14">
      <c r="A158" s="16">
        <f t="shared" si="15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 t="shared" si="12"/>
        <v>0</v>
      </c>
      <c r="H158" s="16">
        <f t="shared" si="13"/>
        <v>0</v>
      </c>
      <c r="I158" s="16">
        <f t="shared" si="14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6"/>
        <v>0.6</v>
      </c>
    </row>
    <row r="159" spans="1:14">
      <c r="A159" s="16">
        <f t="shared" si="15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 t="shared" si="12"/>
        <v>0</v>
      </c>
      <c r="H159" s="16">
        <f t="shared" si="13"/>
        <v>0</v>
      </c>
      <c r="I159" s="16">
        <f t="shared" si="14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6"/>
        <v>0.6</v>
      </c>
    </row>
    <row r="160" spans="1:14">
      <c r="A160" s="16">
        <f t="shared" si="15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 t="shared" si="12"/>
        <v>0</v>
      </c>
      <c r="H160" s="16">
        <f t="shared" si="13"/>
        <v>0</v>
      </c>
      <c r="I160" s="16">
        <f t="shared" si="14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6"/>
        <v>0.6</v>
      </c>
    </row>
    <row r="161" spans="1:14">
      <c r="A161" s="16">
        <f t="shared" si="15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 t="shared" si="12"/>
        <v>0</v>
      </c>
      <c r="H161" s="16">
        <f t="shared" si="13"/>
        <v>0</v>
      </c>
      <c r="I161" s="16">
        <f t="shared" si="14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6"/>
        <v>0.6</v>
      </c>
    </row>
    <row r="162" spans="1:14">
      <c r="A162" s="16">
        <f t="shared" si="15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 t="shared" si="12"/>
        <v>0</v>
      </c>
      <c r="H162" s="16">
        <f t="shared" si="13"/>
        <v>0</v>
      </c>
      <c r="I162" s="16">
        <f t="shared" si="14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6"/>
        <v>0.6</v>
      </c>
    </row>
    <row r="163" spans="1:14">
      <c r="A163" s="16">
        <f t="shared" si="15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 t="shared" si="12"/>
        <v>0</v>
      </c>
      <c r="H163" s="16">
        <f t="shared" si="13"/>
        <v>0</v>
      </c>
      <c r="I163" s="16">
        <f t="shared" si="14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6"/>
        <v>0.6</v>
      </c>
    </row>
    <row r="164" spans="1:14">
      <c r="A164" s="16">
        <f t="shared" si="15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 t="shared" si="12"/>
        <v>0</v>
      </c>
      <c r="H164" s="16">
        <f t="shared" si="13"/>
        <v>0</v>
      </c>
      <c r="I164" s="16">
        <f t="shared" si="14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6"/>
        <v>0.6</v>
      </c>
    </row>
    <row r="165" spans="1:14">
      <c r="A165" s="16">
        <f t="shared" si="15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 t="shared" si="12"/>
        <v>0</v>
      </c>
      <c r="H165" s="16">
        <f t="shared" si="13"/>
        <v>0</v>
      </c>
      <c r="I165" s="16">
        <f t="shared" si="14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6"/>
        <v>0.6</v>
      </c>
    </row>
    <row r="166" spans="1:14">
      <c r="A166" s="16">
        <f t="shared" si="15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 t="shared" si="12"/>
        <v>0</v>
      </c>
      <c r="H166" s="16">
        <f t="shared" si="13"/>
        <v>0</v>
      </c>
      <c r="I166" s="16">
        <f t="shared" si="14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6"/>
        <v>0.6</v>
      </c>
    </row>
    <row r="167" spans="1:14">
      <c r="A167" s="16">
        <f t="shared" si="15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 t="shared" si="12"/>
        <v>0</v>
      </c>
      <c r="H167" s="16">
        <f t="shared" si="13"/>
        <v>0</v>
      </c>
      <c r="I167" s="16">
        <f t="shared" si="14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6"/>
        <v>0.6</v>
      </c>
    </row>
    <row r="168" spans="1:14">
      <c r="A168" s="16">
        <f t="shared" si="15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 t="shared" si="12"/>
        <v>0.997443089108911</v>
      </c>
      <c r="H168" s="16">
        <f t="shared" si="13"/>
        <v>0</v>
      </c>
      <c r="I168" s="16">
        <f t="shared" si="14"/>
        <v>0</v>
      </c>
      <c r="K168" s="16">
        <f>VLOOKUP($D168,'Growth rate'!$B$3:$S$93,6,FALSE)*VLOOKUP($F168,BY_IND_Demand_Drivers!$B$5:$J$100,7,FALSE)</f>
        <v>0.997443089108911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6"/>
        <v>1</v>
      </c>
    </row>
    <row r="169" spans="1:14">
      <c r="A169" s="16">
        <f t="shared" si="15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 t="shared" si="12"/>
        <v>1.0138762486349451</v>
      </c>
      <c r="H169" s="16">
        <f t="shared" si="13"/>
        <v>0</v>
      </c>
      <c r="I169" s="16">
        <f t="shared" si="14"/>
        <v>0</v>
      </c>
      <c r="K169" s="16">
        <f>VLOOKUP($D169,'Growth rate'!$B$3:$S$93,6,FALSE)*VLOOKUP($F169,BY_IND_Demand_Drivers!$B$5:$J$100,7,FALSE)</f>
        <v>1.0138762486349451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6"/>
        <v>1</v>
      </c>
    </row>
    <row r="170" spans="1:14">
      <c r="A170" s="16">
        <f t="shared" si="15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 t="shared" si="12"/>
        <v>1.0303094081609792</v>
      </c>
      <c r="H170" s="16">
        <f t="shared" si="13"/>
        <v>0</v>
      </c>
      <c r="I170" s="16">
        <f t="shared" si="14"/>
        <v>0</v>
      </c>
      <c r="K170" s="16">
        <f>VLOOKUP($D170,'Growth rate'!$B$3:$S$93,6,FALSE)*VLOOKUP($F170,BY_IND_Demand_Drivers!$B$5:$J$100,7,FALSE)</f>
        <v>1.0303094081609792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6"/>
        <v>1</v>
      </c>
    </row>
    <row r="171" spans="1:14">
      <c r="A171" s="16">
        <f t="shared" si="15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 t="shared" si="12"/>
        <v>1.0467425676870132</v>
      </c>
      <c r="H171" s="16">
        <f t="shared" si="13"/>
        <v>0</v>
      </c>
      <c r="I171" s="16">
        <f t="shared" si="14"/>
        <v>0</v>
      </c>
      <c r="K171" s="16">
        <f>VLOOKUP($D171,'Growth rate'!$B$3:$S$93,6,FALSE)*VLOOKUP($F171,BY_IND_Demand_Drivers!$B$5:$J$100,7,FALSE)</f>
        <v>1.0467425676870132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6"/>
        <v>1</v>
      </c>
    </row>
    <row r="172" spans="1:14">
      <c r="A172" s="16">
        <f t="shared" si="15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 t="shared" si="12"/>
        <v>1.0631757272130473</v>
      </c>
      <c r="H172" s="16">
        <f t="shared" si="13"/>
        <v>0</v>
      </c>
      <c r="I172" s="16">
        <f t="shared" si="14"/>
        <v>0</v>
      </c>
      <c r="K172" s="16">
        <f>VLOOKUP($D172,'Growth rate'!$B$3:$S$93,6,FALSE)*VLOOKUP($F172,BY_IND_Demand_Drivers!$B$5:$J$100,7,FALSE)</f>
        <v>1.0631757272130473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6"/>
        <v>1</v>
      </c>
    </row>
    <row r="173" spans="1:14">
      <c r="A173" s="16">
        <f t="shared" si="15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 t="shared" si="12"/>
        <v>1.0796088867390812</v>
      </c>
      <c r="H173" s="16">
        <f t="shared" si="13"/>
        <v>0</v>
      </c>
      <c r="I173" s="16">
        <f t="shared" si="14"/>
        <v>0</v>
      </c>
      <c r="K173" s="16">
        <f>VLOOKUP($D173,'Growth rate'!$B$3:$S$93,6,FALSE)*VLOOKUP($F173,BY_IND_Demand_Drivers!$B$5:$J$100,7,FALSE)</f>
        <v>1.0796088867390812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6"/>
        <v>1</v>
      </c>
    </row>
    <row r="174" spans="1:14">
      <c r="A174" s="16">
        <f t="shared" si="15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 t="shared" si="12"/>
        <v>0.98643784163860371</v>
      </c>
      <c r="H174" s="16">
        <f t="shared" si="13"/>
        <v>0</v>
      </c>
      <c r="I174" s="16">
        <f t="shared" si="14"/>
        <v>0</v>
      </c>
      <c r="K174" s="16">
        <f>VLOOKUP($D174,'Growth rate'!$B$3:$S$93,6,FALSE)*VLOOKUP($F174,BY_IND_Demand_Drivers!$B$5:$J$100,7,FALSE)</f>
        <v>1.0960420462651153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5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 t="shared" si="12"/>
        <v>0.99010293315412312</v>
      </c>
      <c r="H175" s="16">
        <f t="shared" si="13"/>
        <v>0</v>
      </c>
      <c r="I175" s="16">
        <f t="shared" si="14"/>
        <v>0</v>
      </c>
      <c r="K175" s="16">
        <f>VLOOKUP($D175,'Growth rate'!$B$3:$S$93,6,FALSE)*VLOOKUP($F175,BY_IND_Demand_Drivers!$B$5:$J$100,7,FALSE)</f>
        <v>1.1124752057911496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7">N93</f>
        <v>0.89</v>
      </c>
    </row>
    <row r="176" spans="1:14">
      <c r="A176" s="16">
        <f t="shared" si="15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 t="shared" si="12"/>
        <v>0.9934393614791216</v>
      </c>
      <c r="H176" s="16">
        <f t="shared" si="13"/>
        <v>0</v>
      </c>
      <c r="I176" s="16">
        <f t="shared" si="14"/>
        <v>0</v>
      </c>
      <c r="K176" s="16">
        <f>VLOOKUP($D176,'Growth rate'!$B$3:$S$93,6,FALSE)*VLOOKUP($F176,BY_IND_Demand_Drivers!$B$5:$J$100,7,FALSE)</f>
        <v>1.1289083653171836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7"/>
        <v>0.88</v>
      </c>
    </row>
    <row r="177" spans="1:14">
      <c r="A177" s="16">
        <f t="shared" si="15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 t="shared" si="12"/>
        <v>0.99644712661359935</v>
      </c>
      <c r="H177" s="16">
        <f t="shared" si="13"/>
        <v>0</v>
      </c>
      <c r="I177" s="16">
        <f t="shared" si="14"/>
        <v>0</v>
      </c>
      <c r="K177" s="16">
        <f>VLOOKUP($D177,'Growth rate'!$B$3:$S$93,6,FALSE)*VLOOKUP($F177,BY_IND_Demand_Drivers!$B$5:$J$100,7,FALSE)</f>
        <v>1.1453415248432177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7"/>
        <v>0.87</v>
      </c>
    </row>
    <row r="178" spans="1:14">
      <c r="A178" s="16">
        <f t="shared" si="15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 t="shared" si="12"/>
        <v>0.99912622855755651</v>
      </c>
      <c r="H178" s="16">
        <f t="shared" si="13"/>
        <v>0</v>
      </c>
      <c r="I178" s="16">
        <f t="shared" si="14"/>
        <v>0</v>
      </c>
      <c r="K178" s="16">
        <f>VLOOKUP($D178,'Growth rate'!$B$3:$S$93,6,FALSE)*VLOOKUP($F178,BY_IND_Demand_Drivers!$B$5:$J$100,7,FALSE)</f>
        <v>1.1617746843692518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7"/>
        <v>0.86</v>
      </c>
    </row>
    <row r="179" spans="1:14">
      <c r="A179" s="16">
        <f t="shared" si="15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 t="shared" si="12"/>
        <v>1.0014766673109929</v>
      </c>
      <c r="H179" s="16">
        <f t="shared" si="13"/>
        <v>0</v>
      </c>
      <c r="I179" s="16">
        <f t="shared" si="14"/>
        <v>0</v>
      </c>
      <c r="K179" s="16">
        <f>VLOOKUP($D179,'Growth rate'!$B$3:$S$93,6,FALSE)*VLOOKUP($F179,BY_IND_Demand_Drivers!$B$5:$J$100,7,FALSE)</f>
        <v>1.1782078438952859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7"/>
        <v>0.85</v>
      </c>
    </row>
    <row r="180" spans="1:14">
      <c r="A180" s="16">
        <f t="shared" si="15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 t="shared" si="12"/>
        <v>1.0005118403653552</v>
      </c>
      <c r="H180" s="16">
        <f t="shared" si="13"/>
        <v>0</v>
      </c>
      <c r="I180" s="16">
        <f t="shared" si="14"/>
        <v>0</v>
      </c>
      <c r="K180" s="16">
        <f>VLOOKUP($D180,'Growth rate'!$B$3:$S$93,6,FALSE)*VLOOKUP($F180,BY_IND_Demand_Drivers!$B$5:$J$100,7,FALSE)</f>
        <v>1.1946410034213197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7"/>
        <v>0.83750000000000002</v>
      </c>
    </row>
    <row r="181" spans="1:14">
      <c r="A181" s="16">
        <f t="shared" si="15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 t="shared" si="12"/>
        <v>0.99913618443156682</v>
      </c>
      <c r="H181" s="16">
        <f t="shared" si="13"/>
        <v>0</v>
      </c>
      <c r="I181" s="16">
        <f t="shared" si="14"/>
        <v>0</v>
      </c>
      <c r="K181" s="16">
        <f>VLOOKUP($D181,'Growth rate'!$B$3:$S$93,6,FALSE)*VLOOKUP($F181,BY_IND_Demand_Drivers!$B$5:$J$100,7,FALSE)</f>
        <v>1.2110741629473538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7"/>
        <v>0.82499999999999996</v>
      </c>
    </row>
    <row r="182" spans="1:14">
      <c r="A182" s="16">
        <f t="shared" si="15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 t="shared" si="12"/>
        <v>0.99734969950962771</v>
      </c>
      <c r="H182" s="16">
        <f t="shared" si="13"/>
        <v>0</v>
      </c>
      <c r="I182" s="16">
        <f t="shared" si="14"/>
        <v>0</v>
      </c>
      <c r="K182" s="16">
        <f>VLOOKUP($D182,'Growth rate'!$B$3:$S$93,6,FALSE)*VLOOKUP($F182,BY_IND_Demand_Drivers!$B$5:$J$100,7,FALSE)</f>
        <v>1.2275073224733879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7"/>
        <v>0.8125</v>
      </c>
    </row>
    <row r="183" spans="1:14">
      <c r="A183" s="16">
        <f t="shared" si="15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 t="shared" si="12"/>
        <v>0.99515238559953745</v>
      </c>
      <c r="H183" s="16">
        <f t="shared" si="13"/>
        <v>0</v>
      </c>
      <c r="I183" s="16">
        <f t="shared" si="14"/>
        <v>0</v>
      </c>
      <c r="K183" s="16">
        <f>VLOOKUP($D183,'Growth rate'!$B$3:$S$93,6,FALSE)*VLOOKUP($F183,BY_IND_Demand_Drivers!$B$5:$J$100,7,FALSE)</f>
        <v>1.243940481999422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7"/>
        <v>0.79999999999999993</v>
      </c>
    </row>
    <row r="184" spans="1:14">
      <c r="A184" s="16">
        <f t="shared" si="15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 t="shared" si="12"/>
        <v>0.9925442427012966</v>
      </c>
      <c r="H184" s="16">
        <f t="shared" si="13"/>
        <v>0</v>
      </c>
      <c r="I184" s="16">
        <f t="shared" si="14"/>
        <v>0</v>
      </c>
      <c r="K184" s="16">
        <f>VLOOKUP($D184,'Growth rate'!$B$3:$S$93,6,FALSE)*VLOOKUP($F184,BY_IND_Demand_Drivers!$B$5:$J$100,7,FALSE)</f>
        <v>1.2603736415254561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7"/>
        <v>0.78749999999999998</v>
      </c>
    </row>
    <row r="185" spans="1:14">
      <c r="A185" s="16">
        <f t="shared" si="15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 t="shared" si="12"/>
        <v>0.98952527081490471</v>
      </c>
      <c r="H185" s="16">
        <f t="shared" si="13"/>
        <v>0</v>
      </c>
      <c r="I185" s="16">
        <f t="shared" si="14"/>
        <v>0</v>
      </c>
      <c r="K185" s="16">
        <f>VLOOKUP($D185,'Growth rate'!$B$3:$S$93,6,FALSE)*VLOOKUP($F185,BY_IND_Demand_Drivers!$B$5:$J$100,7,FALSE)</f>
        <v>1.2768068010514901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7"/>
        <v>0.77499999999999991</v>
      </c>
    </row>
    <row r="186" spans="1:14">
      <c r="A186" s="16">
        <f t="shared" si="15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 t="shared" si="12"/>
        <v>0.98609546994036212</v>
      </c>
      <c r="H186" s="16">
        <f t="shared" si="13"/>
        <v>0</v>
      </c>
      <c r="I186" s="16">
        <f t="shared" si="14"/>
        <v>0</v>
      </c>
      <c r="K186" s="16">
        <f>VLOOKUP($D186,'Growth rate'!$B$3:$S$93,6,FALSE)*VLOOKUP($F186,BY_IND_Demand_Drivers!$B$5:$J$100,7,FALSE)</f>
        <v>1.2932399605775242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7"/>
        <v>0.76249999999999996</v>
      </c>
    </row>
    <row r="187" spans="1:14">
      <c r="A187" s="16">
        <f t="shared" si="15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 t="shared" si="12"/>
        <v>0.98225484007766872</v>
      </c>
      <c r="H187" s="16">
        <f t="shared" si="13"/>
        <v>0</v>
      </c>
      <c r="I187" s="16">
        <f t="shared" si="14"/>
        <v>0</v>
      </c>
      <c r="K187" s="16">
        <f>VLOOKUP($D187,'Growth rate'!$B$3:$S$93,6,FALSE)*VLOOKUP($F187,BY_IND_Demand_Drivers!$B$5:$J$100,7,FALSE)</f>
        <v>1.3096731201035583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7"/>
        <v>0.75</v>
      </c>
    </row>
    <row r="188" spans="1:14">
      <c r="A188" s="16">
        <f t="shared" si="15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 t="shared" si="12"/>
        <v>0.97800338122682451</v>
      </c>
      <c r="H188" s="16">
        <f t="shared" si="13"/>
        <v>0</v>
      </c>
      <c r="I188" s="16">
        <f t="shared" si="14"/>
        <v>0</v>
      </c>
      <c r="K188" s="16">
        <f>VLOOKUP($D188,'Growth rate'!$B$3:$S$93,6,FALSE)*VLOOKUP($F188,BY_IND_Demand_Drivers!$B$5:$J$100,7,FALSE)</f>
        <v>1.3261062796295926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7"/>
        <v>0.73749999999999993</v>
      </c>
    </row>
    <row r="189" spans="1:14">
      <c r="A189" s="16">
        <f t="shared" si="15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 t="shared" si="12"/>
        <v>0.97334109338782926</v>
      </c>
      <c r="H189" s="16">
        <f t="shared" si="13"/>
        <v>0</v>
      </c>
      <c r="I189" s="16">
        <f t="shared" si="14"/>
        <v>0</v>
      </c>
      <c r="K189" s="16">
        <f>VLOOKUP($D189,'Growth rate'!$B$3:$S$93,6,FALSE)*VLOOKUP($F189,BY_IND_Demand_Drivers!$B$5:$J$100,7,FALSE)</f>
        <v>1.3425394391556267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7"/>
        <v>0.72499999999999998</v>
      </c>
    </row>
    <row r="190" spans="1:14">
      <c r="A190" s="16">
        <f t="shared" si="15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 t="shared" si="12"/>
        <v>0.96826797656068297</v>
      </c>
      <c r="H190" s="16">
        <f t="shared" si="13"/>
        <v>0</v>
      </c>
      <c r="I190" s="16">
        <f t="shared" si="14"/>
        <v>0</v>
      </c>
      <c r="K190" s="16">
        <f>VLOOKUP($D190,'Growth rate'!$B$3:$S$93,6,FALSE)*VLOOKUP($F190,BY_IND_Demand_Drivers!$B$5:$J$100,7,FALSE)</f>
        <v>1.3589725986816605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7"/>
        <v>0.71249999999999991</v>
      </c>
    </row>
    <row r="191" spans="1:14">
      <c r="A191" s="16">
        <f t="shared" si="15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 t="shared" si="12"/>
        <v>0.96278403074538621</v>
      </c>
      <c r="H191" s="16">
        <f t="shared" si="13"/>
        <v>0</v>
      </c>
      <c r="I191" s="16">
        <f t="shared" si="14"/>
        <v>0</v>
      </c>
      <c r="K191" s="16">
        <f>VLOOKUP($D191,'Growth rate'!$B$3:$S$93,6,FALSE)*VLOOKUP($F191,BY_IND_Demand_Drivers!$B$5:$J$100,7,FALSE)</f>
        <v>1.3754057582076946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7"/>
        <v>0.7</v>
      </c>
    </row>
    <row r="192" spans="1:14">
      <c r="A192" s="16">
        <f t="shared" si="15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 t="shared" si="12"/>
        <v>0.95688925594193852</v>
      </c>
      <c r="H192" s="16">
        <f t="shared" si="13"/>
        <v>0</v>
      </c>
      <c r="I192" s="16">
        <f t="shared" si="14"/>
        <v>0</v>
      </c>
      <c r="K192" s="16">
        <f>VLOOKUP($D192,'Growth rate'!$B$3:$S$93,6,FALSE)*VLOOKUP($F192,BY_IND_Demand_Drivers!$B$5:$J$100,7,FALSE)</f>
        <v>1.3918389177337287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7"/>
        <v>0.6875</v>
      </c>
    </row>
    <row r="193" spans="1:14">
      <c r="A193" s="16">
        <f t="shared" si="15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 t="shared" si="12"/>
        <v>0.9505836521503398</v>
      </c>
      <c r="H193" s="16">
        <f t="shared" si="13"/>
        <v>0</v>
      </c>
      <c r="I193" s="16">
        <f t="shared" si="14"/>
        <v>0</v>
      </c>
      <c r="K193" s="16">
        <f>VLOOKUP($D193,'Growth rate'!$B$3:$S$93,6,FALSE)*VLOOKUP($F193,BY_IND_Demand_Drivers!$B$5:$J$100,7,FALSE)</f>
        <v>1.4082720772597628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7"/>
        <v>0.67499999999999993</v>
      </c>
    </row>
    <row r="194" spans="1:14">
      <c r="A194" s="16">
        <f t="shared" si="15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 t="shared" si="12"/>
        <v>0.94386721937059037</v>
      </c>
      <c r="H194" s="16">
        <f t="shared" si="13"/>
        <v>0</v>
      </c>
      <c r="I194" s="16">
        <f t="shared" si="14"/>
        <v>0</v>
      </c>
      <c r="K194" s="16">
        <f>VLOOKUP($D194,'Growth rate'!$B$3:$S$93,6,FALSE)*VLOOKUP($F194,BY_IND_Demand_Drivers!$B$5:$J$100,7,FALSE)</f>
        <v>1.4247052367857969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7"/>
        <v>0.66249999999999998</v>
      </c>
    </row>
    <row r="195" spans="1:14">
      <c r="A195" s="16">
        <f t="shared" si="15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 t="shared" si="12"/>
        <v>0.9367399576026898</v>
      </c>
      <c r="H195" s="16">
        <f t="shared" si="13"/>
        <v>0</v>
      </c>
      <c r="I195" s="16">
        <f t="shared" si="14"/>
        <v>0</v>
      </c>
      <c r="K195" s="16">
        <f>VLOOKUP($D195,'Growth rate'!$B$3:$S$93,6,FALSE)*VLOOKUP($F195,BY_IND_Demand_Drivers!$B$5:$J$100,7,FALSE)</f>
        <v>1.4411383963118307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7"/>
        <v>0.64999999999999991</v>
      </c>
    </row>
    <row r="196" spans="1:14">
      <c r="A196" s="16">
        <f t="shared" si="15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 t="shared" si="12"/>
        <v>0.92920186684663875</v>
      </c>
      <c r="H196" s="16">
        <f t="shared" si="13"/>
        <v>0</v>
      </c>
      <c r="I196" s="16">
        <f t="shared" si="14"/>
        <v>0</v>
      </c>
      <c r="K196" s="16">
        <f>VLOOKUP($D196,'Growth rate'!$B$3:$S$93,6,FALSE)*VLOOKUP($F196,BY_IND_Demand_Drivers!$B$5:$J$100,7,FALSE)</f>
        <v>1.4575715558378648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7"/>
        <v>0.63749999999999996</v>
      </c>
    </row>
    <row r="197" spans="1:14">
      <c r="A197" s="16">
        <f t="shared" si="15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 t="shared" ref="G197:G260" si="18">K197*$N197</f>
        <v>0.92125294710243677</v>
      </c>
      <c r="H197" s="16">
        <f t="shared" ref="H197:H260" si="19">L197*$N197</f>
        <v>0</v>
      </c>
      <c r="I197" s="16">
        <f t="shared" ref="I197:I260" si="20">M197*$N197</f>
        <v>0</v>
      </c>
      <c r="K197" s="16">
        <f>VLOOKUP($D197,'Growth rate'!$B$3:$S$93,6,FALSE)*VLOOKUP($F197,BY_IND_Demand_Drivers!$B$5:$J$100,7,FALSE)</f>
        <v>1.4740047153638989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7"/>
        <v>0.625</v>
      </c>
    </row>
    <row r="198" spans="1:14">
      <c r="A198" s="16">
        <f t="shared" si="15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 t="shared" si="18"/>
        <v>0.91289319837008387</v>
      </c>
      <c r="H198" s="16">
        <f t="shared" si="19"/>
        <v>0</v>
      </c>
      <c r="I198" s="16">
        <f t="shared" si="20"/>
        <v>0</v>
      </c>
      <c r="K198" s="16">
        <f>VLOOKUP($D198,'Growth rate'!$B$3:$S$93,6,FALSE)*VLOOKUP($F198,BY_IND_Demand_Drivers!$B$5:$J$100,7,FALSE)</f>
        <v>1.490437874889933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7"/>
        <v>0.61249999999999993</v>
      </c>
    </row>
    <row r="199" spans="1:14">
      <c r="A199" s="16">
        <f t="shared" si="15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 t="shared" si="18"/>
        <v>0.90412262064958016</v>
      </c>
      <c r="H199" s="16">
        <f t="shared" si="19"/>
        <v>0</v>
      </c>
      <c r="I199" s="16">
        <f t="shared" si="20"/>
        <v>0</v>
      </c>
      <c r="K199" s="16">
        <f>VLOOKUP($D199,'Growth rate'!$B$3:$S$93,6,FALSE)*VLOOKUP($F199,BY_IND_Demand_Drivers!$B$5:$J$100,7,FALSE)</f>
        <v>1.506871034415967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7"/>
        <v>0.6</v>
      </c>
    </row>
    <row r="200" spans="1:14">
      <c r="A200" s="16">
        <f t="shared" si="15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 t="shared" si="18"/>
        <v>0.91858858257997356</v>
      </c>
      <c r="H200" s="16">
        <f t="shared" si="19"/>
        <v>0</v>
      </c>
      <c r="I200" s="16">
        <f t="shared" si="20"/>
        <v>0</v>
      </c>
      <c r="K200" s="16">
        <f>VLOOKUP($D200,'Growth rate'!$B$3:$S$93,6,FALSE)*VLOOKUP($F200,BY_IND_Demand_Drivers!$B$5:$J$100,7,FALSE)</f>
        <v>1.5309809709666227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7"/>
        <v>0.6</v>
      </c>
    </row>
    <row r="201" spans="1:14">
      <c r="A201" s="16">
        <f t="shared" si="15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 t="shared" si="18"/>
        <v>0.93328599990125305</v>
      </c>
      <c r="H201" s="16">
        <f t="shared" si="19"/>
        <v>0</v>
      </c>
      <c r="I201" s="16">
        <f t="shared" si="20"/>
        <v>0</v>
      </c>
      <c r="K201" s="16">
        <f>VLOOKUP($D201,'Growth rate'!$B$3:$S$93,6,FALSE)*VLOOKUP($F201,BY_IND_Demand_Drivers!$B$5:$J$100,7,FALSE)</f>
        <v>1.5554766665020885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7"/>
        <v>0.6</v>
      </c>
    </row>
    <row r="202" spans="1:14">
      <c r="A202" s="16">
        <f t="shared" si="15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 t="shared" si="18"/>
        <v>0.94821857589967307</v>
      </c>
      <c r="H202" s="16">
        <f t="shared" si="19"/>
        <v>0</v>
      </c>
      <c r="I202" s="16">
        <f t="shared" si="20"/>
        <v>0</v>
      </c>
      <c r="K202" s="16">
        <f>VLOOKUP($D202,'Growth rate'!$B$3:$S$93,6,FALSE)*VLOOKUP($F202,BY_IND_Demand_Drivers!$B$5:$J$100,7,FALSE)</f>
        <v>1.5803642931661219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7"/>
        <v>0.6</v>
      </c>
    </row>
    <row r="203" spans="1:14">
      <c r="A203" s="16">
        <f t="shared" si="15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 t="shared" si="18"/>
        <v>0.96339007311406799</v>
      </c>
      <c r="H203" s="16">
        <f t="shared" si="19"/>
        <v>0</v>
      </c>
      <c r="I203" s="16">
        <f t="shared" si="20"/>
        <v>0</v>
      </c>
      <c r="K203" s="16">
        <f>VLOOKUP($D203,'Growth rate'!$B$3:$S$93,6,FALSE)*VLOOKUP($F203,BY_IND_Demand_Drivers!$B$5:$J$100,7,FALSE)</f>
        <v>1.60565012185678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7"/>
        <v>0.6</v>
      </c>
    </row>
    <row r="204" spans="1:14">
      <c r="A204" s="16">
        <f t="shared" si="15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 t="shared" si="18"/>
        <v>0.97880431428389292</v>
      </c>
      <c r="H204" s="16">
        <f t="shared" si="19"/>
        <v>0</v>
      </c>
      <c r="I204" s="16">
        <f t="shared" si="20"/>
        <v>0</v>
      </c>
      <c r="K204" s="16">
        <f>VLOOKUP($D204,'Growth rate'!$B$3:$S$93,6,FALSE)*VLOOKUP($F204,BY_IND_Demand_Drivers!$B$5:$J$100,7,FALSE)</f>
        <v>1.6313405238064882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7"/>
        <v>0.6</v>
      </c>
    </row>
    <row r="205" spans="1:14">
      <c r="A205" s="16">
        <f t="shared" si="15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 t="shared" si="18"/>
        <v>0.99446518331243516</v>
      </c>
      <c r="H205" s="16">
        <f t="shared" si="19"/>
        <v>0</v>
      </c>
      <c r="I205" s="16">
        <f t="shared" si="20"/>
        <v>0</v>
      </c>
      <c r="K205" s="16">
        <f>VLOOKUP($D205,'Growth rate'!$B$3:$S$93,6,FALSE)*VLOOKUP($F205,BY_IND_Demand_Drivers!$B$5:$J$100,7,FALSE)</f>
        <v>1.6574419721873921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7"/>
        <v>0.6</v>
      </c>
    </row>
    <row r="206" spans="1:14">
      <c r="A206" s="16">
        <f t="shared" si="15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 t="shared" si="18"/>
        <v>1.0103766262454343</v>
      </c>
      <c r="H206" s="16">
        <f t="shared" si="19"/>
        <v>0</v>
      </c>
      <c r="I206" s="16">
        <f t="shared" si="20"/>
        <v>0</v>
      </c>
      <c r="K206" s="16">
        <f>VLOOKUP($D206,'Growth rate'!$B$3:$S$93,6,FALSE)*VLOOKUP($F206,BY_IND_Demand_Drivers!$B$5:$J$100,7,FALSE)</f>
        <v>1.6839610437423906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7"/>
        <v>0.6</v>
      </c>
    </row>
    <row r="207" spans="1:14">
      <c r="A207" s="16">
        <f t="shared" si="15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 t="shared" si="18"/>
        <v>1.0265426522653611</v>
      </c>
      <c r="H207" s="16">
        <f t="shared" si="19"/>
        <v>0</v>
      </c>
      <c r="I207" s="16">
        <f t="shared" si="20"/>
        <v>0</v>
      </c>
      <c r="K207" s="16">
        <f>VLOOKUP($D207,'Growth rate'!$B$3:$S$93,6,FALSE)*VLOOKUP($F207,BY_IND_Demand_Drivers!$B$5:$J$100,7,FALSE)</f>
        <v>1.7109044204422688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7"/>
        <v>0.6</v>
      </c>
    </row>
    <row r="208" spans="1:14">
      <c r="A208" s="16">
        <f t="shared" si="15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 t="shared" si="18"/>
        <v>1.0429673347016071</v>
      </c>
      <c r="H208" s="16">
        <f t="shared" si="19"/>
        <v>0</v>
      </c>
      <c r="I208" s="16">
        <f t="shared" si="20"/>
        <v>0</v>
      </c>
      <c r="K208" s="16">
        <f>VLOOKUP($D208,'Growth rate'!$B$3:$S$93,6,FALSE)*VLOOKUP($F208,BY_IND_Demand_Drivers!$B$5:$J$100,7,FALSE)</f>
        <v>1.7382788911693452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7"/>
        <v>0.6</v>
      </c>
    </row>
    <row r="209" spans="1:14">
      <c r="A209" s="16">
        <f t="shared" si="15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 t="shared" si="18"/>
        <v>1.0596548120568328</v>
      </c>
      <c r="H209" s="16">
        <f t="shared" si="19"/>
        <v>0</v>
      </c>
      <c r="I209" s="16">
        <f t="shared" si="20"/>
        <v>0</v>
      </c>
      <c r="K209" s="16">
        <f>VLOOKUP($D209,'Growth rate'!$B$3:$S$93,6,FALSE)*VLOOKUP($F209,BY_IND_Demand_Drivers!$B$5:$J$100,7,FALSE)</f>
        <v>1.7660913534280547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7"/>
        <v>0.6</v>
      </c>
    </row>
    <row r="210" spans="1:14">
      <c r="A210" s="16">
        <f t="shared" si="15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 t="shared" si="18"/>
        <v>1.0766092890497421</v>
      </c>
      <c r="H210" s="16">
        <f t="shared" si="19"/>
        <v>0</v>
      </c>
      <c r="I210" s="16">
        <f t="shared" si="20"/>
        <v>0</v>
      </c>
      <c r="K210" s="16">
        <f>VLOOKUP($D210,'Growth rate'!$B$3:$S$93,6,FALSE)*VLOOKUP($F210,BY_IND_Demand_Drivers!$B$5:$J$100,7,FALSE)</f>
        <v>1.7943488150829034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7"/>
        <v>0.6</v>
      </c>
    </row>
    <row r="211" spans="1:14">
      <c r="A211" s="16">
        <f t="shared" si="15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 t="shared" si="18"/>
        <v>1.093835037674538</v>
      </c>
      <c r="H211" s="16">
        <f t="shared" si="19"/>
        <v>0</v>
      </c>
      <c r="I211" s="16">
        <f t="shared" si="20"/>
        <v>0</v>
      </c>
      <c r="K211" s="16">
        <f>VLOOKUP($D211,'Growth rate'!$B$3:$S$93,6,FALSE)*VLOOKUP($F211,BY_IND_Demand_Drivers!$B$5:$J$100,7,FALSE)</f>
        <v>1.8230583961242302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7"/>
        <v>0.6</v>
      </c>
    </row>
    <row r="212" spans="1:14">
      <c r="A212" s="16">
        <f t="shared" si="15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 t="shared" si="18"/>
        <v>1.1113363982773306</v>
      </c>
      <c r="H212" s="16">
        <f t="shared" si="19"/>
        <v>0</v>
      </c>
      <c r="I212" s="16">
        <f t="shared" si="20"/>
        <v>0</v>
      </c>
      <c r="K212" s="16">
        <f>VLOOKUP($D212,'Growth rate'!$B$3:$S$93,6,FALSE)*VLOOKUP($F212,BY_IND_Demand_Drivers!$B$5:$J$100,7,FALSE)</f>
        <v>1.8522273304622177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7"/>
        <v>0.6</v>
      </c>
    </row>
    <row r="213" spans="1:14">
      <c r="A213" s="16">
        <f t="shared" si="15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 t="shared" si="18"/>
        <v>1.1291177806497681</v>
      </c>
      <c r="H213" s="16">
        <f t="shared" si="19"/>
        <v>0</v>
      </c>
      <c r="I213" s="16">
        <f t="shared" si="20"/>
        <v>0</v>
      </c>
      <c r="K213" s="16">
        <f>VLOOKUP($D213,'Growth rate'!$B$3:$S$93,6,FALSE)*VLOOKUP($F213,BY_IND_Demand_Drivers!$B$5:$J$100,7,FALSE)</f>
        <v>1.8818629677496135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7"/>
        <v>0.6</v>
      </c>
    </row>
    <row r="214" spans="1:14">
      <c r="A214" s="16">
        <f t="shared" si="15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 t="shared" si="18"/>
        <v>1.1471836651401641</v>
      </c>
      <c r="H214" s="16">
        <f t="shared" si="19"/>
        <v>0</v>
      </c>
      <c r="I214" s="16">
        <f t="shared" si="20"/>
        <v>0</v>
      </c>
      <c r="K214" s="16">
        <f>VLOOKUP($D214,'Growth rate'!$B$3:$S$93,6,FALSE)*VLOOKUP($F214,BY_IND_Demand_Drivers!$B$5:$J$100,7,FALSE)</f>
        <v>1.9119727752336071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7"/>
        <v>0.6</v>
      </c>
    </row>
    <row r="215" spans="1:14">
      <c r="A215" s="16">
        <f t="shared" ref="A215:A278" si="21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 t="shared" si="18"/>
        <v>1.1655386037824069</v>
      </c>
      <c r="H215" s="16">
        <f t="shared" si="19"/>
        <v>0</v>
      </c>
      <c r="I215" s="16">
        <f t="shared" si="20"/>
        <v>0</v>
      </c>
      <c r="K215" s="16">
        <f>VLOOKUP($D215,'Growth rate'!$B$3:$S$93,6,FALSE)*VLOOKUP($F215,BY_IND_Demand_Drivers!$B$5:$J$100,7,FALSE)</f>
        <v>1.9425643396373451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7"/>
        <v>0.6</v>
      </c>
    </row>
    <row r="216" spans="1:14">
      <c r="A216" s="16">
        <f t="shared" si="21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 t="shared" si="18"/>
        <v>1.1841872214429254</v>
      </c>
      <c r="H216" s="16">
        <f t="shared" si="19"/>
        <v>0</v>
      </c>
      <c r="I216" s="16">
        <f t="shared" si="20"/>
        <v>0</v>
      </c>
      <c r="K216" s="16">
        <f>VLOOKUP($D216,'Growth rate'!$B$3:$S$93,6,FALSE)*VLOOKUP($F216,BY_IND_Demand_Drivers!$B$5:$J$100,7,FALSE)</f>
        <v>1.9736453690715423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7"/>
        <v>0.6</v>
      </c>
    </row>
    <row r="217" spans="1:14">
      <c r="A217" s="16">
        <f t="shared" si="21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 t="shared" si="18"/>
        <v>1.2031342169860124</v>
      </c>
      <c r="H217" s="16">
        <f t="shared" si="19"/>
        <v>0</v>
      </c>
      <c r="I217" s="16">
        <f t="shared" si="20"/>
        <v>0</v>
      </c>
      <c r="K217" s="16">
        <f>VLOOKUP($D217,'Growth rate'!$B$3:$S$93,6,FALSE)*VLOOKUP($F217,BY_IND_Demand_Drivers!$B$5:$J$100,7,FALSE)</f>
        <v>2.0052236949766873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7"/>
        <v>0.6</v>
      </c>
    </row>
    <row r="218" spans="1:14">
      <c r="A218" s="16">
        <f t="shared" si="21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 t="shared" si="18"/>
        <v>1.2223843644577883</v>
      </c>
      <c r="H218" s="16">
        <f t="shared" si="19"/>
        <v>0</v>
      </c>
      <c r="I218" s="16">
        <f t="shared" si="20"/>
        <v>0</v>
      </c>
      <c r="K218" s="16">
        <f>VLOOKUP($D218,'Growth rate'!$B$3:$S$93,6,FALSE)*VLOOKUP($F218,BY_IND_Demand_Drivers!$B$5:$J$100,7,FALSE)</f>
        <v>2.0373072740963138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7"/>
        <v>0.6</v>
      </c>
    </row>
    <row r="219" spans="1:14">
      <c r="A219" s="16">
        <f t="shared" si="21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 t="shared" si="18"/>
        <v>1.241942514289113</v>
      </c>
      <c r="H219" s="16">
        <f t="shared" si="19"/>
        <v>0</v>
      </c>
      <c r="I219" s="16">
        <f t="shared" si="20"/>
        <v>0</v>
      </c>
      <c r="K219" s="16">
        <f>VLOOKUP($D219,'Growth rate'!$B$3:$S$93,6,FALSE)*VLOOKUP($F219,BY_IND_Demand_Drivers!$B$5:$J$100,7,FALSE)</f>
        <v>2.0699041904818549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7"/>
        <v>0.6</v>
      </c>
    </row>
    <row r="220" spans="1:14">
      <c r="A220" s="16">
        <f t="shared" si="21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 t="shared" si="18"/>
        <v>1.2618135945177391</v>
      </c>
      <c r="H220" s="16">
        <f t="shared" si="19"/>
        <v>0</v>
      </c>
      <c r="I220" s="16">
        <f t="shared" si="20"/>
        <v>0</v>
      </c>
      <c r="K220" s="16">
        <f>VLOOKUP($D220,'Growth rate'!$B$3:$S$93,6,FALSE)*VLOOKUP($F220,BY_IND_Demand_Drivers!$B$5:$J$100,7,FALSE)</f>
        <v>2.1030226575295652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7"/>
        <v>0.6</v>
      </c>
    </row>
    <row r="221" spans="1:14">
      <c r="A221" s="16">
        <f t="shared" si="21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 t="shared" si="18"/>
        <v>1.2820026120300227</v>
      </c>
      <c r="H221" s="16">
        <f t="shared" si="19"/>
        <v>0</v>
      </c>
      <c r="I221" s="16">
        <f t="shared" si="20"/>
        <v>0</v>
      </c>
      <c r="K221" s="16">
        <f>VLOOKUP($D221,'Growth rate'!$B$3:$S$93,6,FALSE)*VLOOKUP($F221,BY_IND_Demand_Drivers!$B$5:$J$100,7,FALSE)</f>
        <v>2.1366710200500378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7"/>
        <v>0.6</v>
      </c>
    </row>
    <row r="222" spans="1:14">
      <c r="A222" s="16">
        <f t="shared" si="21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 t="shared" si="18"/>
        <v>1.302514653822503</v>
      </c>
      <c r="H222" s="16">
        <f t="shared" si="19"/>
        <v>0</v>
      </c>
      <c r="I222" s="16">
        <f t="shared" si="20"/>
        <v>0</v>
      </c>
      <c r="K222" s="16">
        <f>VLOOKUP($D222,'Growth rate'!$B$3:$S$93,6,FALSE)*VLOOKUP($F222,BY_IND_Demand_Drivers!$B$5:$J$100,7,FALSE)</f>
        <v>2.1708577563708382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7"/>
        <v>0.6</v>
      </c>
    </row>
    <row r="223" spans="1:14">
      <c r="A223" s="16">
        <f t="shared" si="21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 t="shared" si="18"/>
        <v>1.323354888283663</v>
      </c>
      <c r="H223" s="16">
        <f t="shared" si="19"/>
        <v>0</v>
      </c>
      <c r="I223" s="16">
        <f t="shared" si="20"/>
        <v>0</v>
      </c>
      <c r="K223" s="16">
        <f>VLOOKUP($D223,'Growth rate'!$B$3:$S$93,6,FALSE)*VLOOKUP($F223,BY_IND_Demand_Drivers!$B$5:$J$100,7,FALSE)</f>
        <v>2.2055914804727719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7"/>
        <v>0.6</v>
      </c>
    </row>
    <row r="224" spans="1:14">
      <c r="A224" s="16">
        <f t="shared" si="21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 t="shared" si="18"/>
        <v>1.3445285664962017</v>
      </c>
      <c r="H224" s="16">
        <f t="shared" si="19"/>
        <v>0</v>
      </c>
      <c r="I224" s="16">
        <f t="shared" si="20"/>
        <v>0</v>
      </c>
      <c r="K224" s="16">
        <f>VLOOKUP($D224,'Growth rate'!$B$3:$S$93,6,FALSE)*VLOOKUP($F224,BY_IND_Demand_Drivers!$B$5:$J$100,7,FALSE)</f>
        <v>2.2408809441603363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7"/>
        <v>0.6</v>
      </c>
    </row>
    <row r="225" spans="1:14">
      <c r="A225" s="16">
        <f t="shared" si="21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 t="shared" si="18"/>
        <v>1.3660410235601408</v>
      </c>
      <c r="H225" s="16">
        <f t="shared" si="19"/>
        <v>0</v>
      </c>
      <c r="I225" s="16">
        <f t="shared" si="20"/>
        <v>0</v>
      </c>
      <c r="K225" s="16">
        <f>VLOOKUP($D225,'Growth rate'!$B$3:$S$93,6,FALSE)*VLOOKUP($F225,BY_IND_Demand_Drivers!$B$5:$J$100,7,FALSE)</f>
        <v>2.2767350392669012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7"/>
        <v>0.6</v>
      </c>
    </row>
    <row r="226" spans="1:14">
      <c r="A226" s="16">
        <f t="shared" si="21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 t="shared" si="18"/>
        <v>1.387897679937103</v>
      </c>
      <c r="H226" s="16">
        <f t="shared" si="19"/>
        <v>0</v>
      </c>
      <c r="I226" s="16">
        <f t="shared" si="20"/>
        <v>0</v>
      </c>
      <c r="K226" s="16">
        <f>VLOOKUP($D226,'Growth rate'!$B$3:$S$93,6,FALSE)*VLOOKUP($F226,BY_IND_Demand_Drivers!$B$5:$J$100,7,FALSE)</f>
        <v>2.3131627998951716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7"/>
        <v>0.6</v>
      </c>
    </row>
    <row r="227" spans="1:14">
      <c r="A227" s="16">
        <f t="shared" si="21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 t="shared" si="18"/>
        <v>1.4101040428160967</v>
      </c>
      <c r="H227" s="16">
        <f t="shared" si="19"/>
        <v>0</v>
      </c>
      <c r="I227" s="16">
        <f t="shared" si="20"/>
        <v>0</v>
      </c>
      <c r="K227" s="16">
        <f>VLOOKUP($D227,'Growth rate'!$B$3:$S$93,6,FALSE)*VLOOKUP($F227,BY_IND_Demand_Drivers!$B$5:$J$100,7,FALSE)</f>
        <v>2.3501734046934946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7"/>
        <v>0.6</v>
      </c>
    </row>
    <row r="228" spans="1:14">
      <c r="A228" s="16">
        <f t="shared" si="21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 t="shared" si="18"/>
        <v>1.4326657075011544</v>
      </c>
      <c r="H228" s="16">
        <f t="shared" si="19"/>
        <v>0</v>
      </c>
      <c r="I228" s="16">
        <f t="shared" si="20"/>
        <v>0</v>
      </c>
      <c r="K228" s="16">
        <f>VLOOKUP($D228,'Growth rate'!$B$3:$S$93,6,FALSE)*VLOOKUP($F228,BY_IND_Demand_Drivers!$B$5:$J$100,7,FALSE)</f>
        <v>2.3877761791685908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7"/>
        <v>0.6</v>
      </c>
    </row>
    <row r="229" spans="1:14">
      <c r="A229" s="16">
        <f t="shared" si="21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 t="shared" si="18"/>
        <v>1.4555883588211727</v>
      </c>
      <c r="H229" s="16">
        <f t="shared" si="19"/>
        <v>0</v>
      </c>
      <c r="I229" s="16">
        <f t="shared" si="20"/>
        <v>0</v>
      </c>
      <c r="K229" s="16">
        <f>VLOOKUP($D229,'Growth rate'!$B$3:$S$93,6,FALSE)*VLOOKUP($F229,BY_IND_Demand_Drivers!$B$5:$J$100,7,FALSE)</f>
        <v>2.425980598035288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7"/>
        <v>0.6</v>
      </c>
    </row>
    <row r="230" spans="1:14">
      <c r="A230" s="16">
        <f t="shared" si="21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 t="shared" si="18"/>
        <v>1.4788777725623117</v>
      </c>
      <c r="H230" s="16">
        <f t="shared" si="19"/>
        <v>0</v>
      </c>
      <c r="I230" s="16">
        <f t="shared" si="20"/>
        <v>0</v>
      </c>
      <c r="K230" s="16">
        <f>VLOOKUP($D230,'Growth rate'!$B$3:$S$93,6,FALSE)*VLOOKUP($F230,BY_IND_Demand_Drivers!$B$5:$J$100,7,FALSE)</f>
        <v>2.4647962876038529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7"/>
        <v>0.6</v>
      </c>
    </row>
    <row r="231" spans="1:14">
      <c r="A231" s="16">
        <f t="shared" si="21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 t="shared" si="18"/>
        <v>1.5025398169233088</v>
      </c>
      <c r="H231" s="16">
        <f t="shared" si="19"/>
        <v>0</v>
      </c>
      <c r="I231" s="16">
        <f t="shared" si="20"/>
        <v>0</v>
      </c>
      <c r="K231" s="16">
        <f>VLOOKUP($D231,'Growth rate'!$B$3:$S$93,6,FALSE)*VLOOKUP($F231,BY_IND_Demand_Drivers!$B$5:$J$100,7,FALSE)</f>
        <v>2.504233028205515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7"/>
        <v>0.6</v>
      </c>
    </row>
    <row r="232" spans="1:14">
      <c r="A232" s="16">
        <f t="shared" si="21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 t="shared" si="18"/>
        <v>1.5265804539940819</v>
      </c>
      <c r="H232" s="16">
        <f t="shared" si="19"/>
        <v>0</v>
      </c>
      <c r="I232" s="16">
        <f t="shared" si="20"/>
        <v>0</v>
      </c>
      <c r="K232" s="16">
        <f>VLOOKUP($D232,'Growth rate'!$B$3:$S$93,6,FALSE)*VLOOKUP($F232,BY_IND_Demand_Drivers!$B$5:$J$100,7,FALSE)</f>
        <v>2.5443007566568032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7"/>
        <v>0.6</v>
      </c>
    </row>
    <row r="233" spans="1:14">
      <c r="A233" s="16">
        <f t="shared" si="21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 t="shared" si="18"/>
        <v>1.5510057412579867</v>
      </c>
      <c r="H233" s="16">
        <f t="shared" si="19"/>
        <v>0</v>
      </c>
      <c r="I233" s="16">
        <f t="shared" si="20"/>
        <v>0</v>
      </c>
      <c r="K233" s="16">
        <f>VLOOKUP($D233,'Growth rate'!$B$3:$S$93,6,FALSE)*VLOOKUP($F233,BY_IND_Demand_Drivers!$B$5:$J$100,7,FALSE)</f>
        <v>2.5850095687633114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7"/>
        <v>0.6</v>
      </c>
    </row>
    <row r="234" spans="1:14">
      <c r="A234" s="16">
        <f t="shared" si="21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 t="shared" si="18"/>
        <v>1.5758218331181149</v>
      </c>
      <c r="H234" s="16">
        <f t="shared" si="19"/>
        <v>0</v>
      </c>
      <c r="I234" s="16">
        <f t="shared" si="20"/>
        <v>0</v>
      </c>
      <c r="K234" s="16">
        <f>VLOOKUP($D234,'Growth rate'!$B$3:$S$93,6,FALSE)*VLOOKUP($F234,BY_IND_Demand_Drivers!$B$5:$J$100,7,FALSE)</f>
        <v>2.6263697218635249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7"/>
        <v>0.6</v>
      </c>
    </row>
    <row r="235" spans="1:14">
      <c r="A235" s="16">
        <f t="shared" si="21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 t="shared" si="18"/>
        <v>1.601034982448005</v>
      </c>
      <c r="H235" s="16">
        <f t="shared" si="19"/>
        <v>0</v>
      </c>
      <c r="I235" s="16">
        <f t="shared" si="20"/>
        <v>0</v>
      </c>
      <c r="K235" s="16">
        <f>VLOOKUP($D235,'Growth rate'!$B$3:$S$93,6,FALSE)*VLOOKUP($F235,BY_IND_Demand_Drivers!$B$5:$J$100,7,FALSE)</f>
        <v>2.6683916374133418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7"/>
        <v>0.6</v>
      </c>
    </row>
    <row r="236" spans="1:14">
      <c r="A236" s="16">
        <f t="shared" si="21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 t="shared" si="18"/>
        <v>1.626651542167173</v>
      </c>
      <c r="H236" s="16">
        <f t="shared" si="19"/>
        <v>0</v>
      </c>
      <c r="I236" s="16">
        <f t="shared" si="20"/>
        <v>0</v>
      </c>
      <c r="K236" s="16">
        <f>VLOOKUP($D236,'Growth rate'!$B$3:$S$93,6,FALSE)*VLOOKUP($F236,BY_IND_Demand_Drivers!$B$5:$J$100,7,FALSE)</f>
        <v>2.7110859036119552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7"/>
        <v>0.6</v>
      </c>
    </row>
    <row r="237" spans="1:14">
      <c r="A237" s="16">
        <f t="shared" si="21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 t="shared" si="18"/>
        <v>1.6526779668418479</v>
      </c>
      <c r="H237" s="16">
        <f t="shared" si="19"/>
        <v>0</v>
      </c>
      <c r="I237" s="16">
        <f t="shared" si="20"/>
        <v>0</v>
      </c>
      <c r="K237" s="16">
        <f>VLOOKUP($D237,'Growth rate'!$B$3:$S$93,6,FALSE)*VLOOKUP($F237,BY_IND_Demand_Drivers!$B$5:$J$100,7,FALSE)</f>
        <v>2.7544632780697467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7"/>
        <v>0.6</v>
      </c>
    </row>
    <row r="238" spans="1:14">
      <c r="A238" s="16">
        <f t="shared" si="21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 t="shared" si="18"/>
        <v>1.6791208143113174</v>
      </c>
      <c r="H238" s="16">
        <f t="shared" si="19"/>
        <v>0</v>
      </c>
      <c r="I238" s="16">
        <f t="shared" si="20"/>
        <v>0</v>
      </c>
      <c r="K238" s="16">
        <f>VLOOKUP($D238,'Growth rate'!$B$3:$S$93,6,FALSE)*VLOOKUP($F238,BY_IND_Demand_Drivers!$B$5:$J$100,7,FALSE)</f>
        <v>2.7985346905188626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7"/>
        <v>0.6</v>
      </c>
    </row>
    <row r="239" spans="1:14">
      <c r="A239" s="16">
        <f t="shared" si="21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 t="shared" si="18"/>
        <v>1.7059867473402985</v>
      </c>
      <c r="H239" s="16">
        <f t="shared" si="19"/>
        <v>0</v>
      </c>
      <c r="I239" s="16">
        <f t="shared" si="20"/>
        <v>0</v>
      </c>
      <c r="K239" s="16">
        <f>VLOOKUP($D239,'Growth rate'!$B$3:$S$93,6,FALSE)*VLOOKUP($F239,BY_IND_Demand_Drivers!$B$5:$J$100,7,FALSE)</f>
        <v>2.8433112455671643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2">N157</f>
        <v>0.6</v>
      </c>
    </row>
    <row r="240" spans="1:14">
      <c r="A240" s="16">
        <f t="shared" si="21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 t="shared" si="18"/>
        <v>1.7332825352977437</v>
      </c>
      <c r="H240" s="16">
        <f t="shared" si="19"/>
        <v>0</v>
      </c>
      <c r="I240" s="16">
        <f t="shared" si="20"/>
        <v>0</v>
      </c>
      <c r="K240" s="16">
        <f>VLOOKUP($D240,'Growth rate'!$B$3:$S$93,6,FALSE)*VLOOKUP($F240,BY_IND_Demand_Drivers!$B$5:$J$100,7,FALSE)</f>
        <v>2.8888042254962394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2"/>
        <v>0.6</v>
      </c>
    </row>
    <row r="241" spans="1:14">
      <c r="A241" s="16">
        <f t="shared" si="21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 t="shared" si="18"/>
        <v>1.7610150558625077</v>
      </c>
      <c r="H241" s="16">
        <f t="shared" si="19"/>
        <v>0</v>
      </c>
      <c r="I241" s="16">
        <f t="shared" si="20"/>
        <v>0</v>
      </c>
      <c r="K241" s="16">
        <f>VLOOKUP($D241,'Growth rate'!$B$3:$S$93,6,FALSE)*VLOOKUP($F241,BY_IND_Demand_Drivers!$B$5:$J$100,7,FALSE)</f>
        <v>2.9350250931041795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2"/>
        <v>0.6</v>
      </c>
    </row>
    <row r="242" spans="1:14">
      <c r="A242" s="16">
        <f t="shared" si="21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 t="shared" si="18"/>
        <v>1.7891912967563077</v>
      </c>
      <c r="H242" s="16">
        <f t="shared" si="19"/>
        <v>0</v>
      </c>
      <c r="I242" s="16">
        <f t="shared" si="20"/>
        <v>0</v>
      </c>
      <c r="K242" s="16">
        <f>VLOOKUP($D242,'Growth rate'!$B$3:$S$93,6,FALSE)*VLOOKUP($F242,BY_IND_Demand_Drivers!$B$5:$J$100,7,FALSE)</f>
        <v>2.9819854945938462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2"/>
        <v>0.6</v>
      </c>
    </row>
    <row r="243" spans="1:14">
      <c r="A243" s="16">
        <f t="shared" si="21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 t="shared" si="18"/>
        <v>1.8178183575044087</v>
      </c>
      <c r="H243" s="16">
        <f t="shared" si="19"/>
        <v>0</v>
      </c>
      <c r="I243" s="16">
        <f t="shared" si="20"/>
        <v>0</v>
      </c>
      <c r="K243" s="16">
        <f>VLOOKUP($D243,'Growth rate'!$B$3:$S$93,6,FALSE)*VLOOKUP($F243,BY_IND_Demand_Drivers!$B$5:$J$100,7,FALSE)</f>
        <v>3.0296972625073479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2"/>
        <v>0.6</v>
      </c>
    </row>
    <row r="244" spans="1:14">
      <c r="A244" s="16">
        <f t="shared" si="21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 t="shared" si="18"/>
        <v>1.8469034512244795</v>
      </c>
      <c r="H244" s="16">
        <f t="shared" si="19"/>
        <v>0</v>
      </c>
      <c r="I244" s="16">
        <f t="shared" si="20"/>
        <v>0</v>
      </c>
      <c r="K244" s="16">
        <f>VLOOKUP($D244,'Growth rate'!$B$3:$S$93,6,FALSE)*VLOOKUP($F244,BY_IND_Demand_Drivers!$B$5:$J$100,7,FALSE)</f>
        <v>3.0781724187074659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2"/>
        <v>0.6</v>
      </c>
    </row>
    <row r="245" spans="1:14">
      <c r="A245" s="16">
        <f t="shared" si="21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 t="shared" si="18"/>
        <v>1.8764539064440711</v>
      </c>
      <c r="H245" s="16">
        <f t="shared" si="19"/>
        <v>0</v>
      </c>
      <c r="I245" s="16">
        <f t="shared" si="20"/>
        <v>0</v>
      </c>
      <c r="K245" s="16">
        <f>VLOOKUP($D245,'Growth rate'!$B$3:$S$93,6,FALSE)*VLOOKUP($F245,BY_IND_Demand_Drivers!$B$5:$J$100,7,FALSE)</f>
        <v>3.1274231774067851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2"/>
        <v>0.6</v>
      </c>
    </row>
    <row r="246" spans="1:14">
      <c r="A246" s="16">
        <f t="shared" si="21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 t="shared" si="18"/>
        <v>1.906477168947176</v>
      </c>
      <c r="H246" s="16">
        <f t="shared" si="19"/>
        <v>0</v>
      </c>
      <c r="I246" s="16">
        <f t="shared" si="20"/>
        <v>0</v>
      </c>
      <c r="K246" s="16">
        <f>VLOOKUP($D246,'Growth rate'!$B$3:$S$93,6,FALSE)*VLOOKUP($F246,BY_IND_Demand_Drivers!$B$5:$J$100,7,FALSE)</f>
        <v>3.1774619482452935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2"/>
        <v>0.6</v>
      </c>
    </row>
    <row r="247" spans="1:14">
      <c r="A247" s="16">
        <f t="shared" si="21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 t="shared" si="18"/>
        <v>1.9369808036503309</v>
      </c>
      <c r="H247" s="16">
        <f t="shared" si="19"/>
        <v>0</v>
      </c>
      <c r="I247" s="16">
        <f t="shared" si="20"/>
        <v>0</v>
      </c>
      <c r="K247" s="16">
        <f>VLOOKUP($D247,'Growth rate'!$B$3:$S$93,6,FALSE)*VLOOKUP($F247,BY_IND_Demand_Drivers!$B$5:$J$100,7,FALSE)</f>
        <v>3.2283013394172184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2"/>
        <v>0.6</v>
      </c>
    </row>
    <row r="248" spans="1:14">
      <c r="A248" s="16">
        <f t="shared" si="21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 t="shared" si="18"/>
        <v>1.9679724965087364</v>
      </c>
      <c r="H248" s="16">
        <f t="shared" si="19"/>
        <v>0</v>
      </c>
      <c r="I248" s="16">
        <f t="shared" si="20"/>
        <v>0</v>
      </c>
      <c r="K248" s="16">
        <f>VLOOKUP($D248,'Growth rate'!$B$3:$S$93,6,FALSE)*VLOOKUP($F248,BY_IND_Demand_Drivers!$B$5:$J$100,7,FALSE)</f>
        <v>3.2799541608478942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2"/>
        <v>0.6</v>
      </c>
    </row>
    <row r="249" spans="1:14">
      <c r="A249" s="16">
        <f t="shared" si="21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 t="shared" si="18"/>
        <v>1.9994600564528762</v>
      </c>
      <c r="H249" s="16">
        <f t="shared" si="19"/>
        <v>0</v>
      </c>
      <c r="I249" s="16">
        <f t="shared" si="20"/>
        <v>0</v>
      </c>
      <c r="K249" s="16">
        <f>VLOOKUP($D249,'Growth rate'!$B$3:$S$93,6,FALSE)*VLOOKUP($F249,BY_IND_Demand_Drivers!$B$5:$J$100,7,FALSE)</f>
        <v>3.3324334274214604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2"/>
        <v>0.6</v>
      </c>
    </row>
    <row r="250" spans="1:14">
      <c r="A250" s="16">
        <f t="shared" si="21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 t="shared" si="18"/>
        <v>4.4971272712871304</v>
      </c>
      <c r="H250" s="16">
        <f t="shared" si="19"/>
        <v>0</v>
      </c>
      <c r="I250" s="16">
        <f t="shared" si="20"/>
        <v>0</v>
      </c>
      <c r="K250" s="16">
        <f>VLOOKUP($D250,'Growth rate'!$B$3:$S$93,6,FALSE)*VLOOKUP($F250,BY_IND_Demand_Drivers!$B$5:$J$100,7,FALSE)</f>
        <v>4.4971272712871304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2"/>
        <v>1</v>
      </c>
    </row>
    <row r="251" spans="1:14">
      <c r="A251" s="16">
        <f t="shared" si="21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 t="shared" si="18"/>
        <v>4.5712187263935684</v>
      </c>
      <c r="H251" s="16">
        <f t="shared" si="19"/>
        <v>0</v>
      </c>
      <c r="I251" s="16">
        <f t="shared" si="20"/>
        <v>0</v>
      </c>
      <c r="K251" s="16">
        <f>VLOOKUP($D251,'Growth rate'!$B$3:$S$93,6,FALSE)*VLOOKUP($F251,BY_IND_Demand_Drivers!$B$5:$J$100,7,FALSE)</f>
        <v>4.5712187263935684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2"/>
        <v>1</v>
      </c>
    </row>
    <row r="252" spans="1:14">
      <c r="A252" s="16">
        <f t="shared" si="21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 t="shared" si="18"/>
        <v>4.6453101815000064</v>
      </c>
      <c r="H252" s="16">
        <f t="shared" si="19"/>
        <v>0</v>
      </c>
      <c r="I252" s="16">
        <f t="shared" si="20"/>
        <v>0</v>
      </c>
      <c r="K252" s="16">
        <f>VLOOKUP($D252,'Growth rate'!$B$3:$S$93,6,FALSE)*VLOOKUP($F252,BY_IND_Demand_Drivers!$B$5:$J$100,7,FALSE)</f>
        <v>4.6453101815000064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2"/>
        <v>1</v>
      </c>
    </row>
    <row r="253" spans="1:14">
      <c r="A253" s="16">
        <f t="shared" si="21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 t="shared" si="18"/>
        <v>4.7194016366064444</v>
      </c>
      <c r="H253" s="16">
        <f t="shared" si="19"/>
        <v>0</v>
      </c>
      <c r="I253" s="16">
        <f t="shared" si="20"/>
        <v>0</v>
      </c>
      <c r="K253" s="16">
        <f>VLOOKUP($D253,'Growth rate'!$B$3:$S$93,6,FALSE)*VLOOKUP($F253,BY_IND_Demand_Drivers!$B$5:$J$100,7,FALSE)</f>
        <v>4.7194016366064444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2"/>
        <v>1</v>
      </c>
    </row>
    <row r="254" spans="1:14">
      <c r="A254" s="16">
        <f t="shared" si="21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 t="shared" si="18"/>
        <v>4.7934930917128833</v>
      </c>
      <c r="H254" s="16">
        <f t="shared" si="19"/>
        <v>0</v>
      </c>
      <c r="I254" s="16">
        <f t="shared" si="20"/>
        <v>0</v>
      </c>
      <c r="K254" s="16">
        <f>VLOOKUP($D254,'Growth rate'!$B$3:$S$93,6,FALSE)*VLOOKUP($F254,BY_IND_Demand_Drivers!$B$5:$J$100,7,FALSE)</f>
        <v>4.7934930917128833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2"/>
        <v>1</v>
      </c>
    </row>
    <row r="255" spans="1:14">
      <c r="A255" s="16">
        <f t="shared" si="21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 t="shared" si="18"/>
        <v>4.8675845468193204</v>
      </c>
      <c r="H255" s="16">
        <f t="shared" si="19"/>
        <v>0</v>
      </c>
      <c r="I255" s="16">
        <f t="shared" si="20"/>
        <v>0</v>
      </c>
      <c r="K255" s="16">
        <f>VLOOKUP($D255,'Growth rate'!$B$3:$S$93,6,FALSE)*VLOOKUP($F255,BY_IND_Demand_Drivers!$B$5:$J$100,7,FALSE)</f>
        <v>4.8675845468193204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2"/>
        <v>1</v>
      </c>
    </row>
    <row r="256" spans="1:14">
      <c r="A256" s="16">
        <f t="shared" si="21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 t="shared" si="18"/>
        <v>4.4475084017331827</v>
      </c>
      <c r="H256" s="16">
        <f t="shared" si="19"/>
        <v>0</v>
      </c>
      <c r="I256" s="16">
        <f t="shared" si="20"/>
        <v>0</v>
      </c>
      <c r="K256" s="16">
        <f>VLOOKUP($D256,'Growth rate'!$B$3:$S$93,6,FALSE)*VLOOKUP($F256,BY_IND_Demand_Drivers!$B$5:$J$100,7,FALSE)</f>
        <v>4.9416760019257584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1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 t="shared" si="18"/>
        <v>4.4640330367586545</v>
      </c>
      <c r="H257" s="16">
        <f t="shared" si="19"/>
        <v>0</v>
      </c>
      <c r="I257" s="16">
        <f t="shared" si="20"/>
        <v>0</v>
      </c>
      <c r="K257" s="16">
        <f>VLOOKUP($D257,'Growth rate'!$B$3:$S$93,6,FALSE)*VLOOKUP($F257,BY_IND_Demand_Drivers!$B$5:$J$100,7,FALSE)</f>
        <v>5.0157674570321964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3">N175</f>
        <v>0.89</v>
      </c>
    </row>
    <row r="258" spans="1:14">
      <c r="A258" s="16">
        <f t="shared" si="21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 t="shared" si="18"/>
        <v>4.4790758426819979</v>
      </c>
      <c r="H258" s="16">
        <f t="shared" si="19"/>
        <v>0</v>
      </c>
      <c r="I258" s="16">
        <f t="shared" si="20"/>
        <v>0</v>
      </c>
      <c r="K258" s="16">
        <f>VLOOKUP($D258,'Growth rate'!$B$3:$S$93,6,FALSE)*VLOOKUP($F258,BY_IND_Demand_Drivers!$B$5:$J$100,7,FALSE)</f>
        <v>5.0898589121386344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3"/>
        <v>0.88</v>
      </c>
    </row>
    <row r="259" spans="1:14">
      <c r="A259" s="16">
        <f t="shared" si="21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 t="shared" si="18"/>
        <v>4.4926368195032129</v>
      </c>
      <c r="H259" s="16">
        <f t="shared" si="19"/>
        <v>0</v>
      </c>
      <c r="I259" s="16">
        <f t="shared" si="20"/>
        <v>0</v>
      </c>
      <c r="K259" s="16">
        <f>VLOOKUP($D259,'Growth rate'!$B$3:$S$93,6,FALSE)*VLOOKUP($F259,BY_IND_Demand_Drivers!$B$5:$J$100,7,FALSE)</f>
        <v>5.1639503672450724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3"/>
        <v>0.87</v>
      </c>
    </row>
    <row r="260" spans="1:14">
      <c r="A260" s="16">
        <f t="shared" si="21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 t="shared" si="18"/>
        <v>4.5047159672222987</v>
      </c>
      <c r="H260" s="16">
        <f t="shared" si="19"/>
        <v>0</v>
      </c>
      <c r="I260" s="16">
        <f t="shared" si="20"/>
        <v>0</v>
      </c>
      <c r="K260" s="16">
        <f>VLOOKUP($D260,'Growth rate'!$B$3:$S$93,6,FALSE)*VLOOKUP($F260,BY_IND_Demand_Drivers!$B$5:$J$100,7,FALSE)</f>
        <v>5.2380418223515104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3"/>
        <v>0.86</v>
      </c>
    </row>
    <row r="261" spans="1:14">
      <c r="A261" s="16">
        <f t="shared" si="21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 t="shared" ref="G261:G324" si="24">K261*$N261</f>
        <v>4.5153132858392562</v>
      </c>
      <c r="H261" s="16">
        <f t="shared" ref="H261:H324" si="25">L261*$N261</f>
        <v>0</v>
      </c>
      <c r="I261" s="16">
        <f t="shared" ref="I261:I324" si="26">M261*$N261</f>
        <v>0</v>
      </c>
      <c r="K261" s="16">
        <f>VLOOKUP($D261,'Growth rate'!$B$3:$S$93,6,FALSE)*VLOOKUP($F261,BY_IND_Demand_Drivers!$B$5:$J$100,7,FALSE)</f>
        <v>5.3121332774579484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3"/>
        <v>0.85</v>
      </c>
    </row>
    <row r="262" spans="1:14">
      <c r="A262" s="16">
        <f t="shared" si="21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 t="shared" si="24"/>
        <v>4.5109632135226727</v>
      </c>
      <c r="H262" s="16">
        <f t="shared" si="25"/>
        <v>0</v>
      </c>
      <c r="I262" s="16">
        <f t="shared" si="26"/>
        <v>0</v>
      </c>
      <c r="K262" s="16">
        <f>VLOOKUP($D262,'Growth rate'!$B$3:$S$93,6,FALSE)*VLOOKUP($F262,BY_IND_Demand_Drivers!$B$5:$J$100,7,FALSE)</f>
        <v>5.3862247325643855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3"/>
        <v>0.83750000000000002</v>
      </c>
    </row>
    <row r="263" spans="1:14">
      <c r="A263" s="16">
        <f t="shared" si="21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 t="shared" si="24"/>
        <v>4.5047608548284295</v>
      </c>
      <c r="H263" s="16">
        <f t="shared" si="25"/>
        <v>0</v>
      </c>
      <c r="I263" s="16">
        <f t="shared" si="26"/>
        <v>0</v>
      </c>
      <c r="K263" s="16">
        <f>VLOOKUP($D263,'Growth rate'!$B$3:$S$93,6,FALSE)*VLOOKUP($F263,BY_IND_Demand_Drivers!$B$5:$J$100,7,FALSE)</f>
        <v>5.4603161876708235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3"/>
        <v>0.82499999999999996</v>
      </c>
    </row>
    <row r="264" spans="1:14">
      <c r="A264" s="16">
        <f t="shared" si="21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 t="shared" si="24"/>
        <v>4.4967062097565256</v>
      </c>
      <c r="H264" s="16">
        <f t="shared" si="25"/>
        <v>0</v>
      </c>
      <c r="I264" s="16">
        <f t="shared" si="26"/>
        <v>0</v>
      </c>
      <c r="K264" s="16">
        <f>VLOOKUP($D264,'Growth rate'!$B$3:$S$93,6,FALSE)*VLOOKUP($F264,BY_IND_Demand_Drivers!$B$5:$J$100,7,FALSE)</f>
        <v>5.5344076427772624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3"/>
        <v>0.8125</v>
      </c>
    </row>
    <row r="265" spans="1:14">
      <c r="A265" s="16">
        <f t="shared" si="21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 t="shared" si="24"/>
        <v>4.4867992783069601</v>
      </c>
      <c r="H265" s="16">
        <f t="shared" si="25"/>
        <v>0</v>
      </c>
      <c r="I265" s="16">
        <f t="shared" si="26"/>
        <v>0</v>
      </c>
      <c r="K265" s="16">
        <f>VLOOKUP($D265,'Growth rate'!$B$3:$S$93,6,FALSE)*VLOOKUP($F265,BY_IND_Demand_Drivers!$B$5:$J$100,7,FALSE)</f>
        <v>5.6084990978837004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3"/>
        <v>0.79999999999999993</v>
      </c>
    </row>
    <row r="266" spans="1:14">
      <c r="A266" s="16">
        <f t="shared" si="21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 t="shared" si="24"/>
        <v>4.475040060479734</v>
      </c>
      <c r="H266" s="16">
        <f t="shared" si="25"/>
        <v>0</v>
      </c>
      <c r="I266" s="16">
        <f t="shared" si="26"/>
        <v>0</v>
      </c>
      <c r="K266" s="16">
        <f>VLOOKUP($D266,'Growth rate'!$B$3:$S$93,6,FALSE)*VLOOKUP($F266,BY_IND_Demand_Drivers!$B$5:$J$100,7,FALSE)</f>
        <v>5.6825905529901384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3"/>
        <v>0.78749999999999998</v>
      </c>
    </row>
    <row r="267" spans="1:14">
      <c r="A267" s="16">
        <f t="shared" si="21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 t="shared" si="24"/>
        <v>4.4614285562748464</v>
      </c>
      <c r="H267" s="16">
        <f t="shared" si="25"/>
        <v>0</v>
      </c>
      <c r="I267" s="16">
        <f t="shared" si="26"/>
        <v>0</v>
      </c>
      <c r="K267" s="16">
        <f>VLOOKUP($D267,'Growth rate'!$B$3:$S$93,6,FALSE)*VLOOKUP($F267,BY_IND_Demand_Drivers!$B$5:$J$100,7,FALSE)</f>
        <v>5.7566820080965764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3"/>
        <v>0.77499999999999991</v>
      </c>
    </row>
    <row r="268" spans="1:14">
      <c r="A268" s="16">
        <f t="shared" si="21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 t="shared" si="24"/>
        <v>4.445964765692298</v>
      </c>
      <c r="H268" s="16">
        <f t="shared" si="25"/>
        <v>0</v>
      </c>
      <c r="I268" s="16">
        <f t="shared" si="26"/>
        <v>0</v>
      </c>
      <c r="K268" s="16">
        <f>VLOOKUP($D268,'Growth rate'!$B$3:$S$93,6,FALSE)*VLOOKUP($F268,BY_IND_Demand_Drivers!$B$5:$J$100,7,FALSE)</f>
        <v>5.8307734632030144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3"/>
        <v>0.76249999999999996</v>
      </c>
    </row>
    <row r="269" spans="1:14">
      <c r="A269" s="16">
        <f t="shared" si="21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 t="shared" si="24"/>
        <v>4.4286486887320891</v>
      </c>
      <c r="H269" s="16">
        <f t="shared" si="25"/>
        <v>0</v>
      </c>
      <c r="I269" s="16">
        <f t="shared" si="26"/>
        <v>0</v>
      </c>
      <c r="K269" s="16">
        <f>VLOOKUP($D269,'Growth rate'!$B$3:$S$93,6,FALSE)*VLOOKUP($F269,BY_IND_Demand_Drivers!$B$5:$J$100,7,FALSE)</f>
        <v>5.9048649183094524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3"/>
        <v>0.75</v>
      </c>
    </row>
    <row r="270" spans="1:14">
      <c r="A270" s="16">
        <f t="shared" si="21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 t="shared" si="24"/>
        <v>4.4094803253942185</v>
      </c>
      <c r="H270" s="16">
        <f t="shared" si="25"/>
        <v>0</v>
      </c>
      <c r="I270" s="16">
        <f t="shared" si="26"/>
        <v>0</v>
      </c>
      <c r="K270" s="16">
        <f>VLOOKUP($D270,'Growth rate'!$B$3:$S$93,6,FALSE)*VLOOKUP($F270,BY_IND_Demand_Drivers!$B$5:$J$100,7,FALSE)</f>
        <v>5.9789563734158904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3"/>
        <v>0.73749999999999993</v>
      </c>
    </row>
    <row r="271" spans="1:14">
      <c r="A271" s="16">
        <f t="shared" si="21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 t="shared" si="24"/>
        <v>4.3884596756786882</v>
      </c>
      <c r="H271" s="16">
        <f t="shared" si="25"/>
        <v>0</v>
      </c>
      <c r="I271" s="16">
        <f t="shared" si="26"/>
        <v>0</v>
      </c>
      <c r="K271" s="16">
        <f>VLOOKUP($D271,'Growth rate'!$B$3:$S$93,6,FALSE)*VLOOKUP($F271,BY_IND_Demand_Drivers!$B$5:$J$100,7,FALSE)</f>
        <v>6.0530478285223293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3"/>
        <v>0.72499999999999998</v>
      </c>
    </row>
    <row r="272" spans="1:14">
      <c r="A272" s="16">
        <f t="shared" si="21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 t="shared" si="24"/>
        <v>4.3655867395854955</v>
      </c>
      <c r="H272" s="16">
        <f t="shared" si="25"/>
        <v>0</v>
      </c>
      <c r="I272" s="16">
        <f t="shared" si="26"/>
        <v>0</v>
      </c>
      <c r="K272" s="16">
        <f>VLOOKUP($D272,'Growth rate'!$B$3:$S$93,6,FALSE)*VLOOKUP($F272,BY_IND_Demand_Drivers!$B$5:$J$100,7,FALSE)</f>
        <v>6.1271392836287664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3"/>
        <v>0.71249999999999991</v>
      </c>
    </row>
    <row r="273" spans="1:14">
      <c r="A273" s="16">
        <f t="shared" si="21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 t="shared" si="24"/>
        <v>4.340861517114643</v>
      </c>
      <c r="H273" s="16">
        <f t="shared" si="25"/>
        <v>0</v>
      </c>
      <c r="I273" s="16">
        <f t="shared" si="26"/>
        <v>0</v>
      </c>
      <c r="K273" s="16">
        <f>VLOOKUP($D273,'Growth rate'!$B$3:$S$93,6,FALSE)*VLOOKUP($F273,BY_IND_Demand_Drivers!$B$5:$J$100,7,FALSE)</f>
        <v>6.2012307387352044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3"/>
        <v>0.7</v>
      </c>
    </row>
    <row r="274" spans="1:14">
      <c r="A274" s="16">
        <f t="shared" si="21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 t="shared" si="24"/>
        <v>4.3142840082661289</v>
      </c>
      <c r="H274" s="16">
        <f t="shared" si="25"/>
        <v>0</v>
      </c>
      <c r="I274" s="16">
        <f t="shared" si="26"/>
        <v>0</v>
      </c>
      <c r="K274" s="16">
        <f>VLOOKUP($D274,'Growth rate'!$B$3:$S$93,6,FALSE)*VLOOKUP($F274,BY_IND_Demand_Drivers!$B$5:$J$100,7,FALSE)</f>
        <v>6.2753221938416424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3"/>
        <v>0.6875</v>
      </c>
    </row>
    <row r="275" spans="1:14">
      <c r="A275" s="16">
        <f t="shared" si="21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 t="shared" si="24"/>
        <v>4.2858542130399542</v>
      </c>
      <c r="H275" s="16">
        <f t="shared" si="25"/>
        <v>0</v>
      </c>
      <c r="I275" s="16">
        <f t="shared" si="26"/>
        <v>0</v>
      </c>
      <c r="K275" s="16">
        <f>VLOOKUP($D275,'Growth rate'!$B$3:$S$93,6,FALSE)*VLOOKUP($F275,BY_IND_Demand_Drivers!$B$5:$J$100,7,FALSE)</f>
        <v>6.3494136489480804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3"/>
        <v>0.67499999999999993</v>
      </c>
    </row>
    <row r="276" spans="1:14">
      <c r="A276" s="16">
        <f t="shared" si="21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 t="shared" si="24"/>
        <v>4.2555721314361179</v>
      </c>
      <c r="H276" s="16">
        <f t="shared" si="25"/>
        <v>0</v>
      </c>
      <c r="I276" s="16">
        <f t="shared" si="26"/>
        <v>0</v>
      </c>
      <c r="K276" s="16">
        <f>VLOOKUP($D276,'Growth rate'!$B$3:$S$93,6,FALSE)*VLOOKUP($F276,BY_IND_Demand_Drivers!$B$5:$J$100,7,FALSE)</f>
        <v>6.4235051040545184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3"/>
        <v>0.66249999999999998</v>
      </c>
    </row>
    <row r="277" spans="1:14">
      <c r="A277" s="16">
        <f t="shared" si="21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 t="shared" si="24"/>
        <v>4.2234377634546201</v>
      </c>
      <c r="H277" s="16">
        <f t="shared" si="25"/>
        <v>0</v>
      </c>
      <c r="I277" s="16">
        <f t="shared" si="26"/>
        <v>0</v>
      </c>
      <c r="K277" s="16">
        <f>VLOOKUP($D277,'Growth rate'!$B$3:$S$93,6,FALSE)*VLOOKUP($F277,BY_IND_Demand_Drivers!$B$5:$J$100,7,FALSE)</f>
        <v>6.4975965591609555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3"/>
        <v>0.64999999999999991</v>
      </c>
    </row>
    <row r="278" spans="1:14">
      <c r="A278" s="16">
        <f t="shared" si="21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 t="shared" si="24"/>
        <v>4.1894511090954634</v>
      </c>
      <c r="H278" s="16">
        <f t="shared" si="25"/>
        <v>0</v>
      </c>
      <c r="I278" s="16">
        <f t="shared" si="26"/>
        <v>0</v>
      </c>
      <c r="K278" s="16">
        <f>VLOOKUP($D278,'Growth rate'!$B$3:$S$93,6,FALSE)*VLOOKUP($F278,BY_IND_Demand_Drivers!$B$5:$J$100,7,FALSE)</f>
        <v>6.5716880142673935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3"/>
        <v>0.63749999999999996</v>
      </c>
    </row>
    <row r="279" spans="1:14">
      <c r="A279" s="16">
        <f t="shared" ref="A279:A342" si="27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 t="shared" si="24"/>
        <v>4.1536121683586451</v>
      </c>
      <c r="H279" s="16">
        <f t="shared" si="25"/>
        <v>0</v>
      </c>
      <c r="I279" s="16">
        <f t="shared" si="26"/>
        <v>0</v>
      </c>
      <c r="K279" s="16">
        <f>VLOOKUP($D279,'Growth rate'!$B$3:$S$93,6,FALSE)*VLOOKUP($F279,BY_IND_Demand_Drivers!$B$5:$J$100,7,FALSE)</f>
        <v>6.6457794693738315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3"/>
        <v>0.625</v>
      </c>
    </row>
    <row r="280" spans="1:14">
      <c r="A280" s="16">
        <f t="shared" si="27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 t="shared" si="24"/>
        <v>4.1159209412441653</v>
      </c>
      <c r="H280" s="16">
        <f t="shared" si="25"/>
        <v>0</v>
      </c>
      <c r="I280" s="16">
        <f t="shared" si="26"/>
        <v>0</v>
      </c>
      <c r="K280" s="16">
        <f>VLOOKUP($D280,'Growth rate'!$B$3:$S$93,6,FALSE)*VLOOKUP($F280,BY_IND_Demand_Drivers!$B$5:$J$100,7,FALSE)</f>
        <v>6.7198709244802703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3"/>
        <v>0.61249999999999993</v>
      </c>
    </row>
    <row r="281" spans="1:14">
      <c r="A281" s="16">
        <f t="shared" si="27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 t="shared" si="24"/>
        <v>4.0763774277520248</v>
      </c>
      <c r="H281" s="16">
        <f t="shared" si="25"/>
        <v>0</v>
      </c>
      <c r="I281" s="16">
        <f t="shared" si="26"/>
        <v>0</v>
      </c>
      <c r="K281" s="16">
        <f>VLOOKUP($D281,'Growth rate'!$B$3:$S$93,6,FALSE)*VLOOKUP($F281,BY_IND_Demand_Drivers!$B$5:$J$100,7,FALSE)</f>
        <v>6.7939623795867083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3"/>
        <v>0.6</v>
      </c>
    </row>
    <row r="282" spans="1:14">
      <c r="A282" s="16">
        <f t="shared" si="27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 t="shared" si="24"/>
        <v>4.1415994665960572</v>
      </c>
      <c r="H282" s="16">
        <f t="shared" si="25"/>
        <v>0</v>
      </c>
      <c r="I282" s="16">
        <f t="shared" si="26"/>
        <v>0</v>
      </c>
      <c r="K282" s="16">
        <f>VLOOKUP($D282,'Growth rate'!$B$3:$S$93,6,FALSE)*VLOOKUP($F282,BY_IND_Demand_Drivers!$B$5:$J$100,7,FALSE)</f>
        <v>6.9026657776600961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3"/>
        <v>0.6</v>
      </c>
    </row>
    <row r="283" spans="1:14">
      <c r="A283" s="16">
        <f t="shared" si="27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 t="shared" si="24"/>
        <v>4.2078650580615937</v>
      </c>
      <c r="H283" s="16">
        <f t="shared" si="25"/>
        <v>0</v>
      </c>
      <c r="I283" s="16">
        <f t="shared" si="26"/>
        <v>0</v>
      </c>
      <c r="K283" s="16">
        <f>VLOOKUP($D283,'Growth rate'!$B$3:$S$93,6,FALSE)*VLOOKUP($F283,BY_IND_Demand_Drivers!$B$5:$J$100,7,FALSE)</f>
        <v>7.0131084301026565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3"/>
        <v>0.6</v>
      </c>
    </row>
    <row r="284" spans="1:14">
      <c r="A284" s="16">
        <f t="shared" si="27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 t="shared" si="24"/>
        <v>4.2751908989905791</v>
      </c>
      <c r="H284" s="16">
        <f t="shared" si="25"/>
        <v>0</v>
      </c>
      <c r="I284" s="16">
        <f t="shared" si="26"/>
        <v>0</v>
      </c>
      <c r="K284" s="16">
        <f>VLOOKUP($D284,'Growth rate'!$B$3:$S$93,6,FALSE)*VLOOKUP($F284,BY_IND_Demand_Drivers!$B$5:$J$100,7,FALSE)</f>
        <v>7.1253181649842992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3"/>
        <v>0.6</v>
      </c>
    </row>
    <row r="285" spans="1:14">
      <c r="A285" s="16">
        <f t="shared" si="27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 t="shared" si="24"/>
        <v>4.3435939533744294</v>
      </c>
      <c r="H285" s="16">
        <f t="shared" si="25"/>
        <v>0</v>
      </c>
      <c r="I285" s="16">
        <f t="shared" si="26"/>
        <v>0</v>
      </c>
      <c r="K285" s="16">
        <f>VLOOKUP($D285,'Growth rate'!$B$3:$S$93,6,FALSE)*VLOOKUP($F285,BY_IND_Demand_Drivers!$B$5:$J$100,7,FALSE)</f>
        <v>7.2393232556240488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3"/>
        <v>0.6</v>
      </c>
    </row>
    <row r="286" spans="1:14">
      <c r="A286" s="16">
        <f t="shared" si="27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 t="shared" si="24"/>
        <v>4.4130914566284192</v>
      </c>
      <c r="H286" s="16">
        <f t="shared" si="25"/>
        <v>0</v>
      </c>
      <c r="I286" s="16">
        <f t="shared" si="26"/>
        <v>0</v>
      </c>
      <c r="K286" s="16">
        <f>VLOOKUP($D286,'Growth rate'!$B$3:$S$93,6,FALSE)*VLOOKUP($F286,BY_IND_Demand_Drivers!$B$5:$J$100,7,FALSE)</f>
        <v>7.3551524277140325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3"/>
        <v>0.6</v>
      </c>
    </row>
    <row r="287" spans="1:14">
      <c r="A287" s="16">
        <f t="shared" si="27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 t="shared" si="24"/>
        <v>4.4837009199344742</v>
      </c>
      <c r="H287" s="16">
        <f t="shared" si="25"/>
        <v>0</v>
      </c>
      <c r="I287" s="16">
        <f t="shared" si="26"/>
        <v>0</v>
      </c>
      <c r="K287" s="16">
        <f>VLOOKUP($D287,'Growth rate'!$B$3:$S$93,6,FALSE)*VLOOKUP($F287,BY_IND_Demand_Drivers!$B$5:$J$100,7,FALSE)</f>
        <v>7.4728348665574575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3"/>
        <v>0.6</v>
      </c>
    </row>
    <row r="288" spans="1:14">
      <c r="A288" s="16">
        <f t="shared" si="27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 t="shared" si="24"/>
        <v>4.5554401346534261</v>
      </c>
      <c r="H288" s="16">
        <f t="shared" si="25"/>
        <v>0</v>
      </c>
      <c r="I288" s="16">
        <f t="shared" si="26"/>
        <v>0</v>
      </c>
      <c r="K288" s="16">
        <f>VLOOKUP($D288,'Growth rate'!$B$3:$S$93,6,FALSE)*VLOOKUP($F288,BY_IND_Demand_Drivers!$B$5:$J$100,7,FALSE)</f>
        <v>7.5924002244223772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3"/>
        <v>0.6</v>
      </c>
    </row>
    <row r="289" spans="1:14">
      <c r="A289" s="16">
        <f t="shared" si="27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 t="shared" si="24"/>
        <v>4.6283271768078809</v>
      </c>
      <c r="H289" s="16">
        <f t="shared" si="25"/>
        <v>0</v>
      </c>
      <c r="I289" s="16">
        <f t="shared" si="26"/>
        <v>0</v>
      </c>
      <c r="K289" s="16">
        <f>VLOOKUP($D289,'Growth rate'!$B$3:$S$93,6,FALSE)*VLOOKUP($F289,BY_IND_Demand_Drivers!$B$5:$J$100,7,FALSE)</f>
        <v>7.7138786280131351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3"/>
        <v>0.6</v>
      </c>
    </row>
    <row r="290" spans="1:14">
      <c r="A290" s="16">
        <f t="shared" si="27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 t="shared" si="24"/>
        <v>4.7023804116368071</v>
      </c>
      <c r="H290" s="16">
        <f t="shared" si="25"/>
        <v>0</v>
      </c>
      <c r="I290" s="16">
        <f t="shared" si="26"/>
        <v>0</v>
      </c>
      <c r="K290" s="16">
        <f>VLOOKUP($D290,'Growth rate'!$B$3:$S$93,6,FALSE)*VLOOKUP($F290,BY_IND_Demand_Drivers!$B$5:$J$100,7,FALSE)</f>
        <v>7.8373006860613454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3"/>
        <v>0.6</v>
      </c>
    </row>
    <row r="291" spans="1:14">
      <c r="A291" s="16">
        <f t="shared" si="27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 t="shared" si="24"/>
        <v>4.7776184982229966</v>
      </c>
      <c r="H291" s="16">
        <f t="shared" si="25"/>
        <v>0</v>
      </c>
      <c r="I291" s="16">
        <f t="shared" si="26"/>
        <v>0</v>
      </c>
      <c r="K291" s="16">
        <f>VLOOKUP($D291,'Growth rate'!$B$3:$S$93,6,FALSE)*VLOOKUP($F291,BY_IND_Demand_Drivers!$B$5:$J$100,7,FALSE)</f>
        <v>7.9626974970383273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3"/>
        <v>0.6</v>
      </c>
    </row>
    <row r="292" spans="1:14">
      <c r="A292" s="16">
        <f t="shared" si="27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 t="shared" si="24"/>
        <v>4.8540603941945637</v>
      </c>
      <c r="H292" s="16">
        <f t="shared" si="25"/>
        <v>0</v>
      </c>
      <c r="I292" s="16">
        <f t="shared" si="26"/>
        <v>0</v>
      </c>
      <c r="K292" s="16">
        <f>VLOOKUP($D292,'Growth rate'!$B$3:$S$93,6,FALSE)*VLOOKUP($F292,BY_IND_Demand_Drivers!$B$5:$J$100,7,FALSE)</f>
        <v>8.0901006569909395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3"/>
        <v>0.6</v>
      </c>
    </row>
    <row r="293" spans="1:14">
      <c r="A293" s="16">
        <f t="shared" si="27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 t="shared" si="24"/>
        <v>4.9317253605016775</v>
      </c>
      <c r="H293" s="16">
        <f t="shared" si="25"/>
        <v>0</v>
      </c>
      <c r="I293" s="16">
        <f t="shared" si="26"/>
        <v>0</v>
      </c>
      <c r="K293" s="16">
        <f>VLOOKUP($D293,'Growth rate'!$B$3:$S$93,6,FALSE)*VLOOKUP($F293,BY_IND_Demand_Drivers!$B$5:$J$100,7,FALSE)</f>
        <v>8.2195422675027956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3"/>
        <v>0.6</v>
      </c>
    </row>
    <row r="294" spans="1:14">
      <c r="A294" s="16">
        <f t="shared" si="27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 t="shared" si="24"/>
        <v>5.0106329662697036</v>
      </c>
      <c r="H294" s="16">
        <f t="shared" si="25"/>
        <v>0</v>
      </c>
      <c r="I294" s="16">
        <f t="shared" si="26"/>
        <v>0</v>
      </c>
      <c r="K294" s="16">
        <f>VLOOKUP($D294,'Growth rate'!$B$3:$S$93,6,FALSE)*VLOOKUP($F294,BY_IND_Demand_Drivers!$B$5:$J$100,7,FALSE)</f>
        <v>8.3510549437828399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3"/>
        <v>0.6</v>
      </c>
    </row>
    <row r="295" spans="1:14">
      <c r="A295" s="16">
        <f t="shared" si="27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 t="shared" si="24"/>
        <v>5.0908030937300204</v>
      </c>
      <c r="H295" s="16">
        <f t="shared" si="25"/>
        <v>0</v>
      </c>
      <c r="I295" s="16">
        <f t="shared" si="26"/>
        <v>0</v>
      </c>
      <c r="K295" s="16">
        <f>VLOOKUP($D295,'Growth rate'!$B$3:$S$93,6,FALSE)*VLOOKUP($F295,BY_IND_Demand_Drivers!$B$5:$J$100,7,FALSE)</f>
        <v>8.4846718228833673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3"/>
        <v>0.6</v>
      </c>
    </row>
    <row r="296" spans="1:14">
      <c r="A296" s="16">
        <f t="shared" si="27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 t="shared" si="24"/>
        <v>5.1722559432296995</v>
      </c>
      <c r="H296" s="16">
        <f t="shared" si="25"/>
        <v>0</v>
      </c>
      <c r="I296" s="16">
        <f t="shared" si="26"/>
        <v>0</v>
      </c>
      <c r="K296" s="16">
        <f>VLOOKUP($D296,'Growth rate'!$B$3:$S$93,6,FALSE)*VLOOKUP($F296,BY_IND_Demand_Drivers!$B$5:$J$100,7,FALSE)</f>
        <v>8.6204265720494995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3"/>
        <v>0.6</v>
      </c>
    </row>
    <row r="297" spans="1:14">
      <c r="A297" s="16">
        <f t="shared" si="27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 t="shared" si="24"/>
        <v>5.2550120383213761</v>
      </c>
      <c r="H297" s="16">
        <f t="shared" si="25"/>
        <v>0</v>
      </c>
      <c r="I297" s="16">
        <f t="shared" si="26"/>
        <v>0</v>
      </c>
      <c r="K297" s="16">
        <f>VLOOKUP($D297,'Growth rate'!$B$3:$S$93,6,FALSE)*VLOOKUP($F297,BY_IND_Demand_Drivers!$B$5:$J$100,7,FALSE)</f>
        <v>8.7583533972022938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3"/>
        <v>0.6</v>
      </c>
    </row>
    <row r="298" spans="1:14">
      <c r="A298" s="16">
        <f t="shared" si="27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 t="shared" si="24"/>
        <v>5.3390922309345177</v>
      </c>
      <c r="H298" s="16">
        <f t="shared" si="25"/>
        <v>0</v>
      </c>
      <c r="I298" s="16">
        <f t="shared" si="26"/>
        <v>0</v>
      </c>
      <c r="K298" s="16">
        <f>VLOOKUP($D298,'Growth rate'!$B$3:$S$93,6,FALSE)*VLOOKUP($F298,BY_IND_Demand_Drivers!$B$5:$J$100,7,FALSE)</f>
        <v>8.8984870515575292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3"/>
        <v>0.6</v>
      </c>
    </row>
    <row r="299" spans="1:14">
      <c r="A299" s="16">
        <f t="shared" si="27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 t="shared" si="24"/>
        <v>5.4245177066294703</v>
      </c>
      <c r="H299" s="16">
        <f t="shared" si="25"/>
        <v>0</v>
      </c>
      <c r="I299" s="16">
        <f t="shared" si="26"/>
        <v>0</v>
      </c>
      <c r="K299" s="16">
        <f>VLOOKUP($D299,'Growth rate'!$B$3:$S$93,6,FALSE)*VLOOKUP($F299,BY_IND_Demand_Drivers!$B$5:$J$100,7,FALSE)</f>
        <v>9.0408628443824508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3"/>
        <v>0.6</v>
      </c>
    </row>
    <row r="300" spans="1:14">
      <c r="A300" s="16">
        <f t="shared" si="27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 t="shared" si="24"/>
        <v>5.5113099899355404</v>
      </c>
      <c r="H300" s="16">
        <f t="shared" si="25"/>
        <v>0</v>
      </c>
      <c r="I300" s="16">
        <f t="shared" si="26"/>
        <v>0</v>
      </c>
      <c r="K300" s="16">
        <f>VLOOKUP($D300,'Growth rate'!$B$3:$S$93,6,FALSE)*VLOOKUP($F300,BY_IND_Demand_Drivers!$B$5:$J$100,7,FALSE)</f>
        <v>9.185516649892568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3"/>
        <v>0.6</v>
      </c>
    </row>
    <row r="301" spans="1:14">
      <c r="A301" s="16">
        <f t="shared" si="27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 t="shared" si="24"/>
        <v>5.5994909497745091</v>
      </c>
      <c r="H301" s="16">
        <f t="shared" si="25"/>
        <v>0</v>
      </c>
      <c r="I301" s="16">
        <f t="shared" si="26"/>
        <v>0</v>
      </c>
      <c r="K301" s="16">
        <f>VLOOKUP($D301,'Growth rate'!$B$3:$S$93,6,FALSE)*VLOOKUP($F301,BY_IND_Demand_Drivers!$B$5:$J$100,7,FALSE)</f>
        <v>9.3324849162908485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3"/>
        <v>0.6</v>
      </c>
    </row>
    <row r="302" spans="1:14">
      <c r="A302" s="16">
        <f t="shared" si="27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 t="shared" si="24"/>
        <v>5.6890828049709024</v>
      </c>
      <c r="H302" s="16">
        <f t="shared" si="25"/>
        <v>0</v>
      </c>
      <c r="I302" s="16">
        <f t="shared" si="26"/>
        <v>0</v>
      </c>
      <c r="K302" s="16">
        <f>VLOOKUP($D302,'Growth rate'!$B$3:$S$93,6,FALSE)*VLOOKUP($F302,BY_IND_Demand_Drivers!$B$5:$J$100,7,FALSE)</f>
        <v>9.4818046749515048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3"/>
        <v>0.6</v>
      </c>
    </row>
    <row r="303" spans="1:14">
      <c r="A303" s="16">
        <f t="shared" si="27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 t="shared" si="24"/>
        <v>5.7801081298504364</v>
      </c>
      <c r="H303" s="16">
        <f t="shared" si="25"/>
        <v>0</v>
      </c>
      <c r="I303" s="16">
        <f t="shared" si="26"/>
        <v>0</v>
      </c>
      <c r="K303" s="16">
        <f>VLOOKUP($D303,'Growth rate'!$B$3:$S$93,6,FALSE)*VLOOKUP($F303,BY_IND_Demand_Drivers!$B$5:$J$100,7,FALSE)</f>
        <v>9.6335135497507274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3"/>
        <v>0.6</v>
      </c>
    </row>
    <row r="304" spans="1:14">
      <c r="A304" s="16">
        <f t="shared" si="27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 t="shared" si="24"/>
        <v>5.8725898599280431</v>
      </c>
      <c r="H304" s="16">
        <f t="shared" si="25"/>
        <v>0</v>
      </c>
      <c r="I304" s="16">
        <f t="shared" si="26"/>
        <v>0</v>
      </c>
      <c r="K304" s="16">
        <f>VLOOKUP($D304,'Growth rate'!$B$3:$S$93,6,FALSE)*VLOOKUP($F304,BY_IND_Demand_Drivers!$B$5:$J$100,7,FALSE)</f>
        <v>9.787649766546739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3"/>
        <v>0.6</v>
      </c>
    </row>
    <row r="305" spans="1:14">
      <c r="A305" s="16">
        <f t="shared" si="27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 t="shared" si="24"/>
        <v>5.9665512976868911</v>
      </c>
      <c r="H305" s="16">
        <f t="shared" si="25"/>
        <v>0</v>
      </c>
      <c r="I305" s="16">
        <f t="shared" si="26"/>
        <v>0</v>
      </c>
      <c r="K305" s="16">
        <f>VLOOKUP($D305,'Growth rate'!$B$3:$S$93,6,FALSE)*VLOOKUP($F305,BY_IND_Demand_Drivers!$B$5:$J$100,7,FALSE)</f>
        <v>9.9442521628114857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3"/>
        <v>0.6</v>
      </c>
    </row>
    <row r="306" spans="1:14">
      <c r="A306" s="16">
        <f t="shared" si="27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 t="shared" si="24"/>
        <v>6.0620161184498826</v>
      </c>
      <c r="H306" s="16">
        <f t="shared" si="25"/>
        <v>0</v>
      </c>
      <c r="I306" s="16">
        <f t="shared" si="26"/>
        <v>0</v>
      </c>
      <c r="K306" s="16">
        <f>VLOOKUP($D306,'Growth rate'!$B$3:$S$93,6,FALSE)*VLOOKUP($F306,BY_IND_Demand_Drivers!$B$5:$J$100,7,FALSE)</f>
        <v>10.103360197416471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3"/>
        <v>0.6</v>
      </c>
    </row>
    <row r="307" spans="1:14">
      <c r="A307" s="16">
        <f t="shared" si="27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 t="shared" si="24"/>
        <v>6.1590083763450805</v>
      </c>
      <c r="H307" s="16">
        <f t="shared" si="25"/>
        <v>0</v>
      </c>
      <c r="I307" s="16">
        <f t="shared" si="26"/>
        <v>0</v>
      </c>
      <c r="K307" s="16">
        <f>VLOOKUP($D307,'Growth rate'!$B$3:$S$93,6,FALSE)*VLOOKUP($F307,BY_IND_Demand_Drivers!$B$5:$J$100,7,FALSE)</f>
        <v>10.265013960575134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3"/>
        <v>0.6</v>
      </c>
    </row>
    <row r="308" spans="1:14">
      <c r="A308" s="16">
        <f t="shared" si="27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 t="shared" si="24"/>
        <v>6.2575525103666001</v>
      </c>
      <c r="H308" s="16">
        <f t="shared" si="25"/>
        <v>0</v>
      </c>
      <c r="I308" s="16">
        <f t="shared" si="26"/>
        <v>0</v>
      </c>
      <c r="K308" s="16">
        <f>VLOOKUP($D308,'Growth rate'!$B$3:$S$93,6,FALSE)*VLOOKUP($F308,BY_IND_Demand_Drivers!$B$5:$J$100,7,FALSE)</f>
        <v>10.429254183944334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3"/>
        <v>0.6</v>
      </c>
    </row>
    <row r="309" spans="1:14">
      <c r="A309" s="16">
        <f t="shared" si="27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 t="shared" si="24"/>
        <v>6.3576733505324672</v>
      </c>
      <c r="H309" s="16">
        <f t="shared" si="25"/>
        <v>0</v>
      </c>
      <c r="I309" s="16">
        <f t="shared" si="26"/>
        <v>0</v>
      </c>
      <c r="K309" s="16">
        <f>VLOOKUP($D309,'Growth rate'!$B$3:$S$93,6,FALSE)*VLOOKUP($F309,BY_IND_Demand_Drivers!$B$5:$J$100,7,FALSE)</f>
        <v>10.596122250887445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3"/>
        <v>0.6</v>
      </c>
    </row>
    <row r="310" spans="1:14">
      <c r="A310" s="16">
        <f t="shared" si="27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 t="shared" si="24"/>
        <v>6.4593961241409863</v>
      </c>
      <c r="H310" s="16">
        <f t="shared" si="25"/>
        <v>0</v>
      </c>
      <c r="I310" s="16">
        <f t="shared" si="26"/>
        <v>0</v>
      </c>
      <c r="K310" s="16">
        <f>VLOOKUP($D310,'Growth rate'!$B$3:$S$93,6,FALSE)*VLOOKUP($F310,BY_IND_Demand_Drivers!$B$5:$J$100,7,FALSE)</f>
        <v>10.765660206901645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3"/>
        <v>0.6</v>
      </c>
    </row>
    <row r="311" spans="1:14">
      <c r="A311" s="16">
        <f t="shared" si="27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 t="shared" si="24"/>
        <v>6.562746462127242</v>
      </c>
      <c r="H311" s="16">
        <f t="shared" si="25"/>
        <v>0</v>
      </c>
      <c r="I311" s="16">
        <f t="shared" si="26"/>
        <v>0</v>
      </c>
      <c r="K311" s="16">
        <f>VLOOKUP($D311,'Growth rate'!$B$3:$S$93,6,FALSE)*VLOOKUP($F311,BY_IND_Demand_Drivers!$B$5:$J$100,7,FALSE)</f>
        <v>10.937910770212071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3"/>
        <v>0.6</v>
      </c>
    </row>
    <row r="312" spans="1:14">
      <c r="A312" s="16">
        <f t="shared" si="27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 t="shared" si="24"/>
        <v>6.6677504055212786</v>
      </c>
      <c r="H312" s="16">
        <f t="shared" si="25"/>
        <v>0</v>
      </c>
      <c r="I312" s="16">
        <f t="shared" si="26"/>
        <v>0</v>
      </c>
      <c r="K312" s="16">
        <f>VLOOKUP($D312,'Growth rate'!$B$3:$S$93,6,FALSE)*VLOOKUP($F312,BY_IND_Demand_Drivers!$B$5:$J$100,7,FALSE)</f>
        <v>11.112917342535464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3"/>
        <v>0.6</v>
      </c>
    </row>
    <row r="313" spans="1:14">
      <c r="A313" s="16">
        <f t="shared" si="27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 t="shared" si="24"/>
        <v>6.7744344120096205</v>
      </c>
      <c r="H313" s="16">
        <f t="shared" si="25"/>
        <v>0</v>
      </c>
      <c r="I313" s="16">
        <f t="shared" si="26"/>
        <v>0</v>
      </c>
      <c r="K313" s="16">
        <f>VLOOKUP($D313,'Growth rate'!$B$3:$S$93,6,FALSE)*VLOOKUP($F313,BY_IND_Demand_Drivers!$B$5:$J$100,7,FALSE)</f>
        <v>11.290724020016034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3"/>
        <v>0.6</v>
      </c>
    </row>
    <row r="314" spans="1:14">
      <c r="A314" s="16">
        <f t="shared" si="27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 t="shared" si="24"/>
        <v>6.8828253626017739</v>
      </c>
      <c r="H314" s="16">
        <f t="shared" si="25"/>
        <v>0</v>
      </c>
      <c r="I314" s="16">
        <f t="shared" si="26"/>
        <v>0</v>
      </c>
      <c r="K314" s="16">
        <f>VLOOKUP($D314,'Growth rate'!$B$3:$S$93,6,FALSE)*VLOOKUP($F314,BY_IND_Demand_Drivers!$B$5:$J$100,7,FALSE)</f>
        <v>11.47137560433629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3"/>
        <v>0.6</v>
      </c>
    </row>
    <row r="315" spans="1:14">
      <c r="A315" s="16">
        <f t="shared" si="27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 t="shared" si="24"/>
        <v>6.9929505684034012</v>
      </c>
      <c r="H315" s="16">
        <f t="shared" si="25"/>
        <v>0</v>
      </c>
      <c r="I315" s="16">
        <f t="shared" si="26"/>
        <v>0</v>
      </c>
      <c r="K315" s="16">
        <f>VLOOKUP($D315,'Growth rate'!$B$3:$S$93,6,FALSE)*VLOOKUP($F315,BY_IND_Demand_Drivers!$B$5:$J$100,7,FALSE)</f>
        <v>11.654917614005669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3"/>
        <v>0.6</v>
      </c>
    </row>
    <row r="316" spans="1:14">
      <c r="A316" s="16">
        <f t="shared" si="27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 t="shared" si="24"/>
        <v>7.1048377774978571</v>
      </c>
      <c r="H316" s="16">
        <f t="shared" si="25"/>
        <v>0</v>
      </c>
      <c r="I316" s="16">
        <f t="shared" si="26"/>
        <v>0</v>
      </c>
      <c r="K316" s="16">
        <f>VLOOKUP($D316,'Growth rate'!$B$3:$S$93,6,FALSE)*VLOOKUP($F316,BY_IND_Demand_Drivers!$B$5:$J$100,7,FALSE)</f>
        <v>11.841396295829762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3"/>
        <v>0.6</v>
      </c>
    </row>
    <row r="317" spans="1:14">
      <c r="A317" s="16">
        <f t="shared" si="27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 t="shared" si="24"/>
        <v>7.2185151819378239</v>
      </c>
      <c r="H317" s="16">
        <f t="shared" si="25"/>
        <v>0</v>
      </c>
      <c r="I317" s="16">
        <f t="shared" si="26"/>
        <v>0</v>
      </c>
      <c r="K317" s="16">
        <f>VLOOKUP($D317,'Growth rate'!$B$3:$S$93,6,FALSE)*VLOOKUP($F317,BY_IND_Demand_Drivers!$B$5:$J$100,7,FALSE)</f>
        <v>12.030858636563041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3"/>
        <v>0.6</v>
      </c>
    </row>
    <row r="318" spans="1:14">
      <c r="A318" s="16">
        <f t="shared" si="27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 t="shared" si="24"/>
        <v>7.3340114248488293</v>
      </c>
      <c r="H318" s="16">
        <f t="shared" si="25"/>
        <v>0</v>
      </c>
      <c r="I318" s="16">
        <f t="shared" si="26"/>
        <v>0</v>
      </c>
      <c r="K318" s="16">
        <f>VLOOKUP($D318,'Growth rate'!$B$3:$S$93,6,FALSE)*VLOOKUP($F318,BY_IND_Demand_Drivers!$B$5:$J$100,7,FALSE)</f>
        <v>12.22335237474805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3"/>
        <v>0.6</v>
      </c>
    </row>
    <row r="319" spans="1:14">
      <c r="A319" s="16">
        <f t="shared" si="27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 t="shared" si="24"/>
        <v>7.4513556076464109</v>
      </c>
      <c r="H319" s="16">
        <f t="shared" si="25"/>
        <v>0</v>
      </c>
      <c r="I319" s="16">
        <f t="shared" si="26"/>
        <v>0</v>
      </c>
      <c r="K319" s="16">
        <f>VLOOKUP($D319,'Growth rate'!$B$3:$S$93,6,FALSE)*VLOOKUP($F319,BY_IND_Demand_Drivers!$B$5:$J$100,7,FALSE)</f>
        <v>12.418926012744018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3"/>
        <v>0.6</v>
      </c>
    </row>
    <row r="320" spans="1:14">
      <c r="A320" s="16">
        <f t="shared" si="27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 t="shared" si="24"/>
        <v>7.5705772973687528</v>
      </c>
      <c r="H320" s="16">
        <f t="shared" si="25"/>
        <v>0</v>
      </c>
      <c r="I320" s="16">
        <f t="shared" si="26"/>
        <v>0</v>
      </c>
      <c r="K320" s="16">
        <f>VLOOKUP($D320,'Growth rate'!$B$3:$S$93,6,FALSE)*VLOOKUP($F320,BY_IND_Demand_Drivers!$B$5:$J$100,7,FALSE)</f>
        <v>12.617628828947922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3"/>
        <v>0.6</v>
      </c>
    </row>
    <row r="321" spans="1:14">
      <c r="A321" s="16">
        <f t="shared" si="27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 t="shared" si="24"/>
        <v>7.6917065341266522</v>
      </c>
      <c r="H321" s="16">
        <f t="shared" si="25"/>
        <v>0</v>
      </c>
      <c r="I321" s="16">
        <f t="shared" si="26"/>
        <v>0</v>
      </c>
      <c r="K321" s="16">
        <f>VLOOKUP($D321,'Growth rate'!$B$3:$S$93,6,FALSE)*VLOOKUP($F321,BY_IND_Demand_Drivers!$B$5:$J$100,7,FALSE)</f>
        <v>12.819510890211088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8">N239</f>
        <v>0.6</v>
      </c>
    </row>
    <row r="322" spans="1:14">
      <c r="A322" s="16">
        <f t="shared" si="27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 t="shared" si="24"/>
        <v>7.8147738386726795</v>
      </c>
      <c r="H322" s="16">
        <f t="shared" si="25"/>
        <v>0</v>
      </c>
      <c r="I322" s="16">
        <f t="shared" si="26"/>
        <v>0</v>
      </c>
      <c r="K322" s="16">
        <f>VLOOKUP($D322,'Growth rate'!$B$3:$S$93,6,FALSE)*VLOOKUP($F322,BY_IND_Demand_Drivers!$B$5:$J$100,7,FALSE)</f>
        <v>13.024623064454467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8"/>
        <v>0.6</v>
      </c>
    </row>
    <row r="323" spans="1:14">
      <c r="A323" s="16">
        <f t="shared" si="27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 t="shared" si="24"/>
        <v>7.9398102200914442</v>
      </c>
      <c r="H323" s="16">
        <f t="shared" si="25"/>
        <v>0</v>
      </c>
      <c r="I323" s="16">
        <f t="shared" si="26"/>
        <v>0</v>
      </c>
      <c r="K323" s="16">
        <f>VLOOKUP($D323,'Growth rate'!$B$3:$S$93,6,FALSE)*VLOOKUP($F323,BY_IND_Demand_Drivers!$B$5:$J$100,7,FALSE)</f>
        <v>13.233017033485741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8"/>
        <v>0.6</v>
      </c>
    </row>
    <row r="324" spans="1:14">
      <c r="A324" s="16">
        <f t="shared" si="27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 t="shared" si="24"/>
        <v>8.0668471836129072</v>
      </c>
      <c r="H324" s="16">
        <f t="shared" si="25"/>
        <v>0</v>
      </c>
      <c r="I324" s="16">
        <f t="shared" si="26"/>
        <v>0</v>
      </c>
      <c r="K324" s="16">
        <f>VLOOKUP($D324,'Growth rate'!$B$3:$S$93,6,FALSE)*VLOOKUP($F324,BY_IND_Demand_Drivers!$B$5:$J$100,7,FALSE)</f>
        <v>13.444745306021511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8"/>
        <v>0.6</v>
      </c>
    </row>
    <row r="325" spans="1:14">
      <c r="A325" s="16">
        <f t="shared" si="27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 t="shared" ref="G325:G388" si="29">K325*$N325</f>
        <v>8.1959167385507143</v>
      </c>
      <c r="H325" s="16">
        <f t="shared" ref="H325:H388" si="30">L325*$N325</f>
        <v>0</v>
      </c>
      <c r="I325" s="16">
        <f t="shared" ref="I325:I388" si="31">M325*$N325</f>
        <v>0</v>
      </c>
      <c r="K325" s="16">
        <f>VLOOKUP($D325,'Growth rate'!$B$3:$S$93,6,FALSE)*VLOOKUP($F325,BY_IND_Demand_Drivers!$B$5:$J$100,7,FALSE)</f>
        <v>13.659861230917857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8"/>
        <v>0.6</v>
      </c>
    </row>
    <row r="326" spans="1:14">
      <c r="A326" s="16">
        <f t="shared" si="27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 t="shared" si="29"/>
        <v>8.3270514063675272</v>
      </c>
      <c r="H326" s="16">
        <f t="shared" si="30"/>
        <v>0</v>
      </c>
      <c r="I326" s="16">
        <f t="shared" si="31"/>
        <v>0</v>
      </c>
      <c r="K326" s="16">
        <f>VLOOKUP($D326,'Growth rate'!$B$3:$S$93,6,FALSE)*VLOOKUP($F326,BY_IND_Demand_Drivers!$B$5:$J$100,7,FALSE)</f>
        <v>13.878419010612545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8"/>
        <v>0.6</v>
      </c>
    </row>
    <row r="327" spans="1:14">
      <c r="A327" s="16">
        <f t="shared" si="27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 t="shared" si="29"/>
        <v>8.4602842288694067</v>
      </c>
      <c r="H327" s="16">
        <f t="shared" si="30"/>
        <v>0</v>
      </c>
      <c r="I327" s="16">
        <f t="shared" si="31"/>
        <v>0</v>
      </c>
      <c r="K327" s="16">
        <f>VLOOKUP($D327,'Growth rate'!$B$3:$S$93,6,FALSE)*VLOOKUP($F327,BY_IND_Demand_Drivers!$B$5:$J$100,7,FALSE)</f>
        <v>14.100473714782344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8"/>
        <v>0.6</v>
      </c>
    </row>
    <row r="328" spans="1:14">
      <c r="A328" s="16">
        <f t="shared" si="27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 t="shared" si="29"/>
        <v>8.5956487765313163</v>
      </c>
      <c r="H328" s="16">
        <f t="shared" si="30"/>
        <v>0</v>
      </c>
      <c r="I328" s="16">
        <f t="shared" si="31"/>
        <v>0</v>
      </c>
      <c r="K328" s="16">
        <f>VLOOKUP($D328,'Growth rate'!$B$3:$S$93,6,FALSE)*VLOOKUP($F328,BY_IND_Demand_Drivers!$B$5:$J$100,7,FALSE)</f>
        <v>14.326081294218861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8"/>
        <v>0.6</v>
      </c>
    </row>
    <row r="329" spans="1:14">
      <c r="A329" s="16">
        <f t="shared" si="27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 t="shared" si="29"/>
        <v>8.733179156955817</v>
      </c>
      <c r="H329" s="16">
        <f t="shared" si="30"/>
        <v>0</v>
      </c>
      <c r="I329" s="16">
        <f t="shared" si="31"/>
        <v>0</v>
      </c>
      <c r="K329" s="16">
        <f>VLOOKUP($D329,'Growth rate'!$B$3:$S$93,6,FALSE)*VLOOKUP($F329,BY_IND_Demand_Drivers!$B$5:$J$100,7,FALSE)</f>
        <v>14.555298594926363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8"/>
        <v>0.6</v>
      </c>
    </row>
    <row r="330" spans="1:14">
      <c r="A330" s="16">
        <f t="shared" si="27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 t="shared" si="29"/>
        <v>8.8729100234671119</v>
      </c>
      <c r="H330" s="16">
        <f t="shared" si="30"/>
        <v>0</v>
      </c>
      <c r="I330" s="16">
        <f t="shared" si="31"/>
        <v>0</v>
      </c>
      <c r="K330" s="16">
        <f>VLOOKUP($D330,'Growth rate'!$B$3:$S$93,6,FALSE)*VLOOKUP($F330,BY_IND_Demand_Drivers!$B$5:$J$100,7,FALSE)</f>
        <v>14.788183372445186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8"/>
        <v>0.6</v>
      </c>
    </row>
    <row r="331" spans="1:14">
      <c r="A331" s="16">
        <f t="shared" si="27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 t="shared" si="29"/>
        <v>9.0148765838425842</v>
      </c>
      <c r="H331" s="16">
        <f t="shared" si="30"/>
        <v>0</v>
      </c>
      <c r="I331" s="16">
        <f t="shared" si="31"/>
        <v>0</v>
      </c>
      <c r="K331" s="16">
        <f>VLOOKUP($D331,'Growth rate'!$B$3:$S$93,6,FALSE)*VLOOKUP($F331,BY_IND_Demand_Drivers!$B$5:$J$100,7,FALSE)</f>
        <v>15.024794306404308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8"/>
        <v>0.6</v>
      </c>
    </row>
    <row r="332" spans="1:14">
      <c r="A332" s="16">
        <f t="shared" si="27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 t="shared" si="29"/>
        <v>40.474082994059401</v>
      </c>
      <c r="H332" s="16">
        <f t="shared" si="30"/>
        <v>0</v>
      </c>
      <c r="I332" s="16">
        <f t="shared" si="31"/>
        <v>0</v>
      </c>
      <c r="K332" s="16">
        <f>VLOOKUP($D332,'Growth rate'!$B$3:$S$93,6,FALSE)*VLOOKUP($F332,BY_IND_Demand_Drivers!$B$5:$J$100,7,FALSE)</f>
        <v>40.474082994059401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8"/>
        <v>1</v>
      </c>
    </row>
    <row r="333" spans="1:14">
      <c r="A333" s="16">
        <f t="shared" si="27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 t="shared" si="29"/>
        <v>41.140905061176554</v>
      </c>
      <c r="H333" s="16">
        <f t="shared" si="30"/>
        <v>0</v>
      </c>
      <c r="I333" s="16">
        <f t="shared" si="31"/>
        <v>0</v>
      </c>
      <c r="K333" s="16">
        <f>VLOOKUP($D333,'Growth rate'!$B$3:$S$93,6,FALSE)*VLOOKUP($F333,BY_IND_Demand_Drivers!$B$5:$J$100,7,FALSE)</f>
        <v>41.140905061176554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8"/>
        <v>1</v>
      </c>
    </row>
    <row r="334" spans="1:14">
      <c r="A334" s="16">
        <f t="shared" si="27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 t="shared" si="29"/>
        <v>41.807727128293706</v>
      </c>
      <c r="H334" s="16">
        <f t="shared" si="30"/>
        <v>0</v>
      </c>
      <c r="I334" s="16">
        <f t="shared" si="31"/>
        <v>0</v>
      </c>
      <c r="K334" s="16">
        <f>VLOOKUP($D334,'Growth rate'!$B$3:$S$93,6,FALSE)*VLOOKUP($F334,BY_IND_Demand_Drivers!$B$5:$J$100,7,FALSE)</f>
        <v>41.807727128293706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8"/>
        <v>1</v>
      </c>
    </row>
    <row r="335" spans="1:14">
      <c r="A335" s="16">
        <f t="shared" si="27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 t="shared" si="29"/>
        <v>42.474549195410859</v>
      </c>
      <c r="H335" s="16">
        <f t="shared" si="30"/>
        <v>0</v>
      </c>
      <c r="I335" s="16">
        <f t="shared" si="31"/>
        <v>0</v>
      </c>
      <c r="K335" s="16">
        <f>VLOOKUP($D335,'Growth rate'!$B$3:$S$93,6,FALSE)*VLOOKUP($F335,BY_IND_Demand_Drivers!$B$5:$J$100,7,FALSE)</f>
        <v>42.474549195410859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8"/>
        <v>1</v>
      </c>
    </row>
    <row r="336" spans="1:14">
      <c r="A336" s="16">
        <f t="shared" si="27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 t="shared" si="29"/>
        <v>43.141371262528011</v>
      </c>
      <c r="H336" s="16">
        <f t="shared" si="30"/>
        <v>0</v>
      </c>
      <c r="I336" s="16">
        <f t="shared" si="31"/>
        <v>0</v>
      </c>
      <c r="K336" s="16">
        <f>VLOOKUP($D336,'Growth rate'!$B$3:$S$93,6,FALSE)*VLOOKUP($F336,BY_IND_Demand_Drivers!$B$5:$J$100,7,FALSE)</f>
        <v>43.141371262528011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8"/>
        <v>1</v>
      </c>
    </row>
    <row r="337" spans="1:14">
      <c r="A337" s="16">
        <f t="shared" si="27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 t="shared" si="29"/>
        <v>43.808193329645157</v>
      </c>
      <c r="H337" s="16">
        <f t="shared" si="30"/>
        <v>0</v>
      </c>
      <c r="I337" s="16">
        <f t="shared" si="31"/>
        <v>0</v>
      </c>
      <c r="K337" s="16">
        <f>VLOOKUP($D337,'Growth rate'!$B$3:$S$93,6,FALSE)*VLOOKUP($F337,BY_IND_Demand_Drivers!$B$5:$J$100,7,FALSE)</f>
        <v>43.808193329645157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8"/>
        <v>1</v>
      </c>
    </row>
    <row r="338" spans="1:14">
      <c r="A338" s="16">
        <f t="shared" si="27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 t="shared" si="29"/>
        <v>40.02751385708607</v>
      </c>
      <c r="H338" s="16">
        <f t="shared" si="30"/>
        <v>0</v>
      </c>
      <c r="I338" s="16">
        <f t="shared" si="31"/>
        <v>0</v>
      </c>
      <c r="K338" s="16">
        <f>VLOOKUP($D338,'Growth rate'!$B$3:$S$93,6,FALSE)*VLOOKUP($F338,BY_IND_Demand_Drivers!$B$5:$J$100,7,FALSE)</f>
        <v>44.475015396762302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7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 t="shared" si="29"/>
        <v>40.176235342852713</v>
      </c>
      <c r="H339" s="16">
        <f t="shared" si="30"/>
        <v>0</v>
      </c>
      <c r="I339" s="16">
        <f t="shared" si="31"/>
        <v>0</v>
      </c>
      <c r="K339" s="16">
        <f>VLOOKUP($D339,'Growth rate'!$B$3:$S$93,6,FALSE)*VLOOKUP($F339,BY_IND_Demand_Drivers!$B$5:$J$100,7,FALSE)</f>
        <v>45.141837463879455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2">N257</f>
        <v>0.89</v>
      </c>
    </row>
    <row r="340" spans="1:14">
      <c r="A340" s="16">
        <f t="shared" si="27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 t="shared" si="29"/>
        <v>40.311620387277017</v>
      </c>
      <c r="H340" s="16">
        <f t="shared" si="30"/>
        <v>0</v>
      </c>
      <c r="I340" s="16">
        <f t="shared" si="31"/>
        <v>0</v>
      </c>
      <c r="K340" s="16">
        <f>VLOOKUP($D340,'Growth rate'!$B$3:$S$93,6,FALSE)*VLOOKUP($F340,BY_IND_Demand_Drivers!$B$5:$J$100,7,FALSE)</f>
        <v>45.808659530996607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2"/>
        <v>0.88</v>
      </c>
    </row>
    <row r="341" spans="1:14">
      <c r="A341" s="16">
        <f t="shared" si="27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 t="shared" si="29"/>
        <v>40.433668990358967</v>
      </c>
      <c r="H341" s="16">
        <f t="shared" si="30"/>
        <v>0</v>
      </c>
      <c r="I341" s="16">
        <f t="shared" si="31"/>
        <v>0</v>
      </c>
      <c r="K341" s="16">
        <f>VLOOKUP($D341,'Growth rate'!$B$3:$S$93,6,FALSE)*VLOOKUP($F341,BY_IND_Demand_Drivers!$B$5:$J$100,7,FALSE)</f>
        <v>46.47548159811376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2"/>
        <v>0.87</v>
      </c>
    </row>
    <row r="342" spans="1:14">
      <c r="A342" s="16">
        <f t="shared" si="27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 t="shared" si="29"/>
        <v>40.542381152098585</v>
      </c>
      <c r="H342" s="16">
        <f t="shared" si="30"/>
        <v>0</v>
      </c>
      <c r="I342" s="16">
        <f t="shared" si="31"/>
        <v>0</v>
      </c>
      <c r="K342" s="16">
        <f>VLOOKUP($D342,'Growth rate'!$B$3:$S$93,6,FALSE)*VLOOKUP($F342,BY_IND_Demand_Drivers!$B$5:$J$100,7,FALSE)</f>
        <v>47.142303665230912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2"/>
        <v>0.86</v>
      </c>
    </row>
    <row r="343" spans="1:14">
      <c r="A343" s="16">
        <f t="shared" ref="A343:A406" si="33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 t="shared" si="29"/>
        <v>40.637756872495856</v>
      </c>
      <c r="H343" s="16">
        <f t="shared" si="30"/>
        <v>0</v>
      </c>
      <c r="I343" s="16">
        <f t="shared" si="31"/>
        <v>0</v>
      </c>
      <c r="K343" s="16">
        <f>VLOOKUP($D343,'Growth rate'!$B$3:$S$93,6,FALSE)*VLOOKUP($F343,BY_IND_Demand_Drivers!$B$5:$J$100,7,FALSE)</f>
        <v>47.809125732348065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2"/>
        <v>0.85</v>
      </c>
    </row>
    <row r="344" spans="1:14">
      <c r="A344" s="16">
        <f t="shared" si="33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 t="shared" si="29"/>
        <v>40.598606282052117</v>
      </c>
      <c r="H344" s="16">
        <f t="shared" si="30"/>
        <v>0</v>
      </c>
      <c r="I344" s="16">
        <f t="shared" si="31"/>
        <v>0</v>
      </c>
      <c r="K344" s="16">
        <f>VLOOKUP($D344,'Growth rate'!$B$3:$S$93,6,FALSE)*VLOOKUP($F344,BY_IND_Demand_Drivers!$B$5:$J$100,7,FALSE)</f>
        <v>48.47594779946521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2"/>
        <v>0.83750000000000002</v>
      </c>
    </row>
    <row r="345" spans="1:14">
      <c r="A345" s="16">
        <f t="shared" si="33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 t="shared" si="29"/>
        <v>40.542785139930444</v>
      </c>
      <c r="H345" s="16">
        <f t="shared" si="30"/>
        <v>0</v>
      </c>
      <c r="I345" s="16">
        <f t="shared" si="31"/>
        <v>0</v>
      </c>
      <c r="K345" s="16">
        <f>VLOOKUP($D345,'Growth rate'!$B$3:$S$93,6,FALSE)*VLOOKUP($F345,BY_IND_Demand_Drivers!$B$5:$J$100,7,FALSE)</f>
        <v>49.142769866582363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2"/>
        <v>0.82499999999999996</v>
      </c>
    </row>
    <row r="346" spans="1:14">
      <c r="A346" s="16">
        <f t="shared" si="33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 t="shared" si="29"/>
        <v>40.470293446130853</v>
      </c>
      <c r="H346" s="16">
        <f t="shared" si="30"/>
        <v>0</v>
      </c>
      <c r="I346" s="16">
        <f t="shared" si="31"/>
        <v>0</v>
      </c>
      <c r="K346" s="16">
        <f>VLOOKUP($D346,'Growth rate'!$B$3:$S$93,6,FALSE)*VLOOKUP($F346,BY_IND_Demand_Drivers!$B$5:$J$100,7,FALSE)</f>
        <v>49.809591933699515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2"/>
        <v>0.8125</v>
      </c>
    </row>
    <row r="347" spans="1:14">
      <c r="A347" s="16">
        <f t="shared" si="33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 t="shared" si="29"/>
        <v>40.381131200653329</v>
      </c>
      <c r="H347" s="16">
        <f t="shared" si="30"/>
        <v>0</v>
      </c>
      <c r="I347" s="16">
        <f t="shared" si="31"/>
        <v>0</v>
      </c>
      <c r="K347" s="16">
        <f>VLOOKUP($D347,'Growth rate'!$B$3:$S$93,6,FALSE)*VLOOKUP($F347,BY_IND_Demand_Drivers!$B$5:$J$100,7,FALSE)</f>
        <v>50.476414000816668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2"/>
        <v>0.79999999999999993</v>
      </c>
    </row>
    <row r="348" spans="1:14">
      <c r="A348" s="16">
        <f t="shared" si="33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 t="shared" si="29"/>
        <v>40.275298403497885</v>
      </c>
      <c r="H348" s="16">
        <f t="shared" si="30"/>
        <v>0</v>
      </c>
      <c r="I348" s="16">
        <f t="shared" si="31"/>
        <v>0</v>
      </c>
      <c r="K348" s="16">
        <f>VLOOKUP($D348,'Growth rate'!$B$3:$S$93,6,FALSE)*VLOOKUP($F348,BY_IND_Demand_Drivers!$B$5:$J$100,7,FALSE)</f>
        <v>51.14323606793382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2"/>
        <v>0.78749999999999998</v>
      </c>
    </row>
    <row r="349" spans="1:14">
      <c r="A349" s="16">
        <f t="shared" si="33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 t="shared" si="29"/>
        <v>40.152795054664502</v>
      </c>
      <c r="H349" s="16">
        <f t="shared" si="30"/>
        <v>0</v>
      </c>
      <c r="I349" s="16">
        <f t="shared" si="31"/>
        <v>0</v>
      </c>
      <c r="K349" s="16">
        <f>VLOOKUP($D349,'Growth rate'!$B$3:$S$93,6,FALSE)*VLOOKUP($F349,BY_IND_Demand_Drivers!$B$5:$J$100,7,FALSE)</f>
        <v>51.810058135050973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2"/>
        <v>0.77499999999999991</v>
      </c>
    </row>
    <row r="350" spans="1:14">
      <c r="A350" s="16">
        <f t="shared" si="33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 t="shared" si="29"/>
        <v>40.013621154153192</v>
      </c>
      <c r="H350" s="16">
        <f t="shared" si="30"/>
        <v>0</v>
      </c>
      <c r="I350" s="16">
        <f t="shared" si="31"/>
        <v>0</v>
      </c>
      <c r="K350" s="16">
        <f>VLOOKUP($D350,'Growth rate'!$B$3:$S$93,6,FALSE)*VLOOKUP($F350,BY_IND_Demand_Drivers!$B$5:$J$100,7,FALSE)</f>
        <v>52.476880202168125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2"/>
        <v>0.76249999999999996</v>
      </c>
    </row>
    <row r="351" spans="1:14">
      <c r="A351" s="16">
        <f t="shared" si="33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 t="shared" si="29"/>
        <v>39.857776701963957</v>
      </c>
      <c r="H351" s="16">
        <f t="shared" si="30"/>
        <v>0</v>
      </c>
      <c r="I351" s="16">
        <f t="shared" si="31"/>
        <v>0</v>
      </c>
      <c r="K351" s="16">
        <f>VLOOKUP($D351,'Growth rate'!$B$3:$S$93,6,FALSE)*VLOOKUP($F351,BY_IND_Demand_Drivers!$B$5:$J$100,7,FALSE)</f>
        <v>53.143702269285278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2"/>
        <v>0.75</v>
      </c>
    </row>
    <row r="352" spans="1:14">
      <c r="A352" s="16">
        <f t="shared" si="33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 t="shared" si="29"/>
        <v>39.685261698096788</v>
      </c>
      <c r="H352" s="16">
        <f t="shared" si="30"/>
        <v>0</v>
      </c>
      <c r="I352" s="16">
        <f t="shared" si="31"/>
        <v>0</v>
      </c>
      <c r="K352" s="16">
        <f>VLOOKUP($D352,'Growth rate'!$B$3:$S$93,6,FALSE)*VLOOKUP($F352,BY_IND_Demand_Drivers!$B$5:$J$100,7,FALSE)</f>
        <v>53.81052433640243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2"/>
        <v>0.73749999999999993</v>
      </c>
    </row>
    <row r="353" spans="1:14">
      <c r="A353" s="16">
        <f t="shared" si="33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 t="shared" si="29"/>
        <v>39.496076142551694</v>
      </c>
      <c r="H353" s="16">
        <f t="shared" si="30"/>
        <v>0</v>
      </c>
      <c r="I353" s="16">
        <f t="shared" si="31"/>
        <v>0</v>
      </c>
      <c r="K353" s="16">
        <f>VLOOKUP($D353,'Growth rate'!$B$3:$S$93,6,FALSE)*VLOOKUP($F353,BY_IND_Demand_Drivers!$B$5:$J$100,7,FALSE)</f>
        <v>54.477346403519583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2"/>
        <v>0.72499999999999998</v>
      </c>
    </row>
    <row r="354" spans="1:14">
      <c r="A354" s="16">
        <f t="shared" si="33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 t="shared" si="29"/>
        <v>39.290220035328659</v>
      </c>
      <c r="H354" s="16">
        <f t="shared" si="30"/>
        <v>0</v>
      </c>
      <c r="I354" s="16">
        <f t="shared" si="31"/>
        <v>0</v>
      </c>
      <c r="K354" s="16">
        <f>VLOOKUP($D354,'Growth rate'!$B$3:$S$93,6,FALSE)*VLOOKUP($F354,BY_IND_Demand_Drivers!$B$5:$J$100,7,FALSE)</f>
        <v>55.144168470636721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2"/>
        <v>0.71249999999999991</v>
      </c>
    </row>
    <row r="355" spans="1:14">
      <c r="A355" s="16">
        <f t="shared" si="33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 t="shared" si="29"/>
        <v>39.067693376427712</v>
      </c>
      <c r="H355" s="16">
        <f t="shared" si="30"/>
        <v>0</v>
      </c>
      <c r="I355" s="16">
        <f t="shared" si="31"/>
        <v>0</v>
      </c>
      <c r="K355" s="16">
        <f>VLOOKUP($D355,'Growth rate'!$B$3:$S$93,6,FALSE)*VLOOKUP($F355,BY_IND_Demand_Drivers!$B$5:$J$100,7,FALSE)</f>
        <v>55.810990537753874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2"/>
        <v>0.7</v>
      </c>
    </row>
    <row r="356" spans="1:14">
      <c r="A356" s="16">
        <f t="shared" si="33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 t="shared" si="29"/>
        <v>38.828496165848833</v>
      </c>
      <c r="H356" s="16">
        <f t="shared" si="30"/>
        <v>0</v>
      </c>
      <c r="I356" s="16">
        <f t="shared" si="31"/>
        <v>0</v>
      </c>
      <c r="K356" s="16">
        <f>VLOOKUP($D356,'Growth rate'!$B$3:$S$93,6,FALSE)*VLOOKUP($F356,BY_IND_Demand_Drivers!$B$5:$J$100,7,FALSE)</f>
        <v>56.477812604871026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2"/>
        <v>0.6875</v>
      </c>
    </row>
    <row r="357" spans="1:14">
      <c r="A357" s="16">
        <f t="shared" si="33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 t="shared" si="29"/>
        <v>38.57262840359202</v>
      </c>
      <c r="H357" s="16">
        <f t="shared" si="30"/>
        <v>0</v>
      </c>
      <c r="I357" s="16">
        <f t="shared" si="31"/>
        <v>0</v>
      </c>
      <c r="K357" s="16">
        <f>VLOOKUP($D357,'Growth rate'!$B$3:$S$93,6,FALSE)*VLOOKUP($F357,BY_IND_Demand_Drivers!$B$5:$J$100,7,FALSE)</f>
        <v>57.144634671988179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2"/>
        <v>0.67499999999999993</v>
      </c>
    </row>
    <row r="358" spans="1:14">
      <c r="A358" s="16">
        <f t="shared" si="33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 t="shared" si="29"/>
        <v>38.300090089657282</v>
      </c>
      <c r="H358" s="16">
        <f t="shared" si="30"/>
        <v>0</v>
      </c>
      <c r="I358" s="16">
        <f t="shared" si="31"/>
        <v>0</v>
      </c>
      <c r="K358" s="16">
        <f>VLOOKUP($D358,'Growth rate'!$B$3:$S$93,6,FALSE)*VLOOKUP($F358,BY_IND_Demand_Drivers!$B$5:$J$100,7,FALSE)</f>
        <v>57.811456739105331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2"/>
        <v>0.66249999999999998</v>
      </c>
    </row>
    <row r="359" spans="1:14">
      <c r="A359" s="16">
        <f t="shared" si="33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 t="shared" si="29"/>
        <v>38.010881224044603</v>
      </c>
      <c r="H359" s="16">
        <f t="shared" si="30"/>
        <v>0</v>
      </c>
      <c r="I359" s="16">
        <f t="shared" si="31"/>
        <v>0</v>
      </c>
      <c r="K359" s="16">
        <f>VLOOKUP($D359,'Growth rate'!$B$3:$S$93,6,FALSE)*VLOOKUP($F359,BY_IND_Demand_Drivers!$B$5:$J$100,7,FALSE)</f>
        <v>58.478278806222477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2"/>
        <v>0.64999999999999991</v>
      </c>
    </row>
    <row r="360" spans="1:14">
      <c r="A360" s="16">
        <f t="shared" si="33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 t="shared" si="29"/>
        <v>37.705001806754012</v>
      </c>
      <c r="H360" s="16">
        <f t="shared" si="30"/>
        <v>0</v>
      </c>
      <c r="I360" s="16">
        <f t="shared" si="31"/>
        <v>0</v>
      </c>
      <c r="K360" s="16">
        <f>VLOOKUP($D360,'Growth rate'!$B$3:$S$93,6,FALSE)*VLOOKUP($F360,BY_IND_Demand_Drivers!$B$5:$J$100,7,FALSE)</f>
        <v>59.145100873339629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2"/>
        <v>0.63749999999999996</v>
      </c>
    </row>
    <row r="361" spans="1:14">
      <c r="A361" s="16">
        <f t="shared" si="33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 t="shared" si="29"/>
        <v>37.382451837785489</v>
      </c>
      <c r="H361" s="16">
        <f t="shared" si="30"/>
        <v>0</v>
      </c>
      <c r="I361" s="16">
        <f t="shared" si="31"/>
        <v>0</v>
      </c>
      <c r="K361" s="16">
        <f>VLOOKUP($D361,'Growth rate'!$B$3:$S$93,6,FALSE)*VLOOKUP($F361,BY_IND_Demand_Drivers!$B$5:$J$100,7,FALSE)</f>
        <v>59.811922940456782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2"/>
        <v>0.625</v>
      </c>
    </row>
    <row r="362" spans="1:14">
      <c r="A362" s="16">
        <f t="shared" si="33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 t="shared" si="29"/>
        <v>37.043231317139032</v>
      </c>
      <c r="H362" s="16">
        <f t="shared" si="30"/>
        <v>0</v>
      </c>
      <c r="I362" s="16">
        <f t="shared" si="31"/>
        <v>0</v>
      </c>
      <c r="K362" s="16">
        <f>VLOOKUP($D362,'Growth rate'!$B$3:$S$93,6,FALSE)*VLOOKUP($F362,BY_IND_Demand_Drivers!$B$5:$J$100,7,FALSE)</f>
        <v>60.478745007573934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2"/>
        <v>0.61249999999999993</v>
      </c>
    </row>
    <row r="363" spans="1:14">
      <c r="A363" s="16">
        <f t="shared" si="33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 t="shared" si="29"/>
        <v>36.687340244814649</v>
      </c>
      <c r="H363" s="16">
        <f t="shared" si="30"/>
        <v>0</v>
      </c>
      <c r="I363" s="16">
        <f t="shared" si="31"/>
        <v>0</v>
      </c>
      <c r="K363" s="16">
        <f>VLOOKUP($D363,'Growth rate'!$B$3:$S$93,6,FALSE)*VLOOKUP($F363,BY_IND_Demand_Drivers!$B$5:$J$100,7,FALSE)</f>
        <v>61.145567074691087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2"/>
        <v>0.6</v>
      </c>
    </row>
    <row r="364" spans="1:14">
      <c r="A364" s="16">
        <f t="shared" si="33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 t="shared" si="29"/>
        <v>37.274337688731691</v>
      </c>
      <c r="H364" s="16">
        <f t="shared" si="30"/>
        <v>0</v>
      </c>
      <c r="I364" s="16">
        <f t="shared" si="31"/>
        <v>0</v>
      </c>
      <c r="K364" s="16">
        <f>VLOOKUP($D364,'Growth rate'!$B$3:$S$93,6,FALSE)*VLOOKUP($F364,BY_IND_Demand_Drivers!$B$5:$J$100,7,FALSE)</f>
        <v>62.12389614788615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2"/>
        <v>0.6</v>
      </c>
    </row>
    <row r="365" spans="1:14">
      <c r="A365" s="16">
        <f t="shared" si="33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 t="shared" si="29"/>
        <v>37.870727091751391</v>
      </c>
      <c r="H365" s="16">
        <f t="shared" si="30"/>
        <v>0</v>
      </c>
      <c r="I365" s="16">
        <f t="shared" si="31"/>
        <v>0</v>
      </c>
      <c r="K365" s="16">
        <f>VLOOKUP($D365,'Growth rate'!$B$3:$S$93,6,FALSE)*VLOOKUP($F365,BY_IND_Demand_Drivers!$B$5:$J$100,7,FALSE)</f>
        <v>63.117878486252316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2"/>
        <v>0.6</v>
      </c>
    </row>
    <row r="366" spans="1:14">
      <c r="A366" s="16">
        <f t="shared" si="33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 t="shared" si="29"/>
        <v>38.476658725219409</v>
      </c>
      <c r="H366" s="16">
        <f t="shared" si="30"/>
        <v>0</v>
      </c>
      <c r="I366" s="16">
        <f t="shared" si="31"/>
        <v>0</v>
      </c>
      <c r="K366" s="16">
        <f>VLOOKUP($D366,'Growth rate'!$B$3:$S$93,6,FALSE)*VLOOKUP($F366,BY_IND_Demand_Drivers!$B$5:$J$100,7,FALSE)</f>
        <v>64.127764542032352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2"/>
        <v>0.6</v>
      </c>
    </row>
    <row r="367" spans="1:14">
      <c r="A367" s="16">
        <f t="shared" si="33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 t="shared" si="29"/>
        <v>39.092285264822927</v>
      </c>
      <c r="H367" s="16">
        <f t="shared" si="30"/>
        <v>0</v>
      </c>
      <c r="I367" s="16">
        <f t="shared" si="31"/>
        <v>0</v>
      </c>
      <c r="K367" s="16">
        <f>VLOOKUP($D367,'Growth rate'!$B$3:$S$93,6,FALSE)*VLOOKUP($F367,BY_IND_Demand_Drivers!$B$5:$J$100,7,FALSE)</f>
        <v>65.153808774704885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2"/>
        <v>0.6</v>
      </c>
    </row>
    <row r="368" spans="1:14">
      <c r="A368" s="16">
        <f t="shared" si="33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 t="shared" si="29"/>
        <v>39.717761829060088</v>
      </c>
      <c r="H368" s="16">
        <f t="shared" si="30"/>
        <v>0</v>
      </c>
      <c r="I368" s="16">
        <f t="shared" si="31"/>
        <v>0</v>
      </c>
      <c r="K368" s="16">
        <f>VLOOKUP($D368,'Growth rate'!$B$3:$S$93,6,FALSE)*VLOOKUP($F368,BY_IND_Demand_Drivers!$B$5:$J$100,7,FALSE)</f>
        <v>66.196269715100144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2"/>
        <v>0.6</v>
      </c>
    </row>
    <row r="369" spans="1:14">
      <c r="A369" s="16">
        <f t="shared" si="33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 t="shared" si="29"/>
        <v>40.353246018325052</v>
      </c>
      <c r="H369" s="16">
        <f t="shared" si="30"/>
        <v>0</v>
      </c>
      <c r="I369" s="16">
        <f t="shared" si="31"/>
        <v>0</v>
      </c>
      <c r="K369" s="16">
        <f>VLOOKUP($D369,'Growth rate'!$B$3:$S$93,6,FALSE)*VLOOKUP($F369,BY_IND_Demand_Drivers!$B$5:$J$100,7,FALSE)</f>
        <v>67.255410030541753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2"/>
        <v>0.6</v>
      </c>
    </row>
    <row r="370" spans="1:14">
      <c r="A370" s="16">
        <f t="shared" si="33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 t="shared" si="29"/>
        <v>40.998897954618258</v>
      </c>
      <c r="H370" s="16">
        <f t="shared" si="30"/>
        <v>0</v>
      </c>
      <c r="I370" s="16">
        <f t="shared" si="31"/>
        <v>0</v>
      </c>
      <c r="K370" s="16">
        <f>VLOOKUP($D370,'Growth rate'!$B$3:$S$93,6,FALSE)*VLOOKUP($F370,BY_IND_Demand_Drivers!$B$5:$J$100,7,FALSE)</f>
        <v>68.331496591030429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2"/>
        <v>0.6</v>
      </c>
    </row>
    <row r="371" spans="1:14">
      <c r="A371" s="16">
        <f t="shared" si="33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 t="shared" si="29"/>
        <v>41.654880321892144</v>
      </c>
      <c r="H371" s="16">
        <f t="shared" si="30"/>
        <v>0</v>
      </c>
      <c r="I371" s="16">
        <f t="shared" si="31"/>
        <v>0</v>
      </c>
      <c r="K371" s="16">
        <f>VLOOKUP($D371,'Growth rate'!$B$3:$S$93,6,FALSE)*VLOOKUP($F371,BY_IND_Demand_Drivers!$B$5:$J$100,7,FALSE)</f>
        <v>69.424800536486913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2"/>
        <v>0.6</v>
      </c>
    </row>
    <row r="372" spans="1:14">
      <c r="A372" s="16">
        <f t="shared" si="33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 t="shared" si="29"/>
        <v>42.321358407042425</v>
      </c>
      <c r="H372" s="16">
        <f t="shared" si="30"/>
        <v>0</v>
      </c>
      <c r="I372" s="16">
        <f t="shared" si="31"/>
        <v>0</v>
      </c>
      <c r="K372" s="16">
        <f>VLOOKUP($D372,'Growth rate'!$B$3:$S$93,6,FALSE)*VLOOKUP($F372,BY_IND_Demand_Drivers!$B$5:$J$100,7,FALSE)</f>
        <v>70.535597345070713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2"/>
        <v>0.6</v>
      </c>
    </row>
    <row r="373" spans="1:14">
      <c r="A373" s="16">
        <f t="shared" si="33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 t="shared" si="29"/>
        <v>42.998500141555105</v>
      </c>
      <c r="H373" s="16">
        <f t="shared" si="30"/>
        <v>0</v>
      </c>
      <c r="I373" s="16">
        <f t="shared" si="31"/>
        <v>0</v>
      </c>
      <c r="K373" s="16">
        <f>VLOOKUP($D373,'Growth rate'!$B$3:$S$93,6,FALSE)*VLOOKUP($F373,BY_IND_Demand_Drivers!$B$5:$J$100,7,FALSE)</f>
        <v>71.664166902591845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2"/>
        <v>0.6</v>
      </c>
    </row>
    <row r="374" spans="1:14">
      <c r="A374" s="16">
        <f t="shared" si="33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 t="shared" si="29"/>
        <v>43.686476143819981</v>
      </c>
      <c r="H374" s="16">
        <f t="shared" si="30"/>
        <v>0</v>
      </c>
      <c r="I374" s="16">
        <f t="shared" si="31"/>
        <v>0</v>
      </c>
      <c r="K374" s="16">
        <f>VLOOKUP($D374,'Growth rate'!$B$3:$S$93,6,FALSE)*VLOOKUP($F374,BY_IND_Demand_Drivers!$B$5:$J$100,7,FALSE)</f>
        <v>72.810793573033308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2"/>
        <v>0.6</v>
      </c>
    </row>
    <row r="375" spans="1:14">
      <c r="A375" s="16">
        <f t="shared" si="33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 t="shared" si="29"/>
        <v>44.385459762121108</v>
      </c>
      <c r="H375" s="16">
        <f t="shared" si="30"/>
        <v>0</v>
      </c>
      <c r="I375" s="16">
        <f t="shared" si="31"/>
        <v>0</v>
      </c>
      <c r="K375" s="16">
        <f>VLOOKUP($D375,'Growth rate'!$B$3:$S$93,6,FALSE)*VLOOKUP($F375,BY_IND_Demand_Drivers!$B$5:$J$100,7,FALSE)</f>
        <v>73.975766270201845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2"/>
        <v>0.6</v>
      </c>
    </row>
    <row r="376" spans="1:14">
      <c r="A376" s="16">
        <f t="shared" si="33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 t="shared" si="29"/>
        <v>45.095627118315043</v>
      </c>
      <c r="H376" s="16">
        <f t="shared" si="30"/>
        <v>0</v>
      </c>
      <c r="I376" s="16">
        <f t="shared" si="31"/>
        <v>0</v>
      </c>
      <c r="K376" s="16">
        <f>VLOOKUP($D376,'Growth rate'!$B$3:$S$93,6,FALSE)*VLOOKUP($F376,BY_IND_Demand_Drivers!$B$5:$J$100,7,FALSE)</f>
        <v>75.159378530525075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2"/>
        <v>0.6</v>
      </c>
    </row>
    <row r="377" spans="1:14">
      <c r="A377" s="16">
        <f t="shared" si="33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 t="shared" si="29"/>
        <v>45.81715715220809</v>
      </c>
      <c r="H377" s="16">
        <f t="shared" si="30"/>
        <v>0</v>
      </c>
      <c r="I377" s="16">
        <f t="shared" si="31"/>
        <v>0</v>
      </c>
      <c r="K377" s="16">
        <f>VLOOKUP($D377,'Growth rate'!$B$3:$S$93,6,FALSE)*VLOOKUP($F377,BY_IND_Demand_Drivers!$B$5:$J$100,7,FALSE)</f>
        <v>76.36192858701348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2"/>
        <v>0.6</v>
      </c>
    </row>
    <row r="378" spans="1:14">
      <c r="A378" s="16">
        <f t="shared" si="33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 t="shared" si="29"/>
        <v>46.550231666643413</v>
      </c>
      <c r="H378" s="16">
        <f t="shared" si="30"/>
        <v>0</v>
      </c>
      <c r="I378" s="16">
        <f t="shared" si="31"/>
        <v>0</v>
      </c>
      <c r="K378" s="16">
        <f>VLOOKUP($D378,'Growth rate'!$B$3:$S$93,6,FALSE)*VLOOKUP($F378,BY_IND_Demand_Drivers!$B$5:$J$100,7,FALSE)</f>
        <v>77.583719444405688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2"/>
        <v>0.6</v>
      </c>
    </row>
    <row r="379" spans="1:14">
      <c r="A379" s="16">
        <f t="shared" si="33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 t="shared" si="29"/>
        <v>47.295035373309716</v>
      </c>
      <c r="H379" s="16">
        <f t="shared" si="30"/>
        <v>0</v>
      </c>
      <c r="I379" s="16">
        <f t="shared" si="31"/>
        <v>0</v>
      </c>
      <c r="K379" s="16">
        <f>VLOOKUP($D379,'Growth rate'!$B$3:$S$93,6,FALSE)*VLOOKUP($F379,BY_IND_Demand_Drivers!$B$5:$J$100,7,FALSE)</f>
        <v>78.825058955516198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2"/>
        <v>0.6</v>
      </c>
    </row>
    <row r="380" spans="1:14">
      <c r="A380" s="16">
        <f t="shared" si="33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 t="shared" si="29"/>
        <v>48.051755939282664</v>
      </c>
      <c r="H380" s="16">
        <f t="shared" si="30"/>
        <v>0</v>
      </c>
      <c r="I380" s="16">
        <f t="shared" si="31"/>
        <v>0</v>
      </c>
      <c r="K380" s="16">
        <f>VLOOKUP($D380,'Growth rate'!$B$3:$S$93,6,FALSE)*VLOOKUP($F380,BY_IND_Demand_Drivers!$B$5:$J$100,7,FALSE)</f>
        <v>80.086259898804443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2"/>
        <v>0.6</v>
      </c>
    </row>
    <row r="381" spans="1:14">
      <c r="A381" s="16">
        <f t="shared" si="33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 t="shared" si="29"/>
        <v>48.820584034311196</v>
      </c>
      <c r="H381" s="16">
        <f t="shared" si="30"/>
        <v>0</v>
      </c>
      <c r="I381" s="16">
        <f t="shared" si="31"/>
        <v>0</v>
      </c>
      <c r="K381" s="16">
        <f>VLOOKUP($D381,'Growth rate'!$B$3:$S$93,6,FALSE)*VLOOKUP($F381,BY_IND_Demand_Drivers!$B$5:$J$100,7,FALSE)</f>
        <v>81.367640057185326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2"/>
        <v>0.6</v>
      </c>
    </row>
    <row r="382" spans="1:14">
      <c r="A382" s="16">
        <f t="shared" si="33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 t="shared" si="29"/>
        <v>49.601713378860161</v>
      </c>
      <c r="H382" s="16">
        <f t="shared" si="30"/>
        <v>0</v>
      </c>
      <c r="I382" s="16">
        <f t="shared" si="31"/>
        <v>0</v>
      </c>
      <c r="K382" s="16">
        <f>VLOOKUP($D382,'Growth rate'!$B$3:$S$93,6,FALSE)*VLOOKUP($F382,BY_IND_Demand_Drivers!$B$5:$J$100,7,FALSE)</f>
        <v>82.669522298100276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2"/>
        <v>0.6</v>
      </c>
    </row>
    <row r="383" spans="1:14">
      <c r="A383" s="16">
        <f t="shared" si="33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 t="shared" si="29"/>
        <v>50.395340792921921</v>
      </c>
      <c r="H383" s="16">
        <f t="shared" si="30"/>
        <v>0</v>
      </c>
      <c r="I383" s="16">
        <f t="shared" si="31"/>
        <v>0</v>
      </c>
      <c r="K383" s="16">
        <f>VLOOKUP($D383,'Growth rate'!$B$3:$S$93,6,FALSE)*VLOOKUP($F383,BY_IND_Demand_Drivers!$B$5:$J$100,7,FALSE)</f>
        <v>83.992234654869875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2"/>
        <v>0.6</v>
      </c>
    </row>
    <row r="384" spans="1:14">
      <c r="A384" s="16">
        <f t="shared" si="33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 t="shared" si="29"/>
        <v>51.201666245608685</v>
      </c>
      <c r="H384" s="16">
        <f t="shared" si="30"/>
        <v>0</v>
      </c>
      <c r="I384" s="16">
        <f t="shared" si="31"/>
        <v>0</v>
      </c>
      <c r="K384" s="16">
        <f>VLOOKUP($D384,'Growth rate'!$B$3:$S$93,6,FALSE)*VLOOKUP($F384,BY_IND_Demand_Drivers!$B$5:$J$100,7,FALSE)</f>
        <v>85.33611040934781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2"/>
        <v>0.6</v>
      </c>
    </row>
    <row r="385" spans="1:14">
      <c r="A385" s="16">
        <f t="shared" si="33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 t="shared" si="29"/>
        <v>52.020892905538417</v>
      </c>
      <c r="H385" s="16">
        <f t="shared" si="30"/>
        <v>0</v>
      </c>
      <c r="I385" s="16">
        <f t="shared" si="31"/>
        <v>0</v>
      </c>
      <c r="K385" s="16">
        <f>VLOOKUP($D385,'Growth rate'!$B$3:$S$93,6,FALSE)*VLOOKUP($F385,BY_IND_Demand_Drivers!$B$5:$J$100,7,FALSE)</f>
        <v>86.701488175897367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2"/>
        <v>0.6</v>
      </c>
    </row>
    <row r="386" spans="1:14">
      <c r="A386" s="16">
        <f t="shared" si="33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 t="shared" si="29"/>
        <v>52.853227192027028</v>
      </c>
      <c r="H386" s="16">
        <f t="shared" si="30"/>
        <v>0</v>
      </c>
      <c r="I386" s="16">
        <f t="shared" si="31"/>
        <v>0</v>
      </c>
      <c r="K386" s="16">
        <f>VLOOKUP($D386,'Growth rate'!$B$3:$S$93,6,FALSE)*VLOOKUP($F386,BY_IND_Demand_Drivers!$B$5:$J$100,7,FALSE)</f>
        <v>88.088711986711715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2"/>
        <v>0.6</v>
      </c>
    </row>
    <row r="387" spans="1:14">
      <c r="A387" s="16">
        <f t="shared" si="33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 t="shared" si="29"/>
        <v>53.698878827099463</v>
      </c>
      <c r="H387" s="16">
        <f t="shared" si="30"/>
        <v>0</v>
      </c>
      <c r="I387" s="16">
        <f t="shared" si="31"/>
        <v>0</v>
      </c>
      <c r="K387" s="16">
        <f>VLOOKUP($D387,'Growth rate'!$B$3:$S$93,6,FALSE)*VLOOKUP($F387,BY_IND_Demand_Drivers!$B$5:$J$100,7,FALSE)</f>
        <v>89.49813137849911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2"/>
        <v>0.6</v>
      </c>
    </row>
    <row r="388" spans="1:14">
      <c r="A388" s="16">
        <f t="shared" si="33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 t="shared" si="29"/>
        <v>54.558060888333067</v>
      </c>
      <c r="H388" s="16">
        <f t="shared" si="30"/>
        <v>0</v>
      </c>
      <c r="I388" s="16">
        <f t="shared" si="31"/>
        <v>0</v>
      </c>
      <c r="K388" s="16">
        <f>VLOOKUP($D388,'Growth rate'!$B$3:$S$93,6,FALSE)*VLOOKUP($F388,BY_IND_Demand_Drivers!$B$5:$J$100,7,FALSE)</f>
        <v>90.930101480555109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2"/>
        <v>0.6</v>
      </c>
    </row>
    <row r="389" spans="1:14">
      <c r="A389" s="16">
        <f t="shared" si="33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 t="shared" ref="G389:G452" si="34">K389*$N389</f>
        <v>55.430989862546383</v>
      </c>
      <c r="H389" s="16">
        <f t="shared" ref="H389:H452" si="35">L389*$N389</f>
        <v>0</v>
      </c>
      <c r="I389" s="16">
        <f t="shared" ref="I389:I452" si="36">M389*$N389</f>
        <v>0</v>
      </c>
      <c r="K389" s="16">
        <f>VLOOKUP($D389,'Growth rate'!$B$3:$S$93,6,FALSE)*VLOOKUP($F389,BY_IND_Demand_Drivers!$B$5:$J$100,7,FALSE)</f>
        <v>92.384983104243972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2"/>
        <v>0.6</v>
      </c>
    </row>
    <row r="390" spans="1:14">
      <c r="A390" s="16">
        <f t="shared" si="33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 t="shared" si="34"/>
        <v>56.317885700347119</v>
      </c>
      <c r="H390" s="16">
        <f t="shared" si="35"/>
        <v>0</v>
      </c>
      <c r="I390" s="16">
        <f t="shared" si="36"/>
        <v>0</v>
      </c>
      <c r="K390" s="16">
        <f>VLOOKUP($D390,'Growth rate'!$B$3:$S$93,6,FALSE)*VLOOKUP($F390,BY_IND_Demand_Drivers!$B$5:$J$100,7,FALSE)</f>
        <v>93.863142833911866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2"/>
        <v>0.6</v>
      </c>
    </row>
    <row r="391" spans="1:14">
      <c r="A391" s="16">
        <f t="shared" si="33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 t="shared" si="34"/>
        <v>57.218971871552675</v>
      </c>
      <c r="H391" s="16">
        <f t="shared" si="35"/>
        <v>0</v>
      </c>
      <c r="I391" s="16">
        <f t="shared" si="36"/>
        <v>0</v>
      </c>
      <c r="K391" s="16">
        <f>VLOOKUP($D391,'Growth rate'!$B$3:$S$93,6,FALSE)*VLOOKUP($F391,BY_IND_Demand_Drivers!$B$5:$J$100,7,FALSE)</f>
        <v>95.364953119254466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2"/>
        <v>0.6</v>
      </c>
    </row>
    <row r="392" spans="1:14">
      <c r="A392" s="16">
        <f t="shared" si="33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 t="shared" si="34"/>
        <v>58.13447542149752</v>
      </c>
      <c r="H392" s="16">
        <f t="shared" si="35"/>
        <v>0</v>
      </c>
      <c r="I392" s="16">
        <f t="shared" si="36"/>
        <v>0</v>
      </c>
      <c r="K392" s="16">
        <f>VLOOKUP($D392,'Growth rate'!$B$3:$S$93,6,FALSE)*VLOOKUP($F392,BY_IND_Demand_Drivers!$B$5:$J$100,7,FALSE)</f>
        <v>96.89079236916254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2"/>
        <v>0.6</v>
      </c>
    </row>
    <row r="393" spans="1:14">
      <c r="A393" s="16">
        <f t="shared" si="33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 t="shared" si="34"/>
        <v>59.064627028241482</v>
      </c>
      <c r="H393" s="16">
        <f t="shared" si="35"/>
        <v>0</v>
      </c>
      <c r="I393" s="16">
        <f t="shared" si="36"/>
        <v>0</v>
      </c>
      <c r="K393" s="16">
        <f>VLOOKUP($D393,'Growth rate'!$B$3:$S$93,6,FALSE)*VLOOKUP($F393,BY_IND_Demand_Drivers!$B$5:$J$100,7,FALSE)</f>
        <v>98.441045047069139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2"/>
        <v>0.6</v>
      </c>
    </row>
    <row r="394" spans="1:14">
      <c r="A394" s="16">
        <f t="shared" si="33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 t="shared" si="34"/>
        <v>60.009661060693354</v>
      </c>
      <c r="H394" s="16">
        <f t="shared" si="35"/>
        <v>0</v>
      </c>
      <c r="I394" s="16">
        <f t="shared" si="36"/>
        <v>0</v>
      </c>
      <c r="K394" s="16">
        <f>VLOOKUP($D394,'Growth rate'!$B$3:$S$93,6,FALSE)*VLOOKUP($F394,BY_IND_Demand_Drivers!$B$5:$J$100,7,FALSE)</f>
        <v>100.01610176782226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2"/>
        <v>0.6</v>
      </c>
    </row>
    <row r="395" spans="1:14">
      <c r="A395" s="16">
        <f t="shared" si="33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 t="shared" si="34"/>
        <v>60.969815637664453</v>
      </c>
      <c r="H395" s="16">
        <f t="shared" si="35"/>
        <v>0</v>
      </c>
      <c r="I395" s="16">
        <f t="shared" si="36"/>
        <v>0</v>
      </c>
      <c r="K395" s="16">
        <f>VLOOKUP($D395,'Growth rate'!$B$3:$S$93,6,FALSE)*VLOOKUP($F395,BY_IND_Demand_Drivers!$B$5:$J$100,7,FALSE)</f>
        <v>101.61635939610743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2"/>
        <v>0.6</v>
      </c>
    </row>
    <row r="396" spans="1:14">
      <c r="A396" s="16">
        <f t="shared" si="33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 t="shared" si="34"/>
        <v>61.945332687867086</v>
      </c>
      <c r="H396" s="16">
        <f t="shared" si="35"/>
        <v>0</v>
      </c>
      <c r="I396" s="16">
        <f t="shared" si="36"/>
        <v>0</v>
      </c>
      <c r="K396" s="16">
        <f>VLOOKUP($D396,'Growth rate'!$B$3:$S$93,6,FALSE)*VLOOKUP($F396,BY_IND_Demand_Drivers!$B$5:$J$100,7,FALSE)</f>
        <v>103.24222114644515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2"/>
        <v>0.6</v>
      </c>
    </row>
    <row r="397" spans="1:14">
      <c r="A397" s="16">
        <f t="shared" si="33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 t="shared" si="34"/>
        <v>62.936458010872947</v>
      </c>
      <c r="H397" s="16">
        <f t="shared" si="35"/>
        <v>0</v>
      </c>
      <c r="I397" s="16">
        <f t="shared" si="36"/>
        <v>0</v>
      </c>
      <c r="K397" s="16">
        <f>VLOOKUP($D397,'Growth rate'!$B$3:$S$93,6,FALSE)*VLOOKUP($F397,BY_IND_Demand_Drivers!$B$5:$J$100,7,FALSE)</f>
        <v>104.89409668478825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2"/>
        <v>0.6</v>
      </c>
    </row>
    <row r="398" spans="1:14">
      <c r="A398" s="16">
        <f t="shared" si="33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 t="shared" si="34"/>
        <v>63.943441339046927</v>
      </c>
      <c r="H398" s="16">
        <f t="shared" si="35"/>
        <v>0</v>
      </c>
      <c r="I398" s="16">
        <f t="shared" si="36"/>
        <v>0</v>
      </c>
      <c r="K398" s="16">
        <f>VLOOKUP($D398,'Growth rate'!$B$3:$S$93,6,FALSE)*VLOOKUP($F398,BY_IND_Demand_Drivers!$B$5:$J$100,7,FALSE)</f>
        <v>106.57240223174489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2"/>
        <v>0.6</v>
      </c>
    </row>
    <row r="399" spans="1:14">
      <c r="A399" s="16">
        <f t="shared" si="33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 t="shared" si="34"/>
        <v>64.966536400471682</v>
      </c>
      <c r="H399" s="16">
        <f t="shared" si="35"/>
        <v>0</v>
      </c>
      <c r="I399" s="16">
        <f t="shared" si="36"/>
        <v>0</v>
      </c>
      <c r="K399" s="16">
        <f>VLOOKUP($D399,'Growth rate'!$B$3:$S$93,6,FALSE)*VLOOKUP($F399,BY_IND_Demand_Drivers!$B$5:$J$100,7,FALSE)</f>
        <v>108.27756066745282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2"/>
        <v>0.6</v>
      </c>
    </row>
    <row r="400" spans="1:14">
      <c r="A400" s="16">
        <f t="shared" si="33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 t="shared" si="34"/>
        <v>66.006000982879243</v>
      </c>
      <c r="H400" s="16">
        <f t="shared" si="35"/>
        <v>0</v>
      </c>
      <c r="I400" s="16">
        <f t="shared" si="36"/>
        <v>0</v>
      </c>
      <c r="K400" s="16">
        <f>VLOOKUP($D400,'Growth rate'!$B$3:$S$93,6,FALSE)*VLOOKUP($F400,BY_IND_Demand_Drivers!$B$5:$J$100,7,FALSE)</f>
        <v>110.01000163813207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2"/>
        <v>0.6</v>
      </c>
    </row>
    <row r="401" spans="1:14">
      <c r="A401" s="16">
        <f t="shared" si="33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 t="shared" si="34"/>
        <v>67.062096998605313</v>
      </c>
      <c r="H401" s="16">
        <f t="shared" si="35"/>
        <v>0</v>
      </c>
      <c r="I401" s="16">
        <f t="shared" si="36"/>
        <v>0</v>
      </c>
      <c r="K401" s="16">
        <f>VLOOKUP($D401,'Growth rate'!$B$3:$S$93,6,FALSE)*VLOOKUP($F401,BY_IND_Demand_Drivers!$B$5:$J$100,7,FALSE)</f>
        <v>111.77016166434218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2"/>
        <v>0.6</v>
      </c>
    </row>
    <row r="402" spans="1:14">
      <c r="A402" s="16">
        <f t="shared" si="33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 t="shared" si="34"/>
        <v>68.135090550582987</v>
      </c>
      <c r="H402" s="16">
        <f t="shared" si="35"/>
        <v>0</v>
      </c>
      <c r="I402" s="16">
        <f t="shared" si="36"/>
        <v>0</v>
      </c>
      <c r="K402" s="16">
        <f>VLOOKUP($D402,'Growth rate'!$B$3:$S$93,6,FALSE)*VLOOKUP($F402,BY_IND_Demand_Drivers!$B$5:$J$100,7,FALSE)</f>
        <v>113.55848425097166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2"/>
        <v>0.6</v>
      </c>
    </row>
    <row r="403" spans="1:14">
      <c r="A403" s="16">
        <f t="shared" si="33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 t="shared" si="34"/>
        <v>69.225251999392313</v>
      </c>
      <c r="H403" s="16">
        <f t="shared" si="35"/>
        <v>0</v>
      </c>
      <c r="I403" s="16">
        <f t="shared" si="36"/>
        <v>0</v>
      </c>
      <c r="K403" s="16">
        <f>VLOOKUP($D403,'Growth rate'!$B$3:$S$93,6,FALSE)*VLOOKUP($F403,BY_IND_Demand_Drivers!$B$5:$J$100,7,FALSE)</f>
        <v>115.37541999898718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7">N321</f>
        <v>0.6</v>
      </c>
    </row>
    <row r="404" spans="1:14">
      <c r="A404" s="16">
        <f t="shared" si="33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 t="shared" si="34"/>
        <v>70.332856031382605</v>
      </c>
      <c r="H404" s="16">
        <f t="shared" si="35"/>
        <v>0</v>
      </c>
      <c r="I404" s="16">
        <f t="shared" si="36"/>
        <v>0</v>
      </c>
      <c r="K404" s="16">
        <f>VLOOKUP($D404,'Growth rate'!$B$3:$S$93,6,FALSE)*VLOOKUP($F404,BY_IND_Demand_Drivers!$B$5:$J$100,7,FALSE)</f>
        <v>117.221426718971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7"/>
        <v>0.6</v>
      </c>
    </row>
    <row r="405" spans="1:14">
      <c r="A405" s="16">
        <f t="shared" si="33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 t="shared" si="34"/>
        <v>71.458181727884735</v>
      </c>
      <c r="H405" s="16">
        <f t="shared" si="35"/>
        <v>0</v>
      </c>
      <c r="I405" s="16">
        <f t="shared" si="36"/>
        <v>0</v>
      </c>
      <c r="K405" s="16">
        <f>VLOOKUP($D405,'Growth rate'!$B$3:$S$93,6,FALSE)*VLOOKUP($F405,BY_IND_Demand_Drivers!$B$5:$J$100,7,FALSE)</f>
        <v>119.09696954647455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7"/>
        <v>0.6</v>
      </c>
    </row>
    <row r="406" spans="1:14">
      <c r="A406" s="16">
        <f t="shared" si="33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 t="shared" si="34"/>
        <v>72.601512635530895</v>
      </c>
      <c r="H406" s="16">
        <f t="shared" si="35"/>
        <v>0</v>
      </c>
      <c r="I406" s="16">
        <f t="shared" si="36"/>
        <v>0</v>
      </c>
      <c r="K406" s="16">
        <f>VLOOKUP($D406,'Growth rate'!$B$3:$S$93,6,FALSE)*VLOOKUP($F406,BY_IND_Demand_Drivers!$B$5:$J$100,7,FALSE)</f>
        <v>121.00252105921815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7"/>
        <v>0.6</v>
      </c>
    </row>
    <row r="407" spans="1:14">
      <c r="A407" s="16">
        <f t="shared" ref="A407:A470" si="38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 t="shared" si="34"/>
        <v>73.763136837699378</v>
      </c>
      <c r="H407" s="16">
        <f t="shared" si="35"/>
        <v>0</v>
      </c>
      <c r="I407" s="16">
        <f t="shared" si="36"/>
        <v>0</v>
      </c>
      <c r="K407" s="16">
        <f>VLOOKUP($D407,'Growth rate'!$B$3:$S$93,6,FALSE)*VLOOKUP($F407,BY_IND_Demand_Drivers!$B$5:$J$100,7,FALSE)</f>
        <v>122.93856139616564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7"/>
        <v>0.6</v>
      </c>
    </row>
    <row r="408" spans="1:14">
      <c r="A408" s="16">
        <f t="shared" si="38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 t="shared" si="34"/>
        <v>74.943347027102575</v>
      </c>
      <c r="H408" s="16">
        <f t="shared" si="35"/>
        <v>0</v>
      </c>
      <c r="I408" s="16">
        <f t="shared" si="36"/>
        <v>0</v>
      </c>
      <c r="K408" s="16">
        <f>VLOOKUP($D408,'Growth rate'!$B$3:$S$93,6,FALSE)*VLOOKUP($F408,BY_IND_Demand_Drivers!$B$5:$J$100,7,FALSE)</f>
        <v>124.9055783785043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7"/>
        <v>0.6</v>
      </c>
    </row>
    <row r="409" spans="1:14">
      <c r="A409" s="16">
        <f t="shared" si="38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 t="shared" si="34"/>
        <v>76.142440579536213</v>
      </c>
      <c r="H409" s="16">
        <f t="shared" si="35"/>
        <v>0</v>
      </c>
      <c r="I409" s="16">
        <f t="shared" si="36"/>
        <v>0</v>
      </c>
      <c r="K409" s="16">
        <f>VLOOKUP($D409,'Growth rate'!$B$3:$S$93,6,FALSE)*VLOOKUP($F409,BY_IND_Demand_Drivers!$B$5:$J$100,7,FALSE)</f>
        <v>126.90406763256037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7"/>
        <v>0.6</v>
      </c>
    </row>
    <row r="410" spans="1:14">
      <c r="A410" s="16">
        <f t="shared" si="38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 t="shared" si="34"/>
        <v>77.360719628808795</v>
      </c>
      <c r="H410" s="16">
        <f t="shared" si="35"/>
        <v>0</v>
      </c>
      <c r="I410" s="16">
        <f t="shared" si="36"/>
        <v>0</v>
      </c>
      <c r="K410" s="16">
        <f>VLOOKUP($D410,'Growth rate'!$B$3:$S$93,6,FALSE)*VLOOKUP($F410,BY_IND_Demand_Drivers!$B$5:$J$100,7,FALSE)</f>
        <v>128.93453271468132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7"/>
        <v>0.6</v>
      </c>
    </row>
    <row r="411" spans="1:14">
      <c r="A411" s="16">
        <f t="shared" si="38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 t="shared" si="34"/>
        <v>78.598491142869747</v>
      </c>
      <c r="H411" s="16">
        <f t="shared" si="35"/>
        <v>0</v>
      </c>
      <c r="I411" s="16">
        <f t="shared" si="36"/>
        <v>0</v>
      </c>
      <c r="K411" s="16">
        <f>VLOOKUP($D411,'Growth rate'!$B$3:$S$93,6,FALSE)*VLOOKUP($F411,BY_IND_Demand_Drivers!$B$5:$J$100,7,FALSE)</f>
        <v>130.99748523811624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7"/>
        <v>0.6</v>
      </c>
    </row>
    <row r="412" spans="1:14">
      <c r="A412" s="16">
        <f t="shared" si="38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 t="shared" si="34"/>
        <v>79.856067001155665</v>
      </c>
      <c r="H412" s="16">
        <f t="shared" si="35"/>
        <v>0</v>
      </c>
      <c r="I412" s="16">
        <f t="shared" si="36"/>
        <v>0</v>
      </c>
      <c r="K412" s="16">
        <f>VLOOKUP($D412,'Growth rate'!$B$3:$S$93,6,FALSE)*VLOOKUP($F412,BY_IND_Demand_Drivers!$B$5:$J$100,7,FALSE)</f>
        <v>133.09344500192611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7"/>
        <v>0.6</v>
      </c>
    </row>
    <row r="413" spans="1:14">
      <c r="A413" s="16">
        <f t="shared" si="38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 t="shared" si="34"/>
        <v>81.133764073174149</v>
      </c>
      <c r="H413" s="16">
        <f t="shared" si="35"/>
        <v>0</v>
      </c>
      <c r="I413" s="16">
        <f t="shared" si="36"/>
        <v>0</v>
      </c>
      <c r="K413" s="16">
        <f>VLOOKUP($D413,'Growth rate'!$B$3:$S$93,6,FALSE)*VLOOKUP($F413,BY_IND_Demand_Drivers!$B$5:$J$100,7,FALSE)</f>
        <v>135.22294012195692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7"/>
        <v>0.6</v>
      </c>
    </row>
    <row r="414" spans="1:14">
      <c r="A414" s="16">
        <f t="shared" si="38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 t="shared" si="34"/>
        <v>3.17661191287129</v>
      </c>
      <c r="H414" s="16">
        <f t="shared" si="35"/>
        <v>0</v>
      </c>
      <c r="I414" s="16">
        <f t="shared" si="36"/>
        <v>0</v>
      </c>
      <c r="K414" s="16">
        <f>VLOOKUP($D414,'Growth rate'!$B$3:$S$93,6,FALSE)*VLOOKUP($F414,BY_IND_Demand_Drivers!$B$5:$J$100,7,FALSE)</f>
        <v>3.17661191287129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7"/>
        <v>1</v>
      </c>
    </row>
    <row r="415" spans="1:14">
      <c r="A415" s="16">
        <f t="shared" si="38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 t="shared" si="34"/>
        <v>3.228947500622116</v>
      </c>
      <c r="H415" s="16">
        <f t="shared" si="35"/>
        <v>0</v>
      </c>
      <c r="I415" s="16">
        <f t="shared" si="36"/>
        <v>0</v>
      </c>
      <c r="K415" s="16">
        <f>VLOOKUP($D415,'Growth rate'!$B$3:$S$93,6,FALSE)*VLOOKUP($F415,BY_IND_Demand_Drivers!$B$5:$J$100,7,FALSE)</f>
        <v>3.228947500622116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7"/>
        <v>1</v>
      </c>
    </row>
    <row r="416" spans="1:14">
      <c r="A416" s="16">
        <f t="shared" si="38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 t="shared" si="34"/>
        <v>3.2812830883729416</v>
      </c>
      <c r="H416" s="16">
        <f t="shared" si="35"/>
        <v>0</v>
      </c>
      <c r="I416" s="16">
        <f t="shared" si="36"/>
        <v>0</v>
      </c>
      <c r="K416" s="16">
        <f>VLOOKUP($D416,'Growth rate'!$B$3:$S$93,6,FALSE)*VLOOKUP($F416,BY_IND_Demand_Drivers!$B$5:$J$100,7,FALSE)</f>
        <v>3.2812830883729416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7"/>
        <v>1</v>
      </c>
    </row>
    <row r="417" spans="1:14">
      <c r="A417" s="16">
        <f t="shared" si="38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 t="shared" si="34"/>
        <v>3.3336186761237676</v>
      </c>
      <c r="H417" s="16">
        <f t="shared" si="35"/>
        <v>0</v>
      </c>
      <c r="I417" s="16">
        <f t="shared" si="36"/>
        <v>0</v>
      </c>
      <c r="K417" s="16">
        <f>VLOOKUP($D417,'Growth rate'!$B$3:$S$93,6,FALSE)*VLOOKUP($F417,BY_IND_Demand_Drivers!$B$5:$J$100,7,FALSE)</f>
        <v>3.3336186761237676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7"/>
        <v>1</v>
      </c>
    </row>
    <row r="418" spans="1:14">
      <c r="A418" s="16">
        <f t="shared" si="38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 t="shared" si="34"/>
        <v>3.3859542638745936</v>
      </c>
      <c r="H418" s="16">
        <f t="shared" si="35"/>
        <v>0</v>
      </c>
      <c r="I418" s="16">
        <f t="shared" si="36"/>
        <v>0</v>
      </c>
      <c r="K418" s="16">
        <f>VLOOKUP($D418,'Growth rate'!$B$3:$S$93,6,FALSE)*VLOOKUP($F418,BY_IND_Demand_Drivers!$B$5:$J$100,7,FALSE)</f>
        <v>3.3859542638745936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7"/>
        <v>1</v>
      </c>
    </row>
    <row r="419" spans="1:14">
      <c r="A419" s="16">
        <f t="shared" si="38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 t="shared" si="34"/>
        <v>3.4382898516254188</v>
      </c>
      <c r="H419" s="16">
        <f t="shared" si="35"/>
        <v>0</v>
      </c>
      <c r="I419" s="16">
        <f t="shared" si="36"/>
        <v>0</v>
      </c>
      <c r="K419" s="16">
        <f>VLOOKUP($D419,'Growth rate'!$B$3:$S$93,6,FALSE)*VLOOKUP($F419,BY_IND_Demand_Drivers!$B$5:$J$100,7,FALSE)</f>
        <v>3.4382898516254188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7"/>
        <v>1</v>
      </c>
    </row>
    <row r="420" spans="1:14">
      <c r="A420" s="16">
        <f t="shared" si="38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 t="shared" si="34"/>
        <v>3.1415628954386201</v>
      </c>
      <c r="H420" s="16">
        <f t="shared" si="35"/>
        <v>0</v>
      </c>
      <c r="I420" s="16">
        <f t="shared" si="36"/>
        <v>0</v>
      </c>
      <c r="K420" s="16">
        <f>VLOOKUP($D420,'Growth rate'!$B$3:$S$93,6,FALSE)*VLOOKUP($F420,BY_IND_Demand_Drivers!$B$5:$J$100,7,FALSE)</f>
        <v>3.4906254393762444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8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 t="shared" si="34"/>
        <v>3.1532353141430929</v>
      </c>
      <c r="H421" s="16">
        <f t="shared" si="35"/>
        <v>0</v>
      </c>
      <c r="I421" s="16">
        <f t="shared" si="36"/>
        <v>0</v>
      </c>
      <c r="K421" s="16">
        <f>VLOOKUP($D421,'Growth rate'!$B$3:$S$93,6,FALSE)*VLOOKUP($F421,BY_IND_Demand_Drivers!$B$5:$J$100,7,FALSE)</f>
        <v>3.5429610271270704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9">N339</f>
        <v>0.89</v>
      </c>
    </row>
    <row r="422" spans="1:14">
      <c r="A422" s="16">
        <f t="shared" si="38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 t="shared" si="34"/>
        <v>3.1638610210925484</v>
      </c>
      <c r="H422" s="16">
        <f t="shared" si="35"/>
        <v>0</v>
      </c>
      <c r="I422" s="16">
        <f t="shared" si="36"/>
        <v>0</v>
      </c>
      <c r="K422" s="16">
        <f>VLOOKUP($D422,'Growth rate'!$B$3:$S$93,6,FALSE)*VLOOKUP($F422,BY_IND_Demand_Drivers!$B$5:$J$100,7,FALSE)</f>
        <v>3.595296614877896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9"/>
        <v>0.88</v>
      </c>
    </row>
    <row r="423" spans="1:14">
      <c r="A423" s="16">
        <f t="shared" si="38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 t="shared" si="34"/>
        <v>3.173440016286988</v>
      </c>
      <c r="H423" s="16">
        <f t="shared" si="35"/>
        <v>0</v>
      </c>
      <c r="I423" s="16">
        <f t="shared" si="36"/>
        <v>0</v>
      </c>
      <c r="K423" s="16">
        <f>VLOOKUP($D423,'Growth rate'!$B$3:$S$93,6,FALSE)*VLOOKUP($F423,BY_IND_Demand_Drivers!$B$5:$J$100,7,FALSE)</f>
        <v>3.647632202628722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9"/>
        <v>0.87</v>
      </c>
    </row>
    <row r="424" spans="1:14">
      <c r="A424" s="16">
        <f t="shared" si="38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 t="shared" si="34"/>
        <v>3.1819722997264113</v>
      </c>
      <c r="H424" s="16">
        <f t="shared" si="35"/>
        <v>0</v>
      </c>
      <c r="I424" s="16">
        <f t="shared" si="36"/>
        <v>0</v>
      </c>
      <c r="K424" s="16">
        <f>VLOOKUP($D424,'Growth rate'!$B$3:$S$93,6,FALSE)*VLOOKUP($F424,BY_IND_Demand_Drivers!$B$5:$J$100,7,FALSE)</f>
        <v>3.699967790379548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9"/>
        <v>0.86</v>
      </c>
    </row>
    <row r="425" spans="1:14">
      <c r="A425" s="16">
        <f t="shared" si="38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 t="shared" si="34"/>
        <v>3.1894578714108177</v>
      </c>
      <c r="H425" s="16">
        <f t="shared" si="35"/>
        <v>0</v>
      </c>
      <c r="I425" s="16">
        <f t="shared" si="36"/>
        <v>0</v>
      </c>
      <c r="K425" s="16">
        <f>VLOOKUP($D425,'Growth rate'!$B$3:$S$93,6,FALSE)*VLOOKUP($F425,BY_IND_Demand_Drivers!$B$5:$J$100,7,FALSE)</f>
        <v>3.7523033781303736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9"/>
        <v>0.85</v>
      </c>
    </row>
    <row r="426" spans="1:14">
      <c r="A426" s="16">
        <f t="shared" si="38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 t="shared" si="34"/>
        <v>3.186385133925504</v>
      </c>
      <c r="H426" s="16">
        <f t="shared" si="35"/>
        <v>0</v>
      </c>
      <c r="I426" s="16">
        <f t="shared" si="36"/>
        <v>0</v>
      </c>
      <c r="K426" s="16">
        <f>VLOOKUP($D426,'Growth rate'!$B$3:$S$93,6,FALSE)*VLOOKUP($F426,BY_IND_Demand_Drivers!$B$5:$J$100,7,FALSE)</f>
        <v>3.8046389658811988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9"/>
        <v>0.83750000000000002</v>
      </c>
    </row>
    <row r="427" spans="1:14">
      <c r="A427" s="16">
        <f t="shared" si="38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 t="shared" si="34"/>
        <v>3.1820040067464204</v>
      </c>
      <c r="H427" s="16">
        <f t="shared" si="35"/>
        <v>0</v>
      </c>
      <c r="I427" s="16">
        <f t="shared" si="36"/>
        <v>0</v>
      </c>
      <c r="K427" s="16">
        <f>VLOOKUP($D427,'Growth rate'!$B$3:$S$93,6,FALSE)*VLOOKUP($F427,BY_IND_Demand_Drivers!$B$5:$J$100,7,FALSE)</f>
        <v>3.8569745536320248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9"/>
        <v>0.82499999999999996</v>
      </c>
    </row>
    <row r="428" spans="1:14">
      <c r="A428" s="16">
        <f t="shared" si="38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 t="shared" si="34"/>
        <v>3.1763144898735662</v>
      </c>
      <c r="H428" s="16">
        <f t="shared" si="35"/>
        <v>0</v>
      </c>
      <c r="I428" s="16">
        <f t="shared" si="36"/>
        <v>0</v>
      </c>
      <c r="K428" s="16">
        <f>VLOOKUP($D428,'Growth rate'!$B$3:$S$93,6,FALSE)*VLOOKUP($F428,BY_IND_Demand_Drivers!$B$5:$J$100,7,FALSE)</f>
        <v>3.9093101413828508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9"/>
        <v>0.8125</v>
      </c>
    </row>
    <row r="429" spans="1:14">
      <c r="A429" s="16">
        <f t="shared" si="38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 t="shared" si="34"/>
        <v>3.1693165833069408</v>
      </c>
      <c r="H429" s="16">
        <f t="shared" si="35"/>
        <v>0</v>
      </c>
      <c r="I429" s="16">
        <f t="shared" si="36"/>
        <v>0</v>
      </c>
      <c r="K429" s="16">
        <f>VLOOKUP($D429,'Growth rate'!$B$3:$S$93,6,FALSE)*VLOOKUP($F429,BY_IND_Demand_Drivers!$B$5:$J$100,7,FALSE)</f>
        <v>3.9616457291336764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9"/>
        <v>0.79999999999999993</v>
      </c>
    </row>
    <row r="430" spans="1:14">
      <c r="A430" s="16">
        <f t="shared" si="38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 t="shared" si="34"/>
        <v>3.1610102870465453</v>
      </c>
      <c r="H430" s="16">
        <f t="shared" si="35"/>
        <v>0</v>
      </c>
      <c r="I430" s="16">
        <f t="shared" si="36"/>
        <v>0</v>
      </c>
      <c r="K430" s="16">
        <f>VLOOKUP($D430,'Growth rate'!$B$3:$S$93,6,FALSE)*VLOOKUP($F430,BY_IND_Demand_Drivers!$B$5:$J$100,7,FALSE)</f>
        <v>4.013981316884502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9"/>
        <v>0.78749999999999998</v>
      </c>
    </row>
    <row r="431" spans="1:14">
      <c r="A431" s="16">
        <f t="shared" si="38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 t="shared" si="34"/>
        <v>3.1513956010923789</v>
      </c>
      <c r="H431" s="16">
        <f t="shared" si="35"/>
        <v>0</v>
      </c>
      <c r="I431" s="16">
        <f t="shared" si="36"/>
        <v>0</v>
      </c>
      <c r="K431" s="16">
        <f>VLOOKUP($D431,'Growth rate'!$B$3:$S$93,6,FALSE)*VLOOKUP($F431,BY_IND_Demand_Drivers!$B$5:$J$100,7,FALSE)</f>
        <v>4.066316904635328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9"/>
        <v>0.77499999999999991</v>
      </c>
    </row>
    <row r="432" spans="1:14">
      <c r="A432" s="16">
        <f t="shared" si="38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 t="shared" si="34"/>
        <v>3.1404725254444421</v>
      </c>
      <c r="H432" s="16">
        <f t="shared" si="35"/>
        <v>0</v>
      </c>
      <c r="I432" s="16">
        <f t="shared" si="36"/>
        <v>0</v>
      </c>
      <c r="K432" s="16">
        <f>VLOOKUP($D432,'Growth rate'!$B$3:$S$93,6,FALSE)*VLOOKUP($F432,BY_IND_Demand_Drivers!$B$5:$J$100,7,FALSE)</f>
        <v>4.1186524923861541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9"/>
        <v>0.76249999999999996</v>
      </c>
    </row>
    <row r="433" spans="1:14">
      <c r="A433" s="16">
        <f t="shared" si="38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 t="shared" si="34"/>
        <v>3.1282410601027353</v>
      </c>
      <c r="H433" s="16">
        <f t="shared" si="35"/>
        <v>0</v>
      </c>
      <c r="I433" s="16">
        <f t="shared" si="36"/>
        <v>0</v>
      </c>
      <c r="K433" s="16">
        <f>VLOOKUP($D433,'Growth rate'!$B$3:$S$93,6,FALSE)*VLOOKUP($F433,BY_IND_Demand_Drivers!$B$5:$J$100,7,FALSE)</f>
        <v>4.1709880801369801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9"/>
        <v>0.75</v>
      </c>
    </row>
    <row r="434" spans="1:14">
      <c r="A434" s="16">
        <f t="shared" si="38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 t="shared" si="34"/>
        <v>3.1147012050672567</v>
      </c>
      <c r="H434" s="16">
        <f t="shared" si="35"/>
        <v>0</v>
      </c>
      <c r="I434" s="16">
        <f t="shared" si="36"/>
        <v>0</v>
      </c>
      <c r="K434" s="16">
        <f>VLOOKUP($D434,'Growth rate'!$B$3:$S$93,6,FALSE)*VLOOKUP($F434,BY_IND_Demand_Drivers!$B$5:$J$100,7,FALSE)</f>
        <v>4.2233236678878061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9"/>
        <v>0.73749999999999993</v>
      </c>
    </row>
    <row r="435" spans="1:14">
      <c r="A435" s="16">
        <f t="shared" si="38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 t="shared" si="34"/>
        <v>3.0998529603380081</v>
      </c>
      <c r="H435" s="16">
        <f t="shared" si="35"/>
        <v>0</v>
      </c>
      <c r="I435" s="16">
        <f t="shared" si="36"/>
        <v>0</v>
      </c>
      <c r="K435" s="16">
        <f>VLOOKUP($D435,'Growth rate'!$B$3:$S$93,6,FALSE)*VLOOKUP($F435,BY_IND_Demand_Drivers!$B$5:$J$100,7,FALSE)</f>
        <v>4.2756592556386321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9"/>
        <v>0.72499999999999998</v>
      </c>
    </row>
    <row r="436" spans="1:14">
      <c r="A436" s="16">
        <f t="shared" si="38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 t="shared" si="34"/>
        <v>3.0836963259149881</v>
      </c>
      <c r="H436" s="16">
        <f t="shared" si="35"/>
        <v>0</v>
      </c>
      <c r="I436" s="16">
        <f t="shared" si="36"/>
        <v>0</v>
      </c>
      <c r="K436" s="16">
        <f>VLOOKUP($D436,'Growth rate'!$B$3:$S$93,6,FALSE)*VLOOKUP($F436,BY_IND_Demand_Drivers!$B$5:$J$100,7,FALSE)</f>
        <v>4.3279948433894573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9"/>
        <v>0.71249999999999991</v>
      </c>
    </row>
    <row r="437" spans="1:14">
      <c r="A437" s="16">
        <f t="shared" si="38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 t="shared" si="34"/>
        <v>3.0662313017981977</v>
      </c>
      <c r="H437" s="16">
        <f t="shared" si="35"/>
        <v>0</v>
      </c>
      <c r="I437" s="16">
        <f t="shared" si="36"/>
        <v>0</v>
      </c>
      <c r="K437" s="16">
        <f>VLOOKUP($D437,'Growth rate'!$B$3:$S$93,6,FALSE)*VLOOKUP($F437,BY_IND_Demand_Drivers!$B$5:$J$100,7,FALSE)</f>
        <v>4.3803304311402824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9"/>
        <v>0.7</v>
      </c>
    </row>
    <row r="438" spans="1:14">
      <c r="A438" s="16">
        <f t="shared" si="38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 t="shared" si="34"/>
        <v>3.0474578879876368</v>
      </c>
      <c r="H438" s="16">
        <f t="shared" si="35"/>
        <v>0</v>
      </c>
      <c r="I438" s="16">
        <f t="shared" si="36"/>
        <v>0</v>
      </c>
      <c r="K438" s="16">
        <f>VLOOKUP($D438,'Growth rate'!$B$3:$S$93,6,FALSE)*VLOOKUP($F438,BY_IND_Demand_Drivers!$B$5:$J$100,7,FALSE)</f>
        <v>4.4326660188911085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9"/>
        <v>0.6875</v>
      </c>
    </row>
    <row r="439" spans="1:14">
      <c r="A439" s="16">
        <f t="shared" si="38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 t="shared" si="34"/>
        <v>3.0273760844833055</v>
      </c>
      <c r="H439" s="16">
        <f t="shared" si="35"/>
        <v>0</v>
      </c>
      <c r="I439" s="16">
        <f t="shared" si="36"/>
        <v>0</v>
      </c>
      <c r="K439" s="16">
        <f>VLOOKUP($D439,'Growth rate'!$B$3:$S$93,6,FALSE)*VLOOKUP($F439,BY_IND_Demand_Drivers!$B$5:$J$100,7,FALSE)</f>
        <v>4.4850016066419345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9"/>
        <v>0.67499999999999993</v>
      </c>
    </row>
    <row r="440" spans="1:14">
      <c r="A440" s="16">
        <f t="shared" si="38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 t="shared" si="34"/>
        <v>3.0059858912852038</v>
      </c>
      <c r="H440" s="16">
        <f t="shared" si="35"/>
        <v>0</v>
      </c>
      <c r="I440" s="16">
        <f t="shared" si="36"/>
        <v>0</v>
      </c>
      <c r="K440" s="16">
        <f>VLOOKUP($D440,'Growth rate'!$B$3:$S$93,6,FALSE)*VLOOKUP($F440,BY_IND_Demand_Drivers!$B$5:$J$100,7,FALSE)</f>
        <v>4.5373371943927605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9"/>
        <v>0.66249999999999998</v>
      </c>
    </row>
    <row r="441" spans="1:14">
      <c r="A441" s="16">
        <f t="shared" si="38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 t="shared" si="34"/>
        <v>2.9832873083933302</v>
      </c>
      <c r="H441" s="16">
        <f t="shared" si="35"/>
        <v>0</v>
      </c>
      <c r="I441" s="16">
        <f t="shared" si="36"/>
        <v>0</v>
      </c>
      <c r="K441" s="16">
        <f>VLOOKUP($D441,'Growth rate'!$B$3:$S$93,6,FALSE)*VLOOKUP($F441,BY_IND_Demand_Drivers!$B$5:$J$100,7,FALSE)</f>
        <v>4.5896727821435856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9"/>
        <v>0.64999999999999991</v>
      </c>
    </row>
    <row r="442" spans="1:14">
      <c r="A442" s="16">
        <f t="shared" si="38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 t="shared" si="34"/>
        <v>2.9592803358076871</v>
      </c>
      <c r="H442" s="16">
        <f t="shared" si="35"/>
        <v>0</v>
      </c>
      <c r="I442" s="16">
        <f t="shared" si="36"/>
        <v>0</v>
      </c>
      <c r="K442" s="16">
        <f>VLOOKUP($D442,'Growth rate'!$B$3:$S$93,6,FALSE)*VLOOKUP($F442,BY_IND_Demand_Drivers!$B$5:$J$100,7,FALSE)</f>
        <v>4.6420083698944117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9"/>
        <v>0.63749999999999996</v>
      </c>
    </row>
    <row r="443" spans="1:14">
      <c r="A443" s="16">
        <f t="shared" si="38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 t="shared" si="34"/>
        <v>2.9339649735282731</v>
      </c>
      <c r="H443" s="16">
        <f t="shared" si="35"/>
        <v>0</v>
      </c>
      <c r="I443" s="16">
        <f t="shared" si="36"/>
        <v>0</v>
      </c>
      <c r="K443" s="16">
        <f>VLOOKUP($D443,'Growth rate'!$B$3:$S$93,6,FALSE)*VLOOKUP($F443,BY_IND_Demand_Drivers!$B$5:$J$100,7,FALSE)</f>
        <v>4.6943439576452368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9"/>
        <v>0.625</v>
      </c>
    </row>
    <row r="444" spans="1:14">
      <c r="A444" s="16">
        <f t="shared" si="38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 t="shared" si="34"/>
        <v>2.9073412215550882</v>
      </c>
      <c r="H444" s="16">
        <f t="shared" si="35"/>
        <v>0</v>
      </c>
      <c r="I444" s="16">
        <f t="shared" si="36"/>
        <v>0</v>
      </c>
      <c r="K444" s="16">
        <f>VLOOKUP($D444,'Growth rate'!$B$3:$S$93,6,FALSE)*VLOOKUP($F444,BY_IND_Demand_Drivers!$B$5:$J$100,7,FALSE)</f>
        <v>4.7466795453960628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9"/>
        <v>0.61249999999999993</v>
      </c>
    </row>
    <row r="445" spans="1:14">
      <c r="A445" s="16">
        <f t="shared" si="38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 t="shared" si="34"/>
        <v>2.8794090798881333</v>
      </c>
      <c r="H445" s="16">
        <f t="shared" si="35"/>
        <v>0</v>
      </c>
      <c r="I445" s="16">
        <f t="shared" si="36"/>
        <v>0</v>
      </c>
      <c r="K445" s="16">
        <f>VLOOKUP($D445,'Growth rate'!$B$3:$S$93,6,FALSE)*VLOOKUP($F445,BY_IND_Demand_Drivers!$B$5:$J$100,7,FALSE)</f>
        <v>4.7990151331468889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9"/>
        <v>0.6</v>
      </c>
    </row>
    <row r="446" spans="1:14">
      <c r="A446" s="16">
        <f t="shared" si="38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 t="shared" si="34"/>
        <v>2.9254796251663433</v>
      </c>
      <c r="H446" s="16">
        <f t="shared" si="35"/>
        <v>0</v>
      </c>
      <c r="I446" s="16">
        <f t="shared" si="36"/>
        <v>0</v>
      </c>
      <c r="K446" s="16">
        <f>VLOOKUP($D446,'Growth rate'!$B$3:$S$93,6,FALSE)*VLOOKUP($F446,BY_IND_Demand_Drivers!$B$5:$J$100,7,FALSE)</f>
        <v>4.8757993752772393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9"/>
        <v>0.6</v>
      </c>
    </row>
    <row r="447" spans="1:14">
      <c r="A447" s="16">
        <f t="shared" si="38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 t="shared" si="34"/>
        <v>2.9722872991690048</v>
      </c>
      <c r="H447" s="16">
        <f t="shared" si="35"/>
        <v>0</v>
      </c>
      <c r="I447" s="16">
        <f t="shared" si="36"/>
        <v>0</v>
      </c>
      <c r="K447" s="16">
        <f>VLOOKUP($D447,'Growth rate'!$B$3:$S$93,6,FALSE)*VLOOKUP($F447,BY_IND_Demand_Drivers!$B$5:$J$100,7,FALSE)</f>
        <v>4.9538121652816747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9"/>
        <v>0.6</v>
      </c>
    </row>
    <row r="448" spans="1:14">
      <c r="A448" s="16">
        <f t="shared" si="38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 t="shared" si="34"/>
        <v>3.019843895955709</v>
      </c>
      <c r="H448" s="16">
        <f t="shared" si="35"/>
        <v>0</v>
      </c>
      <c r="I448" s="16">
        <f t="shared" si="36"/>
        <v>0</v>
      </c>
      <c r="K448" s="16">
        <f>VLOOKUP($D448,'Growth rate'!$B$3:$S$93,6,FALSE)*VLOOKUP($F448,BY_IND_Demand_Drivers!$B$5:$J$100,7,FALSE)</f>
        <v>5.0330731599261815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9"/>
        <v>0.6</v>
      </c>
    </row>
    <row r="449" spans="1:14">
      <c r="A449" s="16">
        <f t="shared" si="38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 t="shared" si="34"/>
        <v>3.0681613982910005</v>
      </c>
      <c r="H449" s="16">
        <f t="shared" si="35"/>
        <v>0</v>
      </c>
      <c r="I449" s="16">
        <f t="shared" si="36"/>
        <v>0</v>
      </c>
      <c r="K449" s="16">
        <f>VLOOKUP($D449,'Growth rate'!$B$3:$S$93,6,FALSE)*VLOOKUP($F449,BY_IND_Demand_Drivers!$B$5:$J$100,7,FALSE)</f>
        <v>5.1136023304850013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9"/>
        <v>0.6</v>
      </c>
    </row>
    <row r="450" spans="1:14">
      <c r="A450" s="16">
        <f t="shared" si="38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 t="shared" si="34"/>
        <v>3.1172519806636561</v>
      </c>
      <c r="H450" s="16">
        <f t="shared" si="35"/>
        <v>0</v>
      </c>
      <c r="I450" s="16">
        <f t="shared" si="36"/>
        <v>0</v>
      </c>
      <c r="K450" s="16">
        <f>VLOOKUP($D450,'Growth rate'!$B$3:$S$93,6,FALSE)*VLOOKUP($F450,BY_IND_Demand_Drivers!$B$5:$J$100,7,FALSE)</f>
        <v>5.1954199677727599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9"/>
        <v>0.6</v>
      </c>
    </row>
    <row r="451" spans="1:14">
      <c r="A451" s="16">
        <f t="shared" si="38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 t="shared" si="34"/>
        <v>3.1671280123542744</v>
      </c>
      <c r="H451" s="16">
        <f t="shared" si="35"/>
        <v>0</v>
      </c>
      <c r="I451" s="16">
        <f t="shared" si="36"/>
        <v>0</v>
      </c>
      <c r="K451" s="16">
        <f>VLOOKUP($D451,'Growth rate'!$B$3:$S$93,6,FALSE)*VLOOKUP($F451,BY_IND_Demand_Drivers!$B$5:$J$100,7,FALSE)</f>
        <v>5.2785466872571245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9"/>
        <v>0.6</v>
      </c>
    </row>
    <row r="452" spans="1:14">
      <c r="A452" s="16">
        <f t="shared" si="38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 t="shared" si="34"/>
        <v>3.2178020605519437</v>
      </c>
      <c r="H452" s="16">
        <f t="shared" si="35"/>
        <v>0</v>
      </c>
      <c r="I452" s="16">
        <f t="shared" si="36"/>
        <v>0</v>
      </c>
      <c r="K452" s="16">
        <f>VLOOKUP($D452,'Growth rate'!$B$3:$S$93,6,FALSE)*VLOOKUP($F452,BY_IND_Demand_Drivers!$B$5:$J$100,7,FALSE)</f>
        <v>5.3630034342532396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9"/>
        <v>0.6</v>
      </c>
    </row>
    <row r="453" spans="1:14">
      <c r="A453" s="16">
        <f t="shared" si="38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 t="shared" ref="G453:G516" si="40">K453*$N453</f>
        <v>3.2692868935207744</v>
      </c>
      <c r="H453" s="16">
        <f t="shared" ref="H453:H516" si="41">L453*$N453</f>
        <v>0</v>
      </c>
      <c r="I453" s="16">
        <f t="shared" ref="I453:I516" si="42">M453*$N453</f>
        <v>0</v>
      </c>
      <c r="K453" s="16">
        <f>VLOOKUP($D453,'Growth rate'!$B$3:$S$93,6,FALSE)*VLOOKUP($F453,BY_IND_Demand_Drivers!$B$5:$J$100,7,FALSE)</f>
        <v>5.4488114892012911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9"/>
        <v>0.6</v>
      </c>
    </row>
    <row r="454" spans="1:14">
      <c r="A454" s="16">
        <f t="shared" si="38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 t="shared" si="40"/>
        <v>3.3215954838171071</v>
      </c>
      <c r="H454" s="16">
        <f t="shared" si="41"/>
        <v>0</v>
      </c>
      <c r="I454" s="16">
        <f t="shared" si="42"/>
        <v>0</v>
      </c>
      <c r="K454" s="16">
        <f>VLOOKUP($D454,'Growth rate'!$B$3:$S$93,6,FALSE)*VLOOKUP($F454,BY_IND_Demand_Drivers!$B$5:$J$100,7,FALSE)</f>
        <v>5.5359924730285117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9"/>
        <v>0.6</v>
      </c>
    </row>
    <row r="455" spans="1:14">
      <c r="A455" s="16">
        <f t="shared" si="38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 t="shared" si="40"/>
        <v>3.3747410115581808</v>
      </c>
      <c r="H455" s="16">
        <f t="shared" si="41"/>
        <v>0</v>
      </c>
      <c r="I455" s="16">
        <f t="shared" si="42"/>
        <v>0</v>
      </c>
      <c r="K455" s="16">
        <f>VLOOKUP($D455,'Growth rate'!$B$3:$S$93,6,FALSE)*VLOOKUP($F455,BY_IND_Demand_Drivers!$B$5:$J$100,7,FALSE)</f>
        <v>5.6245683525969685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9"/>
        <v>0.6</v>
      </c>
    </row>
    <row r="456" spans="1:14">
      <c r="A456" s="16">
        <f t="shared" si="38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 t="shared" si="40"/>
        <v>3.4287368677431118</v>
      </c>
      <c r="H456" s="16">
        <f t="shared" si="41"/>
        <v>0</v>
      </c>
      <c r="I456" s="16">
        <f t="shared" si="42"/>
        <v>0</v>
      </c>
      <c r="K456" s="16">
        <f>VLOOKUP($D456,'Growth rate'!$B$3:$S$93,6,FALSE)*VLOOKUP($F456,BY_IND_Demand_Drivers!$B$5:$J$100,7,FALSE)</f>
        <v>5.7145614462385197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9"/>
        <v>0.6</v>
      </c>
    </row>
    <row r="457" spans="1:14">
      <c r="A457" s="16">
        <f t="shared" si="38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 t="shared" si="40"/>
        <v>3.4835966576270012</v>
      </c>
      <c r="H457" s="16">
        <f t="shared" si="41"/>
        <v>0</v>
      </c>
      <c r="I457" s="16">
        <f t="shared" si="42"/>
        <v>0</v>
      </c>
      <c r="K457" s="16">
        <f>VLOOKUP($D457,'Growth rate'!$B$3:$S$93,6,FALSE)*VLOOKUP($F457,BY_IND_Demand_Drivers!$B$5:$J$100,7,FALSE)</f>
        <v>5.8059944293783357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9"/>
        <v>0.6</v>
      </c>
    </row>
    <row r="458" spans="1:14">
      <c r="A458" s="16">
        <f t="shared" si="38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 t="shared" si="40"/>
        <v>3.5393342041490334</v>
      </c>
      <c r="H458" s="16">
        <f t="shared" si="41"/>
        <v>0</v>
      </c>
      <c r="I458" s="16">
        <f t="shared" si="42"/>
        <v>0</v>
      </c>
      <c r="K458" s="16">
        <f>VLOOKUP($D458,'Growth rate'!$B$3:$S$93,6,FALSE)*VLOOKUP($F458,BY_IND_Demand_Drivers!$B$5:$J$100,7,FALSE)</f>
        <v>5.8988903402483892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9"/>
        <v>0.6</v>
      </c>
    </row>
    <row r="459" spans="1:14">
      <c r="A459" s="16">
        <f t="shared" si="38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 t="shared" si="40"/>
        <v>3.5959635514154185</v>
      </c>
      <c r="H459" s="16">
        <f t="shared" si="41"/>
        <v>0</v>
      </c>
      <c r="I459" s="16">
        <f t="shared" si="42"/>
        <v>0</v>
      </c>
      <c r="K459" s="16">
        <f>VLOOKUP($D459,'Growth rate'!$B$3:$S$93,6,FALSE)*VLOOKUP($F459,BY_IND_Demand_Drivers!$B$5:$J$100,7,FALSE)</f>
        <v>5.9932725856923641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9"/>
        <v>0.6</v>
      </c>
    </row>
    <row r="460" spans="1:14">
      <c r="A460" s="16">
        <f t="shared" si="38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 t="shared" si="40"/>
        <v>3.6534989682380652</v>
      </c>
      <c r="H460" s="16">
        <f t="shared" si="41"/>
        <v>0</v>
      </c>
      <c r="I460" s="16">
        <f t="shared" si="42"/>
        <v>0</v>
      </c>
      <c r="K460" s="16">
        <f>VLOOKUP($D460,'Growth rate'!$B$3:$S$93,6,FALSE)*VLOOKUP($F460,BY_IND_Demand_Drivers!$B$5:$J$100,7,FALSE)</f>
        <v>6.0891649470634421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9"/>
        <v>0.6</v>
      </c>
    </row>
    <row r="461" spans="1:14">
      <c r="A461" s="16">
        <f t="shared" si="38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 t="shared" si="40"/>
        <v>3.7119549517298744</v>
      </c>
      <c r="H461" s="16">
        <f t="shared" si="41"/>
        <v>0</v>
      </c>
      <c r="I461" s="16">
        <f t="shared" si="42"/>
        <v>0</v>
      </c>
      <c r="K461" s="16">
        <f>VLOOKUP($D461,'Growth rate'!$B$3:$S$93,6,FALSE)*VLOOKUP($F461,BY_IND_Demand_Drivers!$B$5:$J$100,7,FALSE)</f>
        <v>6.1865915862164576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9"/>
        <v>0.6</v>
      </c>
    </row>
    <row r="462" spans="1:14">
      <c r="A462" s="16">
        <f t="shared" si="38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 t="shared" si="40"/>
        <v>3.7713462309575516</v>
      </c>
      <c r="H462" s="16">
        <f t="shared" si="41"/>
        <v>0</v>
      </c>
      <c r="I462" s="16">
        <f t="shared" si="42"/>
        <v>0</v>
      </c>
      <c r="K462" s="16">
        <f>VLOOKUP($D462,'Growth rate'!$B$3:$S$93,6,FALSE)*VLOOKUP($F462,BY_IND_Demand_Drivers!$B$5:$J$100,7,FALSE)</f>
        <v>6.2855770515959195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9"/>
        <v>0.6</v>
      </c>
    </row>
    <row r="463" spans="1:14">
      <c r="A463" s="16">
        <f t="shared" si="38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 t="shared" si="40"/>
        <v>3.8316877706528731</v>
      </c>
      <c r="H463" s="16">
        <f t="shared" si="41"/>
        <v>0</v>
      </c>
      <c r="I463" s="16">
        <f t="shared" si="42"/>
        <v>0</v>
      </c>
      <c r="K463" s="16">
        <f>VLOOKUP($D463,'Growth rate'!$B$3:$S$93,6,FALSE)*VLOOKUP($F463,BY_IND_Demand_Drivers!$B$5:$J$100,7,FALSE)</f>
        <v>6.3861462844214554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9"/>
        <v>0.6</v>
      </c>
    </row>
    <row r="464" spans="1:14">
      <c r="A464" s="16">
        <f t="shared" si="38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 t="shared" si="40"/>
        <v>3.8929947749833187</v>
      </c>
      <c r="H464" s="16">
        <f t="shared" si="41"/>
        <v>0</v>
      </c>
      <c r="I464" s="16">
        <f t="shared" si="42"/>
        <v>0</v>
      </c>
      <c r="K464" s="16">
        <f>VLOOKUP($D464,'Growth rate'!$B$3:$S$93,6,FALSE)*VLOOKUP($F464,BY_IND_Demand_Drivers!$B$5:$J$100,7,FALSE)</f>
        <v>6.488324624972198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9"/>
        <v>0.6</v>
      </c>
    </row>
    <row r="465" spans="1:14">
      <c r="A465" s="16">
        <f t="shared" si="38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 t="shared" si="40"/>
        <v>3.9552826913830517</v>
      </c>
      <c r="H465" s="16">
        <f t="shared" si="41"/>
        <v>0</v>
      </c>
      <c r="I465" s="16">
        <f t="shared" si="42"/>
        <v>0</v>
      </c>
      <c r="K465" s="16">
        <f>VLOOKUP($D465,'Growth rate'!$B$3:$S$93,6,FALSE)*VLOOKUP($F465,BY_IND_Demand_Drivers!$B$5:$J$100,7,FALSE)</f>
        <v>6.5921378189717528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9"/>
        <v>0.6</v>
      </c>
    </row>
    <row r="466" spans="1:14">
      <c r="A466" s="16">
        <f t="shared" si="38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 t="shared" si="40"/>
        <v>4.0185672144451807</v>
      </c>
      <c r="H466" s="16">
        <f t="shared" si="41"/>
        <v>0</v>
      </c>
      <c r="I466" s="16">
        <f t="shared" si="42"/>
        <v>0</v>
      </c>
      <c r="K466" s="16">
        <f>VLOOKUP($D466,'Growth rate'!$B$3:$S$93,6,FALSE)*VLOOKUP($F466,BY_IND_Demand_Drivers!$B$5:$J$100,7,FALSE)</f>
        <v>6.6976120240753021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9"/>
        <v>0.6</v>
      </c>
    </row>
    <row r="467" spans="1:14">
      <c r="A467" s="16">
        <f t="shared" si="38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 t="shared" si="40"/>
        <v>4.0828642898763032</v>
      </c>
      <c r="H467" s="16">
        <f t="shared" si="41"/>
        <v>0</v>
      </c>
      <c r="I467" s="16">
        <f t="shared" si="42"/>
        <v>0</v>
      </c>
      <c r="K467" s="16">
        <f>VLOOKUP($D467,'Growth rate'!$B$3:$S$93,6,FALSE)*VLOOKUP($F467,BY_IND_Demand_Drivers!$B$5:$J$100,7,FALSE)</f>
        <v>6.8047738164605063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9"/>
        <v>0.6</v>
      </c>
    </row>
    <row r="468" spans="1:14">
      <c r="A468" s="16">
        <f t="shared" si="38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 t="shared" si="40"/>
        <v>4.1481901185143242</v>
      </c>
      <c r="H468" s="16">
        <f t="shared" si="41"/>
        <v>0</v>
      </c>
      <c r="I468" s="16">
        <f t="shared" si="42"/>
        <v>0</v>
      </c>
      <c r="K468" s="16">
        <f>VLOOKUP($D468,'Growth rate'!$B$3:$S$93,6,FALSE)*VLOOKUP($F468,BY_IND_Demand_Drivers!$B$5:$J$100,7,FALSE)</f>
        <v>6.9136501975238742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9"/>
        <v>0.6</v>
      </c>
    </row>
    <row r="469" spans="1:14">
      <c r="A469" s="16">
        <f t="shared" si="38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 t="shared" si="40"/>
        <v>4.2145611604105531</v>
      </c>
      <c r="H469" s="16">
        <f t="shared" si="41"/>
        <v>0</v>
      </c>
      <c r="I469" s="16">
        <f t="shared" si="42"/>
        <v>0</v>
      </c>
      <c r="K469" s="16">
        <f>VLOOKUP($D469,'Growth rate'!$B$3:$S$93,6,FALSE)*VLOOKUP($F469,BY_IND_Demand_Drivers!$B$5:$J$100,7,FALSE)</f>
        <v>7.0242686006842554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9"/>
        <v>0.6</v>
      </c>
    </row>
    <row r="470" spans="1:14">
      <c r="A470" s="16">
        <f t="shared" si="38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 t="shared" si="40"/>
        <v>4.2819941389771223</v>
      </c>
      <c r="H470" s="16">
        <f t="shared" si="41"/>
        <v>0</v>
      </c>
      <c r="I470" s="16">
        <f t="shared" si="42"/>
        <v>0</v>
      </c>
      <c r="K470" s="16">
        <f>VLOOKUP($D470,'Growth rate'!$B$3:$S$93,6,FALSE)*VLOOKUP($F470,BY_IND_Demand_Drivers!$B$5:$J$100,7,FALSE)</f>
        <v>7.1366568982952048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9"/>
        <v>0.6</v>
      </c>
    </row>
    <row r="471" spans="1:14">
      <c r="A471" s="16">
        <f t="shared" ref="A471:A534" si="43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 t="shared" si="40"/>
        <v>4.3505060452007562</v>
      </c>
      <c r="H471" s="16">
        <f t="shared" si="41"/>
        <v>0</v>
      </c>
      <c r="I471" s="16">
        <f t="shared" si="42"/>
        <v>0</v>
      </c>
      <c r="K471" s="16">
        <f>VLOOKUP($D471,'Growth rate'!$B$3:$S$93,6,FALSE)*VLOOKUP($F471,BY_IND_Demand_Drivers!$B$5:$J$100,7,FALSE)</f>
        <v>7.2508434086679268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9"/>
        <v>0.6</v>
      </c>
    </row>
    <row r="472" spans="1:14">
      <c r="A472" s="16">
        <f t="shared" si="43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 t="shared" si="40"/>
        <v>4.4201141419239676</v>
      </c>
      <c r="H472" s="16">
        <f t="shared" si="41"/>
        <v>0</v>
      </c>
      <c r="I472" s="16">
        <f t="shared" si="42"/>
        <v>0</v>
      </c>
      <c r="K472" s="16">
        <f>VLOOKUP($D472,'Growth rate'!$B$3:$S$93,6,FALSE)*VLOOKUP($F472,BY_IND_Demand_Drivers!$B$5:$J$100,7,FALSE)</f>
        <v>7.3668569032066129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9"/>
        <v>0.6</v>
      </c>
    </row>
    <row r="473" spans="1:14">
      <c r="A473" s="16">
        <f t="shared" si="43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 t="shared" si="40"/>
        <v>4.4908359681947516</v>
      </c>
      <c r="H473" s="16">
        <f t="shared" si="41"/>
        <v>0</v>
      </c>
      <c r="I473" s="16">
        <f t="shared" si="42"/>
        <v>0</v>
      </c>
      <c r="K473" s="16">
        <f>VLOOKUP($D473,'Growth rate'!$B$3:$S$93,6,FALSE)*VLOOKUP($F473,BY_IND_Demand_Drivers!$B$5:$J$100,7,FALSE)</f>
        <v>7.4847266136579202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9"/>
        <v>0.6</v>
      </c>
    </row>
    <row r="474" spans="1:14">
      <c r="A474" s="16">
        <f t="shared" si="43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 t="shared" si="40"/>
        <v>4.562689343685868</v>
      </c>
      <c r="H474" s="16">
        <f t="shared" si="41"/>
        <v>0</v>
      </c>
      <c r="I474" s="16">
        <f t="shared" si="42"/>
        <v>0</v>
      </c>
      <c r="K474" s="16">
        <f>VLOOKUP($D474,'Growth rate'!$B$3:$S$93,6,FALSE)*VLOOKUP($F474,BY_IND_Demand_Drivers!$B$5:$J$100,7,FALSE)</f>
        <v>7.6044822394764475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9"/>
        <v>0.6</v>
      </c>
    </row>
    <row r="475" spans="1:14">
      <c r="A475" s="16">
        <f t="shared" si="43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 t="shared" si="40"/>
        <v>4.6356923731848418</v>
      </c>
      <c r="H475" s="16">
        <f t="shared" si="41"/>
        <v>0</v>
      </c>
      <c r="I475" s="16">
        <f t="shared" si="42"/>
        <v>0</v>
      </c>
      <c r="K475" s="16">
        <f>VLOOKUP($D475,'Growth rate'!$B$3:$S$93,6,FALSE)*VLOOKUP($F475,BY_IND_Demand_Drivers!$B$5:$J$100,7,FALSE)</f>
        <v>7.72615395530807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9"/>
        <v>0.6</v>
      </c>
    </row>
    <row r="476" spans="1:14">
      <c r="A476" s="16">
        <f t="shared" si="43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 t="shared" si="40"/>
        <v>4.7098634511558002</v>
      </c>
      <c r="H476" s="16">
        <f t="shared" si="41"/>
        <v>0</v>
      </c>
      <c r="I476" s="16">
        <f t="shared" si="42"/>
        <v>0</v>
      </c>
      <c r="K476" s="16">
        <f>VLOOKUP($D476,'Growth rate'!$B$3:$S$93,6,FALSE)*VLOOKUP($F476,BY_IND_Demand_Drivers!$B$5:$J$100,7,FALSE)</f>
        <v>7.849772418593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9"/>
        <v>0.6</v>
      </c>
    </row>
    <row r="477" spans="1:14">
      <c r="A477" s="16">
        <f t="shared" si="43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 t="shared" si="40"/>
        <v>4.7852212663742932</v>
      </c>
      <c r="H477" s="16">
        <f t="shared" si="41"/>
        <v>0</v>
      </c>
      <c r="I477" s="16">
        <f t="shared" si="42"/>
        <v>0</v>
      </c>
      <c r="K477" s="16">
        <f>VLOOKUP($D477,'Growth rate'!$B$3:$S$93,6,FALSE)*VLOOKUP($F477,BY_IND_Demand_Drivers!$B$5:$J$100,7,FALSE)</f>
        <v>7.9753687772904893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9"/>
        <v>0.6</v>
      </c>
    </row>
    <row r="478" spans="1:14">
      <c r="A478" s="16">
        <f t="shared" si="43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 t="shared" si="40"/>
        <v>4.8617848066362814</v>
      </c>
      <c r="H478" s="16">
        <f t="shared" si="41"/>
        <v>0</v>
      </c>
      <c r="I478" s="16">
        <f t="shared" si="42"/>
        <v>0</v>
      </c>
      <c r="K478" s="16">
        <f>VLOOKUP($D478,'Growth rate'!$B$3:$S$93,6,FALSE)*VLOOKUP($F478,BY_IND_Demand_Drivers!$B$5:$J$100,7,FALSE)</f>
        <v>8.1029746777271363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9"/>
        <v>0.6</v>
      </c>
    </row>
    <row r="479" spans="1:14">
      <c r="A479" s="16">
        <f t="shared" si="43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 t="shared" si="40"/>
        <v>4.9395733635424612</v>
      </c>
      <c r="H479" s="16">
        <f t="shared" si="41"/>
        <v>0</v>
      </c>
      <c r="I479" s="16">
        <f t="shared" si="42"/>
        <v>0</v>
      </c>
      <c r="K479" s="16">
        <f>VLOOKUP($D479,'Growth rate'!$B$3:$S$93,6,FALSE)*VLOOKUP($F479,BY_IND_Demand_Drivers!$B$5:$J$100,7,FALSE)</f>
        <v>8.2326222725707687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9"/>
        <v>0.6</v>
      </c>
    </row>
    <row r="480" spans="1:14">
      <c r="A480" s="16">
        <f t="shared" si="43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 t="shared" si="40"/>
        <v>5.0186065373591422</v>
      </c>
      <c r="H480" s="16">
        <f t="shared" si="41"/>
        <v>0</v>
      </c>
      <c r="I480" s="16">
        <f t="shared" si="42"/>
        <v>0</v>
      </c>
      <c r="K480" s="16">
        <f>VLOOKUP($D480,'Growth rate'!$B$3:$S$93,6,FALSE)*VLOOKUP($F480,BY_IND_Demand_Drivers!$B$5:$J$100,7,FALSE)</f>
        <v>8.3643442289319037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9"/>
        <v>0.6</v>
      </c>
    </row>
    <row r="481" spans="1:14">
      <c r="A481" s="16">
        <f t="shared" si="43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 t="shared" si="40"/>
        <v>5.0989042419568884</v>
      </c>
      <c r="H481" s="16">
        <f t="shared" si="41"/>
        <v>0</v>
      </c>
      <c r="I481" s="16">
        <f t="shared" si="42"/>
        <v>0</v>
      </c>
      <c r="K481" s="16">
        <f>VLOOKUP($D481,'Growth rate'!$B$3:$S$93,6,FALSE)*VLOOKUP($F481,BY_IND_Demand_Drivers!$B$5:$J$100,7,FALSE)</f>
        <v>8.4981737365948149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9"/>
        <v>0.6</v>
      </c>
    </row>
    <row r="482" spans="1:14">
      <c r="A482" s="16">
        <f t="shared" si="43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 t="shared" si="40"/>
        <v>5.1804867098281999</v>
      </c>
      <c r="H482" s="16">
        <f t="shared" si="41"/>
        <v>0</v>
      </c>
      <c r="I482" s="16">
        <f t="shared" si="42"/>
        <v>0</v>
      </c>
      <c r="K482" s="16">
        <f>VLOOKUP($D482,'Growth rate'!$B$3:$S$93,6,FALSE)*VLOOKUP($F482,BY_IND_Demand_Drivers!$B$5:$J$100,7,FALSE)</f>
        <v>8.6341445163803332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9"/>
        <v>0.6</v>
      </c>
    </row>
    <row r="483" spans="1:14">
      <c r="A483" s="16">
        <f t="shared" si="43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 t="shared" si="40"/>
        <v>5.2633744971854499</v>
      </c>
      <c r="H483" s="16">
        <f t="shared" si="41"/>
        <v>0</v>
      </c>
      <c r="I483" s="16">
        <f t="shared" si="42"/>
        <v>0</v>
      </c>
      <c r="K483" s="16">
        <f>VLOOKUP($D483,'Growth rate'!$B$3:$S$93,6,FALSE)*VLOOKUP($F483,BY_IND_Demand_Drivers!$B$5:$J$100,7,FALSE)</f>
        <v>8.7722908286424168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9"/>
        <v>0.6</v>
      </c>
    </row>
    <row r="484" spans="1:14">
      <c r="A484" s="16">
        <f t="shared" si="43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 t="shared" si="40"/>
        <v>5.347588489140418</v>
      </c>
      <c r="H484" s="16">
        <f t="shared" si="41"/>
        <v>0</v>
      </c>
      <c r="I484" s="16">
        <f t="shared" si="42"/>
        <v>0</v>
      </c>
      <c r="K484" s="16">
        <f>VLOOKUP($D484,'Growth rate'!$B$3:$S$93,6,FALSE)*VLOOKUP($F484,BY_IND_Demand_Drivers!$B$5:$J$100,7,FALSE)</f>
        <v>8.9126474819006969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9"/>
        <v>0.6</v>
      </c>
    </row>
    <row r="485" spans="1:14">
      <c r="A485" s="16">
        <f t="shared" si="43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 t="shared" si="40"/>
        <v>5.4331499049666636</v>
      </c>
      <c r="H485" s="16">
        <f t="shared" si="41"/>
        <v>0</v>
      </c>
      <c r="I485" s="16">
        <f t="shared" si="42"/>
        <v>0</v>
      </c>
      <c r="K485" s="16">
        <f>VLOOKUP($D485,'Growth rate'!$B$3:$S$93,6,FALSE)*VLOOKUP($F485,BY_IND_Demand_Drivers!$B$5:$J$100,7,FALSE)</f>
        <v>9.055249841611106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4">N403</f>
        <v>0.6</v>
      </c>
    </row>
    <row r="486" spans="1:14">
      <c r="A486" s="16">
        <f t="shared" si="43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 t="shared" si="40"/>
        <v>5.5200803034461314</v>
      </c>
      <c r="H486" s="16">
        <f t="shared" si="41"/>
        <v>0</v>
      </c>
      <c r="I486" s="16">
        <f t="shared" si="42"/>
        <v>0</v>
      </c>
      <c r="K486" s="16">
        <f>VLOOKUP($D486,'Growth rate'!$B$3:$S$93,6,FALSE)*VLOOKUP($F486,BY_IND_Demand_Drivers!$B$5:$J$100,7,FALSE)</f>
        <v>9.2001338390768854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4"/>
        <v>0.6</v>
      </c>
    </row>
    <row r="487" spans="1:14">
      <c r="A487" s="16">
        <f t="shared" si="43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 t="shared" si="40"/>
        <v>5.6084015883012706</v>
      </c>
      <c r="H487" s="16">
        <f t="shared" si="41"/>
        <v>0</v>
      </c>
      <c r="I487" s="16">
        <f t="shared" si="42"/>
        <v>0</v>
      </c>
      <c r="K487" s="16">
        <f>VLOOKUP($D487,'Growth rate'!$B$3:$S$93,6,FALSE)*VLOOKUP($F487,BY_IND_Demand_Drivers!$B$5:$J$100,7,FALSE)</f>
        <v>9.3473359805021179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4"/>
        <v>0.6</v>
      </c>
    </row>
    <row r="488" spans="1:14">
      <c r="A488" s="16">
        <f t="shared" si="43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 t="shared" si="40"/>
        <v>5.6981360137140902</v>
      </c>
      <c r="H488" s="16">
        <f t="shared" si="41"/>
        <v>0</v>
      </c>
      <c r="I488" s="16">
        <f t="shared" si="42"/>
        <v>0</v>
      </c>
      <c r="K488" s="16">
        <f>VLOOKUP($D488,'Growth rate'!$B$3:$S$93,6,FALSE)*VLOOKUP($F488,BY_IND_Demand_Drivers!$B$5:$J$100,7,FALSE)</f>
        <v>9.4968933561901512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4"/>
        <v>0.6</v>
      </c>
    </row>
    <row r="489" spans="1:14">
      <c r="A489" s="16">
        <f t="shared" si="43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 t="shared" si="40"/>
        <v>5.7893061899335168</v>
      </c>
      <c r="H489" s="16">
        <f t="shared" si="41"/>
        <v>0</v>
      </c>
      <c r="I489" s="16">
        <f t="shared" si="42"/>
        <v>0</v>
      </c>
      <c r="K489" s="16">
        <f>VLOOKUP($D489,'Growth rate'!$B$3:$S$93,6,FALSE)*VLOOKUP($F489,BY_IND_Demand_Drivers!$B$5:$J$100,7,FALSE)</f>
        <v>9.6488436498891943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4"/>
        <v>0.6</v>
      </c>
    </row>
    <row r="490" spans="1:14">
      <c r="A490" s="16">
        <f t="shared" si="43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 t="shared" si="40"/>
        <v>5.8819350889724538</v>
      </c>
      <c r="H490" s="16">
        <f t="shared" si="41"/>
        <v>0</v>
      </c>
      <c r="I490" s="16">
        <f t="shared" si="42"/>
        <v>0</v>
      </c>
      <c r="K490" s="16">
        <f>VLOOKUP($D490,'Growth rate'!$B$3:$S$93,6,FALSE)*VLOOKUP($F490,BY_IND_Demand_Drivers!$B$5:$J$100,7,FALSE)</f>
        <v>9.8032251482874226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4"/>
        <v>0.6</v>
      </c>
    </row>
    <row r="491" spans="1:14">
      <c r="A491" s="16">
        <f t="shared" si="43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 t="shared" si="40"/>
        <v>5.976046050396012</v>
      </c>
      <c r="H491" s="16">
        <f t="shared" si="41"/>
        <v>0</v>
      </c>
      <c r="I491" s="16">
        <f t="shared" si="42"/>
        <v>0</v>
      </c>
      <c r="K491" s="16">
        <f>VLOOKUP($D491,'Growth rate'!$B$3:$S$93,6,FALSE)*VLOOKUP($F491,BY_IND_Demand_Drivers!$B$5:$J$100,7,FALSE)</f>
        <v>9.9600767506600203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4"/>
        <v>0.6</v>
      </c>
    </row>
    <row r="492" spans="1:14">
      <c r="A492" s="16">
        <f t="shared" si="43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 t="shared" si="40"/>
        <v>6.0716627872023485</v>
      </c>
      <c r="H492" s="16">
        <f t="shared" si="41"/>
        <v>0</v>
      </c>
      <c r="I492" s="16">
        <f t="shared" si="42"/>
        <v>0</v>
      </c>
      <c r="K492" s="16">
        <f>VLOOKUP($D492,'Growth rate'!$B$3:$S$93,6,FALSE)*VLOOKUP($F492,BY_IND_Demand_Drivers!$B$5:$J$100,7,FALSE)</f>
        <v>10.119437978670581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4"/>
        <v>0.6</v>
      </c>
    </row>
    <row r="493" spans="1:14">
      <c r="A493" s="16">
        <f t="shared" si="43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 t="shared" si="40"/>
        <v>6.168809391797585</v>
      </c>
      <c r="H493" s="16">
        <f t="shared" si="41"/>
        <v>0</v>
      </c>
      <c r="I493" s="16">
        <f t="shared" si="42"/>
        <v>0</v>
      </c>
      <c r="K493" s="16">
        <f>VLOOKUP($D493,'Growth rate'!$B$3:$S$93,6,FALSE)*VLOOKUP($F493,BY_IND_Demand_Drivers!$B$5:$J$100,7,FALSE)</f>
        <v>10.281348986329309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4"/>
        <v>0.6</v>
      </c>
    </row>
    <row r="494" spans="1:14">
      <c r="A494" s="16">
        <f t="shared" si="43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 t="shared" si="40"/>
        <v>6.2675103420663474</v>
      </c>
      <c r="H494" s="16">
        <f t="shared" si="41"/>
        <v>0</v>
      </c>
      <c r="I494" s="16">
        <f t="shared" si="42"/>
        <v>0</v>
      </c>
      <c r="K494" s="16">
        <f>VLOOKUP($D494,'Growth rate'!$B$3:$S$93,6,FALSE)*VLOOKUP($F494,BY_IND_Demand_Drivers!$B$5:$J$100,7,FALSE)</f>
        <v>10.445850570110579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4"/>
        <v>0.6</v>
      </c>
    </row>
    <row r="495" spans="1:14">
      <c r="A495" s="16">
        <f t="shared" si="43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 t="shared" si="40"/>
        <v>6.367790507539409</v>
      </c>
      <c r="H495" s="16">
        <f t="shared" si="41"/>
        <v>0</v>
      </c>
      <c r="I495" s="16">
        <f t="shared" si="42"/>
        <v>0</v>
      </c>
      <c r="K495" s="16">
        <f>VLOOKUP($D495,'Growth rate'!$B$3:$S$93,6,FALSE)*VLOOKUP($F495,BY_IND_Demand_Drivers!$B$5:$J$100,7,FALSE)</f>
        <v>10.612984179232349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4"/>
        <v>0.6</v>
      </c>
    </row>
    <row r="496" spans="1:14">
      <c r="A496" s="16">
        <f t="shared" si="43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 t="shared" si="40"/>
        <v>0.25845469306930702</v>
      </c>
      <c r="H496" s="16">
        <f t="shared" si="41"/>
        <v>0</v>
      </c>
      <c r="I496" s="16">
        <f t="shared" si="42"/>
        <v>0</v>
      </c>
      <c r="K496" s="16">
        <f>VLOOKUP($D496,'Growth rate'!$B$3:$S$93,6,FALSE)*VLOOKUP($F496,BY_IND_Demand_Drivers!$B$5:$J$100,7,FALSE)</f>
        <v>0.25845469306930702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4"/>
        <v>1</v>
      </c>
    </row>
    <row r="497" spans="1:14">
      <c r="A497" s="16">
        <f t="shared" si="43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 t="shared" si="40"/>
        <v>0.26271280789093004</v>
      </c>
      <c r="H497" s="16">
        <f t="shared" si="41"/>
        <v>0</v>
      </c>
      <c r="I497" s="16">
        <f t="shared" si="42"/>
        <v>0</v>
      </c>
      <c r="K497" s="16">
        <f>VLOOKUP($D497,'Growth rate'!$B$3:$S$93,6,FALSE)*VLOOKUP($F497,BY_IND_Demand_Drivers!$B$5:$J$100,7,FALSE)</f>
        <v>0.26271280789093004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4"/>
        <v>1</v>
      </c>
    </row>
    <row r="498" spans="1:14">
      <c r="A498" s="16">
        <f t="shared" si="43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 t="shared" si="40"/>
        <v>0.26697092271255307</v>
      </c>
      <c r="H498" s="16">
        <f t="shared" si="41"/>
        <v>0</v>
      </c>
      <c r="I498" s="16">
        <f t="shared" si="42"/>
        <v>0</v>
      </c>
      <c r="K498" s="16">
        <f>VLOOKUP($D498,'Growth rate'!$B$3:$S$93,6,FALSE)*VLOOKUP($F498,BY_IND_Demand_Drivers!$B$5:$J$100,7,FALSE)</f>
        <v>0.26697092271255307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4"/>
        <v>1</v>
      </c>
    </row>
    <row r="499" spans="1:14">
      <c r="A499" s="16">
        <f t="shared" si="43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 t="shared" si="40"/>
        <v>0.27122903753417604</v>
      </c>
      <c r="H499" s="16">
        <f t="shared" si="41"/>
        <v>0</v>
      </c>
      <c r="I499" s="16">
        <f t="shared" si="42"/>
        <v>0</v>
      </c>
      <c r="K499" s="16">
        <f>VLOOKUP($D499,'Growth rate'!$B$3:$S$93,6,FALSE)*VLOOKUP($F499,BY_IND_Demand_Drivers!$B$5:$J$100,7,FALSE)</f>
        <v>0.27122903753417604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4"/>
        <v>1</v>
      </c>
    </row>
    <row r="500" spans="1:14">
      <c r="A500" s="16">
        <f t="shared" si="43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 t="shared" si="40"/>
        <v>0.27548715235579907</v>
      </c>
      <c r="H500" s="16">
        <f t="shared" si="41"/>
        <v>0</v>
      </c>
      <c r="I500" s="16">
        <f t="shared" si="42"/>
        <v>0</v>
      </c>
      <c r="K500" s="16">
        <f>VLOOKUP($D500,'Growth rate'!$B$3:$S$93,6,FALSE)*VLOOKUP($F500,BY_IND_Demand_Drivers!$B$5:$J$100,7,FALSE)</f>
        <v>0.27548715235579907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4"/>
        <v>1</v>
      </c>
    </row>
    <row r="501" spans="1:14">
      <c r="A501" s="16">
        <f t="shared" si="43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 t="shared" si="40"/>
        <v>0.27974526717742204</v>
      </c>
      <c r="H501" s="16">
        <f t="shared" si="41"/>
        <v>0</v>
      </c>
      <c r="I501" s="16">
        <f t="shared" si="42"/>
        <v>0</v>
      </c>
      <c r="K501" s="16">
        <f>VLOOKUP($D501,'Growth rate'!$B$3:$S$93,6,FALSE)*VLOOKUP($F501,BY_IND_Demand_Drivers!$B$5:$J$100,7,FALSE)</f>
        <v>0.27974526717742204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4"/>
        <v>1</v>
      </c>
    </row>
    <row r="502" spans="1:14">
      <c r="A502" s="16">
        <f t="shared" si="43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 t="shared" si="40"/>
        <v>0.25560304379914056</v>
      </c>
      <c r="H502" s="16">
        <f t="shared" si="41"/>
        <v>0</v>
      </c>
      <c r="I502" s="16">
        <f t="shared" si="42"/>
        <v>0</v>
      </c>
      <c r="K502" s="16">
        <f>VLOOKUP($D502,'Growth rate'!$B$3:$S$93,6,FALSE)*VLOOKUP($F502,BY_IND_Demand_Drivers!$B$5:$J$100,7,FALSE)</f>
        <v>0.28400338199904507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3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 t="shared" si="40"/>
        <v>0.25655273217039459</v>
      </c>
      <c r="H503" s="16">
        <f t="shared" si="41"/>
        <v>0</v>
      </c>
      <c r="I503" s="16">
        <f t="shared" si="42"/>
        <v>0</v>
      </c>
      <c r="K503" s="16">
        <f>VLOOKUP($D503,'Growth rate'!$B$3:$S$93,6,FALSE)*VLOOKUP($F503,BY_IND_Demand_Drivers!$B$5:$J$100,7,FALSE)</f>
        <v>0.28826149682066809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5">N421</f>
        <v>0.89</v>
      </c>
    </row>
    <row r="504" spans="1:14">
      <c r="A504" s="16">
        <f t="shared" si="43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 t="shared" si="40"/>
        <v>0.25741725824521616</v>
      </c>
      <c r="H504" s="16">
        <f t="shared" si="41"/>
        <v>0</v>
      </c>
      <c r="I504" s="16">
        <f t="shared" si="42"/>
        <v>0</v>
      </c>
      <c r="K504" s="16">
        <f>VLOOKUP($D504,'Growth rate'!$B$3:$S$93,6,FALSE)*VLOOKUP($F504,BY_IND_Demand_Drivers!$B$5:$J$100,7,FALSE)</f>
        <v>0.29251961164229112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5"/>
        <v>0.88</v>
      </c>
    </row>
    <row r="505" spans="1:14">
      <c r="A505" s="16">
        <f t="shared" si="43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 t="shared" si="40"/>
        <v>0.25819662202360527</v>
      </c>
      <c r="H505" s="16">
        <f t="shared" si="41"/>
        <v>0</v>
      </c>
      <c r="I505" s="16">
        <f t="shared" si="42"/>
        <v>0</v>
      </c>
      <c r="K505" s="16">
        <f>VLOOKUP($D505,'Growth rate'!$B$3:$S$93,6,FALSE)*VLOOKUP($F505,BY_IND_Demand_Drivers!$B$5:$J$100,7,FALSE)</f>
        <v>0.29677772646391409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5"/>
        <v>0.87</v>
      </c>
    </row>
    <row r="506" spans="1:14">
      <c r="A506" s="16">
        <f t="shared" si="43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 t="shared" si="40"/>
        <v>0.25889082350556192</v>
      </c>
      <c r="H506" s="16">
        <f t="shared" si="41"/>
        <v>0</v>
      </c>
      <c r="I506" s="16">
        <f t="shared" si="42"/>
        <v>0</v>
      </c>
      <c r="K506" s="16">
        <f>VLOOKUP($D506,'Growth rate'!$B$3:$S$93,6,FALSE)*VLOOKUP($F506,BY_IND_Demand_Drivers!$B$5:$J$100,7,FALSE)</f>
        <v>0.30103584128553712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5"/>
        <v>0.86</v>
      </c>
    </row>
    <row r="507" spans="1:14">
      <c r="A507" s="16">
        <f t="shared" si="43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 t="shared" si="40"/>
        <v>0.2594998626910861</v>
      </c>
      <c r="H507" s="16">
        <f t="shared" si="41"/>
        <v>0</v>
      </c>
      <c r="I507" s="16">
        <f t="shared" si="42"/>
        <v>0</v>
      </c>
      <c r="K507" s="16">
        <f>VLOOKUP($D507,'Growth rate'!$B$3:$S$93,6,FALSE)*VLOOKUP($F507,BY_IND_Demand_Drivers!$B$5:$J$100,7,FALSE)</f>
        <v>0.30529395610716015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5"/>
        <v>0.85</v>
      </c>
    </row>
    <row r="508" spans="1:14">
      <c r="A508" s="16">
        <f t="shared" si="43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 t="shared" si="40"/>
        <v>0.25924985940285589</v>
      </c>
      <c r="H508" s="16">
        <f t="shared" si="41"/>
        <v>0</v>
      </c>
      <c r="I508" s="16">
        <f t="shared" si="42"/>
        <v>0</v>
      </c>
      <c r="K508" s="16">
        <f>VLOOKUP($D508,'Growth rate'!$B$3:$S$93,6,FALSE)*VLOOKUP($F508,BY_IND_Demand_Drivers!$B$5:$J$100,7,FALSE)</f>
        <v>0.30955207092878312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5"/>
        <v>0.83750000000000002</v>
      </c>
    </row>
    <row r="509" spans="1:14">
      <c r="A509" s="16">
        <f t="shared" si="43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 t="shared" si="40"/>
        <v>0.25889340324408505</v>
      </c>
      <c r="H509" s="16">
        <f t="shared" si="41"/>
        <v>0</v>
      </c>
      <c r="I509" s="16">
        <f t="shared" si="42"/>
        <v>0</v>
      </c>
      <c r="K509" s="16">
        <f>VLOOKUP($D509,'Growth rate'!$B$3:$S$93,6,FALSE)*VLOOKUP($F509,BY_IND_Demand_Drivers!$B$5:$J$100,7,FALSE)</f>
        <v>0.31381018575040615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5"/>
        <v>0.82499999999999996</v>
      </c>
    </row>
    <row r="510" spans="1:14">
      <c r="A510" s="16">
        <f t="shared" si="43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 t="shared" si="40"/>
        <v>0.25843049421477365</v>
      </c>
      <c r="H510" s="16">
        <f t="shared" si="41"/>
        <v>0</v>
      </c>
      <c r="I510" s="16">
        <f t="shared" si="42"/>
        <v>0</v>
      </c>
      <c r="K510" s="16">
        <f>VLOOKUP($D510,'Growth rate'!$B$3:$S$93,6,FALSE)*VLOOKUP($F510,BY_IND_Demand_Drivers!$B$5:$J$100,7,FALSE)</f>
        <v>0.31806830057202912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5"/>
        <v>0.8125</v>
      </c>
    </row>
    <row r="511" spans="1:14">
      <c r="A511" s="16">
        <f t="shared" si="43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 t="shared" si="40"/>
        <v>0.25786113231492169</v>
      </c>
      <c r="H511" s="16">
        <f t="shared" si="41"/>
        <v>0</v>
      </c>
      <c r="I511" s="16">
        <f t="shared" si="42"/>
        <v>0</v>
      </c>
      <c r="K511" s="16">
        <f>VLOOKUP($D511,'Growth rate'!$B$3:$S$93,6,FALSE)*VLOOKUP($F511,BY_IND_Demand_Drivers!$B$5:$J$100,7,FALSE)</f>
        <v>0.32232641539365214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5"/>
        <v>0.79999999999999993</v>
      </c>
    </row>
    <row r="512" spans="1:14">
      <c r="A512" s="16">
        <f t="shared" si="43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 t="shared" si="40"/>
        <v>0.25718531754452917</v>
      </c>
      <c r="H512" s="16">
        <f t="shared" si="41"/>
        <v>0</v>
      </c>
      <c r="I512" s="16">
        <f t="shared" si="42"/>
        <v>0</v>
      </c>
      <c r="K512" s="16">
        <f>VLOOKUP($D512,'Growth rate'!$B$3:$S$93,6,FALSE)*VLOOKUP($F512,BY_IND_Demand_Drivers!$B$5:$J$100,7,FALSE)</f>
        <v>0.32658453021527517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5"/>
        <v>0.78749999999999998</v>
      </c>
    </row>
    <row r="513" spans="1:14">
      <c r="A513" s="16">
        <f t="shared" si="43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 t="shared" si="40"/>
        <v>0.25640304990359608</v>
      </c>
      <c r="H513" s="16">
        <f t="shared" si="41"/>
        <v>0</v>
      </c>
      <c r="I513" s="16">
        <f t="shared" si="42"/>
        <v>0</v>
      </c>
      <c r="K513" s="16">
        <f>VLOOKUP($D513,'Growth rate'!$B$3:$S$93,6,FALSE)*VLOOKUP($F513,BY_IND_Demand_Drivers!$B$5:$J$100,7,FALSE)</f>
        <v>0.3308426450368982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5"/>
        <v>0.77499999999999991</v>
      </c>
    </row>
    <row r="514" spans="1:14">
      <c r="A514" s="16">
        <f t="shared" si="43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 t="shared" si="40"/>
        <v>0.25551432939212243</v>
      </c>
      <c r="H514" s="16">
        <f t="shared" si="41"/>
        <v>0</v>
      </c>
      <c r="I514" s="16">
        <f t="shared" si="42"/>
        <v>0</v>
      </c>
      <c r="K514" s="16">
        <f>VLOOKUP($D514,'Growth rate'!$B$3:$S$93,6,FALSE)*VLOOKUP($F514,BY_IND_Demand_Drivers!$B$5:$J$100,7,FALSE)</f>
        <v>0.33510075985852122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5"/>
        <v>0.76249999999999996</v>
      </c>
    </row>
    <row r="515" spans="1:14">
      <c r="A515" s="16">
        <f t="shared" si="43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 t="shared" si="40"/>
        <v>0.25451915601010816</v>
      </c>
      <c r="H515" s="16">
        <f t="shared" si="41"/>
        <v>0</v>
      </c>
      <c r="I515" s="16">
        <f t="shared" si="42"/>
        <v>0</v>
      </c>
      <c r="K515" s="16">
        <f>VLOOKUP($D515,'Growth rate'!$B$3:$S$93,6,FALSE)*VLOOKUP($F515,BY_IND_Demand_Drivers!$B$5:$J$100,7,FALSE)</f>
        <v>0.3393588746801442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5"/>
        <v>0.75</v>
      </c>
    </row>
    <row r="516" spans="1:14">
      <c r="A516" s="16">
        <f t="shared" si="43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 t="shared" si="40"/>
        <v>0.25341752975755333</v>
      </c>
      <c r="H516" s="16">
        <f t="shared" si="41"/>
        <v>0</v>
      </c>
      <c r="I516" s="16">
        <f t="shared" si="42"/>
        <v>0</v>
      </c>
      <c r="K516" s="16">
        <f>VLOOKUP($D516,'Growth rate'!$B$3:$S$93,6,FALSE)*VLOOKUP($F516,BY_IND_Demand_Drivers!$B$5:$J$100,7,FALSE)</f>
        <v>0.34361698950176722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5"/>
        <v>0.73749999999999993</v>
      </c>
    </row>
    <row r="517" spans="1:14">
      <c r="A517" s="16">
        <f t="shared" si="43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 t="shared" ref="G517:G577" si="46">K517*$N517</f>
        <v>0.25220945063445793</v>
      </c>
      <c r="H517" s="16">
        <f t="shared" ref="H517:H577" si="47">L517*$N517</f>
        <v>0</v>
      </c>
      <c r="I517" s="16">
        <f t="shared" ref="I517:I577" si="48">M517*$N517</f>
        <v>0</v>
      </c>
      <c r="K517" s="16">
        <f>VLOOKUP($D517,'Growth rate'!$B$3:$S$93,6,FALSE)*VLOOKUP($F517,BY_IND_Demand_Drivers!$B$5:$J$100,7,FALSE)</f>
        <v>0.34787510432339025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5"/>
        <v>0.72499999999999998</v>
      </c>
    </row>
    <row r="518" spans="1:14">
      <c r="A518" s="16">
        <f t="shared" si="43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 t="shared" si="46"/>
        <v>0.25089491864082186</v>
      </c>
      <c r="H518" s="16">
        <f t="shared" si="47"/>
        <v>0</v>
      </c>
      <c r="I518" s="16">
        <f t="shared" si="48"/>
        <v>0</v>
      </c>
      <c r="K518" s="16">
        <f>VLOOKUP($D518,'Growth rate'!$B$3:$S$93,6,FALSE)*VLOOKUP($F518,BY_IND_Demand_Drivers!$B$5:$J$100,7,FALSE)</f>
        <v>0.35213321914501322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5"/>
        <v>0.71249999999999991</v>
      </c>
    </row>
    <row r="519" spans="1:14">
      <c r="A519" s="16">
        <f t="shared" si="43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 t="shared" si="46"/>
        <v>0.24947393377664537</v>
      </c>
      <c r="H519" s="16">
        <f t="shared" si="47"/>
        <v>0</v>
      </c>
      <c r="I519" s="16">
        <f t="shared" si="48"/>
        <v>0</v>
      </c>
      <c r="K519" s="16">
        <f>VLOOKUP($D519,'Growth rate'!$B$3:$S$93,6,FALSE)*VLOOKUP($F519,BY_IND_Demand_Drivers!$B$5:$J$100,7,FALSE)</f>
        <v>0.35639133396663625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5"/>
        <v>0.7</v>
      </c>
    </row>
    <row r="520" spans="1:14">
      <c r="A520" s="16">
        <f t="shared" si="43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 t="shared" si="46"/>
        <v>0.24794649604192825</v>
      </c>
      <c r="H520" s="16">
        <f t="shared" si="47"/>
        <v>0</v>
      </c>
      <c r="I520" s="16">
        <f t="shared" si="48"/>
        <v>0</v>
      </c>
      <c r="K520" s="16">
        <f>VLOOKUP($D520,'Growth rate'!$B$3:$S$93,6,FALSE)*VLOOKUP($F520,BY_IND_Demand_Drivers!$B$5:$J$100,7,FALSE)</f>
        <v>0.36064944878825927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5"/>
        <v>0.6875</v>
      </c>
    </row>
    <row r="521" spans="1:14">
      <c r="A521" s="16">
        <f t="shared" si="43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 t="shared" si="46"/>
        <v>0.2463126054366705</v>
      </c>
      <c r="H521" s="16">
        <f t="shared" si="47"/>
        <v>0</v>
      </c>
      <c r="I521" s="16">
        <f t="shared" si="48"/>
        <v>0</v>
      </c>
      <c r="K521" s="16">
        <f>VLOOKUP($D521,'Growth rate'!$B$3:$S$93,6,FALSE)*VLOOKUP($F521,BY_IND_Demand_Drivers!$B$5:$J$100,7,FALSE)</f>
        <v>0.36490756360988225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5"/>
        <v>0.67499999999999993</v>
      </c>
    </row>
    <row r="522" spans="1:14">
      <c r="A522" s="16">
        <f t="shared" si="43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 t="shared" si="46"/>
        <v>0.24457226196087223</v>
      </c>
      <c r="H522" s="16">
        <f t="shared" si="47"/>
        <v>0</v>
      </c>
      <c r="I522" s="16">
        <f t="shared" si="48"/>
        <v>0</v>
      </c>
      <c r="K522" s="16">
        <f>VLOOKUP($D522,'Growth rate'!$B$3:$S$93,6,FALSE)*VLOOKUP($F522,BY_IND_Demand_Drivers!$B$5:$J$100,7,FALSE)</f>
        <v>0.36916567843150527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5"/>
        <v>0.66249999999999998</v>
      </c>
    </row>
    <row r="523" spans="1:14">
      <c r="A523" s="16">
        <f t="shared" si="43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 t="shared" si="46"/>
        <v>0.24272546561453331</v>
      </c>
      <c r="H523" s="16">
        <f t="shared" si="47"/>
        <v>0</v>
      </c>
      <c r="I523" s="16">
        <f t="shared" si="48"/>
        <v>0</v>
      </c>
      <c r="K523" s="16">
        <f>VLOOKUP($D523,'Growth rate'!$B$3:$S$93,6,FALSE)*VLOOKUP($F523,BY_IND_Demand_Drivers!$B$5:$J$100,7,FALSE)</f>
        <v>0.37342379325312824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5"/>
        <v>0.64999999999999991</v>
      </c>
    </row>
    <row r="524" spans="1:14">
      <c r="A524" s="16">
        <f t="shared" si="43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 t="shared" si="46"/>
        <v>0.24077221639765392</v>
      </c>
      <c r="H524" s="16">
        <f t="shared" si="47"/>
        <v>0</v>
      </c>
      <c r="I524" s="16">
        <f t="shared" si="48"/>
        <v>0</v>
      </c>
      <c r="K524" s="16">
        <f>VLOOKUP($D524,'Growth rate'!$B$3:$S$93,6,FALSE)*VLOOKUP($F524,BY_IND_Demand_Drivers!$B$5:$J$100,7,FALSE)</f>
        <v>0.37768190807475127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5"/>
        <v>0.63749999999999996</v>
      </c>
    </row>
    <row r="525" spans="1:14">
      <c r="A525" s="16">
        <f t="shared" si="43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 t="shared" si="46"/>
        <v>0.23871251431023394</v>
      </c>
      <c r="H525" s="16">
        <f t="shared" si="47"/>
        <v>0</v>
      </c>
      <c r="I525" s="16">
        <f t="shared" si="48"/>
        <v>0</v>
      </c>
      <c r="K525" s="16">
        <f>VLOOKUP($D525,'Growth rate'!$B$3:$S$93,6,FALSE)*VLOOKUP($F525,BY_IND_Demand_Drivers!$B$5:$J$100,7,FALSE)</f>
        <v>0.3819400228963743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5"/>
        <v>0.625</v>
      </c>
    </row>
    <row r="526" spans="1:14">
      <c r="A526" s="16">
        <f t="shared" si="43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 t="shared" si="46"/>
        <v>0.23654635935227331</v>
      </c>
      <c r="H526" s="16">
        <f t="shared" si="47"/>
        <v>0</v>
      </c>
      <c r="I526" s="16">
        <f t="shared" si="48"/>
        <v>0</v>
      </c>
      <c r="K526" s="16">
        <f>VLOOKUP($D526,'Growth rate'!$B$3:$S$93,6,FALSE)*VLOOKUP($F526,BY_IND_Demand_Drivers!$B$5:$J$100,7,FALSE)</f>
        <v>0.38619813771799727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5"/>
        <v>0.61249999999999993</v>
      </c>
    </row>
    <row r="527" spans="1:14">
      <c r="A527" s="16">
        <f t="shared" si="43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 t="shared" si="46"/>
        <v>0.23427375152377217</v>
      </c>
      <c r="H527" s="16">
        <f t="shared" si="47"/>
        <v>0</v>
      </c>
      <c r="I527" s="16">
        <f t="shared" si="48"/>
        <v>0</v>
      </c>
      <c r="K527" s="16">
        <f>VLOOKUP($D527,'Growth rate'!$B$3:$S$93,6,FALSE)*VLOOKUP($F527,BY_IND_Demand_Drivers!$B$5:$J$100,7,FALSE)</f>
        <v>0.3904562525396203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5"/>
        <v>0.6</v>
      </c>
    </row>
    <row r="528" spans="1:14">
      <c r="A528" s="16">
        <f t="shared" si="43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 t="shared" si="46"/>
        <v>0.23802213154815255</v>
      </c>
      <c r="H528" s="16">
        <f t="shared" si="47"/>
        <v>0</v>
      </c>
      <c r="I528" s="16">
        <f t="shared" si="48"/>
        <v>0</v>
      </c>
      <c r="K528" s="16">
        <f>VLOOKUP($D528,'Growth rate'!$B$3:$S$93,6,FALSE)*VLOOKUP($F528,BY_IND_Demand_Drivers!$B$5:$J$100,7,FALSE)</f>
        <v>0.39670355258025425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5"/>
        <v>0.6</v>
      </c>
    </row>
    <row r="529" spans="1:14">
      <c r="A529" s="16">
        <f t="shared" si="43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 t="shared" si="46"/>
        <v>0.24183048565292295</v>
      </c>
      <c r="H529" s="16">
        <f t="shared" si="47"/>
        <v>0</v>
      </c>
      <c r="I529" s="16">
        <f t="shared" si="48"/>
        <v>0</v>
      </c>
      <c r="K529" s="16">
        <f>VLOOKUP($D529,'Growth rate'!$B$3:$S$93,6,FALSE)*VLOOKUP($F529,BY_IND_Demand_Drivers!$B$5:$J$100,7,FALSE)</f>
        <v>0.40305080942153826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5"/>
        <v>0.6</v>
      </c>
    </row>
    <row r="530" spans="1:14">
      <c r="A530" s="16">
        <f t="shared" si="43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 t="shared" si="46"/>
        <v>0.24569977342336974</v>
      </c>
      <c r="H530" s="16">
        <f t="shared" si="47"/>
        <v>0</v>
      </c>
      <c r="I530" s="16">
        <f t="shared" si="48"/>
        <v>0</v>
      </c>
      <c r="K530" s="16">
        <f>VLOOKUP($D530,'Growth rate'!$B$3:$S$93,6,FALSE)*VLOOKUP($F530,BY_IND_Demand_Drivers!$B$5:$J$100,7,FALSE)</f>
        <v>0.40949962237228293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5"/>
        <v>0.6</v>
      </c>
    </row>
    <row r="531" spans="1:14">
      <c r="A531" s="16">
        <f t="shared" si="43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 t="shared" si="46"/>
        <v>0.24963096979814367</v>
      </c>
      <c r="H531" s="16">
        <f t="shared" si="47"/>
        <v>0</v>
      </c>
      <c r="I531" s="16">
        <f t="shared" si="48"/>
        <v>0</v>
      </c>
      <c r="K531" s="16">
        <f>VLOOKUP($D531,'Growth rate'!$B$3:$S$93,6,FALSE)*VLOOKUP($F531,BY_IND_Demand_Drivers!$B$5:$J$100,7,FALSE)</f>
        <v>0.41605161633023946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5"/>
        <v>0.6</v>
      </c>
    </row>
    <row r="532" spans="1:14">
      <c r="A532" s="16">
        <f t="shared" si="43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 t="shared" si="46"/>
        <v>0.25362506531491391</v>
      </c>
      <c r="H532" s="16">
        <f t="shared" si="47"/>
        <v>0</v>
      </c>
      <c r="I532" s="16">
        <f t="shared" si="48"/>
        <v>0</v>
      </c>
      <c r="K532" s="16">
        <f>VLOOKUP($D532,'Growth rate'!$B$3:$S$93,6,FALSE)*VLOOKUP($F532,BY_IND_Demand_Drivers!$B$5:$J$100,7,FALSE)</f>
        <v>0.4227084421915232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5"/>
        <v>0.6</v>
      </c>
    </row>
    <row r="533" spans="1:14">
      <c r="A533" s="16">
        <f t="shared" si="43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 t="shared" si="46"/>
        <v>0.25768306635995258</v>
      </c>
      <c r="H533" s="16">
        <f t="shared" si="47"/>
        <v>0</v>
      </c>
      <c r="I533" s="16">
        <f t="shared" si="48"/>
        <v>0</v>
      </c>
      <c r="K533" s="16">
        <f>VLOOKUP($D533,'Growth rate'!$B$3:$S$93,6,FALSE)*VLOOKUP($F533,BY_IND_Demand_Drivers!$B$5:$J$100,7,FALSE)</f>
        <v>0.42947177726658764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5"/>
        <v>0.6</v>
      </c>
    </row>
    <row r="534" spans="1:14">
      <c r="A534" s="16">
        <f t="shared" si="43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 t="shared" si="46"/>
        <v>0.26180599542171185</v>
      </c>
      <c r="H534" s="16">
        <f t="shared" si="47"/>
        <v>0</v>
      </c>
      <c r="I534" s="16">
        <f t="shared" si="48"/>
        <v>0</v>
      </c>
      <c r="K534" s="16">
        <f>VLOOKUP($D534,'Growth rate'!$B$3:$S$93,6,FALSE)*VLOOKUP($F534,BY_IND_Demand_Drivers!$B$5:$J$100,7,FALSE)</f>
        <v>0.43634332570285306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5"/>
        <v>0.6</v>
      </c>
    </row>
    <row r="535" spans="1:14">
      <c r="A535" s="16">
        <f t="shared" ref="A535:A577" si="49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 t="shared" si="46"/>
        <v>0.26599489134845922</v>
      </c>
      <c r="H535" s="16">
        <f t="shared" si="47"/>
        <v>0</v>
      </c>
      <c r="I535" s="16">
        <f t="shared" si="48"/>
        <v>0</v>
      </c>
      <c r="K535" s="16">
        <f>VLOOKUP($D535,'Growth rate'!$B$3:$S$93,6,FALSE)*VLOOKUP($F535,BY_IND_Demand_Drivers!$B$5:$J$100,7,FALSE)</f>
        <v>0.4433248189140987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5"/>
        <v>0.6</v>
      </c>
    </row>
    <row r="536" spans="1:14">
      <c r="A536" s="16">
        <f t="shared" si="49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 t="shared" si="46"/>
        <v>0.27025080961003456</v>
      </c>
      <c r="H536" s="16">
        <f t="shared" si="47"/>
        <v>0</v>
      </c>
      <c r="I536" s="16">
        <f t="shared" si="48"/>
        <v>0</v>
      </c>
      <c r="K536" s="16">
        <f>VLOOKUP($D536,'Growth rate'!$B$3:$S$93,6,FALSE)*VLOOKUP($F536,BY_IND_Demand_Drivers!$B$5:$J$100,7,FALSE)</f>
        <v>0.45041801601672432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5"/>
        <v>0.6</v>
      </c>
    </row>
    <row r="537" spans="1:14">
      <c r="A537" s="16">
        <f t="shared" si="49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 t="shared" si="46"/>
        <v>0.27457482256379512</v>
      </c>
      <c r="H537" s="16">
        <f t="shared" si="47"/>
        <v>0</v>
      </c>
      <c r="I537" s="16">
        <f t="shared" si="48"/>
        <v>0</v>
      </c>
      <c r="K537" s="16">
        <f>VLOOKUP($D537,'Growth rate'!$B$3:$S$93,6,FALSE)*VLOOKUP($F537,BY_IND_Demand_Drivers!$B$5:$J$100,7,FALSE)</f>
        <v>0.4576247042729919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5"/>
        <v>0.6</v>
      </c>
    </row>
    <row r="538" spans="1:14">
      <c r="A538" s="16">
        <f t="shared" si="49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 t="shared" si="46"/>
        <v>0.27896801972481583</v>
      </c>
      <c r="H538" s="16">
        <f t="shared" si="47"/>
        <v>0</v>
      </c>
      <c r="I538" s="16">
        <f t="shared" si="48"/>
        <v>0</v>
      </c>
      <c r="K538" s="16">
        <f>VLOOKUP($D538,'Growth rate'!$B$3:$S$93,6,FALSE)*VLOOKUP($F538,BY_IND_Demand_Drivers!$B$5:$J$100,7,FALSE)</f>
        <v>0.46494669954135975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5"/>
        <v>0.6</v>
      </c>
    </row>
    <row r="539" spans="1:14">
      <c r="A539" s="16">
        <f t="shared" si="49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 t="shared" si="46"/>
        <v>0.28343150804041295</v>
      </c>
      <c r="H539" s="16">
        <f t="shared" si="47"/>
        <v>0</v>
      </c>
      <c r="I539" s="16">
        <f t="shared" si="48"/>
        <v>0</v>
      </c>
      <c r="K539" s="16">
        <f>VLOOKUP($D539,'Growth rate'!$B$3:$S$93,6,FALSE)*VLOOKUP($F539,BY_IND_Demand_Drivers!$B$5:$J$100,7,FALSE)</f>
        <v>0.47238584673402156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5"/>
        <v>0.6</v>
      </c>
    </row>
    <row r="540" spans="1:14">
      <c r="A540" s="16">
        <f t="shared" si="49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 t="shared" si="46"/>
        <v>0.28796641216905949</v>
      </c>
      <c r="H540" s="16">
        <f t="shared" si="47"/>
        <v>0</v>
      </c>
      <c r="I540" s="16">
        <f t="shared" si="48"/>
        <v>0</v>
      </c>
      <c r="K540" s="16">
        <f>VLOOKUP($D540,'Growth rate'!$B$3:$S$93,6,FALSE)*VLOOKUP($F540,BY_IND_Demand_Drivers!$B$5:$J$100,7,FALSE)</f>
        <v>0.47994402028176586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5"/>
        <v>0.6</v>
      </c>
    </row>
    <row r="541" spans="1:14">
      <c r="A541" s="16">
        <f t="shared" si="49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 t="shared" si="46"/>
        <v>0.29257387476376451</v>
      </c>
      <c r="H541" s="16">
        <f t="shared" si="47"/>
        <v>0</v>
      </c>
      <c r="I541" s="16">
        <f t="shared" si="48"/>
        <v>0</v>
      </c>
      <c r="K541" s="16">
        <f>VLOOKUP($D541,'Growth rate'!$B$3:$S$93,6,FALSE)*VLOOKUP($F541,BY_IND_Demand_Drivers!$B$5:$J$100,7,FALSE)</f>
        <v>0.48762312460627416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5"/>
        <v>0.6</v>
      </c>
    </row>
    <row r="542" spans="1:14">
      <c r="A542" s="16">
        <f t="shared" si="49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 t="shared" si="46"/>
        <v>0.2972550567599847</v>
      </c>
      <c r="H542" s="16">
        <f t="shared" si="47"/>
        <v>0</v>
      </c>
      <c r="I542" s="16">
        <f t="shared" si="48"/>
        <v>0</v>
      </c>
      <c r="K542" s="16">
        <f>VLOOKUP($D542,'Growth rate'!$B$3:$S$93,6,FALSE)*VLOOKUP($F542,BY_IND_Demand_Drivers!$B$5:$J$100,7,FALSE)</f>
        <v>0.49542509459997452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5"/>
        <v>0.6</v>
      </c>
    </row>
    <row r="543" spans="1:14">
      <c r="A543" s="16">
        <f t="shared" si="49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 t="shared" si="46"/>
        <v>0.30201113766814452</v>
      </c>
      <c r="H543" s="16">
        <f t="shared" si="47"/>
        <v>0</v>
      </c>
      <c r="I543" s="16">
        <f t="shared" si="48"/>
        <v>0</v>
      </c>
      <c r="K543" s="16">
        <f>VLOOKUP($D543,'Growth rate'!$B$3:$S$93,6,FALSE)*VLOOKUP($F543,BY_IND_Demand_Drivers!$B$5:$J$100,7,FALSE)</f>
        <v>0.50335189611357423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5"/>
        <v>0.6</v>
      </c>
    </row>
    <row r="544" spans="1:14">
      <c r="A544" s="16">
        <f t="shared" si="49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 t="shared" si="46"/>
        <v>0.30684331587083474</v>
      </c>
      <c r="H544" s="16">
        <f t="shared" si="47"/>
        <v>0</v>
      </c>
      <c r="I544" s="16">
        <f t="shared" si="48"/>
        <v>0</v>
      </c>
      <c r="K544" s="16">
        <f>VLOOKUP($D544,'Growth rate'!$B$3:$S$93,6,FALSE)*VLOOKUP($F544,BY_IND_Demand_Drivers!$B$5:$J$100,7,FALSE)</f>
        <v>0.51140552645139126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5"/>
        <v>0.6</v>
      </c>
    </row>
    <row r="545" spans="1:14">
      <c r="A545" s="16">
        <f t="shared" si="49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 t="shared" si="46"/>
        <v>0.3117528089247682</v>
      </c>
      <c r="H545" s="16">
        <f t="shared" si="47"/>
        <v>0</v>
      </c>
      <c r="I545" s="16">
        <f t="shared" si="48"/>
        <v>0</v>
      </c>
      <c r="K545" s="16">
        <f>VLOOKUP($D545,'Growth rate'!$B$3:$S$93,6,FALSE)*VLOOKUP($F545,BY_IND_Demand_Drivers!$B$5:$J$100,7,FALSE)</f>
        <v>0.5195880148746137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5"/>
        <v>0.6</v>
      </c>
    </row>
    <row r="546" spans="1:14">
      <c r="A546" s="16">
        <f t="shared" si="49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 t="shared" si="46"/>
        <v>0.3167408538675644</v>
      </c>
      <c r="H546" s="16">
        <f t="shared" si="47"/>
        <v>0</v>
      </c>
      <c r="I546" s="16">
        <f t="shared" si="48"/>
        <v>0</v>
      </c>
      <c r="K546" s="16">
        <f>VLOOKUP($D546,'Growth rate'!$B$3:$S$93,6,FALSE)*VLOOKUP($F546,BY_IND_Demand_Drivers!$B$5:$J$100,7,FALSE)</f>
        <v>0.52790142311260735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5"/>
        <v>0.6</v>
      </c>
    </row>
    <row r="547" spans="1:14">
      <c r="A547" s="16">
        <f t="shared" si="49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 t="shared" si="46"/>
        <v>0.32180870752944546</v>
      </c>
      <c r="H547" s="16">
        <f t="shared" si="47"/>
        <v>0</v>
      </c>
      <c r="I547" s="16">
        <f t="shared" si="48"/>
        <v>0</v>
      </c>
      <c r="K547" s="16">
        <f>VLOOKUP($D547,'Growth rate'!$B$3:$S$93,6,FALSE)*VLOOKUP($F547,BY_IND_Demand_Drivers!$B$5:$J$100,7,FALSE)</f>
        <v>0.53634784588240914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5"/>
        <v>0.6</v>
      </c>
    </row>
    <row r="548" spans="1:14">
      <c r="A548" s="16">
        <f t="shared" si="49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 t="shared" si="46"/>
        <v>0.32695764684991663</v>
      </c>
      <c r="H548" s="16">
        <f t="shared" si="47"/>
        <v>0</v>
      </c>
      <c r="I548" s="16">
        <f t="shared" si="48"/>
        <v>0</v>
      </c>
      <c r="K548" s="16">
        <f>VLOOKUP($D548,'Growth rate'!$B$3:$S$93,6,FALSE)*VLOOKUP($F548,BY_IND_Demand_Drivers!$B$5:$J$100,7,FALSE)</f>
        <v>0.54492941141652773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5"/>
        <v>0.6</v>
      </c>
    </row>
    <row r="549" spans="1:14">
      <c r="A549" s="16">
        <f t="shared" si="49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 t="shared" si="46"/>
        <v>0.33218896919951529</v>
      </c>
      <c r="H549" s="16">
        <f t="shared" si="47"/>
        <v>0</v>
      </c>
      <c r="I549" s="16">
        <f t="shared" si="48"/>
        <v>0</v>
      </c>
      <c r="K549" s="16">
        <f>VLOOKUP($D549,'Growth rate'!$B$3:$S$93,6,FALSE)*VLOOKUP($F549,BY_IND_Demand_Drivers!$B$5:$J$100,7,FALSE)</f>
        <v>0.55364828199919214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5"/>
        <v>0.6</v>
      </c>
    </row>
    <row r="550" spans="1:14">
      <c r="A550" s="16">
        <f t="shared" si="49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 t="shared" si="46"/>
        <v>0.3375039927067075</v>
      </c>
      <c r="H550" s="16">
        <f t="shared" si="47"/>
        <v>0</v>
      </c>
      <c r="I550" s="16">
        <f t="shared" si="48"/>
        <v>0</v>
      </c>
      <c r="K550" s="16">
        <f>VLOOKUP($D550,'Growth rate'!$B$3:$S$93,6,FALSE)*VLOOKUP($F550,BY_IND_Demand_Drivers!$B$5:$J$100,7,FALSE)</f>
        <v>0.5625066545111792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5"/>
        <v>0.6</v>
      </c>
    </row>
    <row r="551" spans="1:14">
      <c r="A551" s="16">
        <f t="shared" si="49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 t="shared" si="46"/>
        <v>0.34290405659001483</v>
      </c>
      <c r="H551" s="16">
        <f t="shared" si="47"/>
        <v>0</v>
      </c>
      <c r="I551" s="16">
        <f t="shared" si="48"/>
        <v>0</v>
      </c>
      <c r="K551" s="16">
        <f>VLOOKUP($D551,'Growth rate'!$B$3:$S$93,6,FALSE)*VLOOKUP($F551,BY_IND_Demand_Drivers!$B$5:$J$100,7,FALSE)</f>
        <v>0.57150676098335806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5"/>
        <v>0.6</v>
      </c>
    </row>
    <row r="552" spans="1:14">
      <c r="A552" s="16">
        <f t="shared" si="49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 t="shared" si="46"/>
        <v>0.34839052149545507</v>
      </c>
      <c r="H552" s="16">
        <f t="shared" si="47"/>
        <v>0</v>
      </c>
      <c r="I552" s="16">
        <f t="shared" si="48"/>
        <v>0</v>
      </c>
      <c r="K552" s="16">
        <f>VLOOKUP($D552,'Growth rate'!$B$3:$S$93,6,FALSE)*VLOOKUP($F552,BY_IND_Demand_Drivers!$B$5:$J$100,7,FALSE)</f>
        <v>0.58065086915909181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5"/>
        <v>0.6</v>
      </c>
    </row>
    <row r="553" spans="1:14">
      <c r="A553" s="16">
        <f t="shared" si="49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 t="shared" si="46"/>
        <v>0.3539647698393823</v>
      </c>
      <c r="H553" s="16">
        <f t="shared" si="47"/>
        <v>0</v>
      </c>
      <c r="I553" s="16">
        <f t="shared" si="48"/>
        <v>0</v>
      </c>
      <c r="K553" s="16">
        <f>VLOOKUP($D553,'Growth rate'!$B$3:$S$93,6,FALSE)*VLOOKUP($F553,BY_IND_Demand_Drivers!$B$5:$J$100,7,FALSE)</f>
        <v>0.5899412830656372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5"/>
        <v>0.6</v>
      </c>
    </row>
    <row r="554" spans="1:14">
      <c r="A554" s="16">
        <f t="shared" si="49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 t="shared" si="46"/>
        <v>0.3596282061568124</v>
      </c>
      <c r="H554" s="16">
        <f t="shared" si="47"/>
        <v>0</v>
      </c>
      <c r="I554" s="16">
        <f t="shared" si="48"/>
        <v>0</v>
      </c>
      <c r="K554" s="16">
        <f>VLOOKUP($D554,'Growth rate'!$B$3:$S$93,6,FALSE)*VLOOKUP($F554,BY_IND_Demand_Drivers!$B$5:$J$100,7,FALSE)</f>
        <v>0.59938034359468739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5"/>
        <v>0.6</v>
      </c>
    </row>
    <row r="555" spans="1:14">
      <c r="A555" s="16">
        <f t="shared" si="49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 t="shared" si="46"/>
        <v>0.36538225745532144</v>
      </c>
      <c r="H555" s="16">
        <f t="shared" si="47"/>
        <v>0</v>
      </c>
      <c r="I555" s="16">
        <f t="shared" si="48"/>
        <v>0</v>
      </c>
      <c r="K555" s="16">
        <f>VLOOKUP($D555,'Growth rate'!$B$3:$S$93,6,FALSE)*VLOOKUP($F555,BY_IND_Demand_Drivers!$B$5:$J$100,7,FALSE)</f>
        <v>0.60897042909220245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5"/>
        <v>0.6</v>
      </c>
    </row>
    <row r="556" spans="1:14">
      <c r="A556" s="16">
        <f t="shared" si="49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 t="shared" si="46"/>
        <v>0.37122837357460664</v>
      </c>
      <c r="H556" s="16">
        <f t="shared" si="47"/>
        <v>0</v>
      </c>
      <c r="I556" s="16">
        <f t="shared" si="48"/>
        <v>0</v>
      </c>
      <c r="K556" s="16">
        <f>VLOOKUP($D556,'Growth rate'!$B$3:$S$93,6,FALSE)*VLOOKUP($F556,BY_IND_Demand_Drivers!$B$5:$J$100,7,FALSE)</f>
        <v>0.61871395595767775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5"/>
        <v>0.6</v>
      </c>
    </row>
    <row r="557" spans="1:14">
      <c r="A557" s="16">
        <f t="shared" si="49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 t="shared" si="46"/>
        <v>0.37716802755180029</v>
      </c>
      <c r="H557" s="16">
        <f t="shared" si="47"/>
        <v>0</v>
      </c>
      <c r="I557" s="16">
        <f t="shared" si="48"/>
        <v>0</v>
      </c>
      <c r="K557" s="16">
        <f>VLOOKUP($D557,'Growth rate'!$B$3:$S$93,6,FALSE)*VLOOKUP($F557,BY_IND_Demand_Drivers!$B$5:$J$100,7,FALSE)</f>
        <v>0.62861337925300054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5"/>
        <v>0.6</v>
      </c>
    </row>
    <row r="558" spans="1:14">
      <c r="A558" s="16">
        <f t="shared" si="49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 t="shared" si="46"/>
        <v>0.38320271599262917</v>
      </c>
      <c r="H558" s="16">
        <f t="shared" si="47"/>
        <v>0</v>
      </c>
      <c r="I558" s="16">
        <f t="shared" si="48"/>
        <v>0</v>
      </c>
      <c r="K558" s="16">
        <f>VLOOKUP($D558,'Growth rate'!$B$3:$S$93,6,FALSE)*VLOOKUP($F558,BY_IND_Demand_Drivers!$B$5:$J$100,7,FALSE)</f>
        <v>0.6386711933210486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5"/>
        <v>0.6</v>
      </c>
    </row>
    <row r="559" spans="1:14">
      <c r="A559" s="16">
        <f t="shared" si="49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 t="shared" si="46"/>
        <v>0.38933395944851129</v>
      </c>
      <c r="H559" s="16">
        <f t="shared" si="47"/>
        <v>0</v>
      </c>
      <c r="I559" s="16">
        <f t="shared" si="48"/>
        <v>0</v>
      </c>
      <c r="K559" s="16">
        <f>VLOOKUP($D559,'Growth rate'!$B$3:$S$93,6,FALSE)*VLOOKUP($F559,BY_IND_Demand_Drivers!$B$5:$J$100,7,FALSE)</f>
        <v>0.64888993241418547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5"/>
        <v>0.6</v>
      </c>
    </row>
    <row r="560" spans="1:14">
      <c r="A560" s="16">
        <f t="shared" si="49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 t="shared" si="46"/>
        <v>0.39556330279968738</v>
      </c>
      <c r="H560" s="16">
        <f t="shared" si="47"/>
        <v>0</v>
      </c>
      <c r="I560" s="16">
        <f t="shared" si="48"/>
        <v>0</v>
      </c>
      <c r="K560" s="16">
        <f>VLOOKUP($D560,'Growth rate'!$B$3:$S$93,6,FALSE)*VLOOKUP($F560,BY_IND_Demand_Drivers!$B$5:$J$100,7,FALSE)</f>
        <v>0.65927217133281235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5"/>
        <v>0.6</v>
      </c>
    </row>
    <row r="561" spans="1:14">
      <c r="A561" s="16">
        <f t="shared" si="49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 t="shared" si="46"/>
        <v>0.40189231564448241</v>
      </c>
      <c r="H561" s="16">
        <f t="shared" si="47"/>
        <v>0</v>
      </c>
      <c r="I561" s="16">
        <f t="shared" si="48"/>
        <v>0</v>
      </c>
      <c r="K561" s="16">
        <f>VLOOKUP($D561,'Growth rate'!$B$3:$S$93,6,FALSE)*VLOOKUP($F561,BY_IND_Demand_Drivers!$B$5:$J$100,7,FALSE)</f>
        <v>0.66982052607413733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5"/>
        <v>0.6</v>
      </c>
    </row>
    <row r="562" spans="1:14">
      <c r="A562" s="16">
        <f t="shared" si="49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 t="shared" si="46"/>
        <v>0.40832259269479415</v>
      </c>
      <c r="H562" s="16">
        <f t="shared" si="47"/>
        <v>0</v>
      </c>
      <c r="I562" s="16">
        <f t="shared" si="48"/>
        <v>0</v>
      </c>
      <c r="K562" s="16">
        <f>VLOOKUP($D562,'Growth rate'!$B$3:$S$93,6,FALSE)*VLOOKUP($F562,BY_IND_Demand_Drivers!$B$5:$J$100,7,FALSE)</f>
        <v>0.68053765449132364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5"/>
        <v>0.6</v>
      </c>
    </row>
    <row r="563" spans="1:14">
      <c r="A563" s="16">
        <f t="shared" si="49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 t="shared" si="46"/>
        <v>0.41485575417791093</v>
      </c>
      <c r="H563" s="16">
        <f t="shared" si="47"/>
        <v>0</v>
      </c>
      <c r="I563" s="16">
        <f t="shared" si="48"/>
        <v>0</v>
      </c>
      <c r="K563" s="16">
        <f>VLOOKUP($D563,'Growth rate'!$B$3:$S$93,6,FALSE)*VLOOKUP($F563,BY_IND_Demand_Drivers!$B$5:$J$100,7,FALSE)</f>
        <v>0.69142625696318494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5"/>
        <v>0.6</v>
      </c>
    </row>
    <row r="564" spans="1:14">
      <c r="A564" s="16">
        <f t="shared" si="49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 t="shared" si="46"/>
        <v>0.42149344624475749</v>
      </c>
      <c r="H564" s="16">
        <f t="shared" si="47"/>
        <v>0</v>
      </c>
      <c r="I564" s="16">
        <f t="shared" si="48"/>
        <v>0</v>
      </c>
      <c r="K564" s="16">
        <f>VLOOKUP($D564,'Growth rate'!$B$3:$S$93,6,FALSE)*VLOOKUP($F564,BY_IND_Demand_Drivers!$B$5:$J$100,7,FALSE)</f>
        <v>0.70248907707459585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5"/>
        <v>0.6</v>
      </c>
    </row>
    <row r="565" spans="1:14">
      <c r="A565" s="16">
        <f t="shared" si="49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 t="shared" si="46"/>
        <v>0.42823734138467362</v>
      </c>
      <c r="H565" s="16">
        <f t="shared" si="47"/>
        <v>0</v>
      </c>
      <c r="I565" s="16">
        <f t="shared" si="48"/>
        <v>0</v>
      </c>
      <c r="K565" s="16">
        <f>VLOOKUP($D565,'Growth rate'!$B$3:$S$93,6,FALSE)*VLOOKUP($F565,BY_IND_Demand_Drivers!$B$5:$J$100,7,FALSE)</f>
        <v>0.7137289023077894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5"/>
        <v>0.6</v>
      </c>
    </row>
    <row r="566" spans="1:14">
      <c r="A566" s="16">
        <f t="shared" si="49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 t="shared" si="46"/>
        <v>0.43508913884682837</v>
      </c>
      <c r="H566" s="16">
        <f t="shared" si="47"/>
        <v>0</v>
      </c>
      <c r="I566" s="16">
        <f t="shared" si="48"/>
        <v>0</v>
      </c>
      <c r="K566" s="16">
        <f>VLOOKUP($D566,'Growth rate'!$B$3:$S$93,6,FALSE)*VLOOKUP($F566,BY_IND_Demand_Drivers!$B$5:$J$100,7,FALSE)</f>
        <v>0.72514856474471401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5"/>
        <v>0.6</v>
      </c>
    </row>
    <row r="567" spans="1:14">
      <c r="A567" s="16">
        <f t="shared" si="49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 t="shared" si="46"/>
        <v>0.44205056506837764</v>
      </c>
      <c r="H567" s="16">
        <f t="shared" si="47"/>
        <v>0</v>
      </c>
      <c r="I567" s="16">
        <f t="shared" si="48"/>
        <v>0</v>
      </c>
      <c r="K567" s="16">
        <f>VLOOKUP($D567,'Growth rate'!$B$3:$S$93,6,FALSE)*VLOOKUP($F567,BY_IND_Demand_Drivers!$B$5:$J$100,7,FALSE)</f>
        <v>0.73675094178062939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50">N485</f>
        <v>0.6</v>
      </c>
    </row>
    <row r="568" spans="1:14">
      <c r="A568" s="16">
        <f t="shared" si="49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 t="shared" si="46"/>
        <v>0.44912337410947178</v>
      </c>
      <c r="H568" s="16">
        <f t="shared" si="47"/>
        <v>0</v>
      </c>
      <c r="I568" s="16">
        <f t="shared" si="48"/>
        <v>0</v>
      </c>
      <c r="K568" s="16">
        <f>VLOOKUP($D568,'Growth rate'!$B$3:$S$93,6,FALSE)*VLOOKUP($F568,BY_IND_Demand_Drivers!$B$5:$J$100,7,FALSE)</f>
        <v>0.74853895684911964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50"/>
        <v>0.6</v>
      </c>
    </row>
    <row r="569" spans="1:14">
      <c r="A569" s="16">
        <f t="shared" si="49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 t="shared" si="46"/>
        <v>0.45630934809522333</v>
      </c>
      <c r="H569" s="16">
        <f t="shared" si="47"/>
        <v>0</v>
      </c>
      <c r="I569" s="16">
        <f t="shared" si="48"/>
        <v>0</v>
      </c>
      <c r="K569" s="16">
        <f>VLOOKUP($D569,'Growth rate'!$B$3:$S$93,6,FALSE)*VLOOKUP($F569,BY_IND_Demand_Drivers!$B$5:$J$100,7,FALSE)</f>
        <v>0.76051558015870557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50"/>
        <v>0.6</v>
      </c>
    </row>
    <row r="570" spans="1:14">
      <c r="A570" s="16">
        <f t="shared" si="49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 t="shared" si="46"/>
        <v>0.46361029766474693</v>
      </c>
      <c r="H570" s="16">
        <f t="shared" si="47"/>
        <v>0</v>
      </c>
      <c r="I570" s="16">
        <f t="shared" si="48"/>
        <v>0</v>
      </c>
      <c r="K570" s="16">
        <f>VLOOKUP($D570,'Growth rate'!$B$3:$S$93,6,FALSE)*VLOOKUP($F570,BY_IND_Demand_Drivers!$B$5:$J$100,7,FALSE)</f>
        <v>0.77268382944124492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50"/>
        <v>0.6</v>
      </c>
    </row>
    <row r="571" spans="1:14">
      <c r="A571" s="16">
        <f t="shared" si="49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 t="shared" si="46"/>
        <v>0.47102806242738293</v>
      </c>
      <c r="H571" s="16">
        <f t="shared" si="47"/>
        <v>0</v>
      </c>
      <c r="I571" s="16">
        <f t="shared" si="48"/>
        <v>0</v>
      </c>
      <c r="K571" s="16">
        <f>VLOOKUP($D571,'Growth rate'!$B$3:$S$93,6,FALSE)*VLOOKUP($F571,BY_IND_Demand_Drivers!$B$5:$J$100,7,FALSE)</f>
        <v>0.78504677071230489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50"/>
        <v>0.6</v>
      </c>
    </row>
    <row r="572" spans="1:14">
      <c r="A572" s="16">
        <f t="shared" si="49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 t="shared" si="46"/>
        <v>0.47856451142622108</v>
      </c>
      <c r="H572" s="16">
        <f t="shared" si="47"/>
        <v>0</v>
      </c>
      <c r="I572" s="16">
        <f t="shared" si="48"/>
        <v>0</v>
      </c>
      <c r="K572" s="16">
        <f>VLOOKUP($D572,'Growth rate'!$B$3:$S$93,6,FALSE)*VLOOKUP($F572,BY_IND_Demand_Drivers!$B$5:$J$100,7,FALSE)</f>
        <v>0.79760751904370186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50"/>
        <v>0.6</v>
      </c>
    </row>
    <row r="573" spans="1:14">
      <c r="A573" s="16">
        <f t="shared" si="49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 t="shared" si="46"/>
        <v>0.48622154360904057</v>
      </c>
      <c r="H573" s="16">
        <f t="shared" si="47"/>
        <v>0</v>
      </c>
      <c r="I573" s="16">
        <f t="shared" si="48"/>
        <v>0</v>
      </c>
      <c r="K573" s="16">
        <f>VLOOKUP($D573,'Growth rate'!$B$3:$S$93,6,FALSE)*VLOOKUP($F573,BY_IND_Demand_Drivers!$B$5:$J$100,7,FALSE)</f>
        <v>0.81036923934840099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50"/>
        <v>0.6</v>
      </c>
    </row>
    <row r="574" spans="1:14">
      <c r="A574" s="16">
        <f t="shared" si="49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 t="shared" si="46"/>
        <v>0.49400108830678524</v>
      </c>
      <c r="H574" s="16">
        <f t="shared" si="47"/>
        <v>0</v>
      </c>
      <c r="I574" s="16">
        <f t="shared" si="48"/>
        <v>0</v>
      </c>
      <c r="K574" s="16">
        <f>VLOOKUP($D574,'Growth rate'!$B$3:$S$93,6,FALSE)*VLOOKUP($F574,BY_IND_Demand_Drivers!$B$5:$J$100,7,FALSE)</f>
        <v>0.8233351471779754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50"/>
        <v>0.6</v>
      </c>
    </row>
    <row r="575" spans="1:14">
      <c r="A575" s="16">
        <f t="shared" si="49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 t="shared" si="46"/>
        <v>0.50190510571969371</v>
      </c>
      <c r="H575" s="16">
        <f t="shared" si="47"/>
        <v>0</v>
      </c>
      <c r="I575" s="16">
        <f t="shared" si="48"/>
        <v>0</v>
      </c>
      <c r="K575" s="16">
        <f>VLOOKUP($D575,'Growth rate'!$B$3:$S$93,6,FALSE)*VLOOKUP($F575,BY_IND_Demand_Drivers!$B$5:$J$100,7,FALSE)</f>
        <v>0.83650850953282296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50"/>
        <v>0.6</v>
      </c>
    </row>
    <row r="576" spans="1:14">
      <c r="A576" s="16">
        <f t="shared" si="49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 t="shared" si="46"/>
        <v>0.50993558741120892</v>
      </c>
      <c r="H576" s="16">
        <f t="shared" si="47"/>
        <v>0</v>
      </c>
      <c r="I576" s="16">
        <f t="shared" si="48"/>
        <v>0</v>
      </c>
      <c r="K576" s="16">
        <f>VLOOKUP($D576,'Growth rate'!$B$3:$S$93,6,FALSE)*VLOOKUP($F576,BY_IND_Demand_Drivers!$B$5:$J$100,7,FALSE)</f>
        <v>0.84989264568534828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50"/>
        <v>0.6</v>
      </c>
    </row>
    <row r="577" spans="1:14">
      <c r="A577" s="16">
        <f t="shared" si="49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 t="shared" si="46"/>
        <v>0.51809455680978822</v>
      </c>
      <c r="H577" s="16">
        <f t="shared" si="47"/>
        <v>0</v>
      </c>
      <c r="I577" s="16">
        <f t="shared" si="48"/>
        <v>0</v>
      </c>
      <c r="K577" s="16">
        <f>VLOOKUP($D577,'Growth rate'!$B$3:$S$93,6,FALSE)*VLOOKUP($F577,BY_IND_Demand_Drivers!$B$5:$J$100,7,FALSE)</f>
        <v>0.86349092801631377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50"/>
        <v>0.6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K4*$N4</f>
        <v>45.651045243564397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45.651045243564397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 t="shared" ref="G5:G68" si="0">K5*$N5</f>
        <v>46.403159241053615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46.403159241053615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 t="shared" si="0"/>
        <v>47.155273238542826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47.155273238542826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 t="shared" si="0"/>
        <v>47.907387236032044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47.907387236032044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 t="shared" si="0"/>
        <v>48.659501233521254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48.659501233521254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 t="shared" si="0"/>
        <v>49.411615231010458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49.411615231010458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 t="shared" si="0"/>
        <v>45.147356305649708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50.163729228499676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 t="shared" si="0"/>
        <v>45.315100471130108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50.915843225988887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 t="shared" si="0"/>
        <v>45.467802356660734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51.667957223478105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 t="shared" si="0"/>
        <v>45.605461962241563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52.420071220967316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 t="shared" si="0"/>
        <v>45.728079287872617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53.172185218456534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 t="shared" si="0"/>
        <v>45.835654333553883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53.924299215945744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 t="shared" si="0"/>
        <v>45.791496066251767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54.676413213434948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 t="shared" si="0"/>
        <v>45.728534949012435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55.428527210924166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 t="shared" si="0"/>
        <v>45.646770981835871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56.180641208413377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 t="shared" si="0"/>
        <v>45.54620416472207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56.932755205902595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 t="shared" si="0"/>
        <v>45.426834497671045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57.684869203391806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 t="shared" si="0"/>
        <v>45.288661980682789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58.436983200881023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 t="shared" si="0"/>
        <v>45.131686613757303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59.189097198370234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 t="shared" si="0"/>
        <v>44.955908396894586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59.941211195859452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 t="shared" si="0"/>
        <v>44.761327330094637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60.69332519334867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 t="shared" si="0"/>
        <v>44.547943413357466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61.445439190837881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 t="shared" si="0"/>
        <v>44.315756646683042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62.197553188327085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 t="shared" si="0"/>
        <v>44.064767030071408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62.949667185816303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 t="shared" si="0"/>
        <v>43.794974563522544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63.701781183305513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 t="shared" si="0"/>
        <v>43.506379247036442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64.453895180794731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 t="shared" si="0"/>
        <v>43.198981080613116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65.206009178283949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 t="shared" si="0"/>
        <v>42.872780064252545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65.958123175773153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 t="shared" si="0"/>
        <v>42.527776197954751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66.710237173262357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 t="shared" si="0"/>
        <v>42.163969481719732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67.462351170751575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 t="shared" si="0"/>
        <v>41.781359915547483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68.214465168240793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 t="shared" si="0"/>
        <v>41.379947499438003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68.96657916573001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 t="shared" si="0"/>
        <v>42.042026659429013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70.070044432381692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 t="shared" si="0"/>
        <v>42.714699085979866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71.191165143299784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 t="shared" si="0"/>
        <v>43.398134271355552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72.330223785592594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 t="shared" si="0"/>
        <v>44.092504419697242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73.487507366162077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 t="shared" si="0"/>
        <v>44.797984490412396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74.663307484020663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 t="shared" si="0"/>
        <v>45.514752242258993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75.857920403764993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 t="shared" si="0"/>
        <v>46.242988278135144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77.071647130225244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 t="shared" si="0"/>
        <v>46.9828760905853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78.304793484308831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 t="shared" si="0"/>
        <v>47.734602108034672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79.557670180057784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 t="shared" si="0"/>
        <v>48.498355741763227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80.830592902938719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 t="shared" si="0"/>
        <v>49.274329433631436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82.123882389385727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 t="shared" si="0"/>
        <v>50.062718704569541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83.437864507615899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 t="shared" si="0"/>
        <v>50.863722203842649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84.77287033973775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 t="shared" si="0"/>
        <v>51.677541759104145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86.129236265173574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 t="shared" si="0"/>
        <v>52.504382427249809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87.507304045416348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 t="shared" si="0"/>
        <v>53.344452546085812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88.907420910143017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 t="shared" si="0"/>
        <v>54.197963786823173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90.329939644705291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 t="shared" si="0"/>
        <v>55.065131207412357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91.775218679020597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 t="shared" si="0"/>
        <v>55.946173306730941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93.243622177884902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 t="shared" si="0"/>
        <v>56.841312079638641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94.735520132731068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 t="shared" si="0"/>
        <v>57.750773072912864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96.251288454854773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 t="shared" si="0"/>
        <v>58.674785442079461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97.791309070132442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 t="shared" si="0"/>
        <v>59.613582009152729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99.355970015254556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 t="shared" si="0"/>
        <v>60.56739932129917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100.94566553549862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 t="shared" si="0"/>
        <v>61.536477710439968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102.56079618406662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 t="shared" si="0"/>
        <v>62.521061353806999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104.20176892301167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 t="shared" si="0"/>
        <v>63.521398335467907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105.86899722577985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 t="shared" si="0"/>
        <v>64.5377407088354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107.56290118139233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 t="shared" si="0"/>
        <v>65.570344560176778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109.28390760029463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 t="shared" si="0"/>
        <v>66.619470073139595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111.03245012189933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 t="shared" si="0"/>
        <v>67.685381594309831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112.80896932384972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 t="shared" si="0"/>
        <v>68.768347699818804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114.61391283303135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 t="shared" si="0"/>
        <v>69.868641263015903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116.44773543835984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 t="shared" ref="G69:G132" si="5">K69*$N69</f>
        <v>70.986539523224138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118.31089920537357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 t="shared" si="5"/>
        <v>72.122324155595749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120.20387359265958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 t="shared" si="5"/>
        <v>73.276281342085298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122.12713557014216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 t="shared" si="5"/>
        <v>74.448701843558652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124.08116973926442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 t="shared" si="5"/>
        <v>75.639881073055591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126.06646845509266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 t="shared" si="5"/>
        <v>76.850119170224488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128.08353195037415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 t="shared" si="5"/>
        <v>78.079721076948061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130.1328684615801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 t="shared" si="5"/>
        <v>79.328996614179246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132.21499435696541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 t="shared" si="5"/>
        <v>80.598260560006125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134.33043426667689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 t="shared" si="5"/>
        <v>81.887832728966217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136.47972121494371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 t="shared" si="5"/>
        <v>83.198038052629684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138.6633967543828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 t="shared" si="5"/>
        <v>84.529206661471775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140.88201110245296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 t="shared" si="5"/>
        <v>85.88167396805531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143.13612328009219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 t="shared" si="5"/>
        <v>87.255780751544194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145.42630125257367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 t="shared" si="5"/>
        <v>88.6518732435689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147.75312207261484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 t="shared" si="5"/>
        <v>90.070303215466012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150.11717202577668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 t="shared" si="5"/>
        <v>91.511428066913481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152.51904677818914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 t="shared" si="5"/>
        <v>5.5765483485148497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5.5765483485148497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 t="shared" si="5"/>
        <v>5.6684235738950317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5.6684235738950317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 t="shared" si="5"/>
        <v>5.7602987992752146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5.7602987992752146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 t="shared" si="5"/>
        <v>5.8521740246553966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5.8521740246553966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 t="shared" si="5"/>
        <v>5.9440492500355795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5.9440492500355795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 t="shared" si="5"/>
        <v>6.0359244754157606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6.0359244754157606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 t="shared" si="5"/>
        <v>5.5150197307163484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6.1277997007959426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 t="shared" si="5"/>
        <v>5.5355106842967512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6.2196749261761246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 t="shared" si="5"/>
        <v>5.5541641333695511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6.3115501515563075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 t="shared" si="5"/>
        <v>5.5709800779347463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6.4034253769364895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 t="shared" si="5"/>
        <v>5.5859585179923386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6.4953006023166724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 t="shared" si="5"/>
        <v>5.5990994535423262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6.5871758276968544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 t="shared" si="5"/>
        <v>5.5937052569520178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6.6790510530770355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 t="shared" si="5"/>
        <v>5.5860141797272043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6.7709262784572175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 t="shared" si="5"/>
        <v>5.5760262218678882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6.8628015038374004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 t="shared" si="5"/>
        <v>5.5637413833740652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6.9546767292175824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 t="shared" si="5"/>
        <v>5.5491596642457397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7.0465519545977653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 t="shared" si="5"/>
        <v>5.5322810644829081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7.1384271799779473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 t="shared" si="5"/>
        <v>5.5131055840855732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7.2303024053581293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 t="shared" si="5"/>
        <v>5.4916332230537339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7.3221776307383122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 t="shared" si="5"/>
        <v>5.4678639813873886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7.4140528561184942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 t="shared" si="5"/>
        <v>5.4417978590865408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7.5059280814986771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 t="shared" si="5"/>
        <v>5.413434856151186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7.5978033068788582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 t="shared" si="5"/>
        <v>5.3827749725813279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7.6896785322590402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 t="shared" si="5"/>
        <v>5.3498182083769663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7.7815537576392231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 t="shared" si="5"/>
        <v>5.3145645635380978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7.8734289830194051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 t="shared" si="5"/>
        <v>5.2770140380647259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7.9653042083995871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 t="shared" si="5"/>
        <v>5.2371666319568488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8.0571794337797691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 t="shared" si="5"/>
        <v>5.1950223452144684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8.1490546591599511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 t="shared" si="5"/>
        <v>5.1505811778375836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8.2409298845401331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 t="shared" si="5"/>
        <v>5.1038431298261928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8.3328051099203151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 t="shared" si="5"/>
        <v>5.0548082011802977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8.4246803353004971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 t="shared" si="5"/>
        <v>5.1356851323991846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8.5594752206653073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 t="shared" si="5"/>
        <v>5.2178560945175709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8.6964268241959513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 t="shared" si="5"/>
        <v>5.3013417920298513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8.8355696533830859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 t="shared" si="5"/>
        <v>5.3861632607023298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8.9769387678372166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 t="shared" si="5"/>
        <v>5.4723418728735664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9.1205697881226104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 t="shared" si="5"/>
        <v>5.5598993428395431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9.2664989047325719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 t="shared" si="5"/>
        <v>5.6488577323249762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9.414762887208294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 t="shared" si="5"/>
        <v>5.739239456042176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9.5653990934036273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 t="shared" si="5"/>
        <v>5.8310672873388505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9.7184454788980847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 t="shared" si="5"/>
        <v>5.9243643639362729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9.8739406065604545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 t="shared" si="5"/>
        <v>6.0191541937592525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10.031923656265421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 t="shared" si="5"/>
        <v>6.1154606608594015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10.192434434765669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 t="shared" si="5"/>
        <v>6.2133080314331508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10.355513385721919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 t="shared" si="5"/>
        <v>6.3127209599360823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10.521201599893471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 t="shared" si="5"/>
        <v>6.4137244952950594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10.689540825491767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 t="shared" ref="G133:G196" si="11">K133*$N133</f>
        <v>6.5163440872197809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10.860573478699635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 t="shared" si="11"/>
        <v>6.6206055926152976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11.034342654358829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 t="shared" si="11"/>
        <v>6.7265352820971422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11.210892136828571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 t="shared" si="11"/>
        <v>6.8341598466106959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11.390266411017826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 t="shared" si="11"/>
        <v>6.9435064041564667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11.572510673594111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 t="shared" si="11"/>
        <v>7.0546025066229712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11.757670844371619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 t="shared" si="11"/>
        <v>7.167476146728939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11.945793577881565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 t="shared" si="11"/>
        <v>7.2821557650766007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12.136926275127669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 t="shared" si="11"/>
        <v>7.3986702573178267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12.331117095529711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 t="shared" si="11"/>
        <v>7.5170489814349128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12.528414969058188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 t="shared" si="11"/>
        <v>7.6373217651378704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12.728869608563118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 t="shared" si="11"/>
        <v>7.7595189133800755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12.932531522300126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 t="shared" si="11"/>
        <v>7.8836712159941573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13.139452026656929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 t="shared" si="11"/>
        <v>8.0098099554500646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13.349683259083442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 t="shared" si="11"/>
        <v>8.1379669147372642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13.563278191228775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 t="shared" si="11"/>
        <v>8.2681743853730616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13.780290642288437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 t="shared" si="11"/>
        <v>8.4004651755390327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14.000775292565056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 t="shared" si="11"/>
        <v>8.5348726183476558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14.224787697246095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 t="shared" si="11"/>
        <v>8.6714305802412177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14.452384300402031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 t="shared" si="11"/>
        <v>8.8101734695250791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14.683622449208466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 t="shared" si="11"/>
        <v>8.9511362450374818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14.918560408395804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 t="shared" si="11"/>
        <v>9.0943544249580821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15.157257374930136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 t="shared" si="11"/>
        <v>9.2398640957574099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15.399773492929018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 t="shared" si="11"/>
        <v>9.3877019212895298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15.646169868815884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 t="shared" si="11"/>
        <v>9.5379051520301612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15.896508586716935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 t="shared" si="11"/>
        <v>9.6905116344626467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16.150852724104411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 t="shared" si="11"/>
        <v>9.8455598206140493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16.409266367690083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 t="shared" si="11"/>
        <v>10.003088777743875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16.671814629573124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 t="shared" si="11"/>
        <v>10.163138198187776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16.938563663646292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 t="shared" si="11"/>
        <v>10.325748409358782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17.209580682264637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 t="shared" si="11"/>
        <v>10.49096038390852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17.484933973180869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 t="shared" si="11"/>
        <v>10.658815750051057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17.764692916751763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 t="shared" si="11"/>
        <v>10.829356802051874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18.048928003419793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 t="shared" si="11"/>
        <v>11.002626510884705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18.337710851474508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 t="shared" si="11"/>
        <v>11.178668535058861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18.631114225098102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 t="shared" si="11"/>
        <v>4.4459983603960396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4.4459983603960396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 t="shared" si="11"/>
        <v>4.519247452105267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4.519247452105267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 t="shared" si="11"/>
        <v>4.5924965438144953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4.5924965438144953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 t="shared" si="11"/>
        <v>4.6657456355237228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4.6657456355237228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 t="shared" si="11"/>
        <v>4.7389947272329511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4.7389947272329511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 t="shared" si="11"/>
        <v>4.8122438189421777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4.8122438189421777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 t="shared" si="11"/>
        <v>4.3969436195862652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4.885492910651406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 t="shared" si="11"/>
        <v>4.4132803821009636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4.9587420023606334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 t="shared" si="11"/>
        <v>4.4281521627814788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5.0319910940698618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 t="shared" si="11"/>
        <v>4.4415589616278073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5.1052401857790892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 t="shared" si="11"/>
        <v>4.4535007786399534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5.1784892774883176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 t="shared" si="11"/>
        <v>4.4639776138179128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5.251738369197545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 t="shared" si="11"/>
        <v>4.4596769985094209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5.3249874609067716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 t="shared" si="11"/>
        <v>4.4535451559081993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5.3982365526159999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 t="shared" si="11"/>
        <v>4.4455820860142472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5.4714856443252273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 t="shared" si="11"/>
        <v>4.4357877888275645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5.5447347360344557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 t="shared" si="11"/>
        <v>4.4241622643481504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5.6179838277436831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 t="shared" si="11"/>
        <v>4.4107055125760057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5.6912329194529114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 t="shared" si="11"/>
        <v>4.3954175335111305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5.7644820111621389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 t="shared" si="11"/>
        <v>4.3782983271535256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5.8377311028713672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 t="shared" si="11"/>
        <v>4.3593478935031884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5.9109801945805946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 t="shared" si="11"/>
        <v>4.3385662325601215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5.984229286289823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 t="shared" si="11"/>
        <v>4.3159533443243223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6.0574783779990495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 t="shared" si="11"/>
        <v>4.2915092287957934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6.130727469708277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 t="shared" si="11"/>
        <v>4.2652338859745349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6.2039765614175053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 t="shared" si="11"/>
        <v>4.237127315860544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6.2772256531267328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 t="shared" si="11"/>
        <v>4.2071895184538244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6.3504747448359611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 t="shared" si="11"/>
        <v>4.1754204937543715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6.4237238365451876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 t="shared" si="11"/>
        <v>4.1418202417621899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6.496972928254416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 t="shared" ref="G197:G260" si="17">K197*$N197</f>
        <v>4.1063887624772768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6.5702220199636434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 t="shared" si="17"/>
        <v>4.0691260558996332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6.6434711116728717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 t="shared" si="17"/>
        <v>4.030032122029259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6.7167202033820992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 t="shared" si="17"/>
        <v>4.0945126359817277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6.8241877266362136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 t="shared" si="17"/>
        <v>4.160024838157435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6.9333747302623916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 t="shared" si="17"/>
        <v>4.2265852355679545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7.0443087259465909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 t="shared" si="17"/>
        <v>4.2942105993370419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7.1570176655617361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 t="shared" si="17"/>
        <v>4.3629179689264337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7.2715299482107225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 t="shared" si="17"/>
        <v>4.4327246564292571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7.3878744273820951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 t="shared" si="17"/>
        <v>4.5036482509321258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7.5060804182202094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 t="shared" si="17"/>
        <v>4.5757066229470391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7.6261777049117319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 t="shared" si="17"/>
        <v>4.6489179289141926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7.7481965481903208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 t="shared" si="17"/>
        <v>4.7233006157768189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7.8721676929613658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 t="shared" si="17"/>
        <v>4.7988734256292478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7.9981223760487472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 t="shared" si="17"/>
        <v>4.8756554004393164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8.1260923340655271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 t="shared" si="17"/>
        <v>4.9536658868463457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8.2561098114105764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 t="shared" si="17"/>
        <v>5.0329245410358867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8.3882075683931454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 t="shared" si="17"/>
        <v>5.1134513336924616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8.5224188894874366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 t="shared" si="17"/>
        <v>5.1952665550315418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8.658777591719236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 t="shared" si="17"/>
        <v>5.2783908199120457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8.7973180331867429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 t="shared" si="17"/>
        <v>5.3628450730306394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8.9380751217177323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 t="shared" si="17"/>
        <v>5.4486505941991288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9.0810843236652143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 t="shared" si="17"/>
        <v>5.535829003706314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9.226381672843857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 t="shared" si="17"/>
        <v>5.6244022677656158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9.3740037796093603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 t="shared" si="17"/>
        <v>5.7143927040498665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9.5239878400831106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 t="shared" si="17"/>
        <v>5.805822987314663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9.6763716455244388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 t="shared" si="17"/>
        <v>5.8987161551116971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9.8311935918528288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 t="shared" si="17"/>
        <v>5.9930956135934847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9.9884926893224755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 t="shared" si="17"/>
        <v>6.088985143410981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10.148308572351635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 t="shared" si="17"/>
        <v>6.186408905705556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10.31068150950926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 t="shared" si="17"/>
        <v>6.2853914481968456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10.475652413661409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 t="shared" si="17"/>
        <v>6.3859577113679951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10.643262852279992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 t="shared" si="17"/>
        <v>6.4881330347498825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10.813555057916471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 t="shared" si="17"/>
        <v>6.5919431633058814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10.986571938843136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 t="shared" si="17"/>
        <v>6.6974142539187769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11.162357089864628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 t="shared" si="17"/>
        <v>6.8045728819814766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11.340954803302461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 t="shared" si="17"/>
        <v>6.9134460480931796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11.5224100801553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 t="shared" si="17"/>
        <v>7.0240611848626715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11.706768641437787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 t="shared" si="17"/>
        <v>7.1364461638204757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11.894076939700794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 t="shared" si="17"/>
        <v>7.2506293024416033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12.084382170736006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 t="shared" si="17"/>
        <v>7.3666393712806686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12.277732285467781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 t="shared" si="17"/>
        <v>7.4845056012211595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12.474176002035266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 t="shared" si="17"/>
        <v>7.6042576908406971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12.673762818067829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 t="shared" si="17"/>
        <v>7.7259258138941496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12.876543023156916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 t="shared" si="17"/>
        <v>7.8495406269164576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13.08256771152743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 t="shared" si="17"/>
        <v>7.9751332769471208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13.291888794911868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 t="shared" si="17"/>
        <v>8.1027354093782744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13.504559015630457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 t="shared" si="17"/>
        <v>8.2323791759283278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13.720631959880548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 t="shared" si="17"/>
        <v>8.3640972427431812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13.940162071238635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 t="shared" si="17"/>
        <v>8.4979227986270711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14.163204664378453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 t="shared" si="17"/>
        <v>8.6338895634051056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14.389815939008509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 t="shared" si="17"/>
        <v>8.7720317964195864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14.620052994032646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 t="shared" si="17"/>
        <v>8.9123843051623002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14.853973841937167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 t="shared" si="17"/>
        <v>6.11208270891089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6.11208270891089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 t="shared" si="17"/>
        <v>6.2127810157000809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6.2127810157000809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 t="shared" si="17"/>
        <v>6.3134793224892718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6.3134793224892718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 t="shared" si="17"/>
        <v>6.4141776292784627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6.4141776292784627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 t="shared" si="17"/>
        <v>6.5148759360676536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6.5148759360676536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 t="shared" si="17"/>
        <v>6.6155742428568427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6.6155742428568427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 t="shared" si="17"/>
        <v>6.0446452946814304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6.7162725496460336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 t="shared" si="17"/>
        <v>6.06710406222735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6.8169708564352245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 t="shared" si="17"/>
        <v>6.0875488636374859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6.9176691632244154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 t="shared" si="17"/>
        <v>6.1059796989118365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7.0183674700136054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 t="shared" si="17"/>
        <v>6.1223965680504051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7.1190657768027963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 t="shared" ref="G261:G324" si="23">K261*$N261</f>
        <v>6.1367994710531892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7.2197640835919872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 t="shared" si="23"/>
        <v>6.1308872519442357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7.3204623903811763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 t="shared" si="23"/>
        <v>6.1224575751655523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7.4211606971703672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 t="shared" si="23"/>
        <v>6.111510440717141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7.5218590039595581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 t="shared" si="23"/>
        <v>6.098045848598999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7.622557310748749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 t="shared" si="23"/>
        <v>6.0820637988111272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7.7232556175379399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 t="shared" si="23"/>
        <v>6.0635642913535257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7.8239539243271308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 t="shared" si="23"/>
        <v>6.0425473262261953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7.9246522311163217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 t="shared" si="23"/>
        <v>6.0190129034291342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8.0253505379055117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 t="shared" si="23"/>
        <v>5.9929610229623425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8.1260488446947026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 t="shared" si="23"/>
        <v>5.9643916848258227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8.2267471514838935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 t="shared" si="23"/>
        <v>5.9333048890195705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8.3274454582730826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 t="shared" si="23"/>
        <v>5.8997006355435913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8.4281437650622735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 t="shared" si="23"/>
        <v>5.8635789243978813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8.5288420718514644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 t="shared" si="23"/>
        <v>5.8249397555824416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8.6295403786406553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 t="shared" si="23"/>
        <v>5.783783129097273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8.7302386854298462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 t="shared" si="23"/>
        <v>5.740109044942372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8.8309369922190353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 t="shared" si="23"/>
        <v>5.6939175031177438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8.9316352990082262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 t="shared" si="23"/>
        <v>5.6452085036233859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9.0323336057974171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 t="shared" si="23"/>
        <v>5.5939820464592964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9.133031912586608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 t="shared" si="23"/>
        <v>5.540238131625479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9.2337302193757989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 t="shared" si="23"/>
        <v>5.6288819417314881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9.3814699028858133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 t="shared" si="23"/>
        <v>5.7189440527991904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9.5315734213319843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 t="shared" si="23"/>
        <v>5.8104471576439778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9.6840785960732969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 t="shared" si="23"/>
        <v>5.9034143121662819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9.8390238536104704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 t="shared" si="23"/>
        <v>5.9978689411609416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9.996448235268236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 t="shared" si="23"/>
        <v>6.0938348442195167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10.156391407032528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 t="shared" si="23"/>
        <v>6.1913362017270295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10.31889366954505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 t="shared" si="23"/>
        <v>6.2903975809546617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10.483995968257769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 t="shared" si="23"/>
        <v>6.3910439422499374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10.651739903749895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 t="shared" si="23"/>
        <v>6.4933006453259363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10.822167742209894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 t="shared" si="23"/>
        <v>6.5971934556511505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10.99532242608525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 t="shared" si="23"/>
        <v>6.7027485509415694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11.171247584902616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 t="shared" si="23"/>
        <v>6.8099925277566351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11.349987546261058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 t="shared" si="23"/>
        <v>6.9189524082007408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11.531587347001235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 t="shared" si="23"/>
        <v>7.0296556467319524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11.716092744553254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 t="shared" si="23"/>
        <v>7.1421301370796639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11.903550228466107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 t="shared" si="23"/>
        <v>7.2564042192729374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12.094007032121564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 t="shared" si="23"/>
        <v>7.3725066867813061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12.287511144635511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 t="shared" si="23"/>
        <v>7.4904667937698051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12.484111322949676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 t="shared" si="23"/>
        <v>7.6103142624701237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12.683857104116873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 t="shared" si="23"/>
        <v>7.7320792906696454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12.886798817782743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 t="shared" si="23"/>
        <v>7.8557925593203599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13.092987598867268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 t="shared" si="23"/>
        <v>7.9814852402694845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13.302475400449142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 t="shared" si="23"/>
        <v>8.1091890041137962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13.515315006856328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 t="shared" si="23"/>
        <v>8.2389360281796176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13.731560046966031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 t="shared" si="23"/>
        <v>8.3707590046304912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13.951265007717486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 t="shared" si="23"/>
        <v>8.5046911487045787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14.174485247840964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 t="shared" si="23"/>
        <v>8.6407662070838516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14.401277011806421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 t="shared" si="23"/>
        <v>8.7790184663971953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14.631697443995325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 t="shared" si="23"/>
        <v>8.91948276185955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14.865804603099249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 t="shared" si="23"/>
        <v>9.0621944860493038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15.10365747674884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 t="shared" si="23"/>
        <v>9.207189597826094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15.345315996376824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 t="shared" si="23"/>
        <v>9.3545046313913094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15.590841052318851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 t="shared" si="23"/>
        <v>9.5041767054935704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15.840294509155951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 t="shared" si="23"/>
        <v>9.6562435327814686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16.093739221302449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 t="shared" si="23"/>
        <v>9.8107434293059743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16.35123904884329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 t="shared" si="23"/>
        <v>9.9677153241748702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16.612858873624784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 t="shared" si="23"/>
        <v>10.127198769361668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16.87866461560278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 t="shared" si="23"/>
        <v>10.289233949671454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17.148723249452424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 t="shared" si="23"/>
        <v>10.453861692866198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17.423102821443663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 t="shared" si="23"/>
        <v>10.621123479952058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17.701872466586764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 t="shared" si="23"/>
        <v>10.791061455631292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17.985102426052155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 t="shared" si="23"/>
        <v>10.963718438921394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18.27286406486899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 t="shared" ref="G325:G388" si="28">K325*$N325</f>
        <v>11.139137933944134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18.565229889906892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 t="shared" si="28"/>
        <v>11.317364140887243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18.862273568145405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 t="shared" si="28"/>
        <v>11.498441967141439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19.164069945235731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 t="shared" si="28"/>
        <v>11.6824170386157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19.4706950643595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 t="shared" si="28"/>
        <v>11.869335711233553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19.782226185389256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 t="shared" si="28"/>
        <v>12.059245082613289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20.098741804355484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 t="shared" si="28"/>
        <v>12.252193003935103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20.420321673225171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 t="shared" si="28"/>
        <v>29.949192784158399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29.949192784158399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 t="shared" si="28"/>
        <v>30.442614281657274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30.442614281657274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 t="shared" si="28"/>
        <v>30.936035779156153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30.936035779156153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 t="shared" si="28"/>
        <v>31.429457276655029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31.429457276655029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 t="shared" si="28"/>
        <v>31.922878774153904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31.922878774153904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 t="shared" si="28"/>
        <v>32.416300271652773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32.416300271652773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 t="shared" si="28"/>
        <v>29.618749592236487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32.909721769151652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 t="shared" si="28"/>
        <v>29.728797507318973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33.403143266650531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 t="shared" si="28"/>
        <v>29.828976992451476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33.896564764149403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 t="shared" si="28"/>
        <v>29.919288047634005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34.389986261648282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 t="shared" si="28"/>
        <v>29.999730672866558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34.883407759147161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 t="shared" si="28"/>
        <v>30.070304868149126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35.376829256646033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 t="shared" si="28"/>
        <v>30.041335006596359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35.870250754144905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 t="shared" si="28"/>
        <v>30.00002960760612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36.363672251643784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 t="shared" si="28"/>
        <v>29.946388671178408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36.857093749142656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 t="shared" si="28"/>
        <v>29.880412197313227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37.350515246641535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 t="shared" si="28"/>
        <v>29.80210018601057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37.843936744140407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 t="shared" si="28"/>
        <v>29.711452637270444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38.337358241639286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 t="shared" si="28"/>
        <v>29.608469551092849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38.830779739138165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 t="shared" si="28"/>
        <v>29.493150927477778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39.324201236637037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 t="shared" si="28"/>
        <v>29.365496766425235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39.817622734135917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 t="shared" si="28"/>
        <v>29.225507067935226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40.311044231634796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 t="shared" si="28"/>
        <v>29.07318183200773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40.804465729133661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 t="shared" si="28"/>
        <v>28.908521058642776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41.29788722663254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 t="shared" si="28"/>
        <v>28.73152474784035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41.791308724131419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 t="shared" si="28"/>
        <v>28.542192899600444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42.284730221630291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 t="shared" si="28"/>
        <v>28.340525513923073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42.77815171912917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 t="shared" si="28"/>
        <v>28.126522590808225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43.271573216628042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 t="shared" si="28"/>
        <v>27.900184130255905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43.764994714126914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 t="shared" si="28"/>
        <v>27.66151013226612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44.258416211625793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 t="shared" si="28"/>
        <v>27.410500596838858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44.751837709124672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 t="shared" si="28"/>
        <v>27.147155523974124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45.245259206623544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 t="shared" si="28"/>
        <v>27.581510012357715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45.969183353929523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 t="shared" si="28"/>
        <v>28.022814172555435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46.704690287592392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 t="shared" si="28"/>
        <v>28.471179199316321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47.451965332193872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 t="shared" si="28"/>
        <v>28.926718066505387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48.211196777508981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 t="shared" si="28"/>
        <v>29.389545555569466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48.982575925949114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 t="shared" si="28"/>
        <v>29.859778284458578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49.766297140764301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 t="shared" si="28"/>
        <v>30.337534737009921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50.562557895016539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 t="shared" si="28"/>
        <v>30.822935292802079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51.371558821336798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 t="shared" si="28"/>
        <v>31.316102257486914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52.193503762478194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 t="shared" si="28"/>
        <v>31.817159893606703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53.02859982267784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 t="shared" si="28"/>
        <v>32.326234451904412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53.877057419840689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 t="shared" si="28"/>
        <v>32.843454203134883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54.739090338558142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 t="shared" si="28"/>
        <v>33.36894947038504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55.614915783975071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 t="shared" si="28"/>
        <v>33.902852661911204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56.504754436518674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 t="shared" si="28"/>
        <v>34.445298304501783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57.408830507502969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 t="shared" si="28"/>
        <v>34.996423077373812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58.327371795623023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 t="shared" si="28"/>
        <v>35.55636584661179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59.260609744352983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 t="shared" si="28"/>
        <v>36.125267700157586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60.208779500262644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 t="shared" si="28"/>
        <v>36.703271983360096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61.172119972266835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 t="shared" si="28"/>
        <v>37.290524335093863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62.150873891823103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 t="shared" si="28"/>
        <v>37.887172724455368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63.145287874092283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 t="shared" si="28"/>
        <v>38.493367488046658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64.155612480077764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 t="shared" si="28"/>
        <v>39.109261367855396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65.182102279758993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 t="shared" si="28"/>
        <v>39.735009549741079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66.225015916235137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 t="shared" si="28"/>
        <v>40.37076970253694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67.284616170894907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 t="shared" ref="G389:G452" si="33">K389*$N389</f>
        <v>41.016702017777533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68.361170029629221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 t="shared" si="33"/>
        <v>41.672969250061968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69.454948750103284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 t="shared" si="33"/>
        <v>42.339736758062962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70.566227930104944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 t="shared" si="33"/>
        <v>43.017172546191979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71.69528757698663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 t="shared" si="33"/>
        <v>43.705447306931042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72.84241217821841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 t="shared" si="33"/>
        <v>44.40473446384194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74.007890773069903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 t="shared" si="33"/>
        <v>45.115210215263424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75.192017025439043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 t="shared" si="33"/>
        <v>45.837053578707632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76.395089297846056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 t="shared" si="33"/>
        <v>46.57044643596695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77.617410726611581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 t="shared" si="33"/>
        <v>47.315573578942427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78.859289298237385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 t="shared" si="33"/>
        <v>48.072622756205519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80.121037927009198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 t="shared" si="33"/>
        <v>48.841784720304808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81.402974533841345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 t="shared" si="33"/>
        <v>49.623253275829676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82.7054221263828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 t="shared" si="33"/>
        <v>50.417225328242957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84.028708880404935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 t="shared" si="33"/>
        <v>51.223900933494839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85.373168222491401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 t="shared" si="33"/>
        <v>52.043483348430769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86.739138914051281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 t="shared" si="33"/>
        <v>52.87617908200567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88.12696513667612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 t="shared" si="33"/>
        <v>53.722197947317753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89.536996578862926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 t="shared" si="33"/>
        <v>54.581753114474836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90.969588524124731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 t="shared" si="33"/>
        <v>55.455061164306443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92.425101940510743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 t="shared" si="33"/>
        <v>56.342342142935344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93.903903571558914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 t="shared" si="33"/>
        <v>57.243819617222307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95.406366028703843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 t="shared" si="33"/>
        <v>58.159720731097863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96.932867885163105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 t="shared" si="33"/>
        <v>59.090276262795442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98.483793771325736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 t="shared" si="33"/>
        <v>60.035720683000157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100.05953447166694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 t="shared" si="33"/>
        <v>1.37367381386139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1.37367381386139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 t="shared" si="33"/>
        <v>1.3963054819399032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1.3963054819399032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 t="shared" si="33"/>
        <v>1.4189371500184167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1.4189371500184167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 t="shared" si="33"/>
        <v>1.4415688180969299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1.4415688180969299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 t="shared" si="33"/>
        <v>1.4642004861754434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1.4642004861754434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 t="shared" si="33"/>
        <v>1.4868321542539564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1.4868321542539564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 t="shared" si="33"/>
        <v>1.358517440099223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1.5094638223324699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 t="shared" si="33"/>
        <v>1.3635649864657751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1.5320954904109831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 t="shared" si="33"/>
        <v>1.3681598994707569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1.5547271584894964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 t="shared" si="33"/>
        <v>1.3723021791141685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1.5773588265680099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 t="shared" si="33"/>
        <v>1.3759918253960099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1.5999904946465231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 t="shared" si="33"/>
        <v>1.379228838316281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1.6226221627250366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 t="shared" si="33"/>
        <v>1.3779000832979729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1.6452538308035496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 t="shared" si="33"/>
        <v>1.376005536577702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1.6678854988820631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 t="shared" si="33"/>
        <v>1.3735451981554683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1.6905171669605763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 t="shared" si="33"/>
        <v>1.3705190680312715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1.7131488350390895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 t="shared" si="33"/>
        <v>1.3669271462051122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1.735780503117603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 t="shared" si="33"/>
        <v>1.3627694326769899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1.7584121711961163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 t="shared" si="33"/>
        <v>1.358045927446905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1.7810438392746297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 t="shared" si="33"/>
        <v>1.3527566305148573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1.803675507353143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 t="shared" si="33"/>
        <v>1.3469015418808465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1.8263071754316564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 t="shared" si="33"/>
        <v>1.340480661544873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1.8489388435101697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 t="shared" si="33"/>
        <v>1.3334939895069364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1.8715705115886829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 t="shared" si="33"/>
        <v>1.3259415257670373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1.8942021796671962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 t="shared" si="33"/>
        <v>1.3178232703251753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1.9168338477457094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 t="shared" si="33"/>
        <v>1.3091392231813503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1.9394655158242229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 t="shared" si="33"/>
        <v>1.2998893843355626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1.9620971839027361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 t="shared" si="33"/>
        <v>1.290073753787812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1.9847288519812494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 t="shared" si="33"/>
        <v>1.2796923315380986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2.0073605200597626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 t="shared" si="33"/>
        <v>1.2687451175864226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2.0299921881382761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 t="shared" si="33"/>
        <v>1.2572321119327832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2.0526238562167891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 t="shared" si="33"/>
        <v>1.2451533145771816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2.0752555242953026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 t="shared" si="33"/>
        <v>1.2650757676104167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2.1084596126840278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 t="shared" si="33"/>
        <v>1.2853169798921831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2.1421949664869717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 t="shared" si="33"/>
        <v>1.3058820515704581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2.1764700859507635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 t="shared" si="33"/>
        <v>1.3267761643955853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2.2112936073259757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 t="shared" si="33"/>
        <v>1.3480045830259146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2.2466743050431912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 t="shared" si="33"/>
        <v>1.3695726563543293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2.2826210939238822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 t="shared" si="33"/>
        <v>1.3914858188559989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2.3191430314266648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 t="shared" ref="G453:G516" si="39">K453*$N453</f>
        <v>1.4137495919576946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2.3562493199294909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 t="shared" si="39"/>
        <v>1.4363695854290179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2.3939493090483634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 t="shared" si="39"/>
        <v>1.4593514987958822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2.432252497993137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 t="shared" si="39"/>
        <v>1.4827011227766163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2.4711685379610273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 t="shared" si="39"/>
        <v>1.5064243407410423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2.5107072345684038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 t="shared" si="39"/>
        <v>1.5305271301928989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2.5508785503214981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 t="shared" si="39"/>
        <v>1.5550155642759853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2.5916926071266424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 t="shared" si="39"/>
        <v>1.579895813304401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2.6331596888406685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 t="shared" si="39"/>
        <v>1.6051741463172715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2.6752902438621193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 t="shared" si="39"/>
        <v>1.6308569326583477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2.7180948877639128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 t="shared" si="39"/>
        <v>1.6569506435808816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2.761584405968136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 t="shared" si="39"/>
        <v>1.6834618538781754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2.8057697564636257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 t="shared" si="39"/>
        <v>1.7103972435402262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2.8506620725670437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 t="shared" si="39"/>
        <v>1.7377635994368701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2.8962726657281168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 t="shared" si="39"/>
        <v>1.7655678170278599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2.9426130283797667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 t="shared" si="39"/>
        <v>1.7938169021003056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2.9896948368338427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 t="shared" si="39"/>
        <v>1.8225179725339105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3.0375299542231842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 t="shared" si="39"/>
        <v>1.8516782600944532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3.0861304334907556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 t="shared" si="39"/>
        <v>1.8813051122559643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3.1355085204266073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 t="shared" si="39"/>
        <v>1.9114059940520594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3.1856766567534325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 t="shared" si="39"/>
        <v>1.9419884899568927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3.2366474832614878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 t="shared" si="39"/>
        <v>1.9730603057962028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3.2884338429936717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 t="shared" si="39"/>
        <v>2.0046292706889424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3.3410487844815706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 t="shared" si="39"/>
        <v>2.0367033390199656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3.3945055650332758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 t="shared" si="39"/>
        <v>2.0692905924442853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3.4488176540738089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 t="shared" si="39"/>
        <v>2.1023992419233934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3.5039987365389895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 t="shared" si="39"/>
        <v>2.1360376297941679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3.5600627163236132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 t="shared" si="39"/>
        <v>2.1702142318708746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3.6170237197847914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 t="shared" si="39"/>
        <v>2.2049376595808092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3.6748960993013489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 t="shared" si="39"/>
        <v>2.240216662134102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3.7336944368901701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 t="shared" si="39"/>
        <v>2.2760601287282478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3.7934335478804129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 t="shared" si="39"/>
        <v>2.3124770907878998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3.8541284846464996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 t="shared" si="39"/>
        <v>2.3494767242405059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3.9157945404008432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 t="shared" si="39"/>
        <v>2.3870683518283542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3.9784472530472574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 t="shared" si="39"/>
        <v>2.425261445457608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4.0421024090960138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 t="shared" si="39"/>
        <v>2.4640656285849301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4.1067760476415502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 t="shared" si="39"/>
        <v>2.5034906786422888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4.1724844644038148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 t="shared" si="39"/>
        <v>2.5435465295005661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4.2392442158342769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 t="shared" si="39"/>
        <v>2.5842432739725751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4.3070721232876252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 t="shared" si="39"/>
        <v>2.6255911663561355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4.3759852772602263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 t="shared" si="39"/>
        <v>2.6676006250178341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4.4460010416963902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 t="shared" si="39"/>
        <v>2.7102822350181195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4.5171370583635326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 t="shared" si="39"/>
        <v>2.7536467507784095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4.5894112512973493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 t="shared" si="39"/>
        <v>0.161536134653465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0.161536134653465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 t="shared" si="39"/>
        <v>0.16419748856825409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0.16419748856825409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 t="shared" si="39"/>
        <v>0.16685884248304317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0.16685884248304317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 t="shared" si="39"/>
        <v>0.16952019639783225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0.16952019639783225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 t="shared" si="39"/>
        <v>0.17218155031262133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0.17218155031262133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 t="shared" si="39"/>
        <v>0.17484290422741036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0.17484290422741036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 t="shared" si="39"/>
        <v>0.15975383232797952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0.17750425814219944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 t="shared" si="39"/>
        <v>0.16034739473071979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0.18016561205698853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 t="shared" si="39"/>
        <v>0.1608877300551643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0.18282696597177761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 t="shared" si="39"/>
        <v>0.16137483830131302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0.18548831988656669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 t="shared" si="39"/>
        <v>0.16180871946916597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0.18814967380135578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 t="shared" si="39"/>
        <v>0.16218937355872312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0.19081102771614486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 t="shared" si="39"/>
        <v>0.16203311961590716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0.19347238163093392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 t="shared" si="39"/>
        <v>0.16181033182522148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0.196133735545723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 t="shared" si="39"/>
        <v>0.16152101018666606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0.19879508946051208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 t="shared" si="39"/>
        <v>0.16116515470024093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0.20145644337530116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 t="shared" si="39"/>
        <v>0.16074276536594606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0.20411779729009025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 t="shared" si="39"/>
        <v>0.16025384218378147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0.20677915120487933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 t="shared" si="39"/>
        <v>0.15969838515374715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0.20944050511966841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 t="shared" si="39"/>
        <v>0.15907639427584311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0.21210185903445747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 t="shared" si="39"/>
        <v>0.15838786955006931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0.21476321294924655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 t="shared" ref="G517:G577" si="45">K517*$N517</f>
        <v>0.15763281097642584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0.21742456686403563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 t="shared" si="45"/>
        <v>0.15681121855491256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0.22008592077882469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 t="shared" si="45"/>
        <v>0.15592309228552964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0.22274727469361377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 t="shared" si="45"/>
        <v>0.15496843216827696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0.22540862860840286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 t="shared" si="45"/>
        <v>0.15394723820315453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0.22806998252319194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 t="shared" si="45"/>
        <v>0.15285951039016243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0.23073133643798102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 t="shared" si="45"/>
        <v>0.15170524872930052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0.23339269035277005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 t="shared" si="45"/>
        <v>0.15048445322056894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0.23605404426755913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 t="shared" si="45"/>
        <v>0.14919712386396763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0.23871539818234822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 t="shared" si="45"/>
        <v>0.14784326065949657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0.2413767520971373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 t="shared" si="45"/>
        <v>0.14642286360715581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0.24403810601192638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 t="shared" si="45"/>
        <v>0.14876562942487034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0.24794271570811724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 t="shared" si="45"/>
        <v>0.15114587949566824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0.25190979915944706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 t="shared" si="45"/>
        <v>0.15356421356759895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0.25594035594599823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 t="shared" si="45"/>
        <v>0.15602124098468054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0.26003540164113426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 t="shared" si="45"/>
        <v>0.15851758084043538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0.26419596806739232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 t="shared" si="45"/>
        <v>0.16105386213388237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0.26842310355647064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 t="shared" si="45"/>
        <v>0.16363072392802452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0.27271787321337421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 t="shared" si="45"/>
        <v>0.16624881551087289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0.27708135918478816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 t="shared" si="45"/>
        <v>0.16890879655904686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0.28151466093174476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 t="shared" si="45"/>
        <v>0.17161133730399161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0.28601889550665271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 t="shared" si="45"/>
        <v>0.17435711870085546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0.29059519783475912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 t="shared" si="45"/>
        <v>0.17714683260006917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0.29524472100011528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 t="shared" si="45"/>
        <v>0.17998118192167029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0.29996863653611716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 t="shared" si="45"/>
        <v>0.182860880832417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0.30476813472069503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 t="shared" si="45"/>
        <v>0.18578665492573571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0.30964442487622618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 t="shared" si="45"/>
        <v>0.18875924140454747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0.31459873567424579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 t="shared" si="45"/>
        <v>0.19177938926702021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0.31963231544503368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 t="shared" si="45"/>
        <v>0.19484785949529257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0.32474643249215429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 t="shared" si="45"/>
        <v>0.19796542524721722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0.3299423754120287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 t="shared" si="45"/>
        <v>0.20113287205117267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0.33522145341862114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 t="shared" si="45"/>
        <v>0.20435099800399148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0.34058499667331915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 t="shared" si="45"/>
        <v>0.20762061397205533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0.34603435662009224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 t="shared" si="45"/>
        <v>0.2109425437956082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0.35157090632601368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 t="shared" si="45"/>
        <v>0.21431762449633793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0.35719604082722989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 t="shared" si="45"/>
        <v>0.21774670648827937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0.36291117748046564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 t="shared" si="45"/>
        <v>0.22123065379209181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0.36871775632015302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 t="shared" si="45"/>
        <v>0.22477034425276524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0.37461724042127542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 t="shared" si="45"/>
        <v>0.22836666976080949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0.38061111626801586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 t="shared" si="45"/>
        <v>0.23202053647698248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0.38670089412830416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 t="shared" si="45"/>
        <v>0.23573286506061419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0.39288810843435701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 t="shared" si="45"/>
        <v>0.23950459090158405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0.39917431816930676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 t="shared" si="45"/>
        <v>0.24333666435600942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0.40556110726001571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 t="shared" si="45"/>
        <v>0.24723005098570555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0.41205008497617596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 t="shared" si="45"/>
        <v>0.2511857318014768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0.41864288633579472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 t="shared" si="45"/>
        <v>0.2552047035103005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0.42534117251716752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 t="shared" si="45"/>
        <v>0.25928797876646537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0.43214663127744229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 t="shared" si="45"/>
        <v>0.26343658642672879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0.43906097737788136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 t="shared" si="45"/>
        <v>0.26765157180955645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0.44608595301592746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 t="shared" si="45"/>
        <v>0.27193399695850934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0.45322332826418227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 t="shared" si="45"/>
        <v>0.27628494090984551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0.46047490151640919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 t="shared" si="45"/>
        <v>0.28070549996440308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0.46784249994067179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 t="shared" si="45"/>
        <v>0.28519678796383352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0.47532797993972259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 t="shared" si="45"/>
        <v>0.28975993657125487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0.48293322761875818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 t="shared" si="45"/>
        <v>0.29439609555639495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0.49066015926065831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 t="shared" si="45"/>
        <v>0.29910643308529733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0.49851072180882888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 t="shared" si="45"/>
        <v>0.30389213601466203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0.50648689335777008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 t="shared" si="45"/>
        <v>0.30875441019089661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0.51459068365149441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 t="shared" si="45"/>
        <v>0.31369448075395101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0.52282413458991839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 t="shared" si="45"/>
        <v>0.31871359244601427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0.53118932074335712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 t="shared" si="45"/>
        <v>0.3238130099251505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0.53968834987525083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K4*$N4</f>
        <v>68.215896285148503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68.215896285148503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 t="shared" ref="G5:G68" si="0">K5*$N5</f>
        <v>69.339772642712632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69.339772642712632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 t="shared" si="0"/>
        <v>70.463649000276774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70.463649000276774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 t="shared" si="0"/>
        <v>71.587525357840903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71.587525357840903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 t="shared" si="0"/>
        <v>72.711401715405046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72.711401715405046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 t="shared" si="0"/>
        <v>73.83527807296916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73.83527807296916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 t="shared" si="0"/>
        <v>67.463238987479969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74.959154430533303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 t="shared" si="0"/>
        <v>67.713897401406712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76.083030788097432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 t="shared" si="0"/>
        <v>67.942078288182188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77.206907145661575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 t="shared" si="0"/>
        <v>68.147781647806354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78.330783503225703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 t="shared" si="0"/>
        <v>68.331007480279268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79.454659860789846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 t="shared" si="0"/>
        <v>68.491755785600873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80.578536218353975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 t="shared" si="0"/>
        <v>68.425770532331398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81.702412575918089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 t="shared" si="0"/>
        <v>68.331688370122833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82.826288933482232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 t="shared" si="0"/>
        <v>68.209509298975163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83.95016529104636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 t="shared" si="0"/>
        <v>68.059233318888403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85.074041648610503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 t="shared" si="0"/>
        <v>67.880860429862523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86.197918006174632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 t="shared" si="0"/>
        <v>67.674390631897538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87.321794363738775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 t="shared" si="0"/>
        <v>67.439823924993462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88.445670721302903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 t="shared" si="0"/>
        <v>67.177160309150281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89.569547078867046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 t="shared" si="0"/>
        <v>66.886399784367981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90.693423436431175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 t="shared" si="0"/>
        <v>66.567542350646605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91.817299793995318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 t="shared" si="0"/>
        <v>66.22058800798608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92.941176151559432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 t="shared" si="0"/>
        <v>65.845536756386494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94.065052509123575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 t="shared" si="0"/>
        <v>65.442388595847802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95.188928866687704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 t="shared" si="0"/>
        <v>65.011143526369992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96.312805224251846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 t="shared" si="0"/>
        <v>64.551801547953076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97.436681581815975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 t="shared" si="0"/>
        <v>64.064362660597055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98.560557939380089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 t="shared" si="0"/>
        <v>63.548826864301944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99.684434296944232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 t="shared" si="0"/>
        <v>63.005194159067727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100.80831065450836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 t="shared" si="0"/>
        <v>62.433464544894399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101.9321870120725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 t="shared" si="0"/>
        <v>61.833638021781979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103.05606336963663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 t="shared" si="0"/>
        <v>62.822976230130493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104.70496038355083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 t="shared" si="0"/>
        <v>63.828143849812577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106.38023974968763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 t="shared" si="0"/>
        <v>64.849394151409584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108.08232358568264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 t="shared" si="0"/>
        <v>65.886984457832142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109.81164076305357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 t="shared" si="0"/>
        <v>66.941176209157447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111.56862701526241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 t="shared" si="0"/>
        <v>68.012235028503966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113.35372504750661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 t="shared" si="0"/>
        <v>69.10043078896004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115.16738464826673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 t="shared" si="0"/>
        <v>70.206037681583382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117.01006280263898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 t="shared" si="0"/>
        <v>71.329334284488738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118.88222380748122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 t="shared" si="0"/>
        <v>72.470603633040554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120.78433938840092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 t="shared" si="0"/>
        <v>73.630133291169201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122.71688881861533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 t="shared" si="0"/>
        <v>74.808215423827903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124.68035903971318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 t="shared" si="0"/>
        <v>76.005146870609153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126.67524478434859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 t="shared" si="0"/>
        <v>77.221229220538916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128.70204870089819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 t="shared" si="0"/>
        <v>78.456768888067529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130.76128148011256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 t="shared" si="0"/>
        <v>79.712077190276617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132.85346198379438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 t="shared" si="0"/>
        <v>80.987470425321035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134.97911737553505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 t="shared" si="0"/>
        <v>82.283269952126176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137.13878325354364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 t="shared" si="0"/>
        <v>83.59980227136019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139.33300378560031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 t="shared" si="0"/>
        <v>84.93739910770195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141.56233184616991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 t="shared" si="0"/>
        <v>86.296397493425204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143.82732915570867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 t="shared" si="0"/>
        <v>87.677139853319986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146.12856642219998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 t="shared" si="0"/>
        <v>89.079974090973096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148.46662348495516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 t="shared" si="0"/>
        <v>90.505253676428666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150.84208946071445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 t="shared" si="0"/>
        <v>91.953337735251552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153.25556289208592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 t="shared" si="0"/>
        <v>93.424591139015561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155.70765189835927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 t="shared" si="0"/>
        <v>94.919384597239784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158.19897432873299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 t="shared" si="0"/>
        <v>96.438094750795628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160.73015791799273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 t="shared" si="0"/>
        <v>97.981104266808373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163.30184044468064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 t="shared" si="0"/>
        <v>99.548801935077307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165.91466989179551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 t="shared" si="0"/>
        <v>101.14158276603855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168.56930461006425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 t="shared" si="0"/>
        <v>102.75984809029519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171.26641348382532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 t="shared" si="0"/>
        <v>104.40400565973989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174.0066760995665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 t="shared" ref="G69:G132" si="5">K69*$N69</f>
        <v>106.07446975029573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176.79078291715956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 t="shared" si="5"/>
        <v>107.77166126630048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179.61943544383413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 t="shared" si="5"/>
        <v>109.49600784656131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182.49334641093552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 t="shared" si="5"/>
        <v>111.2479439721063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185.4132399535105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 t="shared" si="5"/>
        <v>113.02791107565999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188.37985179276666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 t="shared" si="5"/>
        <v>114.83635765287055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191.39392942145091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 t="shared" si="5"/>
        <v>116.67373937531647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194.45623229219413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 t="shared" si="5"/>
        <v>118.54051920532154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197.56753200886925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 t="shared" si="5"/>
        <v>120.43716751260672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200.7286125210112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 t="shared" si="5"/>
        <v>122.36416219280841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203.94027032134736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 t="shared" si="5"/>
        <v>124.32198878789336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207.20331464648893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 t="shared" si="5"/>
        <v>126.31114060849966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210.51856768083277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 t="shared" si="5"/>
        <v>128.33211885823565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213.88686476372609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 t="shared" si="5"/>
        <v>130.38543275996741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217.30905459994571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 t="shared" si="5"/>
        <v>132.47159968412691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220.78599947354485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 t="shared" si="5"/>
        <v>134.59114527907295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224.31857546512157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 t="shared" si="5"/>
        <v>136.74460360353811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227.90767267256351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 t="shared" si="11"/>
        <v>21.657207493069301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21.657207493069301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 t="shared" si="11"/>
        <v>22.014016166674907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22.014016166674907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 t="shared" si="11"/>
        <v>22.370824840280513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22.370824840280513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 t="shared" si="11"/>
        <v>22.727633513886119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22.727633513886119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 t="shared" si="11"/>
        <v>23.084442187491724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23.084442187491724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 t="shared" si="11"/>
        <v>23.441250861097327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23.441250861097327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 t="shared" si="11"/>
        <v>21.418253581232641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23.798059534702933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 t="shared" si="11"/>
        <v>21.4978327053946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24.154868208308539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 t="shared" si="11"/>
        <v>21.570275656084448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24.511676881914145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 t="shared" si="11"/>
        <v>21.635582433302183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24.868485555519751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 t="shared" si="11"/>
        <v>21.693753037047806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25.225294229125357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 t="shared" si="11"/>
        <v>21.744787467321316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25.582102902730963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 t="shared" si="11"/>
        <v>21.723838445181872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25.938911576336562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 t="shared" si="11"/>
        <v>21.693969206202286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26.295720249942168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 t="shared" si="11"/>
        <v>21.655179750382565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26.652528923547774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 t="shared" si="11"/>
        <v>21.607470077722702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27.00933759715338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 t="shared" si="11"/>
        <v>21.550840188222701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27.366146270758986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 t="shared" si="11"/>
        <v>21.485290081882557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27.722954944364592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 t="shared" si="11"/>
        <v>21.410819758702274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28.079763617970197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 t="shared" si="11"/>
        <v>21.327429218681853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28.436572291575803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 t="shared" si="11"/>
        <v>21.235118461821287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28.793380965181409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 t="shared" si="11"/>
        <v>21.133887488120585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29.150189638787015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 t="shared" si="11"/>
        <v>21.023736297579738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29.506998312392618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 t="shared" si="11"/>
        <v>20.904664890198756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29.863806985998224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 t="shared" si="11"/>
        <v>20.776673265977632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30.22061565960383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 t="shared" si="11"/>
        <v>20.639761424916369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30.577424333209436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 t="shared" si="11"/>
        <v>20.493929367014964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30.934233006815042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 t="shared" si="11"/>
        <v>20.339177092273417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31.291041680420644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 t="shared" si="11"/>
        <v>20.175504600691735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31.64785035402625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 t="shared" ref="G197:G260" si="17">K197*$N197</f>
        <v>20.002911892269907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32.004659027631853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 t="shared" si="17"/>
        <v>19.821398967007941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32.361467701237459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 t="shared" si="17"/>
        <v>19.630965824905839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32.718276374843065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 t="shared" si="17"/>
        <v>19.945061278104337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33.24176879684056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 t="shared" si="17"/>
        <v>20.264182258554001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33.773637097590004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 t="shared" si="17"/>
        <v>20.58840917469087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34.314015291151449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 t="shared" si="17"/>
        <v>20.91782372148592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34.863039535809868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 t="shared" si="17"/>
        <v>21.252508901029696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35.420848168382825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 t="shared" si="17"/>
        <v>21.592549043446169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35.987581739076951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 t="shared" si="17"/>
        <v>21.938029828141314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36.563383046902189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 t="shared" si="17"/>
        <v>22.289038305391571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37.148397175652619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 t="shared" si="17"/>
        <v>22.645662918277839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37.742771530463067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 t="shared" si="17"/>
        <v>23.007993524970281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38.346655874950471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 t="shared" si="17"/>
        <v>23.376121421369806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38.96020236894968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 t="shared" si="17"/>
        <v>23.750139364111728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39.583565606852879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 t="shared" si="17"/>
        <v>24.130141593937509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40.216902656562517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 t="shared" si="17"/>
        <v>24.516223859440512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40.860373099067523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 t="shared" si="17"/>
        <v>24.90848344119156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41.514139068652604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 t="shared" si="17"/>
        <v>25.30701917625063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42.17836529375105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 t="shared" si="17"/>
        <v>25.711931483070636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42.85321913845106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 t="shared" si="17"/>
        <v>26.123322386799767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43.538870644666282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 t="shared" si="17"/>
        <v>26.541295544988561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44.235492574980938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 t="shared" si="17"/>
        <v>26.965956273708379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44.943260456180631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 t="shared" si="17"/>
        <v>27.397411574087716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45.662352623479528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 t="shared" si="17"/>
        <v>27.835770159273117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46.392950265455198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 t="shared" si="17"/>
        <v>28.281142481821487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47.135237469702481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 t="shared" si="17"/>
        <v>28.733640761530626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47.889401269217714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 t="shared" si="17"/>
        <v>29.193379013715123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48.655631689525208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 t="shared" si="17"/>
        <v>29.660473077934562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49.434121796557605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 t="shared" si="17"/>
        <v>30.135040647181508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50.225067745302518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 t="shared" si="17"/>
        <v>30.617201297536418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51.028668829227364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 t="shared" si="17"/>
        <v>31.107076518297003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51.845127530495006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 t="shared" si="17"/>
        <v>31.604789742589755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52.674649570982929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 t="shared" si="17"/>
        <v>32.110466378471195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53.517443964118655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 t="shared" si="17"/>
        <v>32.624233840526742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54.373723067544567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 t="shared" si="17"/>
        <v>33.146221581975162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55.243702636625272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 t="shared" si="17"/>
        <v>33.67656112728676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56.127601878811269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 t="shared" si="17"/>
        <v>34.215386105323354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57.025643508872264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 t="shared" si="17"/>
        <v>34.762832283008535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57.938053805014228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 t="shared" si="17"/>
        <v>35.319037599536671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58.865062665894456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 t="shared" si="17"/>
        <v>35.884142201129258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59.80690366854877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 t="shared" si="17"/>
        <v>36.458288476347327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60.763814127245546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 t="shared" si="17"/>
        <v>37.041621091968878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61.73603515328147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 t="shared" si="17"/>
        <v>37.634287029440394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62.723811715733987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 t="shared" si="17"/>
        <v>38.236435621911447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63.727392703185743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 t="shared" si="17"/>
        <v>38.848218591862029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64.747030986436712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 t="shared" si="17"/>
        <v>39.469790089331816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65.782983482219691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 t="shared" si="17"/>
        <v>40.101306730761131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66.83551121793522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 t="shared" si="17"/>
        <v>40.742927638453303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67.904879397422178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 t="shared" si="17"/>
        <v>41.394814480668558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68.991357467780929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 t="shared" si="17"/>
        <v>42.057131512359256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70.095219187265428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 t="shared" si="17"/>
        <v>42.730045616557007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71.216742694261683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 t="shared" si="17"/>
        <v>43.413726346421917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72.356210577369865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 t="shared" si="17"/>
        <v>17.7838217108911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17.7838217108911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 t="shared" si="17"/>
        <v>18.076815248415837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18.076815248415837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 t="shared" si="17"/>
        <v>18.369808785940577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18.369808785940577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 t="shared" si="17"/>
        <v>18.662802323465314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18.662802323465314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 t="shared" si="17"/>
        <v>18.955795860990051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18.955795860990051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 t="shared" si="17"/>
        <v>19.248789398514784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19.248789398514784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 t="shared" si="17"/>
        <v>17.587604642435572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19.541782936039525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 t="shared" si="17"/>
        <v>17.652951061472194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19.834776473564261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 t="shared" si="17"/>
        <v>17.712437609758318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20.127770011088998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 t="shared" si="17"/>
        <v>17.76606428729395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20.420763548613735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 t="shared" si="17"/>
        <v>17.813831094079088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20.713757086138475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 t="shared" ref="G261:G324" si="23">K261*$N261</f>
        <v>17.855738030113731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21.006750623663212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 t="shared" si="23"/>
        <v>17.838535734994906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21.299744161187945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 t="shared" si="23"/>
        <v>17.814008601437962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21.592737698712682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 t="shared" si="23"/>
        <v>17.782156629442905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21.885731236237422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 t="shared" si="23"/>
        <v>17.742979819009726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22.178724773762159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 t="shared" si="23"/>
        <v>17.69647817013843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22.471718311286896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 t="shared" si="23"/>
        <v>17.642651682829015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22.764711848811636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 t="shared" si="23"/>
        <v>17.581500357081485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23.057705386336373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 t="shared" si="23"/>
        <v>17.513024192895834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23.35069892386111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 t="shared" si="23"/>
        <v>17.437223190272061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23.643692461385847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 t="shared" si="23"/>
        <v>17.354097349210175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23.936685998910587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 t="shared" si="23"/>
        <v>17.263646669710162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24.22967953643532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 t="shared" si="23"/>
        <v>17.165871151772038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24.522673073960057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 t="shared" si="23"/>
        <v>17.060770795395797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24.815666611484794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 t="shared" si="23"/>
        <v>16.948345600581433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25.108660149009534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 t="shared" si="23"/>
        <v>16.828595567328954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25.401653686534271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 t="shared" si="23"/>
        <v>16.701520695638351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25.694647224059004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 t="shared" si="23"/>
        <v>16.567120985509632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25.987640761583741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 t="shared" si="23"/>
        <v>16.425396436942801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26.280634299108481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 t="shared" si="23"/>
        <v>16.276347049937844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26.573627836633218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 t="shared" si="23"/>
        <v>16.119972824494774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26.866621374157955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 t="shared" si="23"/>
        <v>16.377892389686689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27.296487316144486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 t="shared" si="23"/>
        <v>16.639938667921676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27.733231113202795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 t="shared" si="23"/>
        <v>16.906177686608423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28.17696281101404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 t="shared" si="23"/>
        <v>17.176676529594161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28.627794215990267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 t="shared" si="23"/>
        <v>17.451503354067661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29.085838923446104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 t="shared" si="23"/>
        <v>17.730727407732747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29.551212346221245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 t="shared" si="23"/>
        <v>18.014419046256471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30.024031743760787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 t="shared" si="23"/>
        <v>18.302649750996576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30.50441625166096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 t="shared" si="23"/>
        <v>18.595492147012521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30.992486911687536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 t="shared" si="23"/>
        <v>18.89302002136472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31.488366702274536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 t="shared" si="23"/>
        <v>19.195308341706557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31.992180569510928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 t="shared" si="23"/>
        <v>19.502433275173864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32.504055458623107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 t="shared" si="23"/>
        <v>19.814472207576642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33.024120345961073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 t="shared" si="23"/>
        <v>20.131503762897871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33.552506271496455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 t="shared" si="23"/>
        <v>20.453607823104239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34.089346371840399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 t="shared" si="23"/>
        <v>20.780865548273905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34.634775913789845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 t="shared" si="23"/>
        <v>21.113359397046288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35.18893232841048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 t="shared" si="23"/>
        <v>21.451173147399029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35.751955245665052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 t="shared" si="23"/>
        <v>21.794391917757412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36.323986529595686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 t="shared" si="23"/>
        <v>22.143102188441528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36.905170314069217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 t="shared" si="23"/>
        <v>22.497391823456596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37.495653039094329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 t="shared" si="23"/>
        <v>22.857350092631904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38.095583487719843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 t="shared" si="23"/>
        <v>23.223067694114011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38.705112823523351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 t="shared" si="23"/>
        <v>23.594636777219836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39.324394628699729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 t="shared" si="23"/>
        <v>23.972150965655356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39.95358494275893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 t="shared" si="23"/>
        <v>24.355705381105839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40.592842301843064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 t="shared" si="23"/>
        <v>24.745396667203526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41.242327778672546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 t="shared" si="23"/>
        <v>25.14132301387879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41.902205023131316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 t="shared" si="23"/>
        <v>25.543584182100847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42.572640303501416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 t="shared" si="23"/>
        <v>25.952281529014464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43.253802548357442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 t="shared" si="23"/>
        <v>26.367518033478696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43.945863389131162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 t="shared" si="23"/>
        <v>26.78939832201436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44.648997203357268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 t="shared" si="23"/>
        <v>27.218028695166591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45.363381158610984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 t="shared" si="23"/>
        <v>27.653517154289251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46.089195257148752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 t="shared" si="23"/>
        <v>28.095973428757883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46.826622381263142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 t="shared" si="23"/>
        <v>28.545509003618015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47.575848339363361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 t="shared" si="23"/>
        <v>29.002237147675903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48.337061912793175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 t="shared" si="23"/>
        <v>29.466272942038717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49.110454903397866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 t="shared" si="23"/>
        <v>29.937733309111337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49.896222181852231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 t="shared" si="23"/>
        <v>30.416737042057115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50.694561736761862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 t="shared" si="23"/>
        <v>30.903404834730036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51.505674724550062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 t="shared" si="23"/>
        <v>31.397859312085718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52.329765520142864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 t="shared" si="23"/>
        <v>31.900225061079091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53.167041768465154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 t="shared" ref="G325:G388" si="28">K325*$N325</f>
        <v>32.410628662056354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54.017714436760592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 t="shared" si="28"/>
        <v>32.929198720649261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54.881997867748773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 t="shared" si="28"/>
        <v>33.456065900179645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55.760109833632747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 t="shared" si="28"/>
        <v>33.99136295458252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56.652271590970869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 t="shared" si="28"/>
        <v>34.535224761855844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57.558707936426408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 t="shared" si="28"/>
        <v>35.087788358045536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58.479647263409234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 t="shared" si="28"/>
        <v>35.649192971774269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59.415321619623782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 t="shared" si="28"/>
        <v>96.032630994059403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96.032630994059403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 t="shared" si="28"/>
        <v>97.614795993808912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97.614795993808912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 t="shared" si="28"/>
        <v>99.196960993558406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99.196960993558406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 t="shared" si="28"/>
        <v>100.77912599330791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100.77912599330791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 t="shared" si="28"/>
        <v>102.36129099305742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102.36129099305742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 t="shared" si="28"/>
        <v>103.9434559928069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103.9434559928069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 t="shared" si="28"/>
        <v>94.973058893300774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105.52562099255641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 t="shared" si="28"/>
        <v>95.325929533152262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107.10778599230591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 t="shared" si="28"/>
        <v>95.647156873008768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108.68995099205542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 t="shared" si="28"/>
        <v>95.936740912870277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110.27211599180492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 t="shared" si="28"/>
        <v>96.194681652736804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111.85428099155442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 t="shared" si="28"/>
        <v>96.420979092608334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113.43644599130393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 t="shared" si="28"/>
        <v>96.328086705007237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115.01861099105341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 t="shared" si="28"/>
        <v>96.195640192412398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116.60077599080292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 t="shared" si="28"/>
        <v>96.023639554823831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118.18294099055241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 t="shared" si="28"/>
        <v>95.812084792241521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119.76510599030192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 t="shared" si="28"/>
        <v>95.560975904665497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121.34727099005143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 t="shared" si="28"/>
        <v>95.270312892095703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122.92943598980092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 t="shared" si="28"/>
        <v>94.940095754532194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124.51160098955043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 t="shared" si="28"/>
        <v>94.570324491974958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126.09376598929994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 t="shared" si="28"/>
        <v>94.160999104423951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127.67593098904943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 t="shared" si="28"/>
        <v>93.71211959187923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129.25809598879894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 t="shared" si="28"/>
        <v>93.223685954340752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130.84026098854844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 t="shared" si="28"/>
        <v>92.695698191808546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132.42242598829793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 t="shared" si="28"/>
        <v>92.128156304282612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134.00459098804743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 t="shared" si="28"/>
        <v>91.521060291762936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135.58675598779695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 t="shared" si="28"/>
        <v>90.874410154249517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137.16892098754644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 t="shared" si="28"/>
        <v>90.188205891742342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138.75108598729594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 t="shared" si="28"/>
        <v>89.462447504241453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140.33325098704543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 t="shared" si="28"/>
        <v>88.697134991746822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141.91541598679493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 t="shared" si="28"/>
        <v>87.892268354258462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143.49758098654445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 t="shared" si="28"/>
        <v>87.04784759177636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145.07974598629394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 t="shared" si="28"/>
        <v>88.440613153244783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147.40102192207465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 t="shared" si="28"/>
        <v>89.855662963696687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149.75943827282782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 t="shared" si="28"/>
        <v>91.293353571115844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152.15558928519309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 t="shared" si="28"/>
        <v>92.754047228253711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154.59007871375618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 t="shared" si="28"/>
        <v>94.238111983905753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157.06351997317626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 t="shared" si="28"/>
        <v>95.745921775648242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159.57653629274708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 t="shared" si="28"/>
        <v>97.277856524058635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162.12976087343105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 t="shared" si="28"/>
        <v>98.834302228443562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164.72383704740594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 t="shared" si="28"/>
        <v>100.41565106409867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167.35941844016446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 t="shared" si="28"/>
        <v>102.02230148112425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170.03716913520708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 t="shared" si="28"/>
        <v>103.65465830482222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172.75776384137038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 t="shared" si="28"/>
        <v>105.31313283769938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175.52188806283232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 t="shared" si="28"/>
        <v>106.99814296310258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178.33023827183763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 t="shared" si="28"/>
        <v>108.71011325051222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181.18352208418705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 t="shared" si="28"/>
        <v>110.44947506252043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184.08245843753406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 t="shared" si="28"/>
        <v>112.21666666352077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187.02777777253462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 t="shared" si="28"/>
        <v>114.01213333013709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190.02022221689515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 t="shared" si="28"/>
        <v>115.83632746341928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193.06054577236549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 t="shared" si="28"/>
        <v>117.68970870283397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196.1495145047233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 t="shared" si="28"/>
        <v>119.57274404207932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199.28790673679887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 t="shared" si="28"/>
        <v>121.4859079467526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202.47651324458769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 t="shared" si="28"/>
        <v>123.42968247390064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205.71613745650109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 t="shared" si="28"/>
        <v>125.40455739348305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209.00759565580509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 t="shared" si="28"/>
        <v>127.41103031177876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212.35171718629795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 t="shared" si="28"/>
        <v>129.44960679676723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215.74934466127874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 t="shared" ref="G389:G452" si="33">K389*$N389</f>
        <v>131.5208005055155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219.20133417585919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 t="shared" si="33"/>
        <v>133.62513331360373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222.7085555226729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 t="shared" si="33"/>
        <v>135.76313544662142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226.27189241103571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 t="shared" si="33"/>
        <v>137.93534561376737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229.89224268961229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 t="shared" si="33"/>
        <v>140.14231114358765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233.57051857264608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 t="shared" si="33"/>
        <v>142.38458812188506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237.30764686980842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 t="shared" si="33"/>
        <v>144.66274153183525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241.10456921972542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 t="shared" si="33"/>
        <v>146.97734539634459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244.962242327241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 t="shared" si="33"/>
        <v>149.32898292268609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248.88163820447681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 t="shared" si="33"/>
        <v>151.7182466494491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252.8637444157485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 t="shared" si="33"/>
        <v>154.1457385958403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256.90956432640053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 t="shared" si="33"/>
        <v>156.61207041337374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261.02011735562292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 t="shared" si="33"/>
        <v>159.11786353998772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265.1964392333129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 t="shared" si="33"/>
        <v>161.66374935662756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269.43958226104593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 t="shared" si="33"/>
        <v>164.25036934633357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273.75061557722262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 t="shared" si="33"/>
        <v>166.87837525587491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278.13062542645821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 t="shared" si="33"/>
        <v>169.54842925996894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282.58071543328157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 t="shared" si="33"/>
        <v>172.26120412812847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287.10200688021411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 t="shared" si="33"/>
        <v>175.01738339417852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291.69563899029754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 t="shared" si="33"/>
        <v>177.81766152848539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296.3627692141423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 t="shared" si="33"/>
        <v>180.66274411294114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301.10457352156857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 t="shared" si="33"/>
        <v>183.55334801874821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305.92224669791369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 t="shared" si="33"/>
        <v>186.49020158704815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310.81700264508027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 t="shared" si="33"/>
        <v>189.47404481244095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315.79007468740161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 t="shared" si="33"/>
        <v>192.50562952944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320.8427158824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 t="shared" si="33"/>
        <v>7.4693015999999997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7.4693015999999997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 t="shared" si="33"/>
        <v>7.5923604753194107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7.5923604753194107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 t="shared" si="33"/>
        <v>7.7154193506388218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7.7154193506388218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 t="shared" si="33"/>
        <v>7.8384782259582328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7.8384782259582328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 t="shared" si="33"/>
        <v>7.9615371012776439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7.9615371012776439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 t="shared" si="33"/>
        <v>8.0845959765970541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8.0845959765970541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 t="shared" si="33"/>
        <v>7.3868893667248177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8.2076548519164643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 t="shared" si="33"/>
        <v>7.4143352172399304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8.3307137272358762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 t="shared" si="33"/>
        <v>7.4393198902486519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8.4537726025552864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 t="shared" si="33"/>
        <v>7.4618433857509876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8.5768314778746984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 t="shared" si="33"/>
        <v>7.481905703746933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8.6998903531941085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 t="shared" si="33"/>
        <v>7.4995068442364925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8.8229492285135205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 t="shared" si="33"/>
        <v>7.4922817869600777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8.9460081038329289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 t="shared" si="33"/>
        <v>7.4819802578006804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9.0690669791523408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 t="shared" si="33"/>
        <v>7.4686022567582979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9.192125854471751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 t="shared" si="33"/>
        <v>7.4521477838329302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9.315184729791163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 t="shared" si="33"/>
        <v>7.4326168390245764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9.4382436051105731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 t="shared" si="33"/>
        <v>7.4100094223332373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9.5613024804299851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 t="shared" si="33"/>
        <v>7.3843255337589131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9.6843613557493953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 t="shared" si="33"/>
        <v>7.3555651733016054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9.8074202310688072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 t="shared" si="33"/>
        <v>7.3237283409613099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9.9304791063882174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 t="shared" si="33"/>
        <v>7.2888150367380309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10.053537981707629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 t="shared" si="33"/>
        <v>7.2508252606317631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10.176596857027038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 t="shared" si="33"/>
        <v>7.2097590126425146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10.29965573234645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 t="shared" si="33"/>
        <v>7.1656162927702791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10.42271460766586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 t="shared" si="33"/>
        <v>7.1183971010150575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10.545773482985272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 t="shared" si="33"/>
        <v>7.0681014373768516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10.668832358304682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 t="shared" si="33"/>
        <v>7.0147293018556587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10.791891233624092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 t="shared" si="33"/>
        <v>6.9582806944514832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10.914950108943504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 t="shared" si="33"/>
        <v>6.8987556151643217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11.038008984262914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 t="shared" si="33"/>
        <v>6.836154063994174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11.161067859582326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 t="shared" si="33"/>
        <v>6.7704760409410421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11.284126734901736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 t="shared" si="33"/>
        <v>6.8788036575960998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11.464672762660166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 t="shared" si="33"/>
        <v>6.9888645161176361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11.648107526862727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 t="shared" si="33"/>
        <v>7.1006863483755183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11.834477247292531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 t="shared" si="33"/>
        <v>7.2142973299495274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12.023828883249212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 t="shared" si="33"/>
        <v>7.3297260872287175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12.216210145381197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 t="shared" si="33"/>
        <v>7.4470017046243777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12.411669507707296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 t="shared" si="33"/>
        <v>7.5661537318983694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12.610256219830616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 t="shared" ref="G453:G516" si="39">K453*$N453</f>
        <v>7.6872121916087428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12.812020319347905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 t="shared" si="39"/>
        <v>7.8102075866744824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13.017012644457472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 t="shared" si="39"/>
        <v>7.9351709080612753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13.225284846768792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 t="shared" si="39"/>
        <v>8.0621336425902559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13.436889404317093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 t="shared" si="39"/>
        <v>8.1911277808716996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13.651879634786166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 t="shared" si="39"/>
        <v>8.3221858253656453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13.870309708942743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 t="shared" si="39"/>
        <v>8.4553407985714966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14.092234664285829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 t="shared" si="39"/>
        <v>8.59062625134864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14.317710418914402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 t="shared" si="39"/>
        <v>8.7280762713702202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14.546793785617034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 t="shared" si="39"/>
        <v>8.8677254917121431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14.779542486186905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 t="shared" si="39"/>
        <v>9.0096090995795386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15.016015165965898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 t="shared" si="39"/>
        <v>9.1537628451728104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15.25627140862135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 t="shared" si="39"/>
        <v>9.3002230506955748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15.500371751159291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 t="shared" si="39"/>
        <v>9.4490266195067054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15.748377699177842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 t="shared" si="39"/>
        <v>9.6002110454188117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16.000351742364685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 t="shared" si="39"/>
        <v>9.7538144221455116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16.256357370242519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 t="shared" si="39"/>
        <v>9.9098754528998398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16.5164590881664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 t="shared" si="39"/>
        <v>10.068433460146238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16.780722433577065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 t="shared" si="39"/>
        <v>10.229528395508577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17.049213992514296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 t="shared" si="39"/>
        <v>10.393200849836715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17.322001416394524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 t="shared" si="39"/>
        <v>10.559492063434103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17.599153439056838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 t="shared" si="39"/>
        <v>10.728443936449048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17.880739894081749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 t="shared" si="39"/>
        <v>10.900099039432233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18.166831732387056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 t="shared" si="39"/>
        <v>11.07450062406315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18.45750104010525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 t="shared" si="39"/>
        <v>11.25169263404816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18.752821056746935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 t="shared" si="39"/>
        <v>11.431719716192932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19.052866193654886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 t="shared" si="39"/>
        <v>11.614627231652015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19.35771205275336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 t="shared" si="39"/>
        <v>11.800461267358452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19.66743544559742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 t="shared" si="39"/>
        <v>11.989268647636189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19.982114412726983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 t="shared" si="39"/>
        <v>12.181096945998368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20.301828243330615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 t="shared" si="39"/>
        <v>12.375994497134341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20.626657495223903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 t="shared" si="39"/>
        <v>12.574010409088491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20.956684015147484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 t="shared" si="39"/>
        <v>12.775194575633906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21.291990959389842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 t="shared" si="39"/>
        <v>12.97959768884405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21.632662814740083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 t="shared" si="39"/>
        <v>13.187271251865557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21.978785419775928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 t="shared" si="39"/>
        <v>13.398267591895406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22.330445986492343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 t="shared" si="39"/>
        <v>13.612639873365731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22.687733122276221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 t="shared" si="39"/>
        <v>13.830442111339588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23.050736852232646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 t="shared" si="39"/>
        <v>14.051729185121017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23.419548641868364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 t="shared" si="39"/>
        <v>14.276556852082955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23.794261420138259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 t="shared" si="39"/>
        <v>14.504981761716282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24.174969602860472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 t="shared" si="39"/>
        <v>14.737061469903743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24.561769116506241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 t="shared" si="39"/>
        <v>14.972854453422203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24.954757422370339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 t="shared" si="39"/>
        <v>0.71352541782178203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0.71352541782178203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 t="shared" si="39"/>
        <v>0.72528095269387249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0.72528095269387249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 t="shared" si="39"/>
        <v>0.73703648756596307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0.73703648756596307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 t="shared" si="39"/>
        <v>0.74879202243805354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0.74879202243805354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 t="shared" si="39"/>
        <v>0.76054755731014401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0.76054755731014401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 t="shared" si="39"/>
        <v>0.77230309218223436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0.77230309218223436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 t="shared" si="39"/>
        <v>0.70565276434889235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0.78405862705432483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 t="shared" si="39"/>
        <v>0.70827460411450971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0.79581416192641541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 t="shared" si="39"/>
        <v>0.71066133318268521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0.80756969679850588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 t="shared" si="39"/>
        <v>0.71281295155341884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0.81932523167059634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 t="shared" si="39"/>
        <v>0.71472945922671072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0.83108076654268692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 t="shared" si="39"/>
        <v>0.71641085620256073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0.84283630141477739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 t="shared" si="39"/>
        <v>0.71572066289025171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0.85459183628686775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 t="shared" si="39"/>
        <v>0.71473658120614048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0.86634737115895821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 t="shared" si="39"/>
        <v>0.71345861115022702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0.87810290603104868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 t="shared" si="39"/>
        <v>0.71188675272251134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0.88985844090313926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 t="shared" si="39"/>
        <v>0.71002100592299344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0.90161397577522973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 t="shared" si="39"/>
        <v>0.7078613707516731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0.91336951064732019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 t="shared" si="39"/>
        <v>0.70540784720855065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0.92512504551941077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 t="shared" si="39"/>
        <v>0.70266043529362587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0.93688058039150124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 t="shared" si="39"/>
        <v>0.69961913500689887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0.94863611526359171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 t="shared" ref="G517:G577" si="45">K517*$N517</f>
        <v>0.69628394634836965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0.96039165013568228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 t="shared" si="45"/>
        <v>0.69265486931803788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0.97214718500777264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 t="shared" si="45"/>
        <v>0.68873190391590411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0.98390271987986311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 t="shared" si="45"/>
        <v>0.68451505014196812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0.99565825475195358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 t="shared" si="45"/>
        <v>0.68000430799622968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1.007413789624044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 t="shared" si="45"/>
        <v>0.67519967747868914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1.0191693244961346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 t="shared" si="45"/>
        <v>0.67010115858934616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1.030924859368225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 t="shared" si="45"/>
        <v>0.66470875132820095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1.0426803942403153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 t="shared" si="45"/>
        <v>0.65902245569525375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1.0544359291124059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 t="shared" si="45"/>
        <v>0.65304227169050399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1.0661914639844965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 t="shared" si="45"/>
        <v>0.64676819931395213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1.0779469988565868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 t="shared" si="45"/>
        <v>0.65711649050297549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1.0951941508382925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 t="shared" si="45"/>
        <v>0.66763035435102303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1.112717257251705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 t="shared" si="45"/>
        <v>0.6783124400206394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1.1305207333677323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 t="shared" si="45"/>
        <v>0.68916543906096961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1.1486090651016161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 t="shared" si="45"/>
        <v>0.70019208608594496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1.1669868101432417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 t="shared" si="45"/>
        <v>0.71139515946332021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1.1856585991055337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 t="shared" si="45"/>
        <v>0.72277748201473335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1.2046291366912223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 t="shared" si="45"/>
        <v>0.7343419217269691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1.2239032028782819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 t="shared" si="45"/>
        <v>0.74609139247460066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1.2434856541243344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 t="shared" si="45"/>
        <v>0.75802885475419435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1.2633814245903239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 t="shared" si="45"/>
        <v>0.77015731643026131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1.2835955273837689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 t="shared" si="45"/>
        <v>0.78247983349314554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1.3041330558219093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 t="shared" si="45"/>
        <v>0.79499951082903586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1.3249991847150597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 t="shared" si="45"/>
        <v>0.80771950300230044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1.3461991716705008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 t="shared" si="45"/>
        <v>0.82064301505033732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1.3677383584172289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 t="shared" si="45"/>
        <v>0.83377330329114274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1.3896221721519046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 t="shared" si="45"/>
        <v>0.84711367614380095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1.411856126906335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 t="shared" si="45"/>
        <v>0.86066749496210193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1.4344458249368366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 t="shared" si="45"/>
        <v>0.87443817488149544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1.4573969581358257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 t="shared" si="45"/>
        <v>0.88842918567959939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1.4807153094659991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 t="shared" si="45"/>
        <v>0.90264405265047298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1.5044067544174551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 t="shared" si="45"/>
        <v>0.91708635749288059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1.5284772624881344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 t="shared" si="45"/>
        <v>0.93175973921276656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1.5529328986879443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 t="shared" si="45"/>
        <v>0.94666789504017079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1.5777798250669515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 t="shared" si="45"/>
        <v>0.96181458136081366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1.6030243022680228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 t="shared" si="45"/>
        <v>0.97720361466258654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1.628672691104311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 t="shared" si="45"/>
        <v>0.99283887249718783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1.6547314541619798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 t="shared" si="45"/>
        <v>1.0087242944571428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1.6812071574285716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 t="shared" si="45"/>
        <v>1.0248638831684573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1.708106471947429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 t="shared" si="45"/>
        <v>1.0412617052991526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1.7354361754985879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 t="shared" si="45"/>
        <v>1.0579218925839391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1.7632031543065654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 t="shared" si="45"/>
        <v>1.0748486428652824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1.7914144047754705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 t="shared" si="45"/>
        <v>1.0920462211511268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1.820077035251878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 t="shared" si="45"/>
        <v>1.1095189606895446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1.8491982678159078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 t="shared" si="45"/>
        <v>1.1272712640605775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1.8787854401009627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 t="shared" si="45"/>
        <v>1.145307604285547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1.9088460071425786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 t="shared" si="45"/>
        <v>1.1636325259541158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1.9393875432568597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 t="shared" si="45"/>
        <v>1.1822506463693816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1.9704177439489694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 t="shared" si="45"/>
        <v>1.2011666567112915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2.0019444278521528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 t="shared" si="45"/>
        <v>1.2203853232186723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2.0339755386977871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 t="shared" si="45"/>
        <v>1.2399114883901712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2.066519147316952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 t="shared" si="45"/>
        <v>1.2597500722044142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2.0995834536740237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 t="shared" si="45"/>
        <v>1.2799060733596848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2.1331767889328082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 t="shared" si="45"/>
        <v>1.3003845705334396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2.1673076175557329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 t="shared" si="45"/>
        <v>1.3211907236619751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2.2019845394366251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 t="shared" si="45"/>
        <v>1.3423297752405665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2.2372162920676111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 t="shared" si="45"/>
        <v>1.3638070516444156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2.2730117527406928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 t="shared" si="45"/>
        <v>1.3856279644707263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2.3093799407845439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 t="shared" si="45"/>
        <v>1.4077980119022577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2.3463300198370964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 t="shared" si="45"/>
        <v>1.4303227800926941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2.3838713001544902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K4*$N4</f>
        <v>6.5567246970296997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6.5567246970296997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 t="shared" ref="G5:G68" si="0">K5*$N5</f>
        <v>6.664748607457347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6.664748607457347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 t="shared" si="0"/>
        <v>6.7727725178849942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6.7727725178849942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 t="shared" si="0"/>
        <v>6.8807964283126415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6.8807964283126415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 t="shared" si="0"/>
        <v>6.9888203387402879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6.9888203387402879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 t="shared" si="0"/>
        <v>7.0968442491679342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7.0968442491679342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 t="shared" si="0"/>
        <v>6.4843813436360227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7.2048681595955806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 t="shared" si="0"/>
        <v>6.5084739423206726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7.3128920700232278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 t="shared" si="0"/>
        <v>6.5304060627967697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7.4209159804508751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 t="shared" si="0"/>
        <v>6.5501777050643142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7.5289398908785223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 t="shared" si="0"/>
        <v>6.567788869123306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7.6369638013061696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 t="shared" si="0"/>
        <v>6.5832395549737441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7.7449877117338168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 t="shared" si="0"/>
        <v>6.5768972335602252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7.8530116221614623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 t="shared" si="0"/>
        <v>6.5678543143860146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7.9610355325891096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 t="shared" si="0"/>
        <v>6.5561107974511152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8.0690594430167568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 t="shared" si="0"/>
        <v>6.5416666827555225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8.1770833534444041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 t="shared" si="0"/>
        <v>6.5245219702992401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8.2851072638720513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 t="shared" si="0"/>
        <v>6.5046766600822661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8.3931311742996986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 t="shared" si="0"/>
        <v>6.4821307521045997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8.501155084727344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 t="shared" si="0"/>
        <v>6.4568842463662435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8.6091789951549913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 t="shared" si="0"/>
        <v>6.4289371428671958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8.7172029055826386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 t="shared" si="0"/>
        <v>6.3982894416074574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8.8252268160102858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 t="shared" si="0"/>
        <v>6.3649411425870248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8.9332507264379313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 t="shared" si="0"/>
        <v>6.3288922458059043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9.0412746368655785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 t="shared" si="0"/>
        <v>6.2901427512640931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9.1492985472932258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 t="shared" si="0"/>
        <v>6.2486926589615885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9.257322457720873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 t="shared" si="0"/>
        <v>6.2045419688983943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9.3653463681485203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 t="shared" si="0"/>
        <v>6.1576906810745067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9.4733702785761658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 t="shared" si="0"/>
        <v>6.1081387954899302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9.581394189003813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 t="shared" si="0"/>
        <v>6.0558863121446631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9.6894180994314603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 t="shared" si="0"/>
        <v>6.0009332310387027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9.7974420098591075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 t="shared" si="0"/>
        <v>5.9432795521720525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9.9054659202867548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 t="shared" si="0"/>
        <v>6.0383720250068063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10.063953375011344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 t="shared" si="0"/>
        <v>6.134985977406914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10.224976629011524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 t="shared" si="0"/>
        <v>6.2331457530454246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10.388576255075709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 t="shared" si="0"/>
        <v>6.3328760850941519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10.55479347515692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 t="shared" si="0"/>
        <v>6.4342021024556582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10.72367017075943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 t="shared" si="0"/>
        <v>6.5371493360949477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10.89524889349158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 t="shared" si="0"/>
        <v>6.6417437254724678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11.069572875787447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 t="shared" si="0"/>
        <v>6.7480116250800277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11.246686041800046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 t="shared" si="0"/>
        <v>6.8559798110813093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11.426633018468848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 t="shared" si="0"/>
        <v>6.9656754880586096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11.609459146764349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 t="shared" si="0"/>
        <v>7.0771262958675463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11.795210493112577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 t="shared" si="0"/>
        <v>7.1903603166014287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11.983933861002381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 t="shared" si="0"/>
        <v>7.3054060816670496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12.175676802778417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 t="shared" si="0"/>
        <v>7.4222925789737237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12.370487631622874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 t="shared" si="0"/>
        <v>7.5410492602373029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12.568415433728839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 t="shared" si="0"/>
        <v>7.6617060484011006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12.769510080668502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 t="shared" si="0"/>
        <v>7.7842933451755174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12.973822241959196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 t="shared" si="0"/>
        <v>7.9088420386983262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13.181403397830545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 t="shared" si="0"/>
        <v>8.0353835113174998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13.392305852195832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 t="shared" si="0"/>
        <v>8.1639496474985798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13.606582745830966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 t="shared" si="0"/>
        <v>8.2945728418585567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13.824288069764263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 t="shared" si="0"/>
        <v>8.4272860073282931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14.04547667888049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 t="shared" si="0"/>
        <v>8.5621225834455466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14.270204305742578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 t="shared" si="0"/>
        <v>8.699116544780674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14.498527574634458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 t="shared" si="0"/>
        <v>8.8383024094971656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14.730504015828611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 t="shared" si="0"/>
        <v>8.9797152480491196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14.966192080081868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 t="shared" si="0"/>
        <v>9.1233906920179049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15.205651153363176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 t="shared" si="0"/>
        <v>9.2693649430901921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15.448941571816988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 t="shared" si="0"/>
        <v>9.4176747821796365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15.696124636966061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 t="shared" si="0"/>
        <v>9.5683575786945099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15.947262631157518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 t="shared" si="0"/>
        <v>9.7214512999536229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16.20241883325604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 t="shared" si="0"/>
        <v>9.8769945207528824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16.461657534588138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 t="shared" si="0"/>
        <v>10.035026433084928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16.725044055141549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 t="shared" ref="G69:G132" si="5">K69*$N69</f>
        <v>10.195586856014286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16.992644760023811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 t="shared" si="5"/>
        <v>10.358716245710516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17.264527076184194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 t="shared" si="5"/>
        <v>10.524455705641886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17.540759509403145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 t="shared" si="5"/>
        <v>10.692846996932156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17.821411661553594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 t="shared" si="5"/>
        <v>10.863932548883071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18.106554248138451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 t="shared" si="5"/>
        <v>11.0377554696652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18.396259116108666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 t="shared" si="5"/>
        <v>11.214359557179842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18.690599261966405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 t="shared" si="5"/>
        <v>11.393789310094721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18.98964885015787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 t="shared" si="5"/>
        <v>11.576089939056239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19.293483231760398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 t="shared" si="5"/>
        <v>11.761307378081138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19.602178963468564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 t="shared" si="5"/>
        <v>11.949488296130436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19.915813826884062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 t="shared" si="5"/>
        <v>12.140680108868525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20.234466848114209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 t="shared" si="5"/>
        <v>12.334930990610422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20.558218317684037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 t="shared" si="5"/>
        <v>12.532289886460186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20.887149810766978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 t="shared" si="5"/>
        <v>12.73280652464355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21.22134420773925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 t="shared" si="5"/>
        <v>12.936531429037847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21.56088571506308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 t="shared" si="5"/>
        <v>13.143515931902453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21.905859886504089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 t="shared" si="11"/>
        <v>0.206873037623762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0.206873037623762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 t="shared" si="11"/>
        <v>0.21028132995244375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0.21028132995244375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 t="shared" si="11"/>
        <v>0.21368962228112551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0.21368962228112551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 t="shared" si="11"/>
        <v>0.21709791460980726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0.21709791460980726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 t="shared" si="11"/>
        <v>0.22050620693848902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0.22050620693848902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 t="shared" si="11"/>
        <v>0.22391449926717072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0.22391449926717072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 t="shared" si="11"/>
        <v>0.20459051243626722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0.22732279159585247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 t="shared" si="11"/>
        <v>0.20535066469283547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0.23073108392453423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 t="shared" si="11"/>
        <v>0.20604265110283007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0.23413937625321599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 t="shared" si="11"/>
        <v>0.20666647166625104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0.23754766858189774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 t="shared" si="11"/>
        <v>0.20722212638309839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0.24095596091057953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 t="shared" si="11"/>
        <v>0.20770961525337209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0.24436425323926128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 t="shared" si="11"/>
        <v>0.20750950691315226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0.24777254556794298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 t="shared" si="11"/>
        <v>0.20722419126471536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0.25118083789662471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 t="shared" si="11"/>
        <v>0.20685366830806151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0.25458913022530649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 t="shared" si="11"/>
        <v>0.20639793804319057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0.25799742255398822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 t="shared" si="11"/>
        <v>0.20585700047010264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0.26140571488267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 t="shared" si="11"/>
        <v>0.20523085558879756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0.26481400721135173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 t="shared" si="11"/>
        <v>0.20451950339927555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0.26822229954003352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 t="shared" si="11"/>
        <v>0.20372294390153647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0.2716305918687153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 t="shared" si="11"/>
        <v>0.20284117709558028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0.27503888419739703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 t="shared" si="11"/>
        <v>0.20187420298140712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0.27844717652607881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 t="shared" si="11"/>
        <v>0.20082202155901682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0.28185546885476048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 t="shared" si="11"/>
        <v>0.19968463282840956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0.28526376118344227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 t="shared" si="11"/>
        <v>0.19846203678958524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0.28867205351212399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 t="shared" si="11"/>
        <v>0.19715423344254387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0.29208034584080578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 t="shared" si="11"/>
        <v>0.19576122278728547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0.29548863816948751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 t="shared" si="11"/>
        <v>0.19428300482380997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0.29889693049816923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 t="shared" si="11"/>
        <v>0.19271957955211746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0.30230522282685096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 t="shared" ref="G197:G260" si="17">K197*$N197</f>
        <v>0.19107094697220797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0.30571351515553274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 t="shared" si="17"/>
        <v>0.18933710708408136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0.30912180748421447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 t="shared" si="17"/>
        <v>0.18751805988773776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0.31253009981289626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 t="shared" si="17"/>
        <v>0.19051834884594157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0.31753058140990265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 t="shared" si="17"/>
        <v>0.19356664242747662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0.32261107071246103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 t="shared" si="17"/>
        <v>0.19666370870631625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0.3277728478438604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 t="shared" si="17"/>
        <v>0.1998103280456173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0.33301721340936219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 t="shared" si="17"/>
        <v>0.20300729329434714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0.33834548882391191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 t="shared" si="17"/>
        <v>0.20625540998705674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0.34375901664509456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 t="shared" si="17"/>
        <v>0.20955549654684966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0.34925916091141612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 t="shared" si="17"/>
        <v>0.21290838449159924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0.35484730748599874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 t="shared" si="17"/>
        <v>0.21631491864346483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0.36052486440577475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 t="shared" si="17"/>
        <v>0.21977595734176028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0.36629326223626713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 t="shared" si="17"/>
        <v>0.22329237265922844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0.37215395443204741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 t="shared" si="17"/>
        <v>0.22686505062177609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0.37810841770296016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 t="shared" si="17"/>
        <v>0.23049489143172452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0.38415815238620754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 t="shared" si="17"/>
        <v>0.23418280969463212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0.39030468282438691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 t="shared" si="17"/>
        <v>0.23792973464974623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0.39654955774957706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 t="shared" si="17"/>
        <v>0.24173661040414218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0.40289435067357032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 t="shared" si="17"/>
        <v>0.24560439617060842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0.4093406602843474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 t="shared" si="17"/>
        <v>0.24953406650933821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0.41589011084889704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 t="shared" si="17"/>
        <v>0.25352661157348755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0.4225443526224793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 t="shared" si="17"/>
        <v>0.25758303735866339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0.42930506226443899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 t="shared" si="17"/>
        <v>0.26170436595640201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0.43617394326067005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 t="shared" si="17"/>
        <v>0.2658916358117045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0.44315272635284081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 t="shared" si="17"/>
        <v>0.27014590198469168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0.45024316997448616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 t="shared" si="17"/>
        <v>0.2744682364164468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0.45744706069407798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 t="shared" si="17"/>
        <v>0.27885972819910998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0.46476621366518328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 t="shared" si="17"/>
        <v>0.28332148385029565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0.47220247308382612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 t="shared" si="17"/>
        <v>0.28785462759190039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0.4797577126531673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 t="shared" si="17"/>
        <v>0.29246030163337078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0.48743383605561802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 t="shared" si="17"/>
        <v>0.29713966645950479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0.49523277743250799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 t="shared" si="17"/>
        <v>0.30189390112285686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0.50315650187142813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 t="shared" si="17"/>
        <v>0.30672420354082253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0.51120700590137091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 t="shared" si="17"/>
        <v>0.31163179079747577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0.51938631799579293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 t="shared" si="17"/>
        <v>0.31661789945023538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0.52769649908372562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 t="shared" si="17"/>
        <v>0.32168378584143908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0.53613964306906514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 t="shared" si="17"/>
        <v>0.32683072641490218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0.54471787735817034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 t="shared" si="17"/>
        <v>0.33206001803754071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0.55343336339590121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 t="shared" si="17"/>
        <v>0.33737297832614133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0.56228829721023554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 t="shared" si="17"/>
        <v>0.34277094597935959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0.57128490996559933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 t="shared" si="17"/>
        <v>0.34825528111502935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0.58042546852504895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 t="shared" si="17"/>
        <v>0.35382736561286982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0.58971227602144971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 t="shared" si="17"/>
        <v>0.3594886034626758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0.59914767243779299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 t="shared" si="17"/>
        <v>0.36524042111807858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0.6087340351967977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 t="shared" si="17"/>
        <v>0.37108426785596788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0.61847377975994644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 t="shared" si="17"/>
        <v>0.37702161614166341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0.62836936023610568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 t="shared" si="17"/>
        <v>0.38305396199993003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0.63842326999988341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 t="shared" si="17"/>
        <v>0.38918282539192889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0.64863804231988154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 t="shared" si="17"/>
        <v>0.39540975059819972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0.65901625099699956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 t="shared" si="17"/>
        <v>0.40173630660777093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0.66956051101295155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 t="shared" si="17"/>
        <v>0.40816408751349526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0.68027347918915881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 t="shared" si="17"/>
        <v>0.41469471291371124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0.69115785485618542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 t="shared" si="17"/>
        <v>0.64405254653465305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0.64405254653465305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 t="shared" si="17"/>
        <v>0.6546634960273281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0.6546634960273281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 t="shared" si="17"/>
        <v>0.66527444552000314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0.66527444552000314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 t="shared" si="17"/>
        <v>0.6758853950126783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0.6758853950126783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 t="shared" si="17"/>
        <v>0.68649634450535335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0.68649634450535335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 t="shared" si="17"/>
        <v>0.69710729399802829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0.69710729399802829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 t="shared" si="17"/>
        <v>0.63694641914163297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0.70771824349070334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 t="shared" si="17"/>
        <v>0.63931298175520679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0.71832919298337838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 t="shared" si="17"/>
        <v>0.64146732537892703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0.72894014247605343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 t="shared" si="17"/>
        <v>0.64340945001279382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0.73955109196872848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 t="shared" si="17"/>
        <v>0.64513935565680713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0.75016204146140364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 t="shared" ref="G261:G324" si="23">K261*$N261</f>
        <v>0.64665704231096688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0.76077299095407869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 t="shared" si="23"/>
        <v>0.64603405012415616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0.77138394044675362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 t="shared" si="23"/>
        <v>0.64514578420002866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0.78199488993942867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 t="shared" si="23"/>
        <v>0.64399224453858428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0.79260583943210372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 t="shared" si="23"/>
        <v>0.64257343113982301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0.80321678892477877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 t="shared" si="23"/>
        <v>0.64088934400374487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0.81382773841745382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 t="shared" si="23"/>
        <v>0.63893998313034983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0.82443868791012898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 t="shared" si="23"/>
        <v>0.63672534851963802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0.83504963740280402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 t="shared" si="23"/>
        <v>0.63424544017160933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0.84566058689547907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 t="shared" si="23"/>
        <v>0.63150025808626364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0.85627153638815412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 t="shared" si="23"/>
        <v>0.62848980226360118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0.86688248588082917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 t="shared" si="23"/>
        <v>0.62521407270362162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0.8774934353735041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 t="shared" si="23"/>
        <v>0.62167306940632538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0.88810438486617915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 t="shared" si="23"/>
        <v>0.61786679237171238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0.89871533435885431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 t="shared" si="23"/>
        <v>0.61379524159978227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0.90932628385152936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 t="shared" si="23"/>
        <v>0.60945841709053539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0.91993723334420441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 t="shared" si="23"/>
        <v>0.60485631884397151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0.93054818283687935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 t="shared" si="23"/>
        <v>0.59998894686009085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0.94115913232955439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 t="shared" si="23"/>
        <v>0.59485630113889343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0.95177008182222944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 t="shared" si="23"/>
        <v>0.5894583816803789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0.96238103131490449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 t="shared" si="23"/>
        <v>0.58379518848454781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0.97299198080757965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 t="shared" si="23"/>
        <v>0.59313591150030054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0.98855985250050094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 t="shared" si="23"/>
        <v>0.60262608608430523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1.0043768101405088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 t="shared" si="23"/>
        <v>0.61226810346165417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1.020446839102757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 t="shared" si="23"/>
        <v>0.62206439311704076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1.0367739885284013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 t="shared" si="23"/>
        <v>0.63201742340691325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1.0533623723448555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 t="shared" si="23"/>
        <v>0.64212970218142384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1.0702161703023731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 t="shared" si="23"/>
        <v>0.65240377741632671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1.0873396290272113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 t="shared" si="23"/>
        <v>0.66284223785498797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1.1047370630916467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 t="shared" si="23"/>
        <v>0.6734477136606678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1.1224128561011131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 t="shared" si="23"/>
        <v>0.68422287707923846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1.1403714617987308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 t="shared" si="23"/>
        <v>0.6951704431125062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1.1586174051875104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 t="shared" si="23"/>
        <v>0.70629317020230642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1.1771552836705108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 t="shared" si="23"/>
        <v>0.71759386092554334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1.1959897682092389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 t="shared" si="23"/>
        <v>0.72907536270035211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1.2151256045005869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 t="shared" si="23"/>
        <v>0.74074056850355763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1.2345676141725961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 t="shared" si="23"/>
        <v>0.7525924175996147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1.2543206959993578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 t="shared" si="23"/>
        <v>0.76463389628120837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1.2743898271353473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 t="shared" si="23"/>
        <v>0.77686803862170783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1.2947800643695131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 t="shared" si="23"/>
        <v>0.78929792723965508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1.3154965453994252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 t="shared" si="23"/>
        <v>0.80192669407548955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1.3365444901258159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 t="shared" si="23"/>
        <v>0.81475752118069755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1.3579292019678293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 t="shared" si="23"/>
        <v>0.82779364151958867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1.3796560691993145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 t="shared" si="23"/>
        <v>0.84103833978390197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1.4017305663065034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 t="shared" si="23"/>
        <v>0.85449495322044433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1.4241582553674073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 t="shared" si="23"/>
        <v>0.86816687247197166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1.4469447874532861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 t="shared" si="23"/>
        <v>0.88205754243152312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1.4700959040525385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 t="shared" si="23"/>
        <v>0.89617046311042725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1.4936174385173788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 t="shared" si="23"/>
        <v>0.91050919052019419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1.5175153175336571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 t="shared" si="23"/>
        <v>0.9250773375685174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1.5417955626141957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 t="shared" si="23"/>
        <v>0.93987857496961358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1.5664642916160227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 t="shared" si="23"/>
        <v>0.95491663216912759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1.5915277202818794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 t="shared" si="23"/>
        <v>0.97019529828383377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1.6169921638063898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 t="shared" si="23"/>
        <v>0.98571842305637514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1.6428640384272919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 t="shared" si="23"/>
        <v>1.001489917825277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1.6691498630421282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 t="shared" si="23"/>
        <v>1.0175137565104815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1.6958562608508025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 t="shared" si="23"/>
        <v>1.0337939766146493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1.7229899610244157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 t="shared" si="23"/>
        <v>1.0503346802404838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1.7505578004008064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 t="shared" si="23"/>
        <v>1.0671400351243314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1.7785667252072193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 t="shared" si="23"/>
        <v>1.0842142756863209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1.8070237928105348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 t="shared" si="23"/>
        <v>1.101561704097302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1.8359361734955033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 t="shared" si="23"/>
        <v>1.119186691362859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1.8653111522714316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 t="shared" si="23"/>
        <v>1.1370936784246648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1.8951561307077747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 t="shared" si="23"/>
        <v>1.1552871772794593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1.925478628799099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 t="shared" ref="G325:G388" si="28">K325*$N325</f>
        <v>1.1737717721159309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1.9562862868598847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 t="shared" si="28"/>
        <v>1.1925521204697858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1.9875868674496431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 t="shared" si="28"/>
        <v>1.2116329543973026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2.0193882573288375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 t="shared" si="28"/>
        <v>1.2310190816676589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2.0516984694460985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 t="shared" si="28"/>
        <v>1.2507153869743417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2.0845256449572362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 t="shared" si="28"/>
        <v>1.2707268331659314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2.1178780552765524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 t="shared" si="28"/>
        <v>1.2910584624965862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2.1517641041609772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 t="shared" si="28"/>
        <v>5.7963636356435604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5.7963636356435604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 t="shared" si="28"/>
        <v>5.8918603806062526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5.8918603806062526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 t="shared" si="28"/>
        <v>5.9873571255689448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5.9873571255689448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 t="shared" si="28"/>
        <v>6.0828538705316371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6.0828538705316371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 t="shared" si="28"/>
        <v>6.1783506154943293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6.1783506154943293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 t="shared" si="28"/>
        <v>6.2738473604570206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6.2738473604570206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 t="shared" si="28"/>
        <v>5.7324096948777417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6.3693441054197129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 t="shared" si="28"/>
        <v>5.7537083568403409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6.4648408503824051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 t="shared" si="28"/>
        <v>5.7730970839036857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6.5603375953450973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 t="shared" si="28"/>
        <v>5.790575876067777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6.6558343403077895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 t="shared" si="28"/>
        <v>5.8061447333326139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6.7513310852704818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 t="shared" si="28"/>
        <v>5.8198036556981974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6.846827830233174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 t="shared" si="28"/>
        <v>5.8141968317265373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6.9423245751958653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 t="shared" si="28"/>
        <v>5.8062025891308098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7.0378213201585575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 t="shared" si="28"/>
        <v>5.7958209279110156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7.1333180651212498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 t="shared" si="28"/>
        <v>5.7830518480671529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7.228814810083942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 t="shared" si="28"/>
        <v>5.7678953495992245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7.3243115550466342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 t="shared" si="28"/>
        <v>5.7503514325072276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7.4198083000093265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 t="shared" si="28"/>
        <v>5.730420096791164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7.5153050449720187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 t="shared" si="28"/>
        <v>5.708101342451033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7.6108017899347109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 t="shared" si="28"/>
        <v>5.6833951694868343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7.7062985348974031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 t="shared" si="28"/>
        <v>5.656301577898569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7.8017952798600954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 t="shared" si="28"/>
        <v>5.6268205676862344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7.8972920248227867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 t="shared" si="28"/>
        <v>5.5949521388498349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7.9927887697854789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 t="shared" si="28"/>
        <v>5.5606962913893669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8.0882855147481703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 t="shared" si="28"/>
        <v>5.5240530253048323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8.1837822597108634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 t="shared" si="28"/>
        <v>5.4850223405962302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8.2792790046735547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 t="shared" si="28"/>
        <v>5.4436042372635596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8.374775749636246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 t="shared" si="28"/>
        <v>5.3997987153068232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8.4702724945989392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 t="shared" si="28"/>
        <v>5.3536057747260193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8.5657692395616305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 t="shared" si="28"/>
        <v>5.3050254155211478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8.6612659845243236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 t="shared" si="28"/>
        <v>5.2540576376922088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8.756762729487015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 t="shared" si="28"/>
        <v>5.3381225598952851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8.8968709331588087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 t="shared" si="28"/>
        <v>5.4235325208536089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9.0392208680893482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 t="shared" si="28"/>
        <v>5.5103090411872673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9.1838484019787785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 t="shared" si="28"/>
        <v>5.5984739858462635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9.3307899764104398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 t="shared" si="28"/>
        <v>5.6880495696198032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9.4800826160330054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 t="shared" si="28"/>
        <v>5.7790583627337195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9.6317639378895326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 t="shared" si="28"/>
        <v>5.8715232965374602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9.7858721608957673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 t="shared" si="28"/>
        <v>5.9654676692820585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9.9424461154700978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 t="shared" si="28"/>
        <v>6.0609151519905726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10.101525253317622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 t="shared" si="28"/>
        <v>6.157889794422422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10.263149657370704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 t="shared" si="28"/>
        <v>6.2564160311331802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10.427360051888634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 t="shared" si="28"/>
        <v>6.3565186876313122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10.594197812718853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 t="shared" si="28"/>
        <v>6.4582229866334115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10.763704977722353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 t="shared" si="28"/>
        <v>6.5615545544195477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10.935924257365913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 t="shared" si="28"/>
        <v>6.6665394272902603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11.110899045483768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 t="shared" si="28"/>
        <v>6.7732040581269048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11.288673430211508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 t="shared" si="28"/>
        <v>6.8815753230569348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11.469292205094892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 t="shared" si="28"/>
        <v>6.9916805282258467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11.652800880376411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 t="shared" si="28"/>
        <v>7.1035474166774586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11.839245694462431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 t="shared" si="28"/>
        <v>7.2172041753442979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12.02867362557383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 t="shared" si="28"/>
        <v>7.3326794421498072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12.221132403583013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 t="shared" si="28"/>
        <v>7.4500023132242044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12.416670522040341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 t="shared" si="28"/>
        <v>7.5692023502357904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12.615337250392985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 t="shared" si="28"/>
        <v>7.6903095878395629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12.817182646399273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 t="shared" si="28"/>
        <v>7.8133545412449976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13.022257568741663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 t="shared" ref="G389:G452" si="33">K389*$N389</f>
        <v>7.9383682139049165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13.230613689841528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 t="shared" si="33"/>
        <v>8.0653821053273944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13.442303508878991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 t="shared" si="33"/>
        <v>8.1944282190126341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13.657380365021057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 t="shared" si="33"/>
        <v>8.3255390705168359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13.875898450861394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 t="shared" si="33"/>
        <v>8.4587476956451066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14.097912826075177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 t="shared" si="33"/>
        <v>8.5940876587754271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14.32347943129238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 t="shared" si="33"/>
        <v>8.7315930613158361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14.552655102193061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 t="shared" si="33"/>
        <v>8.8712985502968884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14.785497583828148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 t="shared" si="33"/>
        <v>9.0132393271016387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15.022065545169397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 t="shared" si="33"/>
        <v>9.1574511563352665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15.262418593892111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 t="shared" si="33"/>
        <v>9.3039703748366325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15.506617291394388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 t="shared" si="33"/>
        <v>9.452833900834019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15.754723168056698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 t="shared" si="33"/>
        <v>9.6040792432473623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16.006798738745605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 t="shared" si="33"/>
        <v>9.75774451113932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16.262907518565534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 t="shared" si="33"/>
        <v>9.9138684233175471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16.52311403886258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 t="shared" si="33"/>
        <v>10.072490318090631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16.787483863484386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 t="shared" si="33"/>
        <v>10.233650163180082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17.056083605300138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 t="shared" si="33"/>
        <v>10.397388565790964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17.328980942984941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 t="shared" si="33"/>
        <v>10.563746782843619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17.606244638072699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 t="shared" si="33"/>
        <v>10.73276673136912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17.887944552281866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 t="shared" si="33"/>
        <v>10.904490999071024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18.174151665118373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 t="shared" si="33"/>
        <v>11.07896285505616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18.464938091760267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 t="shared" si="33"/>
        <v>11.256226260737058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18.760377101228432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 t="shared" si="33"/>
        <v>11.436325880908852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19.060543134848086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 t="shared" si="33"/>
        <v>11.619307095003395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19.365511825005658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 t="shared" si="33"/>
        <v>0.72976177425742605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0.72976177425742605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 t="shared" si="33"/>
        <v>0.74178480773504285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0.74178480773504285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 t="shared" si="33"/>
        <v>0.75380784121265965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0.75380784121265965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 t="shared" si="33"/>
        <v>0.76583087469027644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0.76583087469027644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 t="shared" si="33"/>
        <v>0.77785390816789335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0.77785390816789335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 t="shared" si="33"/>
        <v>0.78987694164550992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0.78987694164550992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 t="shared" si="33"/>
        <v>0.72170997761081401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0.80189997512312672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 t="shared" si="33"/>
        <v>0.72439147765466183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0.81392300860074362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 t="shared" si="33"/>
        <v>0.72683251702895713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0.82594604207836042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 t="shared" si="33"/>
        <v>0.72903309573370012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0.83796907555597722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 t="shared" si="33"/>
        <v>0.73099321376889081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0.84999210903359401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 t="shared" si="33"/>
        <v>0.73271287113452921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0.86201514251121081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 t="shared" si="33"/>
        <v>0.73200697239064305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0.87403817598882749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 t="shared" si="33"/>
        <v>0.73100049780981646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0.88606120946644429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 t="shared" si="33"/>
        <v>0.72969344739204967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0.89808424294406108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 t="shared" si="33"/>
        <v>0.72808582113734222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0.91010727642167788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 t="shared" si="33"/>
        <v>0.72617761904569456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0.92213030989929468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 t="shared" si="33"/>
        <v>0.72396884111710635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0.93415334337691158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 t="shared" si="33"/>
        <v>0.72145948735157783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0.94617637685452838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 t="shared" si="33"/>
        <v>0.71864955774910888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0.95819941033214517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 t="shared" si="33"/>
        <v>0.71553905230969939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0.97022244380976197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 t="shared" si="33"/>
        <v>0.71212797103334957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0.98224547728737877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 t="shared" si="33"/>
        <v>0.70841631392005922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0.99426851076499545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 t="shared" si="33"/>
        <v>0.70440408096982843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1.0062915442426121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 t="shared" si="33"/>
        <v>0.70009127218265754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1.0183145777202292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 t="shared" si="33"/>
        <v>0.69547788755854589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1.0303376111978459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 t="shared" si="33"/>
        <v>0.69056392709749403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1.0423606446754627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 t="shared" si="33"/>
        <v>0.68534939079950141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1.0543836781530793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 t="shared" si="33"/>
        <v>0.67983427866456869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1.0664067116306961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 t="shared" si="33"/>
        <v>0.67401859069269554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1.0784297451083129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 t="shared" si="33"/>
        <v>0.66790232688388185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1.0904527785859297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 t="shared" si="33"/>
        <v>0.66148548723812783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1.1024758120635465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 t="shared" si="33"/>
        <v>0.67206925503393811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1.1201154250565635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 t="shared" si="33"/>
        <v>0.68282236311448097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1.1380372718574683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 t="shared" si="33"/>
        <v>0.69374752092431269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1.1562458682071879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 t="shared" si="33"/>
        <v>0.70484748125910168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1.1747458020985029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 t="shared" si="33"/>
        <v>0.71612504095924723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1.1935417349320787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 t="shared" si="33"/>
        <v>0.72758304161459519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1.212638402690992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 t="shared" si="33"/>
        <v>0.73922437028042887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1.2320406171340481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 t="shared" ref="G453:G516" si="39">K453*$N453</f>
        <v>0.7510519602049156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1.2517532670081928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 t="shared" si="39"/>
        <v>0.7630687915681944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1.271781319280324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 t="shared" si="39"/>
        <v>0.77527789223328547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1.2921298203888092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 t="shared" si="39"/>
        <v>0.78768233850901803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1.31280389751503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 t="shared" si="39"/>
        <v>0.80028525592516231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1.3338087598752706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 t="shared" si="39"/>
        <v>0.81308982001996488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1.3551497000332748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 t="shared" si="39"/>
        <v>0.82609925714028443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1.3768320952338073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 t="shared" si="39"/>
        <v>0.83931684525452899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1.3988614087575484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 t="shared" si="39"/>
        <v>0.85274591477860151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1.4212431912976693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 t="shared" si="39"/>
        <v>0.86638984941505892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1.4439830823584316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 t="shared" si="39"/>
        <v>0.88025208700570012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1.4670868116761668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 t="shared" si="39"/>
        <v>0.89433612039779109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1.4905602006629852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 t="shared" si="39"/>
        <v>0.90864549832415575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1.514409163873593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 t="shared" si="39"/>
        <v>0.92318382629734241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1.5386397104955707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 t="shared" si="39"/>
        <v>0.93795476751809992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1.5632579458634999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 t="shared" si="39"/>
        <v>0.95296204379838934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1.5882700729973156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 t="shared" si="39"/>
        <v>0.96820943649916358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1.6136823941652727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 t="shared" si="39"/>
        <v>0.98370078748315037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1.6395013124719173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 t="shared" si="39"/>
        <v>0.99944000008288059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1.6657333334714677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 t="shared" si="39"/>
        <v>1.0154310400842066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1.6923850668070111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 t="shared" si="39"/>
        <v>1.031677936725554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1.7194632278759234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 t="shared" si="39"/>
        <v>1.048184783713163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1.7469746395219383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 t="shared" si="39"/>
        <v>1.0649557402525736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1.7749262337542893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 t="shared" si="39"/>
        <v>1.0819950320966147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1.8033250534943581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 t="shared" si="39"/>
        <v>1.0993069526101609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1.832178254350268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 t="shared" si="39"/>
        <v>1.1168958638519233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1.8614931064198723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 t="shared" si="39"/>
        <v>1.1347661976735539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1.8912769961225899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 t="shared" si="39"/>
        <v>1.152922456836331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1.9215374280605517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 t="shared" si="39"/>
        <v>1.1713692161457125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1.9522820269095209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 t="shared" si="39"/>
        <v>1.190111123604044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1.9835185393400734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 t="shared" si="39"/>
        <v>1.2091529015817086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2.0152548359695146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 t="shared" si="39"/>
        <v>1.2284993480070161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2.0474989133450268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 t="shared" si="39"/>
        <v>1.2481553375751282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2.0802588959585471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 t="shared" si="39"/>
        <v>1.2681258229763304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2.113543038293884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 t="shared" si="39"/>
        <v>1.2884158361439517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2.1473597269065863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 t="shared" si="39"/>
        <v>1.3090304895222551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2.181717482537092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 t="shared" si="39"/>
        <v>1.3299749773546112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2.2166249622576855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 t="shared" si="39"/>
        <v>1.351254576992285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2.2520909616538085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 t="shared" si="39"/>
        <v>1.3728746502241616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2.2881244170402693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 t="shared" si="39"/>
        <v>1.3948406446277481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2.3247344077129135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 t="shared" si="39"/>
        <v>1.4171580949417921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2.3619301582363201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 t="shared" si="39"/>
        <v>1.439832624460861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2.3997210407681018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 t="shared" si="39"/>
        <v>1.4628699464522346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2.438116577420391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2" zoomScale="85" zoomScaleNormal="85" workbookViewId="0">
      <selection activeCell="L8" sqref="L8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K4*$N4</f>
        <v>114.004622708911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114.004622708911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 t="shared" ref="G5:G68" si="0">K5*$N5</f>
        <v>115.88288140069717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115.88288140069717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 t="shared" si="0"/>
        <v>117.76114009248334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117.76114009248334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 t="shared" si="0"/>
        <v>119.63939878426953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119.63939878426953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 t="shared" si="0"/>
        <v>121.5176574760557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121.5176574760557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 t="shared" si="0"/>
        <v>123.39591616784185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123.39591616784185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 t="shared" si="0"/>
        <v>112.74675737366522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125.27417485962802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 t="shared" si="0"/>
        <v>113.16566586075864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127.15243355141419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 t="shared" si="0"/>
        <v>113.54700917401634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129.03069224320038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 t="shared" si="0"/>
        <v>113.89078731343828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130.90895093498654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 t="shared" si="0"/>
        <v>114.19700027902454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132.78720962677272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 t="shared" si="0"/>
        <v>114.46564807077507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134.66546831855891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 t="shared" si="0"/>
        <v>114.35537137116397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136.54372701034504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 t="shared" si="0"/>
        <v>114.19813820425826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138.42198570213122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 t="shared" si="0"/>
        <v>113.99394857005787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140.30024439391738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 t="shared" si="0"/>
        <v>113.74280246856284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142.17850308570357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 t="shared" si="0"/>
        <v>113.44469989977318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144.05676177748975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 t="shared" si="0"/>
        <v>113.09964086368882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145.93502046927591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 t="shared" si="0"/>
        <v>112.70762536030985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147.8132791610621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 t="shared" si="0"/>
        <v>112.2686533896362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149.69153785284826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 t="shared" si="0"/>
        <v>111.78272495166789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151.56979654463444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 t="shared" si="0"/>
        <v>111.24984004640496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153.44805523642063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 t="shared" si="0"/>
        <v>110.6699986738473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155.32631392820676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 t="shared" si="0"/>
        <v>110.04320083399506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157.20457261999294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 t="shared" si="0"/>
        <v>109.36944652684814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159.0828313117791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 t="shared" si="0"/>
        <v>108.64873575240657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160.96109000356529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 t="shared" si="0"/>
        <v>107.88106851067035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162.83934869535148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 t="shared" si="0"/>
        <v>107.06644480163943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164.7176073871376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 t="shared" si="0"/>
        <v>106.2048646253139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166.59586607892379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 t="shared" si="0"/>
        <v>105.29632798169374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168.47412477070998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 t="shared" si="0"/>
        <v>104.34083487077888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170.35238346249614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 t="shared" si="0"/>
        <v>103.33838529256938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172.23064215428232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 t="shared" si="0"/>
        <v>104.99179945725051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174.98633242875084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 t="shared" si="0"/>
        <v>106.6716682485665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177.78611374761084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 t="shared" si="0"/>
        <v>108.37841494054358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180.63069156757263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 t="shared" si="0"/>
        <v>110.11246957959229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183.52078263265381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 t="shared" si="0"/>
        <v>111.87426909286573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186.45711515477623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 t="shared" si="0"/>
        <v>113.66425739835158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189.44042899725264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 t="shared" si="0"/>
        <v>115.48288551672522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192.47147586120872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 t="shared" si="0"/>
        <v>117.33061168499282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195.55101947498804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 t="shared" si="0"/>
        <v>119.20790147195271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198.67983578658786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 t="shared" si="0"/>
        <v>121.11522789550396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201.85871315917328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 t="shared" si="0"/>
        <v>123.05307154183201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205.08845256972003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 t="shared" si="0"/>
        <v>125.02192068650135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208.36986781083559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 t="shared" si="0"/>
        <v>127.02227141748536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211.70378569580893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 t="shared" si="0"/>
        <v>129.05462776016515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215.0910462669419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 t="shared" si="0"/>
        <v>131.11950180432777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218.53250300721297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 t="shared" si="0"/>
        <v>133.21741383319704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222.02902305532839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 t="shared" si="0"/>
        <v>135.34889245452817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225.58148742421361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 t="shared" si="0"/>
        <v>137.51447473380063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229.19079122300107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 t="shared" si="0"/>
        <v>139.7147063295414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232.85784388256903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 t="shared" si="0"/>
        <v>141.95014163081407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236.58356938469015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 t="shared" si="0"/>
        <v>144.22134389690711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240.36890649484522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 t="shared" si="0"/>
        <v>146.52888539925763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244.21480899876275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 t="shared" si="0"/>
        <v>148.87334756564576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248.12224594274292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 t="shared" si="0"/>
        <v>151.25532112669606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252.0922018778268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 t="shared" si="0"/>
        <v>153.67540626472325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256.12567710787209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 t="shared" si="0"/>
        <v>156.13421276495879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260.22368794159797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 t="shared" si="0"/>
        <v>158.63236016919811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264.38726694866352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 t="shared" si="0"/>
        <v>161.17047793190531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268.61746321984219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 t="shared" si="0"/>
        <v>163.7492055788158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272.91534263135969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 t="shared" si="0"/>
        <v>166.36919286807685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277.28198811346141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 t="shared" si="0"/>
        <v>169.03109995396608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281.7184999232768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 t="shared" si="0"/>
        <v>171.73559755322958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286.22599592204932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 t="shared" si="0"/>
        <v>174.48336711408123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290.80561185680205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 t="shared" ref="G69:G132" si="5">K69*$N69</f>
        <v>177.27510098790651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295.45850164651085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 t="shared" si="5"/>
        <v>180.11150260371303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300.18583767285509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 t="shared" si="5"/>
        <v>182.99328664537251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304.98881107562084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 t="shared" si="5"/>
        <v>185.92117923169846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309.86863205283078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 t="shared" si="5"/>
        <v>188.89591809940563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314.82653016567605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 t="shared" si="5"/>
        <v>191.91825278899611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319.86375464832685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 t="shared" si="5"/>
        <v>194.98894483362005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324.98157472270009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 t="shared" si="5"/>
        <v>198.108767950958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330.18127991826333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 t="shared" si="5"/>
        <v>201.27850823817337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335.46418039695561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 t="shared" si="5"/>
        <v>204.49896436998412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340.83160728330688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 t="shared" si="5"/>
        <v>207.77094779990387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346.28491299983978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 t="shared" si="5"/>
        <v>211.09528296470233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351.82547160783724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 t="shared" si="5"/>
        <v>214.4728074921376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357.45467915356267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 t="shared" si="5"/>
        <v>217.90437241201175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363.17395402001961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 t="shared" si="5"/>
        <v>221.39084237060396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368.98473728433993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 t="shared" si="5"/>
        <v>224.93309584853364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374.88849308088942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 t="shared" si="5"/>
        <v>228.53202538211016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380.88670897018363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 t="shared" si="5"/>
        <v>12.269190083168301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12.269190083168301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 t="shared" si="5"/>
        <v>12.471328490956623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12.471328490956623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 t="shared" si="5"/>
        <v>12.673466898744945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12.673466898744945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 t="shared" si="5"/>
        <v>12.875605306533265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12.875605306533265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 t="shared" si="5"/>
        <v>13.077743714321587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13.077743714321587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 t="shared" si="5"/>
        <v>13.279882122109907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13.279882122109907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 t="shared" si="5"/>
        <v>12.133818476908404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13.482020529898227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 t="shared" si="5"/>
        <v>12.178901454541029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13.684158937686549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 t="shared" si="5"/>
        <v>12.219941664017886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13.886297345474871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 t="shared" si="5"/>
        <v>12.256939105338978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14.088435753263193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 t="shared" si="5"/>
        <v>12.289893778504302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14.290574161051515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 t="shared" si="5"/>
        <v>12.31880568351386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14.492712568839835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 t="shared" si="5"/>
        <v>12.306937692926081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14.694850976628155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 t="shared" si="5"/>
        <v>12.290016242143592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14.896989384416475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 t="shared" si="5"/>
        <v>12.268041331166398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15.099127792204797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 t="shared" si="5"/>
        <v>12.241012959994494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15.301266199993119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 t="shared" si="5"/>
        <v>12.208931128627885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15.503404607781441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 t="shared" si="5"/>
        <v>12.171795837066565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15.705543015569763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 t="shared" si="5"/>
        <v>12.129607085310539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15.907681423358085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 t="shared" si="5"/>
        <v>12.082364873359804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16.109819831146407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 t="shared" si="5"/>
        <v>12.030069201214362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16.311958238934729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 t="shared" si="5"/>
        <v>11.972720068874208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16.514096646723047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 t="shared" si="5"/>
        <v>11.910317476339349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16.716235054511369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 t="shared" si="5"/>
        <v>11.842861423609783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16.918373462299691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 t="shared" si="5"/>
        <v>11.770351910685505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17.120511870088009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 t="shared" si="5"/>
        <v>11.692788937566522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17.322650277876331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 t="shared" si="5"/>
        <v>11.610172504252832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17.524788685664653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 t="shared" si="5"/>
        <v>11.52250261074443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17.726927093452971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 t="shared" si="5"/>
        <v>11.429779257041323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17.929065501241293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 t="shared" si="5"/>
        <v>11.332002443143509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18.131203909029615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 t="shared" si="5"/>
        <v>11.229172169050985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18.333342316817937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 t="shared" si="5"/>
        <v>11.121288434763756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18.535480724606259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 t="shared" si="5"/>
        <v>11.299229049719976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18.83204841619996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 t="shared" si="5"/>
        <v>11.480016714515495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19.133361190859159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 t="shared" si="5"/>
        <v>11.663696981947743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19.439494969912904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 t="shared" si="5"/>
        <v>11.850316133658907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19.750526889431512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 t="shared" si="5"/>
        <v>12.039921191797449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20.066535319662414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 t="shared" si="5"/>
        <v>12.232559930866207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20.387599884777014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 t="shared" si="5"/>
        <v>12.428280889760069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20.713801482933448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 t="shared" si="5"/>
        <v>12.627133383996229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21.045222306660381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 t="shared" si="5"/>
        <v>12.829167518140171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21.381945863566951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 t="shared" si="5"/>
        <v>13.034434198430413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21.724056997384022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 t="shared" si="5"/>
        <v>13.242985145605299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22.071641909342166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 t="shared" si="5"/>
        <v>13.454872907934986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22.424788179891642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 t="shared" si="5"/>
        <v>13.670150874461944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22.783584790769908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 t="shared" si="5"/>
        <v>13.888873288453336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23.148122147422228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 t="shared" si="5"/>
        <v>14.11109526106859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23.518492101780982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 t="shared" ref="G133:G196" si="11">K133*$N133</f>
        <v>14.336872785245687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23.894787975409479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 t="shared" si="11"/>
        <v>14.566262749809617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24.27710458301603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 t="shared" si="11"/>
        <v>14.799322953806572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24.665538256344288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 t="shared" si="11"/>
        <v>15.036112121067475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25.060186868445793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 t="shared" si="11"/>
        <v>15.276689915004557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25.461149858340928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 t="shared" si="11"/>
        <v>15.521116953644629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25.868528256074384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 t="shared" si="11"/>
        <v>15.769454824902944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26.282424708171575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 t="shared" si="11"/>
        <v>16.021766102101388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26.702943503502315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 t="shared" si="11"/>
        <v>16.27811435973501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27.130190599558354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 t="shared" si="11"/>
        <v>16.538564189490774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27.564273649151289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 t="shared" si="11"/>
        <v>16.803181216522624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28.005302027537706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 t="shared" si="11"/>
        <v>17.072032115986985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28.453386859978309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 t="shared" si="11"/>
        <v>17.345184629842777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28.908641049737962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 t="shared" si="11"/>
        <v>17.622707583920263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29.371179306533772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 t="shared" si="11"/>
        <v>17.904670905262986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29.841118175438311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 t="shared" si="11"/>
        <v>18.191145639747194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30.318576066245328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 t="shared" si="11"/>
        <v>18.482203969983154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30.803673283305258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 t="shared" si="11"/>
        <v>18.777919233502882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31.296532055838139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 t="shared" si="11"/>
        <v>19.078365941238928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31.797276568731547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 t="shared" si="11"/>
        <v>19.383619796298756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32.306032993831259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 t="shared" si="11"/>
        <v>19.693757713039535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32.822929521732561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 t="shared" si="11"/>
        <v>20.008857836448172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33.348096394080287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 t="shared" si="11"/>
        <v>20.328999561831338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33.881665936385566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 t="shared" si="11"/>
        <v>20.654263554820641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34.423772591367737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 t="shared" si="11"/>
        <v>20.984731771697771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34.974552952829619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 t="shared" si="11"/>
        <v>21.320487480044935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35.534145800074896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 t="shared" si="11"/>
        <v>21.661615279725659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36.102692132876101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 t="shared" si="11"/>
        <v>22.008201124201268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36.680335207002116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 t="shared" si="11"/>
        <v>22.360332342188489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37.267220570314151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 t="shared" si="11"/>
        <v>22.71809765966351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37.863496099439182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 t="shared" si="11"/>
        <v>23.081587222218122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38.469312037030207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 t="shared" si="11"/>
        <v>23.450892617773611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39.084821029622688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 t="shared" si="11"/>
        <v>23.82610689965799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39.710178166096654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 t="shared" si="11"/>
        <v>24.20732461005252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40.345541016754204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 t="shared" si="11"/>
        <v>24.594641803813364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40.991069673022274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 t="shared" si="11"/>
        <v>24.440493671287101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24.440493671287101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 t="shared" si="11"/>
        <v>24.843157778924656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24.843157778924656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 t="shared" si="11"/>
        <v>25.245821886562215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25.245821886562215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 t="shared" si="11"/>
        <v>25.64848599419977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25.64848599419977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 t="shared" si="11"/>
        <v>26.051150101837329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26.051150101837329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 t="shared" si="11"/>
        <v>26.453814209474878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26.453814209474878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 t="shared" si="11"/>
        <v>24.170830485401193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26.856478317112437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 t="shared" si="11"/>
        <v>24.260636758027495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27.259142424749992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 t="shared" si="11"/>
        <v>24.342389748501041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27.661806532387548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 t="shared" si="11"/>
        <v>24.416089456821844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28.064470640025107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 t="shared" si="11"/>
        <v>24.481735882989888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28.467134747662662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 t="shared" si="11"/>
        <v>24.539329027005188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28.869798855300221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 t="shared" si="11"/>
        <v>24.515687731460382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29.27246296293777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 t="shared" si="11"/>
        <v>24.481979833224646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29.675127070575329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 t="shared" si="11"/>
        <v>24.438205332297969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30.077791178212884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 t="shared" si="11"/>
        <v>24.384364228680351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30.480455285850443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 t="shared" si="11"/>
        <v>24.320456522371799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30.883119393487998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 t="shared" si="11"/>
        <v>24.2464822133723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31.285783501125554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 t="shared" si="11"/>
        <v>24.162441301681874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31.688447608763113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 t="shared" si="11"/>
        <v>24.068333787300503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32.091111716400668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 t="shared" si="11"/>
        <v>23.964159670228188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32.493775824038224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 t="shared" si="11"/>
        <v>23.849918950464939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32.896439931675779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 t="shared" si="11"/>
        <v>23.725611628010746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33.299104039313335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 t="shared" si="11"/>
        <v>23.591237702865623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33.70176814695089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 t="shared" si="11"/>
        <v>23.446797175029555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34.104432254588446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 t="shared" si="11"/>
        <v>23.292290044502547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34.507096362226001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 t="shared" si="11"/>
        <v>23.127716311284612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34.909760469863564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 t="shared" si="11"/>
        <v>22.953075975375718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35.312424577501112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 t="shared" si="11"/>
        <v>22.768369036775898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35.715088685138667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 t="shared" ref="G197:G260" si="17">K197*$N197</f>
        <v>22.57359549548514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36.117752792776223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 t="shared" si="17"/>
        <v>22.368755351503442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36.520416900413785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 t="shared" si="17"/>
        <v>22.153848604830802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36.923081008051341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 t="shared" si="17"/>
        <v>22.508310182508101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37.513850304180167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 t="shared" si="17"/>
        <v>22.868443145428223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38.114071909047041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 t="shared" si="17"/>
        <v>23.234338235755079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38.723897059591799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 t="shared" si="17"/>
        <v>23.606087647527161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39.343479412545271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 t="shared" si="17"/>
        <v>23.98378504988759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39.972975083145982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 t="shared" si="17"/>
        <v>24.367525610685792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40.612542684476324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 t="shared" si="17"/>
        <v>24.75740602045677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41.262343367427953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 t="shared" si="17"/>
        <v>25.153524516784074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41.922540861306793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 t="shared" si="17"/>
        <v>25.555980909052622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42.593301515087703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 t="shared" si="17"/>
        <v>25.964876603597467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43.274794339329112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 t="shared" si="17"/>
        <v>26.380314629255022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43.967191048758373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 t="shared" si="17"/>
        <v>26.802399663323104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44.670666105538508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 t="shared" si="17"/>
        <v>27.23123805793627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45.385396763227121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 t="shared" si="17"/>
        <v>27.666937866863258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46.111563111438763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 t="shared" si="17"/>
        <v>28.109608872733066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46.84934812122178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 t="shared" si="17"/>
        <v>28.559362614696798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47.598937691161332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 t="shared" si="17"/>
        <v>29.016312416531942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48.360520694219908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 t="shared" si="17"/>
        <v>29.48057341519646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49.134289025327433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 t="shared" si="17"/>
        <v>29.952262589839599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49.920437649732669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 t="shared" si="17"/>
        <v>30.431498791277033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50.719164652128391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 t="shared" si="17"/>
        <v>30.918402771937469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51.530671286562452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 t="shared" si="17"/>
        <v>31.41309721628847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52.35516202714745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 t="shared" si="17"/>
        <v>31.915706771749079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53.192844619581798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 t="shared" si="17"/>
        <v>32.426358080097067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54.04393013349511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 t="shared" si="17"/>
        <v>32.945179809378622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54.90863301563104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 t="shared" si="17"/>
        <v>33.472302686328675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55.787171143881132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 t="shared" si="17"/>
        <v>34.007859529309933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56.679765882183219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 t="shared" si="17"/>
        <v>34.551985281778897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57.58664213629816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 t="shared" si="17"/>
        <v>35.104817046287359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58.508028410478936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 t="shared" si="17"/>
        <v>35.666494119027952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59.444156865046594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 t="shared" si="17"/>
        <v>36.237158024932405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60.395263374887342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 t="shared" si="17"/>
        <v>36.816952553331333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61.361587588885556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 t="shared" si="17"/>
        <v>37.406023794184634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62.343372990307721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 t="shared" si="17"/>
        <v>38.004520174891574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63.340866958152631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 t="shared" si="17"/>
        <v>38.612592497689853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64.354320829483086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 t="shared" si="17"/>
        <v>39.230393977652895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65.383989962754825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 t="shared" si="17"/>
        <v>39.858080281295344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66.430133802158906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 t="shared" si="17"/>
        <v>40.495809565796073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67.493015942993452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 t="shared" si="17"/>
        <v>41.143742518848804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68.572904198081346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 t="shared" si="17"/>
        <v>41.80204239915038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69.670070665250634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 t="shared" si="17"/>
        <v>42.470875077536796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70.784791795894662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 t="shared" si="17"/>
        <v>43.150409078777393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71.917348464628986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 t="shared" si="17"/>
        <v>43.840815624037823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73.068026040063046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 t="shared" si="17"/>
        <v>44.542268674022438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74.237114456704063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 t="shared" si="17"/>
        <v>45.254944972806804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75.424908288011338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 t="shared" si="17"/>
        <v>45.979024092371709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76.631706820619513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 t="shared" si="17"/>
        <v>46.714688477849649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77.857814129749414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 t="shared" si="17"/>
        <v>47.462123493495241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79.103539155825402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 t="shared" si="17"/>
        <v>48.221517469391173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80.369195782318627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 t="shared" si="17"/>
        <v>48.993061748901432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81.655102914835723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 t="shared" si="17"/>
        <v>5.3789799920792101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5.3789799920792101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 t="shared" si="17"/>
        <v>5.4676002224084934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5.4676002224084934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 t="shared" si="17"/>
        <v>5.5562204527377759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5.5562204527377759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 t="shared" si="17"/>
        <v>5.6448406830670592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5.6448406830670592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 t="shared" si="17"/>
        <v>5.7334609133963426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5.7334609133963426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 t="shared" si="17"/>
        <v>5.8220811437256241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5.8220811437256241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 t="shared" si="17"/>
        <v>5.3196312366494167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5.9107013740549075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 t="shared" si="17"/>
        <v>5.3393962279019291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5.9993216043841899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 t="shared" si="17"/>
        <v>5.3573888145478561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6.0879418347134733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 t="shared" si="17"/>
        <v>5.3736089965871985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6.1765620650427566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 t="shared" si="17"/>
        <v>5.3880567740199536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6.2651822953720391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 t="shared" ref="G261:G324" si="23">K261*$N261</f>
        <v>5.4007321468461242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6.3538025257013224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 t="shared" si="23"/>
        <v>5.3955290581756312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6.442422756030604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 t="shared" si="23"/>
        <v>5.3881104637469068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6.5310429863598873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 t="shared" si="23"/>
        <v>5.3784763635599511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6.6196632166891707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 t="shared" si="23"/>
        <v>5.3666267576147622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6.7082834470184531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 t="shared" si="23"/>
        <v>5.3525616459113428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6.7969036773477365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 t="shared" si="23"/>
        <v>5.3362810284496893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6.8855239076770198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 t="shared" si="23"/>
        <v>5.3177849052298054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6.9741441380063023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 t="shared" si="23"/>
        <v>5.2970732762516892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7.0627643683355856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 t="shared" si="23"/>
        <v>5.2741461415153408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7.151384598664869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 t="shared" si="23"/>
        <v>5.2490035010207592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7.2400048289941514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 t="shared" si="23"/>
        <v>5.2216453547679462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7.3286250593234339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 t="shared" si="23"/>
        <v>5.192071702756901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7.4172452896527163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 t="shared" si="23"/>
        <v>5.1602825449876244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7.5058655199819997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 t="shared" si="23"/>
        <v>5.1262778814601155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7.594485750311283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 t="shared" si="23"/>
        <v>5.0900577121743744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7.6831059806405655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 t="shared" si="23"/>
        <v>5.0516220371304001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7.7717262109698471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 t="shared" si="23"/>
        <v>5.0109708563281954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7.8603464412991304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 t="shared" si="23"/>
        <v>4.9681041697677584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7.9489666716284137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 t="shared" si="23"/>
        <v>4.9230219774490891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8.0375869019576971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 t="shared" si="23"/>
        <v>4.8757242793721884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8.1262071322869804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 t="shared" si="23"/>
        <v>4.953735867842143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8.2562264464035717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 t="shared" si="23"/>
        <v>5.0329956417276174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8.3883260695460287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 t="shared" si="23"/>
        <v>5.1135235719952581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8.5225392866587644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 t="shared" si="23"/>
        <v>5.1953399491471828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8.6588999152453052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 t="shared" si="23"/>
        <v>5.2784653883335375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8.7974423138892295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 t="shared" si="23"/>
        <v>5.3629208345468742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8.9382013909114573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 t="shared" si="23"/>
        <v>5.448727567899625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9.0812126131660413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 t="shared" si="23"/>
        <v>5.5359072089860177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9.2265120149766968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 t="shared" si="23"/>
        <v>5.6244817243297955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9.3741362072163259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 t="shared" si="23"/>
        <v>5.714473431919072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9.5241223865317863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 t="shared" si="23"/>
        <v>5.8059050068297768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9.6765083447162947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 t="shared" si="23"/>
        <v>5.8987994869390539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9.8313324782317562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 t="shared" si="23"/>
        <v>5.9931802787300787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9.9886337978834643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 t="shared" si="23"/>
        <v>6.08907116318976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10.1484519386496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 t="shared" si="23"/>
        <v>6.1864963018007968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10.310827169667995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 t="shared" si="23"/>
        <v>6.2854802426296095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10.475800404382683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 t="shared" si="23"/>
        <v>6.3860479265116821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10.643413210852804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 t="shared" si="23"/>
        <v>6.4882246933358703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10.813707822226451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 t="shared" si="23"/>
        <v>6.5920362884292434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10.986727147382073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 t="shared" si="23"/>
        <v>6.6975088690441114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11.162514781740185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 t="shared" si="23"/>
        <v>6.8046690109488184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11.341115018248031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 t="shared" si="23"/>
        <v>6.9135437151239989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11.522572858539998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 t="shared" si="23"/>
        <v>7.0241604145659817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11.706934024276636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 t="shared" si="23"/>
        <v>7.1365469811990376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11.894244968665063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 t="shared" si="23"/>
        <v>7.2507317328982221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12.084552888163705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 t="shared" si="23"/>
        <v>7.3667434406245942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12.277905734374324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 t="shared" si="23"/>
        <v>7.4846113356745869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12.474352226124312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 t="shared" si="23"/>
        <v>7.604365117045381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12.673941861742302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 t="shared" si="23"/>
        <v>7.726034958918107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12.876724931530179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 t="shared" si="23"/>
        <v>7.8496515182607975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13.082752530434663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 t="shared" si="23"/>
        <v>7.97524594255297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13.292076570921617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 t="shared" si="23"/>
        <v>8.1028498776338189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13.504749796056366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 t="shared" si="23"/>
        <v>8.2324954756759592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13.720825792793267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 t="shared" si="23"/>
        <v>8.3642154032867744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13.940359005477957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 t="shared" si="23"/>
        <v>8.498042849739365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14.163404749565608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 t="shared" si="23"/>
        <v>8.6340115353351958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14.39001922555866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 t="shared" si="23"/>
        <v>8.7721557199005584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14.620259533167598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 t="shared" si="23"/>
        <v>8.9125102114189669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14.854183685698279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 t="shared" si="23"/>
        <v>9.0551103748016697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15.091850624669451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 t="shared" si="23"/>
        <v>9.1999921407984964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15.333320234664162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 t="shared" si="23"/>
        <v>9.3471920150512737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15.578653358418791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 t="shared" si="23"/>
        <v>9.4967470872920963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15.827911812153493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 t="shared" si="23"/>
        <v>9.6486950406887697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16.081158401147949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 t="shared" ref="G325:G388" si="28">K325*$N325</f>
        <v>9.80307416133979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16.338456935566317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 t="shared" si="28"/>
        <v>9.9599233479212277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16.59987224653538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 t="shared" si="28"/>
        <v>10.119282121487966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16.865470202479944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 t="shared" si="28"/>
        <v>10.281190635431773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17.135317725719624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 t="shared" si="28"/>
        <v>10.445689685598682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17.409482809331138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 t="shared" si="28"/>
        <v>10.612820720568262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17.688034534280437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 t="shared" si="28"/>
        <v>10.782625852097354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17.971043086828924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 t="shared" si="28"/>
        <v>47.066043706930699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47.066043706930699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 t="shared" si="28"/>
        <v>47.841470207891533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47.841470207891533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 t="shared" si="28"/>
        <v>48.616896708852359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48.616896708852359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 t="shared" si="28"/>
        <v>49.392323209813192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49.392323209813192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 t="shared" si="28"/>
        <v>50.167749710774025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50.167749710774025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 t="shared" si="28"/>
        <v>50.943176211734844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50.943176211734844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 t="shared" si="28"/>
        <v>46.546742441426112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51.718602712695677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 t="shared" si="28"/>
        <v>46.719686000154297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52.494029213656511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 t="shared" si="28"/>
        <v>46.877121028863257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53.269455714617337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 t="shared" si="28"/>
        <v>47.019047527553006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54.04488221557817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 t="shared" si="28"/>
        <v>47.145465496223544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54.820308716539003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 t="shared" si="28"/>
        <v>47.256374934874856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55.595735217499829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 t="shared" si="28"/>
        <v>47.210847939210801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56.371161718460655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 t="shared" si="28"/>
        <v>47.145935281022723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57.146588219421481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 t="shared" si="28"/>
        <v>47.061636960310629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57.922014720382315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 t="shared" si="28"/>
        <v>46.957952977074513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58.697441221343148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 t="shared" si="28"/>
        <v>46.834883331314387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59.472867722303981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 t="shared" si="28"/>
        <v>46.692428023030217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60.248294223264807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 t="shared" si="28"/>
        <v>46.530587052222046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61.02372072422564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 t="shared" si="28"/>
        <v>46.349360418889859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61.799147225186474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 t="shared" si="28"/>
        <v>46.148748123033627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62.5745737261473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 t="shared" si="28"/>
        <v>45.928750164653394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63.350000227108133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 t="shared" si="28"/>
        <v>45.689366543749131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64.125426728068959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 t="shared" si="28"/>
        <v>45.430597260320852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64.900853229029792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 t="shared" si="28"/>
        <v>45.152442314368542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65.676279729990611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 t="shared" si="28"/>
        <v>44.854901705892217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66.451706230951444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 t="shared" si="28"/>
        <v>44.537975434891884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67.227132731912278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 t="shared" si="28"/>
        <v>44.201663501367506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68.002559232873097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 t="shared" si="28"/>
        <v>43.845965905319126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68.77798573383393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 t="shared" si="28"/>
        <v>43.47088264674673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69.553412234794763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 t="shared" si="28"/>
        <v>43.076413725650298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70.328838735755596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 t="shared" si="28"/>
        <v>42.662559142029856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71.104265236716429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 t="shared" si="28"/>
        <v>43.345160088302329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72.241933480503889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 t="shared" si="28"/>
        <v>44.038682649715163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73.397804416191946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 t="shared" si="28"/>
        <v>44.74330157211061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74.572169286851022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 t="shared" si="28"/>
        <v>45.459194397264383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75.765323995440639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 t="shared" si="28"/>
        <v>46.186541507620603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76.977569179367677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 t="shared" si="28"/>
        <v>46.92552617174254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78.209210286237564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 t="shared" si="28"/>
        <v>47.676334590490427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79.460557650817378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 t="shared" si="28"/>
        <v>48.439155943938268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80.731926573230453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 t="shared" si="28"/>
        <v>49.214182439041288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82.023637398402144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 t="shared" si="28"/>
        <v>50.001609358065942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83.336015596776576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 t="shared" si="28"/>
        <v>50.801635107795001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84.669391846324999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 t="shared" si="28"/>
        <v>51.614461269519715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86.024102115866199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 t="shared" si="28"/>
        <v>52.440292649832031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87.400487749720057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 t="shared" si="28"/>
        <v>53.279337332229353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88.798895553715596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 t="shared" si="28"/>
        <v>54.131806729545026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90.219677882575041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 t="shared" si="28"/>
        <v>54.997915637217744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91.663192728696245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 t="shared" si="28"/>
        <v>55.877882287413222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93.129803812355377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 t="shared" si="28"/>
        <v>56.771928404011845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94.61988067335308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 t="shared" si="28"/>
        <v>57.68027925847602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96.133798764126709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 t="shared" si="28"/>
        <v>58.603163726611641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97.671939544352739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 t="shared" si="28"/>
        <v>59.540814346237433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99.234690577062395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 t="shared" si="28"/>
        <v>60.493467375777229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100.82244562629539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 t="shared" si="28"/>
        <v>61.461362853789666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102.43560475631611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 t="shared" si="28"/>
        <v>62.444744659450294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104.07457443241717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 t="shared" si="28"/>
        <v>63.443860574001505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105.73976762333585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 t="shared" ref="G389:G452" si="33">K389*$N389</f>
        <v>64.458962343185533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107.43160390530922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 t="shared" si="33"/>
        <v>65.49030574067649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109.15050956779415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 t="shared" si="33"/>
        <v>66.538150632527319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110.89691772087886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 t="shared" si="33"/>
        <v>67.602761042647757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112.67126840441293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 t="shared" si="33"/>
        <v>68.684405219330117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114.47400869888354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 t="shared" si="33"/>
        <v>69.783355702839401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116.30559283806568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 t="shared" si="33"/>
        <v>70.899889394084852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118.16648232347475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 t="shared" si="33"/>
        <v>72.034287624390203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120.05714604065034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 t="shared" si="33"/>
        <v>73.186836226380436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121.97806037730074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 t="shared" si="33"/>
        <v>74.357825606002535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123.92970934333756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 t="shared" si="33"/>
        <v>75.547550815698585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125.91258469283099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 t="shared" si="33"/>
        <v>76.756311628749771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127.92718604791628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 t="shared" si="33"/>
        <v>77.984412614809756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129.97402102468294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 t="shared" si="33"/>
        <v>79.232163216646725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132.05360536107787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 t="shared" si="33"/>
        <v>80.499877828113071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134.16646304685511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 t="shared" si="33"/>
        <v>81.787875873362893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136.31312645560482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 t="shared" si="33"/>
        <v>83.096481887336708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138.49413647889452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 t="shared" si="33"/>
        <v>84.426025597534093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140.71004266255682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 t="shared" si="33"/>
        <v>85.776842007094629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142.96140334515772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 t="shared" si="33"/>
        <v>87.149271479208167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145.24878579868027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 t="shared" si="33"/>
        <v>88.543659822875483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147.57276637145915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 t="shared" si="33"/>
        <v>89.960358380041498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149.9339306334025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 t="shared" si="33"/>
        <v>91.399724114122151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152.33287352353693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 t="shared" si="33"/>
        <v>92.86211969994811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154.77019949991353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 t="shared" si="33"/>
        <v>94.347913615147291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157.24652269191216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 t="shared" si="33"/>
        <v>5.3658816237623803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5.3658816237623803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 t="shared" si="33"/>
        <v>5.4542860547358591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5.4542860547358591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 t="shared" si="33"/>
        <v>5.542690485709338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5.542690485709338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 t="shared" si="33"/>
        <v>5.6310949166828168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5.6310949166828168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 t="shared" si="33"/>
        <v>5.7194993476562948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5.7194993476562948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 t="shared" si="33"/>
        <v>5.8079037786297727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5.8079037786297727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 t="shared" si="33"/>
        <v>5.3066773886429264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5.8963082096032515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 t="shared" si="33"/>
        <v>5.3263942501132897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5.9847126405767295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 t="shared" si="33"/>
        <v>5.3443430229641837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6.0731170715502083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 t="shared" si="33"/>
        <v>5.3605237071956076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6.1615215025236871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 t="shared" si="33"/>
        <v>5.374936302807563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6.249925933497166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 t="shared" si="33"/>
        <v>5.3875808098000482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6.3383303644706448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 t="shared" si="33"/>
        <v>5.3823903911844519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6.4267347954441219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 t="shared" si="33"/>
        <v>5.3749898617945204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6.5151392264176007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 t="shared" si="33"/>
        <v>5.3653792216302518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6.6035436573910795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 t="shared" si="33"/>
        <v>5.3535584706916461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6.6919480883645583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 t="shared" si="33"/>
        <v>5.3395276089787043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6.7803525193380372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 t="shared" si="33"/>
        <v>5.3232866364914235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6.8687569503115151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 t="shared" si="33"/>
        <v>5.3048355532298075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6.957161381284994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 t="shared" si="33"/>
        <v>5.2841743591938544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7.0455658122584728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 t="shared" si="33"/>
        <v>5.2613030543835642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7.1339702432319516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 t="shared" si="33"/>
        <v>5.2362216387989369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7.2223746742054304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 t="shared" si="33"/>
        <v>5.2089301124399707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7.3107791051789075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 t="shared" si="33"/>
        <v>5.1794284753066702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7.3991835361523863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 t="shared" si="33"/>
        <v>5.1477167273990325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7.4875879671258652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 t="shared" si="33"/>
        <v>5.1137948687170569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7.575992398099344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 t="shared" si="33"/>
        <v>5.0776628992607451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7.6643968290728228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 t="shared" si="33"/>
        <v>5.0393208190300944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7.7528012600462999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 t="shared" si="33"/>
        <v>4.9987686280251085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7.8412056910197787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 t="shared" si="33"/>
        <v>4.9560063262457863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7.9296101219932575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 t="shared" si="33"/>
        <v>4.9110339136921253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8.0180145529667364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 t="shared" si="33"/>
        <v>4.8638513903641281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8.1064189839402143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 t="shared" si="33"/>
        <v>4.9416730126099546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8.2361216876832586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 t="shared" si="33"/>
        <v>5.0207397808117138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8.3678996346861894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 t="shared" si="33"/>
        <v>5.1010716173047008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8.5017860288411686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 t="shared" si="33"/>
        <v>5.1826887631815763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8.6378146053026281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 t="shared" si="33"/>
        <v>5.2656117833924814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8.776019638987469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 t="shared" si="33"/>
        <v>5.3498615719267617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8.9164359532112698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 t="shared" si="33"/>
        <v>5.4354593570775904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9.0590989284626513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 t="shared" ref="G453:G516" si="39">K453*$N453</f>
        <v>5.5224267067908315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9.2040445113180525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 t="shared" si="39"/>
        <v>5.6107855340994846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9.3513092234991415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 t="shared" si="39"/>
        <v>5.7005581026450765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9.5009301710751277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 t="shared" si="39"/>
        <v>5.7917670322873978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9.6529450538123296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 t="shared" si="39"/>
        <v>5.884435304803997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9.8073921746733284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 t="shared" si="39"/>
        <v>5.9785862696808607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9.9643104494681012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 t="shared" si="39"/>
        <v>6.0742436499957542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10.123739416659591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 t="shared" si="39"/>
        <v>6.1714315483956863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10.285719247326144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 t="shared" si="39"/>
        <v>6.2701744531700179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10.450290755283364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 t="shared" si="39"/>
        <v>6.3704972444207373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10.617495407367896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 t="shared" si="39"/>
        <v>6.47242520033147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10.787375333885784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 t="shared" si="39"/>
        <v>6.5759840035367736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10.959973339227956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 t="shared" si="39"/>
        <v>6.6811997475933618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11.135332912655603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 t="shared" si="39"/>
        <v>6.7880989435548562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11.313498239258093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 t="shared" si="39"/>
        <v>6.8967085266517332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11.494514211086223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 t="shared" si="39"/>
        <v>7.0070558630781603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11.678426438463601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 t="shared" si="39"/>
        <v>7.1191687568874116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11.865281261479019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 t="shared" si="39"/>
        <v>7.2330754569976108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12.055125761662685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 t="shared" si="39"/>
        <v>7.3488046643095712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12.248007773849286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 t="shared" si="39"/>
        <v>7.466385538938523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12.443975898230873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 t="shared" si="39"/>
        <v>7.5858477075615411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12.643079512602569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 t="shared" si="39"/>
        <v>7.7072212708825258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12.84536878480421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 t="shared" si="39"/>
        <v>7.8305368112166462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13.050894685361078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 t="shared" si="39"/>
        <v>7.9558254001961135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13.259709000326856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 t="shared" si="39"/>
        <v>8.0831186065992533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13.471864344332088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 t="shared" si="39"/>
        <v>8.2124485043048399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13.6874141738414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 t="shared" si="39"/>
        <v>8.3438476803737149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13.90641280062286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 t="shared" si="39"/>
        <v>8.4773492432596971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14.12891540543283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 t="shared" si="39"/>
        <v>8.6129868311518543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14.354978051919757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 t="shared" si="39"/>
        <v>8.750794620450284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14.584657700750473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 t="shared" si="39"/>
        <v>8.890807334377488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14.81801222396248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 t="shared" si="39"/>
        <v>9.0330602517275285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15.05510041954588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 t="shared" si="39"/>
        <v>9.1775892157551677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15.295982026258613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 t="shared" si="39"/>
        <v>9.3244306432072506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15.540717738678753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 t="shared" si="39"/>
        <v>9.4736215334985694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15.789369222497616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 t="shared" si="39"/>
        <v>9.6251994780345456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16.041999130057576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 t="shared" si="39"/>
        <v>9.7792026696830998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16.2986711161385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 t="shared" si="39"/>
        <v>9.9356699123980299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16.559449853996718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 t="shared" si="39"/>
        <v>10.094640630996398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16.824401051660665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 t="shared" si="39"/>
        <v>10.256154881092339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17.093591468487233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 t="shared" si="39"/>
        <v>10.420253359189818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17.36708893198303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 t="shared" si="39"/>
        <v>10.586977412936855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17.644962354894759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 t="shared" si="39"/>
        <v>10.756369051543846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17.927281752573077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 t="shared" si="39"/>
        <v>0.129235152475248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0.129235152475248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 t="shared" si="39"/>
        <v>0.13136433849115833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0.13136433849115833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 t="shared" si="39"/>
        <v>0.13349352450706864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0.13349352450706864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 t="shared" si="39"/>
        <v>0.13562271052297897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0.13562271052297897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 t="shared" si="39"/>
        <v>0.13775189653888931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0.13775189653888931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 t="shared" si="39"/>
        <v>0.13988108255479961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0.13988108255479961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 t="shared" si="39"/>
        <v>0.12780924171363894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0.14201026857070992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 t="shared" si="39"/>
        <v>0.12828411458209202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0.14413945458662025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 t="shared" si="39"/>
        <v>0.12871640373022691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0.14626864060253059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 t="shared" si="39"/>
        <v>0.1291061091580436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0.14839782661844092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 t="shared" si="39"/>
        <v>0.12945323086554206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0.15052701263435123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 t="shared" si="39"/>
        <v>0.12975776885272233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0.15265619865026156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 t="shared" si="39"/>
        <v>0.12963275965791893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0.15478538466617187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 t="shared" si="39"/>
        <v>0.12945452081271777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0.15691457068208217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 t="shared" si="39"/>
        <v>0.12922305231711892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0.15904375669799251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 t="shared" si="39"/>
        <v>0.12893835417112226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0.16117294271390284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 t="shared" si="39"/>
        <v>0.12860042637472788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0.16330212872981317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 t="shared" si="39"/>
        <v>0.12820926892793569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0.16543131474572348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 t="shared" si="39"/>
        <v>0.12776488183074577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0.16756050076163381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 t="shared" si="39"/>
        <v>0.12726726508315811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0.16968968677754415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 t="shared" si="39"/>
        <v>0.12671641868517267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0.17181887279345448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 t="shared" ref="G517:G577" si="45">K517*$N517</f>
        <v>0.12611234263678947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0.17394805880936479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 t="shared" si="45"/>
        <v>0.1254550369380085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0.17607724482527509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 t="shared" si="45"/>
        <v>0.12474450158882978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0.17820643084118543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 t="shared" si="45"/>
        <v>0.12398073658925332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0.18033561685709573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 t="shared" si="45"/>
        <v>0.12316374193927908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0.18246480287300607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 t="shared" si="45"/>
        <v>0.12229351763890711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0.1845939888889164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 t="shared" si="45"/>
        <v>0.12137006368813734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0.18672317490482671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 t="shared" si="45"/>
        <v>0.12039338008696984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0.18885236092073701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 t="shared" si="45"/>
        <v>0.11936346683540459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0.19098154693664735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 t="shared" si="45"/>
        <v>0.11828032393344157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0.19311073295255768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 t="shared" si="45"/>
        <v>0.11714395138108079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0.19523991896846798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 t="shared" si="45"/>
        <v>0.11901825460317811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0.19836375767196351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 t="shared" si="45"/>
        <v>0.12092254667682893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0.2015375777947149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 t="shared" si="45"/>
        <v>0.12285730742365819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0.20476217903943034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 t="shared" si="45"/>
        <v>0.12482302434243674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0.20803837390406124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 t="shared" si="45"/>
        <v>0.12682019273191572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0.21136698788652619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 t="shared" si="45"/>
        <v>0.12884931581562636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0.21474885969271063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 t="shared" si="45"/>
        <v>0.1309109048686764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0.21818484144779401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 t="shared" si="45"/>
        <v>0.13300547934657522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0.2216757989109587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 t="shared" si="45"/>
        <v>0.13513356701612042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0.22522261169353405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 t="shared" si="45"/>
        <v>0.13729570408837835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0.22882617348063061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 t="shared" si="45"/>
        <v>0.13949243535379241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0.23248739225632067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 t="shared" si="45"/>
        <v>0.14172431431945309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0.23620719053242184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 t="shared" si="45"/>
        <v>0.14399190334856432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0.23998650558094056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 t="shared" si="45"/>
        <v>0.14629577380214137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0.24382628967023565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 t="shared" si="45"/>
        <v>0.14863650618297564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0.2477275103049594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 t="shared" si="45"/>
        <v>0.15101469028190329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0.25169115046983881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 t="shared" si="45"/>
        <v>0.1534309253264137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0.25571820887735619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 t="shared" si="45"/>
        <v>0.15588582013163635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0.25980970021939392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 t="shared" si="45"/>
        <v>0.1583799932537425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0.26396665542290415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 t="shared" si="45"/>
        <v>0.16091407314580236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0.26819012190967062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 t="shared" si="45"/>
        <v>0.16348869831613524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0.27248116386022542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 t="shared" si="45"/>
        <v>0.16610451748919342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0.27684086248198903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 t="shared" si="45"/>
        <v>0.16876218976902047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0.28127031628170079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 t="shared" si="45"/>
        <v>0.17146238480532477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0.28577064134220798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 t="shared" si="45"/>
        <v>0.17420578296221004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0.29034297160368339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 t="shared" si="45"/>
        <v>0.17699307548960533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0.29498845914934224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 t="shared" si="45"/>
        <v>0.17982496469743903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0.29970827449573173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 t="shared" si="45"/>
        <v>0.18270216413259804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0.30450360688766342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 t="shared" si="45"/>
        <v>0.18562539875871964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0.30937566459786608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 t="shared" si="45"/>
        <v>0.18859540513885917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0.31432567523143196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 t="shared" si="45"/>
        <v>0.1916129316210809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0.31935488603513484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 t="shared" si="45"/>
        <v>0.19467873852701822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0.32446456421169706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 t="shared" si="45"/>
        <v>0.19779359834345053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0.32965599723908423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 t="shared" si="45"/>
        <v>0.20095829591694572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0.33493049319490953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 t="shared" si="45"/>
        <v>0.20417362865161687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0.34028938108602813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 t="shared" si="45"/>
        <v>0.20744040671004277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0.34573401118340463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 t="shared" si="45"/>
        <v>0.21075945321740347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0.35126575536233912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 t="shared" si="45"/>
        <v>0.21413160446888191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0.35688600744813653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 t="shared" si="45"/>
        <v>0.21755771014038403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0.36259618356730672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 t="shared" si="45"/>
        <v>0.22103863350263017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0.36839772250438363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 t="shared" si="45"/>
        <v>0.22457525163867229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0.3742920860644538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 t="shared" si="45"/>
        <v>0.22816845566489108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0.38028075944148515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 t="shared" si="45"/>
        <v>0.2318191509555293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0.38636525159254886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 t="shared" si="45"/>
        <v>0.23552825737081778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0.39254709561802964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 t="shared" si="45"/>
        <v>0.2392967094887509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0.39882784914791819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 t="shared" si="45"/>
        <v>0.24312545684057091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0.40520909473428485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 t="shared" si="45"/>
        <v>0.24701546415002001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0.41169244025003338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 t="shared" si="45"/>
        <v>0.25096771157642034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0.41827951929403395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 t="shared" si="45"/>
        <v>0.25498319496164312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0.42497199160273852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 t="shared" si="45"/>
        <v>0.25906292608102938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0.43177154346838231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5" zoomScale="85" zoomScaleNormal="85" workbookViewId="0">
      <selection activeCell="L8" sqref="L8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K4*$N4</f>
        <v>117.92298632079201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117.92298632079201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 t="shared" ref="G5:G68" si="0">K5*$N5</f>
        <v>119.86580117123839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119.86580117123839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 t="shared" si="0"/>
        <v>121.80861602168478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121.80861602168478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 t="shared" si="0"/>
        <v>123.75143087213117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123.75143087213117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 t="shared" si="0"/>
        <v>125.69424572257756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125.69424572257756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 t="shared" si="0"/>
        <v>127.63706057302392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127.63706057302392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 t="shared" si="0"/>
        <v>116.62188788112327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129.5798754234703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 t="shared" si="0"/>
        <v>117.05519434378584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131.52269027391668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 t="shared" si="0"/>
        <v>117.44964450943952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133.46550512436309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 t="shared" si="0"/>
        <v>117.80523837808424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135.40831997480947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 t="shared" si="0"/>
        <v>118.12197594972004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137.35113482525585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 t="shared" si="0"/>
        <v>118.3998572243469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139.29394967570224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 t="shared" si="0"/>
        <v>118.28579029064944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141.23676452614859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 t="shared" si="0"/>
        <v>118.12315298569087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143.179579376595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 t="shared" si="0"/>
        <v>117.91194530947112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145.12239422704138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 t="shared" si="0"/>
        <v>117.6521672619902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147.06520907748776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 t="shared" si="0"/>
        <v>117.34381884324814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149.00802392793415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 t="shared" si="0"/>
        <v>116.9869000532449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150.95083877838053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 t="shared" si="0"/>
        <v>116.58141089198054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152.89365362882694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 t="shared" si="0"/>
        <v>116.12735135945499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154.83646847927332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 t="shared" si="0"/>
        <v>115.62472145566826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156.7792833297197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 t="shared" si="0"/>
        <v>115.0735211806204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158.72209818016609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 t="shared" si="0"/>
        <v>114.47375053431135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160.66491303061244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 t="shared" si="0"/>
        <v>113.82540951674119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162.60772788105885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 t="shared" si="0"/>
        <v>113.12849812790985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164.55054273150523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 t="shared" si="0"/>
        <v>112.38301636781733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166.49335758195161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 t="shared" si="0"/>
        <v>111.58896423646367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168.436172432398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 t="shared" si="0"/>
        <v>110.74634173384884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170.37898728284438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 t="shared" si="0"/>
        <v>109.85514885997286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172.32180213329076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 t="shared" si="0"/>
        <v>108.91538561483571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174.26461698373714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 t="shared" si="0"/>
        <v>107.92705199843739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176.20743183418352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 t="shared" si="0"/>
        <v>106.89014801077793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178.15024668462991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 t="shared" si="0"/>
        <v>108.60039037895041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181.00065063158402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 t="shared" si="0"/>
        <v>110.33799662501359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183.89666104168933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 t="shared" si="0"/>
        <v>112.10340457101381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186.83900761835636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 t="shared" si="0"/>
        <v>113.89705904415005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189.8284317402501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 t="shared" si="0"/>
        <v>115.71941198885642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192.86568664809406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 t="shared" si="0"/>
        <v>117.57092258067813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195.95153763446356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 t="shared" si="0"/>
        <v>119.45205734196901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199.08676223661502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 t="shared" si="0"/>
        <v>121.36329025944049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202.27215043240082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 t="shared" si="0"/>
        <v>123.30510290359156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205.50850483931927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 t="shared" si="0"/>
        <v>125.27798455004901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208.79664091674837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 t="shared" si="0"/>
        <v>127.2824323028498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212.13738717141635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 t="shared" si="0"/>
        <v>129.31895121969541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215.53158536615902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 t="shared" si="0"/>
        <v>131.38805443921052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218.98009073201754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 t="shared" si="0"/>
        <v>133.49026331023791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222.48377218372985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 t="shared" si="0"/>
        <v>135.62610752320171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226.04351253866952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 t="shared" si="0"/>
        <v>137.79612524357296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229.66020873928827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 t="shared" si="0"/>
        <v>140.00086324747011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233.33477207911685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 t="shared" si="0"/>
        <v>142.24087705942964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237.06812843238274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 t="shared" si="0"/>
        <v>144.5167310923805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240.86121848730082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 t="shared" si="0"/>
        <v>146.82899878985859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244.71499798309765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 t="shared" si="0"/>
        <v>149.17826277049633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248.63043795082723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 t="shared" si="0"/>
        <v>151.56511497482427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252.60852495804048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 t="shared" si="0"/>
        <v>153.99015681442143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256.65026135736906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 t="shared" si="0"/>
        <v>156.45399932345219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260.75666553908701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 t="shared" si="0"/>
        <v>158.95726331262745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264.92877218771241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 t="shared" si="0"/>
        <v>161.50057952562949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269.16763254271581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 t="shared" si="0"/>
        <v>164.0845887980395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273.47431466339918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 t="shared" si="0"/>
        <v>166.70994221880818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277.84990369801363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 t="shared" si="0"/>
        <v>169.37730129430912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282.29550215718189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 t="shared" si="0"/>
        <v>172.08733811501804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286.81223019169676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 t="shared" si="0"/>
        <v>174.84073552485836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291.40122587476395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 t="shared" si="0"/>
        <v>177.6381872932561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296.06364548876019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 t="shared" si="0"/>
        <v>180.48039828994823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300.80066381658037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 t="shared" ref="G69:G132" si="5">K69*$N69</f>
        <v>183.36808466258736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305.61347443764561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 t="shared" si="5"/>
        <v>186.3019740171888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310.503290028648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 t="shared" si="5"/>
        <v>189.28280560146385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315.47134266910643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 t="shared" si="5"/>
        <v>192.31133049108726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320.51888415181213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 t="shared" si="5"/>
        <v>195.38831177894465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325.64718629824108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 t="shared" si="5"/>
        <v>198.51452476740775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330.85754127901293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 t="shared" si="5"/>
        <v>201.69075716368627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336.15126193947714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 t="shared" si="5"/>
        <v>204.9178092783053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341.52968213050883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 t="shared" si="5"/>
        <v>208.19649422675823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346.99415704459705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 t="shared" si="5"/>
        <v>211.52763813438634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352.54606355731056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 t="shared" si="5"/>
        <v>214.91208034453652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358.18680057422756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 t="shared" si="5"/>
        <v>218.35067363004916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363.91778938341525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 t="shared" si="5"/>
        <v>221.84428440812988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369.74047401354983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 t="shared" si="5"/>
        <v>225.39379295865999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375.65632159776663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 t="shared" si="5"/>
        <v>229.00009364599853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381.6668227433309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 t="shared" si="5"/>
        <v>232.66409514433454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387.77349190722424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 t="shared" si="5"/>
        <v>236.3867206666439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393.97786777773985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 t="shared" si="11"/>
        <v>25.9570474217822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25.9570474217822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 t="shared" si="11"/>
        <v>26.384697185226901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26.384697185226901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 t="shared" si="11"/>
        <v>26.812346948671603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26.812346948671603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 t="shared" si="11"/>
        <v>27.239996712116305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27.239996712116305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 t="shared" si="11"/>
        <v>27.667646475561011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27.667646475561011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 t="shared" si="11"/>
        <v>28.095296239005705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28.095296239005705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 t="shared" si="11"/>
        <v>25.670651402205365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28.522946002450407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 t="shared" si="11"/>
        <v>25.766030231646646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28.950595765895109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 t="shared" si="11"/>
        <v>25.852856065819037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29.378245529339814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 t="shared" si="11"/>
        <v>25.931128904722527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29.805895292784516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 t="shared" si="11"/>
        <v>26.000848748357129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30.233545056229218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 t="shared" si="11"/>
        <v>26.06201559672283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30.66119481967392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 t="shared" si="11"/>
        <v>26.036907338361839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31.088844583118615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 t="shared" si="11"/>
        <v>26.001107835914738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31.51649434656332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 t="shared" si="11"/>
        <v>25.954617089381518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31.944144110008022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 t="shared" si="11"/>
        <v>25.897435098762177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32.371793873452724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 t="shared" si="11"/>
        <v>25.829561864056725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32.799443636897429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 t="shared" si="11"/>
        <v>25.750997385265144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33.227093400342127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 t="shared" si="11"/>
        <v>25.66174166238746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33.654743163786833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 t="shared" si="11"/>
        <v>25.56179469542365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34.082392927231531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 t="shared" si="11"/>
        <v>25.451156484373723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34.510042690676237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 t="shared" si="11"/>
        <v>25.329827029237677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34.937692454120935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 t="shared" si="11"/>
        <v>25.19780633001551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35.365342217565633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 t="shared" si="11"/>
        <v>25.055094386707236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35.792991981010339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 t="shared" si="11"/>
        <v>24.901691199312836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36.220641744455037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 t="shared" si="11"/>
        <v>24.737596767832322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36.648291507899742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 t="shared" si="11"/>
        <v>24.56281109226569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37.075941271344441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 t="shared" si="11"/>
        <v>24.377334172612937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37.503591034789139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 t="shared" si="11"/>
        <v>24.181166008874072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37.931240798233844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 t="shared" ref="G197:G260" si="17">K197*$N197</f>
        <v>23.97430660104909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38.358890561678542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 t="shared" si="17"/>
        <v>23.756755949137986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38.786540325123248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 t="shared" si="17"/>
        <v>23.528514053140768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39.214190088567946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 t="shared" si="17"/>
        <v>23.904970277991023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39.841617129985039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 t="shared" si="17"/>
        <v>24.287449802438879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40.479083004064798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 t="shared" si="17"/>
        <v>24.676048999277899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41.126748332129836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 t="shared" si="17"/>
        <v>25.070865783266346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41.784776305443913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 t="shared" si="17"/>
        <v>25.471999635798607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42.453332726331013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 t="shared" si="17"/>
        <v>25.879551629971385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43.132586049952309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 t="shared" si="17"/>
        <v>26.293624456050928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43.822707426751549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 t="shared" si="17"/>
        <v>26.714322447347744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44.523870745579572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 t="shared" si="17"/>
        <v>27.141751606505309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45.236252677508851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 t="shared" si="17"/>
        <v>27.576019632209395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45.960032720348991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 t="shared" si="17"/>
        <v>28.017235946324742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46.69539324387457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 t="shared" si="17"/>
        <v>28.465511721465941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47.442519535776569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 t="shared" si="17"/>
        <v>28.920959909009394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48.201599848348991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 t="shared" si="17"/>
        <v>29.383695267553549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48.972825445922581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 t="shared" si="17"/>
        <v>29.853834391834404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49.756390653057345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 t="shared" si="17"/>
        <v>30.331495742103755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50.552492903506263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 t="shared" si="17"/>
        <v>30.81679967397741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51.361332789962354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 t="shared" si="17"/>
        <v>31.309868468761056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52.183114114601764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 t="shared" si="17"/>
        <v>31.810826364261228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53.018043940435383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 t="shared" si="17"/>
        <v>32.31979958608941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53.866332643482352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 t="shared" si="17"/>
        <v>32.836916379466842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54.728193965778075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 t="shared" si="17"/>
        <v>33.362307041538315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55.603845069230523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 t="shared" si="17"/>
        <v>33.896103954202921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56.4935065903382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 t="shared" si="17"/>
        <v>34.438441617470168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57.397402695783612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 t="shared" si="17"/>
        <v>34.989456683349694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58.315761138916159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 t="shared" si="17"/>
        <v>35.549287990283283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59.248813317138811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 t="shared" si="17"/>
        <v>36.118076598127814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60.196794330213024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 t="shared" si="17"/>
        <v>36.695965823697861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61.15994303949644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 t="shared" si="17"/>
        <v>37.283101276877034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62.138502128128387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 t="shared" si="17"/>
        <v>37.879630897307067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63.132718162178442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 t="shared" si="17"/>
        <v>38.48570499166398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64.142841652773299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 t="shared" si="17"/>
        <v>39.101476271530608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65.169127119217677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 t="shared" si="17"/>
        <v>39.727099891875092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66.211833153125156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 t="shared" si="17"/>
        <v>40.362733490145096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67.271222483575158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 t="shared" si="17"/>
        <v>41.008537225987425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68.347562043312379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 t="shared" si="17"/>
        <v>41.664673821603223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69.441123036005379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 t="shared" si="17"/>
        <v>42.331308602748884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70.55218100458147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 t="shared" si="17"/>
        <v>43.008609540392861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71.681015900654771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 t="shared" si="17"/>
        <v>43.696747293039145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72.827912155065249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 t="shared" si="17"/>
        <v>44.395895249727765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73.993158749546282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 t="shared" si="17"/>
        <v>45.106229573723425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75.177049289539042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 t="shared" si="17"/>
        <v>45.827929246903004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76.379882078171676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 t="shared" si="17"/>
        <v>46.561176114853453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77.601960191422421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 t="shared" si="17"/>
        <v>47.306154932691101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78.843591554485172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 t="shared" si="17"/>
        <v>48.06305341161417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80.105089019356953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 t="shared" si="17"/>
        <v>48.832062266199998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81.386770443666663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 t="shared" si="17"/>
        <v>49.613375262459193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82.688958770765325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 t="shared" si="17"/>
        <v>50.407189266658541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84.011982111097566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 t="shared" si="17"/>
        <v>51.213704294925087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85.356173824875142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 t="shared" si="17"/>
        <v>52.033123563643876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86.721872606073134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 t="shared" si="17"/>
        <v>7.1236857742574298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7.1236857742574298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 t="shared" si="17"/>
        <v>7.241050530221897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7.241050530221897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 t="shared" si="17"/>
        <v>7.3584152861863652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7.3584152861863652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 t="shared" si="17"/>
        <v>7.4757800421508325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7.4757800421508325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 t="shared" si="17"/>
        <v>7.5931447981153006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7.5931447981153006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 t="shared" si="17"/>
        <v>7.7105095540797661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7.7105095540797661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 t="shared" si="17"/>
        <v>7.0450868790398111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7.8278743100442343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 t="shared" si="17"/>
        <v>7.0712627687477445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7.9452390660087016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 t="shared" si="17"/>
        <v>7.0950913633363895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8.0626038219731697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 t="shared" si="17"/>
        <v>7.1165726628057433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8.1799685779376361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 t="shared" si="17"/>
        <v>7.1357066671558096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8.2973333339021043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 t="shared" ref="G261:G324" si="23">K261*$N261</f>
        <v>7.1524933763865866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8.4146980898665724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 t="shared" si="23"/>
        <v>7.1456026333834952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8.5320628458310388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 t="shared" si="23"/>
        <v>7.1357777714812913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8.6494276017955052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 t="shared" si="23"/>
        <v>7.1230187906799785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8.7667923577599733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 t="shared" si="23"/>
        <v>7.107325690979553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8.8841571137244415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 t="shared" si="23"/>
        <v>7.088698472380015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9.0015218696889079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 t="shared" si="23"/>
        <v>7.0671371348813654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9.118886625653376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 t="shared" si="23"/>
        <v>7.0426416784836059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9.2362513816178442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 t="shared" si="23"/>
        <v>7.0152121031867329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9.3536161375823106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 t="shared" si="23"/>
        <v>6.9848484089907483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9.4709808935467787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 t="shared" si="23"/>
        <v>6.9515505958956538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9.5883456495112469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 t="shared" si="23"/>
        <v>6.915318663901445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9.7057104054757133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 t="shared" si="23"/>
        <v>6.8761526130081254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9.8230751614401797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 t="shared" si="23"/>
        <v>6.834052443215695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9.9404399174046478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 t="shared" si="23"/>
        <v>6.789018154524153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10.057804673369116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 t="shared" si="23"/>
        <v>6.7410497469334985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10.175169429333582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 t="shared" si="23"/>
        <v>6.6901472204437304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10.292534185298049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 t="shared" si="23"/>
        <v>6.6363105750548543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10.409898941262517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 t="shared" si="23"/>
        <v>6.5795398107668657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10.527263697226985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 t="shared" si="23"/>
        <v>6.5198349275797636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10.644628453191451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 t="shared" si="23"/>
        <v>6.4571959254935516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10.76199320915592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 t="shared" si="23"/>
        <v>6.5605110603014483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10.934185100502415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 t="shared" si="23"/>
        <v>6.665479237266271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11.109132062110453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 t="shared" si="23"/>
        <v>6.7721269050625326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11.286878175104221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 t="shared" si="23"/>
        <v>6.8804809355435328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11.467468225905888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 t="shared" si="23"/>
        <v>6.9905686305122288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11.650947717520381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 t="shared" si="23"/>
        <v>7.1024177286004244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11.837362881000708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 t="shared" si="23"/>
        <v>7.2160564122580322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12.02676068709672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 t="shared" si="23"/>
        <v>7.3315133148541598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12.219188858090266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 t="shared" si="23"/>
        <v>7.4488175278918272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12.414695879819712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 t="shared" si="23"/>
        <v>7.5679986083380957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12.613331013896827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 t="shared" si="23"/>
        <v>7.6890865860715056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12.815144310119177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 t="shared" si="23"/>
        <v>7.8121119714486502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13.020186619081084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 t="shared" si="23"/>
        <v>7.9371057629918278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13.22850960498638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 t="shared" si="23"/>
        <v>8.064099455199699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13.440165758666165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 t="shared" si="23"/>
        <v>8.1931250464828942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13.655208410804823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 t="shared" si="23"/>
        <v>8.3242150472266214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13.873691745377702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 t="shared" si="23"/>
        <v>8.4574024879822449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14.095670813303743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 t="shared" si="23"/>
        <v>8.5927209277899621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14.321201546316605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 t="shared" si="23"/>
        <v>8.7302044626345996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14.550340771057668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 t="shared" si="23"/>
        <v>8.8698877340367535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14.78314622339459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 t="shared" si="23"/>
        <v>9.0118059377813431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15.019676562968906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 t="shared" si="23"/>
        <v>9.1559948327858436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15.259991387976408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 t="shared" si="23"/>
        <v>9.302490750110417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15.504151250184028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 t="shared" si="23"/>
        <v>9.4513306021121828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15.752217670186972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 t="shared" si="23"/>
        <v>9.6025518917459802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16.004253152909968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 t="shared" si="23"/>
        <v>9.7561927220139157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16.260321203356526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 t="shared" si="23"/>
        <v>9.9122918055661362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16.520486342610226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 t="shared" si="23"/>
        <v>10.070888474455193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16.784814124091991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 t="shared" si="23"/>
        <v>10.232022690046479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17.053371150077467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 t="shared" si="23"/>
        <v>10.395735053087222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17.326225088478704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 t="shared" si="23"/>
        <v>10.562066813936617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17.603444689894364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 t="shared" si="23"/>
        <v>10.731059882959608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17.885099804932679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 t="shared" si="23"/>
        <v>10.902756841086958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18.171261401811599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 t="shared" si="23"/>
        <v>11.077200950544349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18.462001584240582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 t="shared" si="23"/>
        <v>11.254436165753061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18.757393609588437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 t="shared" si="23"/>
        <v>11.434507144405112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19.057511907341855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 t="shared" si="23"/>
        <v>11.617459258715593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19.362432097859323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 t="shared" si="23"/>
        <v>11.803338606855043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19.672231011425072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 t="shared" si="23"/>
        <v>11.992192024564723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19.986986707607873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 t="shared" si="23"/>
        <v>12.18406709695776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20.306778494929599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 t="shared" si="23"/>
        <v>12.379012170509085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20.631686950848476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 t="shared" si="23"/>
        <v>12.577076365237232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20.961793942062055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 t="shared" si="23"/>
        <v>12.778309587081027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21.297182645135045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 t="shared" ref="G325:G388" si="28">K325*$N325</f>
        <v>12.982762540474324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21.637937567457207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 t="shared" si="28"/>
        <v>13.190486741121914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21.984144568536525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 t="shared" si="28"/>
        <v>13.401534528979864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22.335890881633109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 t="shared" si="28"/>
        <v>13.615959081443544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22.693265135739239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 t="shared" si="28"/>
        <v>13.83381442674664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23.056357377911066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 t="shared" si="28"/>
        <v>14.055155457574587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23.425259095957646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 t="shared" si="28"/>
        <v>14.280037944895779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23.800063241492968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 t="shared" si="28"/>
        <v>64.113125132673304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64.113125132673304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 t="shared" si="28"/>
        <v>65.169407164722912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65.169407164722912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 t="shared" si="28"/>
        <v>66.225689196772535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66.225689196772535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 t="shared" si="28"/>
        <v>67.281971228822144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67.281971228822144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 t="shared" si="28"/>
        <v>68.338253260871767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68.338253260871767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 t="shared" si="28"/>
        <v>69.394535292921361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69.394535292921361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 t="shared" si="28"/>
        <v>63.405735592473889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70.450817324970984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 t="shared" si="28"/>
        <v>63.641318427748331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71.507099357020593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 t="shared" si="28"/>
        <v>63.855775622381792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72.563381389070216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 t="shared" si="28"/>
        <v>64.04910717637425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73.619663421119824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 t="shared" si="28"/>
        <v>64.221313089725726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74.675945453169447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 t="shared" si="28"/>
        <v>64.372393362436199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75.732227485219056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 t="shared" si="28"/>
        <v>64.310376720712512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76.788509517268665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 t="shared" si="28"/>
        <v>64.221953028187571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77.844791549318273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 t="shared" si="28"/>
        <v>64.107122284861418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78.901073581367896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 t="shared" si="28"/>
        <v>63.965884490733998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79.957355613417505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 t="shared" si="28"/>
        <v>63.79823964580536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81.013637645467128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 t="shared" si="28"/>
        <v>63.604187750075461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82.069919677516737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 t="shared" si="28"/>
        <v>63.383728803544344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83.126201709566359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 t="shared" si="28"/>
        <v>63.13686280621198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84.182483741615968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 t="shared" si="28"/>
        <v>62.863589758078369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85.238765773665591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 t="shared" si="28"/>
        <v>62.563909659143519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86.2950478057152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 t="shared" si="28"/>
        <v>62.237822509407415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87.351329837764808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 t="shared" si="28"/>
        <v>61.885328308870086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88.407611869814417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 t="shared" si="28"/>
        <v>61.506427057531525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89.46389390186404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 t="shared" si="28"/>
        <v>61.10111875539171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90.520175933913649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 t="shared" si="28"/>
        <v>60.669403402450662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91.576457965963272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 t="shared" si="28"/>
        <v>60.211280998708354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92.632739998012866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 t="shared" si="28"/>
        <v>59.726751544164834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93.689022030062489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 t="shared" si="28"/>
        <v>59.215815038820061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94.745304062112098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 t="shared" si="28"/>
        <v>58.678471482674048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95.801586094161721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 t="shared" si="28"/>
        <v>58.114720875726796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96.857868126211329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 t="shared" si="28"/>
        <v>59.044556409738426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98.407594016230718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 t="shared" si="28"/>
        <v>59.989269312294233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99.982115520490396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 t="shared" si="28"/>
        <v>60.949097621290946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101.58182936881825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 t="shared" si="28"/>
        <v>61.924283183231609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103.20713863871936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 t="shared" si="28"/>
        <v>62.915071714163304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104.85845285693884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 t="shared" si="28"/>
        <v>63.921712861589924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106.53618810264987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 t="shared" si="28"/>
        <v>64.944460267375362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108.24076711229227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 t="shared" si="28"/>
        <v>65.983571631653362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109.97261938608895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 t="shared" si="28"/>
        <v>67.039308777759828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111.73218129626639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 t="shared" si="28"/>
        <v>68.11193771820399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113.51989619700664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 t="shared" si="28"/>
        <v>69.201728721695247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115.33621453615875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 t="shared" si="28"/>
        <v>70.308956381242368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117.18159396873729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 t="shared" si="28"/>
        <v>71.433899683342247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119.05649947223709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 t="shared" si="28"/>
        <v>72.576842078275732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120.96140346379289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 t="shared" si="28"/>
        <v>73.738071551528137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122.89678591921357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 t="shared" si="28"/>
        <v>74.917880696352597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124.86313449392101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 t="shared" si="28"/>
        <v>76.116566787494236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126.86094464582372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 t="shared" si="28"/>
        <v>77.334431856094142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128.89071976015691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 t="shared" si="28"/>
        <v>78.571782765791639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130.9529712763194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 t="shared" si="28"/>
        <v>79.828931290044309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133.04821881674053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 t="shared" si="28"/>
        <v>81.106194190685031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135.17699031780839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 t="shared" si="28"/>
        <v>82.403893297735991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137.33982216289331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 t="shared" si="28"/>
        <v>83.72235559049976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139.5372593174996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 t="shared" si="28"/>
        <v>85.06191327994776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141.7698554665796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 t="shared" si="28"/>
        <v>86.422903892426916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144.03817315404487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 t="shared" ref="G389:G452" si="33">K389*$N389</f>
        <v>87.80567035470574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146.34278392450958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 t="shared" si="33"/>
        <v>89.210561080381041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148.68426846730173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 t="shared" si="33"/>
        <v>90.637930057667134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151.06321676277855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 t="shared" si="33"/>
        <v>92.088136938589827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153.48022823098304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 t="shared" si="33"/>
        <v>93.561547129607263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155.93591188267877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 t="shared" si="33"/>
        <v>95.058531883680971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158.43088647280163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 t="shared" si="33"/>
        <v>96.579468393819894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160.96578065636649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 t="shared" si="33"/>
        <v>98.124739888120999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163.54123314686834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 t="shared" si="33"/>
        <v>99.694735726330933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166.15789287721822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 t="shared" si="33"/>
        <v>101.28985149795223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168.81641916325373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 t="shared" si="33"/>
        <v>102.9104891219195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171.51748186986583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 t="shared" si="33"/>
        <v>104.55705694787019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174.26176157978367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 t="shared" si="33"/>
        <v>106.22996985903612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177.04994976506021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 t="shared" si="33"/>
        <v>107.92964937678069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179.88274896130116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 t="shared" si="33"/>
        <v>109.65652376680919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182.76087294468198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 t="shared" si="33"/>
        <v>111.41102814707814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185.68504691179692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 t="shared" si="33"/>
        <v>113.19360459743142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188.65600766238569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 t="shared" si="33"/>
        <v>115.00470227099032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191.67450378498387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 t="shared" si="33"/>
        <v>116.84477750732617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194.74129584554362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 t="shared" si="33"/>
        <v>118.71429394744339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197.85715657907232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 t="shared" si="33"/>
        <v>120.61372265060248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201.02287108433748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 t="shared" si="33"/>
        <v>122.54354221301212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204.23923702168688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 t="shared" si="33"/>
        <v>124.50423888842032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207.50706481403387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 t="shared" si="33"/>
        <v>126.49630671063505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210.82717785105842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 t="shared" si="33"/>
        <v>128.52024761800521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214.20041269667536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 t="shared" si="33"/>
        <v>1.1161089980198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1.1161089980198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 t="shared" si="33"/>
        <v>1.1344972122579546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1.1344972122579546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 t="shared" si="33"/>
        <v>1.1528854264961093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1.1528854264961093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 t="shared" si="33"/>
        <v>1.1712736407342641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1.1712736407342641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 t="shared" si="33"/>
        <v>1.1896618549724187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1.1896618549724187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 t="shared" si="33"/>
        <v>1.2080500692105731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1.2080500692105731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 t="shared" si="33"/>
        <v>1.103794455103855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1.2264382834487277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 t="shared" si="33"/>
        <v>1.1078955829413253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1.2448264976868824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 t="shared" si="33"/>
        <v>1.1116289464940325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1.263214711925037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 t="shared" si="33"/>
        <v>1.114994545761977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1.2816029261631918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 t="shared" si="33"/>
        <v>1.1179923807451579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1.2999911404013464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 t="shared" si="33"/>
        <v>1.1206224514435759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1.3183793546395011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 t="shared" si="33"/>
        <v>1.1195428389350366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1.3367675688776555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 t="shared" si="33"/>
        <v>1.1180035210705432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1.3551557831158101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 t="shared" si="33"/>
        <v>1.1160044978500963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1.3735439973539647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 t="shared" si="33"/>
        <v>1.1135457692736956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1.3919322115921196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 t="shared" si="33"/>
        <v>1.1106273353413409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1.4103204258302742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 t="shared" si="33"/>
        <v>1.1072491960530322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1.4287086400684288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 t="shared" si="33"/>
        <v>1.1034113514087698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1.4470968543065834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 t="shared" si="33"/>
        <v>1.0991138014085535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1.465485068544738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 t="shared" si="33"/>
        <v>1.0943565460523834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1.4838732827828929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 t="shared" si="33"/>
        <v>1.0891395853402595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1.5022614970210475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 t="shared" si="33"/>
        <v>1.0834629192721812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1.5206497112592019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 t="shared" si="33"/>
        <v>1.0773265478481495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1.5390379254973565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 t="shared" si="33"/>
        <v>1.070730471068164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1.5574261397355111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 t="shared" si="33"/>
        <v>1.0636746889322244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1.5758143539736658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 t="shared" si="33"/>
        <v>1.0561592014403312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1.5942025682118206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 t="shared" si="33"/>
        <v>1.0481840085924836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1.612590782449975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 t="shared" si="33"/>
        <v>1.0397491103886825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1.6309789966881296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 t="shared" si="33"/>
        <v>1.0308545068289277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1.6493672109262842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 t="shared" si="33"/>
        <v>1.0215001979132188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1.6677554251644389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 t="shared" si="33"/>
        <v>1.011686183641556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1.6861436394025935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 t="shared" si="33"/>
        <v>1.0278731625798212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1.7131219376330353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 t="shared" si="33"/>
        <v>1.0443191331810981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1.7405318886351635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 t="shared" si="33"/>
        <v>1.0610282393119956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1.7683803988533262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 t="shared" si="33"/>
        <v>1.0780046911409877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1.7966744852349796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 t="shared" si="33"/>
        <v>1.0952527661992433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1.825421276998739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 t="shared" si="33"/>
        <v>1.1127768104584312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1.8546280174307188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 t="shared" si="33"/>
        <v>1.1305812394257664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1.8843020657096106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 t="shared" ref="G453:G516" si="39">K453*$N453</f>
        <v>1.1486705392565786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1.9144508987609643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 t="shared" si="39"/>
        <v>1.167049267884684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1.94508211314114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 t="shared" si="39"/>
        <v>1.1857220561708388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1.9762034269513982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 t="shared" si="39"/>
        <v>1.2046936090695723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2.0078226817826206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 t="shared" si="39"/>
        <v>1.2239687068146854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2.0399478446911425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 t="shared" si="39"/>
        <v>1.2435522061237203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2.0725870102062007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 t="shared" si="39"/>
        <v>1.2634490414217001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2.1057484023695001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 t="shared" si="39"/>
        <v>1.2836642260844471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2.1394403768074119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 t="shared" si="39"/>
        <v>1.3042028537017984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2.173671422836331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 t="shared" si="39"/>
        <v>1.3250700993610272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2.2084501656017119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 t="shared" si="39"/>
        <v>1.3462712209508036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2.2437853682513396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 t="shared" si="39"/>
        <v>1.3678115604860164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2.2796859341433606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 t="shared" si="39"/>
        <v>1.3896965454537928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2.3161609090896547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 t="shared" si="39"/>
        <v>1.4119316901810535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2.353219483635089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 t="shared" si="39"/>
        <v>1.4345225972239504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2.3908709953732505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 t="shared" si="39"/>
        <v>1.4574749587795335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2.4291249312992225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 t="shared" si="39"/>
        <v>1.4807945581200059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2.4679909302000098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 t="shared" si="39"/>
        <v>1.5044872710499262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2.5074787850832103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 t="shared" si="39"/>
        <v>1.5285590673867249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2.5475984456445415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 t="shared" si="39"/>
        <v>1.5530160124649122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2.5883600207748536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 t="shared" si="39"/>
        <v>1.5778642686643509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2.6297737811072515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 t="shared" si="39"/>
        <v>1.6031100969629806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2.6718501616049677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 t="shared" si="39"/>
        <v>1.6287598585143883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2.7145997641906474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 t="shared" si="39"/>
        <v>1.6548200162506186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2.7580333604176976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 t="shared" si="39"/>
        <v>1.6812971365106288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2.8021618941843816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 t="shared" si="39"/>
        <v>1.7081978906947988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2.8469964844913314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 t="shared" si="39"/>
        <v>1.7355290569459152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2.8925484282431921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 t="shared" si="39"/>
        <v>1.7632975218570504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2.938829203095084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 t="shared" si="39"/>
        <v>1.7915102822067637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2.985850470344606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 t="shared" si="39"/>
        <v>1.8201744467220715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3.0336240778701193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 t="shared" si="39"/>
        <v>1.8492972378696249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3.0821620631160416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 t="shared" si="39"/>
        <v>1.8788859936755389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3.1314766561258982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 t="shared" si="39"/>
        <v>1.9089481695743471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3.1815802826239121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 t="shared" si="39"/>
        <v>1.9394913402875371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3.2324855671458952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 t="shared" si="39"/>
        <v>1.9705232017321379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3.2842053362202299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 t="shared" si="39"/>
        <v>2.0020515729598523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3.3367526215997536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 t="shared" si="39"/>
        <v>2.0340843981272099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3.3901406635453499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 t="shared" si="39"/>
        <v>2.0666297484972453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3.4443829141620759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 t="shared" si="39"/>
        <v>2.0996958244732014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3.4994930407886691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 t="shared" si="39"/>
        <v>2.1332909576647725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3.5554849294412874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 t="shared" si="39"/>
        <v>2.1674236129874087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3.6123726883123481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 t="shared" si="39"/>
        <v>2.2021023907952073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3.6701706513253458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 t="shared" si="39"/>
        <v>2.2373360290479307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3.7288933817465515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 t="shared" si="39"/>
        <v>6.4617576237623806E-2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6.4617576237623806E-2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 t="shared" si="39"/>
        <v>6.5682169245578959E-2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6.5682169245578959E-2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 t="shared" si="39"/>
        <v>6.6746762253534125E-2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6.6746762253534125E-2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 t="shared" si="39"/>
        <v>6.7811355261489278E-2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6.7811355261489278E-2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 t="shared" si="39"/>
        <v>6.8875948269444445E-2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6.8875948269444445E-2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 t="shared" si="39"/>
        <v>6.9940541277399584E-2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6.9940541277399584E-2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 t="shared" si="39"/>
        <v>6.3904620856819278E-2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7.1005134285354751E-2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 t="shared" si="39"/>
        <v>6.4142057291045815E-2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7.2069727293309904E-2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 t="shared" si="39"/>
        <v>6.4358201865113263E-2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7.3134320301265071E-2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 t="shared" si="39"/>
        <v>6.4553054579021593E-2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7.4198913309220224E-2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 t="shared" si="39"/>
        <v>6.4726615432770834E-2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7.5263506317175391E-2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 t="shared" si="39"/>
        <v>6.4878884426360958E-2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7.6328099325130544E-2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 t="shared" si="39"/>
        <v>6.481637982895927E-2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7.7392692333085697E-2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 t="shared" si="39"/>
        <v>6.4727260406358691E-2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7.845728534104085E-2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 t="shared" si="39"/>
        <v>6.4611526158559265E-2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7.9521878348996017E-2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 t="shared" si="39"/>
        <v>6.4469177085560936E-2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8.058647135695117E-2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 t="shared" si="39"/>
        <v>6.4300213187363744E-2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8.1651064364906337E-2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 t="shared" si="39"/>
        <v>6.410463446396765E-2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8.271565737286149E-2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 t="shared" si="39"/>
        <v>6.3882440915372693E-2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8.3780250380816657E-2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 t="shared" si="39"/>
        <v>6.3633632541578861E-2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8.484484338877181E-2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 t="shared" si="39"/>
        <v>6.3358209342586139E-2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8.5909436396726976E-2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 t="shared" ref="G517:G577" si="45">K517*$N517</f>
        <v>6.3056171318394541E-2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8.6974029404682129E-2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 t="shared" si="45"/>
        <v>6.2727518469004054E-2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8.8038622412637282E-2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 t="shared" si="45"/>
        <v>6.2372250794414698E-2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8.9103215420592435E-2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 t="shared" si="45"/>
        <v>6.199036829462648E-2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9.0167808428547602E-2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 t="shared" si="45"/>
        <v>6.1581870969639352E-2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9.1232401436502755E-2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 t="shared" si="45"/>
        <v>6.1146758819453369E-2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9.2296994444457922E-2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 t="shared" si="45"/>
        <v>6.0685031844068482E-2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9.3361587452413061E-2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 t="shared" si="45"/>
        <v>6.0196690043484741E-2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9.4426180460368228E-2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 t="shared" si="45"/>
        <v>5.968173341770211E-2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9.5490773468323381E-2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 t="shared" si="45"/>
        <v>5.9140161966720603E-2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9.6555366476278548E-2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 t="shared" si="45"/>
        <v>5.8571975690540221E-2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9.7619959484233701E-2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 t="shared" si="45"/>
        <v>5.9509127301588867E-2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9.9181878835981452E-2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 t="shared" si="45"/>
        <v>6.0461273338414286E-2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0.10076878889735714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 t="shared" si="45"/>
        <v>6.1428653711828915E-2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0.10238108951971486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 t="shared" si="45"/>
        <v>6.2411512171218181E-2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0.1040191869520303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 t="shared" si="45"/>
        <v>6.3410096365957666E-2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0.10568349394326278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 t="shared" si="45"/>
        <v>6.4424657907812988E-2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0.10737442984635498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 t="shared" si="45"/>
        <v>6.5455452434338007E-2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0.10909242072389667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 t="shared" si="45"/>
        <v>6.6502739673287403E-2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0.11083789945547902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 t="shared" si="45"/>
        <v>6.7566783508060016E-2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0.11261130584676669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 t="shared" si="45"/>
        <v>6.8647852044188967E-2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0.11441308674031496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 t="shared" si="45"/>
        <v>6.9746217676895997E-2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0.11624369612815999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 t="shared" si="45"/>
        <v>7.0862157159726338E-2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0.11810359526621056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 t="shared" si="45"/>
        <v>7.1995951674281952E-2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0.11999325279046992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 t="shared" si="45"/>
        <v>7.3147886901070477E-2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0.12191314483511746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 t="shared" si="45"/>
        <v>7.4318253091487596E-2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0.12386375515247933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 t="shared" si="45"/>
        <v>7.5507345140951407E-2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0.12584557523491902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 t="shared" si="45"/>
        <v>7.6715462663206627E-2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0.12785910443867771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 t="shared" si="45"/>
        <v>7.7942910065817939E-2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0.12990485010969657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 t="shared" si="45"/>
        <v>7.9189996626871012E-2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0.13198332771145169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 t="shared" si="45"/>
        <v>8.0457036572900945E-2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0.13409506095483492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 t="shared" si="45"/>
        <v>8.1744349158067373E-2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0.13624058193011229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 t="shared" si="45"/>
        <v>8.3052258744596458E-2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0.1384204312409941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 t="shared" si="45"/>
        <v>8.4381094884509983E-2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0.14063515814084998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 t="shared" si="45"/>
        <v>8.5731192402662137E-2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0.14288532067110357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 t="shared" si="45"/>
        <v>8.7102891481104741E-2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0.14517148580184125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 t="shared" si="45"/>
        <v>8.84965377448024E-2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0.14749422957467068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 t="shared" si="45"/>
        <v>8.9912482348719236E-2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0.14985413724786539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 t="shared" si="45"/>
        <v>9.1351082066298758E-2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0.15225180344383127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 t="shared" si="45"/>
        <v>9.2812699379359542E-2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0.15468783229893257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 t="shared" si="45"/>
        <v>9.4297702569429306E-2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0.15716283761571551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 t="shared" si="45"/>
        <v>9.580646581054017E-2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0.15967744301756695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 t="shared" si="45"/>
        <v>9.7339369263508835E-2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0.16223228210584806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 t="shared" si="45"/>
        <v>9.8896799171724961E-2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0.16482799861954162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 t="shared" si="45"/>
        <v>0.10047914795847256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0.16746524659745426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 t="shared" si="45"/>
        <v>0.10208681432580814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0.17014469054301357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 t="shared" si="45"/>
        <v>0.10372020335502109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0.17286700559170182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 t="shared" si="45"/>
        <v>0.10537972660870142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0.17563287768116903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 t="shared" si="45"/>
        <v>0.10706580223444064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0.17844300372406774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 t="shared" si="45"/>
        <v>0.10877885507019169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0.18129809178365283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 t="shared" si="45"/>
        <v>0.11051931675131475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0.18419886125219126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 t="shared" si="45"/>
        <v>0.11228762581933581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0.18714604303222634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 t="shared" si="45"/>
        <v>0.11408422783244519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0.19014037972074199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 t="shared" si="45"/>
        <v>0.1159095754777643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0.19318262579627385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 t="shared" si="45"/>
        <v>0.11776412868540853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0.19627354780901424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 t="shared" si="45"/>
        <v>0.1196483547443751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0.19941392457395851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 t="shared" si="45"/>
        <v>0.12156272842028508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0.20260454736714181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 t="shared" si="45"/>
        <v>0.12350773207500965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0.20584622012501608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 t="shared" si="45"/>
        <v>0.12548385578820981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0.20913975964701634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 t="shared" si="45"/>
        <v>0.12749159748082117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0.21248599580136862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 t="shared" si="45"/>
        <v>0.1295314630405143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0.21588577173419052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K4*$N4</f>
        <v>44.890496839603998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44.890496839603998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 t="shared" ref="G5:G68" si="0">K5*$N5</f>
        <v>45.630080585105887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45.630080585105887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 t="shared" si="0"/>
        <v>46.369664330607776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46.369664330607776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 t="shared" si="0"/>
        <v>47.109248076109665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47.109248076109665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 t="shared" si="0"/>
        <v>47.848831821611547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47.848831821611547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 t="shared" si="0"/>
        <v>48.588415567113429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48.588415567113429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 t="shared" si="0"/>
        <v>44.395199381353791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49.327999312615319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 t="shared" si="0"/>
        <v>44.560148921724313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50.067583058117208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 t="shared" si="0"/>
        <v>44.710306787184798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50.80716680361909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 t="shared" si="0"/>
        <v>44.845672977735255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51.546750549120979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 t="shared" si="0"/>
        <v>44.966247493375668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52.286334294622868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 t="shared" si="0"/>
        <v>45.072030334106046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53.025918040124758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 t="shared" si="0"/>
        <v>45.028607745462303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53.765501785626633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 t="shared" si="0"/>
        <v>44.966695563181027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54.505085531128522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 t="shared" si="0"/>
        <v>44.886293787262211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55.244669276630411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 t="shared" si="0"/>
        <v>44.787402417705835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55.9842530221323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 t="shared" si="0"/>
        <v>44.670021454511925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56.723836767634189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 t="shared" si="0"/>
        <v>44.534150897680455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57.463420513136079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 t="shared" si="0"/>
        <v>44.379790747211445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58.203004258637968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 t="shared" si="0"/>
        <v>44.206941003104887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58.94258800413985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 t="shared" si="0"/>
        <v>44.015601665360776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59.682171749641739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 t="shared" si="0"/>
        <v>43.805772733979133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60.421755495143628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 t="shared" si="0"/>
        <v>43.577454208959921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61.161339240645511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 t="shared" si="0"/>
        <v>43.330646090303169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61.900922986147393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 t="shared" si="0"/>
        <v>43.065348378008878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62.640506731649282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 t="shared" si="0"/>
        <v>42.781561072077039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63.380090477151171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 t="shared" si="0"/>
        <v>42.479284172507654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64.11967422265306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 t="shared" si="0"/>
        <v>42.158517679300701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64.859257968154935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 t="shared" si="0"/>
        <v>41.819261592456222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65.598841713656824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 t="shared" si="0"/>
        <v>41.461515911974196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66.338425459158714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 t="shared" si="0"/>
        <v>41.085280637854616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67.078009204660603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 t="shared" si="0"/>
        <v>40.690555770097497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67.817592950162492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 t="shared" si="0"/>
        <v>41.341604662419051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68.902674437365093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 t="shared" si="0"/>
        <v>42.00307033701776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70.005117228362934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 t="shared" si="0"/>
        <v>42.675119462410045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71.125199104016744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 t="shared" si="0"/>
        <v>43.357921373808608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72.263202289681018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 t="shared" si="0"/>
        <v>44.051648115789533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73.419413526315893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 t="shared" si="0"/>
        <v>44.756474485642173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74.594124142736959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 t="shared" si="0"/>
        <v>45.47257807741245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75.787630129020755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 t="shared" si="0"/>
        <v>46.200139326651048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77.000232211085077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 t="shared" si="0"/>
        <v>46.939341555877469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78.232235926462451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 t="shared" si="0"/>
        <v>47.690371020771508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79.483951701285847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 t="shared" si="0"/>
        <v>48.453416957103848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80.755694928506415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 t="shared" si="0"/>
        <v>49.228671628417509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82.047786047362521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 t="shared" si="0"/>
        <v>50.01633037447219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83.360550624120322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 t="shared" si="0"/>
        <v>50.816591660463757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84.694319434106262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 t="shared" si="0"/>
        <v>51.629657127031173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86.049428545051953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 t="shared" si="0"/>
        <v>52.455731641063679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87.426219401772798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 t="shared" si="0"/>
        <v>53.295023347320686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88.825038912201151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 t="shared" si="0"/>
        <v>54.147743720877834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90.246239534796388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 t="shared" si="0"/>
        <v>55.014107620411863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91.69017936735311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 t="shared" si="0"/>
        <v>55.894333342338449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93.157222237230755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 t="shared" si="0"/>
        <v>56.788642675815879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94.647737793026465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 t="shared" si="0"/>
        <v>57.697260958628924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96.16210159771488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 t="shared" si="0"/>
        <v>58.620417133966981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97.700695223278302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 t="shared" si="0"/>
        <v>59.55834380811045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99.26390634685076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 t="shared" si="0"/>
        <v>60.511277309040224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100.85212884840038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 t="shared" si="0"/>
        <v>61.479457745984867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102.46576290997479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 t="shared" si="0"/>
        <v>62.463129069920619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104.10521511653437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 t="shared" si="0"/>
        <v>63.46253913503935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105.77089855839893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 t="shared" si="0"/>
        <v>64.477939761199991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107.46323293533332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 t="shared" si="0"/>
        <v>65.509586797379185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109.18264466229864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 t="shared" si="0"/>
        <v>66.557740186137252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110.92956697689543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 t="shared" si="0"/>
        <v>67.622664029115469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112.70444004852578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 t="shared" si="0"/>
        <v>68.704626653581315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114.50771108930219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 t="shared" ref="G69:G132" si="5">K69*$N69</f>
        <v>69.803900680038595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116.33983446673101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 t="shared" si="5"/>
        <v>70.920763090919223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118.20127181819872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 t="shared" si="5"/>
        <v>72.055495300373963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120.09249216728993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 t="shared" si="5"/>
        <v>73.208383225179944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122.01397204196657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 t="shared" si="5"/>
        <v>74.379717356782805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123.96619559463802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 t="shared" si="5"/>
        <v>75.569792834491338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125.94965472415224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 t="shared" si="5"/>
        <v>76.778909519843197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127.96484919973867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 t="shared" si="5"/>
        <v>78.007372072160706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130.01228678693451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 t="shared" si="5"/>
        <v>79.255490025315268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132.09248337552546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 t="shared" si="5"/>
        <v>80.523577865720327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134.20596310953388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 t="shared" si="5"/>
        <v>81.811955111571848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136.35325851928641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 t="shared" si="5"/>
        <v>83.120946393357002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138.53491065559501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 t="shared" si="5"/>
        <v>84.450881535650723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140.75146922608454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 t="shared" si="5"/>
        <v>85.802095640221125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143.00349273370188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 t="shared" si="5"/>
        <v>87.174929170464665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145.29154861744112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 t="shared" si="5"/>
        <v>88.569728037192107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147.61621339532019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 t="shared" si="5"/>
        <v>89.986843685787179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149.97807280964531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 t="shared" si="11"/>
        <v>2.1905498851485201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2.1905498851485201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 t="shared" si="11"/>
        <v>2.226639819607378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2.226639819607378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 t="shared" si="11"/>
        <v>2.2627297540662359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2.2627297540662359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 t="shared" si="11"/>
        <v>2.2988196885250938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2.2988196885250938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 t="shared" si="11"/>
        <v>2.3349096229839517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2.3349096229839517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 t="shared" si="11"/>
        <v>2.3709995574428087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2.3709995574428087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 t="shared" si="11"/>
        <v>2.1663805427114999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2.4070894919016665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 t="shared" si="11"/>
        <v>2.1744296894608666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2.4431794263605244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 t="shared" si="11"/>
        <v>2.1817570375210567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2.4792693608193823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 t="shared" si="11"/>
        <v>2.1883625868920689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2.5153592952782402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 t="shared" si="11"/>
        <v>2.1942463375739045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2.5514492297370981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 t="shared" si="11"/>
        <v>2.1994082895665623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2.587539164195956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 t="shared" si="11"/>
        <v>2.1972893701234062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2.6236290986548134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 t="shared" si="11"/>
        <v>2.1942682023187787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2.6597190331136713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 t="shared" si="11"/>
        <v>2.1903447861526795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2.6958089675725287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 t="shared" si="11"/>
        <v>2.1855191216251093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2.7318989020313866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 t="shared" si="11"/>
        <v>2.1797912087360674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2.7679888364902445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 t="shared" si="11"/>
        <v>2.1731610474855541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2.8040787709491024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 t="shared" si="11"/>
        <v>2.1656286378735694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2.8401687054079603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 t="shared" si="11"/>
        <v>2.1571939799001134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2.8762586398668182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 t="shared" si="11"/>
        <v>2.1478570735651861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2.9123485743256761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 t="shared" si="11"/>
        <v>2.1376179188687869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2.948438508784534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 t="shared" si="11"/>
        <v>2.126476515810916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2.9845284432433914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 t="shared" si="11"/>
        <v>2.1144328643915742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3.0206183777022488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 t="shared" si="11"/>
        <v>2.101486964610761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3.0567083121611067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 t="shared" si="11"/>
        <v>2.087638816468476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3.0927982466199646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 t="shared" si="11"/>
        <v>2.0728884199647197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3.1288881810788225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 t="shared" si="11"/>
        <v>2.0572357750994916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3.1649781155376799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 t="shared" si="11"/>
        <v>2.0406808818727926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3.2010680499965378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 t="shared" ref="G197:G260" si="17">K197*$N197</f>
        <v>2.0232237402846223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3.2371579844553957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 t="shared" si="17"/>
        <v>2.0048643503349801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3.2732479189142536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 t="shared" si="17"/>
        <v>1.9856027120238668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3.3093378533731115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 t="shared" si="17"/>
        <v>2.0173723554162488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3.3622872590270814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 t="shared" si="17"/>
        <v>2.0496503131029082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3.416083855171514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 t="shared" si="17"/>
        <v>2.0824447181125549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3.4707411968542585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 t="shared" si="17"/>
        <v>2.1157638336023563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3.526273056003927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 t="shared" si="17"/>
        <v>2.1496160549399934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3.5826934248999893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 t="shared" si="17"/>
        <v>2.1840099118190337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3.6400165196983894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 t="shared" si="17"/>
        <v>2.2189540704081385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3.6982567840135641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 t="shared" si="17"/>
        <v>2.2544573355346684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3.7574288925577806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 t="shared" si="17"/>
        <v>2.2905286529032232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3.8175477548387056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 t="shared" si="17"/>
        <v>2.3271771113496746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3.8786285189161247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 t="shared" si="17"/>
        <v>2.3644119451312697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3.9406865752187827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 t="shared" si="17"/>
        <v>2.4022425362533704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4.0037375604222838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 t="shared" si="17"/>
        <v>2.4406784168334239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4.0677973613890401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 t="shared" si="17"/>
        <v>2.4797292715027592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4.1328821191712652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 t="shared" si="17"/>
        <v>2.5194049398468028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4.199008233078005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 t="shared" si="17"/>
        <v>2.5597154188843523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4.2661923648072539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 t="shared" si="17"/>
        <v>2.6006708655865012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4.3344514426441689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 t="shared" si="17"/>
        <v>2.6422815994358859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4.4038026657264764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 t="shared" si="17"/>
        <v>2.6845581050268597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4.4742635083780993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 t="shared" si="17"/>
        <v>2.7275110347072893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4.5458517245121488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 t="shared" si="17"/>
        <v>2.7711512112626058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4.6185853521043434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 t="shared" si="17"/>
        <v>2.8154896306428077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4.6924827177380131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 t="shared" si="17"/>
        <v>2.8605374647330923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4.7675624412218207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 t="shared" si="17"/>
        <v>2.9063060641688221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4.8438434402813701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 t="shared" si="17"/>
        <v>2.9528069611955234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4.9213449353258722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 t="shared" si="17"/>
        <v>3.0000518725746517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5.0000864542910861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 t="shared" si="17"/>
        <v>3.0480527025358457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5.0800878375597431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 t="shared" si="17"/>
        <v>3.0968215457764194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5.1613692429606992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 t="shared" si="17"/>
        <v>3.1463706905088427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5.243951150848071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 t="shared" si="17"/>
        <v>3.1967126215569834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5.3278543692616394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 t="shared" si="17"/>
        <v>3.2478600235018957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5.4131000391698265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 t="shared" si="17"/>
        <v>3.2998257838779268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5.4997096397965448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 t="shared" si="17"/>
        <v>3.3526229964199734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5.587704994033289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 t="shared" si="17"/>
        <v>3.4062649643626921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5.6771082739378205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 t="shared" si="17"/>
        <v>3.4607652037924961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5.7679420063208271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 t="shared" si="17"/>
        <v>3.5161374470531768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5.8602290784219617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 t="shared" si="17"/>
        <v>3.5723956462060276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5.9539927436767126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 t="shared" si="17"/>
        <v>3.6295539765453237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6.0492566275755397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 t="shared" si="17"/>
        <v>3.6876268401700489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6.1460447336167485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 t="shared" si="17"/>
        <v>3.7466288696127696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6.2443814493546164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 t="shared" si="17"/>
        <v>3.806574931526574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6.3442915525442904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 t="shared" si="17"/>
        <v>3.8674801304310003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6.4458002173850009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 t="shared" si="17"/>
        <v>3.9293598125178959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6.54893302086316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 t="shared" si="17"/>
        <v>3.9922295695181824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6.6537159491969708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 t="shared" si="17"/>
        <v>4.0561052426304745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6.7601754043841238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 t="shared" si="17"/>
        <v>4.1210029265125607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6.8683382108542688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 t="shared" si="17"/>
        <v>4.1869389733367619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6.9782316222279368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 t="shared" si="17"/>
        <v>4.2539299969101503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7.0898833281835838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 t="shared" si="17"/>
        <v>4.3219928768607137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7.2033214614345225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 t="shared" si="17"/>
        <v>4.3911447628904847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7.3185746048174742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 t="shared" si="17"/>
        <v>1.6434002851485101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1.6434002851485101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 t="shared" si="17"/>
        <v>1.6704757738113289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1.6704757738113289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 t="shared" si="17"/>
        <v>1.697551262474148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1.697551262474148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 t="shared" si="17"/>
        <v>1.7246267511369668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1.7246267511369668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 t="shared" si="17"/>
        <v>1.7517022397997857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1.7517022397997857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 t="shared" si="17"/>
        <v>1.7787777284626043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1.7787777284626043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 t="shared" si="17"/>
        <v>1.6252678954128807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1.8058532171254231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 t="shared" si="17"/>
        <v>1.6313065481515356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1.8329287057882422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 t="shared" si="17"/>
        <v>1.6368036911169337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1.860004194451061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 t="shared" si="17"/>
        <v>1.6417593243090756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1.8870796831138799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 t="shared" si="17"/>
        <v>1.646173447727961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1.9141551717766989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 t="shared" ref="G261:G324" si="23">K261*$N261</f>
        <v>1.6500460613735901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1.9412306604395178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 t="shared" si="23"/>
        <v>1.6484563998732067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1.9683061491023364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 t="shared" si="23"/>
        <v>1.6461898511562529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1.9953816377651552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 t="shared" si="23"/>
        <v>1.6432464152227289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2.022457126427974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 t="shared" si="23"/>
        <v>1.6396260920726344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2.0495326150907931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 t="shared" si="23"/>
        <v>1.6353288817059692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2.0766081037536117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 t="shared" si="23"/>
        <v>1.6303547841227337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2.1036835924164308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 t="shared" si="23"/>
        <v>1.6247037993229279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2.1307590810792498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 t="shared" si="23"/>
        <v>1.6183759273065514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2.1578345697420684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 t="shared" si="23"/>
        <v>1.6113711680736045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2.1849100584048875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 t="shared" si="23"/>
        <v>1.6036895216240872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2.2119855470677066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 t="shared" si="23"/>
        <v>1.5953309879579989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2.2390610357305252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 t="shared" si="23"/>
        <v>1.5862955670753405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2.2661365243933438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 t="shared" si="23"/>
        <v>1.576583258976112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2.2932120130561628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 t="shared" si="23"/>
        <v>1.5661940636603127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2.3202875017189819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 t="shared" si="23"/>
        <v>1.5551279811279428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2.3473629903818005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 t="shared" si="23"/>
        <v>1.5433850113790022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2.3744384790446191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 t="shared" si="23"/>
        <v>1.5309651544134917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2.4015139677074382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 t="shared" si="23"/>
        <v>1.5178684102314106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2.4285894563702568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 t="shared" si="23"/>
        <v>1.5040947788327588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2.4556649450330759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 t="shared" si="23"/>
        <v>1.4896442602175368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2.4827404336958949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 t="shared" si="23"/>
        <v>1.5134785683810175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2.5224642806350293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 t="shared" si="23"/>
        <v>1.5376942254751136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2.5628237091251895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 t="shared" si="23"/>
        <v>1.5622973330827155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2.6038288884711926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 t="shared" si="23"/>
        <v>1.5872940904120392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2.6454901506867321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 t="shared" si="23"/>
        <v>1.6126907958586314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2.6878179930977191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 t="shared" si="23"/>
        <v>1.6384938485923695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2.7308230809872827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 t="shared" si="23"/>
        <v>1.6647097501698478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2.7745162502830798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 t="shared" si="23"/>
        <v>1.6913451061725651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2.8189085102876086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 t="shared" si="23"/>
        <v>1.7184066278713264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2.8640110464522106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 t="shared" si="23"/>
        <v>1.7459011339172676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2.9098352231954463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 t="shared" si="23"/>
        <v>1.7738355520599438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2.9563925867665732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 t="shared" si="23"/>
        <v>1.8022169208929031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3.0036948681548385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 t="shared" si="23"/>
        <v>1.8310523916271895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3.0517539860453158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 t="shared" si="23"/>
        <v>1.8603492298932247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3.1005820498220413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 t="shared" si="23"/>
        <v>1.8901148175715161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3.1501913626191937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 t="shared" si="23"/>
        <v>1.9203566546526605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3.2005944244211011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 t="shared" si="23"/>
        <v>1.9510823611271029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3.2518039352118384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 t="shared" si="23"/>
        <v>1.982299678905137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3.3038327981752285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 t="shared" si="23"/>
        <v>2.0140164737676187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3.3566941229460312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 t="shared" si="23"/>
        <v>2.0462407373479006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3.4104012289131678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 t="shared" si="23"/>
        <v>2.0789805891454671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3.464967648575779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 t="shared" si="23"/>
        <v>2.112244278571795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3.5204071309529916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 t="shared" si="23"/>
        <v>2.1460401870289432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3.5767336450482388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 t="shared" si="23"/>
        <v>2.1803768300214061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3.6339613833690105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 t="shared" si="23"/>
        <v>2.2152628593017489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3.6921047655029153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 t="shared" si="23"/>
        <v>2.2507070650505767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3.7511784417509615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 t="shared" si="23"/>
        <v>2.2867183780913858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3.8111972968189765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 t="shared" si="23"/>
        <v>2.3233058721408484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3.8721764535680805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 t="shared" si="23"/>
        <v>2.3604787660951021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3.9341312768251702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 t="shared" si="23"/>
        <v>2.3982464263526233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3.9970773772543726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 t="shared" si="23"/>
        <v>2.436618369174266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4.0610306152904432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 t="shared" si="23"/>
        <v>2.475604263081054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4.1260071051350904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 t="shared" si="23"/>
        <v>2.5152139312903512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4.1920232188172522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 t="shared" si="23"/>
        <v>2.5554573541909962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4.259095590318327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 t="shared" si="23"/>
        <v>2.5963446718580525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4.3272411197634213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 t="shared" si="23"/>
        <v>2.6378861866077825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4.3964769776796375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 t="shared" si="23"/>
        <v>2.6800923655935063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4.4668206093225109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 t="shared" si="23"/>
        <v>2.7229738434430026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4.5382897390716712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 t="shared" si="23"/>
        <v>2.7665414249380906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4.6109023748968179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 t="shared" si="23"/>
        <v>2.8108060877371002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4.6846768128951668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 t="shared" si="23"/>
        <v>2.8557789851408937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4.7596316419014899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 t="shared" si="23"/>
        <v>2.9014714489031488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4.8357857481719151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 t="shared" si="23"/>
        <v>2.9478949920855992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4.9131583201426654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 t="shared" ref="G325:G388" si="28">K325*$N325</f>
        <v>2.9950613119589686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4.991768853264948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 t="shared" si="28"/>
        <v>3.0429822929503128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5.0716371549171884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 t="shared" si="28"/>
        <v>3.0916700096375176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5.1527833493958628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 t="shared" si="28"/>
        <v>3.1411367297917177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5.2352278829861962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 t="shared" si="28"/>
        <v>3.1913949174683851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5.3189915291139753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 t="shared" si="28"/>
        <v>3.2424572361478798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5.4040953935797997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 t="shared" si="28"/>
        <v>3.2943365519262455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5.4905609198770762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 t="shared" si="28"/>
        <v>14.790602566336601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14.790602566336601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 t="shared" si="28"/>
        <v>15.034281964301972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15.034281964301972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 t="shared" si="28"/>
        <v>15.277961362267341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15.277961362267341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 t="shared" si="28"/>
        <v>15.521640760232712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15.521640760232712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 t="shared" si="28"/>
        <v>15.765320158198081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15.765320158198081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 t="shared" si="28"/>
        <v>16.008999556163449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16.008999556163449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 t="shared" si="28"/>
        <v>14.627411058715937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16.252678954128818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 t="shared" si="28"/>
        <v>14.681758933363831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16.496358352094191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 t="shared" si="28"/>
        <v>14.731233220052413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16.74003775005956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 t="shared" si="28"/>
        <v>14.775833918781689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16.98371714802493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 t="shared" si="28"/>
        <v>14.815561029551656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17.227396545990299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 t="shared" si="28"/>
        <v>14.85041455236232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17.471075943955672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 t="shared" si="28"/>
        <v>14.836107598858868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17.714755341921038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 t="shared" si="28"/>
        <v>14.815708660406285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17.958434739886407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 t="shared" si="28"/>
        <v>14.78921773700457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18.20211413785178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 t="shared" si="28"/>
        <v>14.756634828653718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18.445793535817149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 t="shared" si="28"/>
        <v>14.717959935353733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18.689472933782518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 t="shared" si="28"/>
        <v>14.673193057104614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18.933152331747891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 t="shared" si="28"/>
        <v>14.62233419390636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19.17683172971326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 t="shared" si="28"/>
        <v>14.565383345758972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19.42051112767863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 t="shared" si="28"/>
        <v>14.502340512662448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19.664190525643999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 t="shared" si="28"/>
        <v>14.433205694616793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19.907869923609372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 t="shared" si="28"/>
        <v>14.357978891621999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20.151549321574738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 t="shared" si="28"/>
        <v>14.276660103678074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20.395228719540107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 t="shared" si="28"/>
        <v>14.189249330785017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20.63890811750548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 t="shared" si="28"/>
        <v>14.095746572942822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20.882587515470849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 t="shared" si="28"/>
        <v>13.996151830151494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21.126266913436218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 t="shared" si="28"/>
        <v>13.89046510241103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21.369946311401588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 t="shared" si="28"/>
        <v>13.778686389721434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21.613625709366957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 t="shared" si="28"/>
        <v>13.660815692082704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21.857305107332326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 t="shared" si="28"/>
        <v>13.536853009494839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22.100984505297699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 t="shared" si="28"/>
        <v>13.40679834195784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22.344663903263069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 t="shared" si="28"/>
        <v>13.621307115429167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22.702178525715279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 t="shared" si="28"/>
        <v>13.839248029276032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23.065413382126721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 t="shared" si="28"/>
        <v>14.06067599774445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23.434459996240751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 t="shared" si="28"/>
        <v>14.285646813708363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23.809411356180604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 t="shared" si="28"/>
        <v>14.514217162727691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24.190361937879487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 t="shared" si="28"/>
        <v>14.746444637331336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24.577407728885561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 t="shared" si="28"/>
        <v>14.982387751528639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24.970646252547734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 t="shared" si="28"/>
        <v>15.222105955553097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25.370176592588496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 t="shared" si="28"/>
        <v>15.465659650841948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25.776099418069915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 t="shared" si="28"/>
        <v>15.713110205255418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26.188517008759032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 t="shared" si="28"/>
        <v>15.964519968539506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26.607533280899176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 t="shared" si="28"/>
        <v>16.219952288036136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27.033253813393564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 t="shared" si="28"/>
        <v>16.479471524644715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27.46578587440786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 t="shared" si="28"/>
        <v>16.743143069039032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27.905238448398389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 t="shared" si="28"/>
        <v>17.011033358143656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28.351722263572761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 t="shared" si="28"/>
        <v>17.283209891873955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28.805349819789928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 t="shared" si="28"/>
        <v>17.559741250143936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29.266235416906564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 t="shared" si="28"/>
        <v>17.840697110146245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29.734495183577074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 t="shared" si="28"/>
        <v>18.126148263908579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30.210247106514302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 t="shared" si="28"/>
        <v>18.41616663613112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30.693611060218533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 t="shared" si="28"/>
        <v>18.710825302309217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31.184708837182033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 t="shared" si="28"/>
        <v>19.010198507146164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31.683664178576944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 t="shared" si="28"/>
        <v>19.314361683260501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32.190602805434168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 t="shared" si="28"/>
        <v>19.623391470192669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32.705652450321118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 t="shared" si="28"/>
        <v>19.937365733715755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33.228942889526259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 t="shared" ref="G389:G452" si="33">K389*$N389</f>
        <v>20.256363585455201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33.760605975758672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 t="shared" si="33"/>
        <v>20.580465402822483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34.300775671370808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 t="shared" si="33"/>
        <v>20.909752849267647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34.849588082112746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 t="shared" si="33"/>
        <v>21.244308894855934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35.407181491426556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 t="shared" si="33"/>
        <v>21.584217837173629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35.97369639528938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 t="shared" si="33"/>
        <v>21.929565322568404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36.549275537614008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 t="shared" si="33"/>
        <v>22.280438367729502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37.134063946215839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 t="shared" si="33"/>
        <v>22.636925381613175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37.728208969355293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 t="shared" si="33"/>
        <v>22.999116187718979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38.331860312864968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 t="shared" si="33"/>
        <v>23.36710204672249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38.94517007787082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 t="shared" si="33"/>
        <v>23.740975679470058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39.568292799116762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 t="shared" si="33"/>
        <v>24.120831290341574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40.201385483902627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 t="shared" si="33"/>
        <v>24.506764590987043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40.84460765164507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 t="shared" si="33"/>
        <v>24.898872824442833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41.498121374071388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 t="shared" si="33"/>
        <v>25.297254789633914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42.162091316056525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 t="shared" si="33"/>
        <v>25.702010866268065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42.83668477711344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 t="shared" si="33"/>
        <v>26.113243040128356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43.522071733547264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 t="shared" si="33"/>
        <v>26.531054928770409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44.218424881284015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 t="shared" si="33"/>
        <v>26.955551807630737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44.925919679384563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 t="shared" si="33"/>
        <v>27.386840636552829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45.644734394254719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 t="shared" si="33"/>
        <v>27.825030086737673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46.375050144562792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 t="shared" si="33"/>
        <v>28.270230568125474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47.117050946875793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 t="shared" si="33"/>
        <v>28.722554257215485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47.870923762025811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 t="shared" si="33"/>
        <v>29.182115125330935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48.636858542218228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 t="shared" si="33"/>
        <v>29.649028967336232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49.415048278893721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 t="shared" si="33"/>
        <v>0.55806230495049503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0.55806230495049503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 t="shared" si="33"/>
        <v>0.56725654067467113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0.56725654067467113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 t="shared" si="33"/>
        <v>0.57645077639884734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0.57645077639884734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 t="shared" si="33"/>
        <v>0.58564501212302345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0.58564501212302345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 t="shared" si="33"/>
        <v>0.59483924784719966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0.59483924784719966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 t="shared" si="33"/>
        <v>0.60403348357137565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0.60403348357137565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 t="shared" si="33"/>
        <v>0.55190494736599671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0.61322771929555187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 t="shared" si="33"/>
        <v>0.55395553996755786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0.62242195501972797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 t="shared" si="33"/>
        <v>0.55582224785463563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0.63161619074390418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 t="shared" si="33"/>
        <v>0.55750507102722979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0.64081042646808029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 t="shared" si="33"/>
        <v>0.55900400948534057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0.6500046621922565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 t="shared" si="33"/>
        <v>0.56031906322896774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0.6591988979164326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 t="shared" si="33"/>
        <v>0.55977924942400981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0.66839313364060871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 t="shared" si="33"/>
        <v>0.55900957972594745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0.67758736936478481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 t="shared" si="33"/>
        <v>0.55801005413478078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0.68678160508896102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 t="shared" si="33"/>
        <v>0.55678067265050968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0.69597584081313713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 t="shared" si="33"/>
        <v>0.55532143527313427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0.70517007653731334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 t="shared" si="33"/>
        <v>0.55363234200265421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0.71436431226148944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 t="shared" si="33"/>
        <v>0.55171339283907006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0.72355854798566566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 t="shared" si="33"/>
        <v>0.54956458778238138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0.73275278370984176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 t="shared" si="33"/>
        <v>0.54718592683258815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0.74194701943401797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 t="shared" si="33"/>
        <v>0.54457740998969073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0.75114125515819408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 t="shared" si="33"/>
        <v>0.54173903725368866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0.76033549088237018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 t="shared" si="33"/>
        <v>0.53867080862458239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0.76952972660654628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 t="shared" si="33"/>
        <v>0.53537272410237169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0.7787239623307225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 t="shared" si="33"/>
        <v>0.53184478368705645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0.7879181980548986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 t="shared" si="33"/>
        <v>0.52808698737863702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0.79711243377907481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 t="shared" si="33"/>
        <v>0.52409933517711293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0.80630666950325081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 t="shared" si="33"/>
        <v>0.51988182708248465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0.81550090522742691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 t="shared" si="33"/>
        <v>0.51543446309475194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0.82469514095160312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 t="shared" si="33"/>
        <v>0.51075724321391469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0.83388937667577923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 t="shared" si="33"/>
        <v>0.50585016743997324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0.84308361239995544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 t="shared" si="33"/>
        <v>0.51394377011901282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0.85657295019835478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 t="shared" si="33"/>
        <v>0.52216687044091703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0.87027811740152838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 t="shared" si="33"/>
        <v>0.53052154036797172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0.88420256727995283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 t="shared" si="33"/>
        <v>0.53900988501385927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0.89834980835643219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 t="shared" si="33"/>
        <v>0.54763404317408093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0.91272340529013496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 t="shared" si="33"/>
        <v>0.55639618786486622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0.92732697977477707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 t="shared" si="33"/>
        <v>0.56529852687070414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0.94216421145117368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 t="shared" ref="G453:G516" si="39">K453*$N453</f>
        <v>0.57434330330063543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0.95723883883439242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 t="shared" si="39"/>
        <v>0.58353279615344567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0.97255466025574278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 t="shared" si="39"/>
        <v>0.5928693208919007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0.98811553481983461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 t="shared" si="39"/>
        <v>0.60235523002617108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1.0039253833769519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 t="shared" si="39"/>
        <v>0.61199291370658992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1.0199881895109832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 t="shared" si="39"/>
        <v>0.62178480032589534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1.0363080005431589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 t="shared" si="39"/>
        <v>0.63173335713110979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1.0528889285518497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 t="shared" si="39"/>
        <v>0.64184109084520757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1.0697351514086793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 t="shared" si="39"/>
        <v>0.65211054829873083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1.0868509138312181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 t="shared" si="39"/>
        <v>0.6625443170715104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1.1042405284525174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 t="shared" si="39"/>
        <v>0.67314502614465477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1.121908376907758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 t="shared" si="39"/>
        <v>0.68391534656296904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1.1398589109382817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 t="shared" si="39"/>
        <v>0.69485799210797661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1.1580966535132944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 t="shared" si="39"/>
        <v>0.70597571998170439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1.1766261999695073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 t="shared" si="39"/>
        <v>0.71727133150141154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1.1954522191690193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 t="shared" si="39"/>
        <v>0.72874767280543418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1.2145794546757236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 t="shared" si="39"/>
        <v>0.74040763557032108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1.2340127259505351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 t="shared" si="39"/>
        <v>0.75225415773944626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1.2537569295657438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 t="shared" si="39"/>
        <v>0.76429022426327731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1.2738170404387956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 t="shared" si="39"/>
        <v>0.77651886785148971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1.2941981130858162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 t="shared" si="39"/>
        <v>0.78894316973711354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1.3149052828951893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 t="shared" si="39"/>
        <v>0.80156626045290746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1.3359437674215124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 t="shared" si="39"/>
        <v>0.81439132062015396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1.3573188677002566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 t="shared" si="39"/>
        <v>0.82742158175007652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1.3790359695834609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 t="shared" si="39"/>
        <v>0.84066032705807781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1.4011005450967964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 t="shared" si="39"/>
        <v>0.85411089229100701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1.423518153818345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 t="shared" si="39"/>
        <v>0.86777666656766295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1.4462944442794383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 t="shared" si="39"/>
        <v>0.88166109323274577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1.4694351553879097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 t="shared" si="39"/>
        <v>0.89576767072446994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1.4929461178741166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 t="shared" si="39"/>
        <v>0.91009995345606132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1.5168332557601023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 t="shared" si="39"/>
        <v>0.9246615527113583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1.5411025878522639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 t="shared" si="39"/>
        <v>0.93945613755474011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1.5657602292579003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 t="shared" si="39"/>
        <v>0.9544874357556159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1.5908123929260265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 t="shared" si="39"/>
        <v>0.96975923472770598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1.6162653912128433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 t="shared" si="39"/>
        <v>0.98527538248334923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1.6421256374722488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 t="shared" si="39"/>
        <v>1.0010397886030828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1.6683996476718048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 t="shared" si="39"/>
        <v>1.0170564252207321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1.6950940420345537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 t="shared" si="39"/>
        <v>1.0333293280242641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1.722215546707107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 t="shared" si="39"/>
        <v>1.0498625972726523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1.7497709954544205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 t="shared" si="39"/>
        <v>1.0666603988290146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1.7777673313816911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 t="shared" si="39"/>
        <v>1.083726965210279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1.8062116086837983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 t="shared" si="39"/>
        <v>1.1010665966536435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1.8351109944227391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 t="shared" si="39"/>
        <v>1.1186836622001017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1.8644727703335029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 t="shared" si="39"/>
        <v>3.2316594059405901E-2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3.2316594059405901E-2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 t="shared" si="39"/>
        <v>3.2849019168482291E-2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3.2849019168482291E-2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 t="shared" si="39"/>
        <v>3.3381444277558681E-2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3.3381444277558681E-2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 t="shared" si="39"/>
        <v>3.391386938663507E-2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3.391386938663507E-2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 t="shared" si="39"/>
        <v>3.444629449571146E-2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3.444629449571146E-2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 t="shared" si="39"/>
        <v>3.4978719604787843E-2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3.4978719604787843E-2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 t="shared" si="39"/>
        <v>3.1960030242477809E-2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3.5511144713864233E-2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 t="shared" si="39"/>
        <v>3.2078777142417157E-2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3.6043569822940623E-2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 t="shared" si="39"/>
        <v>3.2186875540174971E-2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3.6575994932017013E-2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 t="shared" si="39"/>
        <v>3.2284325435751257E-2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3.7108420041093403E-2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 t="shared" si="39"/>
        <v>3.2371126829146023E-2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3.7640845150169792E-2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 t="shared" si="39"/>
        <v>3.2447279720359254E-2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3.8173270259246182E-2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 t="shared" si="39"/>
        <v>3.2416019870970147E-2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3.8705695368322565E-2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 t="shared" si="39"/>
        <v>3.2371449393854133E-2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3.9238120477398955E-2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 t="shared" si="39"/>
        <v>3.2313568289011219E-2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3.9770545586475345E-2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 t="shared" si="39"/>
        <v>3.2242376556441382E-2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4.0302970695551735E-2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 t="shared" si="39"/>
        <v>3.2157874196144645E-2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4.0835395804628125E-2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 t="shared" si="39"/>
        <v>3.2060061208120993E-2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4.1367820913704514E-2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 t="shared" si="39"/>
        <v>3.1948937592370434E-2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4.1900246022780897E-2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 t="shared" si="39"/>
        <v>3.1824503348892967E-2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4.2432671131857287E-2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 t="shared" si="39"/>
        <v>3.1686758477688586E-2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4.2965096240933677E-2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 t="shared" ref="G517:G577" si="45">K517*$N517</f>
        <v>3.1535702978757296E-2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4.3497521350010067E-2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 t="shared" si="45"/>
        <v>3.1371336852099092E-2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4.402994645908645E-2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 t="shared" si="45"/>
        <v>3.1193660097713984E-2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4.456237156816284E-2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 t="shared" si="45"/>
        <v>3.1002672715601969E-2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4.5094796677239229E-2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 t="shared" si="45"/>
        <v>3.0798374705763042E-2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4.5627221786315619E-2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 t="shared" si="45"/>
        <v>3.0580766068197204E-2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4.6159646895392009E-2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 t="shared" si="45"/>
        <v>3.0349846802904451E-2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4.6692072004468392E-2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 t="shared" si="45"/>
        <v>3.0105616909884798E-2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4.7224497113544782E-2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 t="shared" si="45"/>
        <v>2.9848076389138233E-2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4.7756922222621172E-2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 t="shared" si="45"/>
        <v>2.9577225240664754E-2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4.8289347331697562E-2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 t="shared" si="45"/>
        <v>2.9293063464464371E-2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4.8821772440773951E-2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 t="shared" si="45"/>
        <v>2.9761752479895803E-2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4.9602920799826339E-2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 t="shared" si="45"/>
        <v>3.0237940519574132E-2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5.0396567532623553E-2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 t="shared" si="45"/>
        <v>3.0721747567887318E-2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5.1202912613145531E-2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 t="shared" si="45"/>
        <v>3.1213295528973516E-2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5.2022159214955864E-2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 t="shared" si="45"/>
        <v>3.1712708257437092E-2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5.2854513762395153E-2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 t="shared" si="45"/>
        <v>3.2220111589556087E-2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5.3700185982593476E-2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 t="shared" si="45"/>
        <v>3.2735633374988984E-2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5.4559388958314976E-2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 t="shared" si="45"/>
        <v>3.3259403508988809E-2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5.5432339181648013E-2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 t="shared" si="45"/>
        <v>3.3791553965132629E-2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5.6319256608554386E-2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 t="shared" si="45"/>
        <v>3.4332218828574755E-2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5.7220364714291261E-2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 t="shared" si="45"/>
        <v>3.4881534329831952E-2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5.8135890549719918E-2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 t="shared" si="45"/>
        <v>3.543963887910926E-2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5.9066064798515436E-2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 t="shared" si="45"/>
        <v>3.6006673101175009E-2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6.0011121835291684E-2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 t="shared" si="45"/>
        <v>3.6582779870793808E-2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6.0971299784656353E-2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 t="shared" si="45"/>
        <v>3.7168104348726513E-2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6.1946840581210853E-2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 t="shared" si="45"/>
        <v>3.7762794018306137E-2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6.2937990030510232E-2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 t="shared" si="45"/>
        <v>3.8366998722599029E-2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6.3944997870998388E-2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 t="shared" si="45"/>
        <v>3.8980870702160622E-2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6.4968117836934375E-2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 t="shared" si="45"/>
        <v>3.9604564633395185E-2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6.6007607722325307E-2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 t="shared" si="45"/>
        <v>4.0238237667529507E-2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6.7063729445882514E-2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 t="shared" si="45"/>
        <v>4.0882049470209986E-2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6.8136749117016643E-2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 t="shared" si="45"/>
        <v>4.1536162261733345E-2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6.9226937102888908E-2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 t="shared" si="45"/>
        <v>4.2200740857921075E-2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7.0334568096535127E-2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 t="shared" si="45"/>
        <v>4.2875952711647812E-2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7.1459921186079689E-2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 t="shared" si="45"/>
        <v>4.3561967955034177E-2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7.2603279925056968E-2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 t="shared" si="45"/>
        <v>4.425895944231472E-2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7.3764932403857869E-2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 t="shared" si="45"/>
        <v>4.4967102793391757E-2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7.4945171322319593E-2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 t="shared" si="45"/>
        <v>4.5686576438086025E-2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7.6144294063476711E-2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 t="shared" si="45"/>
        <v>4.6417561661095404E-2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7.7362602768492342E-2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 t="shared" si="45"/>
        <v>4.7160242647672927E-2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7.8600404412788219E-2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 t="shared" si="45"/>
        <v>4.79148065300357E-2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7.9858010883392838E-2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 t="shared" si="45"/>
        <v>4.8681443434516282E-2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8.1135739057527134E-2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 t="shared" si="45"/>
        <v>4.9460346529468541E-2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8.2433910882447572E-2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 t="shared" si="45"/>
        <v>5.0251712073940032E-2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8.3752853456566717E-2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 t="shared" si="45"/>
        <v>5.1055739467123079E-2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8.5092899111871803E-2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 t="shared" si="45"/>
        <v>5.1872631298597059E-2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8.6454385497661768E-2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 t="shared" si="45"/>
        <v>5.2702593399374616E-2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8.7837655665624362E-2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 t="shared" si="45"/>
        <v>5.3545834893764604E-2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8.9243058156274341E-2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 t="shared" si="45"/>
        <v>5.4402568252064833E-2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9.0670947086774728E-2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 t="shared" si="45"/>
        <v>5.5273009344097873E-2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9.2121682240163122E-2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 t="shared" si="45"/>
        <v>5.6157377493603451E-2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9.359562915600575E-2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 t="shared" si="45"/>
        <v>5.7055895533501107E-2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9.5093159222501847E-2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 t="shared" si="45"/>
        <v>5.7968789862037129E-2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9.6614649770061886E-2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 t="shared" si="45"/>
        <v>5.8896290499829723E-2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9.8160484166382872E-2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 t="shared" si="45"/>
        <v>5.9838631147827004E-2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9.9731051913045016E-2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 t="shared" si="45"/>
        <v>6.0796049246192238E-2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0.10132674874365373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 t="shared" si="45"/>
        <v>6.1768786034131308E-2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0.10294797672355219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 t="shared" si="45"/>
        <v>6.2757086610677401E-2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0.10459514435112902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 t="shared" si="45"/>
        <v>6.3761199996448248E-2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0.10626866666074709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 t="shared" si="45"/>
        <v>6.4781379196391431E-2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0.10796896532731905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opLeftCell="A3" zoomScale="85" zoomScaleNormal="85" workbookViewId="0">
      <selection activeCell="L8" sqref="L8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K4*$N4</f>
        <v>10.2742726811881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10.2742726811881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 t="shared" ref="G5:G68" si="0">K5*$N5</f>
        <v>10.443544255503957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10.443544255503957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 t="shared" si="0"/>
        <v>10.612815829819816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10.612815829819816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 t="shared" si="0"/>
        <v>10.782087404135673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10.782087404135673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 t="shared" si="0"/>
        <v>10.951358978451532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10.951358978451532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 t="shared" si="0"/>
        <v>11.120630552767388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11.120630552767388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 t="shared" si="0"/>
        <v>10.160911914374923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11.289902127083247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 t="shared" si="0"/>
        <v>10.198664594245203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11.459173701399104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 t="shared" si="0"/>
        <v>10.233031842629165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11.628445275714961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 t="shared" si="0"/>
        <v>10.264013659526814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11.79771685003082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 t="shared" si="0"/>
        <v>10.291610044938142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11.966988424346678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 t="shared" si="0"/>
        <v>10.315820998863156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12.136259998662537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 t="shared" si="0"/>
        <v>10.305882692369403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12.305531572978392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 t="shared" si="0"/>
        <v>10.291712596517756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12.474803147294251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 t="shared" si="0"/>
        <v>10.273310711308213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12.644074721610108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 t="shared" si="0"/>
        <v>10.250677036740774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12.813346295925967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 t="shared" si="0"/>
        <v>10.223811572815437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12.982617870241825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 t="shared" si="0"/>
        <v>10.192714319532202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13.151889444557682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 t="shared" si="0"/>
        <v>10.157385276891075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13.321161018873541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 t="shared" si="0"/>
        <v>10.117824444892049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13.490432593189398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 t="shared" si="0"/>
        <v>10.074031823535126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13.659704167505257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 t="shared" si="0"/>
        <v>10.026007412820308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13.828975741821115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 t="shared" si="0"/>
        <v>9.973751212747592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13.998247316136972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 t="shared" si="0"/>
        <v>9.9172632233169793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14.167518890452829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 t="shared" si="0"/>
        <v>9.8565434445284712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14.336790464768686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 t="shared" si="0"/>
        <v>9.7915918763820677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14.506062039084545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 t="shared" si="0"/>
        <v>9.7224085188777671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14.675333613400403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 t="shared" si="0"/>
        <v>9.6489933720155676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14.84460518771626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 t="shared" si="0"/>
        <v>9.5713464357954745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15.013876762032117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 t="shared" si="0"/>
        <v>9.489467710217486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15.183148336347976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 t="shared" si="0"/>
        <v>9.4033571952815969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15.352419910663833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 t="shared" si="0"/>
        <v>9.3130148909878141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15.521691484979691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 t="shared" si="0"/>
        <v>9.4620231292436205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15.770038548739368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 t="shared" si="0"/>
        <v>9.6134154993115164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16.022359165519195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 t="shared" si="0"/>
        <v>9.7672301473005021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16.278716912167503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 t="shared" si="0"/>
        <v>9.9235058296573104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16.539176382762186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 t="shared" si="0"/>
        <v>10.082281922931827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16.803803204886378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 t="shared" si="0"/>
        <v>10.243598433698734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17.072664056164559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 t="shared" si="0"/>
        <v>10.407496008637915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17.345826681063194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 t="shared" si="0"/>
        <v>10.574015944776122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17.623359907960204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 t="shared" si="0"/>
        <v>10.743200199892543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17.905333666487572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 t="shared" si="0"/>
        <v>10.915091403090821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18.19181900515137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 t="shared" si="0"/>
        <v>11.089732865540274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18.482888109233791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 t="shared" si="0"/>
        <v>11.267168591388922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18.778614318981536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 t="shared" si="0"/>
        <v>11.447443288851142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19.079072148085238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 t="shared" si="0"/>
        <v>11.630602381472762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19.384337302454604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 t="shared" si="0"/>
        <v>11.816692019576324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19.694486699293876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 t="shared" si="0"/>
        <v>12.005759091889548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20.009598486482581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 t="shared" si="0"/>
        <v>12.197851237359778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20.329752062266298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 t="shared" si="0"/>
        <v>12.393016857157537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20.655028095262562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 t="shared" si="0"/>
        <v>12.591305126872056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20.985508544786761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 t="shared" si="0"/>
        <v>12.792766008902008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21.321276681503349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 t="shared" si="0"/>
        <v>12.997450265044444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21.662417108407407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 t="shared" si="0"/>
        <v>13.205409469285152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22.009015782141923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 t="shared" si="0"/>
        <v>13.416696020793713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22.361160034656191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 t="shared" si="0"/>
        <v>13.631363157126414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22.718938595210691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 t="shared" si="0"/>
        <v>13.849464967640438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23.082441612734065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 t="shared" si="0"/>
        <v>14.071056407122683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23.451760678537806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 t="shared" si="0"/>
        <v>14.296193309636646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23.826988849394411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 t="shared" si="0"/>
        <v>14.524932402590833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24.208220670984723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 t="shared" si="0"/>
        <v>14.757331321032288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24.59555220172048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 t="shared" si="0"/>
        <v>14.993448622168804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24.989081036948008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 t="shared" si="0"/>
        <v>15.233343800123505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25.388906333539175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 t="shared" si="0"/>
        <v>15.477077300925483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25.795128834875808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 t="shared" si="0"/>
        <v>15.72471053774029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26.207850896233818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 t="shared" ref="G69:G132" si="5">K69*$N69</f>
        <v>15.976305906344132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26.627176510573555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 t="shared" si="5"/>
        <v>16.231926800845642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27.053211334742738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 t="shared" si="5"/>
        <v>16.491637629659174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27.486062716098626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 t="shared" si="5"/>
        <v>16.755503831733723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27.925839719556205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 t="shared" si="5"/>
        <v>17.023591893041463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28.372653155069106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 t="shared" si="5"/>
        <v>17.295969363330126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28.826615605550209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 t="shared" si="5"/>
        <v>17.572704873143405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29.287841455239011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 t="shared" si="5"/>
        <v>17.853868151113705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29.75644691852284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 t="shared" si="5"/>
        <v>18.139530041531525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30.232550069219212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 t="shared" si="5"/>
        <v>18.429762522196029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30.716270870326717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 t="shared" si="5"/>
        <v>18.724638722551166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31.207731204251946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 t="shared" si="5"/>
        <v>19.02423294211199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31.707054903519982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 t="shared" si="5"/>
        <v>19.328620669185778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32.2143677819763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 t="shared" si="5"/>
        <v>19.637878599892751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32.729797666487919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 t="shared" si="5"/>
        <v>19.952084657491032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33.253474429151723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 t="shared" si="5"/>
        <v>20.271318012010894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33.785530020018157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 t="shared" si="5"/>
        <v>20.595659100203068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34.326098500338446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 t="shared" si="5"/>
        <v>0.63918163960396002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0.63918163960396002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 t="shared" si="5"/>
        <v>0.6497123395149772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0.6497123395149772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 t="shared" si="5"/>
        <v>0.66024303942599438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0.66024303942599438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 t="shared" si="5"/>
        <v>0.67077373933701157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0.67077373933701157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 t="shared" si="5"/>
        <v>0.68130443924802875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0.68130443924802875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 t="shared" si="5"/>
        <v>0.69183513915904582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0.69183513915904582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 t="shared" si="5"/>
        <v>0.63212925516305662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0.70236583907006289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 t="shared" si="5"/>
        <v>0.63447791969316125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0.71289653898108007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 t="shared" si="5"/>
        <v>0.63661597022504557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0.72342723889209726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 t="shared" si="5"/>
        <v>0.63854340675870958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0.73395793880311444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 t="shared" si="5"/>
        <v>0.64026022929415316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0.74448863871413162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 t="shared" si="5"/>
        <v>0.64176643783137644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0.75501933862514881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 t="shared" si="5"/>
        <v>0.64114815727403895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0.76555003853616588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 t="shared" si="5"/>
        <v>0.64026660921892598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0.77608073844718306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 t="shared" si="5"/>
        <v>0.63912179366603772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0.78661143835820024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 t="shared" si="5"/>
        <v>0.63771371061537385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0.79714213826921743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 t="shared" si="5"/>
        <v>0.63604236006693471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0.80767283818023461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 t="shared" si="5"/>
        <v>0.63410774202072007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0.81820353809125179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 t="shared" si="5"/>
        <v>0.63190985647673004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0.82873423800226897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 t="shared" si="5"/>
        <v>0.62944870343496462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0.83926493791328616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 t="shared" si="5"/>
        <v>0.6267242828954237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0.84979563782430334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 t="shared" si="5"/>
        <v>0.6237365948581074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0.86032633773532052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 t="shared" si="5"/>
        <v>0.62048563932301537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0.87085703764633748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 t="shared" si="5"/>
        <v>0.61697141629014818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0.88138773755735467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 t="shared" si="5"/>
        <v>0.6131939257595056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0.89191843746837185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 t="shared" si="5"/>
        <v>0.60915316773108752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0.90244913737938903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 t="shared" si="5"/>
        <v>0.60484914220489405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0.91297983729040622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 t="shared" si="5"/>
        <v>0.60028184918092509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0.92351053720142329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 t="shared" si="5"/>
        <v>0.59545128865918073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0.93404123711244047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 t="shared" si="5"/>
        <v>0.59035746063966099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0.94457193702345765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 t="shared" si="5"/>
        <v>0.58500036512236575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0.95510263693447484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 t="shared" si="5"/>
        <v>0.57938000210729523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0.96563333684549202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 t="shared" si="5"/>
        <v>0.588650082141012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0.98108347023501996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 t="shared" si="5"/>
        <v>0.59806848345526809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0.99678080575878014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 t="shared" si="5"/>
        <v>0.60763757919055239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1.0127292986509207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 t="shared" si="5"/>
        <v>0.61735978045760131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1.0289329674293355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 t="shared" si="5"/>
        <v>0.62723753694492279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1.0453958949082047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 t="shared" si="5"/>
        <v>0.63727333753604165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1.062122229226736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 t="shared" si="5"/>
        <v>0.6474697109366182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1.0791161848943638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 t="shared" si="5"/>
        <v>0.65782922631160423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1.0963820438526737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 t="shared" si="5"/>
        <v>0.66835449393258994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1.1139241565543165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 t="shared" si="5"/>
        <v>0.67904816583551131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1.1317469430591856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 t="shared" si="5"/>
        <v>0.68991293648887952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1.1498548941481326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 t="shared" si="5"/>
        <v>0.70095154347270161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1.1682525724545028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 t="shared" si="5"/>
        <v>0.71216676816826474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1.1869446136137747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 t="shared" si="5"/>
        <v>0.7235614364589571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1.2059357274315952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 t="shared" si="5"/>
        <v>0.73513841944230041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1.2252306990705006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 t="shared" ref="G133:G196" si="11">K133*$N133</f>
        <v>0.74690063415337737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1.2448343902556289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 t="shared" si="11"/>
        <v>0.7588510442998313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1.2647517404997188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 t="shared" si="11"/>
        <v>0.77099266100862862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1.2849877683477144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 t="shared" si="11"/>
        <v>0.78332854358476645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1.3055475726412775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 t="shared" si="11"/>
        <v>0.79586180028212283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1.3264363338035381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 t="shared" si="11"/>
        <v>0.80859558908663698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1.347659315144395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 t="shared" si="11"/>
        <v>0.82153311851202304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1.3692218641867051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 t="shared" si="11"/>
        <v>0.83467764840821534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1.3911294140136923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 t="shared" si="11"/>
        <v>0.84803249078274678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1.4133874846379113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 t="shared" si="11"/>
        <v>0.86160101063527084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1.4360016843921182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 t="shared" si="11"/>
        <v>0.87538662680543511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1.4589777113423918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 t="shared" si="11"/>
        <v>0.88939281283432192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1.4823213547238698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 t="shared" si="11"/>
        <v>0.9036230978396711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1.506038496399452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 t="shared" si="11"/>
        <v>0.91808106740510598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1.5301351123418434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 t="shared" si="11"/>
        <v>0.93277036448358763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1.5546172741393127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 t="shared" si="11"/>
        <v>0.94769469031532516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1.579491150525542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 t="shared" si="11"/>
        <v>0.96285780536037047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1.6047630089339509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 t="shared" si="11"/>
        <v>0.97826353024613633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1.630439217076894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 t="shared" si="11"/>
        <v>0.99391574673007443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1.6565262445501241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 t="shared" si="11"/>
        <v>1.0098183986777558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1.6830306644629265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 t="shared" si="11"/>
        <v>1.0259754930566001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1.7099591550943336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 t="shared" si="11"/>
        <v>1.0423911009455056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1.7373185015758428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 t="shared" si="11"/>
        <v>1.0590693585606339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1.7651155976010564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 t="shared" si="11"/>
        <v>1.0760144682976038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1.7933574471626732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 t="shared" si="11"/>
        <v>1.0932306997903654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1.8220511663172758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 t="shared" si="11"/>
        <v>1.1107223909870114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1.8512039849783526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 t="shared" si="11"/>
        <v>1.1284939492428039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1.8808232487380065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 t="shared" si="11"/>
        <v>1.1465498524306885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1.9109164207178144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 t="shared" si="11"/>
        <v>1.1648946500695796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1.9414910834492995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 t="shared" si="11"/>
        <v>1.1835329644706931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1.9725549407844887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 t="shared" si="11"/>
        <v>1.2024694919022243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2.0041158198370406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 t="shared" si="11"/>
        <v>1.2217090037726599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2.0361816729544331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 t="shared" si="11"/>
        <v>1.2412563478330221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2.0687605797217037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 t="shared" si="11"/>
        <v>1.2611164493983507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2.1018607489972512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 t="shared" si="11"/>
        <v>1.2812943125887244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2.1354905209812074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 t="shared" si="11"/>
        <v>0.78846244752475203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0.78846244752475203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 t="shared" si="11"/>
        <v>0.80145259134542546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0.80145259134542546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 t="shared" si="11"/>
        <v>0.81444273516609889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0.81444273516609889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 t="shared" si="11"/>
        <v>0.82743287898677231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0.82743287898677231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 t="shared" si="11"/>
        <v>0.84042302280744574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0.84042302280744574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 t="shared" si="11"/>
        <v>0.85341316662811906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0.85341316662811906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 t="shared" si="11"/>
        <v>0.77976297940391326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0.86640331044879249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 t="shared" si="11"/>
        <v>0.78266017429982471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0.87939345426946591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 t="shared" si="11"/>
        <v>0.78529756631932257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0.89238359809013934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 t="shared" si="11"/>
        <v>0.78767515546240707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0.90537374191081277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 t="shared" si="11"/>
        <v>0.7897929417290781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0.9183638857314862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 t="shared" si="11"/>
        <v>0.79165092511933566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0.93135402955215962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 t="shared" si="11"/>
        <v>0.79088824519974754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0.94434417337283283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 t="shared" si="11"/>
        <v>0.78980081168464267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0.95733431719350626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 t="shared" si="11"/>
        <v>0.78838862457402104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0.97032446101417968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 t="shared" si="11"/>
        <v>0.78665168386788242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0.98331460483485311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 t="shared" si="11"/>
        <v>0.78458998956622716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0.99630474865552654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 t="shared" si="11"/>
        <v>0.78220354166905492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1.0092948924762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 t="shared" si="11"/>
        <v>0.77949234017636593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1.0222850362968734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 t="shared" si="11"/>
        <v>0.77645638508816006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1.0352751801175468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 t="shared" si="11"/>
        <v>0.77309567640443733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1.0482653239382203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 t="shared" si="11"/>
        <v>0.76941021412519794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1.0612554677588937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 t="shared" si="11"/>
        <v>0.76539999825044136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1.0742456115795669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 t="shared" si="11"/>
        <v>0.76106502878016813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1.0872357554002403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 t="shared" si="11"/>
        <v>0.75640530571437825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1.1002258992209137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 t="shared" si="11"/>
        <v>0.75142082905307128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1.1132160430415872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 t="shared" si="11"/>
        <v>0.74611159879624778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1.1262061868622608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 t="shared" si="11"/>
        <v>0.74047761494390696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1.139196330682934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 t="shared" si="11"/>
        <v>0.73451887749604972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1.1521864745036074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 t="shared" ref="G197:G260" si="17">K197*$N197</f>
        <v>0.7282353864526756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1.1651766183242809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 t="shared" si="17"/>
        <v>0.7216271418137844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1.1781667621449543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 t="shared" si="17"/>
        <v>0.71469414357937666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1.1911569059656277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 t="shared" si="17"/>
        <v>0.72612924987664673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1.2102154164610779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 t="shared" si="17"/>
        <v>0.73774731787467285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1.2295788631244549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 t="shared" si="17"/>
        <v>0.74955127496066765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1.2492521249344462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 t="shared" si="17"/>
        <v>0.76154409536003842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1.2692401589333975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 t="shared" si="17"/>
        <v>0.77372880088579898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1.2895480014763316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 t="shared" si="17"/>
        <v>0.78610846169997173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1.310180769499953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 t="shared" si="17"/>
        <v>0.79868619708717137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1.3311436618119523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 t="shared" si="17"/>
        <v>0.81146517624056602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1.3524419604009434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 t="shared" si="17"/>
        <v>0.82444861906041533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1.3740810317673589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 t="shared" si="17"/>
        <v>0.83763979696538182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1.3960663282756365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 t="shared" si="17"/>
        <v>0.85104203371682796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1.4184033895280466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 t="shared" si="17"/>
        <v>0.86465870625629726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1.4410978437604955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 t="shared" si="17"/>
        <v>0.87849324555639796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1.4641554092606632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 t="shared" si="17"/>
        <v>0.8925491374853004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1.487581895808834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 t="shared" si="17"/>
        <v>0.90682992368506521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1.5113832061417753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 t="shared" si="17"/>
        <v>0.92133920246402634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1.535565337440044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 t="shared" si="17"/>
        <v>0.93608062970345074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1.5601343828390846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 t="shared" si="17"/>
        <v>0.95105791977870602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1.5850965329645101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 t="shared" si="17"/>
        <v>0.96627484649516515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1.6104580774919419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 t="shared" si="17"/>
        <v>0.98173524403908785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1.6362254067318132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 t="shared" si="17"/>
        <v>0.99744300794371332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1.6624050132395223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 t="shared" si="17"/>
        <v>1.0134020960708126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1.6890034934513545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 t="shared" si="17"/>
        <v>1.0296165296079456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1.716027549346576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 t="shared" si="17"/>
        <v>1.0460903940816726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1.7434839901361212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 t="shared" si="17"/>
        <v>1.0628278403869797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1.7713797339782995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 t="shared" si="17"/>
        <v>1.0798330858331713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1.7997218097219521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 t="shared" si="17"/>
        <v>1.0971104152065017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1.828517358677503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 t="shared" si="17"/>
        <v>1.114664181849806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1.8577736364163433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 t="shared" si="17"/>
        <v>1.132498808759403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1.887498014599005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 t="shared" si="17"/>
        <v>1.1506187896995532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1.9176979828325889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 t="shared" si="17"/>
        <v>1.1690286903347462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1.9483811505579105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 t="shared" si="17"/>
        <v>1.1877331493801024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1.9795552489668373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 t="shared" si="17"/>
        <v>1.2067368797701841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2.0112281329503068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 t="shared" si="17"/>
        <v>1.2260446698465068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2.0434077830775115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 t="shared" si="17"/>
        <v>1.245661384564051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2.0761023076067517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 t="shared" si="17"/>
        <v>1.2655919667170763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2.1093199445284605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 t="shared" si="17"/>
        <v>1.2858414381845493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2.1430690636409158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 t="shared" si="17"/>
        <v>1.306414901195502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2.1773581686591701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 t="shared" si="17"/>
        <v>1.3273175396146302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2.2121958993577171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 t="shared" si="17"/>
        <v>1.3485546202484642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2.2475910337474403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 t="shared" si="17"/>
        <v>1.3701314941724398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2.2835524902873998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 t="shared" si="17"/>
        <v>1.392053598079199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2.3200893301319985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 t="shared" si="17"/>
        <v>1.4143264556484663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2.3572107594141105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 t="shared" si="17"/>
        <v>1.4369556789388418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2.3949261315647363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 t="shared" si="17"/>
        <v>1.4599469698018634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2.4332449496697723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 t="shared" si="17"/>
        <v>1.4833061213186931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2.4721768688644885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 t="shared" si="17"/>
        <v>1.507039019259792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2.5117316987663201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 t="shared" si="17"/>
        <v>1.5311516435679489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2.5519194059465815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 t="shared" si="17"/>
        <v>1.5556500698650362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2.592750116441727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 t="shared" si="17"/>
        <v>1.5805404709828768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2.6342341183047946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 t="shared" si="17"/>
        <v>1.1909523564356399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1.1909523564356399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 t="shared" si="17"/>
        <v>1.2105736363611916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1.2105736363611916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 t="shared" si="17"/>
        <v>1.2301949162867436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1.2301949162867436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 t="shared" si="17"/>
        <v>1.2498161962122953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1.2498161962122953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 t="shared" si="17"/>
        <v>1.2694374761378473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1.2694374761378473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 t="shared" si="17"/>
        <v>1.2890587560633988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1.2890587560633988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 t="shared" si="17"/>
        <v>1.1778120323900558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1.3086800359889508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 t="shared" si="17"/>
        <v>1.1821881711639073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1.3283013159145025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 t="shared" si="17"/>
        <v>1.1861718843392479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1.3479225958400545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 t="shared" si="17"/>
        <v>1.1897631719160775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1.3675438757656062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 t="shared" si="17"/>
        <v>1.1929620338943958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1.3871651556911579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 t="shared" ref="G261:G324" si="23">K261*$N261</f>
        <v>1.1957684702742033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1.4067864356167099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 t="shared" si="23"/>
        <v>1.1946164617666439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1.4264077155422614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 t="shared" si="23"/>
        <v>1.192973921260946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1.4460289954678134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 t="shared" si="23"/>
        <v>1.1908408487571092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1.4656502753933651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 t="shared" si="23"/>
        <v>1.1882172442551335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1.4852715553189171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 t="shared" si="23"/>
        <v>1.1851031077550191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1.5048928352444688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 t="shared" si="23"/>
        <v>1.181498439256766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1.5245141151700208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 t="shared" si="23"/>
        <v>1.1774032387603739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1.5441353950955725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 t="shared" si="23"/>
        <v>1.1728175062658432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1.5637566750211243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 t="shared" si="23"/>
        <v>1.1677412417731736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1.5833779549466762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 t="shared" si="23"/>
        <v>1.1621744452823652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1.602999234872228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 t="shared" si="23"/>
        <v>1.1561171167934179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1.6226205147977797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 t="shared" si="23"/>
        <v>1.149569256306332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1.6422417947233314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 t="shared" si="23"/>
        <v>1.1425308638211074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1.6618630746488834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 t="shared" si="23"/>
        <v>1.1350019393377435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1.6814843545744351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 t="shared" si="23"/>
        <v>1.1269824828562414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1.7011056344999871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 t="shared" si="23"/>
        <v>1.1184724943766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1.7207269144255386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 t="shared" si="23"/>
        <v>1.1094719738988199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1.7403481943510903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 t="shared" si="23"/>
        <v>1.0999809214229015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1.7599694742766423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 t="shared" si="23"/>
        <v>1.0899993369488437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1.779590754202194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 t="shared" si="23"/>
        <v>1.0795272204766475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1.799212034127746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 t="shared" si="23"/>
        <v>1.0967996560042739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1.82799942667379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 t="shared" si="23"/>
        <v>1.1143484505003423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1.8572474175005704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 t="shared" si="23"/>
        <v>1.1321780257083476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1.8869633761805795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 t="shared" si="23"/>
        <v>1.1502928741196814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1.917154790199469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 t="shared" si="23"/>
        <v>1.168697560105596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1.9478292668426602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 t="shared" si="23"/>
        <v>1.1873967210672858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1.978994535112143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 t="shared" si="23"/>
        <v>1.2063950686043623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2.0106584476739373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 t="shared" si="23"/>
        <v>1.225697389702032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2.0428289828367201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 t="shared" si="23"/>
        <v>1.2453085479372648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2.0755142465621081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 t="shared" si="23"/>
        <v>1.265233484704261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2.1087224745071018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 t="shared" si="23"/>
        <v>1.2854772204595291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2.1424620340992151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 t="shared" si="23"/>
        <v>1.3060448559868816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2.1767414266448029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 t="shared" si="23"/>
        <v>1.3269415736826715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2.2115692894711194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 t="shared" si="23"/>
        <v>1.3481726388615944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2.2469543981026576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 t="shared" si="23"/>
        <v>1.36974340108338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2.2829056684723001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 t="shared" si="23"/>
        <v>1.3916592955007141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2.3194321591678571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 t="shared" si="23"/>
        <v>1.4139258442287257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2.3565430737145427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 t="shared" si="23"/>
        <v>1.4365486577363853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2.3942477628939756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 t="shared" si="23"/>
        <v>1.4595334362601673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2.4325557271002789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 t="shared" si="23"/>
        <v>1.4828859712403299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2.4714766187338832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 t="shared" si="23"/>
        <v>1.5066121467801754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2.5110202446336256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 t="shared" si="23"/>
        <v>1.530717941128658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2.5511965685477636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 t="shared" si="23"/>
        <v>1.5552094281867166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2.5920157136445279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 t="shared" si="23"/>
        <v>1.580092779037704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2.63348796506284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 t="shared" si="23"/>
        <v>1.6053742635023076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2.6756237725038461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 t="shared" si="23"/>
        <v>1.6310602517183441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2.7184337528639069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 t="shared" si="23"/>
        <v>1.6571572157458376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2.7619286929097293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 t="shared" si="23"/>
        <v>1.6836717311977711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2.8061195519962854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 t="shared" si="23"/>
        <v>1.7106104788969356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2.8510174648282263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 t="shared" si="23"/>
        <v>1.7379802465592866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2.8966337442654777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 t="shared" si="23"/>
        <v>1.7657879305042352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2.9429798841737256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 t="shared" si="23"/>
        <v>1.7940405373923032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2.9900675623205055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 t="shared" si="23"/>
        <v>1.8227451859905801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3.0379086433176337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 t="shared" si="23"/>
        <v>1.851909108966429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3.0865151816107153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 t="shared" si="23"/>
        <v>1.8815396547098922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3.1358994245164871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 t="shared" si="23"/>
        <v>1.9116442891852508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3.1860738153087516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 t="shared" si="23"/>
        <v>1.9422305978122147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3.2370509963536915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 t="shared" si="23"/>
        <v>1.9733062873772103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3.2888438122953505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 t="shared" si="23"/>
        <v>2.0048791879752454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3.3414653132920762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 t="shared" si="23"/>
        <v>2.0369572549828496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3.3949287583047494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 t="shared" si="23"/>
        <v>2.0695485710625752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3.4492476184376257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 t="shared" si="23"/>
        <v>2.1026613481995766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3.5044355803326281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 t="shared" si="23"/>
        <v>2.13630392977077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3.5605065496179504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 t="shared" ref="G325:G388" si="28">K325*$N325</f>
        <v>2.1704847926471027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3.6174746544118377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 t="shared" si="28"/>
        <v>2.2052125493294565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3.6753542488824276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 t="shared" si="28"/>
        <v>2.2404959501187274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3.7341599168645461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 t="shared" si="28"/>
        <v>2.2763438853206273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3.7939064755343788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 t="shared" si="28"/>
        <v>2.312765387485757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3.8546089791429288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 t="shared" si="28"/>
        <v>2.3497696336855296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3.9162827228092159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 t="shared" si="28"/>
        <v>2.387365947824498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3.9789432463741634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 t="shared" si="28"/>
        <v>3.4327560475247498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3.4327560475247498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 t="shared" si="28"/>
        <v>3.4893116829879505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3.4893116829879505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 t="shared" si="28"/>
        <v>3.5458673184511516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3.5458673184511516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 t="shared" si="28"/>
        <v>3.6024229539143522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3.6024229539143522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 t="shared" si="28"/>
        <v>3.6589785893775533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3.6589785893775533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 t="shared" si="28"/>
        <v>3.715534224840753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3.715534224840753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 t="shared" si="28"/>
        <v>3.3948808742735586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3.7720898603039541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 t="shared" si="28"/>
        <v>3.4074944912327676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3.8286454957671547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 t="shared" si="28"/>
        <v>3.4189769954827129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3.8852011312303558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 t="shared" si="28"/>
        <v>3.4293283870233942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3.9417567666935565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 t="shared" si="28"/>
        <v>3.4385486658548112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3.9983124021567571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 t="shared" si="28"/>
        <v>3.4466378319769642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4.0548680376199577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 t="shared" si="28"/>
        <v>3.4433173262071453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4.1114236730831584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 t="shared" si="28"/>
        <v>3.438582929550746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4.167979308546359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 t="shared" si="28"/>
        <v>3.4324346420077672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4.2245349440095596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 t="shared" si="28"/>
        <v>3.424872463578208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4.2810905794727603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 t="shared" si="28"/>
        <v>3.4158963942620697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4.3376462149359618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 t="shared" si="28"/>
        <v>3.4055064340593506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4.3942018503991624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 t="shared" si="28"/>
        <v>3.3937025829700516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4.4507574858623631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 t="shared" si="28"/>
        <v>3.380484840994173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4.5073131213255637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 t="shared" si="28"/>
        <v>3.3658532081317136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4.5638687567887644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 t="shared" si="28"/>
        <v>3.3498076843826752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4.6204243922519659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 t="shared" si="28"/>
        <v>3.332348269747055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4.6769800277151656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 t="shared" si="28"/>
        <v>3.3134749642248562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4.7335356631783663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 t="shared" si="28"/>
        <v>3.293187767816077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4.7900912986415669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 t="shared" si="28"/>
        <v>3.2714866805207179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4.8466469341047675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 t="shared" si="28"/>
        <v>3.2483717023387793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4.9032025695679691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 t="shared" si="28"/>
        <v>3.2238428332702593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4.9597582050311688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 t="shared" si="28"/>
        <v>3.1979000733151604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5.0163138404943695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 t="shared" si="28"/>
        <v>3.1705434224734814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5.0728694759575701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 t="shared" si="28"/>
        <v>3.1417728807452221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5.1294251114207716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 t="shared" si="28"/>
        <v>3.1115884481303833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5.1859807468839723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 t="shared" si="28"/>
        <v>3.1613738633004695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5.2689564388341159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 t="shared" si="28"/>
        <v>3.2119558451132764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5.3532597418554611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 t="shared" si="28"/>
        <v>3.2633471386350892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5.4389118977251485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 t="shared" si="28"/>
        <v>3.3155606928532513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5.525934488088752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 t="shared" si="28"/>
        <v>3.3686096639389027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5.614349439898171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 t="shared" si="28"/>
        <v>3.4225074185619251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5.7041790309365421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 t="shared" si="28"/>
        <v>3.4772675372589164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5.7954458954315271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 t="shared" si="28"/>
        <v>3.5329038178550589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5.8881730297584314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 t="shared" si="28"/>
        <v>3.58943027894074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5.9823837982345669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 t="shared" si="28"/>
        <v>3.6468611634037917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6.07810193900632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 t="shared" si="28"/>
        <v>3.705210942018252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6.1753515700304202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 t="shared" si="28"/>
        <v>3.7644943170905445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6.2741571951509076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 t="shared" si="28"/>
        <v>3.8247262261639929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6.374543710273322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 t="shared" si="28"/>
        <v>3.885921845782617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6.4765364096376956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 t="shared" si="28"/>
        <v>3.948096595315139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6.5801609921918987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 t="shared" si="28"/>
        <v>4.0112661408401813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6.6854435680669697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 t="shared" si="28"/>
        <v>4.0754463990936243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6.7924106651560407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 t="shared" si="28"/>
        <v>4.1406535414791223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6.9010892357985378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 t="shared" si="28"/>
        <v>4.2069039981427876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7.0115066635713132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 t="shared" si="28"/>
        <v>4.2742144621130729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7.1236907701884551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 t="shared" si="28"/>
        <v>4.342601893506882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7.2376698225114708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 t="shared" si="28"/>
        <v>4.4120835238029921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7.353472539671654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 t="shared" si="28"/>
        <v>4.4826768601838394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7.4711281003063998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 t="shared" si="28"/>
        <v>4.5543996899467807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7.5906661499113017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 t="shared" si="28"/>
        <v>4.6272700849859305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7.7121168083098839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 t="shared" ref="G389:G452" si="33">K389*$N389</f>
        <v>4.7013064063457044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7.8355106772428407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 t="shared" si="33"/>
        <v>4.7765273088472355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7.9608788480787256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 t="shared" si="33"/>
        <v>4.8529517457887916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8.088252909647986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 t="shared" si="33"/>
        <v>4.9305989737214118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8.2176649562023538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 t="shared" si="33"/>
        <v>5.0094885573009549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8.3491475955015915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 t="shared" si="33"/>
        <v>5.0896403742177707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8.4827339570296179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 t="shared" si="33"/>
        <v>5.171074620205256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8.618457700342093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 t="shared" si="33"/>
        <v>5.2538118141285395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8.7563530235475664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 t="shared" si="33"/>
        <v>5.3378728031545952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8.8964546719243263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 t="shared" si="33"/>
        <v>5.42327876800507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9.0387979466751176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 t="shared" si="33"/>
        <v>5.5100512282931522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9.1834187138219203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 t="shared" si="33"/>
        <v>5.5982120479458422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9.3303534132430705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 t="shared" si="33"/>
        <v>5.6877834407129768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9.4796390678549614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 t="shared" si="33"/>
        <v>5.7787879757643834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9.6313132929406393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 t="shared" si="33"/>
        <v>5.8712485833766133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9.7854143056276897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 t="shared" si="33"/>
        <v>5.9651885607106401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9.9419809345177335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 t="shared" si="33"/>
        <v>6.0606315776820106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10.101052629470018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 t="shared" si="33"/>
        <v>6.1576016829249234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10.262669471541539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 t="shared" si="33"/>
        <v>6.2561233098517217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10.426872183086203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 t="shared" si="33"/>
        <v>6.3562212828093507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10.593702138015585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 t="shared" si="33"/>
        <v>6.4579208233343008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10.763201372223834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 t="shared" si="33"/>
        <v>6.5612475565076487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10.935412594179414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 t="shared" si="33"/>
        <v>6.6662275174117704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11.110379195686285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 t="shared" si="33"/>
        <v>6.7728871576903602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11.288145262817267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 t="shared" si="33"/>
        <v>6.8812533522134061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11.468755587022343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 t="shared" si="33"/>
        <v>0.55806230495049503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0.55806230495049503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 t="shared" si="33"/>
        <v>0.56725654067467113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0.56725654067467113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 t="shared" si="33"/>
        <v>0.57645077639884734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0.57645077639884734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 t="shared" si="33"/>
        <v>0.58564501212302345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0.58564501212302345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 t="shared" si="33"/>
        <v>0.59483924784719966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0.59483924784719966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 t="shared" si="33"/>
        <v>0.60403348357137565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0.60403348357137565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 t="shared" si="33"/>
        <v>0.55190494736599671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0.61322771929555187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 t="shared" si="33"/>
        <v>0.55395553996755786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0.62242195501972797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 t="shared" si="33"/>
        <v>0.55582224785463563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0.63161619074390418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 t="shared" si="33"/>
        <v>0.55750507102722979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0.64081042646808029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 t="shared" si="33"/>
        <v>0.55900400948534057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0.6500046621922565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 t="shared" si="33"/>
        <v>0.56031906322896774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0.6591988979164326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 t="shared" si="33"/>
        <v>0.55977924942400981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0.66839313364060871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 t="shared" si="33"/>
        <v>0.55900957972594745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0.67758736936478481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 t="shared" si="33"/>
        <v>0.55801005413478078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0.68678160508896102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 t="shared" si="33"/>
        <v>0.55678067265050968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0.69597584081313713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 t="shared" si="33"/>
        <v>0.55532143527313427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0.70517007653731334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 t="shared" si="33"/>
        <v>0.55363234200265421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0.71436431226148944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 t="shared" si="33"/>
        <v>0.55171339283907006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0.72355854798566566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 t="shared" si="33"/>
        <v>0.54956458778238138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0.73275278370984176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 t="shared" si="33"/>
        <v>0.54718592683258815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0.74194701943401797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 t="shared" si="33"/>
        <v>0.54457740998969073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0.75114125515819408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 t="shared" si="33"/>
        <v>0.54173903725368866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0.76033549088237018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 t="shared" si="33"/>
        <v>0.53867080862458239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0.76952972660654628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 t="shared" si="33"/>
        <v>0.53537272410237169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0.7787239623307225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 t="shared" si="33"/>
        <v>0.53184478368705645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0.7879181980548986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 t="shared" si="33"/>
        <v>0.52808698737863702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0.79711243377907481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 t="shared" si="33"/>
        <v>0.52409933517711293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0.80630666950325081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 t="shared" si="33"/>
        <v>0.51988182708248465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0.81550090522742691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 t="shared" si="33"/>
        <v>0.51543446309475194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0.82469514095160312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 t="shared" si="33"/>
        <v>0.51075724321391469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0.83388937667577923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 t="shared" si="33"/>
        <v>0.50585016743997324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0.84308361239995544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 t="shared" si="33"/>
        <v>0.51394377011901282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0.85657295019835478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 t="shared" si="33"/>
        <v>0.52216687044091703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0.87027811740152838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 t="shared" si="33"/>
        <v>0.53052154036797172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0.88420256727995283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 t="shared" si="33"/>
        <v>0.53900988501385927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0.89834980835643219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 t="shared" si="33"/>
        <v>0.54763404317408093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0.91272340529013496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 t="shared" si="33"/>
        <v>0.55639618786486622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0.92732697977477707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 t="shared" si="33"/>
        <v>0.56529852687070414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0.94216421145117368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 t="shared" ref="G453:G516" si="39">K453*$N453</f>
        <v>0.57434330330063543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0.95723883883439242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 t="shared" si="39"/>
        <v>0.58353279615344567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0.97255466025574278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 t="shared" si="39"/>
        <v>0.5928693208919007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0.98811553481983461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 t="shared" si="39"/>
        <v>0.60235523002617108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1.0039253833769519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 t="shared" si="39"/>
        <v>0.61199291370658992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1.0199881895109832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 t="shared" si="39"/>
        <v>0.62178480032589534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1.0363080005431589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 t="shared" si="39"/>
        <v>0.63173335713110979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1.0528889285518497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 t="shared" si="39"/>
        <v>0.64184109084520757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1.0697351514086793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 t="shared" si="39"/>
        <v>0.65211054829873083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1.0868509138312181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 t="shared" si="39"/>
        <v>0.6625443170715104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1.1042405284525174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 t="shared" si="39"/>
        <v>0.67314502614465477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1.121908376907758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 t="shared" si="39"/>
        <v>0.68391534656296904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1.1398589109382817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 t="shared" si="39"/>
        <v>0.69485799210797661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1.1580966535132944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 t="shared" si="39"/>
        <v>0.70597571998170439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1.1766261999695073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 t="shared" si="39"/>
        <v>0.71727133150141154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1.1954522191690193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 t="shared" si="39"/>
        <v>0.72874767280543418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1.2145794546757236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 t="shared" si="39"/>
        <v>0.74040763557032108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1.2340127259505351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 t="shared" si="39"/>
        <v>0.75225415773944626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1.2537569295657438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 t="shared" si="39"/>
        <v>0.76429022426327731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1.2738170404387956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 t="shared" si="39"/>
        <v>0.77651886785148971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1.2941981130858162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 t="shared" si="39"/>
        <v>0.78894316973711354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1.3149052828951893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 t="shared" si="39"/>
        <v>0.80156626045290746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1.3359437674215124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 t="shared" si="39"/>
        <v>0.81439132062015396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1.3573188677002566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 t="shared" si="39"/>
        <v>0.82742158175007652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1.3790359695834609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 t="shared" si="39"/>
        <v>0.84066032705807781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1.4011005450967964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 t="shared" si="39"/>
        <v>0.85411089229100701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1.423518153818345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 t="shared" si="39"/>
        <v>0.86777666656766295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1.4462944442794383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 t="shared" si="39"/>
        <v>0.88166109323274577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1.4694351553879097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 t="shared" si="39"/>
        <v>0.89576767072446994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1.4929461178741166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 t="shared" si="39"/>
        <v>0.91009995345606132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1.5168332557601023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 t="shared" si="39"/>
        <v>0.9246615527113583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1.5411025878522639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 t="shared" si="39"/>
        <v>0.93945613755474011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1.5657602292579003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 t="shared" si="39"/>
        <v>0.9544874357556159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1.5908123929260265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 t="shared" si="39"/>
        <v>0.96975923472770598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1.6162653912128433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 t="shared" si="39"/>
        <v>0.98527538248334923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1.6421256374722488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 t="shared" si="39"/>
        <v>1.0010397886030828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1.6683996476718048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 t="shared" si="39"/>
        <v>1.0170564252207321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1.6950940420345537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 t="shared" si="39"/>
        <v>1.0333293280242641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1.722215546707107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 t="shared" si="39"/>
        <v>1.0498625972726523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1.7497709954544205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 t="shared" si="39"/>
        <v>1.0666603988290146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1.7777673313816911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 t="shared" si="39"/>
        <v>1.083726965210279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1.8062116086837983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 t="shared" si="39"/>
        <v>1.1010665966536435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1.8351109944227391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 t="shared" si="39"/>
        <v>1.1186836622001017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1.8644727703335029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 t="shared" si="39"/>
        <v>3.2316594059405901E-2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3.2316594059405901E-2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 t="shared" si="39"/>
        <v>3.2849019168482291E-2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3.2849019168482291E-2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 t="shared" si="39"/>
        <v>3.3381444277558681E-2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3.3381444277558681E-2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 t="shared" si="39"/>
        <v>3.391386938663507E-2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3.391386938663507E-2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 t="shared" si="39"/>
        <v>3.444629449571146E-2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3.444629449571146E-2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 t="shared" si="39"/>
        <v>3.4978719604787843E-2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3.4978719604787843E-2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 t="shared" si="39"/>
        <v>3.1960030242477809E-2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3.5511144713864233E-2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 t="shared" si="39"/>
        <v>3.2078777142417157E-2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3.6043569822940623E-2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 t="shared" si="39"/>
        <v>3.2186875540174971E-2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3.6575994932017013E-2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 t="shared" si="39"/>
        <v>3.2284325435751257E-2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3.7108420041093403E-2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 t="shared" si="39"/>
        <v>3.2371126829146023E-2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3.7640845150169792E-2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 t="shared" si="39"/>
        <v>3.2447279720359254E-2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3.8173270259246182E-2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 t="shared" si="39"/>
        <v>3.2416019870970147E-2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3.8705695368322565E-2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 t="shared" si="39"/>
        <v>3.2371449393854133E-2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3.9238120477398955E-2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 t="shared" si="39"/>
        <v>3.2313568289011219E-2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3.9770545586475345E-2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 t="shared" si="39"/>
        <v>3.2242376556441382E-2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4.0302970695551735E-2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 t="shared" si="39"/>
        <v>3.2157874196144645E-2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4.0835395804628125E-2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 t="shared" si="39"/>
        <v>3.2060061208120993E-2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4.1367820913704514E-2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 t="shared" si="39"/>
        <v>3.1948937592370434E-2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4.1900246022780897E-2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 t="shared" si="39"/>
        <v>3.1824503348892967E-2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4.2432671131857287E-2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 t="shared" si="39"/>
        <v>3.1686758477688586E-2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4.2965096240933677E-2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 t="shared" ref="G517:G577" si="45">K517*$N517</f>
        <v>3.1535702978757296E-2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4.3497521350010067E-2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 t="shared" si="45"/>
        <v>3.1371336852099092E-2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4.402994645908645E-2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 t="shared" si="45"/>
        <v>3.1193660097713984E-2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4.456237156816284E-2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 t="shared" si="45"/>
        <v>3.1002672715601969E-2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4.5094796677239229E-2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 t="shared" si="45"/>
        <v>3.0798374705763042E-2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4.5627221786315619E-2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 t="shared" si="45"/>
        <v>3.0580766068197204E-2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4.6159646895392009E-2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 t="shared" si="45"/>
        <v>3.0349846802904451E-2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4.6692072004468392E-2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 t="shared" si="45"/>
        <v>3.0105616909884798E-2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4.7224497113544782E-2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 t="shared" si="45"/>
        <v>2.9848076389138233E-2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4.7756922222621172E-2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 t="shared" si="45"/>
        <v>2.9577225240664754E-2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4.8289347331697562E-2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 t="shared" si="45"/>
        <v>2.9293063464464371E-2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4.8821772440773951E-2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 t="shared" si="45"/>
        <v>2.9761752479895803E-2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4.9602920799826339E-2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 t="shared" si="45"/>
        <v>3.0237940519574132E-2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5.0396567532623553E-2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 t="shared" si="45"/>
        <v>3.0721747567887318E-2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5.1202912613145531E-2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 t="shared" si="45"/>
        <v>3.1213295528973516E-2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5.2022159214955864E-2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 t="shared" si="45"/>
        <v>3.1712708257437092E-2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5.2854513762395153E-2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 t="shared" si="45"/>
        <v>3.2220111589556087E-2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5.3700185982593476E-2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 t="shared" si="45"/>
        <v>3.2735633374988984E-2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5.4559388958314976E-2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 t="shared" si="45"/>
        <v>3.3259403508988809E-2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5.5432339181648013E-2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 t="shared" si="45"/>
        <v>3.3791553965132629E-2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5.6319256608554386E-2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 t="shared" si="45"/>
        <v>3.4332218828574755E-2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5.7220364714291261E-2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 t="shared" si="45"/>
        <v>3.4881534329831952E-2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5.8135890549719918E-2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 t="shared" si="45"/>
        <v>3.543963887910926E-2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5.9066064798515436E-2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 t="shared" si="45"/>
        <v>3.6006673101175009E-2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6.0011121835291684E-2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 t="shared" si="45"/>
        <v>3.6582779870793808E-2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6.0971299784656353E-2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 t="shared" si="45"/>
        <v>3.7168104348726513E-2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6.1946840581210853E-2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 t="shared" si="45"/>
        <v>3.7762794018306137E-2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6.2937990030510232E-2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 t="shared" si="45"/>
        <v>3.8366998722599029E-2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6.3944997870998388E-2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 t="shared" si="45"/>
        <v>3.8980870702160622E-2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6.4968117836934375E-2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 t="shared" si="45"/>
        <v>3.9604564633395185E-2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6.6007607722325307E-2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 t="shared" si="45"/>
        <v>4.0238237667529507E-2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6.7063729445882514E-2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 t="shared" si="45"/>
        <v>4.0882049470209986E-2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6.8136749117016643E-2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 t="shared" si="45"/>
        <v>4.1536162261733345E-2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6.9226937102888908E-2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 t="shared" si="45"/>
        <v>4.2200740857921075E-2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7.0334568096535127E-2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 t="shared" si="45"/>
        <v>4.2875952711647812E-2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7.1459921186079689E-2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 t="shared" si="45"/>
        <v>4.3561967955034177E-2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7.2603279925056968E-2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 t="shared" si="45"/>
        <v>4.425895944231472E-2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7.3764932403857869E-2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 t="shared" si="45"/>
        <v>4.4967102793391757E-2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7.4945171322319593E-2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 t="shared" si="45"/>
        <v>4.5686576438086025E-2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7.6144294063476711E-2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 t="shared" si="45"/>
        <v>4.6417561661095404E-2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7.7362602768492342E-2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 t="shared" si="45"/>
        <v>4.7160242647672927E-2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7.8600404412788219E-2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 t="shared" si="45"/>
        <v>4.79148065300357E-2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7.9858010883392838E-2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 t="shared" si="45"/>
        <v>4.8681443434516282E-2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8.1135739057527134E-2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 t="shared" si="45"/>
        <v>4.9460346529468541E-2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8.2433910882447572E-2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 t="shared" si="45"/>
        <v>5.0251712073940032E-2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8.3752853456566717E-2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 t="shared" si="45"/>
        <v>5.1055739467123079E-2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8.5092899111871803E-2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 t="shared" si="45"/>
        <v>5.1872631298597059E-2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8.6454385497661768E-2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 t="shared" si="45"/>
        <v>5.2702593399374616E-2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8.7837655665624362E-2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 t="shared" si="45"/>
        <v>5.3545834893764604E-2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8.9243058156274341E-2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 t="shared" si="45"/>
        <v>5.4402568252064833E-2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9.0670947086774728E-2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 t="shared" si="45"/>
        <v>5.5273009344097873E-2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9.2121682240163122E-2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 t="shared" si="45"/>
        <v>5.6157377493603451E-2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9.359562915600575E-2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 t="shared" si="45"/>
        <v>5.7055895533501107E-2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9.5093159222501847E-2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 t="shared" si="45"/>
        <v>5.7968789862037129E-2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9.6614649770061886E-2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 t="shared" si="45"/>
        <v>5.8896290499829723E-2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9.8160484166382872E-2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 t="shared" si="45"/>
        <v>5.9838631147827004E-2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9.9731051913045016E-2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 t="shared" si="45"/>
        <v>6.0796049246192238E-2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0.10132674874365373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 t="shared" si="45"/>
        <v>6.1768786034131308E-2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0.10294797672355219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 t="shared" si="45"/>
        <v>6.2757086610677401E-2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0.10459514435112902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 t="shared" si="45"/>
        <v>6.3761199996448248E-2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0.10626866666074709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 t="shared" si="45"/>
        <v>6.4781379196391431E-2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0.10796896532731905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zoomScale="85" zoomScaleNormal="85" workbookViewId="0">
      <selection activeCell="L8" sqref="L8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K4*$N4</f>
        <v>27.8953717544554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27.8953717544554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 t="shared" ref="G5:G68" si="0">K5*$N5</f>
        <v>28.354955964406187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28.354955964406187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 t="shared" si="0"/>
        <v>28.814540174356974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28.814540174356974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 t="shared" si="0"/>
        <v>29.274124384307761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29.274124384307761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 t="shared" si="0"/>
        <v>29.733708594258548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29.733708594258548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 t="shared" si="0"/>
        <v>30.193292804209328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30.193292804209328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 t="shared" si="0"/>
        <v>27.587589312744104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30.652877014160115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 t="shared" si="0"/>
        <v>27.690090489458704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31.112461224110902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 t="shared" si="0"/>
        <v>27.783399981974288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31.572045434061689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 t="shared" si="0"/>
        <v>27.867517790290854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32.031629644012476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 t="shared" si="0"/>
        <v>27.942443914408408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32.491213853963266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 t="shared" si="0"/>
        <v>28.00817835432694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32.95079806391405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 t="shared" si="0"/>
        <v>27.981195154361799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33.410382273864833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 t="shared" si="0"/>
        <v>27.942722349147882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33.869966483815617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 t="shared" si="0"/>
        <v>27.892759938685206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34.329550693766407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 t="shared" si="0"/>
        <v>27.83130792297375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34.789134903717191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 t="shared" si="0"/>
        <v>27.758366302013535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35.248719113667981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 t="shared" si="0"/>
        <v>27.67393507580454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35.708303323618765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 t="shared" si="0"/>
        <v>27.578014244346782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36.167887533569555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 t="shared" si="0"/>
        <v>27.470603807640252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36.627471743520339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 t="shared" si="0"/>
        <v>27.351703765684956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37.087055953471129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 t="shared" si="0"/>
        <v>27.221314118480887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37.546640163421912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 t="shared" si="0"/>
        <v>27.079434866028041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38.006224373372696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 t="shared" si="0"/>
        <v>26.926066008326433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38.465808583323479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 t="shared" si="0"/>
        <v>26.76120754537606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38.92539279327427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 t="shared" si="0"/>
        <v>26.584859477176909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39.384977003225053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 t="shared" si="0"/>
        <v>26.397021803728997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39.844561213175844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 t="shared" si="0"/>
        <v>26.197694525032301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40.30414542312662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 t="shared" si="0"/>
        <v>25.986877641086849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40.763729633077411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 t="shared" si="0"/>
        <v>25.764571151892621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41.223313843028194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 t="shared" si="0"/>
        <v>25.530775057449624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41.682898052978985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 t="shared" si="0"/>
        <v>25.285489357757861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42.142482262929768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 t="shared" si="0"/>
        <v>25.69005718748199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42.81676197913665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 t="shared" si="0"/>
        <v>26.1010981024817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43.501830170802833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 t="shared" si="0"/>
        <v>26.518715672121406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44.197859453535678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 t="shared" si="0"/>
        <v>26.943015122875352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44.905025204792253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 t="shared" si="0"/>
        <v>27.374103364841353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45.623505608068925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 t="shared" si="0"/>
        <v>27.812089018678815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46.353481697798024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 t="shared" si="0"/>
        <v>28.25708244297768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47.095137404962799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 t="shared" si="0"/>
        <v>28.70919576206532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47.848659603442201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 t="shared" si="0"/>
        <v>29.168542894258369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48.614238157097283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 t="shared" si="0"/>
        <v>29.635239580566502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49.39206596761084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 t="shared" si="0"/>
        <v>30.109403413855564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50.182339023092609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 t="shared" si="0"/>
        <v>30.591153868477253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50.985256447462092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 t="shared" si="0"/>
        <v>31.08061233037289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51.801020550621487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 t="shared" si="0"/>
        <v>31.577902127658859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52.629836879431437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 t="shared" si="0"/>
        <v>32.0831485617014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53.471914269502335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 t="shared" si="0"/>
        <v>32.596478938688627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54.32746489781438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 t="shared" si="0"/>
        <v>33.118022601707636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55.196704336179401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 t="shared" si="0"/>
        <v>33.647910963334965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56.079851605558282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 t="shared" si="0"/>
        <v>34.186277538748321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56.977129231247204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 t="shared" si="0"/>
        <v>34.733257979368297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57.888763298947161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 t="shared" si="0"/>
        <v>35.288990107038195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58.814983511730325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 t="shared" si="0"/>
        <v>35.853613948750805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59.756023247918009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 t="shared" si="0"/>
        <v>36.427271771930812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60.712119619884689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 t="shared" si="0"/>
        <v>37.010108120281707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61.683513533802845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 t="shared" si="0"/>
        <v>37.602269850206213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62.670449750343693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 t="shared" si="0"/>
        <v>38.203906167809514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63.673176946349187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 t="shared" si="0"/>
        <v>38.815168666494458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64.691947777490768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 t="shared" si="0"/>
        <v>39.436211365158371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65.727018941930623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 t="shared" si="0"/>
        <v>40.067190747000915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66.778651245001527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 t="shared" si="0"/>
        <v>40.70826579895293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67.847109664921547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 t="shared" si="0"/>
        <v>41.359598051736178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68.932663419560299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 t="shared" si="0"/>
        <v>42.021351620563955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70.035586034273265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 t="shared" si="0"/>
        <v>42.693693246492984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71.15615541082164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 t="shared" ref="G69:G132" si="5">K69*$N69</f>
        <v>43.376792338436864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72.294653897394781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 t="shared" si="5"/>
        <v>44.070821015851863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73.451368359753104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 t="shared" si="5"/>
        <v>44.775954152105498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74.626590253509164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 t="shared" si="5"/>
        <v>45.492369418539191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75.820615697565316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 t="shared" si="5"/>
        <v>46.220247329235811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77.033745548726358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 t="shared" si="5"/>
        <v>46.959771286503582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78.266285477505974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 t="shared" si="5"/>
        <v>47.711127627087642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79.518546045146067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 t="shared" si="5"/>
        <v>48.474505669121051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80.79084278186842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 t="shared" si="5"/>
        <v>49.250097759827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82.083496266378333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 t="shared" si="5"/>
        <v>50.038099323984227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83.396832206640383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 t="shared" si="5"/>
        <v>50.83870891316797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84.731181521946624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 t="shared" si="5"/>
        <v>51.652128255778671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86.086880426297782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 t="shared" si="5"/>
        <v>52.47856230787113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87.464270513118549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 t="shared" si="5"/>
        <v>53.318219304797054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88.863698841328429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 t="shared" si="5"/>
        <v>54.171310813673813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90.285518022789688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 t="shared" si="5"/>
        <v>55.038051786692598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91.730086311154338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 t="shared" si="5"/>
        <v>55.918660615279677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93.1977676921328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 t="shared" si="5"/>
        <v>0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0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 t="shared" si="5"/>
        <v>0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0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 t="shared" si="5"/>
        <v>0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0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 t="shared" si="5"/>
        <v>0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0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 t="shared" si="5"/>
        <v>0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0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 t="shared" si="5"/>
        <v>0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0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 t="shared" si="5"/>
        <v>0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0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 t="shared" si="5"/>
        <v>0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0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 t="shared" si="5"/>
        <v>0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0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 t="shared" si="5"/>
        <v>0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0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 t="shared" si="5"/>
        <v>0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0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 t="shared" si="5"/>
        <v>0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0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 t="shared" si="5"/>
        <v>0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0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 t="shared" si="5"/>
        <v>0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0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 t="shared" si="5"/>
        <v>0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0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 t="shared" si="5"/>
        <v>0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0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 t="shared" si="5"/>
        <v>0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0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 t="shared" si="5"/>
        <v>0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0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 t="shared" si="5"/>
        <v>0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0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 t="shared" si="5"/>
        <v>0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0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 t="shared" si="5"/>
        <v>0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0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 t="shared" si="5"/>
        <v>0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0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 t="shared" si="5"/>
        <v>0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0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 t="shared" si="5"/>
        <v>0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0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 t="shared" si="5"/>
        <v>0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0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 t="shared" si="5"/>
        <v>0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0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 t="shared" si="5"/>
        <v>0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0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 t="shared" si="5"/>
        <v>0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0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 t="shared" si="5"/>
        <v>0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0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 t="shared" si="5"/>
        <v>0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0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 t="shared" si="5"/>
        <v>0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0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 t="shared" si="5"/>
        <v>0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0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 t="shared" si="5"/>
        <v>0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0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 t="shared" si="5"/>
        <v>0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0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 t="shared" si="5"/>
        <v>0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0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 t="shared" si="5"/>
        <v>0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0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 t="shared" si="5"/>
        <v>0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0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 t="shared" si="5"/>
        <v>0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0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 t="shared" si="5"/>
        <v>0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0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 t="shared" si="5"/>
        <v>0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0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 t="shared" si="5"/>
        <v>0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0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 t="shared" si="5"/>
        <v>0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0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 t="shared" si="5"/>
        <v>0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0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 t="shared" si="5"/>
        <v>0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0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 t="shared" si="5"/>
        <v>0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0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 t="shared" si="5"/>
        <v>0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0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 t="shared" si="5"/>
        <v>0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0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 t="shared" ref="G133:G196" si="11">K133*$N133</f>
        <v>0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0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 t="shared" si="11"/>
        <v>0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0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 t="shared" si="11"/>
        <v>0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0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 t="shared" si="11"/>
        <v>0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0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 t="shared" si="11"/>
        <v>0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0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 t="shared" si="11"/>
        <v>0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0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 t="shared" si="11"/>
        <v>0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0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 t="shared" si="11"/>
        <v>0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0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 t="shared" si="11"/>
        <v>0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0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 t="shared" si="11"/>
        <v>0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0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 t="shared" si="11"/>
        <v>0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0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 t="shared" si="11"/>
        <v>0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0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 t="shared" si="11"/>
        <v>0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0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 t="shared" si="11"/>
        <v>0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0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 t="shared" si="11"/>
        <v>0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0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 t="shared" si="11"/>
        <v>0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0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 t="shared" si="11"/>
        <v>0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0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 t="shared" si="11"/>
        <v>0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0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 t="shared" si="11"/>
        <v>0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0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 t="shared" si="11"/>
        <v>0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0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 t="shared" si="11"/>
        <v>0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0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 t="shared" si="11"/>
        <v>0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0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 t="shared" si="11"/>
        <v>0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0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 t="shared" si="11"/>
        <v>0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0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 t="shared" si="11"/>
        <v>0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0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 t="shared" si="11"/>
        <v>0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0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 t="shared" si="11"/>
        <v>0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0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 t="shared" si="11"/>
        <v>0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0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 t="shared" si="11"/>
        <v>0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0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 t="shared" si="11"/>
        <v>0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0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 t="shared" si="11"/>
        <v>0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0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 t="shared" si="11"/>
        <v>0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0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 t="shared" si="11"/>
        <v>0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0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 t="shared" si="11"/>
        <v>0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0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 t="shared" si="11"/>
        <v>0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0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 t="shared" si="11"/>
        <v>0.65910239999999998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0.65910239999999998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 t="shared" si="11"/>
        <v>0.66996130012318211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0.66996130012318211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 t="shared" si="11"/>
        <v>0.68082020024636425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0.68082020024636425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 t="shared" si="11"/>
        <v>0.69167910036954638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0.69167910036954638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 t="shared" si="11"/>
        <v>0.70253800049272852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0.70253800049272852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 t="shared" si="11"/>
        <v>0.71339690061591055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0.71339690061591055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 t="shared" si="11"/>
        <v>0.65183022066518348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0.72425580073909268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 t="shared" si="11"/>
        <v>0.65425208376742461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0.73511470086227482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 t="shared" si="11"/>
        <v>0.65645676886720217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0.74597360098545706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 t="shared" si="11"/>
        <v>0.65844427596451605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0.7568325011086392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 t="shared" si="11"/>
        <v>0.66021460505936636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0.76769140123182134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 t="shared" si="11"/>
        <v>0.66176775615175298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0.77855030135500347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 t="shared" si="11"/>
        <v>0.66113020623798036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0.7894092014781855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 t="shared" si="11"/>
        <v>0.66022118382112827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0.80026810160136763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 t="shared" si="11"/>
        <v>0.65904068890119671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0.81112700172454977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 t="shared" si="11"/>
        <v>0.65758872147818548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0.8219859018477319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 t="shared" si="11"/>
        <v>0.65586528155209478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0.83284480197091404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 t="shared" si="11"/>
        <v>0.65387036912292451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0.84370370209409618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 t="shared" si="11"/>
        <v>0.65160398419067467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0.85456260221727831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 t="shared" si="11"/>
        <v>0.64906612675534536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0.86542150234046045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 t="shared" si="11"/>
        <v>0.64625679681693637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0.87628040246364269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 t="shared" si="11"/>
        <v>0.64317599437544803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0.88713930258682483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 t="shared" si="11"/>
        <v>0.63982371943087968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0.89799820271000674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 t="shared" si="11"/>
        <v>0.6361999719832323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0.90885710283318899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 t="shared" si="11"/>
        <v>0.63230475203250514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0.91971600295637113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 t="shared" si="11"/>
        <v>0.62813805957869839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0.93057490307955326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 t="shared" si="11"/>
        <v>0.62369989462181219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0.9414338032027354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 t="shared" si="11"/>
        <v>0.61899025716184619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0.95229270332591742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 t="shared" si="11"/>
        <v>0.61400914719880095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0.96315160344909956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 t="shared" ref="G197:G260" si="17">K197*$N197</f>
        <v>0.60875656473267603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0.97401050357228169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 t="shared" si="17"/>
        <v>0.60323250976347154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0.98486940369546383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 t="shared" si="17"/>
        <v>0.59743698229118758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0.99572830381864597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 t="shared" si="17"/>
        <v>0.60699597400784666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1.0116599566797444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 t="shared" si="17"/>
        <v>0.61670790959197208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1.0278465159866201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 t="shared" si="17"/>
        <v>0.62657523614544364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1.0442920602424062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 t="shared" si="17"/>
        <v>0.6366004399237708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1.0610007332062847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 t="shared" si="17"/>
        <v>0.64678604696255093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1.077976744937585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 t="shared" si="17"/>
        <v>0.65713462371395182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1.0952243728565865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 t="shared" si="17"/>
        <v>0.66764877769337516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1.112747962822292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 t="shared" si="17"/>
        <v>0.67833115813646916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1.1305519302274487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 t="shared" si="17"/>
        <v>0.68918445666665262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1.1486407611110878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 t="shared" si="17"/>
        <v>0.70021140797331916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1.1670190132888654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 t="shared" si="17"/>
        <v>0.71141479050089229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1.1856913175014872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 t="shared" si="17"/>
        <v>0.72279742714890649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1.2046623785815109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 t="shared" si="17"/>
        <v>0.73436218598328906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1.2239369766388151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 t="shared" si="17"/>
        <v>0.74611198095902165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1.2435199682650362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 t="shared" si="17"/>
        <v>0.75804977265436602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1.2634162877572768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 t="shared" si="17"/>
        <v>0.77017856901683601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1.2836309483613935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 t="shared" si="17"/>
        <v>0.78250142612110529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1.3041690435351756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 t="shared" si="17"/>
        <v>0.79502144893904314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1.3250357482317385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 t="shared" si="17"/>
        <v>0.80774179212206754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1.346236320203446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 t="shared" si="17"/>
        <v>0.82066566079602077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1.3677761013267014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 t="shared" si="17"/>
        <v>0.8337963113687572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1.3896605189479287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 t="shared" si="17"/>
        <v>0.84713705235065717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1.4118950872510954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 t="shared" si="17"/>
        <v>0.86069124518826767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1.4344854086471128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 t="shared" si="17"/>
        <v>0.87446230511127998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1.4574371751854667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 t="shared" si="17"/>
        <v>0.88845370199306051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1.4807561699884342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 t="shared" si="17"/>
        <v>0.90266896122494933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1.504448268708249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 t="shared" si="17"/>
        <v>0.91711166460454852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1.5285194410075809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 t="shared" si="17"/>
        <v>0.93178545123822143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1.5529757520637024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 t="shared" si="17"/>
        <v>0.94669401845803292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1.5778233640967216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 t="shared" si="17"/>
        <v>0.96184112275336142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1.6030685379222691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 t="shared" si="17"/>
        <v>0.97723058071741531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1.6287176345290255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 t="shared" si="17"/>
        <v>0.99286627000889405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1.6547771166814902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 t="shared" si="17"/>
        <v>1.0087521303290363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1.6812535505483941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 t="shared" si="17"/>
        <v>1.0248921644143008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1.7081536073571681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 t="shared" si="17"/>
        <v>1.0412904390449298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1.7354840650748831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 t="shared" si="17"/>
        <v>1.057951086069649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1.7632518101160817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 t="shared" si="17"/>
        <v>1.0748783034467633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1.7914638390779389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 t="shared" si="17"/>
        <v>1.0920763563019116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1.820127260503186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 t="shared" si="17"/>
        <v>1.109549578002742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1.8492492966712368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 t="shared" si="17"/>
        <v>1.1273023712507859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1.8788372854179765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 t="shared" si="17"/>
        <v>1.1453392091907986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1.9088986819846645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 t="shared" si="17"/>
        <v>1.1636646365378516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1.9394410608964194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 t="shared" si="17"/>
        <v>1.1822832707224571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1.970472117870762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 t="shared" si="17"/>
        <v>1.2011998030540165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2.0019996717566944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 t="shared" si="17"/>
        <v>1.2204189999028809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2.0340316665048017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 t="shared" si="17"/>
        <v>1.2399457039013269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2.0665761731688783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 t="shared" si="17"/>
        <v>1.2597848351637482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2.0996413919395804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 t="shared" si="17"/>
        <v>1.2799413925263681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2.1332356542106137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 t="shared" si="17"/>
        <v>1.3004204548067901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2.1673674246779835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 t="shared" si="17"/>
        <v>1.3212271820836987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2.2020453034728313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 t="shared" si="17"/>
        <v>2.9486159999999999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2.9486159999999999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 t="shared" si="17"/>
        <v>2.997195290024762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2.997195290024762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 t="shared" si="17"/>
        <v>3.0457745800495242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3.0457745800495242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 t="shared" si="17"/>
        <v>3.0943538700742867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3.0943538700742867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 t="shared" si="17"/>
        <v>3.1429331600990489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3.1429331600990489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 t="shared" si="17"/>
        <v>3.1915124501238106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3.1915124501238106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 t="shared" si="17"/>
        <v>2.9160825661337153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3.2400917401485727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 t="shared" si="17"/>
        <v>2.9269172168542679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3.2886710301733348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 t="shared" si="17"/>
        <v>2.9367802817743254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3.337250320198097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 t="shared" si="17"/>
        <v>2.9456717608938878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3.3858296102228596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 t="shared" si="17"/>
        <v>2.9535916542129548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3.4344089002476217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 t="shared" ref="G261:G324" si="23">K261*$N261</f>
        <v>2.9605399617315262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3.4829881902723838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 t="shared" si="23"/>
        <v>2.9576877647488593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3.5315674802971455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 t="shared" si="23"/>
        <v>2.9536210855155738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3.5801467703219076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 t="shared" si="23"/>
        <v>2.9483399240316692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3.6287260603466698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 t="shared" si="23"/>
        <v>2.9418442802971456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3.6773053503714324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 t="shared" si="23"/>
        <v>2.934134154312003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3.7258846403961945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 t="shared" si="23"/>
        <v>2.9252095460762408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3.7744639304209566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 t="shared" si="23"/>
        <v>2.9150704555898606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3.8230432204457188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 t="shared" si="23"/>
        <v>2.9037168828528612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3.8716225104704813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 t="shared" si="23"/>
        <v>2.891148827865242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3.9202018004952435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 t="shared" si="23"/>
        <v>2.8773662906270041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3.9687810905200056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 t="shared" si="23"/>
        <v>2.8623692711381463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4.0173603805447673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 t="shared" si="23"/>
        <v>2.8461577693986708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4.0659396705695299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 t="shared" si="23"/>
        <v>2.8287317854085754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4.1145189605942916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 t="shared" si="23"/>
        <v>2.8100913191678614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4.1630982506190541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 t="shared" si="23"/>
        <v>2.7902363706765279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4.2116775406438158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 t="shared" si="23"/>
        <v>2.7691669399345749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4.2602568306685775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 t="shared" si="23"/>
        <v>2.7468830269420041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4.3088361206933401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 t="shared" si="23"/>
        <v>2.7233846316988144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4.3574154107181027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 t="shared" si="23"/>
        <v>2.6986717542050043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4.4059947007428644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 t="shared" si="23"/>
        <v>2.672744394460576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4.4545739907676269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 t="shared" si="23"/>
        <v>2.7155083047719457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4.5258471746199094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 t="shared" si="23"/>
        <v>2.7589564376482962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4.5982607294138269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 t="shared" si="23"/>
        <v>2.8030997406506688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4.6718329010844482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 t="shared" si="23"/>
        <v>2.8479493365010797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4.7465822275017997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 t="shared" si="23"/>
        <v>2.8935165258850968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4.8225275431418284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 t="shared" si="23"/>
        <v>2.9398127902992583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4.8996879838320977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 t="shared" si="23"/>
        <v>2.9868497949440469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4.9780829915734115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 t="shared" si="23"/>
        <v>3.0346393916631511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5.0577323194385855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 t="shared" si="23"/>
        <v>3.083193621929762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5.1386560365496035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 t="shared" si="23"/>
        <v>3.1325247198806383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5.2208745331343973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 t="shared" si="23"/>
        <v>3.1826451153987287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5.3044085256645479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 t="shared" si="23"/>
        <v>3.2335674372451084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5.3892790620751807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 t="shared" si="23"/>
        <v>3.2853045162410299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5.4755075270683831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 t="shared" si="23"/>
        <v>3.3378693885008865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5.563115647501478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 t="shared" si="23"/>
        <v>3.3912752987169008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5.6521254978615012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 t="shared" si="23"/>
        <v>3.4455357034963714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5.7425595058272858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 t="shared" si="23"/>
        <v>3.5006642747523129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5.8344404579205218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 t="shared" si="23"/>
        <v>3.5566749031483504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5.9277915052472512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 t="shared" si="23"/>
        <v>3.6135817015987235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6.0226361693312063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 t="shared" si="23"/>
        <v>3.6713990088243036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6.1189983480405061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 t="shared" si="23"/>
        <v>3.7301413929654927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6.2169023216091546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 t="shared" si="23"/>
        <v>3.7898236552529405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6.316372758754901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 t="shared" si="23"/>
        <v>3.850460833736987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6.4174347228949786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 t="shared" si="23"/>
        <v>3.9120682070767785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6.5201136784612981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 t="shared" si="23"/>
        <v>3.9746612983900076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6.6244354973166795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 t="shared" si="23"/>
        <v>4.0382558791642467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6.7304264652737453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 t="shared" si="23"/>
        <v>4.1028679732308744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6.8381132887181248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 t="shared" si="23"/>
        <v>4.1685138608025696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6.947523101337616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 t="shared" si="23"/>
        <v>4.2352100825754109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7.0586834709590178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 t="shared" si="23"/>
        <v>4.302973443896617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7.1716224064943619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 t="shared" si="23"/>
        <v>4.371821018998963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7.286368364998272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 t="shared" si="23"/>
        <v>4.4417701553029474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7.4029502588382456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 t="shared" si="23"/>
        <v>4.5128384777877946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7.5213974629796576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 t="shared" si="23"/>
        <v>4.585043893432398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7.641739822387331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 t="shared" si="23"/>
        <v>4.6584045957273172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7.7640076595455296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 t="shared" si="23"/>
        <v>4.7329390692589559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7.8882317820982601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 t="shared" si="23"/>
        <v>4.8086660943670987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8.014443490611832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 t="shared" si="23"/>
        <v>4.885604751876973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8.1426745864616219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 t="shared" si="23"/>
        <v>4.963774427907004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8.2729573798450069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 t="shared" si="23"/>
        <v>5.0431948187535163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8.4053246979225271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 t="shared" si="23"/>
        <v>5.1238859358535729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8.5398098930892878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 t="shared" si="23"/>
        <v>5.2058681108272316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8.676446851378719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 t="shared" si="23"/>
        <v>5.2891620006004665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8.8152700010007781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 t="shared" ref="G325:G388" si="28">K325*$N325</f>
        <v>5.3737885926100741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8.9563143210167908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 t="shared" si="28"/>
        <v>5.459769210091836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9.0996153501530603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 t="shared" si="28"/>
        <v>5.5471255174533054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9.2452091957555087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 t="shared" si="28"/>
        <v>5.6358795257325571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9.3931325428875958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 t="shared" si="28"/>
        <v>5.7260535981442784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9.5434226635737982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 t="shared" si="28"/>
        <v>5.8176704557145866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9.6961174261909786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 t="shared" si="28"/>
        <v>5.9107531830060207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9.8512553050100351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 t="shared" si="28"/>
        <v>13.702392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13.702392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 t="shared" si="28"/>
        <v>13.928142818350365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13.928142818350365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 t="shared" si="28"/>
        <v>14.153893636700731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14.153893636700731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 t="shared" si="28"/>
        <v>14.379644455051096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14.379644455051096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 t="shared" si="28"/>
        <v>14.605395273401463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14.605395273401463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 t="shared" si="28"/>
        <v>14.831146091751824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14.831146091751824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 t="shared" si="28"/>
        <v>13.551207219091973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15.056896910102191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 t="shared" si="28"/>
        <v>13.601556478322776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15.282647728452556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 t="shared" si="28"/>
        <v>13.647390721186571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15.508398546802923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 t="shared" si="28"/>
        <v>13.68870994768336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15.734149365153288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 t="shared" si="28"/>
        <v>13.725514157813143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15.959900183503654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 t="shared" si="28"/>
        <v>13.757803351575916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16.185651001854019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 t="shared" si="28"/>
        <v>13.74454902442117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16.411401820204382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 t="shared" si="28"/>
        <v>13.725650926807667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16.637152638554749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 t="shared" si="28"/>
        <v>13.701109058735403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16.862903456905112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 t="shared" si="28"/>
        <v>13.670923420204382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17.088654275255479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 t="shared" si="28"/>
        <v>13.635094011214603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17.314405093605846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 t="shared" si="28"/>
        <v>13.593620831766064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17.540155911956212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 t="shared" si="28"/>
        <v>13.546503881858763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17.765906730306575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 t="shared" si="28"/>
        <v>13.493743161492706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17.991657548656942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 t="shared" si="28"/>
        <v>13.435338670667889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18.217408367007309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 t="shared" si="28"/>
        <v>13.371290409384311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18.443159185357672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 t="shared" si="28"/>
        <v>13.301598377641973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18.668910003708035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 t="shared" si="28"/>
        <v>13.226262575440881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18.894660822058402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 t="shared" si="28"/>
        <v>13.145283002781028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19.120411640408769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 t="shared" si="28"/>
        <v>13.058659659662412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19.346162458759132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 t="shared" si="28"/>
        <v>12.966392546085043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19.571913277109498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 t="shared" si="28"/>
        <v>12.868481662048909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19.797664095459861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 t="shared" si="28"/>
        <v>12.76492700755402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20.023414913810228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 t="shared" si="28"/>
        <v>12.65572858260037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20.249165732160591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 t="shared" si="28"/>
        <v>12.54088638718796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20.474916550510958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 t="shared" si="28"/>
        <v>12.420400421316794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20.700667368861325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 t="shared" si="28"/>
        <v>12.619126828057864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21.031878046763108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 t="shared" si="28"/>
        <v>12.821032857306788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21.368388095511314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 t="shared" si="28"/>
        <v>13.026169383023698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21.710282305039495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 t="shared" si="28"/>
        <v>13.234588093152079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22.05764682192013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 t="shared" si="28"/>
        <v>13.446341502642507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22.410569171070847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 t="shared" si="28"/>
        <v>13.661482966684789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22.769138277807983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 t="shared" si="28"/>
        <v>13.880066694151747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23.133444490252913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 t="shared" si="28"/>
        <v>14.102147761258175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23.503579602096959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 t="shared" si="28"/>
        <v>14.327782125438306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23.879636875730512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 t="shared" si="28"/>
        <v>14.55702663944532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24.261711065742201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 t="shared" si="28"/>
        <v>14.789939065676444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24.649898442794075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 t="shared" si="28"/>
        <v>15.026578090727268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25.044296817878781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 t="shared" si="28"/>
        <v>15.267003340178904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25.445005566964841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 t="shared" si="28"/>
        <v>15.511275393621769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25.852125656036282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 t="shared" si="28"/>
        <v>15.759455799919717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26.265759666532862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 t="shared" si="28"/>
        <v>16.011607092718432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26.68601182119739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 t="shared" si="28"/>
        <v>16.267792806201925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27.112988010336544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 t="shared" si="28"/>
        <v>16.528077491101161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27.546795818501934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 t="shared" si="28"/>
        <v>16.792526730958773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27.987544551597956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 t="shared" si="28"/>
        <v>17.061207158654117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28.435345264423528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 t="shared" si="28"/>
        <v>17.334186473192585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28.890310788654308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 t="shared" si="28"/>
        <v>17.611533456763663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29.352555761272775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 t="shared" si="28"/>
        <v>17.893317992071882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29.822196653453137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 t="shared" si="28"/>
        <v>18.17961107994503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30.299351799908386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 t="shared" si="28"/>
        <v>18.470484857224154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30.784141428706924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 t="shared" ref="G389:G452" si="33">K389*$N389</f>
        <v>18.766012614939736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31.276687691566231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 t="shared" si="33"/>
        <v>19.06626881677877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31.777114694631287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 t="shared" si="33"/>
        <v>19.371329117847235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32.285548529745391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 t="shared" si="33"/>
        <v>19.681270383732791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32.802117306221319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 t="shared" si="33"/>
        <v>19.996170709872516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33.326951183120862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 t="shared" si="33"/>
        <v>20.316109441230477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33.860182402050796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 t="shared" si="33"/>
        <v>20.641167192290165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34.401945320483613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 t="shared" si="33"/>
        <v>20.971425867366808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34.95237644561135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 t="shared" si="33"/>
        <v>21.306968681244676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35.511614468741129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 t="shared" si="33"/>
        <v>21.647880180144593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36.07980030024099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 t="shared" si="33"/>
        <v>21.994246263026913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36.657077105044856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 t="shared" si="33"/>
        <v>22.346154203235344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37.243590338725575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 t="shared" si="33"/>
        <v>22.703692670487104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37.839487784145177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 t="shared" si="33"/>
        <v>23.066951753214902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38.444919588691505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 t="shared" si="33"/>
        <v>23.436022981266337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39.060038302110563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 t="shared" si="33"/>
        <v>23.8109993489666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39.684998914944337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 t="shared" si="33"/>
        <v>24.191975338550073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40.319958897583454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 t="shared" si="33"/>
        <v>24.579046943966873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40.965078239944788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 t="shared" si="33"/>
        <v>24.972311695070346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41.620519491783909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 t="shared" si="33"/>
        <v>25.371868682191472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42.286447803652457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 t="shared" si="33"/>
        <v>25.777818581106533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42.963030968510893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 t="shared" si="33"/>
        <v>26.190263678404239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43.650439464007064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 t="shared" si="33"/>
        <v>26.609307897258706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44.348846495431175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 t="shared" si="33"/>
        <v>27.035056823614845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45.058428039358077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 t="shared" si="33"/>
        <v>27.467617732792686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45.779362887987809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 t="shared" si="33"/>
        <v>53.2294895049505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53.2294895049505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 t="shared" si="33"/>
        <v>54.106460534250694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54.106460534250694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 t="shared" si="33"/>
        <v>54.983431563550894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54.983431563550894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 t="shared" si="33"/>
        <v>55.860402592851088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55.860402592851088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 t="shared" si="33"/>
        <v>56.737373622151289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56.737373622151289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 t="shared" si="33"/>
        <v>57.614344651451468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57.614344651451468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 t="shared" si="33"/>
        <v>52.642184112676503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58.491315680751669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 t="shared" si="33"/>
        <v>52.837775171946156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59.368286710051862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 t="shared" si="33"/>
        <v>53.015826810629818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60.245257739352063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 t="shared" si="33"/>
        <v>53.176339028727462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61.122228768652256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 t="shared" si="33"/>
        <v>53.319311826239115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61.999199797952457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 t="shared" si="33"/>
        <v>53.44474520316475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62.87617082725265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 t="shared" si="33"/>
        <v>53.393256304863002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63.753141856552837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 t="shared" si="33"/>
        <v>53.319843130828751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64.630112885853038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 t="shared" si="33"/>
        <v>53.224505681061999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65.507083915153231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 t="shared" si="33"/>
        <v>53.107243955562737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66.384054944453425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 t="shared" si="33"/>
        <v>52.968057954330973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67.261025973753618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 t="shared" si="33"/>
        <v>52.806947677366701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68.137997003053812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 t="shared" si="33"/>
        <v>52.62391312466994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69.01496803235402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 t="shared" si="33"/>
        <v>52.418954296240656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69.891939061654213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 t="shared" si="33"/>
        <v>52.19207119207887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70.768910090954407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 t="shared" si="33"/>
        <v>51.943263812184583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71.6458811202546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 t="shared" si="33"/>
        <v>51.672532156557786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72.522852149554794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 t="shared" si="33"/>
        <v>51.379876225198487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73.399823178854987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 t="shared" si="33"/>
        <v>51.065296018106686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74.276794208155181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 t="shared" si="33"/>
        <v>50.728791535282376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75.153765237455374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 t="shared" si="33"/>
        <v>50.370362776725564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76.030736266755568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 t="shared" si="33"/>
        <v>49.990009742436236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76.907707296055762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 t="shared" si="33"/>
        <v>49.58773243241442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77.784678325355955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 t="shared" si="33"/>
        <v>49.163530846660095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78.661649354656149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 t="shared" si="33"/>
        <v>48.717404985173253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79.538620383956342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 t="shared" si="33"/>
        <v>48.249354847953931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80.41559141325655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 t="shared" si="33"/>
        <v>49.021344525521194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81.702240875868654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 t="shared" si="33"/>
        <v>49.805686037929526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83.00947672988255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 t="shared" si="33"/>
        <v>50.602577014536401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84.337628357560675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 t="shared" si="33"/>
        <v>51.41221824676898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85.68703041128164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 t="shared" si="33"/>
        <v>52.234813738717278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87.058022897862131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 t="shared" si="33"/>
        <v>53.070570758536761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88.450951264227939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 t="shared" si="33"/>
        <v>53.91969989067335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89.86616648445559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 t="shared" ref="G453:G516" si="39">K453*$N453</f>
        <v>54.782415088924125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91.304025148206875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 t="shared" si="39"/>
        <v>55.658933730346909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92.764889550578189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 t="shared" si="39"/>
        <v>56.549476670032469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94.249127783387451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 t="shared" si="39"/>
        <v>57.454268296752986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95.757113827921643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 t="shared" si="39"/>
        <v>58.373536589501036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97.289227649168396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 t="shared" si="39"/>
        <v>59.30751317493305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98.845855291555083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 t="shared" si="39"/>
        <v>60.256433385731981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100.42738897621997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 t="shared" si="39"/>
        <v>61.220536319903694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102.03422719983949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 t="shared" si="39"/>
        <v>62.200064901022159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103.66677483503693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 t="shared" si="39"/>
        <v>63.195265939438507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105.32544323239752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 t="shared" si="39"/>
        <v>64.206390194469535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107.01065032411589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 t="shared" si="39"/>
        <v>65.233692437581027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108.72282072930172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 t="shared" si="39"/>
        <v>66.277431516582325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110.46238586097056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 t="shared" si="39"/>
        <v>67.337870420847665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112.2297840347461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 t="shared" si="39"/>
        <v>68.415276347581212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114.02546057930203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 t="shared" si="39"/>
        <v>69.509920769142511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115.84986794857085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 t="shared" si="39"/>
        <v>70.622079501448781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117.70346583574798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 t="shared" si="39"/>
        <v>71.752032773471981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119.58672128911996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 t="shared" si="39"/>
        <v>72.900065297847519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121.50010882974587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 t="shared" si="39"/>
        <v>74.066466342613069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123.4441105710218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 t="shared" si="39"/>
        <v>75.251529804094886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125.41921634015816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 t="shared" si="39"/>
        <v>76.455554280960413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127.42592380160069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 t="shared" si="39"/>
        <v>77.678843149455773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129.46473858242629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 t="shared" si="39"/>
        <v>78.921704639847079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131.53617439974514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 t="shared" si="39"/>
        <v>80.184451914084647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133.64075319014108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 t="shared" si="39"/>
        <v>81.467403144709991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135.77900524118331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 t="shared" si="39"/>
        <v>82.770881595025344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137.95146932504224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 t="shared" si="39"/>
        <v>84.095215700545765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140.15869283424294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 t="shared" si="39"/>
        <v>85.440739151754514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142.40123191959086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 t="shared" si="39"/>
        <v>86.807790978182581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144.67965163030431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 t="shared" si="39"/>
        <v>88.196715633833492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146.99452605638916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 t="shared" si="39"/>
        <v>89.607863083974848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149.34643847329141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 t="shared" si="39"/>
        <v>91.041588893318419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151.73598148886404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 t="shared" si="39"/>
        <v>92.498254315611533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154.16375719268589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 t="shared" si="39"/>
        <v>93.97822638466134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156.6303773077689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 t="shared" si="39"/>
        <v>95.481878006815919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159.1364633446932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 t="shared" si="39"/>
        <v>97.009588054924976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161.68264675820831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 t="shared" si="39"/>
        <v>98.561741463803784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164.26956910633965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 t="shared" si="39"/>
        <v>100.13872932722465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166.89788221204108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 t="shared" si="39"/>
        <v>101.74094899646023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169.56824832743374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 t="shared" si="39"/>
        <v>103.3688041804036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172.28134030067267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 t="shared" si="39"/>
        <v>105.02270504729006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175.03784174548343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 t="shared" si="39"/>
        <v>106.7030683280467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177.83844721341117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 t="shared" si="39"/>
        <v>0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 t="shared" si="39"/>
        <v>0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 t="shared" si="39"/>
        <v>0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 t="shared" si="39"/>
        <v>0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 t="shared" si="39"/>
        <v>0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 t="shared" si="39"/>
        <v>0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 t="shared" si="39"/>
        <v>0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 t="shared" si="39"/>
        <v>0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 t="shared" si="39"/>
        <v>0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 t="shared" si="39"/>
        <v>0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 t="shared" si="39"/>
        <v>0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 t="shared" si="39"/>
        <v>0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 t="shared" si="39"/>
        <v>0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 t="shared" si="39"/>
        <v>0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 t="shared" si="39"/>
        <v>0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 t="shared" si="39"/>
        <v>0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 t="shared" si="39"/>
        <v>0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 t="shared" si="39"/>
        <v>0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 t="shared" si="39"/>
        <v>0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 t="shared" si="39"/>
        <v>0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 t="shared" si="39"/>
        <v>0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 t="shared" ref="G517:G577" si="45">K517*$N517</f>
        <v>0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 t="shared" si="45"/>
        <v>0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 t="shared" si="45"/>
        <v>0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 t="shared" si="45"/>
        <v>0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 t="shared" si="45"/>
        <v>0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 t="shared" si="45"/>
        <v>0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 t="shared" si="45"/>
        <v>0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 t="shared" si="45"/>
        <v>0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 t="shared" si="45"/>
        <v>0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 t="shared" si="45"/>
        <v>0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 t="shared" si="45"/>
        <v>0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 t="shared" si="45"/>
        <v>0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 t="shared" si="45"/>
        <v>0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 t="shared" si="45"/>
        <v>0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 t="shared" si="45"/>
        <v>0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 t="shared" si="45"/>
        <v>0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 t="shared" si="45"/>
        <v>0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 t="shared" si="45"/>
        <v>0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 t="shared" si="45"/>
        <v>0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 t="shared" si="45"/>
        <v>0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 t="shared" si="45"/>
        <v>0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 t="shared" si="45"/>
        <v>0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 t="shared" si="45"/>
        <v>0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 t="shared" si="45"/>
        <v>0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 t="shared" si="45"/>
        <v>0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 t="shared" si="45"/>
        <v>0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 t="shared" si="45"/>
        <v>0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 t="shared" si="45"/>
        <v>0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 t="shared" si="45"/>
        <v>0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 t="shared" si="45"/>
        <v>0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 t="shared" si="45"/>
        <v>0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 t="shared" si="45"/>
        <v>0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 t="shared" si="45"/>
        <v>0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 t="shared" si="45"/>
        <v>0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 t="shared" si="45"/>
        <v>0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 t="shared" si="45"/>
        <v>0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 t="shared" si="45"/>
        <v>0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 t="shared" si="45"/>
        <v>0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 t="shared" si="45"/>
        <v>0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 t="shared" si="45"/>
        <v>0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 t="shared" si="45"/>
        <v>0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 t="shared" si="45"/>
        <v>0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 t="shared" si="45"/>
        <v>0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 t="shared" si="45"/>
        <v>0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 t="shared" si="45"/>
        <v>0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 t="shared" si="45"/>
        <v>0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 t="shared" si="45"/>
        <v>0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 t="shared" si="45"/>
        <v>0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 t="shared" si="45"/>
        <v>0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 t="shared" si="45"/>
        <v>0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 t="shared" si="45"/>
        <v>0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 t="shared" si="45"/>
        <v>0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 t="shared" si="45"/>
        <v>0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 t="shared" si="45"/>
        <v>0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 t="shared" si="45"/>
        <v>0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 t="shared" si="45"/>
        <v>0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0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 t="shared" si="45"/>
        <v>0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0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 t="shared" si="45"/>
        <v>0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0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 t="shared" si="45"/>
        <v>0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0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 t="shared" si="45"/>
        <v>0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0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 t="shared" si="45"/>
        <v>0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0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A2:N577"/>
  <sheetViews>
    <sheetView tabSelected="1" zoomScale="85" zoomScaleNormal="85" workbookViewId="0">
      <selection activeCell="J10" sqref="J10"/>
    </sheetView>
  </sheetViews>
  <sheetFormatPr defaultColWidth="8.88671875" defaultRowHeight="14.4"/>
  <cols>
    <col min="1" max="16384" width="8.88671875" style="16"/>
  </cols>
  <sheetData>
    <row r="2" spans="1:14">
      <c r="C2" s="1" t="s">
        <v>12</v>
      </c>
      <c r="E2" s="2"/>
    </row>
    <row r="3" spans="1:14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21</v>
      </c>
      <c r="H3" s="4" t="s">
        <v>22</v>
      </c>
      <c r="I3" s="4" t="s">
        <v>23</v>
      </c>
    </row>
    <row r="4" spans="1:14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K4*$N4</f>
        <v>42.025857148514902</v>
      </c>
      <c r="H4" s="16">
        <f>L4*$N4</f>
        <v>0</v>
      </c>
      <c r="I4" s="16">
        <f>M4*$N4</f>
        <v>0</v>
      </c>
      <c r="K4" s="16">
        <f>VLOOKUP($D4,'Growth rate'!$B$3:$S$93,6,FALSE)*VLOOKUP($F4,BY_IND_Demand_Drivers!$B$5:$J$100,7,FALSE)</f>
        <v>42.025857148514902</v>
      </c>
      <c r="L4" s="16">
        <f>VLOOKUP($D4,'Growth rate'!$B$3:$S$93,6,FALSE)*VLOOKUP($F4,BY_IND_Demand_Drivers!$B$5:$J$100,8,FALSE)</f>
        <v>0</v>
      </c>
      <c r="M4" s="16">
        <f>VLOOKUP($D4,'Growth rate'!$B$3:$S$93,6,FALSE)*VLOOKUP($F4,BY_IND_Demand_Drivers!$B$5:$J$100,9,FALSE)</f>
        <v>0</v>
      </c>
      <c r="N4" s="49">
        <v>1</v>
      </c>
    </row>
    <row r="5" spans="1:14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 t="shared" ref="G5:G68" si="0">K5*$N5</f>
        <v>42.718245137645035</v>
      </c>
      <c r="H5" s="16">
        <f t="shared" ref="H5:H68" si="1">L5*$N5</f>
        <v>0</v>
      </c>
      <c r="I5" s="16">
        <f t="shared" ref="I5:I68" si="2">M5*$N5</f>
        <v>0</v>
      </c>
      <c r="K5" s="16">
        <f>VLOOKUP($D5,'Growth rate'!$B$3:$S$93,6,FALSE)*VLOOKUP($F5,BY_IND_Demand_Drivers!$B$5:$J$100,7,FALSE)</f>
        <v>42.718245137645035</v>
      </c>
      <c r="L5" s="16">
        <f>VLOOKUP($D5,'Growth rate'!$B$3:$S$93,6,FALSE)*VLOOKUP($F5,BY_IND_Demand_Drivers!$B$5:$J$100,8,FALSE)</f>
        <v>0</v>
      </c>
      <c r="M5" s="16">
        <f>VLOOKUP($D5,'Growth rate'!$B$3:$S$93,6,FALSE)*VLOOKUP($F5,BY_IND_Demand_Drivers!$B$5:$J$100,9,FALSE)</f>
        <v>0</v>
      </c>
      <c r="N5" s="49">
        <v>1</v>
      </c>
    </row>
    <row r="6" spans="1:14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 t="shared" si="0"/>
        <v>43.410633126775167</v>
      </c>
      <c r="H6" s="16">
        <f t="shared" si="1"/>
        <v>0</v>
      </c>
      <c r="I6" s="16">
        <f t="shared" si="2"/>
        <v>0</v>
      </c>
      <c r="K6" s="16">
        <f>VLOOKUP($D6,'Growth rate'!$B$3:$S$93,6,FALSE)*VLOOKUP($F6,BY_IND_Demand_Drivers!$B$5:$J$100,7,FALSE)</f>
        <v>43.410633126775167</v>
      </c>
      <c r="L6" s="16">
        <f>VLOOKUP($D6,'Growth rate'!$B$3:$S$93,6,FALSE)*VLOOKUP($F6,BY_IND_Demand_Drivers!$B$5:$J$100,8,FALSE)</f>
        <v>0</v>
      </c>
      <c r="M6" s="16">
        <f>VLOOKUP($D6,'Growth rate'!$B$3:$S$93,6,FALSE)*VLOOKUP($F6,BY_IND_Demand_Drivers!$B$5:$J$100,9,FALSE)</f>
        <v>0</v>
      </c>
      <c r="N6" s="49">
        <v>1</v>
      </c>
    </row>
    <row r="7" spans="1:14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 t="shared" si="0"/>
        <v>44.1030211159053</v>
      </c>
      <c r="H7" s="16">
        <f t="shared" si="1"/>
        <v>0</v>
      </c>
      <c r="I7" s="16">
        <f t="shared" si="2"/>
        <v>0</v>
      </c>
      <c r="K7" s="16">
        <f>VLOOKUP($D7,'Growth rate'!$B$3:$S$93,6,FALSE)*VLOOKUP($F7,BY_IND_Demand_Drivers!$B$5:$J$100,7,FALSE)</f>
        <v>44.1030211159053</v>
      </c>
      <c r="L7" s="16">
        <f>VLOOKUP($D7,'Growth rate'!$B$3:$S$93,6,FALSE)*VLOOKUP($F7,BY_IND_Demand_Drivers!$B$5:$J$100,8,FALSE)</f>
        <v>0</v>
      </c>
      <c r="M7" s="16">
        <f>VLOOKUP($D7,'Growth rate'!$B$3:$S$93,6,FALSE)*VLOOKUP($F7,BY_IND_Demand_Drivers!$B$5:$J$100,9,FALSE)</f>
        <v>0</v>
      </c>
      <c r="N7" s="49">
        <v>1</v>
      </c>
    </row>
    <row r="8" spans="1:14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 t="shared" si="0"/>
        <v>44.795409105035432</v>
      </c>
      <c r="H8" s="16">
        <f t="shared" si="1"/>
        <v>0</v>
      </c>
      <c r="I8" s="16">
        <f t="shared" si="2"/>
        <v>0</v>
      </c>
      <c r="K8" s="16">
        <f>VLOOKUP($D8,'Growth rate'!$B$3:$S$93,6,FALSE)*VLOOKUP($F8,BY_IND_Demand_Drivers!$B$5:$J$100,7,FALSE)</f>
        <v>44.795409105035432</v>
      </c>
      <c r="L8" s="16">
        <f>VLOOKUP($D8,'Growth rate'!$B$3:$S$93,6,FALSE)*VLOOKUP($F8,BY_IND_Demand_Drivers!$B$5:$J$100,8,FALSE)</f>
        <v>0</v>
      </c>
      <c r="M8" s="16">
        <f>VLOOKUP($D8,'Growth rate'!$B$3:$S$93,6,FALSE)*VLOOKUP($F8,BY_IND_Demand_Drivers!$B$5:$J$100,9,FALSE)</f>
        <v>0</v>
      </c>
      <c r="N8" s="49">
        <v>1</v>
      </c>
    </row>
    <row r="9" spans="1:14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 t="shared" si="0"/>
        <v>45.487797094165551</v>
      </c>
      <c r="H9" s="16">
        <f t="shared" si="1"/>
        <v>0</v>
      </c>
      <c r="I9" s="16">
        <f t="shared" si="2"/>
        <v>0</v>
      </c>
      <c r="K9" s="16">
        <f>VLOOKUP($D9,'Growth rate'!$B$3:$S$93,6,FALSE)*VLOOKUP($F9,BY_IND_Demand_Drivers!$B$5:$J$100,7,FALSE)</f>
        <v>45.487797094165551</v>
      </c>
      <c r="L9" s="16">
        <f>VLOOKUP($D9,'Growth rate'!$B$3:$S$93,6,FALSE)*VLOOKUP($F9,BY_IND_Demand_Drivers!$B$5:$J$100,8,FALSE)</f>
        <v>0</v>
      </c>
      <c r="M9" s="16">
        <f>VLOOKUP($D9,'Growth rate'!$B$3:$S$93,6,FALSE)*VLOOKUP($F9,BY_IND_Demand_Drivers!$B$5:$J$100,9,FALSE)</f>
        <v>0</v>
      </c>
      <c r="N9" s="49">
        <v>1</v>
      </c>
    </row>
    <row r="10" spans="1:14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 t="shared" si="0"/>
        <v>41.562166574966113</v>
      </c>
      <c r="H10" s="16">
        <f t="shared" si="1"/>
        <v>0</v>
      </c>
      <c r="I10" s="16">
        <f t="shared" si="2"/>
        <v>0</v>
      </c>
      <c r="K10" s="16">
        <f>VLOOKUP($D10,'Growth rate'!$B$3:$S$93,6,FALSE)*VLOOKUP($F10,BY_IND_Demand_Drivers!$B$5:$J$100,7,FALSE)</f>
        <v>46.180185083295683</v>
      </c>
      <c r="L10" s="16">
        <f>VLOOKUP($D10,'Growth rate'!$B$3:$S$93,6,FALSE)*VLOOKUP($F10,BY_IND_Demand_Drivers!$B$5:$J$100,8,FALSE)</f>
        <v>0</v>
      </c>
      <c r="M10" s="16">
        <f>VLOOKUP($D10,'Growth rate'!$B$3:$S$93,6,FALSE)*VLOOKUP($F10,BY_IND_Demand_Drivers!$B$5:$J$100,9,FALSE)</f>
        <v>0</v>
      </c>
      <c r="N10" s="49">
        <v>0.9</v>
      </c>
    </row>
    <row r="11" spans="1:14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 t="shared" si="0"/>
        <v>41.716590034458974</v>
      </c>
      <c r="H11" s="16">
        <f t="shared" si="1"/>
        <v>0</v>
      </c>
      <c r="I11" s="16">
        <f t="shared" si="2"/>
        <v>0</v>
      </c>
      <c r="K11" s="16">
        <f>VLOOKUP($D11,'Growth rate'!$B$3:$S$93,6,FALSE)*VLOOKUP($F11,BY_IND_Demand_Drivers!$B$5:$J$100,7,FALSE)</f>
        <v>46.872573072425816</v>
      </c>
      <c r="L11" s="16">
        <f>VLOOKUP($D11,'Growth rate'!$B$3:$S$93,6,FALSE)*VLOOKUP($F11,BY_IND_Demand_Drivers!$B$5:$J$100,8,FALSE)</f>
        <v>0</v>
      </c>
      <c r="M11" s="16">
        <f>VLOOKUP($D11,'Growth rate'!$B$3:$S$93,6,FALSE)*VLOOKUP($F11,BY_IND_Demand_Drivers!$B$5:$J$100,9,FALSE)</f>
        <v>0</v>
      </c>
      <c r="N11" s="49">
        <v>0.89</v>
      </c>
    </row>
    <row r="12" spans="1:14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 t="shared" si="0"/>
        <v>41.857165734169236</v>
      </c>
      <c r="H12" s="16">
        <f t="shared" si="1"/>
        <v>0</v>
      </c>
      <c r="I12" s="16">
        <f t="shared" si="2"/>
        <v>0</v>
      </c>
      <c r="K12" s="16">
        <f>VLOOKUP($D12,'Growth rate'!$B$3:$S$93,6,FALSE)*VLOOKUP($F12,BY_IND_Demand_Drivers!$B$5:$J$100,7,FALSE)</f>
        <v>47.564961061555948</v>
      </c>
      <c r="L12" s="16">
        <f>VLOOKUP($D12,'Growth rate'!$B$3:$S$93,6,FALSE)*VLOOKUP($F12,BY_IND_Demand_Drivers!$B$5:$J$100,8,FALSE)</f>
        <v>0</v>
      </c>
      <c r="M12" s="16">
        <f>VLOOKUP($D12,'Growth rate'!$B$3:$S$93,6,FALSE)*VLOOKUP($F12,BY_IND_Demand_Drivers!$B$5:$J$100,9,FALSE)</f>
        <v>0</v>
      </c>
      <c r="N12" s="49">
        <v>0.88</v>
      </c>
    </row>
    <row r="13" spans="1:14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 t="shared" si="0"/>
        <v>41.98389367409689</v>
      </c>
      <c r="H13" s="16">
        <f t="shared" si="1"/>
        <v>0</v>
      </c>
      <c r="I13" s="16">
        <f t="shared" si="2"/>
        <v>0</v>
      </c>
      <c r="K13" s="16">
        <f>VLOOKUP($D13,'Growth rate'!$B$3:$S$93,6,FALSE)*VLOOKUP($F13,BY_IND_Demand_Drivers!$B$5:$J$100,7,FALSE)</f>
        <v>48.257349050686081</v>
      </c>
      <c r="L13" s="16">
        <f>VLOOKUP($D13,'Growth rate'!$B$3:$S$93,6,FALSE)*VLOOKUP($F13,BY_IND_Demand_Drivers!$B$5:$J$100,8,FALSE)</f>
        <v>0</v>
      </c>
      <c r="M13" s="16">
        <f>VLOOKUP($D13,'Growth rate'!$B$3:$S$93,6,FALSE)*VLOOKUP($F13,BY_IND_Demand_Drivers!$B$5:$J$100,9,FALSE)</f>
        <v>0</v>
      </c>
      <c r="N13" s="49">
        <v>0.87</v>
      </c>
    </row>
    <row r="14" spans="1:14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 t="shared" si="0"/>
        <v>42.096773854241945</v>
      </c>
      <c r="H14" s="16">
        <f t="shared" si="1"/>
        <v>0</v>
      </c>
      <c r="I14" s="16">
        <f t="shared" si="2"/>
        <v>0</v>
      </c>
      <c r="K14" s="16">
        <f>VLOOKUP($D14,'Growth rate'!$B$3:$S$93,6,FALSE)*VLOOKUP($F14,BY_IND_Demand_Drivers!$B$5:$J$100,7,FALSE)</f>
        <v>48.949737039816213</v>
      </c>
      <c r="L14" s="16">
        <f>VLOOKUP($D14,'Growth rate'!$B$3:$S$93,6,FALSE)*VLOOKUP($F14,BY_IND_Demand_Drivers!$B$5:$J$100,8,FALSE)</f>
        <v>0</v>
      </c>
      <c r="M14" s="16">
        <f>VLOOKUP($D14,'Growth rate'!$B$3:$S$93,6,FALSE)*VLOOKUP($F14,BY_IND_Demand_Drivers!$B$5:$J$100,9,FALSE)</f>
        <v>0</v>
      </c>
      <c r="N14" s="49">
        <v>0.86</v>
      </c>
    </row>
    <row r="15" spans="1:14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 t="shared" si="0"/>
        <v>42.195806274604394</v>
      </c>
      <c r="H15" s="16">
        <f t="shared" si="1"/>
        <v>0</v>
      </c>
      <c r="I15" s="16">
        <f t="shared" si="2"/>
        <v>0</v>
      </c>
      <c r="K15" s="16">
        <f>VLOOKUP($D15,'Growth rate'!$B$3:$S$93,6,FALSE)*VLOOKUP($F15,BY_IND_Demand_Drivers!$B$5:$J$100,7,FALSE)</f>
        <v>49.642125028946346</v>
      </c>
      <c r="L15" s="16">
        <f>VLOOKUP($D15,'Growth rate'!$B$3:$S$93,6,FALSE)*VLOOKUP($F15,BY_IND_Demand_Drivers!$B$5:$J$100,8,FALSE)</f>
        <v>0</v>
      </c>
      <c r="M15" s="16">
        <f>VLOOKUP($D15,'Growth rate'!$B$3:$S$93,6,FALSE)*VLOOKUP($F15,BY_IND_Demand_Drivers!$B$5:$J$100,9,FALSE)</f>
        <v>0</v>
      </c>
      <c r="N15" s="49">
        <v>0.85</v>
      </c>
    </row>
    <row r="16" spans="1:14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 t="shared" si="0"/>
        <v>42.155154652639041</v>
      </c>
      <c r="H16" s="16">
        <f t="shared" si="1"/>
        <v>0</v>
      </c>
      <c r="I16" s="16">
        <f t="shared" si="2"/>
        <v>0</v>
      </c>
      <c r="K16" s="16">
        <f>VLOOKUP($D16,'Growth rate'!$B$3:$S$93,6,FALSE)*VLOOKUP($F16,BY_IND_Demand_Drivers!$B$5:$J$100,7,FALSE)</f>
        <v>50.334513018076464</v>
      </c>
      <c r="L16" s="16">
        <f>VLOOKUP($D16,'Growth rate'!$B$3:$S$93,6,FALSE)*VLOOKUP($F16,BY_IND_Demand_Drivers!$B$5:$J$100,8,FALSE)</f>
        <v>0</v>
      </c>
      <c r="M16" s="16">
        <f>VLOOKUP($D16,'Growth rate'!$B$3:$S$93,6,FALSE)*VLOOKUP($F16,BY_IND_Demand_Drivers!$B$5:$J$100,9,FALSE)</f>
        <v>0</v>
      </c>
      <c r="N16" s="49">
        <f>($N$35-$N$15)/($D$35-$D$15)*(D16-$D$15)+$N$15</f>
        <v>0.83750000000000002</v>
      </c>
    </row>
    <row r="17" spans="1:14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 t="shared" si="0"/>
        <v>42.097193330945437</v>
      </c>
      <c r="H17" s="16">
        <f t="shared" si="1"/>
        <v>0</v>
      </c>
      <c r="I17" s="16">
        <f t="shared" si="2"/>
        <v>0</v>
      </c>
      <c r="K17" s="16">
        <f>VLOOKUP($D17,'Growth rate'!$B$3:$S$93,6,FALSE)*VLOOKUP($F17,BY_IND_Demand_Drivers!$B$5:$J$100,7,FALSE)</f>
        <v>51.026901007206597</v>
      </c>
      <c r="L17" s="16">
        <f>VLOOKUP($D17,'Growth rate'!$B$3:$S$93,6,FALSE)*VLOOKUP($F17,BY_IND_Demand_Drivers!$B$5:$J$100,8,FALSE)</f>
        <v>0</v>
      </c>
      <c r="M17" s="16">
        <f>VLOOKUP($D17,'Growth rate'!$B$3:$S$93,6,FALSE)*VLOOKUP($F17,BY_IND_Demand_Drivers!$B$5:$J$100,9,FALSE)</f>
        <v>0</v>
      </c>
      <c r="N17" s="49">
        <f t="shared" ref="N17:N34" si="3">($N$35-$N$15)/($D$35-$D$15)*(D17-$D$15)+$N$15</f>
        <v>0.82499999999999996</v>
      </c>
    </row>
    <row r="18" spans="1:14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 t="shared" si="0"/>
        <v>42.021922309523589</v>
      </c>
      <c r="H18" s="16">
        <f t="shared" si="1"/>
        <v>0</v>
      </c>
      <c r="I18" s="16">
        <f t="shared" si="2"/>
        <v>0</v>
      </c>
      <c r="K18" s="16">
        <f>VLOOKUP($D18,'Growth rate'!$B$3:$S$93,6,FALSE)*VLOOKUP($F18,BY_IND_Demand_Drivers!$B$5:$J$100,7,FALSE)</f>
        <v>51.719288996336729</v>
      </c>
      <c r="L18" s="16">
        <f>VLOOKUP($D18,'Growth rate'!$B$3:$S$93,6,FALSE)*VLOOKUP($F18,BY_IND_Demand_Drivers!$B$5:$J$100,8,FALSE)</f>
        <v>0</v>
      </c>
      <c r="M18" s="16">
        <f>VLOOKUP($D18,'Growth rate'!$B$3:$S$93,6,FALSE)*VLOOKUP($F18,BY_IND_Demand_Drivers!$B$5:$J$100,9,FALSE)</f>
        <v>0</v>
      </c>
      <c r="N18" s="49">
        <f t="shared" si="3"/>
        <v>0.8125</v>
      </c>
    </row>
    <row r="19" spans="1:14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 t="shared" si="0"/>
        <v>41.929341588373489</v>
      </c>
      <c r="H19" s="16">
        <f t="shared" si="1"/>
        <v>0</v>
      </c>
      <c r="I19" s="16">
        <f t="shared" si="2"/>
        <v>0</v>
      </c>
      <c r="K19" s="16">
        <f>VLOOKUP($D19,'Growth rate'!$B$3:$S$93,6,FALSE)*VLOOKUP($F19,BY_IND_Demand_Drivers!$B$5:$J$100,7,FALSE)</f>
        <v>52.411676985466862</v>
      </c>
      <c r="L19" s="16">
        <f>VLOOKUP($D19,'Growth rate'!$B$3:$S$93,6,FALSE)*VLOOKUP($F19,BY_IND_Demand_Drivers!$B$5:$J$100,8,FALSE)</f>
        <v>0</v>
      </c>
      <c r="M19" s="16">
        <f>VLOOKUP($D19,'Growth rate'!$B$3:$S$93,6,FALSE)*VLOOKUP($F19,BY_IND_Demand_Drivers!$B$5:$J$100,9,FALSE)</f>
        <v>0</v>
      </c>
      <c r="N19" s="49">
        <f t="shared" si="3"/>
        <v>0.79999999999999993</v>
      </c>
    </row>
    <row r="20" spans="1:14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 t="shared" si="0"/>
        <v>41.819451167495131</v>
      </c>
      <c r="H20" s="16">
        <f t="shared" si="1"/>
        <v>0</v>
      </c>
      <c r="I20" s="16">
        <f t="shared" si="2"/>
        <v>0</v>
      </c>
      <c r="K20" s="16">
        <f>VLOOKUP($D20,'Growth rate'!$B$3:$S$93,6,FALSE)*VLOOKUP($F20,BY_IND_Demand_Drivers!$B$5:$J$100,7,FALSE)</f>
        <v>53.104064974596994</v>
      </c>
      <c r="L20" s="16">
        <f>VLOOKUP($D20,'Growth rate'!$B$3:$S$93,6,FALSE)*VLOOKUP($F20,BY_IND_Demand_Drivers!$B$5:$J$100,8,FALSE)</f>
        <v>0</v>
      </c>
      <c r="M20" s="16">
        <f>VLOOKUP($D20,'Growth rate'!$B$3:$S$93,6,FALSE)*VLOOKUP($F20,BY_IND_Demand_Drivers!$B$5:$J$100,9,FALSE)</f>
        <v>0</v>
      </c>
      <c r="N20" s="49">
        <f t="shared" si="3"/>
        <v>0.78749999999999998</v>
      </c>
    </row>
    <row r="21" spans="1:14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 t="shared" si="0"/>
        <v>41.692251046888522</v>
      </c>
      <c r="H21" s="16">
        <f t="shared" si="1"/>
        <v>0</v>
      </c>
      <c r="I21" s="16">
        <f t="shared" si="2"/>
        <v>0</v>
      </c>
      <c r="K21" s="16">
        <f>VLOOKUP($D21,'Growth rate'!$B$3:$S$93,6,FALSE)*VLOOKUP($F21,BY_IND_Demand_Drivers!$B$5:$J$100,7,FALSE)</f>
        <v>53.796452963727127</v>
      </c>
      <c r="L21" s="16">
        <f>VLOOKUP($D21,'Growth rate'!$B$3:$S$93,6,FALSE)*VLOOKUP($F21,BY_IND_Demand_Drivers!$B$5:$J$100,8,FALSE)</f>
        <v>0</v>
      </c>
      <c r="M21" s="16">
        <f>VLOOKUP($D21,'Growth rate'!$B$3:$S$93,6,FALSE)*VLOOKUP($F21,BY_IND_Demand_Drivers!$B$5:$J$100,9,FALSE)</f>
        <v>0</v>
      </c>
      <c r="N21" s="49">
        <f t="shared" si="3"/>
        <v>0.77499999999999991</v>
      </c>
    </row>
    <row r="22" spans="1:14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 t="shared" si="0"/>
        <v>41.547741226553661</v>
      </c>
      <c r="H22" s="16">
        <f t="shared" si="1"/>
        <v>0</v>
      </c>
      <c r="I22" s="16">
        <f t="shared" si="2"/>
        <v>0</v>
      </c>
      <c r="K22" s="16">
        <f>VLOOKUP($D22,'Growth rate'!$B$3:$S$93,6,FALSE)*VLOOKUP($F22,BY_IND_Demand_Drivers!$B$5:$J$100,7,FALSE)</f>
        <v>54.488840952857259</v>
      </c>
      <c r="L22" s="16">
        <f>VLOOKUP($D22,'Growth rate'!$B$3:$S$93,6,FALSE)*VLOOKUP($F22,BY_IND_Demand_Drivers!$B$5:$J$100,8,FALSE)</f>
        <v>0</v>
      </c>
      <c r="M22" s="16">
        <f>VLOOKUP($D22,'Growth rate'!$B$3:$S$93,6,FALSE)*VLOOKUP($F22,BY_IND_Demand_Drivers!$B$5:$J$100,9,FALSE)</f>
        <v>0</v>
      </c>
      <c r="N22" s="49">
        <f t="shared" si="3"/>
        <v>0.76249999999999996</v>
      </c>
    </row>
    <row r="23" spans="1:14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 t="shared" si="0"/>
        <v>41.385921706490542</v>
      </c>
      <c r="H23" s="16">
        <f t="shared" si="1"/>
        <v>0</v>
      </c>
      <c r="I23" s="16">
        <f t="shared" si="2"/>
        <v>0</v>
      </c>
      <c r="K23" s="16">
        <f>VLOOKUP($D23,'Growth rate'!$B$3:$S$93,6,FALSE)*VLOOKUP($F23,BY_IND_Demand_Drivers!$B$5:$J$100,7,FALSE)</f>
        <v>55.181228941987392</v>
      </c>
      <c r="L23" s="16">
        <f>VLOOKUP($D23,'Growth rate'!$B$3:$S$93,6,FALSE)*VLOOKUP($F23,BY_IND_Demand_Drivers!$B$5:$J$100,8,FALSE)</f>
        <v>0</v>
      </c>
      <c r="M23" s="16">
        <f>VLOOKUP($D23,'Growth rate'!$B$3:$S$93,6,FALSE)*VLOOKUP($F23,BY_IND_Demand_Drivers!$B$5:$J$100,9,FALSE)</f>
        <v>0</v>
      </c>
      <c r="N23" s="49">
        <f t="shared" si="3"/>
        <v>0.75</v>
      </c>
    </row>
    <row r="24" spans="1:14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 t="shared" si="0"/>
        <v>41.206792486699165</v>
      </c>
      <c r="H24" s="16">
        <f t="shared" si="1"/>
        <v>0</v>
      </c>
      <c r="I24" s="16">
        <f t="shared" si="2"/>
        <v>0</v>
      </c>
      <c r="K24" s="16">
        <f>VLOOKUP($D24,'Growth rate'!$B$3:$S$93,6,FALSE)*VLOOKUP($F24,BY_IND_Demand_Drivers!$B$5:$J$100,7,FALSE)</f>
        <v>55.873616931117517</v>
      </c>
      <c r="L24" s="16">
        <f>VLOOKUP($D24,'Growth rate'!$B$3:$S$93,6,FALSE)*VLOOKUP($F24,BY_IND_Demand_Drivers!$B$5:$J$100,8,FALSE)</f>
        <v>0</v>
      </c>
      <c r="M24" s="16">
        <f>VLOOKUP($D24,'Growth rate'!$B$3:$S$93,6,FALSE)*VLOOKUP($F24,BY_IND_Demand_Drivers!$B$5:$J$100,9,FALSE)</f>
        <v>0</v>
      </c>
      <c r="N24" s="49">
        <f t="shared" si="3"/>
        <v>0.73749999999999993</v>
      </c>
    </row>
    <row r="25" spans="1:14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 t="shared" si="0"/>
        <v>41.010353567179543</v>
      </c>
      <c r="H25" s="16">
        <f t="shared" si="1"/>
        <v>0</v>
      </c>
      <c r="I25" s="16">
        <f t="shared" si="2"/>
        <v>0</v>
      </c>
      <c r="K25" s="16">
        <f>VLOOKUP($D25,'Growth rate'!$B$3:$S$93,6,FALSE)*VLOOKUP($F25,BY_IND_Demand_Drivers!$B$5:$J$100,7,FALSE)</f>
        <v>56.56600492024765</v>
      </c>
      <c r="L25" s="16">
        <f>VLOOKUP($D25,'Growth rate'!$B$3:$S$93,6,FALSE)*VLOOKUP($F25,BY_IND_Demand_Drivers!$B$5:$J$100,8,FALSE)</f>
        <v>0</v>
      </c>
      <c r="M25" s="16">
        <f>VLOOKUP($D25,'Growth rate'!$B$3:$S$93,6,FALSE)*VLOOKUP($F25,BY_IND_Demand_Drivers!$B$5:$J$100,9,FALSE)</f>
        <v>0</v>
      </c>
      <c r="N25" s="49">
        <f t="shared" si="3"/>
        <v>0.72499999999999998</v>
      </c>
    </row>
    <row r="26" spans="1:14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 t="shared" si="0"/>
        <v>40.796604947931662</v>
      </c>
      <c r="H26" s="16">
        <f t="shared" si="1"/>
        <v>0</v>
      </c>
      <c r="I26" s="16">
        <f t="shared" si="2"/>
        <v>0</v>
      </c>
      <c r="K26" s="16">
        <f>VLOOKUP($D26,'Growth rate'!$B$3:$S$93,6,FALSE)*VLOOKUP($F26,BY_IND_Demand_Drivers!$B$5:$J$100,7,FALSE)</f>
        <v>57.258392909377775</v>
      </c>
      <c r="L26" s="16">
        <f>VLOOKUP($D26,'Growth rate'!$B$3:$S$93,6,FALSE)*VLOOKUP($F26,BY_IND_Demand_Drivers!$B$5:$J$100,8,FALSE)</f>
        <v>0</v>
      </c>
      <c r="M26" s="16">
        <f>VLOOKUP($D26,'Growth rate'!$B$3:$S$93,6,FALSE)*VLOOKUP($F26,BY_IND_Demand_Drivers!$B$5:$J$100,9,FALSE)</f>
        <v>0</v>
      </c>
      <c r="N26" s="49">
        <f t="shared" si="3"/>
        <v>0.71249999999999991</v>
      </c>
    </row>
    <row r="27" spans="1:14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 t="shared" si="0"/>
        <v>40.565546628955531</v>
      </c>
      <c r="H27" s="16">
        <f t="shared" si="1"/>
        <v>0</v>
      </c>
      <c r="I27" s="16">
        <f t="shared" si="2"/>
        <v>0</v>
      </c>
      <c r="K27" s="16">
        <f>VLOOKUP($D27,'Growth rate'!$B$3:$S$93,6,FALSE)*VLOOKUP($F27,BY_IND_Demand_Drivers!$B$5:$J$100,7,FALSE)</f>
        <v>57.950780898507908</v>
      </c>
      <c r="L27" s="16">
        <f>VLOOKUP($D27,'Growth rate'!$B$3:$S$93,6,FALSE)*VLOOKUP($F27,BY_IND_Demand_Drivers!$B$5:$J$100,8,FALSE)</f>
        <v>0</v>
      </c>
      <c r="M27" s="16">
        <f>VLOOKUP($D27,'Growth rate'!$B$3:$S$93,6,FALSE)*VLOOKUP($F27,BY_IND_Demand_Drivers!$B$5:$J$100,9,FALSE)</f>
        <v>0</v>
      </c>
      <c r="N27" s="49">
        <f t="shared" si="3"/>
        <v>0.7</v>
      </c>
    </row>
    <row r="28" spans="1:14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 t="shared" si="0"/>
        <v>40.317178610251155</v>
      </c>
      <c r="H28" s="16">
        <f t="shared" si="1"/>
        <v>0</v>
      </c>
      <c r="I28" s="16">
        <f t="shared" si="2"/>
        <v>0</v>
      </c>
      <c r="K28" s="16">
        <f>VLOOKUP($D28,'Growth rate'!$B$3:$S$93,6,FALSE)*VLOOKUP($F28,BY_IND_Demand_Drivers!$B$5:$J$100,7,FALSE)</f>
        <v>58.643168887638041</v>
      </c>
      <c r="L28" s="16">
        <f>VLOOKUP($D28,'Growth rate'!$B$3:$S$93,6,FALSE)*VLOOKUP($F28,BY_IND_Demand_Drivers!$B$5:$J$100,8,FALSE)</f>
        <v>0</v>
      </c>
      <c r="M28" s="16">
        <f>VLOOKUP($D28,'Growth rate'!$B$3:$S$93,6,FALSE)*VLOOKUP($F28,BY_IND_Demand_Drivers!$B$5:$J$100,9,FALSE)</f>
        <v>0</v>
      </c>
      <c r="N28" s="49">
        <f t="shared" si="3"/>
        <v>0.6875</v>
      </c>
    </row>
    <row r="29" spans="1:14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 t="shared" si="0"/>
        <v>40.051500891818513</v>
      </c>
      <c r="H29" s="16">
        <f t="shared" si="1"/>
        <v>0</v>
      </c>
      <c r="I29" s="16">
        <f t="shared" si="2"/>
        <v>0</v>
      </c>
      <c r="K29" s="16">
        <f>VLOOKUP($D29,'Growth rate'!$B$3:$S$93,6,FALSE)*VLOOKUP($F29,BY_IND_Demand_Drivers!$B$5:$J$100,7,FALSE)</f>
        <v>59.335556876768173</v>
      </c>
      <c r="L29" s="16">
        <f>VLOOKUP($D29,'Growth rate'!$B$3:$S$93,6,FALSE)*VLOOKUP($F29,BY_IND_Demand_Drivers!$B$5:$J$100,8,FALSE)</f>
        <v>0</v>
      </c>
      <c r="M29" s="16">
        <f>VLOOKUP($D29,'Growth rate'!$B$3:$S$93,6,FALSE)*VLOOKUP($F29,BY_IND_Demand_Drivers!$B$5:$J$100,9,FALSE)</f>
        <v>0</v>
      </c>
      <c r="N29" s="49">
        <f t="shared" si="3"/>
        <v>0.67499999999999993</v>
      </c>
    </row>
    <row r="30" spans="1:14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 t="shared" si="0"/>
        <v>39.768513473657627</v>
      </c>
      <c r="H30" s="16">
        <f t="shared" si="1"/>
        <v>0</v>
      </c>
      <c r="I30" s="16">
        <f t="shared" si="2"/>
        <v>0</v>
      </c>
      <c r="K30" s="16">
        <f>VLOOKUP($D30,'Growth rate'!$B$3:$S$93,6,FALSE)*VLOOKUP($F30,BY_IND_Demand_Drivers!$B$5:$J$100,7,FALSE)</f>
        <v>60.027944865898306</v>
      </c>
      <c r="L30" s="16">
        <f>VLOOKUP($D30,'Growth rate'!$B$3:$S$93,6,FALSE)*VLOOKUP($F30,BY_IND_Demand_Drivers!$B$5:$J$100,8,FALSE)</f>
        <v>0</v>
      </c>
      <c r="M30" s="16">
        <f>VLOOKUP($D30,'Growth rate'!$B$3:$S$93,6,FALSE)*VLOOKUP($F30,BY_IND_Demand_Drivers!$B$5:$J$100,9,FALSE)</f>
        <v>0</v>
      </c>
      <c r="N30" s="49">
        <f t="shared" si="3"/>
        <v>0.66249999999999998</v>
      </c>
    </row>
    <row r="31" spans="1:14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 t="shared" si="0"/>
        <v>39.468216355768469</v>
      </c>
      <c r="H31" s="16">
        <f t="shared" si="1"/>
        <v>0</v>
      </c>
      <c r="I31" s="16">
        <f t="shared" si="2"/>
        <v>0</v>
      </c>
      <c r="K31" s="16">
        <f>VLOOKUP($D31,'Growth rate'!$B$3:$S$93,6,FALSE)*VLOOKUP($F31,BY_IND_Demand_Drivers!$B$5:$J$100,7,FALSE)</f>
        <v>60.720332855028424</v>
      </c>
      <c r="L31" s="16">
        <f>VLOOKUP($D31,'Growth rate'!$B$3:$S$93,6,FALSE)*VLOOKUP($F31,BY_IND_Demand_Drivers!$B$5:$J$100,8,FALSE)</f>
        <v>0</v>
      </c>
      <c r="M31" s="16">
        <f>VLOOKUP($D31,'Growth rate'!$B$3:$S$93,6,FALSE)*VLOOKUP($F31,BY_IND_Demand_Drivers!$B$5:$J$100,9,FALSE)</f>
        <v>0</v>
      </c>
      <c r="N31" s="49">
        <f t="shared" si="3"/>
        <v>0.64999999999999991</v>
      </c>
    </row>
    <row r="32" spans="1:14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 t="shared" si="0"/>
        <v>39.15060953815108</v>
      </c>
      <c r="H32" s="16">
        <f t="shared" si="1"/>
        <v>0</v>
      </c>
      <c r="I32" s="16">
        <f t="shared" si="2"/>
        <v>0</v>
      </c>
      <c r="K32" s="16">
        <f>VLOOKUP($D32,'Growth rate'!$B$3:$S$93,6,FALSE)*VLOOKUP($F32,BY_IND_Demand_Drivers!$B$5:$J$100,7,FALSE)</f>
        <v>61.412720844158557</v>
      </c>
      <c r="L32" s="16">
        <f>VLOOKUP($D32,'Growth rate'!$B$3:$S$93,6,FALSE)*VLOOKUP($F32,BY_IND_Demand_Drivers!$B$5:$J$100,8,FALSE)</f>
        <v>0</v>
      </c>
      <c r="M32" s="16">
        <f>VLOOKUP($D32,'Growth rate'!$B$3:$S$93,6,FALSE)*VLOOKUP($F32,BY_IND_Demand_Drivers!$B$5:$J$100,9,FALSE)</f>
        <v>0</v>
      </c>
      <c r="N32" s="49">
        <f t="shared" si="3"/>
        <v>0.63749999999999996</v>
      </c>
    </row>
    <row r="33" spans="1:14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 t="shared" si="0"/>
        <v>38.815693020805433</v>
      </c>
      <c r="H33" s="16">
        <f t="shared" si="1"/>
        <v>0</v>
      </c>
      <c r="I33" s="16">
        <f t="shared" si="2"/>
        <v>0</v>
      </c>
      <c r="K33" s="16">
        <f>VLOOKUP($D33,'Growth rate'!$B$3:$S$93,6,FALSE)*VLOOKUP($F33,BY_IND_Demand_Drivers!$B$5:$J$100,7,FALSE)</f>
        <v>62.105108833288689</v>
      </c>
      <c r="L33" s="16">
        <f>VLOOKUP($D33,'Growth rate'!$B$3:$S$93,6,FALSE)*VLOOKUP($F33,BY_IND_Demand_Drivers!$B$5:$J$100,8,FALSE)</f>
        <v>0</v>
      </c>
      <c r="M33" s="16">
        <f>VLOOKUP($D33,'Growth rate'!$B$3:$S$93,6,FALSE)*VLOOKUP($F33,BY_IND_Demand_Drivers!$B$5:$J$100,9,FALSE)</f>
        <v>0</v>
      </c>
      <c r="N33" s="49">
        <f t="shared" si="3"/>
        <v>0.625</v>
      </c>
    </row>
    <row r="34" spans="1:14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 t="shared" si="0"/>
        <v>38.463466803731521</v>
      </c>
      <c r="H34" s="16">
        <f t="shared" si="1"/>
        <v>0</v>
      </c>
      <c r="I34" s="16">
        <f t="shared" si="2"/>
        <v>0</v>
      </c>
      <c r="K34" s="16">
        <f>VLOOKUP($D34,'Growth rate'!$B$3:$S$93,6,FALSE)*VLOOKUP($F34,BY_IND_Demand_Drivers!$B$5:$J$100,7,FALSE)</f>
        <v>62.797496822418822</v>
      </c>
      <c r="L34" s="16">
        <f>VLOOKUP($D34,'Growth rate'!$B$3:$S$93,6,FALSE)*VLOOKUP($F34,BY_IND_Demand_Drivers!$B$5:$J$100,8,FALSE)</f>
        <v>0</v>
      </c>
      <c r="M34" s="16">
        <f>VLOOKUP($D34,'Growth rate'!$B$3:$S$93,6,FALSE)*VLOOKUP($F34,BY_IND_Demand_Drivers!$B$5:$J$100,9,FALSE)</f>
        <v>0</v>
      </c>
      <c r="N34" s="49">
        <f t="shared" si="3"/>
        <v>0.61249999999999993</v>
      </c>
    </row>
    <row r="35" spans="1:14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 t="shared" si="0"/>
        <v>38.093930886929371</v>
      </c>
      <c r="H35" s="16">
        <f t="shared" si="1"/>
        <v>0</v>
      </c>
      <c r="I35" s="16">
        <f t="shared" si="2"/>
        <v>0</v>
      </c>
      <c r="K35" s="16">
        <f>VLOOKUP($D35,'Growth rate'!$B$3:$S$93,6,FALSE)*VLOOKUP($F35,BY_IND_Demand_Drivers!$B$5:$J$100,7,FALSE)</f>
        <v>63.489884811548954</v>
      </c>
      <c r="L35" s="16">
        <f>VLOOKUP($D35,'Growth rate'!$B$3:$S$93,6,FALSE)*VLOOKUP($F35,BY_IND_Demand_Drivers!$B$5:$J$100,8,FALSE)</f>
        <v>0</v>
      </c>
      <c r="M35" s="16">
        <f>VLOOKUP($D35,'Growth rate'!$B$3:$S$93,6,FALSE)*VLOOKUP($F35,BY_IND_Demand_Drivers!$B$5:$J$100,9,FALSE)</f>
        <v>0</v>
      </c>
      <c r="N35" s="49">
        <v>0.6</v>
      </c>
    </row>
    <row r="36" spans="1:14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 t="shared" si="0"/>
        <v>38.703433781120246</v>
      </c>
      <c r="H36" s="16">
        <f t="shared" si="1"/>
        <v>0</v>
      </c>
      <c r="I36" s="16">
        <f t="shared" si="2"/>
        <v>0</v>
      </c>
      <c r="K36" s="16">
        <f>VLOOKUP($D36,'Growth rate'!$B$3:$S$93,6,FALSE)*VLOOKUP($F36,BY_IND_Demand_Drivers!$B$5:$J$100,7,FALSE)</f>
        <v>64.505722968533746</v>
      </c>
      <c r="L36" s="16">
        <f>VLOOKUP($D36,'Growth rate'!$B$3:$S$93,6,FALSE)*VLOOKUP($F36,BY_IND_Demand_Drivers!$B$5:$J$100,8,FALSE)</f>
        <v>0</v>
      </c>
      <c r="M36" s="16">
        <f>VLOOKUP($D36,'Growth rate'!$B$3:$S$93,6,FALSE)*VLOOKUP($F36,BY_IND_Demand_Drivers!$B$5:$J$100,9,FALSE)</f>
        <v>0</v>
      </c>
      <c r="N36" s="49">
        <f>N35</f>
        <v>0.6</v>
      </c>
    </row>
    <row r="37" spans="1:14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 t="shared" si="0"/>
        <v>39.322688721618157</v>
      </c>
      <c r="H37" s="16">
        <f t="shared" si="1"/>
        <v>0</v>
      </c>
      <c r="I37" s="16">
        <f t="shared" si="2"/>
        <v>0</v>
      </c>
      <c r="K37" s="16">
        <f>VLOOKUP($D37,'Growth rate'!$B$3:$S$93,6,FALSE)*VLOOKUP($F37,BY_IND_Demand_Drivers!$B$5:$J$100,7,FALSE)</f>
        <v>65.537814536030268</v>
      </c>
      <c r="L37" s="16">
        <f>VLOOKUP($D37,'Growth rate'!$B$3:$S$93,6,FALSE)*VLOOKUP($F37,BY_IND_Demand_Drivers!$B$5:$J$100,8,FALSE)</f>
        <v>0</v>
      </c>
      <c r="M37" s="16">
        <f>VLOOKUP($D37,'Growth rate'!$B$3:$S$93,6,FALSE)*VLOOKUP($F37,BY_IND_Demand_Drivers!$B$5:$J$100,9,FALSE)</f>
        <v>0</v>
      </c>
      <c r="N37" s="49">
        <f t="shared" ref="N37:N85" si="4">N36</f>
        <v>0.6</v>
      </c>
    </row>
    <row r="38" spans="1:14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 t="shared" si="0"/>
        <v>39.951851741164056</v>
      </c>
      <c r="H38" s="16">
        <f t="shared" si="1"/>
        <v>0</v>
      </c>
      <c r="I38" s="16">
        <f t="shared" si="2"/>
        <v>0</v>
      </c>
      <c r="K38" s="16">
        <f>VLOOKUP($D38,'Growth rate'!$B$3:$S$93,6,FALSE)*VLOOKUP($F38,BY_IND_Demand_Drivers!$B$5:$J$100,7,FALSE)</f>
        <v>66.586419568606757</v>
      </c>
      <c r="L38" s="16">
        <f>VLOOKUP($D38,'Growth rate'!$B$3:$S$93,6,FALSE)*VLOOKUP($F38,BY_IND_Demand_Drivers!$B$5:$J$100,8,FALSE)</f>
        <v>0</v>
      </c>
      <c r="M38" s="16">
        <f>VLOOKUP($D38,'Growth rate'!$B$3:$S$93,6,FALSE)*VLOOKUP($F38,BY_IND_Demand_Drivers!$B$5:$J$100,9,FALSE)</f>
        <v>0</v>
      </c>
      <c r="N38" s="49">
        <f t="shared" si="4"/>
        <v>0.6</v>
      </c>
    </row>
    <row r="39" spans="1:14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 t="shared" si="0"/>
        <v>40.591081369022682</v>
      </c>
      <c r="H39" s="16">
        <f t="shared" si="1"/>
        <v>0</v>
      </c>
      <c r="I39" s="16">
        <f t="shared" si="2"/>
        <v>0</v>
      </c>
      <c r="K39" s="16">
        <f>VLOOKUP($D39,'Growth rate'!$B$3:$S$93,6,FALSE)*VLOOKUP($F39,BY_IND_Demand_Drivers!$B$5:$J$100,7,FALSE)</f>
        <v>67.651802281704477</v>
      </c>
      <c r="L39" s="16">
        <f>VLOOKUP($D39,'Growth rate'!$B$3:$S$93,6,FALSE)*VLOOKUP($F39,BY_IND_Demand_Drivers!$B$5:$J$100,8,FALSE)</f>
        <v>0</v>
      </c>
      <c r="M39" s="16">
        <f>VLOOKUP($D39,'Growth rate'!$B$3:$S$93,6,FALSE)*VLOOKUP($F39,BY_IND_Demand_Drivers!$B$5:$J$100,9,FALSE)</f>
        <v>0</v>
      </c>
      <c r="N39" s="49">
        <f t="shared" si="4"/>
        <v>0.6</v>
      </c>
    </row>
    <row r="40" spans="1:14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 t="shared" si="0"/>
        <v>41.240538670927045</v>
      </c>
      <c r="H40" s="16">
        <f t="shared" si="1"/>
        <v>0</v>
      </c>
      <c r="I40" s="16">
        <f t="shared" si="2"/>
        <v>0</v>
      </c>
      <c r="K40" s="16">
        <f>VLOOKUP($D40,'Growth rate'!$B$3:$S$93,6,FALSE)*VLOOKUP($F40,BY_IND_Demand_Drivers!$B$5:$J$100,7,FALSE)</f>
        <v>68.734231118211738</v>
      </c>
      <c r="L40" s="16">
        <f>VLOOKUP($D40,'Growth rate'!$B$3:$S$93,6,FALSE)*VLOOKUP($F40,BY_IND_Demand_Drivers!$B$5:$J$100,8,FALSE)</f>
        <v>0</v>
      </c>
      <c r="M40" s="16">
        <f>VLOOKUP($D40,'Growth rate'!$B$3:$S$93,6,FALSE)*VLOOKUP($F40,BY_IND_Demand_Drivers!$B$5:$J$100,9,FALSE)</f>
        <v>0</v>
      </c>
      <c r="N40" s="49">
        <f t="shared" si="4"/>
        <v>0.6</v>
      </c>
    </row>
    <row r="41" spans="1:14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 t="shared" si="0"/>
        <v>41.900387289661872</v>
      </c>
      <c r="H41" s="16">
        <f t="shared" si="1"/>
        <v>0</v>
      </c>
      <c r="I41" s="16">
        <f t="shared" si="2"/>
        <v>0</v>
      </c>
      <c r="K41" s="16">
        <f>VLOOKUP($D41,'Growth rate'!$B$3:$S$93,6,FALSE)*VLOOKUP($F41,BY_IND_Demand_Drivers!$B$5:$J$100,7,FALSE)</f>
        <v>69.833978816103127</v>
      </c>
      <c r="L41" s="16">
        <f>VLOOKUP($D41,'Growth rate'!$B$3:$S$93,6,FALSE)*VLOOKUP($F41,BY_IND_Demand_Drivers!$B$5:$J$100,8,FALSE)</f>
        <v>0</v>
      </c>
      <c r="M41" s="16">
        <f>VLOOKUP($D41,'Growth rate'!$B$3:$S$93,6,FALSE)*VLOOKUP($F41,BY_IND_Demand_Drivers!$B$5:$J$100,9,FALSE)</f>
        <v>0</v>
      </c>
      <c r="N41" s="49">
        <f t="shared" si="4"/>
        <v>0.6</v>
      </c>
    </row>
    <row r="42" spans="1:14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 t="shared" si="0"/>
        <v>42.570793486296473</v>
      </c>
      <c r="H42" s="16">
        <f t="shared" si="1"/>
        <v>0</v>
      </c>
      <c r="I42" s="16">
        <f t="shared" si="2"/>
        <v>0</v>
      </c>
      <c r="K42" s="16">
        <f>VLOOKUP($D42,'Growth rate'!$B$3:$S$93,6,FALSE)*VLOOKUP($F42,BY_IND_Demand_Drivers!$B$5:$J$100,7,FALSE)</f>
        <v>70.951322477160787</v>
      </c>
      <c r="L42" s="16">
        <f>VLOOKUP($D42,'Growth rate'!$B$3:$S$93,6,FALSE)*VLOOKUP($F42,BY_IND_Demand_Drivers!$B$5:$J$100,8,FALSE)</f>
        <v>0</v>
      </c>
      <c r="M42" s="16">
        <f>VLOOKUP($D42,'Growth rate'!$B$3:$S$93,6,FALSE)*VLOOKUP($F42,BY_IND_Demand_Drivers!$B$5:$J$100,9,FALSE)</f>
        <v>0</v>
      </c>
      <c r="N42" s="49">
        <f t="shared" si="4"/>
        <v>0.6</v>
      </c>
    </row>
    <row r="43" spans="1:14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 t="shared" si="0"/>
        <v>43.251926182077213</v>
      </c>
      <c r="H43" s="16">
        <f t="shared" si="1"/>
        <v>0</v>
      </c>
      <c r="I43" s="16">
        <f t="shared" si="2"/>
        <v>0</v>
      </c>
      <c r="K43" s="16">
        <f>VLOOKUP($D43,'Growth rate'!$B$3:$S$93,6,FALSE)*VLOOKUP($F43,BY_IND_Demand_Drivers!$B$5:$J$100,7,FALSE)</f>
        <v>72.086543636795355</v>
      </c>
      <c r="L43" s="16">
        <f>VLOOKUP($D43,'Growth rate'!$B$3:$S$93,6,FALSE)*VLOOKUP($F43,BY_IND_Demand_Drivers!$B$5:$J$100,8,FALSE)</f>
        <v>0</v>
      </c>
      <c r="M43" s="16">
        <f>VLOOKUP($D43,'Growth rate'!$B$3:$S$93,6,FALSE)*VLOOKUP($F43,BY_IND_Demand_Drivers!$B$5:$J$100,9,FALSE)</f>
        <v>0</v>
      </c>
      <c r="N43" s="49">
        <f t="shared" si="4"/>
        <v>0.6</v>
      </c>
    </row>
    <row r="44" spans="1:14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 t="shared" si="0"/>
        <v>43.943957000990451</v>
      </c>
      <c r="H44" s="16">
        <f t="shared" si="1"/>
        <v>0</v>
      </c>
      <c r="I44" s="16">
        <f t="shared" si="2"/>
        <v>0</v>
      </c>
      <c r="K44" s="16">
        <f>VLOOKUP($D44,'Growth rate'!$B$3:$S$93,6,FALSE)*VLOOKUP($F44,BY_IND_Demand_Drivers!$B$5:$J$100,7,FALSE)</f>
        <v>73.239928334984086</v>
      </c>
      <c r="L44" s="16">
        <f>VLOOKUP($D44,'Growth rate'!$B$3:$S$93,6,FALSE)*VLOOKUP($F44,BY_IND_Demand_Drivers!$B$5:$J$100,8,FALSE)</f>
        <v>0</v>
      </c>
      <c r="M44" s="16">
        <f>VLOOKUP($D44,'Growth rate'!$B$3:$S$93,6,FALSE)*VLOOKUP($F44,BY_IND_Demand_Drivers!$B$5:$J$100,9,FALSE)</f>
        <v>0</v>
      </c>
      <c r="N44" s="49">
        <f t="shared" si="4"/>
        <v>0.6</v>
      </c>
    </row>
    <row r="45" spans="1:14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 t="shared" si="0"/>
        <v>44.6470603130063</v>
      </c>
      <c r="H45" s="16">
        <f t="shared" si="1"/>
        <v>0</v>
      </c>
      <c r="I45" s="16">
        <f t="shared" si="2"/>
        <v>0</v>
      </c>
      <c r="K45" s="16">
        <f>VLOOKUP($D45,'Growth rate'!$B$3:$S$93,6,FALSE)*VLOOKUP($F45,BY_IND_Demand_Drivers!$B$5:$J$100,7,FALSE)</f>
        <v>74.411767188343831</v>
      </c>
      <c r="L45" s="16">
        <f>VLOOKUP($D45,'Growth rate'!$B$3:$S$93,6,FALSE)*VLOOKUP($F45,BY_IND_Demand_Drivers!$B$5:$J$100,8,FALSE)</f>
        <v>0</v>
      </c>
      <c r="M45" s="16">
        <f>VLOOKUP($D45,'Growth rate'!$B$3:$S$93,6,FALSE)*VLOOKUP($F45,BY_IND_Demand_Drivers!$B$5:$J$100,9,FALSE)</f>
        <v>0</v>
      </c>
      <c r="N45" s="49">
        <f t="shared" si="4"/>
        <v>0.6</v>
      </c>
    </row>
    <row r="46" spans="1:14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 t="shared" si="0"/>
        <v>45.361413278014396</v>
      </c>
      <c r="H46" s="16">
        <f t="shared" si="1"/>
        <v>0</v>
      </c>
      <c r="I46" s="16">
        <f t="shared" si="2"/>
        <v>0</v>
      </c>
      <c r="K46" s="16">
        <f>VLOOKUP($D46,'Growth rate'!$B$3:$S$93,6,FALSE)*VLOOKUP($F46,BY_IND_Demand_Drivers!$B$5:$J$100,7,FALSE)</f>
        <v>75.602355463357327</v>
      </c>
      <c r="L46" s="16">
        <f>VLOOKUP($D46,'Growth rate'!$B$3:$S$93,6,FALSE)*VLOOKUP($F46,BY_IND_Demand_Drivers!$B$5:$J$100,8,FALSE)</f>
        <v>0</v>
      </c>
      <c r="M46" s="16">
        <f>VLOOKUP($D46,'Growth rate'!$B$3:$S$93,6,FALSE)*VLOOKUP($F46,BY_IND_Demand_Drivers!$B$5:$J$100,9,FALSE)</f>
        <v>0</v>
      </c>
      <c r="N46" s="49">
        <f t="shared" si="4"/>
        <v>0.6</v>
      </c>
    </row>
    <row r="47" spans="1:14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 t="shared" si="0"/>
        <v>46.087195890462624</v>
      </c>
      <c r="H47" s="16">
        <f t="shared" si="1"/>
        <v>0</v>
      </c>
      <c r="I47" s="16">
        <f t="shared" si="2"/>
        <v>0</v>
      </c>
      <c r="K47" s="16">
        <f>VLOOKUP($D47,'Growth rate'!$B$3:$S$93,6,FALSE)*VLOOKUP($F47,BY_IND_Demand_Drivers!$B$5:$J$100,7,FALSE)</f>
        <v>76.811993150771045</v>
      </c>
      <c r="L47" s="16">
        <f>VLOOKUP($D47,'Growth rate'!$B$3:$S$93,6,FALSE)*VLOOKUP($F47,BY_IND_Demand_Drivers!$B$5:$J$100,8,FALSE)</f>
        <v>0</v>
      </c>
      <c r="M47" s="16">
        <f>VLOOKUP($D47,'Growth rate'!$B$3:$S$93,6,FALSE)*VLOOKUP($F47,BY_IND_Demand_Drivers!$B$5:$J$100,9,FALSE)</f>
        <v>0</v>
      </c>
      <c r="N47" s="49">
        <f t="shared" si="4"/>
        <v>0.6</v>
      </c>
    </row>
    <row r="48" spans="1:14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 t="shared" si="0"/>
        <v>46.824591024710024</v>
      </c>
      <c r="H48" s="16">
        <f t="shared" si="1"/>
        <v>0</v>
      </c>
      <c r="I48" s="16">
        <f t="shared" si="2"/>
        <v>0</v>
      </c>
      <c r="K48" s="16">
        <f>VLOOKUP($D48,'Growth rate'!$B$3:$S$93,6,FALSE)*VLOOKUP($F48,BY_IND_Demand_Drivers!$B$5:$J$100,7,FALSE)</f>
        <v>78.040985041183376</v>
      </c>
      <c r="L48" s="16">
        <f>VLOOKUP($D48,'Growth rate'!$B$3:$S$93,6,FALSE)*VLOOKUP($F48,BY_IND_Demand_Drivers!$B$5:$J$100,8,FALSE)</f>
        <v>0</v>
      </c>
      <c r="M48" s="16">
        <f>VLOOKUP($D48,'Growth rate'!$B$3:$S$93,6,FALSE)*VLOOKUP($F48,BY_IND_Demand_Drivers!$B$5:$J$100,9,FALSE)</f>
        <v>0</v>
      </c>
      <c r="N48" s="49">
        <f t="shared" si="4"/>
        <v>0.6</v>
      </c>
    </row>
    <row r="49" spans="1:14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 t="shared" si="0"/>
        <v>47.573784481105392</v>
      </c>
      <c r="H49" s="16">
        <f t="shared" si="1"/>
        <v>0</v>
      </c>
      <c r="I49" s="16">
        <f t="shared" si="2"/>
        <v>0</v>
      </c>
      <c r="K49" s="16">
        <f>VLOOKUP($D49,'Growth rate'!$B$3:$S$93,6,FALSE)*VLOOKUP($F49,BY_IND_Demand_Drivers!$B$5:$J$100,7,FALSE)</f>
        <v>79.289640801842324</v>
      </c>
      <c r="L49" s="16">
        <f>VLOOKUP($D49,'Growth rate'!$B$3:$S$93,6,FALSE)*VLOOKUP($F49,BY_IND_Demand_Drivers!$B$5:$J$100,8,FALSE)</f>
        <v>0</v>
      </c>
      <c r="M49" s="16">
        <f>VLOOKUP($D49,'Growth rate'!$B$3:$S$93,6,FALSE)*VLOOKUP($F49,BY_IND_Demand_Drivers!$B$5:$J$100,9,FALSE)</f>
        <v>0</v>
      </c>
      <c r="N49" s="49">
        <f t="shared" si="4"/>
        <v>0.6</v>
      </c>
    </row>
    <row r="50" spans="1:14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 t="shared" si="0"/>
        <v>48.334965032803076</v>
      </c>
      <c r="H50" s="16">
        <f t="shared" si="1"/>
        <v>0</v>
      </c>
      <c r="I50" s="16">
        <f t="shared" si="2"/>
        <v>0</v>
      </c>
      <c r="K50" s="16">
        <f>VLOOKUP($D50,'Growth rate'!$B$3:$S$93,6,FALSE)*VLOOKUP($F50,BY_IND_Demand_Drivers!$B$5:$J$100,7,FALSE)</f>
        <v>80.558275054671796</v>
      </c>
      <c r="L50" s="16">
        <f>VLOOKUP($D50,'Growth rate'!$B$3:$S$93,6,FALSE)*VLOOKUP($F50,BY_IND_Demand_Drivers!$B$5:$J$100,8,FALSE)</f>
        <v>0</v>
      </c>
      <c r="M50" s="16">
        <f>VLOOKUP($D50,'Growth rate'!$B$3:$S$93,6,FALSE)*VLOOKUP($F50,BY_IND_Demand_Drivers!$B$5:$J$100,9,FALSE)</f>
        <v>0</v>
      </c>
      <c r="N50" s="49">
        <f t="shared" si="4"/>
        <v>0.6</v>
      </c>
    </row>
    <row r="51" spans="1:14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 t="shared" si="0"/>
        <v>49.108324473327933</v>
      </c>
      <c r="H51" s="16">
        <f t="shared" si="1"/>
        <v>0</v>
      </c>
      <c r="I51" s="16">
        <f t="shared" si="2"/>
        <v>0</v>
      </c>
      <c r="K51" s="16">
        <f>VLOOKUP($D51,'Growth rate'!$B$3:$S$93,6,FALSE)*VLOOKUP($F51,BY_IND_Demand_Drivers!$B$5:$J$100,7,FALSE)</f>
        <v>81.847207455546553</v>
      </c>
      <c r="L51" s="16">
        <f>VLOOKUP($D51,'Growth rate'!$B$3:$S$93,6,FALSE)*VLOOKUP($F51,BY_IND_Demand_Drivers!$B$5:$J$100,8,FALSE)</f>
        <v>0</v>
      </c>
      <c r="M51" s="16">
        <f>VLOOKUP($D51,'Growth rate'!$B$3:$S$93,6,FALSE)*VLOOKUP($F51,BY_IND_Demand_Drivers!$B$5:$J$100,9,FALSE)</f>
        <v>0</v>
      </c>
      <c r="N51" s="49">
        <f t="shared" si="4"/>
        <v>0.6</v>
      </c>
    </row>
    <row r="52" spans="1:14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 t="shared" si="0"/>
        <v>49.894057664901169</v>
      </c>
      <c r="H52" s="16">
        <f t="shared" si="1"/>
        <v>0</v>
      </c>
      <c r="I52" s="16">
        <f t="shared" si="2"/>
        <v>0</v>
      </c>
      <c r="K52" s="16">
        <f>VLOOKUP($D52,'Growth rate'!$B$3:$S$93,6,FALSE)*VLOOKUP($F52,BY_IND_Demand_Drivers!$B$5:$J$100,7,FALSE)</f>
        <v>83.156762774835286</v>
      </c>
      <c r="L52" s="16">
        <f>VLOOKUP($D52,'Growth rate'!$B$3:$S$93,6,FALSE)*VLOOKUP($F52,BY_IND_Demand_Drivers!$B$5:$J$100,8,FALSE)</f>
        <v>0</v>
      </c>
      <c r="M52" s="16">
        <f>VLOOKUP($D52,'Growth rate'!$B$3:$S$93,6,FALSE)*VLOOKUP($F52,BY_IND_Demand_Drivers!$B$5:$J$100,9,FALSE)</f>
        <v>0</v>
      </c>
      <c r="N52" s="49">
        <f t="shared" si="4"/>
        <v>0.6</v>
      </c>
    </row>
    <row r="53" spans="1:14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 t="shared" si="0"/>
        <v>50.692362587539598</v>
      </c>
      <c r="H53" s="16">
        <f t="shared" si="1"/>
        <v>0</v>
      </c>
      <c r="I53" s="16">
        <f t="shared" si="2"/>
        <v>0</v>
      </c>
      <c r="K53" s="16">
        <f>VLOOKUP($D53,'Growth rate'!$B$3:$S$93,6,FALSE)*VLOOKUP($F53,BY_IND_Demand_Drivers!$B$5:$J$100,7,FALSE)</f>
        <v>84.487270979232662</v>
      </c>
      <c r="L53" s="16">
        <f>VLOOKUP($D53,'Growth rate'!$B$3:$S$93,6,FALSE)*VLOOKUP($F53,BY_IND_Demand_Drivers!$B$5:$J$100,8,FALSE)</f>
        <v>0</v>
      </c>
      <c r="M53" s="16">
        <f>VLOOKUP($D53,'Growth rate'!$B$3:$S$93,6,FALSE)*VLOOKUP($F53,BY_IND_Demand_Drivers!$B$5:$J$100,9,FALSE)</f>
        <v>0</v>
      </c>
      <c r="N53" s="49">
        <f t="shared" si="4"/>
        <v>0.6</v>
      </c>
    </row>
    <row r="54" spans="1:14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 t="shared" si="0"/>
        <v>51.503440388940227</v>
      </c>
      <c r="H54" s="16">
        <f t="shared" si="1"/>
        <v>0</v>
      </c>
      <c r="I54" s="16">
        <f t="shared" si="2"/>
        <v>0</v>
      </c>
      <c r="K54" s="16">
        <f>VLOOKUP($D54,'Growth rate'!$B$3:$S$93,6,FALSE)*VLOOKUP($F54,BY_IND_Demand_Drivers!$B$5:$J$100,7,FALSE)</f>
        <v>85.839067314900376</v>
      </c>
      <c r="L54" s="16">
        <f>VLOOKUP($D54,'Growth rate'!$B$3:$S$93,6,FALSE)*VLOOKUP($F54,BY_IND_Demand_Drivers!$B$5:$J$100,8,FALSE)</f>
        <v>0</v>
      </c>
      <c r="M54" s="16">
        <f>VLOOKUP($D54,'Growth rate'!$B$3:$S$93,6,FALSE)*VLOOKUP($F54,BY_IND_Demand_Drivers!$B$5:$J$100,9,FALSE)</f>
        <v>0</v>
      </c>
      <c r="N54" s="49">
        <f t="shared" si="4"/>
        <v>0.6</v>
      </c>
    </row>
    <row r="55" spans="1:14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 t="shared" si="0"/>
        <v>52.327495435163264</v>
      </c>
      <c r="H55" s="16">
        <f t="shared" si="1"/>
        <v>0</v>
      </c>
      <c r="I55" s="16">
        <f t="shared" si="2"/>
        <v>0</v>
      </c>
      <c r="K55" s="16">
        <f>VLOOKUP($D55,'Growth rate'!$B$3:$S$93,6,FALSE)*VLOOKUP($F55,BY_IND_Demand_Drivers!$B$5:$J$100,7,FALSE)</f>
        <v>87.212492391938781</v>
      </c>
      <c r="L55" s="16">
        <f>VLOOKUP($D55,'Growth rate'!$B$3:$S$93,6,FALSE)*VLOOKUP($F55,BY_IND_Demand_Drivers!$B$5:$J$100,8,FALSE)</f>
        <v>0</v>
      </c>
      <c r="M55" s="16">
        <f>VLOOKUP($D55,'Growth rate'!$B$3:$S$93,6,FALSE)*VLOOKUP($F55,BY_IND_Demand_Drivers!$B$5:$J$100,9,FALSE)</f>
        <v>0</v>
      </c>
      <c r="N55" s="49">
        <f t="shared" si="4"/>
        <v>0.6</v>
      </c>
    </row>
    <row r="56" spans="1:14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 t="shared" si="0"/>
        <v>53.164735362125889</v>
      </c>
      <c r="H56" s="16">
        <f t="shared" si="1"/>
        <v>0</v>
      </c>
      <c r="I56" s="16">
        <f t="shared" si="2"/>
        <v>0</v>
      </c>
      <c r="K56" s="16">
        <f>VLOOKUP($D56,'Growth rate'!$B$3:$S$93,6,FALSE)*VLOOKUP($F56,BY_IND_Demand_Drivers!$B$5:$J$100,7,FALSE)</f>
        <v>88.607892270209817</v>
      </c>
      <c r="L56" s="16">
        <f>VLOOKUP($D56,'Growth rate'!$B$3:$S$93,6,FALSE)*VLOOKUP($F56,BY_IND_Demand_Drivers!$B$5:$J$100,8,FALSE)</f>
        <v>0</v>
      </c>
      <c r="M56" s="16">
        <f>VLOOKUP($D56,'Growth rate'!$B$3:$S$93,6,FALSE)*VLOOKUP($F56,BY_IND_Demand_Drivers!$B$5:$J$100,9,FALSE)</f>
        <v>0</v>
      </c>
      <c r="N56" s="49">
        <f t="shared" si="4"/>
        <v>0.6</v>
      </c>
    </row>
    <row r="57" spans="1:14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 t="shared" si="0"/>
        <v>54.015371127919899</v>
      </c>
      <c r="H57" s="16">
        <f t="shared" si="1"/>
        <v>0</v>
      </c>
      <c r="I57" s="16">
        <f t="shared" si="2"/>
        <v>0</v>
      </c>
      <c r="K57" s="16">
        <f>VLOOKUP($D57,'Growth rate'!$B$3:$S$93,6,FALSE)*VLOOKUP($F57,BY_IND_Demand_Drivers!$B$5:$J$100,7,FALSE)</f>
        <v>90.025618546533167</v>
      </c>
      <c r="L57" s="16">
        <f>VLOOKUP($D57,'Growth rate'!$B$3:$S$93,6,FALSE)*VLOOKUP($F57,BY_IND_Demand_Drivers!$B$5:$J$100,8,FALSE)</f>
        <v>0</v>
      </c>
      <c r="M57" s="16">
        <f>VLOOKUP($D57,'Growth rate'!$B$3:$S$93,6,FALSE)*VLOOKUP($F57,BY_IND_Demand_Drivers!$B$5:$J$100,9,FALSE)</f>
        <v>0</v>
      </c>
      <c r="N57" s="49">
        <f t="shared" si="4"/>
        <v>0.6</v>
      </c>
    </row>
    <row r="58" spans="1:14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 t="shared" si="0"/>
        <v>54.879617065966613</v>
      </c>
      <c r="H58" s="16">
        <f t="shared" si="1"/>
        <v>0</v>
      </c>
      <c r="I58" s="16">
        <f t="shared" si="2"/>
        <v>0</v>
      </c>
      <c r="K58" s="16">
        <f>VLOOKUP($D58,'Growth rate'!$B$3:$S$93,6,FALSE)*VLOOKUP($F58,BY_IND_Demand_Drivers!$B$5:$J$100,7,FALSE)</f>
        <v>91.466028443277693</v>
      </c>
      <c r="L58" s="16">
        <f>VLOOKUP($D58,'Growth rate'!$B$3:$S$93,6,FALSE)*VLOOKUP($F58,BY_IND_Demand_Drivers!$B$5:$J$100,8,FALSE)</f>
        <v>0</v>
      </c>
      <c r="M58" s="16">
        <f>VLOOKUP($D58,'Growth rate'!$B$3:$S$93,6,FALSE)*VLOOKUP($F58,BY_IND_Demand_Drivers!$B$5:$J$100,9,FALSE)</f>
        <v>0</v>
      </c>
      <c r="N58" s="49">
        <f t="shared" si="4"/>
        <v>0.6</v>
      </c>
    </row>
    <row r="59" spans="1:14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 t="shared" si="0"/>
        <v>55.757690939022076</v>
      </c>
      <c r="H59" s="16">
        <f t="shared" si="1"/>
        <v>0</v>
      </c>
      <c r="I59" s="16">
        <f t="shared" si="2"/>
        <v>0</v>
      </c>
      <c r="K59" s="16">
        <f>VLOOKUP($D59,'Growth rate'!$B$3:$S$93,6,FALSE)*VLOOKUP($F59,BY_IND_Demand_Drivers!$B$5:$J$100,7,FALSE)</f>
        <v>92.929484898370134</v>
      </c>
      <c r="L59" s="16">
        <f>VLOOKUP($D59,'Growth rate'!$B$3:$S$93,6,FALSE)*VLOOKUP($F59,BY_IND_Demand_Drivers!$B$5:$J$100,8,FALSE)</f>
        <v>0</v>
      </c>
      <c r="M59" s="16">
        <f>VLOOKUP($D59,'Growth rate'!$B$3:$S$93,6,FALSE)*VLOOKUP($F59,BY_IND_Demand_Drivers!$B$5:$J$100,9,FALSE)</f>
        <v>0</v>
      </c>
      <c r="N59" s="49">
        <f t="shared" si="4"/>
        <v>0.6</v>
      </c>
    </row>
    <row r="60" spans="1:14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 t="shared" si="0"/>
        <v>56.64981399404644</v>
      </c>
      <c r="H60" s="16">
        <f t="shared" si="1"/>
        <v>0</v>
      </c>
      <c r="I60" s="16">
        <f t="shared" si="2"/>
        <v>0</v>
      </c>
      <c r="K60" s="16">
        <f>VLOOKUP($D60,'Growth rate'!$B$3:$S$93,6,FALSE)*VLOOKUP($F60,BY_IND_Demand_Drivers!$B$5:$J$100,7,FALSE)</f>
        <v>94.416356656744071</v>
      </c>
      <c r="L60" s="16">
        <f>VLOOKUP($D60,'Growth rate'!$B$3:$S$93,6,FALSE)*VLOOKUP($F60,BY_IND_Demand_Drivers!$B$5:$J$100,8,FALSE)</f>
        <v>0</v>
      </c>
      <c r="M60" s="16">
        <f>VLOOKUP($D60,'Growth rate'!$B$3:$S$93,6,FALSE)*VLOOKUP($F60,BY_IND_Demand_Drivers!$B$5:$J$100,9,FALSE)</f>
        <v>0</v>
      </c>
      <c r="N60" s="49">
        <f t="shared" si="4"/>
        <v>0.6</v>
      </c>
    </row>
    <row r="61" spans="1:14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 t="shared" si="0"/>
        <v>57.556211017951171</v>
      </c>
      <c r="H61" s="16">
        <f t="shared" si="1"/>
        <v>0</v>
      </c>
      <c r="I61" s="16">
        <f t="shared" si="2"/>
        <v>0</v>
      </c>
      <c r="K61" s="16">
        <f>VLOOKUP($D61,'Growth rate'!$B$3:$S$93,6,FALSE)*VLOOKUP($F61,BY_IND_Demand_Drivers!$B$5:$J$100,7,FALSE)</f>
        <v>95.92701836325196</v>
      </c>
      <c r="L61" s="16">
        <f>VLOOKUP($D61,'Growth rate'!$B$3:$S$93,6,FALSE)*VLOOKUP($F61,BY_IND_Demand_Drivers!$B$5:$J$100,8,FALSE)</f>
        <v>0</v>
      </c>
      <c r="M61" s="16">
        <f>VLOOKUP($D61,'Growth rate'!$B$3:$S$93,6,FALSE)*VLOOKUP($F61,BY_IND_Demand_Drivers!$B$5:$J$100,9,FALSE)</f>
        <v>0</v>
      </c>
      <c r="N61" s="49">
        <f t="shared" si="4"/>
        <v>0.6</v>
      </c>
    </row>
    <row r="62" spans="1:14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 t="shared" si="0"/>
        <v>58.47711039423838</v>
      </c>
      <c r="H62" s="16">
        <f t="shared" si="1"/>
        <v>0</v>
      </c>
      <c r="I62" s="16">
        <f t="shared" si="2"/>
        <v>0</v>
      </c>
      <c r="K62" s="16">
        <f>VLOOKUP($D62,'Growth rate'!$B$3:$S$93,6,FALSE)*VLOOKUP($F62,BY_IND_Demand_Drivers!$B$5:$J$100,7,FALSE)</f>
        <v>97.461850657063977</v>
      </c>
      <c r="L62" s="16">
        <f>VLOOKUP($D62,'Growth rate'!$B$3:$S$93,6,FALSE)*VLOOKUP($F62,BY_IND_Demand_Drivers!$B$5:$J$100,8,FALSE)</f>
        <v>0</v>
      </c>
      <c r="M62" s="16">
        <f>VLOOKUP($D62,'Growth rate'!$B$3:$S$93,6,FALSE)*VLOOKUP($F62,BY_IND_Demand_Drivers!$B$5:$J$100,9,FALSE)</f>
        <v>0</v>
      </c>
      <c r="N62" s="49">
        <f t="shared" si="4"/>
        <v>0.6</v>
      </c>
    </row>
    <row r="63" spans="1:14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 t="shared" si="0"/>
        <v>59.412744160546204</v>
      </c>
      <c r="H63" s="16">
        <f t="shared" si="1"/>
        <v>0</v>
      </c>
      <c r="I63" s="16">
        <f t="shared" si="2"/>
        <v>0</v>
      </c>
      <c r="K63" s="16">
        <f>VLOOKUP($D63,'Growth rate'!$B$3:$S$93,6,FALSE)*VLOOKUP($F63,BY_IND_Demand_Drivers!$B$5:$J$100,7,FALSE)</f>
        <v>99.021240267577014</v>
      </c>
      <c r="L63" s="16">
        <f>VLOOKUP($D63,'Growth rate'!$B$3:$S$93,6,FALSE)*VLOOKUP($F63,BY_IND_Demand_Drivers!$B$5:$J$100,8,FALSE)</f>
        <v>0</v>
      </c>
      <c r="M63" s="16">
        <f>VLOOKUP($D63,'Growth rate'!$B$3:$S$93,6,FALSE)*VLOOKUP($F63,BY_IND_Demand_Drivers!$B$5:$J$100,9,FALSE)</f>
        <v>0</v>
      </c>
      <c r="N63" s="49">
        <f t="shared" si="4"/>
        <v>0.6</v>
      </c>
    </row>
    <row r="64" spans="1:14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 t="shared" si="0"/>
        <v>60.363348067114956</v>
      </c>
      <c r="H64" s="16">
        <f t="shared" si="1"/>
        <v>0</v>
      </c>
      <c r="I64" s="16">
        <f t="shared" si="2"/>
        <v>0</v>
      </c>
      <c r="K64" s="16">
        <f>VLOOKUP($D64,'Growth rate'!$B$3:$S$93,6,FALSE)*VLOOKUP($F64,BY_IND_Demand_Drivers!$B$5:$J$100,7,FALSE)</f>
        <v>100.60558011185826</v>
      </c>
      <c r="L64" s="16">
        <f>VLOOKUP($D64,'Growth rate'!$B$3:$S$93,6,FALSE)*VLOOKUP($F64,BY_IND_Demand_Drivers!$B$5:$J$100,8,FALSE)</f>
        <v>0</v>
      </c>
      <c r="M64" s="16">
        <f>VLOOKUP($D64,'Growth rate'!$B$3:$S$93,6,FALSE)*VLOOKUP($F64,BY_IND_Demand_Drivers!$B$5:$J$100,9,FALSE)</f>
        <v>0</v>
      </c>
      <c r="N64" s="49">
        <f t="shared" si="4"/>
        <v>0.6</v>
      </c>
    </row>
    <row r="65" spans="1:14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 t="shared" si="0"/>
        <v>61.329161636188786</v>
      </c>
      <c r="H65" s="16">
        <f t="shared" si="1"/>
        <v>0</v>
      </c>
      <c r="I65" s="16">
        <f t="shared" si="2"/>
        <v>0</v>
      </c>
      <c r="K65" s="16">
        <f>VLOOKUP($D65,'Growth rate'!$B$3:$S$93,6,FALSE)*VLOOKUP($F65,BY_IND_Demand_Drivers!$B$5:$J$100,7,FALSE)</f>
        <v>102.21526939364799</v>
      </c>
      <c r="L65" s="16">
        <f>VLOOKUP($D65,'Growth rate'!$B$3:$S$93,6,FALSE)*VLOOKUP($F65,BY_IND_Demand_Drivers!$B$5:$J$100,8,FALSE)</f>
        <v>0</v>
      </c>
      <c r="M65" s="16">
        <f>VLOOKUP($D65,'Growth rate'!$B$3:$S$93,6,FALSE)*VLOOKUP($F65,BY_IND_Demand_Drivers!$B$5:$J$100,9,FALSE)</f>
        <v>0</v>
      </c>
      <c r="N65" s="49">
        <f t="shared" si="4"/>
        <v>0.6</v>
      </c>
    </row>
    <row r="66" spans="1:14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 t="shared" si="0"/>
        <v>62.310428222367811</v>
      </c>
      <c r="H66" s="16">
        <f t="shared" si="1"/>
        <v>0</v>
      </c>
      <c r="I66" s="16">
        <f t="shared" si="2"/>
        <v>0</v>
      </c>
      <c r="K66" s="16">
        <f>VLOOKUP($D66,'Growth rate'!$B$3:$S$93,6,FALSE)*VLOOKUP($F66,BY_IND_Demand_Drivers!$B$5:$J$100,7,FALSE)</f>
        <v>103.85071370394635</v>
      </c>
      <c r="L66" s="16">
        <f>VLOOKUP($D66,'Growth rate'!$B$3:$S$93,6,FALSE)*VLOOKUP($F66,BY_IND_Demand_Drivers!$B$5:$J$100,8,FALSE)</f>
        <v>0</v>
      </c>
      <c r="M66" s="16">
        <f>VLOOKUP($D66,'Growth rate'!$B$3:$S$93,6,FALSE)*VLOOKUP($F66,BY_IND_Demand_Drivers!$B$5:$J$100,9,FALSE)</f>
        <v>0</v>
      </c>
      <c r="N66" s="49">
        <f t="shared" si="4"/>
        <v>0.6</v>
      </c>
    </row>
    <row r="67" spans="1:14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 t="shared" si="0"/>
        <v>63.307395073925711</v>
      </c>
      <c r="H67" s="16">
        <f t="shared" si="1"/>
        <v>0</v>
      </c>
      <c r="I67" s="16">
        <f t="shared" si="2"/>
        <v>0</v>
      </c>
      <c r="K67" s="16">
        <f>VLOOKUP($D67,'Growth rate'!$B$3:$S$93,6,FALSE)*VLOOKUP($F67,BY_IND_Demand_Drivers!$B$5:$J$100,7,FALSE)</f>
        <v>105.51232512320952</v>
      </c>
      <c r="L67" s="16">
        <f>VLOOKUP($D67,'Growth rate'!$B$3:$S$93,6,FALSE)*VLOOKUP($F67,BY_IND_Demand_Drivers!$B$5:$J$100,8,FALSE)</f>
        <v>0</v>
      </c>
      <c r="M67" s="16">
        <f>VLOOKUP($D67,'Growth rate'!$B$3:$S$93,6,FALSE)*VLOOKUP($F67,BY_IND_Demand_Drivers!$B$5:$J$100,9,FALSE)</f>
        <v>0</v>
      </c>
      <c r="N67" s="49">
        <f t="shared" si="4"/>
        <v>0.6</v>
      </c>
    </row>
    <row r="68" spans="1:14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 t="shared" si="0"/>
        <v>64.320313395108514</v>
      </c>
      <c r="H68" s="16">
        <f t="shared" si="1"/>
        <v>0</v>
      </c>
      <c r="I68" s="16">
        <f t="shared" si="2"/>
        <v>0</v>
      </c>
      <c r="K68" s="16">
        <f>VLOOKUP($D68,'Growth rate'!$B$3:$S$93,6,FALSE)*VLOOKUP($F68,BY_IND_Demand_Drivers!$B$5:$J$100,7,FALSE)</f>
        <v>107.20052232518087</v>
      </c>
      <c r="L68" s="16">
        <f>VLOOKUP($D68,'Growth rate'!$B$3:$S$93,6,FALSE)*VLOOKUP($F68,BY_IND_Demand_Drivers!$B$5:$J$100,8,FALSE)</f>
        <v>0</v>
      </c>
      <c r="M68" s="16">
        <f>VLOOKUP($D68,'Growth rate'!$B$3:$S$93,6,FALSE)*VLOOKUP($F68,BY_IND_Demand_Drivers!$B$5:$J$100,9,FALSE)</f>
        <v>0</v>
      </c>
      <c r="N68" s="49">
        <f t="shared" si="4"/>
        <v>0.6</v>
      </c>
    </row>
    <row r="69" spans="1:14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 t="shared" ref="G69:G132" si="5">K69*$N69</f>
        <v>65.349438409430235</v>
      </c>
      <c r="H69" s="16">
        <f t="shared" ref="H69:H132" si="6">L69*$N69</f>
        <v>0</v>
      </c>
      <c r="I69" s="16">
        <f t="shared" ref="I69:I132" si="7">M69*$N69</f>
        <v>0</v>
      </c>
      <c r="K69" s="16">
        <f>VLOOKUP($D69,'Growth rate'!$B$3:$S$93,6,FALSE)*VLOOKUP($F69,BY_IND_Demand_Drivers!$B$5:$J$100,7,FALSE)</f>
        <v>108.91573068238374</v>
      </c>
      <c r="L69" s="16">
        <f>VLOOKUP($D69,'Growth rate'!$B$3:$S$93,6,FALSE)*VLOOKUP($F69,BY_IND_Demand_Drivers!$B$5:$J$100,8,FALSE)</f>
        <v>0</v>
      </c>
      <c r="M69" s="16">
        <f>VLOOKUP($D69,'Growth rate'!$B$3:$S$93,6,FALSE)*VLOOKUP($F69,BY_IND_Demand_Drivers!$B$5:$J$100,9,FALSE)</f>
        <v>0</v>
      </c>
      <c r="N69" s="49">
        <f t="shared" si="4"/>
        <v>0.6</v>
      </c>
    </row>
    <row r="70" spans="1:14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 t="shared" si="5"/>
        <v>66.395029423981143</v>
      </c>
      <c r="H70" s="16">
        <f t="shared" si="6"/>
        <v>0</v>
      </c>
      <c r="I70" s="16">
        <f t="shared" si="7"/>
        <v>0</v>
      </c>
      <c r="K70" s="16">
        <f>VLOOKUP($D70,'Growth rate'!$B$3:$S$93,6,FALSE)*VLOOKUP($F70,BY_IND_Demand_Drivers!$B$5:$J$100,7,FALSE)</f>
        <v>110.6583823733019</v>
      </c>
      <c r="L70" s="16">
        <f>VLOOKUP($D70,'Growth rate'!$B$3:$S$93,6,FALSE)*VLOOKUP($F70,BY_IND_Demand_Drivers!$B$5:$J$100,8,FALSE)</f>
        <v>0</v>
      </c>
      <c r="M70" s="16">
        <f>VLOOKUP($D70,'Growth rate'!$B$3:$S$93,6,FALSE)*VLOOKUP($F70,BY_IND_Demand_Drivers!$B$5:$J$100,9,FALSE)</f>
        <v>0</v>
      </c>
      <c r="N70" s="49">
        <f t="shared" si="4"/>
        <v>0.6</v>
      </c>
    </row>
    <row r="71" spans="1:14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 t="shared" si="5"/>
        <v>67.45734989476486</v>
      </c>
      <c r="H71" s="16">
        <f t="shared" si="6"/>
        <v>0</v>
      </c>
      <c r="I71" s="16">
        <f t="shared" si="7"/>
        <v>0</v>
      </c>
      <c r="K71" s="16">
        <f>VLOOKUP($D71,'Growth rate'!$B$3:$S$93,6,FALSE)*VLOOKUP($F71,BY_IND_Demand_Drivers!$B$5:$J$100,7,FALSE)</f>
        <v>112.42891649127476</v>
      </c>
      <c r="L71" s="16">
        <f>VLOOKUP($D71,'Growth rate'!$B$3:$S$93,6,FALSE)*VLOOKUP($F71,BY_IND_Demand_Drivers!$B$5:$J$100,8,FALSE)</f>
        <v>0</v>
      </c>
      <c r="M71" s="16">
        <f>VLOOKUP($D71,'Growth rate'!$B$3:$S$93,6,FALSE)*VLOOKUP($F71,BY_IND_Demand_Drivers!$B$5:$J$100,9,FALSE)</f>
        <v>0</v>
      </c>
      <c r="N71" s="49">
        <f t="shared" si="4"/>
        <v>0.6</v>
      </c>
    </row>
    <row r="72" spans="1:14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 t="shared" si="5"/>
        <v>68.536667493081083</v>
      </c>
      <c r="H72" s="16">
        <f t="shared" si="6"/>
        <v>0</v>
      </c>
      <c r="I72" s="16">
        <f t="shared" si="7"/>
        <v>0</v>
      </c>
      <c r="K72" s="16">
        <f>VLOOKUP($D72,'Growth rate'!$B$3:$S$93,6,FALSE)*VLOOKUP($F72,BY_IND_Demand_Drivers!$B$5:$J$100,7,FALSE)</f>
        <v>114.22777915513515</v>
      </c>
      <c r="L72" s="16">
        <f>VLOOKUP($D72,'Growth rate'!$B$3:$S$93,6,FALSE)*VLOOKUP($F72,BY_IND_Demand_Drivers!$B$5:$J$100,8,FALSE)</f>
        <v>0</v>
      </c>
      <c r="M72" s="16">
        <f>VLOOKUP($D72,'Growth rate'!$B$3:$S$93,6,FALSE)*VLOOKUP($F72,BY_IND_Demand_Drivers!$B$5:$J$100,9,FALSE)</f>
        <v>0</v>
      </c>
      <c r="N72" s="49">
        <f t="shared" si="4"/>
        <v>0.6</v>
      </c>
    </row>
    <row r="73" spans="1:14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 t="shared" si="5"/>
        <v>69.633254172970382</v>
      </c>
      <c r="H73" s="16">
        <f t="shared" si="6"/>
        <v>0</v>
      </c>
      <c r="I73" s="16">
        <f t="shared" si="7"/>
        <v>0</v>
      </c>
      <c r="K73" s="16">
        <f>VLOOKUP($D73,'Growth rate'!$B$3:$S$93,6,FALSE)*VLOOKUP($F73,BY_IND_Demand_Drivers!$B$5:$J$100,7,FALSE)</f>
        <v>116.05542362161731</v>
      </c>
      <c r="L73" s="16">
        <f>VLOOKUP($D73,'Growth rate'!$B$3:$S$93,6,FALSE)*VLOOKUP($F73,BY_IND_Demand_Drivers!$B$5:$J$100,8,FALSE)</f>
        <v>0</v>
      </c>
      <c r="M73" s="16">
        <f>VLOOKUP($D73,'Growth rate'!$B$3:$S$93,6,FALSE)*VLOOKUP($F73,BY_IND_Demand_Drivers!$B$5:$J$100,9,FALSE)</f>
        <v>0</v>
      </c>
      <c r="N73" s="49">
        <f t="shared" si="4"/>
        <v>0.6</v>
      </c>
    </row>
    <row r="74" spans="1:14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 t="shared" si="5"/>
        <v>70.747386239737907</v>
      </c>
      <c r="H74" s="16">
        <f t="shared" si="6"/>
        <v>0</v>
      </c>
      <c r="I74" s="16">
        <f t="shared" si="7"/>
        <v>0</v>
      </c>
      <c r="K74" s="16">
        <f>VLOOKUP($D74,'Growth rate'!$B$3:$S$93,6,FALSE)*VLOOKUP($F74,BY_IND_Demand_Drivers!$B$5:$J$100,7,FALSE)</f>
        <v>117.91231039956318</v>
      </c>
      <c r="L74" s="16">
        <f>VLOOKUP($D74,'Growth rate'!$B$3:$S$93,6,FALSE)*VLOOKUP($F74,BY_IND_Demand_Drivers!$B$5:$J$100,8,FALSE)</f>
        <v>0</v>
      </c>
      <c r="M74" s="16">
        <f>VLOOKUP($D74,'Growth rate'!$B$3:$S$93,6,FALSE)*VLOOKUP($F74,BY_IND_Demand_Drivers!$B$5:$J$100,9,FALSE)</f>
        <v>0</v>
      </c>
      <c r="N74" s="49">
        <f t="shared" si="4"/>
        <v>0.6</v>
      </c>
    </row>
    <row r="75" spans="1:14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 t="shared" si="5"/>
        <v>71.879344419573712</v>
      </c>
      <c r="H75" s="16">
        <f t="shared" si="6"/>
        <v>0</v>
      </c>
      <c r="I75" s="16">
        <f t="shared" si="7"/>
        <v>0</v>
      </c>
      <c r="K75" s="16">
        <f>VLOOKUP($D75,'Growth rate'!$B$3:$S$93,6,FALSE)*VLOOKUP($F75,BY_IND_Demand_Drivers!$B$5:$J$100,7,FALSE)</f>
        <v>119.7989073659562</v>
      </c>
      <c r="L75" s="16">
        <f>VLOOKUP($D75,'Growth rate'!$B$3:$S$93,6,FALSE)*VLOOKUP($F75,BY_IND_Demand_Drivers!$B$5:$J$100,8,FALSE)</f>
        <v>0</v>
      </c>
      <c r="M75" s="16">
        <f>VLOOKUP($D75,'Growth rate'!$B$3:$S$93,6,FALSE)*VLOOKUP($F75,BY_IND_Demand_Drivers!$B$5:$J$100,9,FALSE)</f>
        <v>0</v>
      </c>
      <c r="N75" s="49">
        <f t="shared" si="4"/>
        <v>0.6</v>
      </c>
    </row>
    <row r="76" spans="1:14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 t="shared" si="5"/>
        <v>73.029413930286907</v>
      </c>
      <c r="H76" s="16">
        <f t="shared" si="6"/>
        <v>0</v>
      </c>
      <c r="I76" s="16">
        <f t="shared" si="7"/>
        <v>0</v>
      </c>
      <c r="K76" s="16">
        <f>VLOOKUP($D76,'Growth rate'!$B$3:$S$93,6,FALSE)*VLOOKUP($F76,BY_IND_Demand_Drivers!$B$5:$J$100,7,FALSE)</f>
        <v>121.71568988381151</v>
      </c>
      <c r="L76" s="16">
        <f>VLOOKUP($D76,'Growth rate'!$B$3:$S$93,6,FALSE)*VLOOKUP($F76,BY_IND_Demand_Drivers!$B$5:$J$100,8,FALSE)</f>
        <v>0</v>
      </c>
      <c r="M76" s="16">
        <f>VLOOKUP($D76,'Growth rate'!$B$3:$S$93,6,FALSE)*VLOOKUP($F76,BY_IND_Demand_Drivers!$B$5:$J$100,9,FALSE)</f>
        <v>0</v>
      </c>
      <c r="N76" s="49">
        <f t="shared" si="4"/>
        <v>0.6</v>
      </c>
    </row>
    <row r="77" spans="1:14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 t="shared" si="5"/>
        <v>74.197884553171505</v>
      </c>
      <c r="H77" s="16">
        <f t="shared" si="6"/>
        <v>0</v>
      </c>
      <c r="I77" s="16">
        <f t="shared" si="7"/>
        <v>0</v>
      </c>
      <c r="K77" s="16">
        <f>VLOOKUP($D77,'Growth rate'!$B$3:$S$93,6,FALSE)*VLOOKUP($F77,BY_IND_Demand_Drivers!$B$5:$J$100,7,FALSE)</f>
        <v>123.66314092195252</v>
      </c>
      <c r="L77" s="16">
        <f>VLOOKUP($D77,'Growth rate'!$B$3:$S$93,6,FALSE)*VLOOKUP($F77,BY_IND_Demand_Drivers!$B$5:$J$100,8,FALSE)</f>
        <v>0</v>
      </c>
      <c r="M77" s="16">
        <f>VLOOKUP($D77,'Growth rate'!$B$3:$S$93,6,FALSE)*VLOOKUP($F77,BY_IND_Demand_Drivers!$B$5:$J$100,9,FALSE)</f>
        <v>0</v>
      </c>
      <c r="N77" s="49">
        <f t="shared" si="4"/>
        <v>0.6</v>
      </c>
    </row>
    <row r="78" spans="1:14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 t="shared" si="5"/>
        <v>75.385050706022241</v>
      </c>
      <c r="H78" s="16">
        <f t="shared" si="6"/>
        <v>0</v>
      </c>
      <c r="I78" s="16">
        <f t="shared" si="7"/>
        <v>0</v>
      </c>
      <c r="K78" s="16">
        <f>VLOOKUP($D78,'Growth rate'!$B$3:$S$93,6,FALSE)*VLOOKUP($F78,BY_IND_Demand_Drivers!$B$5:$J$100,7,FALSE)</f>
        <v>125.64175117670375</v>
      </c>
      <c r="L78" s="16">
        <f>VLOOKUP($D78,'Growth rate'!$B$3:$S$93,6,FALSE)*VLOOKUP($F78,BY_IND_Demand_Drivers!$B$5:$J$100,8,FALSE)</f>
        <v>0</v>
      </c>
      <c r="M78" s="16">
        <f>VLOOKUP($D78,'Growth rate'!$B$3:$S$93,6,FALSE)*VLOOKUP($F78,BY_IND_Demand_Drivers!$B$5:$J$100,9,FALSE)</f>
        <v>0</v>
      </c>
      <c r="N78" s="49">
        <f t="shared" si="4"/>
        <v>0.6</v>
      </c>
    </row>
    <row r="79" spans="1:14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 t="shared" si="5"/>
        <v>76.591211517318598</v>
      </c>
      <c r="H79" s="16">
        <f t="shared" si="6"/>
        <v>0</v>
      </c>
      <c r="I79" s="16">
        <f t="shared" si="7"/>
        <v>0</v>
      </c>
      <c r="K79" s="16">
        <f>VLOOKUP($D79,'Growth rate'!$B$3:$S$93,6,FALSE)*VLOOKUP($F79,BY_IND_Demand_Drivers!$B$5:$J$100,7,FALSE)</f>
        <v>127.65201919553101</v>
      </c>
      <c r="L79" s="16">
        <f>VLOOKUP($D79,'Growth rate'!$B$3:$S$93,6,FALSE)*VLOOKUP($F79,BY_IND_Demand_Drivers!$B$5:$J$100,8,FALSE)</f>
        <v>0</v>
      </c>
      <c r="M79" s="16">
        <f>VLOOKUP($D79,'Growth rate'!$B$3:$S$93,6,FALSE)*VLOOKUP($F79,BY_IND_Demand_Drivers!$B$5:$J$100,9,FALSE)</f>
        <v>0</v>
      </c>
      <c r="N79" s="49">
        <f t="shared" si="4"/>
        <v>0.6</v>
      </c>
    </row>
    <row r="80" spans="1:14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 t="shared" si="5"/>
        <v>77.816670901595714</v>
      </c>
      <c r="H80" s="16">
        <f t="shared" si="6"/>
        <v>0</v>
      </c>
      <c r="I80" s="16">
        <f t="shared" si="7"/>
        <v>0</v>
      </c>
      <c r="K80" s="16">
        <f>VLOOKUP($D80,'Growth rate'!$B$3:$S$93,6,FALSE)*VLOOKUP($F80,BY_IND_Demand_Drivers!$B$5:$J$100,7,FALSE)</f>
        <v>129.69445150265952</v>
      </c>
      <c r="L80" s="16">
        <f>VLOOKUP($D80,'Growth rate'!$B$3:$S$93,6,FALSE)*VLOOKUP($F80,BY_IND_Demand_Drivers!$B$5:$J$100,8,FALSE)</f>
        <v>0</v>
      </c>
      <c r="M80" s="16">
        <f>VLOOKUP($D80,'Growth rate'!$B$3:$S$93,6,FALSE)*VLOOKUP($F80,BY_IND_Demand_Drivers!$B$5:$J$100,9,FALSE)</f>
        <v>0</v>
      </c>
      <c r="N80" s="49">
        <f t="shared" si="4"/>
        <v>0.6</v>
      </c>
    </row>
    <row r="81" spans="1:14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 t="shared" si="5"/>
        <v>79.061737636021249</v>
      </c>
      <c r="H81" s="16">
        <f t="shared" si="6"/>
        <v>0</v>
      </c>
      <c r="I81" s="16">
        <f t="shared" si="7"/>
        <v>0</v>
      </c>
      <c r="K81" s="16">
        <f>VLOOKUP($D81,'Growth rate'!$B$3:$S$93,6,FALSE)*VLOOKUP($F81,BY_IND_Demand_Drivers!$B$5:$J$100,7,FALSE)</f>
        <v>131.76956272670208</v>
      </c>
      <c r="L81" s="16">
        <f>VLOOKUP($D81,'Growth rate'!$B$3:$S$93,6,FALSE)*VLOOKUP($F81,BY_IND_Demand_Drivers!$B$5:$J$100,8,FALSE)</f>
        <v>0</v>
      </c>
      <c r="M81" s="16">
        <f>VLOOKUP($D81,'Growth rate'!$B$3:$S$93,6,FALSE)*VLOOKUP($F81,BY_IND_Demand_Drivers!$B$5:$J$100,9,FALSE)</f>
        <v>0</v>
      </c>
      <c r="N81" s="49">
        <f t="shared" si="4"/>
        <v>0.6</v>
      </c>
    </row>
    <row r="82" spans="1:14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 t="shared" si="5"/>
        <v>80.32672543819757</v>
      </c>
      <c r="H82" s="16">
        <f t="shared" si="6"/>
        <v>0</v>
      </c>
      <c r="I82" s="16">
        <f t="shared" si="7"/>
        <v>0</v>
      </c>
      <c r="K82" s="16">
        <f>VLOOKUP($D82,'Growth rate'!$B$3:$S$93,6,FALSE)*VLOOKUP($F82,BY_IND_Demand_Drivers!$B$5:$J$100,7,FALSE)</f>
        <v>133.87787573032929</v>
      </c>
      <c r="L82" s="16">
        <f>VLOOKUP($D82,'Growth rate'!$B$3:$S$93,6,FALSE)*VLOOKUP($F82,BY_IND_Demand_Drivers!$B$5:$J$100,8,FALSE)</f>
        <v>0</v>
      </c>
      <c r="M82" s="16">
        <f>VLOOKUP($D82,'Growth rate'!$B$3:$S$93,6,FALSE)*VLOOKUP($F82,BY_IND_Demand_Drivers!$B$5:$J$100,9,FALSE)</f>
        <v>0</v>
      </c>
      <c r="N82" s="49">
        <f t="shared" si="4"/>
        <v>0.6</v>
      </c>
    </row>
    <row r="83" spans="1:14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 t="shared" si="5"/>
        <v>81.611953045208736</v>
      </c>
      <c r="H83" s="16">
        <f t="shared" si="6"/>
        <v>0</v>
      </c>
      <c r="I83" s="16">
        <f t="shared" si="7"/>
        <v>0</v>
      </c>
      <c r="K83" s="16">
        <f>VLOOKUP($D83,'Growth rate'!$B$3:$S$93,6,FALSE)*VLOOKUP($F83,BY_IND_Demand_Drivers!$B$5:$J$100,7,FALSE)</f>
        <v>136.01992174201456</v>
      </c>
      <c r="L83" s="16">
        <f>VLOOKUP($D83,'Growth rate'!$B$3:$S$93,6,FALSE)*VLOOKUP($F83,BY_IND_Demand_Drivers!$B$5:$J$100,8,FALSE)</f>
        <v>0</v>
      </c>
      <c r="M83" s="16">
        <f>VLOOKUP($D83,'Growth rate'!$B$3:$S$93,6,FALSE)*VLOOKUP($F83,BY_IND_Demand_Drivers!$B$5:$J$100,9,FALSE)</f>
        <v>0</v>
      </c>
      <c r="N83" s="49">
        <f t="shared" si="4"/>
        <v>0.6</v>
      </c>
    </row>
    <row r="84" spans="1:14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 t="shared" si="5"/>
        <v>82.917744293932074</v>
      </c>
      <c r="H84" s="16">
        <f t="shared" si="6"/>
        <v>0</v>
      </c>
      <c r="I84" s="16">
        <f t="shared" si="7"/>
        <v>0</v>
      </c>
      <c r="K84" s="16">
        <f>VLOOKUP($D84,'Growth rate'!$B$3:$S$93,6,FALSE)*VLOOKUP($F84,BY_IND_Demand_Drivers!$B$5:$J$100,7,FALSE)</f>
        <v>138.1962404898868</v>
      </c>
      <c r="L84" s="16">
        <f>VLOOKUP($D84,'Growth rate'!$B$3:$S$93,6,FALSE)*VLOOKUP($F84,BY_IND_Demand_Drivers!$B$5:$J$100,8,FALSE)</f>
        <v>0</v>
      </c>
      <c r="M84" s="16">
        <f>VLOOKUP($D84,'Growth rate'!$B$3:$S$93,6,FALSE)*VLOOKUP($F84,BY_IND_Demand_Drivers!$B$5:$J$100,9,FALSE)</f>
        <v>0</v>
      </c>
      <c r="N84" s="49">
        <f t="shared" si="4"/>
        <v>0.6</v>
      </c>
    </row>
    <row r="85" spans="1:14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 t="shared" si="5"/>
        <v>84.244428202634992</v>
      </c>
      <c r="H85" s="16">
        <f t="shared" si="6"/>
        <v>0</v>
      </c>
      <c r="I85" s="16">
        <f t="shared" si="7"/>
        <v>0</v>
      </c>
      <c r="K85" s="16">
        <f>VLOOKUP($D85,'Growth rate'!$B$3:$S$93,6,FALSE)*VLOOKUP($F85,BY_IND_Demand_Drivers!$B$5:$J$100,7,FALSE)</f>
        <v>140.40738033772499</v>
      </c>
      <c r="L85" s="16">
        <f>VLOOKUP($D85,'Growth rate'!$B$3:$S$93,6,FALSE)*VLOOKUP($F85,BY_IND_Demand_Drivers!$B$5:$J$100,8,FALSE)</f>
        <v>0</v>
      </c>
      <c r="M85" s="16">
        <f>VLOOKUP($D85,'Growth rate'!$B$3:$S$93,6,FALSE)*VLOOKUP($F85,BY_IND_Demand_Drivers!$B$5:$J$100,9,FALSE)</f>
        <v>0</v>
      </c>
      <c r="N85" s="49">
        <f t="shared" si="4"/>
        <v>0.6</v>
      </c>
    </row>
    <row r="86" spans="1:14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 t="shared" si="5"/>
        <v>5.5627474455445496</v>
      </c>
      <c r="H86" s="16">
        <f t="shared" si="6"/>
        <v>0</v>
      </c>
      <c r="I86" s="16">
        <f t="shared" si="7"/>
        <v>0</v>
      </c>
      <c r="K86" s="16">
        <f>VLOOKUP($D86,'Growth rate'!$B$3:$S$93,6,FALSE)*VLOOKUP($F86,BY_IND_Demand_Drivers!$B$5:$J$100,7,FALSE)</f>
        <v>5.5627474455445496</v>
      </c>
      <c r="L86" s="16">
        <f>VLOOKUP($D86,'Growth rate'!$B$3:$S$93,6,FALSE)*VLOOKUP($F86,BY_IND_Demand_Drivers!$B$5:$J$100,8,FALSE)</f>
        <v>0</v>
      </c>
      <c r="M86" s="16">
        <f>VLOOKUP($D86,'Growth rate'!$B$3:$S$93,6,FALSE)*VLOOKUP($F86,BY_IND_Demand_Drivers!$B$5:$J$100,9,FALSE)</f>
        <v>0</v>
      </c>
      <c r="N86" s="49">
        <f t="shared" ref="N86:N91" si="8">N4</f>
        <v>1</v>
      </c>
    </row>
    <row r="87" spans="1:14">
      <c r="A87" s="16">
        <f t="shared" ref="A87:A150" si="9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 t="shared" si="5"/>
        <v>5.6543952971100344</v>
      </c>
      <c r="H87" s="16">
        <f t="shared" si="6"/>
        <v>0</v>
      </c>
      <c r="I87" s="16">
        <f t="shared" si="7"/>
        <v>0</v>
      </c>
      <c r="K87" s="16">
        <f>VLOOKUP($D87,'Growth rate'!$B$3:$S$93,6,FALSE)*VLOOKUP($F87,BY_IND_Demand_Drivers!$B$5:$J$100,7,FALSE)</f>
        <v>5.6543952971100344</v>
      </c>
      <c r="L87" s="16">
        <f>VLOOKUP($D87,'Growth rate'!$B$3:$S$93,6,FALSE)*VLOOKUP($F87,BY_IND_Demand_Drivers!$B$5:$J$100,8,FALSE)</f>
        <v>0</v>
      </c>
      <c r="M87" s="16">
        <f>VLOOKUP($D87,'Growth rate'!$B$3:$S$93,6,FALSE)*VLOOKUP($F87,BY_IND_Demand_Drivers!$B$5:$J$100,9,FALSE)</f>
        <v>0</v>
      </c>
      <c r="N87" s="49">
        <f t="shared" si="8"/>
        <v>1</v>
      </c>
    </row>
    <row r="88" spans="1:14">
      <c r="A88" s="16">
        <f t="shared" si="9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 t="shared" si="5"/>
        <v>5.7460431486755192</v>
      </c>
      <c r="H88" s="16">
        <f t="shared" si="6"/>
        <v>0</v>
      </c>
      <c r="I88" s="16">
        <f t="shared" si="7"/>
        <v>0</v>
      </c>
      <c r="K88" s="16">
        <f>VLOOKUP($D88,'Growth rate'!$B$3:$S$93,6,FALSE)*VLOOKUP($F88,BY_IND_Demand_Drivers!$B$5:$J$100,7,FALSE)</f>
        <v>5.7460431486755192</v>
      </c>
      <c r="L88" s="16">
        <f>VLOOKUP($D88,'Growth rate'!$B$3:$S$93,6,FALSE)*VLOOKUP($F88,BY_IND_Demand_Drivers!$B$5:$J$100,8,FALSE)</f>
        <v>0</v>
      </c>
      <c r="M88" s="16">
        <f>VLOOKUP($D88,'Growth rate'!$B$3:$S$93,6,FALSE)*VLOOKUP($F88,BY_IND_Demand_Drivers!$B$5:$J$100,9,FALSE)</f>
        <v>0</v>
      </c>
      <c r="N88" s="49">
        <f t="shared" si="8"/>
        <v>1</v>
      </c>
    </row>
    <row r="89" spans="1:14">
      <c r="A89" s="16">
        <f t="shared" si="9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 t="shared" si="5"/>
        <v>5.8376910002410041</v>
      </c>
      <c r="H89" s="16">
        <f t="shared" si="6"/>
        <v>0</v>
      </c>
      <c r="I89" s="16">
        <f t="shared" si="7"/>
        <v>0</v>
      </c>
      <c r="K89" s="16">
        <f>VLOOKUP($D89,'Growth rate'!$B$3:$S$93,6,FALSE)*VLOOKUP($F89,BY_IND_Demand_Drivers!$B$5:$J$100,7,FALSE)</f>
        <v>5.8376910002410041</v>
      </c>
      <c r="L89" s="16">
        <f>VLOOKUP($D89,'Growth rate'!$B$3:$S$93,6,FALSE)*VLOOKUP($F89,BY_IND_Demand_Drivers!$B$5:$J$100,8,FALSE)</f>
        <v>0</v>
      </c>
      <c r="M89" s="16">
        <f>VLOOKUP($D89,'Growth rate'!$B$3:$S$93,6,FALSE)*VLOOKUP($F89,BY_IND_Demand_Drivers!$B$5:$J$100,9,FALSE)</f>
        <v>0</v>
      </c>
      <c r="N89" s="49">
        <f t="shared" si="8"/>
        <v>1</v>
      </c>
    </row>
    <row r="90" spans="1:14">
      <c r="A90" s="16">
        <f t="shared" si="9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 t="shared" si="5"/>
        <v>5.9293388518064898</v>
      </c>
      <c r="H90" s="16">
        <f t="shared" si="6"/>
        <v>0</v>
      </c>
      <c r="I90" s="16">
        <f t="shared" si="7"/>
        <v>0</v>
      </c>
      <c r="K90" s="16">
        <f>VLOOKUP($D90,'Growth rate'!$B$3:$S$93,6,FALSE)*VLOOKUP($F90,BY_IND_Demand_Drivers!$B$5:$J$100,7,FALSE)</f>
        <v>5.9293388518064898</v>
      </c>
      <c r="L90" s="16">
        <f>VLOOKUP($D90,'Growth rate'!$B$3:$S$93,6,FALSE)*VLOOKUP($F90,BY_IND_Demand_Drivers!$B$5:$J$100,8,FALSE)</f>
        <v>0</v>
      </c>
      <c r="M90" s="16">
        <f>VLOOKUP($D90,'Growth rate'!$B$3:$S$93,6,FALSE)*VLOOKUP($F90,BY_IND_Demand_Drivers!$B$5:$J$100,9,FALSE)</f>
        <v>0</v>
      </c>
      <c r="N90" s="49">
        <f t="shared" si="8"/>
        <v>1</v>
      </c>
    </row>
    <row r="91" spans="1:14">
      <c r="A91" s="16">
        <f t="shared" si="9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 t="shared" si="5"/>
        <v>6.0209867033719728</v>
      </c>
      <c r="H91" s="16">
        <f t="shared" si="6"/>
        <v>0</v>
      </c>
      <c r="I91" s="16">
        <f t="shared" si="7"/>
        <v>0</v>
      </c>
      <c r="K91" s="16">
        <f>VLOOKUP($D91,'Growth rate'!$B$3:$S$93,6,FALSE)*VLOOKUP($F91,BY_IND_Demand_Drivers!$B$5:$J$100,7,FALSE)</f>
        <v>6.0209867033719728</v>
      </c>
      <c r="L91" s="16">
        <f>VLOOKUP($D91,'Growth rate'!$B$3:$S$93,6,FALSE)*VLOOKUP($F91,BY_IND_Demand_Drivers!$B$5:$J$100,8,FALSE)</f>
        <v>0</v>
      </c>
      <c r="M91" s="16">
        <f>VLOOKUP($D91,'Growth rate'!$B$3:$S$93,6,FALSE)*VLOOKUP($F91,BY_IND_Demand_Drivers!$B$5:$J$100,9,FALSE)</f>
        <v>0</v>
      </c>
      <c r="N91" s="49">
        <f t="shared" si="8"/>
        <v>1</v>
      </c>
    </row>
    <row r="92" spans="1:14">
      <c r="A92" s="16">
        <f t="shared" si="9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 t="shared" si="5"/>
        <v>5.5013710994437117</v>
      </c>
      <c r="H92" s="16">
        <f t="shared" si="6"/>
        <v>0</v>
      </c>
      <c r="I92" s="16">
        <f t="shared" si="7"/>
        <v>0</v>
      </c>
      <c r="K92" s="16">
        <f>VLOOKUP($D92,'Growth rate'!$B$3:$S$93,6,FALSE)*VLOOKUP($F92,BY_IND_Demand_Drivers!$B$5:$J$100,7,FALSE)</f>
        <v>6.1126345549374577</v>
      </c>
      <c r="L92" s="16">
        <f>VLOOKUP($D92,'Growth rate'!$B$3:$S$93,6,FALSE)*VLOOKUP($F92,BY_IND_Demand_Drivers!$B$5:$J$100,8,FALSE)</f>
        <v>0</v>
      </c>
      <c r="M92" s="16">
        <f>VLOOKUP($D92,'Growth rate'!$B$3:$S$93,6,FALSE)*VLOOKUP($F92,BY_IND_Demand_Drivers!$B$5:$J$100,9,FALSE)</f>
        <v>0</v>
      </c>
      <c r="N92" s="49">
        <f>N10</f>
        <v>0.9</v>
      </c>
    </row>
    <row r="93" spans="1:14">
      <c r="A93" s="16">
        <f t="shared" si="9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 t="shared" si="5"/>
        <v>5.52181134178762</v>
      </c>
      <c r="H93" s="16">
        <f t="shared" si="6"/>
        <v>0</v>
      </c>
      <c r="I93" s="16">
        <f t="shared" si="7"/>
        <v>0</v>
      </c>
      <c r="K93" s="16">
        <f>VLOOKUP($D93,'Growth rate'!$B$3:$S$93,6,FALSE)*VLOOKUP($F93,BY_IND_Demand_Drivers!$B$5:$J$100,7,FALSE)</f>
        <v>6.2042824065029434</v>
      </c>
      <c r="L93" s="16">
        <f>VLOOKUP($D93,'Growth rate'!$B$3:$S$93,6,FALSE)*VLOOKUP($F93,BY_IND_Demand_Drivers!$B$5:$J$100,8,FALSE)</f>
        <v>0</v>
      </c>
      <c r="M93" s="16">
        <f>VLOOKUP($D93,'Growth rate'!$B$3:$S$93,6,FALSE)*VLOOKUP($F93,BY_IND_Demand_Drivers!$B$5:$J$100,9,FALSE)</f>
        <v>0</v>
      </c>
      <c r="N93" s="49">
        <f t="shared" ref="N93:N156" si="10">N11</f>
        <v>0.89</v>
      </c>
    </row>
    <row r="94" spans="1:14">
      <c r="A94" s="16">
        <f t="shared" si="9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 t="shared" si="5"/>
        <v>5.5404186271002169</v>
      </c>
      <c r="H94" s="16">
        <f t="shared" si="6"/>
        <v>0</v>
      </c>
      <c r="I94" s="16">
        <f t="shared" si="7"/>
        <v>0</v>
      </c>
      <c r="K94" s="16">
        <f>VLOOKUP($D94,'Growth rate'!$B$3:$S$93,6,FALSE)*VLOOKUP($F94,BY_IND_Demand_Drivers!$B$5:$J$100,7,FALSE)</f>
        <v>6.2959302580684282</v>
      </c>
      <c r="L94" s="16">
        <f>VLOOKUP($D94,'Growth rate'!$B$3:$S$93,6,FALSE)*VLOOKUP($F94,BY_IND_Demand_Drivers!$B$5:$J$100,8,FALSE)</f>
        <v>0</v>
      </c>
      <c r="M94" s="16">
        <f>VLOOKUP($D94,'Growth rate'!$B$3:$S$93,6,FALSE)*VLOOKUP($F94,BY_IND_Demand_Drivers!$B$5:$J$100,9,FALSE)</f>
        <v>0</v>
      </c>
      <c r="N94" s="49">
        <f t="shared" si="10"/>
        <v>0.88</v>
      </c>
    </row>
    <row r="95" spans="1:14">
      <c r="A95" s="16">
        <f t="shared" si="9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 t="shared" si="5"/>
        <v>5.5571929553815043</v>
      </c>
      <c r="H95" s="16">
        <f t="shared" si="6"/>
        <v>0</v>
      </c>
      <c r="I95" s="16">
        <f t="shared" si="7"/>
        <v>0</v>
      </c>
      <c r="K95" s="16">
        <f>VLOOKUP($D95,'Growth rate'!$B$3:$S$93,6,FALSE)*VLOOKUP($F95,BY_IND_Demand_Drivers!$B$5:$J$100,7,FALSE)</f>
        <v>6.387578109633913</v>
      </c>
      <c r="L95" s="16">
        <f>VLOOKUP($D95,'Growth rate'!$B$3:$S$93,6,FALSE)*VLOOKUP($F95,BY_IND_Demand_Drivers!$B$5:$J$100,8,FALSE)</f>
        <v>0</v>
      </c>
      <c r="M95" s="16">
        <f>VLOOKUP($D95,'Growth rate'!$B$3:$S$93,6,FALSE)*VLOOKUP($F95,BY_IND_Demand_Drivers!$B$5:$J$100,9,FALSE)</f>
        <v>0</v>
      </c>
      <c r="N95" s="49">
        <f t="shared" si="10"/>
        <v>0.87</v>
      </c>
    </row>
    <row r="96" spans="1:14">
      <c r="A96" s="16">
        <f t="shared" si="9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 t="shared" si="5"/>
        <v>5.572134326631482</v>
      </c>
      <c r="H96" s="16">
        <f t="shared" si="6"/>
        <v>0</v>
      </c>
      <c r="I96" s="16">
        <f t="shared" si="7"/>
        <v>0</v>
      </c>
      <c r="K96" s="16">
        <f>VLOOKUP($D96,'Growth rate'!$B$3:$S$93,6,FALSE)*VLOOKUP($F96,BY_IND_Demand_Drivers!$B$5:$J$100,7,FALSE)</f>
        <v>6.4792259611993979</v>
      </c>
      <c r="L96" s="16">
        <f>VLOOKUP($D96,'Growth rate'!$B$3:$S$93,6,FALSE)*VLOOKUP($F96,BY_IND_Demand_Drivers!$B$5:$J$100,8,FALSE)</f>
        <v>0</v>
      </c>
      <c r="M96" s="16">
        <f>VLOOKUP($D96,'Growth rate'!$B$3:$S$93,6,FALSE)*VLOOKUP($F96,BY_IND_Demand_Drivers!$B$5:$J$100,9,FALSE)</f>
        <v>0</v>
      </c>
      <c r="N96" s="49">
        <f t="shared" si="10"/>
        <v>0.86</v>
      </c>
    </row>
    <row r="97" spans="1:14">
      <c r="A97" s="16">
        <f t="shared" si="9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 t="shared" si="5"/>
        <v>5.5852427408501502</v>
      </c>
      <c r="H97" s="16">
        <f t="shared" si="6"/>
        <v>0</v>
      </c>
      <c r="I97" s="16">
        <f t="shared" si="7"/>
        <v>0</v>
      </c>
      <c r="K97" s="16">
        <f>VLOOKUP($D97,'Growth rate'!$B$3:$S$93,6,FALSE)*VLOOKUP($F97,BY_IND_Demand_Drivers!$B$5:$J$100,7,FALSE)</f>
        <v>6.5708738127648827</v>
      </c>
      <c r="L97" s="16">
        <f>VLOOKUP($D97,'Growth rate'!$B$3:$S$93,6,FALSE)*VLOOKUP($F97,BY_IND_Demand_Drivers!$B$5:$J$100,8,FALSE)</f>
        <v>0</v>
      </c>
      <c r="M97" s="16">
        <f>VLOOKUP($D97,'Growth rate'!$B$3:$S$93,6,FALSE)*VLOOKUP($F97,BY_IND_Demand_Drivers!$B$5:$J$100,9,FALSE)</f>
        <v>0</v>
      </c>
      <c r="N97" s="49">
        <f t="shared" si="10"/>
        <v>0.85</v>
      </c>
    </row>
    <row r="98" spans="1:14">
      <c r="A98" s="16">
        <f t="shared" si="9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 t="shared" si="5"/>
        <v>5.5798618938766822</v>
      </c>
      <c r="H98" s="16">
        <f t="shared" si="6"/>
        <v>0</v>
      </c>
      <c r="I98" s="16">
        <f t="shared" si="7"/>
        <v>0</v>
      </c>
      <c r="K98" s="16">
        <f>VLOOKUP($D98,'Growth rate'!$B$3:$S$93,6,FALSE)*VLOOKUP($F98,BY_IND_Demand_Drivers!$B$5:$J$100,7,FALSE)</f>
        <v>6.6625216643303666</v>
      </c>
      <c r="L98" s="16">
        <f>VLOOKUP($D98,'Growth rate'!$B$3:$S$93,6,FALSE)*VLOOKUP($F98,BY_IND_Demand_Drivers!$B$5:$J$100,8,FALSE)</f>
        <v>0</v>
      </c>
      <c r="M98" s="16">
        <f>VLOOKUP($D98,'Growth rate'!$B$3:$S$93,6,FALSE)*VLOOKUP($F98,BY_IND_Demand_Drivers!$B$5:$J$100,9,FALSE)</f>
        <v>0</v>
      </c>
      <c r="N98" s="49">
        <f t="shared" si="10"/>
        <v>0.83750000000000002</v>
      </c>
    </row>
    <row r="99" spans="1:14">
      <c r="A99" s="16">
        <f t="shared" si="9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 t="shared" si="5"/>
        <v>5.5721898506140768</v>
      </c>
      <c r="H99" s="16">
        <f t="shared" si="6"/>
        <v>0</v>
      </c>
      <c r="I99" s="16">
        <f t="shared" si="7"/>
        <v>0</v>
      </c>
      <c r="K99" s="16">
        <f>VLOOKUP($D99,'Growth rate'!$B$3:$S$93,6,FALSE)*VLOOKUP($F99,BY_IND_Demand_Drivers!$B$5:$J$100,7,FALSE)</f>
        <v>6.7541695158958515</v>
      </c>
      <c r="L99" s="16">
        <f>VLOOKUP($D99,'Growth rate'!$B$3:$S$93,6,FALSE)*VLOOKUP($F99,BY_IND_Demand_Drivers!$B$5:$J$100,8,FALSE)</f>
        <v>0</v>
      </c>
      <c r="M99" s="16">
        <f>VLOOKUP($D99,'Growth rate'!$B$3:$S$93,6,FALSE)*VLOOKUP($F99,BY_IND_Demand_Drivers!$B$5:$J$100,9,FALSE)</f>
        <v>0</v>
      </c>
      <c r="N99" s="49">
        <f t="shared" si="10"/>
        <v>0.82499999999999996</v>
      </c>
    </row>
    <row r="100" spans="1:14">
      <c r="A100" s="16">
        <f t="shared" si="9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 t="shared" si="5"/>
        <v>5.5622266110623357</v>
      </c>
      <c r="H100" s="16">
        <f t="shared" si="6"/>
        <v>0</v>
      </c>
      <c r="I100" s="16">
        <f t="shared" si="7"/>
        <v>0</v>
      </c>
      <c r="K100" s="16">
        <f>VLOOKUP($D100,'Growth rate'!$B$3:$S$93,6,FALSE)*VLOOKUP($F100,BY_IND_Demand_Drivers!$B$5:$J$100,7,FALSE)</f>
        <v>6.8458173674613363</v>
      </c>
      <c r="L100" s="16">
        <f>VLOOKUP($D100,'Growth rate'!$B$3:$S$93,6,FALSE)*VLOOKUP($F100,BY_IND_Demand_Drivers!$B$5:$J$100,8,FALSE)</f>
        <v>0</v>
      </c>
      <c r="M100" s="16">
        <f>VLOOKUP($D100,'Growth rate'!$B$3:$S$93,6,FALSE)*VLOOKUP($F100,BY_IND_Demand_Drivers!$B$5:$J$100,9,FALSE)</f>
        <v>0</v>
      </c>
      <c r="N100" s="49">
        <f t="shared" si="10"/>
        <v>0.8125</v>
      </c>
    </row>
    <row r="101" spans="1:14">
      <c r="A101" s="16">
        <f t="shared" si="9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 t="shared" si="5"/>
        <v>5.5499721752214564</v>
      </c>
      <c r="H101" s="16">
        <f t="shared" si="6"/>
        <v>0</v>
      </c>
      <c r="I101" s="16">
        <f t="shared" si="7"/>
        <v>0</v>
      </c>
      <c r="K101" s="16">
        <f>VLOOKUP($D101,'Growth rate'!$B$3:$S$93,6,FALSE)*VLOOKUP($F101,BY_IND_Demand_Drivers!$B$5:$J$100,7,FALSE)</f>
        <v>6.9374652190268211</v>
      </c>
      <c r="L101" s="16">
        <f>VLOOKUP($D101,'Growth rate'!$B$3:$S$93,6,FALSE)*VLOOKUP($F101,BY_IND_Demand_Drivers!$B$5:$J$100,8,FALSE)</f>
        <v>0</v>
      </c>
      <c r="M101" s="16">
        <f>VLOOKUP($D101,'Growth rate'!$B$3:$S$93,6,FALSE)*VLOOKUP($F101,BY_IND_Demand_Drivers!$B$5:$J$100,9,FALSE)</f>
        <v>0</v>
      </c>
      <c r="N101" s="49">
        <f t="shared" si="10"/>
        <v>0.79999999999999993</v>
      </c>
    </row>
    <row r="102" spans="1:14">
      <c r="A102" s="16">
        <f t="shared" si="9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 t="shared" si="5"/>
        <v>5.5354265430914404</v>
      </c>
      <c r="H102" s="16">
        <f t="shared" si="6"/>
        <v>0</v>
      </c>
      <c r="I102" s="16">
        <f t="shared" si="7"/>
        <v>0</v>
      </c>
      <c r="K102" s="16">
        <f>VLOOKUP($D102,'Growth rate'!$B$3:$S$93,6,FALSE)*VLOOKUP($F102,BY_IND_Demand_Drivers!$B$5:$J$100,7,FALSE)</f>
        <v>7.0291130705923059</v>
      </c>
      <c r="L102" s="16">
        <f>VLOOKUP($D102,'Growth rate'!$B$3:$S$93,6,FALSE)*VLOOKUP($F102,BY_IND_Demand_Drivers!$B$5:$J$100,8,FALSE)</f>
        <v>0</v>
      </c>
      <c r="M102" s="16">
        <f>VLOOKUP($D102,'Growth rate'!$B$3:$S$93,6,FALSE)*VLOOKUP($F102,BY_IND_Demand_Drivers!$B$5:$J$100,9,FALSE)</f>
        <v>0</v>
      </c>
      <c r="N102" s="49">
        <f t="shared" si="10"/>
        <v>0.78749999999999998</v>
      </c>
    </row>
    <row r="103" spans="1:14">
      <c r="A103" s="16">
        <f t="shared" si="9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 t="shared" si="5"/>
        <v>5.518589714672288</v>
      </c>
      <c r="H103" s="16">
        <f t="shared" si="6"/>
        <v>0</v>
      </c>
      <c r="I103" s="16">
        <f t="shared" si="7"/>
        <v>0</v>
      </c>
      <c r="K103" s="16">
        <f>VLOOKUP($D103,'Growth rate'!$B$3:$S$93,6,FALSE)*VLOOKUP($F103,BY_IND_Demand_Drivers!$B$5:$J$100,7,FALSE)</f>
        <v>7.1207609221577917</v>
      </c>
      <c r="L103" s="16">
        <f>VLOOKUP($D103,'Growth rate'!$B$3:$S$93,6,FALSE)*VLOOKUP($F103,BY_IND_Demand_Drivers!$B$5:$J$100,8,FALSE)</f>
        <v>0</v>
      </c>
      <c r="M103" s="16">
        <f>VLOOKUP($D103,'Growth rate'!$B$3:$S$93,6,FALSE)*VLOOKUP($F103,BY_IND_Demand_Drivers!$B$5:$J$100,9,FALSE)</f>
        <v>0</v>
      </c>
      <c r="N103" s="49">
        <f t="shared" si="10"/>
        <v>0.77499999999999991</v>
      </c>
    </row>
    <row r="104" spans="1:14">
      <c r="A104" s="16">
        <f t="shared" si="9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 t="shared" si="5"/>
        <v>5.4994616899639981</v>
      </c>
      <c r="H104" s="16">
        <f t="shared" si="6"/>
        <v>0</v>
      </c>
      <c r="I104" s="16">
        <f t="shared" si="7"/>
        <v>0</v>
      </c>
      <c r="K104" s="16">
        <f>VLOOKUP($D104,'Growth rate'!$B$3:$S$93,6,FALSE)*VLOOKUP($F104,BY_IND_Demand_Drivers!$B$5:$J$100,7,FALSE)</f>
        <v>7.2124087737232765</v>
      </c>
      <c r="L104" s="16">
        <f>VLOOKUP($D104,'Growth rate'!$B$3:$S$93,6,FALSE)*VLOOKUP($F104,BY_IND_Demand_Drivers!$B$5:$J$100,8,FALSE)</f>
        <v>0</v>
      </c>
      <c r="M104" s="16">
        <f>VLOOKUP($D104,'Growth rate'!$B$3:$S$93,6,FALSE)*VLOOKUP($F104,BY_IND_Demand_Drivers!$B$5:$J$100,9,FALSE)</f>
        <v>0</v>
      </c>
      <c r="N104" s="49">
        <f t="shared" si="10"/>
        <v>0.76249999999999996</v>
      </c>
    </row>
    <row r="105" spans="1:14">
      <c r="A105" s="16">
        <f t="shared" si="9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 t="shared" si="5"/>
        <v>5.4780424689665708</v>
      </c>
      <c r="H105" s="16">
        <f t="shared" si="6"/>
        <v>0</v>
      </c>
      <c r="I105" s="16">
        <f t="shared" si="7"/>
        <v>0</v>
      </c>
      <c r="K105" s="16">
        <f>VLOOKUP($D105,'Growth rate'!$B$3:$S$93,6,FALSE)*VLOOKUP($F105,BY_IND_Demand_Drivers!$B$5:$J$100,7,FALSE)</f>
        <v>7.3040566252887613</v>
      </c>
      <c r="L105" s="16">
        <f>VLOOKUP($D105,'Growth rate'!$B$3:$S$93,6,FALSE)*VLOOKUP($F105,BY_IND_Demand_Drivers!$B$5:$J$100,8,FALSE)</f>
        <v>0</v>
      </c>
      <c r="M105" s="16">
        <f>VLOOKUP($D105,'Growth rate'!$B$3:$S$93,6,FALSE)*VLOOKUP($F105,BY_IND_Demand_Drivers!$B$5:$J$100,9,FALSE)</f>
        <v>0</v>
      </c>
      <c r="N105" s="49">
        <f t="shared" si="10"/>
        <v>0.75</v>
      </c>
    </row>
    <row r="106" spans="1:14">
      <c r="A106" s="16">
        <f t="shared" si="9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 t="shared" si="5"/>
        <v>5.454332051680006</v>
      </c>
      <c r="H106" s="16">
        <f t="shared" si="6"/>
        <v>0</v>
      </c>
      <c r="I106" s="16">
        <f t="shared" si="7"/>
        <v>0</v>
      </c>
      <c r="K106" s="16">
        <f>VLOOKUP($D106,'Growth rate'!$B$3:$S$93,6,FALSE)*VLOOKUP($F106,BY_IND_Demand_Drivers!$B$5:$J$100,7,FALSE)</f>
        <v>7.3957044768542461</v>
      </c>
      <c r="L106" s="16">
        <f>VLOOKUP($D106,'Growth rate'!$B$3:$S$93,6,FALSE)*VLOOKUP($F106,BY_IND_Demand_Drivers!$B$5:$J$100,8,FALSE)</f>
        <v>0</v>
      </c>
      <c r="M106" s="16">
        <f>VLOOKUP($D106,'Growth rate'!$B$3:$S$93,6,FALSE)*VLOOKUP($F106,BY_IND_Demand_Drivers!$B$5:$J$100,9,FALSE)</f>
        <v>0</v>
      </c>
      <c r="N106" s="49">
        <f t="shared" si="10"/>
        <v>0.73749999999999993</v>
      </c>
    </row>
    <row r="107" spans="1:14">
      <c r="A107" s="16">
        <f t="shared" si="9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 t="shared" si="5"/>
        <v>5.4283304381043047</v>
      </c>
      <c r="H107" s="16">
        <f t="shared" si="6"/>
        <v>0</v>
      </c>
      <c r="I107" s="16">
        <f t="shared" si="7"/>
        <v>0</v>
      </c>
      <c r="K107" s="16">
        <f>VLOOKUP($D107,'Growth rate'!$B$3:$S$93,6,FALSE)*VLOOKUP($F107,BY_IND_Demand_Drivers!$B$5:$J$100,7,FALSE)</f>
        <v>7.487352328419731</v>
      </c>
      <c r="L107" s="16">
        <f>VLOOKUP($D107,'Growth rate'!$B$3:$S$93,6,FALSE)*VLOOKUP($F107,BY_IND_Demand_Drivers!$B$5:$J$100,8,FALSE)</f>
        <v>0</v>
      </c>
      <c r="M107" s="16">
        <f>VLOOKUP($D107,'Growth rate'!$B$3:$S$93,6,FALSE)*VLOOKUP($F107,BY_IND_Demand_Drivers!$B$5:$J$100,9,FALSE)</f>
        <v>0</v>
      </c>
      <c r="N107" s="49">
        <f t="shared" si="10"/>
        <v>0.72499999999999998</v>
      </c>
    </row>
    <row r="108" spans="1:14">
      <c r="A108" s="16">
        <f t="shared" si="9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 t="shared" si="5"/>
        <v>5.4000376282394651</v>
      </c>
      <c r="H108" s="16">
        <f t="shared" si="6"/>
        <v>0</v>
      </c>
      <c r="I108" s="16">
        <f t="shared" si="7"/>
        <v>0</v>
      </c>
      <c r="K108" s="16">
        <f>VLOOKUP($D108,'Growth rate'!$B$3:$S$93,6,FALSE)*VLOOKUP($F108,BY_IND_Demand_Drivers!$B$5:$J$100,7,FALSE)</f>
        <v>7.5790001799852149</v>
      </c>
      <c r="L108" s="16">
        <f>VLOOKUP($D108,'Growth rate'!$B$3:$S$93,6,FALSE)*VLOOKUP($F108,BY_IND_Demand_Drivers!$B$5:$J$100,8,FALSE)</f>
        <v>0</v>
      </c>
      <c r="M108" s="16">
        <f>VLOOKUP($D108,'Growth rate'!$B$3:$S$93,6,FALSE)*VLOOKUP($F108,BY_IND_Demand_Drivers!$B$5:$J$100,9,FALSE)</f>
        <v>0</v>
      </c>
      <c r="N108" s="49">
        <f t="shared" si="10"/>
        <v>0.71249999999999991</v>
      </c>
    </row>
    <row r="109" spans="1:14">
      <c r="A109" s="16">
        <f t="shared" si="9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 t="shared" si="5"/>
        <v>5.3694536220854898</v>
      </c>
      <c r="H109" s="16">
        <f t="shared" si="6"/>
        <v>0</v>
      </c>
      <c r="I109" s="16">
        <f t="shared" si="7"/>
        <v>0</v>
      </c>
      <c r="K109" s="16">
        <f>VLOOKUP($D109,'Growth rate'!$B$3:$S$93,6,FALSE)*VLOOKUP($F109,BY_IND_Demand_Drivers!$B$5:$J$100,7,FALSE)</f>
        <v>7.6706480315506997</v>
      </c>
      <c r="L109" s="16">
        <f>VLOOKUP($D109,'Growth rate'!$B$3:$S$93,6,FALSE)*VLOOKUP($F109,BY_IND_Demand_Drivers!$B$5:$J$100,8,FALSE)</f>
        <v>0</v>
      </c>
      <c r="M109" s="16">
        <f>VLOOKUP($D109,'Growth rate'!$B$3:$S$93,6,FALSE)*VLOOKUP($F109,BY_IND_Demand_Drivers!$B$5:$J$100,9,FALSE)</f>
        <v>0</v>
      </c>
      <c r="N109" s="49">
        <f t="shared" si="10"/>
        <v>0.7</v>
      </c>
    </row>
    <row r="110" spans="1:14">
      <c r="A110" s="16">
        <f t="shared" si="9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 t="shared" si="5"/>
        <v>5.3365784196423771</v>
      </c>
      <c r="H110" s="16">
        <f t="shared" si="6"/>
        <v>0</v>
      </c>
      <c r="I110" s="16">
        <f t="shared" si="7"/>
        <v>0</v>
      </c>
      <c r="K110" s="16">
        <f>VLOOKUP($D110,'Growth rate'!$B$3:$S$93,6,FALSE)*VLOOKUP($F110,BY_IND_Demand_Drivers!$B$5:$J$100,7,FALSE)</f>
        <v>7.7622958831161846</v>
      </c>
      <c r="L110" s="16">
        <f>VLOOKUP($D110,'Growth rate'!$B$3:$S$93,6,FALSE)*VLOOKUP($F110,BY_IND_Demand_Drivers!$B$5:$J$100,8,FALSE)</f>
        <v>0</v>
      </c>
      <c r="M110" s="16">
        <f>VLOOKUP($D110,'Growth rate'!$B$3:$S$93,6,FALSE)*VLOOKUP($F110,BY_IND_Demand_Drivers!$B$5:$J$100,9,FALSE)</f>
        <v>0</v>
      </c>
      <c r="N110" s="49">
        <f t="shared" si="10"/>
        <v>0.6875</v>
      </c>
    </row>
    <row r="111" spans="1:14">
      <c r="A111" s="16">
        <f t="shared" si="9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 t="shared" si="5"/>
        <v>5.3014120209101261</v>
      </c>
      <c r="H111" s="16">
        <f t="shared" si="6"/>
        <v>0</v>
      </c>
      <c r="I111" s="16">
        <f t="shared" si="7"/>
        <v>0</v>
      </c>
      <c r="K111" s="16">
        <f>VLOOKUP($D111,'Growth rate'!$B$3:$S$93,6,FALSE)*VLOOKUP($F111,BY_IND_Demand_Drivers!$B$5:$J$100,7,FALSE)</f>
        <v>7.8539437346816694</v>
      </c>
      <c r="L111" s="16">
        <f>VLOOKUP($D111,'Growth rate'!$B$3:$S$93,6,FALSE)*VLOOKUP($F111,BY_IND_Demand_Drivers!$B$5:$J$100,8,FALSE)</f>
        <v>0</v>
      </c>
      <c r="M111" s="16">
        <f>VLOOKUP($D111,'Growth rate'!$B$3:$S$93,6,FALSE)*VLOOKUP($F111,BY_IND_Demand_Drivers!$B$5:$J$100,9,FALSE)</f>
        <v>0</v>
      </c>
      <c r="N111" s="49">
        <f t="shared" si="10"/>
        <v>0.67499999999999993</v>
      </c>
    </row>
    <row r="112" spans="1:14">
      <c r="A112" s="16">
        <f t="shared" si="9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 t="shared" si="5"/>
        <v>5.2639544258887394</v>
      </c>
      <c r="H112" s="16">
        <f t="shared" si="6"/>
        <v>0</v>
      </c>
      <c r="I112" s="16">
        <f t="shared" si="7"/>
        <v>0</v>
      </c>
      <c r="K112" s="16">
        <f>VLOOKUP($D112,'Growth rate'!$B$3:$S$93,6,FALSE)*VLOOKUP($F112,BY_IND_Demand_Drivers!$B$5:$J$100,7,FALSE)</f>
        <v>7.9455915862471542</v>
      </c>
      <c r="L112" s="16">
        <f>VLOOKUP($D112,'Growth rate'!$B$3:$S$93,6,FALSE)*VLOOKUP($F112,BY_IND_Demand_Drivers!$B$5:$J$100,8,FALSE)</f>
        <v>0</v>
      </c>
      <c r="M112" s="16">
        <f>VLOOKUP($D112,'Growth rate'!$B$3:$S$93,6,FALSE)*VLOOKUP($F112,BY_IND_Demand_Drivers!$B$5:$J$100,9,FALSE)</f>
        <v>0</v>
      </c>
      <c r="N112" s="49">
        <f t="shared" si="10"/>
        <v>0.66249999999999998</v>
      </c>
    </row>
    <row r="113" spans="1:14">
      <c r="A113" s="16">
        <f t="shared" si="9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 t="shared" si="5"/>
        <v>5.2242056345782144</v>
      </c>
      <c r="H113" s="16">
        <f t="shared" si="6"/>
        <v>0</v>
      </c>
      <c r="I113" s="16">
        <f t="shared" si="7"/>
        <v>0</v>
      </c>
      <c r="K113" s="16">
        <f>VLOOKUP($D113,'Growth rate'!$B$3:$S$93,6,FALSE)*VLOOKUP($F113,BY_IND_Demand_Drivers!$B$5:$J$100,7,FALSE)</f>
        <v>8.0372394378126391</v>
      </c>
      <c r="L113" s="16">
        <f>VLOOKUP($D113,'Growth rate'!$B$3:$S$93,6,FALSE)*VLOOKUP($F113,BY_IND_Demand_Drivers!$B$5:$J$100,8,FALSE)</f>
        <v>0</v>
      </c>
      <c r="M113" s="16">
        <f>VLOOKUP($D113,'Growth rate'!$B$3:$S$93,6,FALSE)*VLOOKUP($F113,BY_IND_Demand_Drivers!$B$5:$J$100,9,FALSE)</f>
        <v>0</v>
      </c>
      <c r="N113" s="49">
        <f t="shared" si="10"/>
        <v>0.64999999999999991</v>
      </c>
    </row>
    <row r="114" spans="1:14">
      <c r="A114" s="16">
        <f t="shared" si="9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 t="shared" si="5"/>
        <v>5.1821656469785538</v>
      </c>
      <c r="H114" s="16">
        <f t="shared" si="6"/>
        <v>0</v>
      </c>
      <c r="I114" s="16">
        <f t="shared" si="7"/>
        <v>0</v>
      </c>
      <c r="K114" s="16">
        <f>VLOOKUP($D114,'Growth rate'!$B$3:$S$93,6,FALSE)*VLOOKUP($F114,BY_IND_Demand_Drivers!$B$5:$J$100,7,FALSE)</f>
        <v>8.1288872893781239</v>
      </c>
      <c r="L114" s="16">
        <f>VLOOKUP($D114,'Growth rate'!$B$3:$S$93,6,FALSE)*VLOOKUP($F114,BY_IND_Demand_Drivers!$B$5:$J$100,8,FALSE)</f>
        <v>0</v>
      </c>
      <c r="M114" s="16">
        <f>VLOOKUP($D114,'Growth rate'!$B$3:$S$93,6,FALSE)*VLOOKUP($F114,BY_IND_Demand_Drivers!$B$5:$J$100,9,FALSE)</f>
        <v>0</v>
      </c>
      <c r="N114" s="49">
        <f t="shared" si="10"/>
        <v>0.63749999999999996</v>
      </c>
    </row>
    <row r="115" spans="1:14">
      <c r="A115" s="16">
        <f t="shared" si="9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 t="shared" si="5"/>
        <v>5.1378344630897557</v>
      </c>
      <c r="H115" s="16">
        <f t="shared" si="6"/>
        <v>0</v>
      </c>
      <c r="I115" s="16">
        <f t="shared" si="7"/>
        <v>0</v>
      </c>
      <c r="K115" s="16">
        <f>VLOOKUP($D115,'Growth rate'!$B$3:$S$93,6,FALSE)*VLOOKUP($F115,BY_IND_Demand_Drivers!$B$5:$J$100,7,FALSE)</f>
        <v>8.2205351409436087</v>
      </c>
      <c r="L115" s="16">
        <f>VLOOKUP($D115,'Growth rate'!$B$3:$S$93,6,FALSE)*VLOOKUP($F115,BY_IND_Demand_Drivers!$B$5:$J$100,8,FALSE)</f>
        <v>0</v>
      </c>
      <c r="M115" s="16">
        <f>VLOOKUP($D115,'Growth rate'!$B$3:$S$93,6,FALSE)*VLOOKUP($F115,BY_IND_Demand_Drivers!$B$5:$J$100,9,FALSE)</f>
        <v>0</v>
      </c>
      <c r="N115" s="49">
        <f t="shared" si="10"/>
        <v>0.625</v>
      </c>
    </row>
    <row r="116" spans="1:14">
      <c r="A116" s="16">
        <f t="shared" si="9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 t="shared" si="5"/>
        <v>5.0912120829118193</v>
      </c>
      <c r="H116" s="16">
        <f t="shared" si="6"/>
        <v>0</v>
      </c>
      <c r="I116" s="16">
        <f t="shared" si="7"/>
        <v>0</v>
      </c>
      <c r="K116" s="16">
        <f>VLOOKUP($D116,'Growth rate'!$B$3:$S$93,6,FALSE)*VLOOKUP($F116,BY_IND_Demand_Drivers!$B$5:$J$100,7,FALSE)</f>
        <v>8.3121829925090935</v>
      </c>
      <c r="L116" s="16">
        <f>VLOOKUP($D116,'Growth rate'!$B$3:$S$93,6,FALSE)*VLOOKUP($F116,BY_IND_Demand_Drivers!$B$5:$J$100,8,FALSE)</f>
        <v>0</v>
      </c>
      <c r="M116" s="16">
        <f>VLOOKUP($D116,'Growth rate'!$B$3:$S$93,6,FALSE)*VLOOKUP($F116,BY_IND_Demand_Drivers!$B$5:$J$100,9,FALSE)</f>
        <v>0</v>
      </c>
      <c r="N116" s="49">
        <f t="shared" si="10"/>
        <v>0.61249999999999993</v>
      </c>
    </row>
    <row r="117" spans="1:14">
      <c r="A117" s="16">
        <f t="shared" si="9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 t="shared" si="5"/>
        <v>5.0422985064447472</v>
      </c>
      <c r="H117" s="16">
        <f t="shared" si="6"/>
        <v>0</v>
      </c>
      <c r="I117" s="16">
        <f t="shared" si="7"/>
        <v>0</v>
      </c>
      <c r="K117" s="16">
        <f>VLOOKUP($D117,'Growth rate'!$B$3:$S$93,6,FALSE)*VLOOKUP($F117,BY_IND_Demand_Drivers!$B$5:$J$100,7,FALSE)</f>
        <v>8.4038308440745784</v>
      </c>
      <c r="L117" s="16">
        <f>VLOOKUP($D117,'Growth rate'!$B$3:$S$93,6,FALSE)*VLOOKUP($F117,BY_IND_Demand_Drivers!$B$5:$J$100,8,FALSE)</f>
        <v>0</v>
      </c>
      <c r="M117" s="16">
        <f>VLOOKUP($D117,'Growth rate'!$B$3:$S$93,6,FALSE)*VLOOKUP($F117,BY_IND_Demand_Drivers!$B$5:$J$100,9,FALSE)</f>
        <v>0</v>
      </c>
      <c r="N117" s="49">
        <f t="shared" si="10"/>
        <v>0.6</v>
      </c>
    </row>
    <row r="118" spans="1:14">
      <c r="A118" s="16">
        <f t="shared" si="9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 t="shared" si="5"/>
        <v>5.1229752825478627</v>
      </c>
      <c r="H118" s="16">
        <f t="shared" si="6"/>
        <v>0</v>
      </c>
      <c r="I118" s="16">
        <f t="shared" si="7"/>
        <v>0</v>
      </c>
      <c r="K118" s="16">
        <f>VLOOKUP($D118,'Growth rate'!$B$3:$S$93,6,FALSE)*VLOOKUP($F118,BY_IND_Demand_Drivers!$B$5:$J$100,7,FALSE)</f>
        <v>8.5382921375797718</v>
      </c>
      <c r="L118" s="16">
        <f>VLOOKUP($D118,'Growth rate'!$B$3:$S$93,6,FALSE)*VLOOKUP($F118,BY_IND_Demand_Drivers!$B$5:$J$100,8,FALSE)</f>
        <v>0</v>
      </c>
      <c r="M118" s="16">
        <f>VLOOKUP($D118,'Growth rate'!$B$3:$S$93,6,FALSE)*VLOOKUP($F118,BY_IND_Demand_Drivers!$B$5:$J$100,9,FALSE)</f>
        <v>0</v>
      </c>
      <c r="N118" s="49">
        <f t="shared" si="10"/>
        <v>0.6</v>
      </c>
    </row>
    <row r="119" spans="1:14">
      <c r="A119" s="16">
        <f t="shared" si="9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 t="shared" si="5"/>
        <v>5.2049428870686283</v>
      </c>
      <c r="H119" s="16">
        <f t="shared" si="6"/>
        <v>0</v>
      </c>
      <c r="I119" s="16">
        <f t="shared" si="7"/>
        <v>0</v>
      </c>
      <c r="K119" s="16">
        <f>VLOOKUP($D119,'Growth rate'!$B$3:$S$93,6,FALSE)*VLOOKUP($F119,BY_IND_Demand_Drivers!$B$5:$J$100,7,FALSE)</f>
        <v>8.6749048117810474</v>
      </c>
      <c r="L119" s="16">
        <f>VLOOKUP($D119,'Growth rate'!$B$3:$S$93,6,FALSE)*VLOOKUP($F119,BY_IND_Demand_Drivers!$B$5:$J$100,8,FALSE)</f>
        <v>0</v>
      </c>
      <c r="M119" s="16">
        <f>VLOOKUP($D119,'Growth rate'!$B$3:$S$93,6,FALSE)*VLOOKUP($F119,BY_IND_Demand_Drivers!$B$5:$J$100,9,FALSE)</f>
        <v>0</v>
      </c>
      <c r="N119" s="49">
        <f t="shared" si="10"/>
        <v>0.6</v>
      </c>
    </row>
    <row r="120" spans="1:14">
      <c r="A120" s="16">
        <f t="shared" si="9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 t="shared" si="5"/>
        <v>5.2882219732617264</v>
      </c>
      <c r="H120" s="16">
        <f t="shared" si="6"/>
        <v>0</v>
      </c>
      <c r="I120" s="16">
        <f t="shared" si="7"/>
        <v>0</v>
      </c>
      <c r="K120" s="16">
        <f>VLOOKUP($D120,'Growth rate'!$B$3:$S$93,6,FALSE)*VLOOKUP($F120,BY_IND_Demand_Drivers!$B$5:$J$100,7,FALSE)</f>
        <v>8.8137032887695437</v>
      </c>
      <c r="L120" s="16">
        <f>VLOOKUP($D120,'Growth rate'!$B$3:$S$93,6,FALSE)*VLOOKUP($F120,BY_IND_Demand_Drivers!$B$5:$J$100,8,FALSE)</f>
        <v>0</v>
      </c>
      <c r="M120" s="16">
        <f>VLOOKUP($D120,'Growth rate'!$B$3:$S$93,6,FALSE)*VLOOKUP($F120,BY_IND_Demand_Drivers!$B$5:$J$100,9,FALSE)</f>
        <v>0</v>
      </c>
      <c r="N120" s="49">
        <f t="shared" si="10"/>
        <v>0.6</v>
      </c>
    </row>
    <row r="121" spans="1:14">
      <c r="A121" s="16">
        <f t="shared" si="9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 t="shared" si="5"/>
        <v>5.3728335248339141</v>
      </c>
      <c r="H121" s="16">
        <f t="shared" si="6"/>
        <v>0</v>
      </c>
      <c r="I121" s="16">
        <f t="shared" si="7"/>
        <v>0</v>
      </c>
      <c r="K121" s="16">
        <f>VLOOKUP($D121,'Growth rate'!$B$3:$S$93,6,FALSE)*VLOOKUP($F121,BY_IND_Demand_Drivers!$B$5:$J$100,7,FALSE)</f>
        <v>8.9547225413898577</v>
      </c>
      <c r="L121" s="16">
        <f>VLOOKUP($D121,'Growth rate'!$B$3:$S$93,6,FALSE)*VLOOKUP($F121,BY_IND_Demand_Drivers!$B$5:$J$100,8,FALSE)</f>
        <v>0</v>
      </c>
      <c r="M121" s="16">
        <f>VLOOKUP($D121,'Growth rate'!$B$3:$S$93,6,FALSE)*VLOOKUP($F121,BY_IND_Demand_Drivers!$B$5:$J$100,9,FALSE)</f>
        <v>0</v>
      </c>
      <c r="N121" s="49">
        <f t="shared" si="10"/>
        <v>0.6</v>
      </c>
    </row>
    <row r="122" spans="1:14">
      <c r="A122" s="16">
        <f t="shared" si="9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 t="shared" si="5"/>
        <v>5.4587988612312559</v>
      </c>
      <c r="H122" s="16">
        <f t="shared" si="6"/>
        <v>0</v>
      </c>
      <c r="I122" s="16">
        <f t="shared" si="7"/>
        <v>0</v>
      </c>
      <c r="K122" s="16">
        <f>VLOOKUP($D122,'Growth rate'!$B$3:$S$93,6,FALSE)*VLOOKUP($F122,BY_IND_Demand_Drivers!$B$5:$J$100,7,FALSE)</f>
        <v>9.0979981020520935</v>
      </c>
      <c r="L122" s="16">
        <f>VLOOKUP($D122,'Growth rate'!$B$3:$S$93,6,FALSE)*VLOOKUP($F122,BY_IND_Demand_Drivers!$B$5:$J$100,8,FALSE)</f>
        <v>0</v>
      </c>
      <c r="M122" s="16">
        <f>VLOOKUP($D122,'Growth rate'!$B$3:$S$93,6,FALSE)*VLOOKUP($F122,BY_IND_Demand_Drivers!$B$5:$J$100,9,FALSE)</f>
        <v>0</v>
      </c>
      <c r="N122" s="49">
        <f t="shared" si="10"/>
        <v>0.6</v>
      </c>
    </row>
    <row r="123" spans="1:14">
      <c r="A123" s="16">
        <f t="shared" si="9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 t="shared" si="5"/>
        <v>5.5461396430109566</v>
      </c>
      <c r="H123" s="16">
        <f t="shared" si="6"/>
        <v>0</v>
      </c>
      <c r="I123" s="16">
        <f t="shared" si="7"/>
        <v>0</v>
      </c>
      <c r="K123" s="16">
        <f>VLOOKUP($D123,'Growth rate'!$B$3:$S$93,6,FALSE)*VLOOKUP($F123,BY_IND_Demand_Drivers!$B$5:$J$100,7,FALSE)</f>
        <v>9.2435660716849277</v>
      </c>
      <c r="L123" s="16">
        <f>VLOOKUP($D123,'Growth rate'!$B$3:$S$93,6,FALSE)*VLOOKUP($F123,BY_IND_Demand_Drivers!$B$5:$J$100,8,FALSE)</f>
        <v>0</v>
      </c>
      <c r="M123" s="16">
        <f>VLOOKUP($D123,'Growth rate'!$B$3:$S$93,6,FALSE)*VLOOKUP($F123,BY_IND_Demand_Drivers!$B$5:$J$100,9,FALSE)</f>
        <v>0</v>
      </c>
      <c r="N123" s="49">
        <f t="shared" si="10"/>
        <v>0.6</v>
      </c>
    </row>
    <row r="124" spans="1:14">
      <c r="A124" s="16">
        <f t="shared" si="9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 t="shared" si="5"/>
        <v>5.6348778772991324</v>
      </c>
      <c r="H124" s="16">
        <f t="shared" si="6"/>
        <v>0</v>
      </c>
      <c r="I124" s="16">
        <f t="shared" si="7"/>
        <v>0</v>
      </c>
      <c r="K124" s="16">
        <f>VLOOKUP($D124,'Growth rate'!$B$3:$S$93,6,FALSE)*VLOOKUP($F124,BY_IND_Demand_Drivers!$B$5:$J$100,7,FALSE)</f>
        <v>9.3914631288318873</v>
      </c>
      <c r="L124" s="16">
        <f>VLOOKUP($D124,'Growth rate'!$B$3:$S$93,6,FALSE)*VLOOKUP($F124,BY_IND_Demand_Drivers!$B$5:$J$100,8,FALSE)</f>
        <v>0</v>
      </c>
      <c r="M124" s="16">
        <f>VLOOKUP($D124,'Growth rate'!$B$3:$S$93,6,FALSE)*VLOOKUP($F124,BY_IND_Demand_Drivers!$B$5:$J$100,9,FALSE)</f>
        <v>0</v>
      </c>
      <c r="N124" s="49">
        <f t="shared" si="10"/>
        <v>0.6</v>
      </c>
    </row>
    <row r="125" spans="1:14">
      <c r="A125" s="16">
        <f t="shared" si="9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 t="shared" si="5"/>
        <v>5.725035923335918</v>
      </c>
      <c r="H125" s="16">
        <f t="shared" si="6"/>
        <v>0</v>
      </c>
      <c r="I125" s="16">
        <f t="shared" si="7"/>
        <v>0</v>
      </c>
      <c r="K125" s="16">
        <f>VLOOKUP($D125,'Growth rate'!$B$3:$S$93,6,FALSE)*VLOOKUP($F125,BY_IND_Demand_Drivers!$B$5:$J$100,7,FALSE)</f>
        <v>9.5417265388931973</v>
      </c>
      <c r="L125" s="16">
        <f>VLOOKUP($D125,'Growth rate'!$B$3:$S$93,6,FALSE)*VLOOKUP($F125,BY_IND_Demand_Drivers!$B$5:$J$100,8,FALSE)</f>
        <v>0</v>
      </c>
      <c r="M125" s="16">
        <f>VLOOKUP($D125,'Growth rate'!$B$3:$S$93,6,FALSE)*VLOOKUP($F125,BY_IND_Demand_Drivers!$B$5:$J$100,9,FALSE)</f>
        <v>0</v>
      </c>
      <c r="N125" s="49">
        <f t="shared" si="10"/>
        <v>0.6</v>
      </c>
    </row>
    <row r="126" spans="1:14">
      <c r="A126" s="16">
        <f t="shared" si="9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 t="shared" si="5"/>
        <v>5.8166364981092942</v>
      </c>
      <c r="H126" s="16">
        <f t="shared" si="6"/>
        <v>0</v>
      </c>
      <c r="I126" s="16">
        <f t="shared" si="7"/>
        <v>0</v>
      </c>
      <c r="K126" s="16">
        <f>VLOOKUP($D126,'Growth rate'!$B$3:$S$93,6,FALSE)*VLOOKUP($F126,BY_IND_Demand_Drivers!$B$5:$J$100,7,FALSE)</f>
        <v>9.69439416351549</v>
      </c>
      <c r="L126" s="16">
        <f>VLOOKUP($D126,'Growth rate'!$B$3:$S$93,6,FALSE)*VLOOKUP($F126,BY_IND_Demand_Drivers!$B$5:$J$100,8,FALSE)</f>
        <v>0</v>
      </c>
      <c r="M126" s="16">
        <f>VLOOKUP($D126,'Growth rate'!$B$3:$S$93,6,FALSE)*VLOOKUP($F126,BY_IND_Demand_Drivers!$B$5:$J$100,9,FALSE)</f>
        <v>0</v>
      </c>
      <c r="N126" s="49">
        <f t="shared" si="10"/>
        <v>0.6</v>
      </c>
    </row>
    <row r="127" spans="1:14">
      <c r="A127" s="16">
        <f t="shared" si="9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 t="shared" si="5"/>
        <v>5.9097026820790424</v>
      </c>
      <c r="H127" s="16">
        <f t="shared" si="6"/>
        <v>0</v>
      </c>
      <c r="I127" s="16">
        <f t="shared" si="7"/>
        <v>0</v>
      </c>
      <c r="K127" s="16">
        <f>VLOOKUP($D127,'Growth rate'!$B$3:$S$93,6,FALSE)*VLOOKUP($F127,BY_IND_Demand_Drivers!$B$5:$J$100,7,FALSE)</f>
        <v>9.8495044701317376</v>
      </c>
      <c r="L127" s="16">
        <f>VLOOKUP($D127,'Growth rate'!$B$3:$S$93,6,FALSE)*VLOOKUP($F127,BY_IND_Demand_Drivers!$B$5:$J$100,8,FALSE)</f>
        <v>0</v>
      </c>
      <c r="M127" s="16">
        <f>VLOOKUP($D127,'Growth rate'!$B$3:$S$93,6,FALSE)*VLOOKUP($F127,BY_IND_Demand_Drivers!$B$5:$J$100,9,FALSE)</f>
        <v>0</v>
      </c>
      <c r="N127" s="49">
        <f t="shared" si="10"/>
        <v>0.6</v>
      </c>
    </row>
    <row r="128" spans="1:14">
      <c r="A128" s="16">
        <f t="shared" si="9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 t="shared" si="5"/>
        <v>6.0042579249923067</v>
      </c>
      <c r="H128" s="16">
        <f t="shared" si="6"/>
        <v>0</v>
      </c>
      <c r="I128" s="16">
        <f t="shared" si="7"/>
        <v>0</v>
      </c>
      <c r="K128" s="16">
        <f>VLOOKUP($D128,'Growth rate'!$B$3:$S$93,6,FALSE)*VLOOKUP($F128,BY_IND_Demand_Drivers!$B$5:$J$100,7,FALSE)</f>
        <v>10.007096541653844</v>
      </c>
      <c r="L128" s="16">
        <f>VLOOKUP($D128,'Growth rate'!$B$3:$S$93,6,FALSE)*VLOOKUP($F128,BY_IND_Demand_Drivers!$B$5:$J$100,8,FALSE)</f>
        <v>0</v>
      </c>
      <c r="M128" s="16">
        <f>VLOOKUP($D128,'Growth rate'!$B$3:$S$93,6,FALSE)*VLOOKUP($F128,BY_IND_Demand_Drivers!$B$5:$J$100,9,FALSE)</f>
        <v>0</v>
      </c>
      <c r="N128" s="49">
        <f t="shared" si="10"/>
        <v>0.6</v>
      </c>
    </row>
    <row r="129" spans="1:14">
      <c r="A129" s="16">
        <f t="shared" si="9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 t="shared" si="5"/>
        <v>6.1003260517921838</v>
      </c>
      <c r="H129" s="16">
        <f t="shared" si="6"/>
        <v>0</v>
      </c>
      <c r="I129" s="16">
        <f t="shared" si="7"/>
        <v>0</v>
      </c>
      <c r="K129" s="16">
        <f>VLOOKUP($D129,'Growth rate'!$B$3:$S$93,6,FALSE)*VLOOKUP($F129,BY_IND_Demand_Drivers!$B$5:$J$100,7,FALSE)</f>
        <v>10.167210086320306</v>
      </c>
      <c r="L129" s="16">
        <f>VLOOKUP($D129,'Growth rate'!$B$3:$S$93,6,FALSE)*VLOOKUP($F129,BY_IND_Demand_Drivers!$B$5:$J$100,8,FALSE)</f>
        <v>0</v>
      </c>
      <c r="M129" s="16">
        <f>VLOOKUP($D129,'Growth rate'!$B$3:$S$93,6,FALSE)*VLOOKUP($F129,BY_IND_Demand_Drivers!$B$5:$J$100,9,FALSE)</f>
        <v>0</v>
      </c>
      <c r="N129" s="49">
        <f t="shared" si="10"/>
        <v>0.6</v>
      </c>
    </row>
    <row r="130" spans="1:14">
      <c r="A130" s="16">
        <f t="shared" si="9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 t="shared" si="5"/>
        <v>6.1979312686208594</v>
      </c>
      <c r="H130" s="16">
        <f t="shared" si="6"/>
        <v>0</v>
      </c>
      <c r="I130" s="16">
        <f t="shared" si="7"/>
        <v>0</v>
      </c>
      <c r="K130" s="16">
        <f>VLOOKUP($D130,'Growth rate'!$B$3:$S$93,6,FALSE)*VLOOKUP($F130,BY_IND_Demand_Drivers!$B$5:$J$100,7,FALSE)</f>
        <v>10.329885447701432</v>
      </c>
      <c r="L130" s="16">
        <f>VLOOKUP($D130,'Growth rate'!$B$3:$S$93,6,FALSE)*VLOOKUP($F130,BY_IND_Demand_Drivers!$B$5:$J$100,8,FALSE)</f>
        <v>0</v>
      </c>
      <c r="M130" s="16">
        <f>VLOOKUP($D130,'Growth rate'!$B$3:$S$93,6,FALSE)*VLOOKUP($F130,BY_IND_Demand_Drivers!$B$5:$J$100,9,FALSE)</f>
        <v>0</v>
      </c>
      <c r="N130" s="49">
        <f t="shared" si="10"/>
        <v>0.6</v>
      </c>
    </row>
    <row r="131" spans="1:14">
      <c r="A131" s="16">
        <f t="shared" si="9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 t="shared" si="5"/>
        <v>6.2970981689187928</v>
      </c>
      <c r="H131" s="16">
        <f t="shared" si="6"/>
        <v>0</v>
      </c>
      <c r="I131" s="16">
        <f t="shared" si="7"/>
        <v>0</v>
      </c>
      <c r="K131" s="16">
        <f>VLOOKUP($D131,'Growth rate'!$B$3:$S$93,6,FALSE)*VLOOKUP($F131,BY_IND_Demand_Drivers!$B$5:$J$100,7,FALSE)</f>
        <v>10.495163614864655</v>
      </c>
      <c r="L131" s="16">
        <f>VLOOKUP($D131,'Growth rate'!$B$3:$S$93,6,FALSE)*VLOOKUP($F131,BY_IND_Demand_Drivers!$B$5:$J$100,8,FALSE)</f>
        <v>0</v>
      </c>
      <c r="M131" s="16">
        <f>VLOOKUP($D131,'Growth rate'!$B$3:$S$93,6,FALSE)*VLOOKUP($F131,BY_IND_Demand_Drivers!$B$5:$J$100,9,FALSE)</f>
        <v>0</v>
      </c>
      <c r="N131" s="49">
        <f t="shared" si="10"/>
        <v>0.6</v>
      </c>
    </row>
    <row r="132" spans="1:14">
      <c r="A132" s="16">
        <f t="shared" si="9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 t="shared" si="5"/>
        <v>6.397851739621494</v>
      </c>
      <c r="H132" s="16">
        <f t="shared" si="6"/>
        <v>0</v>
      </c>
      <c r="I132" s="16">
        <f t="shared" si="7"/>
        <v>0</v>
      </c>
      <c r="K132" s="16">
        <f>VLOOKUP($D132,'Growth rate'!$B$3:$S$93,6,FALSE)*VLOOKUP($F132,BY_IND_Demand_Drivers!$B$5:$J$100,7,FALSE)</f>
        <v>10.66308623270249</v>
      </c>
      <c r="L132" s="16">
        <f>VLOOKUP($D132,'Growth rate'!$B$3:$S$93,6,FALSE)*VLOOKUP($F132,BY_IND_Demand_Drivers!$B$5:$J$100,8,FALSE)</f>
        <v>0</v>
      </c>
      <c r="M132" s="16">
        <f>VLOOKUP($D132,'Growth rate'!$B$3:$S$93,6,FALSE)*VLOOKUP($F132,BY_IND_Demand_Drivers!$B$5:$J$100,9,FALSE)</f>
        <v>0</v>
      </c>
      <c r="N132" s="49">
        <f t="shared" si="10"/>
        <v>0.6</v>
      </c>
    </row>
    <row r="133" spans="1:14">
      <c r="A133" s="16">
        <f t="shared" si="9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 t="shared" ref="G133:G196" si="11">K133*$N133</f>
        <v>6.5002173674554378</v>
      </c>
      <c r="H133" s="16">
        <f t="shared" ref="H133:H196" si="12">L133*$N133</f>
        <v>0</v>
      </c>
      <c r="I133" s="16">
        <f t="shared" ref="I133:I196" si="13">M133*$N133</f>
        <v>0</v>
      </c>
      <c r="K133" s="16">
        <f>VLOOKUP($D133,'Growth rate'!$B$3:$S$93,6,FALSE)*VLOOKUP($F133,BY_IND_Demand_Drivers!$B$5:$J$100,7,FALSE)</f>
        <v>10.83369561242573</v>
      </c>
      <c r="L133" s="16">
        <f>VLOOKUP($D133,'Growth rate'!$B$3:$S$93,6,FALSE)*VLOOKUP($F133,BY_IND_Demand_Drivers!$B$5:$J$100,8,FALSE)</f>
        <v>0</v>
      </c>
      <c r="M133" s="16">
        <f>VLOOKUP($D133,'Growth rate'!$B$3:$S$93,6,FALSE)*VLOOKUP($F133,BY_IND_Demand_Drivers!$B$5:$J$100,9,FALSE)</f>
        <v>0</v>
      </c>
      <c r="N133" s="49">
        <f t="shared" si="10"/>
        <v>0.6</v>
      </c>
    </row>
    <row r="134" spans="1:14">
      <c r="A134" s="16">
        <f t="shared" si="9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 t="shared" si="11"/>
        <v>6.6042208453347238</v>
      </c>
      <c r="H134" s="16">
        <f t="shared" si="12"/>
        <v>0</v>
      </c>
      <c r="I134" s="16">
        <f t="shared" si="13"/>
        <v>0</v>
      </c>
      <c r="K134" s="16">
        <f>VLOOKUP($D134,'Growth rate'!$B$3:$S$93,6,FALSE)*VLOOKUP($F134,BY_IND_Demand_Drivers!$B$5:$J$100,7,FALSE)</f>
        <v>11.00703474222454</v>
      </c>
      <c r="L134" s="16">
        <f>VLOOKUP($D134,'Growth rate'!$B$3:$S$93,6,FALSE)*VLOOKUP($F134,BY_IND_Demand_Drivers!$B$5:$J$100,8,FALSE)</f>
        <v>0</v>
      </c>
      <c r="M134" s="16">
        <f>VLOOKUP($D134,'Growth rate'!$B$3:$S$93,6,FALSE)*VLOOKUP($F134,BY_IND_Demand_Drivers!$B$5:$J$100,9,FALSE)</f>
        <v>0</v>
      </c>
      <c r="N134" s="49">
        <f t="shared" si="10"/>
        <v>0.6</v>
      </c>
    </row>
    <row r="135" spans="1:14">
      <c r="A135" s="16">
        <f t="shared" si="9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 t="shared" si="11"/>
        <v>6.7098883788600805</v>
      </c>
      <c r="H135" s="16">
        <f t="shared" si="12"/>
        <v>0</v>
      </c>
      <c r="I135" s="16">
        <f t="shared" si="13"/>
        <v>0</v>
      </c>
      <c r="K135" s="16">
        <f>VLOOKUP($D135,'Growth rate'!$B$3:$S$93,6,FALSE)*VLOOKUP($F135,BY_IND_Demand_Drivers!$B$5:$J$100,7,FALSE)</f>
        <v>11.183147298100135</v>
      </c>
      <c r="L135" s="16">
        <f>VLOOKUP($D135,'Growth rate'!$B$3:$S$93,6,FALSE)*VLOOKUP($F135,BY_IND_Demand_Drivers!$B$5:$J$100,8,FALSE)</f>
        <v>0</v>
      </c>
      <c r="M135" s="16">
        <f>VLOOKUP($D135,'Growth rate'!$B$3:$S$93,6,FALSE)*VLOOKUP($F135,BY_IND_Demand_Drivers!$B$5:$J$100,9,FALSE)</f>
        <v>0</v>
      </c>
      <c r="N135" s="49">
        <f t="shared" si="10"/>
        <v>0.6</v>
      </c>
    </row>
    <row r="136" spans="1:14">
      <c r="A136" s="16">
        <f t="shared" si="9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 t="shared" si="11"/>
        <v>6.8172465929218404</v>
      </c>
      <c r="H136" s="16">
        <f t="shared" si="12"/>
        <v>0</v>
      </c>
      <c r="I136" s="16">
        <f t="shared" si="13"/>
        <v>0</v>
      </c>
      <c r="K136" s="16">
        <f>VLOOKUP($D136,'Growth rate'!$B$3:$S$93,6,FALSE)*VLOOKUP($F136,BY_IND_Demand_Drivers!$B$5:$J$100,7,FALSE)</f>
        <v>11.362077654869735</v>
      </c>
      <c r="L136" s="16">
        <f>VLOOKUP($D136,'Growth rate'!$B$3:$S$93,6,FALSE)*VLOOKUP($F136,BY_IND_Demand_Drivers!$B$5:$J$100,8,FALSE)</f>
        <v>0</v>
      </c>
      <c r="M136" s="16">
        <f>VLOOKUP($D136,'Growth rate'!$B$3:$S$93,6,FALSE)*VLOOKUP($F136,BY_IND_Demand_Drivers!$B$5:$J$100,9,FALSE)</f>
        <v>0</v>
      </c>
      <c r="N136" s="49">
        <f t="shared" si="10"/>
        <v>0.6</v>
      </c>
    </row>
    <row r="137" spans="1:14">
      <c r="A137" s="16">
        <f t="shared" si="9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 t="shared" si="11"/>
        <v>6.9263225384085914</v>
      </c>
      <c r="H137" s="16">
        <f t="shared" si="12"/>
        <v>0</v>
      </c>
      <c r="I137" s="16">
        <f t="shared" si="13"/>
        <v>0</v>
      </c>
      <c r="K137" s="16">
        <f>VLOOKUP($D137,'Growth rate'!$B$3:$S$93,6,FALSE)*VLOOKUP($F137,BY_IND_Demand_Drivers!$B$5:$J$100,7,FALSE)</f>
        <v>11.543870897347652</v>
      </c>
      <c r="L137" s="16">
        <f>VLOOKUP($D137,'Growth rate'!$B$3:$S$93,6,FALSE)*VLOOKUP($F137,BY_IND_Demand_Drivers!$B$5:$J$100,8,FALSE)</f>
        <v>0</v>
      </c>
      <c r="M137" s="16">
        <f>VLOOKUP($D137,'Growth rate'!$B$3:$S$93,6,FALSE)*VLOOKUP($F137,BY_IND_Demand_Drivers!$B$5:$J$100,9,FALSE)</f>
        <v>0</v>
      </c>
      <c r="N137" s="49">
        <f t="shared" si="10"/>
        <v>0.6</v>
      </c>
    </row>
    <row r="138" spans="1:14">
      <c r="A138" s="16">
        <f t="shared" si="9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 t="shared" si="11"/>
        <v>7.0371436990231286</v>
      </c>
      <c r="H138" s="16">
        <f t="shared" si="12"/>
        <v>0</v>
      </c>
      <c r="I138" s="16">
        <f t="shared" si="13"/>
        <v>0</v>
      </c>
      <c r="K138" s="16">
        <f>VLOOKUP($D138,'Growth rate'!$B$3:$S$93,6,FALSE)*VLOOKUP($F138,BY_IND_Demand_Drivers!$B$5:$J$100,7,FALSE)</f>
        <v>11.728572831705215</v>
      </c>
      <c r="L138" s="16">
        <f>VLOOKUP($D138,'Growth rate'!$B$3:$S$93,6,FALSE)*VLOOKUP($F138,BY_IND_Demand_Drivers!$B$5:$J$100,8,FALSE)</f>
        <v>0</v>
      </c>
      <c r="M138" s="16">
        <f>VLOOKUP($D138,'Growth rate'!$B$3:$S$93,6,FALSE)*VLOOKUP($F138,BY_IND_Demand_Drivers!$B$5:$J$100,9,FALSE)</f>
        <v>0</v>
      </c>
      <c r="N138" s="49">
        <f t="shared" si="10"/>
        <v>0.6</v>
      </c>
    </row>
    <row r="139" spans="1:14">
      <c r="A139" s="16">
        <f t="shared" si="9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 t="shared" si="11"/>
        <v>7.1497379982074989</v>
      </c>
      <c r="H139" s="16">
        <f t="shared" si="12"/>
        <v>0</v>
      </c>
      <c r="I139" s="16">
        <f t="shared" si="13"/>
        <v>0</v>
      </c>
      <c r="K139" s="16">
        <f>VLOOKUP($D139,'Growth rate'!$B$3:$S$93,6,FALSE)*VLOOKUP($F139,BY_IND_Demand_Drivers!$B$5:$J$100,7,FALSE)</f>
        <v>11.916229997012499</v>
      </c>
      <c r="L139" s="16">
        <f>VLOOKUP($D139,'Growth rate'!$B$3:$S$93,6,FALSE)*VLOOKUP($F139,BY_IND_Demand_Drivers!$B$5:$J$100,8,FALSE)</f>
        <v>0</v>
      </c>
      <c r="M139" s="16">
        <f>VLOOKUP($D139,'Growth rate'!$B$3:$S$93,6,FALSE)*VLOOKUP($F139,BY_IND_Demand_Drivers!$B$5:$J$100,9,FALSE)</f>
        <v>0</v>
      </c>
      <c r="N139" s="49">
        <f t="shared" si="10"/>
        <v>0.6</v>
      </c>
    </row>
    <row r="140" spans="1:14">
      <c r="A140" s="16">
        <f t="shared" si="9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 t="shared" si="11"/>
        <v>7.2641338061788172</v>
      </c>
      <c r="H140" s="16">
        <f t="shared" si="12"/>
        <v>0</v>
      </c>
      <c r="I140" s="16">
        <f t="shared" si="13"/>
        <v>0</v>
      </c>
      <c r="K140" s="16">
        <f>VLOOKUP($D140,'Growth rate'!$B$3:$S$93,6,FALSE)*VLOOKUP($F140,BY_IND_Demand_Drivers!$B$5:$J$100,7,FALSE)</f>
        <v>12.106889676964697</v>
      </c>
      <c r="L140" s="16">
        <f>VLOOKUP($D140,'Growth rate'!$B$3:$S$93,6,FALSE)*VLOOKUP($F140,BY_IND_Demand_Drivers!$B$5:$J$100,8,FALSE)</f>
        <v>0</v>
      </c>
      <c r="M140" s="16">
        <f>VLOOKUP($D140,'Growth rate'!$B$3:$S$93,6,FALSE)*VLOOKUP($F140,BY_IND_Demand_Drivers!$B$5:$J$100,9,FALSE)</f>
        <v>0</v>
      </c>
      <c r="N140" s="49">
        <f t="shared" si="10"/>
        <v>0.6</v>
      </c>
    </row>
    <row r="141" spans="1:14">
      <c r="A141" s="16">
        <f t="shared" si="9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 t="shared" si="11"/>
        <v>7.3803599470776788</v>
      </c>
      <c r="H141" s="16">
        <f t="shared" si="12"/>
        <v>0</v>
      </c>
      <c r="I141" s="16">
        <f t="shared" si="13"/>
        <v>0</v>
      </c>
      <c r="K141" s="16">
        <f>VLOOKUP($D141,'Growth rate'!$B$3:$S$93,6,FALSE)*VLOOKUP($F141,BY_IND_Demand_Drivers!$B$5:$J$100,7,FALSE)</f>
        <v>12.300599911796132</v>
      </c>
      <c r="L141" s="16">
        <f>VLOOKUP($D141,'Growth rate'!$B$3:$S$93,6,FALSE)*VLOOKUP($F141,BY_IND_Demand_Drivers!$B$5:$J$100,8,FALSE)</f>
        <v>0</v>
      </c>
      <c r="M141" s="16">
        <f>VLOOKUP($D141,'Growth rate'!$B$3:$S$93,6,FALSE)*VLOOKUP($F141,BY_IND_Demand_Drivers!$B$5:$J$100,9,FALSE)</f>
        <v>0</v>
      </c>
      <c r="N141" s="49">
        <f t="shared" si="10"/>
        <v>0.6</v>
      </c>
    </row>
    <row r="142" spans="1:14">
      <c r="A142" s="16">
        <f t="shared" si="9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 t="shared" si="11"/>
        <v>7.4984457062309229</v>
      </c>
      <c r="H142" s="16">
        <f t="shared" si="12"/>
        <v>0</v>
      </c>
      <c r="I142" s="16">
        <f t="shared" si="13"/>
        <v>0</v>
      </c>
      <c r="K142" s="16">
        <f>VLOOKUP($D142,'Growth rate'!$B$3:$S$93,6,FALSE)*VLOOKUP($F142,BY_IND_Demand_Drivers!$B$5:$J$100,7,FALSE)</f>
        <v>12.497409510384871</v>
      </c>
      <c r="L142" s="16">
        <f>VLOOKUP($D142,'Growth rate'!$B$3:$S$93,6,FALSE)*VLOOKUP($F142,BY_IND_Demand_Drivers!$B$5:$J$100,8,FALSE)</f>
        <v>0</v>
      </c>
      <c r="M142" s="16">
        <f>VLOOKUP($D142,'Growth rate'!$B$3:$S$93,6,FALSE)*VLOOKUP($F142,BY_IND_Demand_Drivers!$B$5:$J$100,9,FALSE)</f>
        <v>0</v>
      </c>
      <c r="N142" s="49">
        <f t="shared" si="10"/>
        <v>0.6</v>
      </c>
    </row>
    <row r="143" spans="1:14">
      <c r="A143" s="16">
        <f t="shared" si="9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 t="shared" si="11"/>
        <v>7.6184208375306168</v>
      </c>
      <c r="H143" s="16">
        <f t="shared" si="12"/>
        <v>0</v>
      </c>
      <c r="I143" s="16">
        <f t="shared" si="13"/>
        <v>0</v>
      </c>
      <c r="K143" s="16">
        <f>VLOOKUP($D143,'Growth rate'!$B$3:$S$93,6,FALSE)*VLOOKUP($F143,BY_IND_Demand_Drivers!$B$5:$J$100,7,FALSE)</f>
        <v>12.697368062551028</v>
      </c>
      <c r="L143" s="16">
        <f>VLOOKUP($D143,'Growth rate'!$B$3:$S$93,6,FALSE)*VLOOKUP($F143,BY_IND_Demand_Drivers!$B$5:$J$100,8,FALSE)</f>
        <v>0</v>
      </c>
      <c r="M143" s="16">
        <f>VLOOKUP($D143,'Growth rate'!$B$3:$S$93,6,FALSE)*VLOOKUP($F143,BY_IND_Demand_Drivers!$B$5:$J$100,9,FALSE)</f>
        <v>0</v>
      </c>
      <c r="N143" s="49">
        <f t="shared" si="10"/>
        <v>0.6</v>
      </c>
    </row>
    <row r="144" spans="1:14">
      <c r="A144" s="16">
        <f t="shared" si="9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 t="shared" si="11"/>
        <v>7.7403155709311058</v>
      </c>
      <c r="H144" s="16">
        <f t="shared" si="12"/>
        <v>0</v>
      </c>
      <c r="I144" s="16">
        <f t="shared" si="13"/>
        <v>0</v>
      </c>
      <c r="K144" s="16">
        <f>VLOOKUP($D144,'Growth rate'!$B$3:$S$93,6,FALSE)*VLOOKUP($F144,BY_IND_Demand_Drivers!$B$5:$J$100,7,FALSE)</f>
        <v>12.900525951551844</v>
      </c>
      <c r="L144" s="16">
        <f>VLOOKUP($D144,'Growth rate'!$B$3:$S$93,6,FALSE)*VLOOKUP($F144,BY_IND_Demand_Drivers!$B$5:$J$100,8,FALSE)</f>
        <v>0</v>
      </c>
      <c r="M144" s="16">
        <f>VLOOKUP($D144,'Growth rate'!$B$3:$S$93,6,FALSE)*VLOOKUP($F144,BY_IND_Demand_Drivers!$B$5:$J$100,9,FALSE)</f>
        <v>0</v>
      </c>
      <c r="N144" s="49">
        <f t="shared" si="10"/>
        <v>0.6</v>
      </c>
    </row>
    <row r="145" spans="1:14">
      <c r="A145" s="16">
        <f t="shared" si="9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 t="shared" si="11"/>
        <v>7.8641606200660039</v>
      </c>
      <c r="H145" s="16">
        <f t="shared" si="12"/>
        <v>0</v>
      </c>
      <c r="I145" s="16">
        <f t="shared" si="13"/>
        <v>0</v>
      </c>
      <c r="K145" s="16">
        <f>VLOOKUP($D145,'Growth rate'!$B$3:$S$93,6,FALSE)*VLOOKUP($F145,BY_IND_Demand_Drivers!$B$5:$J$100,7,FALSE)</f>
        <v>13.106934366776674</v>
      </c>
      <c r="L145" s="16">
        <f>VLOOKUP($D145,'Growth rate'!$B$3:$S$93,6,FALSE)*VLOOKUP($F145,BY_IND_Demand_Drivers!$B$5:$J$100,8,FALSE)</f>
        <v>0</v>
      </c>
      <c r="M145" s="16">
        <f>VLOOKUP($D145,'Growth rate'!$B$3:$S$93,6,FALSE)*VLOOKUP($F145,BY_IND_Demand_Drivers!$B$5:$J$100,9,FALSE)</f>
        <v>0</v>
      </c>
      <c r="N145" s="49">
        <f t="shared" si="10"/>
        <v>0.6</v>
      </c>
    </row>
    <row r="146" spans="1:14">
      <c r="A146" s="16">
        <f t="shared" si="9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 t="shared" si="11"/>
        <v>7.9899871899870609</v>
      </c>
      <c r="H146" s="16">
        <f t="shared" si="12"/>
        <v>0</v>
      </c>
      <c r="I146" s="16">
        <f t="shared" si="13"/>
        <v>0</v>
      </c>
      <c r="K146" s="16">
        <f>VLOOKUP($D146,'Growth rate'!$B$3:$S$93,6,FALSE)*VLOOKUP($F146,BY_IND_Demand_Drivers!$B$5:$J$100,7,FALSE)</f>
        <v>13.316645316645102</v>
      </c>
      <c r="L146" s="16">
        <f>VLOOKUP($D146,'Growth rate'!$B$3:$S$93,6,FALSE)*VLOOKUP($F146,BY_IND_Demand_Drivers!$B$5:$J$100,8,FALSE)</f>
        <v>0</v>
      </c>
      <c r="M146" s="16">
        <f>VLOOKUP($D146,'Growth rate'!$B$3:$S$93,6,FALSE)*VLOOKUP($F146,BY_IND_Demand_Drivers!$B$5:$J$100,9,FALSE)</f>
        <v>0</v>
      </c>
      <c r="N146" s="49">
        <f t="shared" si="10"/>
        <v>0.6</v>
      </c>
    </row>
    <row r="147" spans="1:14">
      <c r="A147" s="16">
        <f t="shared" si="9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 t="shared" si="11"/>
        <v>8.1178269850268538</v>
      </c>
      <c r="H147" s="16">
        <f t="shared" si="12"/>
        <v>0</v>
      </c>
      <c r="I147" s="16">
        <f t="shared" si="13"/>
        <v>0</v>
      </c>
      <c r="K147" s="16">
        <f>VLOOKUP($D147,'Growth rate'!$B$3:$S$93,6,FALSE)*VLOOKUP($F147,BY_IND_Demand_Drivers!$B$5:$J$100,7,FALSE)</f>
        <v>13.529711641711422</v>
      </c>
      <c r="L147" s="16">
        <f>VLOOKUP($D147,'Growth rate'!$B$3:$S$93,6,FALSE)*VLOOKUP($F147,BY_IND_Demand_Drivers!$B$5:$J$100,8,FALSE)</f>
        <v>0</v>
      </c>
      <c r="M147" s="16">
        <f>VLOOKUP($D147,'Growth rate'!$B$3:$S$93,6,FALSE)*VLOOKUP($F147,BY_IND_Demand_Drivers!$B$5:$J$100,9,FALSE)</f>
        <v>0</v>
      </c>
      <c r="N147" s="49">
        <f t="shared" si="10"/>
        <v>0.6</v>
      </c>
    </row>
    <row r="148" spans="1:14">
      <c r="A148" s="16">
        <f t="shared" si="9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 t="shared" si="11"/>
        <v>8.2477122167872849</v>
      </c>
      <c r="H148" s="16">
        <f t="shared" si="12"/>
        <v>0</v>
      </c>
      <c r="I148" s="16">
        <f t="shared" si="13"/>
        <v>0</v>
      </c>
      <c r="K148" s="16">
        <f>VLOOKUP($D148,'Growth rate'!$B$3:$S$93,6,FALSE)*VLOOKUP($F148,BY_IND_Demand_Drivers!$B$5:$J$100,7,FALSE)</f>
        <v>13.746187027978808</v>
      </c>
      <c r="L148" s="16">
        <f>VLOOKUP($D148,'Growth rate'!$B$3:$S$93,6,FALSE)*VLOOKUP($F148,BY_IND_Demand_Drivers!$B$5:$J$100,8,FALSE)</f>
        <v>0</v>
      </c>
      <c r="M148" s="16">
        <f>VLOOKUP($D148,'Growth rate'!$B$3:$S$93,6,FALSE)*VLOOKUP($F148,BY_IND_Demand_Drivers!$B$5:$J$100,9,FALSE)</f>
        <v>0</v>
      </c>
      <c r="N148" s="49">
        <f t="shared" si="10"/>
        <v>0.6</v>
      </c>
    </row>
    <row r="149" spans="1:14">
      <c r="A149" s="16">
        <f t="shared" si="9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 t="shared" si="11"/>
        <v>8.3796756122558822</v>
      </c>
      <c r="H149" s="16">
        <f t="shared" si="12"/>
        <v>0</v>
      </c>
      <c r="I149" s="16">
        <f t="shared" si="13"/>
        <v>0</v>
      </c>
      <c r="K149" s="16">
        <f>VLOOKUP($D149,'Growth rate'!$B$3:$S$93,6,FALSE)*VLOOKUP($F149,BY_IND_Demand_Drivers!$B$5:$J$100,7,FALSE)</f>
        <v>13.96612602042647</v>
      </c>
      <c r="L149" s="16">
        <f>VLOOKUP($D149,'Growth rate'!$B$3:$S$93,6,FALSE)*VLOOKUP($F149,BY_IND_Demand_Drivers!$B$5:$J$100,8,FALSE)</f>
        <v>0</v>
      </c>
      <c r="M149" s="16">
        <f>VLOOKUP($D149,'Growth rate'!$B$3:$S$93,6,FALSE)*VLOOKUP($F149,BY_IND_Demand_Drivers!$B$5:$J$100,9,FALSE)</f>
        <v>0</v>
      </c>
      <c r="N149" s="49">
        <f t="shared" si="10"/>
        <v>0.6</v>
      </c>
    </row>
    <row r="150" spans="1:14">
      <c r="A150" s="16">
        <f t="shared" si="9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 t="shared" si="11"/>
        <v>8.5137504220519755</v>
      </c>
      <c r="H150" s="16">
        <f t="shared" si="12"/>
        <v>0</v>
      </c>
      <c r="I150" s="16">
        <f t="shared" si="13"/>
        <v>0</v>
      </c>
      <c r="K150" s="16">
        <f>VLOOKUP($D150,'Growth rate'!$B$3:$S$93,6,FALSE)*VLOOKUP($F150,BY_IND_Demand_Drivers!$B$5:$J$100,7,FALSE)</f>
        <v>14.189584036753292</v>
      </c>
      <c r="L150" s="16">
        <f>VLOOKUP($D150,'Growth rate'!$B$3:$S$93,6,FALSE)*VLOOKUP($F150,BY_IND_Demand_Drivers!$B$5:$J$100,8,FALSE)</f>
        <v>0</v>
      </c>
      <c r="M150" s="16">
        <f>VLOOKUP($D150,'Growth rate'!$B$3:$S$93,6,FALSE)*VLOOKUP($F150,BY_IND_Demand_Drivers!$B$5:$J$100,9,FALSE)</f>
        <v>0</v>
      </c>
      <c r="N150" s="49">
        <f t="shared" si="10"/>
        <v>0.6</v>
      </c>
    </row>
    <row r="151" spans="1:14">
      <c r="A151" s="16">
        <f t="shared" ref="A151:A214" si="14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 t="shared" si="11"/>
        <v>8.6499704288048047</v>
      </c>
      <c r="H151" s="16">
        <f t="shared" si="12"/>
        <v>0</v>
      </c>
      <c r="I151" s="16">
        <f t="shared" si="13"/>
        <v>0</v>
      </c>
      <c r="K151" s="16">
        <f>VLOOKUP($D151,'Growth rate'!$B$3:$S$93,6,FALSE)*VLOOKUP($F151,BY_IND_Demand_Drivers!$B$5:$J$100,7,FALSE)</f>
        <v>14.416617381341343</v>
      </c>
      <c r="L151" s="16">
        <f>VLOOKUP($D151,'Growth rate'!$B$3:$S$93,6,FALSE)*VLOOKUP($F151,BY_IND_Demand_Drivers!$B$5:$J$100,8,FALSE)</f>
        <v>0</v>
      </c>
      <c r="M151" s="16">
        <f>VLOOKUP($D151,'Growth rate'!$B$3:$S$93,6,FALSE)*VLOOKUP($F151,BY_IND_Demand_Drivers!$B$5:$J$100,9,FALSE)</f>
        <v>0</v>
      </c>
      <c r="N151" s="49">
        <f t="shared" si="10"/>
        <v>0.6</v>
      </c>
    </row>
    <row r="152" spans="1:14">
      <c r="A152" s="16">
        <f t="shared" si="14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 t="shared" si="11"/>
        <v>8.7883699556656847</v>
      </c>
      <c r="H152" s="16">
        <f t="shared" si="12"/>
        <v>0</v>
      </c>
      <c r="I152" s="16">
        <f t="shared" si="13"/>
        <v>0</v>
      </c>
      <c r="K152" s="16">
        <f>VLOOKUP($D152,'Growth rate'!$B$3:$S$93,6,FALSE)*VLOOKUP($F152,BY_IND_Demand_Drivers!$B$5:$J$100,7,FALSE)</f>
        <v>14.647283259442808</v>
      </c>
      <c r="L152" s="16">
        <f>VLOOKUP($D152,'Growth rate'!$B$3:$S$93,6,FALSE)*VLOOKUP($F152,BY_IND_Demand_Drivers!$B$5:$J$100,8,FALSE)</f>
        <v>0</v>
      </c>
      <c r="M152" s="16">
        <f>VLOOKUP($D152,'Growth rate'!$B$3:$S$93,6,FALSE)*VLOOKUP($F152,BY_IND_Demand_Drivers!$B$5:$J$100,9,FALSE)</f>
        <v>0</v>
      </c>
      <c r="N152" s="49">
        <f t="shared" si="10"/>
        <v>0.6</v>
      </c>
    </row>
    <row r="153" spans="1:14">
      <c r="A153" s="16">
        <f t="shared" si="14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 t="shared" si="11"/>
        <v>8.9289838749563373</v>
      </c>
      <c r="H153" s="16">
        <f t="shared" si="12"/>
        <v>0</v>
      </c>
      <c r="I153" s="16">
        <f t="shared" si="13"/>
        <v>0</v>
      </c>
      <c r="K153" s="16">
        <f>VLOOKUP($D153,'Growth rate'!$B$3:$S$93,6,FALSE)*VLOOKUP($F153,BY_IND_Demand_Drivers!$B$5:$J$100,7,FALSE)</f>
        <v>14.881639791593896</v>
      </c>
      <c r="L153" s="16">
        <f>VLOOKUP($D153,'Growth rate'!$B$3:$S$93,6,FALSE)*VLOOKUP($F153,BY_IND_Demand_Drivers!$B$5:$J$100,8,FALSE)</f>
        <v>0</v>
      </c>
      <c r="M153" s="16">
        <f>VLOOKUP($D153,'Growth rate'!$B$3:$S$93,6,FALSE)*VLOOKUP($F153,BY_IND_Demand_Drivers!$B$5:$J$100,9,FALSE)</f>
        <v>0</v>
      </c>
      <c r="N153" s="49">
        <f t="shared" si="10"/>
        <v>0.6</v>
      </c>
    </row>
    <row r="154" spans="1:14">
      <c r="A154" s="16">
        <f t="shared" si="14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 t="shared" si="11"/>
        <v>9.0718476169556386</v>
      </c>
      <c r="H154" s="16">
        <f t="shared" si="12"/>
        <v>0</v>
      </c>
      <c r="I154" s="16">
        <f t="shared" si="13"/>
        <v>0</v>
      </c>
      <c r="K154" s="16">
        <f>VLOOKUP($D154,'Growth rate'!$B$3:$S$93,6,FALSE)*VLOOKUP($F154,BY_IND_Demand_Drivers!$B$5:$J$100,7,FALSE)</f>
        <v>15.119746028259398</v>
      </c>
      <c r="L154" s="16">
        <f>VLOOKUP($D154,'Growth rate'!$B$3:$S$93,6,FALSE)*VLOOKUP($F154,BY_IND_Demand_Drivers!$B$5:$J$100,8,FALSE)</f>
        <v>0</v>
      </c>
      <c r="M154" s="16">
        <f>VLOOKUP($D154,'Growth rate'!$B$3:$S$93,6,FALSE)*VLOOKUP($F154,BY_IND_Demand_Drivers!$B$5:$J$100,9,FALSE)</f>
        <v>0</v>
      </c>
      <c r="N154" s="49">
        <f t="shared" si="10"/>
        <v>0.6</v>
      </c>
    </row>
    <row r="155" spans="1:14">
      <c r="A155" s="16">
        <f t="shared" si="14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 t="shared" si="11"/>
        <v>9.2169971788269276</v>
      </c>
      <c r="H155" s="16">
        <f t="shared" si="12"/>
        <v>0</v>
      </c>
      <c r="I155" s="16">
        <f t="shared" si="13"/>
        <v>0</v>
      </c>
      <c r="K155" s="16">
        <f>VLOOKUP($D155,'Growth rate'!$B$3:$S$93,6,FALSE)*VLOOKUP($F155,BY_IND_Demand_Drivers!$B$5:$J$100,7,FALSE)</f>
        <v>15.361661964711548</v>
      </c>
      <c r="L155" s="16">
        <f>VLOOKUP($D155,'Growth rate'!$B$3:$S$93,6,FALSE)*VLOOKUP($F155,BY_IND_Demand_Drivers!$B$5:$J$100,8,FALSE)</f>
        <v>0</v>
      </c>
      <c r="M155" s="16">
        <f>VLOOKUP($D155,'Growth rate'!$B$3:$S$93,6,FALSE)*VLOOKUP($F155,BY_IND_Demand_Drivers!$B$5:$J$100,9,FALSE)</f>
        <v>0</v>
      </c>
      <c r="N155" s="49">
        <f t="shared" si="10"/>
        <v>0.6</v>
      </c>
    </row>
    <row r="156" spans="1:14">
      <c r="A156" s="16">
        <f t="shared" si="14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 t="shared" si="11"/>
        <v>9.3644691336881589</v>
      </c>
      <c r="H156" s="16">
        <f t="shared" si="12"/>
        <v>0</v>
      </c>
      <c r="I156" s="16">
        <f t="shared" si="13"/>
        <v>0</v>
      </c>
      <c r="K156" s="16">
        <f>VLOOKUP($D156,'Growth rate'!$B$3:$S$93,6,FALSE)*VLOOKUP($F156,BY_IND_Demand_Drivers!$B$5:$J$100,7,FALSE)</f>
        <v>15.607448556146933</v>
      </c>
      <c r="L156" s="16">
        <f>VLOOKUP($D156,'Growth rate'!$B$3:$S$93,6,FALSE)*VLOOKUP($F156,BY_IND_Demand_Drivers!$B$5:$J$100,8,FALSE)</f>
        <v>0</v>
      </c>
      <c r="M156" s="16">
        <f>VLOOKUP($D156,'Growth rate'!$B$3:$S$93,6,FALSE)*VLOOKUP($F156,BY_IND_Demand_Drivers!$B$5:$J$100,9,FALSE)</f>
        <v>0</v>
      </c>
      <c r="N156" s="49">
        <f t="shared" si="10"/>
        <v>0.6</v>
      </c>
    </row>
    <row r="157" spans="1:14">
      <c r="A157" s="16">
        <f t="shared" si="14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 t="shared" si="11"/>
        <v>9.5143006398271694</v>
      </c>
      <c r="H157" s="16">
        <f t="shared" si="12"/>
        <v>0</v>
      </c>
      <c r="I157" s="16">
        <f t="shared" si="13"/>
        <v>0</v>
      </c>
      <c r="K157" s="16">
        <f>VLOOKUP($D157,'Growth rate'!$B$3:$S$93,6,FALSE)*VLOOKUP($F157,BY_IND_Demand_Drivers!$B$5:$J$100,7,FALSE)</f>
        <v>15.857167733045282</v>
      </c>
      <c r="L157" s="16">
        <f>VLOOKUP($D157,'Growth rate'!$B$3:$S$93,6,FALSE)*VLOOKUP($F157,BY_IND_Demand_Drivers!$B$5:$J$100,8,FALSE)</f>
        <v>0</v>
      </c>
      <c r="M157" s="16">
        <f>VLOOKUP($D157,'Growth rate'!$B$3:$S$93,6,FALSE)*VLOOKUP($F157,BY_IND_Demand_Drivers!$B$5:$J$100,9,FALSE)</f>
        <v>0</v>
      </c>
      <c r="N157" s="49">
        <f t="shared" ref="N157:N173" si="15">N75</f>
        <v>0.6</v>
      </c>
    </row>
    <row r="158" spans="1:14">
      <c r="A158" s="16">
        <f t="shared" si="14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 t="shared" si="11"/>
        <v>9.6665294500644059</v>
      </c>
      <c r="H158" s="16">
        <f t="shared" si="12"/>
        <v>0</v>
      </c>
      <c r="I158" s="16">
        <f t="shared" si="13"/>
        <v>0</v>
      </c>
      <c r="K158" s="16">
        <f>VLOOKUP($D158,'Growth rate'!$B$3:$S$93,6,FALSE)*VLOOKUP($F158,BY_IND_Demand_Drivers!$B$5:$J$100,7,FALSE)</f>
        <v>16.110882416774011</v>
      </c>
      <c r="L158" s="16">
        <f>VLOOKUP($D158,'Growth rate'!$B$3:$S$93,6,FALSE)*VLOOKUP($F158,BY_IND_Demand_Drivers!$B$5:$J$100,8,FALSE)</f>
        <v>0</v>
      </c>
      <c r="M158" s="16">
        <f>VLOOKUP($D158,'Growth rate'!$B$3:$S$93,6,FALSE)*VLOOKUP($F158,BY_IND_Demand_Drivers!$B$5:$J$100,9,FALSE)</f>
        <v>0</v>
      </c>
      <c r="N158" s="49">
        <f t="shared" si="15"/>
        <v>0.6</v>
      </c>
    </row>
    <row r="159" spans="1:14">
      <c r="A159" s="16">
        <f t="shared" si="14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 t="shared" si="11"/>
        <v>9.8211939212654382</v>
      </c>
      <c r="H159" s="16">
        <f t="shared" si="12"/>
        <v>0</v>
      </c>
      <c r="I159" s="16">
        <f t="shared" si="13"/>
        <v>0</v>
      </c>
      <c r="K159" s="16">
        <f>VLOOKUP($D159,'Growth rate'!$B$3:$S$93,6,FALSE)*VLOOKUP($F159,BY_IND_Demand_Drivers!$B$5:$J$100,7,FALSE)</f>
        <v>16.368656535442398</v>
      </c>
      <c r="L159" s="16">
        <f>VLOOKUP($D159,'Growth rate'!$B$3:$S$93,6,FALSE)*VLOOKUP($F159,BY_IND_Demand_Drivers!$B$5:$J$100,8,FALSE)</f>
        <v>0</v>
      </c>
      <c r="M159" s="16">
        <f>VLOOKUP($D159,'Growth rate'!$B$3:$S$93,6,FALSE)*VLOOKUP($F159,BY_IND_Demand_Drivers!$B$5:$J$100,9,FALSE)</f>
        <v>0</v>
      </c>
      <c r="N159" s="49">
        <f t="shared" si="15"/>
        <v>0.6</v>
      </c>
    </row>
    <row r="160" spans="1:14">
      <c r="A160" s="16">
        <f t="shared" si="14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 t="shared" si="11"/>
        <v>9.9783330240056856</v>
      </c>
      <c r="H160" s="16">
        <f t="shared" si="12"/>
        <v>0</v>
      </c>
      <c r="I160" s="16">
        <f t="shared" si="13"/>
        <v>0</v>
      </c>
      <c r="K160" s="16">
        <f>VLOOKUP($D160,'Growth rate'!$B$3:$S$93,6,FALSE)*VLOOKUP($F160,BY_IND_Demand_Drivers!$B$5:$J$100,7,FALSE)</f>
        <v>16.630555040009476</v>
      </c>
      <c r="L160" s="16">
        <f>VLOOKUP($D160,'Growth rate'!$B$3:$S$93,6,FALSE)*VLOOKUP($F160,BY_IND_Demand_Drivers!$B$5:$J$100,8,FALSE)</f>
        <v>0</v>
      </c>
      <c r="M160" s="16">
        <f>VLOOKUP($D160,'Growth rate'!$B$3:$S$93,6,FALSE)*VLOOKUP($F160,BY_IND_Demand_Drivers!$B$5:$J$100,9,FALSE)</f>
        <v>0</v>
      </c>
      <c r="N160" s="49">
        <f t="shared" si="15"/>
        <v>0.6</v>
      </c>
    </row>
    <row r="161" spans="1:14">
      <c r="A161" s="16">
        <f t="shared" si="14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 t="shared" si="11"/>
        <v>10.137986352389776</v>
      </c>
      <c r="H161" s="16">
        <f t="shared" si="12"/>
        <v>0</v>
      </c>
      <c r="I161" s="16">
        <f t="shared" si="13"/>
        <v>0</v>
      </c>
      <c r="K161" s="16">
        <f>VLOOKUP($D161,'Growth rate'!$B$3:$S$93,6,FALSE)*VLOOKUP($F161,BY_IND_Demand_Drivers!$B$5:$J$100,7,FALSE)</f>
        <v>16.896643920649627</v>
      </c>
      <c r="L161" s="16">
        <f>VLOOKUP($D161,'Growth rate'!$B$3:$S$93,6,FALSE)*VLOOKUP($F161,BY_IND_Demand_Drivers!$B$5:$J$100,8,FALSE)</f>
        <v>0</v>
      </c>
      <c r="M161" s="16">
        <f>VLOOKUP($D161,'Growth rate'!$B$3:$S$93,6,FALSE)*VLOOKUP($F161,BY_IND_Demand_Drivers!$B$5:$J$100,9,FALSE)</f>
        <v>0</v>
      </c>
      <c r="N161" s="49">
        <f t="shared" si="15"/>
        <v>0.6</v>
      </c>
    </row>
    <row r="162" spans="1:14">
      <c r="A162" s="16">
        <f t="shared" si="14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 t="shared" si="11"/>
        <v>10.300194134028013</v>
      </c>
      <c r="H162" s="16">
        <f t="shared" si="12"/>
        <v>0</v>
      </c>
      <c r="I162" s="16">
        <f t="shared" si="13"/>
        <v>0</v>
      </c>
      <c r="K162" s="16">
        <f>VLOOKUP($D162,'Growth rate'!$B$3:$S$93,6,FALSE)*VLOOKUP($F162,BY_IND_Demand_Drivers!$B$5:$J$100,7,FALSE)</f>
        <v>17.166990223380022</v>
      </c>
      <c r="L162" s="16">
        <f>VLOOKUP($D162,'Growth rate'!$B$3:$S$93,6,FALSE)*VLOOKUP($F162,BY_IND_Demand_Drivers!$B$5:$J$100,8,FALSE)</f>
        <v>0</v>
      </c>
      <c r="M162" s="16">
        <f>VLOOKUP($D162,'Growth rate'!$B$3:$S$93,6,FALSE)*VLOOKUP($F162,BY_IND_Demand_Drivers!$B$5:$J$100,9,FALSE)</f>
        <v>0</v>
      </c>
      <c r="N162" s="49">
        <f t="shared" si="15"/>
        <v>0.6</v>
      </c>
    </row>
    <row r="163" spans="1:14">
      <c r="A163" s="16">
        <f t="shared" si="14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 t="shared" si="11"/>
        <v>10.46499724017246</v>
      </c>
      <c r="H163" s="16">
        <f t="shared" si="12"/>
        <v>0</v>
      </c>
      <c r="I163" s="16">
        <f t="shared" si="13"/>
        <v>0</v>
      </c>
      <c r="K163" s="16">
        <f>VLOOKUP($D163,'Growth rate'!$B$3:$S$93,6,FALSE)*VLOOKUP($F163,BY_IND_Demand_Drivers!$B$5:$J$100,7,FALSE)</f>
        <v>17.441662066954102</v>
      </c>
      <c r="L163" s="16">
        <f>VLOOKUP($D163,'Growth rate'!$B$3:$S$93,6,FALSE)*VLOOKUP($F163,BY_IND_Demand_Drivers!$B$5:$J$100,8,FALSE)</f>
        <v>0</v>
      </c>
      <c r="M163" s="16">
        <f>VLOOKUP($D163,'Growth rate'!$B$3:$S$93,6,FALSE)*VLOOKUP($F163,BY_IND_Demand_Drivers!$B$5:$J$100,9,FALSE)</f>
        <v>0</v>
      </c>
      <c r="N163" s="49">
        <f t="shared" si="15"/>
        <v>0.6</v>
      </c>
    </row>
    <row r="164" spans="1:14">
      <c r="A164" s="16">
        <f t="shared" si="14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 t="shared" si="11"/>
        <v>10.63243719601522</v>
      </c>
      <c r="H164" s="16">
        <f t="shared" si="12"/>
        <v>0</v>
      </c>
      <c r="I164" s="16">
        <f t="shared" si="13"/>
        <v>0</v>
      </c>
      <c r="K164" s="16">
        <f>VLOOKUP($D164,'Growth rate'!$B$3:$S$93,6,FALSE)*VLOOKUP($F164,BY_IND_Demand_Drivers!$B$5:$J$100,7,FALSE)</f>
        <v>17.720728660025365</v>
      </c>
      <c r="L164" s="16">
        <f>VLOOKUP($D164,'Growth rate'!$B$3:$S$93,6,FALSE)*VLOOKUP($F164,BY_IND_Demand_Drivers!$B$5:$J$100,8,FALSE)</f>
        <v>0</v>
      </c>
      <c r="M164" s="16">
        <f>VLOOKUP($D164,'Growth rate'!$B$3:$S$93,6,FALSE)*VLOOKUP($F164,BY_IND_Demand_Drivers!$B$5:$J$100,9,FALSE)</f>
        <v>0</v>
      </c>
      <c r="N164" s="49">
        <f t="shared" si="15"/>
        <v>0.6</v>
      </c>
    </row>
    <row r="165" spans="1:14">
      <c r="A165" s="16">
        <f t="shared" si="14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 t="shared" si="11"/>
        <v>10.802556191151462</v>
      </c>
      <c r="H165" s="16">
        <f t="shared" si="12"/>
        <v>0</v>
      </c>
      <c r="I165" s="16">
        <f t="shared" si="13"/>
        <v>0</v>
      </c>
      <c r="K165" s="16">
        <f>VLOOKUP($D165,'Growth rate'!$B$3:$S$93,6,FALSE)*VLOOKUP($F165,BY_IND_Demand_Drivers!$B$5:$J$100,7,FALSE)</f>
        <v>18.004260318585771</v>
      </c>
      <c r="L165" s="16">
        <f>VLOOKUP($D165,'Growth rate'!$B$3:$S$93,6,FALSE)*VLOOKUP($F165,BY_IND_Demand_Drivers!$B$5:$J$100,8,FALSE)</f>
        <v>0</v>
      </c>
      <c r="M165" s="16">
        <f>VLOOKUP($D165,'Growth rate'!$B$3:$S$93,6,FALSE)*VLOOKUP($F165,BY_IND_Demand_Drivers!$B$5:$J$100,9,FALSE)</f>
        <v>0</v>
      </c>
      <c r="N165" s="49">
        <f t="shared" si="15"/>
        <v>0.6</v>
      </c>
    </row>
    <row r="166" spans="1:14">
      <c r="A166" s="16">
        <f t="shared" si="14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 t="shared" si="11"/>
        <v>10.975397090209887</v>
      </c>
      <c r="H166" s="16">
        <f t="shared" si="12"/>
        <v>0</v>
      </c>
      <c r="I166" s="16">
        <f t="shared" si="13"/>
        <v>0</v>
      </c>
      <c r="K166" s="16">
        <f>VLOOKUP($D166,'Growth rate'!$B$3:$S$93,6,FALSE)*VLOOKUP($F166,BY_IND_Demand_Drivers!$B$5:$J$100,7,FALSE)</f>
        <v>18.292328483683146</v>
      </c>
      <c r="L166" s="16">
        <f>VLOOKUP($D166,'Growth rate'!$B$3:$S$93,6,FALSE)*VLOOKUP($F166,BY_IND_Demand_Drivers!$B$5:$J$100,8,FALSE)</f>
        <v>0</v>
      </c>
      <c r="M166" s="16">
        <f>VLOOKUP($D166,'Growth rate'!$B$3:$S$93,6,FALSE)*VLOOKUP($F166,BY_IND_Demand_Drivers!$B$5:$J$100,9,FALSE)</f>
        <v>0</v>
      </c>
      <c r="N166" s="49">
        <f t="shared" si="15"/>
        <v>0.6</v>
      </c>
    </row>
    <row r="167" spans="1:14">
      <c r="A167" s="16">
        <f t="shared" si="14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 t="shared" si="11"/>
        <v>11.151003443653245</v>
      </c>
      <c r="H167" s="16">
        <f t="shared" si="12"/>
        <v>0</v>
      </c>
      <c r="I167" s="16">
        <f t="shared" si="13"/>
        <v>0</v>
      </c>
      <c r="K167" s="16">
        <f>VLOOKUP($D167,'Growth rate'!$B$3:$S$93,6,FALSE)*VLOOKUP($F167,BY_IND_Demand_Drivers!$B$5:$J$100,7,FALSE)</f>
        <v>18.585005739422076</v>
      </c>
      <c r="L167" s="16">
        <f>VLOOKUP($D167,'Growth rate'!$B$3:$S$93,6,FALSE)*VLOOKUP($F167,BY_IND_Demand_Drivers!$B$5:$J$100,8,FALSE)</f>
        <v>0</v>
      </c>
      <c r="M167" s="16">
        <f>VLOOKUP($D167,'Growth rate'!$B$3:$S$93,6,FALSE)*VLOOKUP($F167,BY_IND_Demand_Drivers!$B$5:$J$100,9,FALSE)</f>
        <v>0</v>
      </c>
      <c r="N167" s="49">
        <f t="shared" si="15"/>
        <v>0.6</v>
      </c>
    </row>
    <row r="168" spans="1:14">
      <c r="A168" s="16">
        <f t="shared" si="14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 t="shared" si="11"/>
        <v>8.0592433663366307</v>
      </c>
      <c r="H168" s="16">
        <f t="shared" si="12"/>
        <v>0</v>
      </c>
      <c r="I168" s="16">
        <f t="shared" si="13"/>
        <v>0</v>
      </c>
      <c r="K168" s="16">
        <f>VLOOKUP($D168,'Growth rate'!$B$3:$S$93,6,FALSE)*VLOOKUP($F168,BY_IND_Demand_Drivers!$B$5:$J$100,7,FALSE)</f>
        <v>8.0592433663366307</v>
      </c>
      <c r="L168" s="16">
        <f>VLOOKUP($D168,'Growth rate'!$B$3:$S$93,6,FALSE)*VLOOKUP($F168,BY_IND_Demand_Drivers!$B$5:$J$100,8,FALSE)</f>
        <v>0</v>
      </c>
      <c r="M168" s="16">
        <f>VLOOKUP($D168,'Growth rate'!$B$3:$S$93,6,FALSE)*VLOOKUP($F168,BY_IND_Demand_Drivers!$B$5:$J$100,9,FALSE)</f>
        <v>0</v>
      </c>
      <c r="N168" s="49">
        <f t="shared" si="15"/>
        <v>1</v>
      </c>
    </row>
    <row r="169" spans="1:14">
      <c r="A169" s="16">
        <f t="shared" si="14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 t="shared" si="11"/>
        <v>8.1920217006037603</v>
      </c>
      <c r="H169" s="16">
        <f t="shared" si="12"/>
        <v>0</v>
      </c>
      <c r="I169" s="16">
        <f t="shared" si="13"/>
        <v>0</v>
      </c>
      <c r="K169" s="16">
        <f>VLOOKUP($D169,'Growth rate'!$B$3:$S$93,6,FALSE)*VLOOKUP($F169,BY_IND_Demand_Drivers!$B$5:$J$100,7,FALSE)</f>
        <v>8.1920217006037603</v>
      </c>
      <c r="L169" s="16">
        <f>VLOOKUP($D169,'Growth rate'!$B$3:$S$93,6,FALSE)*VLOOKUP($F169,BY_IND_Demand_Drivers!$B$5:$J$100,8,FALSE)</f>
        <v>0</v>
      </c>
      <c r="M169" s="16">
        <f>VLOOKUP($D169,'Growth rate'!$B$3:$S$93,6,FALSE)*VLOOKUP($F169,BY_IND_Demand_Drivers!$B$5:$J$100,9,FALSE)</f>
        <v>0</v>
      </c>
      <c r="N169" s="49">
        <f t="shared" si="15"/>
        <v>1</v>
      </c>
    </row>
    <row r="170" spans="1:14">
      <c r="A170" s="16">
        <f t="shared" si="14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 t="shared" si="11"/>
        <v>8.3248000348708917</v>
      </c>
      <c r="H170" s="16">
        <f t="shared" si="12"/>
        <v>0</v>
      </c>
      <c r="I170" s="16">
        <f t="shared" si="13"/>
        <v>0</v>
      </c>
      <c r="K170" s="16">
        <f>VLOOKUP($D170,'Growth rate'!$B$3:$S$93,6,FALSE)*VLOOKUP($F170,BY_IND_Demand_Drivers!$B$5:$J$100,7,FALSE)</f>
        <v>8.3248000348708917</v>
      </c>
      <c r="L170" s="16">
        <f>VLOOKUP($D170,'Growth rate'!$B$3:$S$93,6,FALSE)*VLOOKUP($F170,BY_IND_Demand_Drivers!$B$5:$J$100,8,FALSE)</f>
        <v>0</v>
      </c>
      <c r="M170" s="16">
        <f>VLOOKUP($D170,'Growth rate'!$B$3:$S$93,6,FALSE)*VLOOKUP($F170,BY_IND_Demand_Drivers!$B$5:$J$100,9,FALSE)</f>
        <v>0</v>
      </c>
      <c r="N170" s="49">
        <f t="shared" si="15"/>
        <v>1</v>
      </c>
    </row>
    <row r="171" spans="1:14">
      <c r="A171" s="16">
        <f t="shared" si="14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 t="shared" si="11"/>
        <v>8.4575783691380213</v>
      </c>
      <c r="H171" s="16">
        <f t="shared" si="12"/>
        <v>0</v>
      </c>
      <c r="I171" s="16">
        <f t="shared" si="13"/>
        <v>0</v>
      </c>
      <c r="K171" s="16">
        <f>VLOOKUP($D171,'Growth rate'!$B$3:$S$93,6,FALSE)*VLOOKUP($F171,BY_IND_Demand_Drivers!$B$5:$J$100,7,FALSE)</f>
        <v>8.4575783691380213</v>
      </c>
      <c r="L171" s="16">
        <f>VLOOKUP($D171,'Growth rate'!$B$3:$S$93,6,FALSE)*VLOOKUP($F171,BY_IND_Demand_Drivers!$B$5:$J$100,8,FALSE)</f>
        <v>0</v>
      </c>
      <c r="M171" s="16">
        <f>VLOOKUP($D171,'Growth rate'!$B$3:$S$93,6,FALSE)*VLOOKUP($F171,BY_IND_Demand_Drivers!$B$5:$J$100,9,FALSE)</f>
        <v>0</v>
      </c>
      <c r="N171" s="49">
        <f t="shared" si="15"/>
        <v>1</v>
      </c>
    </row>
    <row r="172" spans="1:14">
      <c r="A172" s="16">
        <f t="shared" si="14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 t="shared" si="11"/>
        <v>8.5903567034051509</v>
      </c>
      <c r="H172" s="16">
        <f t="shared" si="12"/>
        <v>0</v>
      </c>
      <c r="I172" s="16">
        <f t="shared" si="13"/>
        <v>0</v>
      </c>
      <c r="K172" s="16">
        <f>VLOOKUP($D172,'Growth rate'!$B$3:$S$93,6,FALSE)*VLOOKUP($F172,BY_IND_Demand_Drivers!$B$5:$J$100,7,FALSE)</f>
        <v>8.5903567034051509</v>
      </c>
      <c r="L172" s="16">
        <f>VLOOKUP($D172,'Growth rate'!$B$3:$S$93,6,FALSE)*VLOOKUP($F172,BY_IND_Demand_Drivers!$B$5:$J$100,8,FALSE)</f>
        <v>0</v>
      </c>
      <c r="M172" s="16">
        <f>VLOOKUP($D172,'Growth rate'!$B$3:$S$93,6,FALSE)*VLOOKUP($F172,BY_IND_Demand_Drivers!$B$5:$J$100,9,FALSE)</f>
        <v>0</v>
      </c>
      <c r="N172" s="49">
        <f t="shared" si="15"/>
        <v>1</v>
      </c>
    </row>
    <row r="173" spans="1:14">
      <c r="A173" s="16">
        <f t="shared" si="14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 t="shared" si="11"/>
        <v>8.7231350376722805</v>
      </c>
      <c r="H173" s="16">
        <f t="shared" si="12"/>
        <v>0</v>
      </c>
      <c r="I173" s="16">
        <f t="shared" si="13"/>
        <v>0</v>
      </c>
      <c r="K173" s="16">
        <f>VLOOKUP($D173,'Growth rate'!$B$3:$S$93,6,FALSE)*VLOOKUP($F173,BY_IND_Demand_Drivers!$B$5:$J$100,7,FALSE)</f>
        <v>8.7231350376722805</v>
      </c>
      <c r="L173" s="16">
        <f>VLOOKUP($D173,'Growth rate'!$B$3:$S$93,6,FALSE)*VLOOKUP($F173,BY_IND_Demand_Drivers!$B$5:$J$100,8,FALSE)</f>
        <v>0</v>
      </c>
      <c r="M173" s="16">
        <f>VLOOKUP($D173,'Growth rate'!$B$3:$S$93,6,FALSE)*VLOOKUP($F173,BY_IND_Demand_Drivers!$B$5:$J$100,9,FALSE)</f>
        <v>0</v>
      </c>
      <c r="N173" s="49">
        <f t="shared" si="15"/>
        <v>1</v>
      </c>
    </row>
    <row r="174" spans="1:14">
      <c r="A174" s="16">
        <f t="shared" si="14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 t="shared" si="11"/>
        <v>7.9703220347454691</v>
      </c>
      <c r="H174" s="16">
        <f t="shared" si="12"/>
        <v>0</v>
      </c>
      <c r="I174" s="16">
        <f t="shared" si="13"/>
        <v>0</v>
      </c>
      <c r="K174" s="16">
        <f>VLOOKUP($D174,'Growth rate'!$B$3:$S$93,6,FALSE)*VLOOKUP($F174,BY_IND_Demand_Drivers!$B$5:$J$100,7,FALSE)</f>
        <v>8.8559133719394101</v>
      </c>
      <c r="L174" s="16">
        <f>VLOOKUP($D174,'Growth rate'!$B$3:$S$93,6,FALSE)*VLOOKUP($F174,BY_IND_Demand_Drivers!$B$5:$J$100,8,FALSE)</f>
        <v>0</v>
      </c>
      <c r="M174" s="16">
        <f>VLOOKUP($D174,'Growth rate'!$B$3:$S$93,6,FALSE)*VLOOKUP($F174,BY_IND_Demand_Drivers!$B$5:$J$100,9,FALSE)</f>
        <v>0</v>
      </c>
      <c r="N174" s="49">
        <f>N92</f>
        <v>0.9</v>
      </c>
    </row>
    <row r="175" spans="1:14">
      <c r="A175" s="16">
        <f t="shared" si="14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 t="shared" si="11"/>
        <v>7.9999356185238204</v>
      </c>
      <c r="H175" s="16">
        <f t="shared" si="12"/>
        <v>0</v>
      </c>
      <c r="I175" s="16">
        <f t="shared" si="13"/>
        <v>0</v>
      </c>
      <c r="K175" s="16">
        <f>VLOOKUP($D175,'Growth rate'!$B$3:$S$93,6,FALSE)*VLOOKUP($F175,BY_IND_Demand_Drivers!$B$5:$J$100,7,FALSE)</f>
        <v>8.9886917062065397</v>
      </c>
      <c r="L175" s="16">
        <f>VLOOKUP($D175,'Growth rate'!$B$3:$S$93,6,FALSE)*VLOOKUP($F175,BY_IND_Demand_Drivers!$B$5:$J$100,8,FALSE)</f>
        <v>0</v>
      </c>
      <c r="M175" s="16">
        <f>VLOOKUP($D175,'Growth rate'!$B$3:$S$93,6,FALSE)*VLOOKUP($F175,BY_IND_Demand_Drivers!$B$5:$J$100,9,FALSE)</f>
        <v>0</v>
      </c>
      <c r="N175" s="49">
        <f t="shared" ref="N175:N238" si="16">N93</f>
        <v>0.89</v>
      </c>
    </row>
    <row r="176" spans="1:14">
      <c r="A176" s="16">
        <f t="shared" si="14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 t="shared" si="11"/>
        <v>8.0268936356168314</v>
      </c>
      <c r="H176" s="16">
        <f t="shared" si="12"/>
        <v>0</v>
      </c>
      <c r="I176" s="16">
        <f t="shared" si="13"/>
        <v>0</v>
      </c>
      <c r="K176" s="16">
        <f>VLOOKUP($D176,'Growth rate'!$B$3:$S$93,6,FALSE)*VLOOKUP($F176,BY_IND_Demand_Drivers!$B$5:$J$100,7,FALSE)</f>
        <v>9.121470040473671</v>
      </c>
      <c r="L176" s="16">
        <f>VLOOKUP($D176,'Growth rate'!$B$3:$S$93,6,FALSE)*VLOOKUP($F176,BY_IND_Demand_Drivers!$B$5:$J$100,8,FALSE)</f>
        <v>0</v>
      </c>
      <c r="M176" s="16">
        <f>VLOOKUP($D176,'Growth rate'!$B$3:$S$93,6,FALSE)*VLOOKUP($F176,BY_IND_Demand_Drivers!$B$5:$J$100,9,FALSE)</f>
        <v>0</v>
      </c>
      <c r="N176" s="49">
        <f t="shared" si="16"/>
        <v>0.88</v>
      </c>
    </row>
    <row r="177" spans="1:14">
      <c r="A177" s="16">
        <f t="shared" si="14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 t="shared" si="11"/>
        <v>8.0511960860244969</v>
      </c>
      <c r="H177" s="16">
        <f t="shared" si="12"/>
        <v>0</v>
      </c>
      <c r="I177" s="16">
        <f t="shared" si="13"/>
        <v>0</v>
      </c>
      <c r="K177" s="16">
        <f>VLOOKUP($D177,'Growth rate'!$B$3:$S$93,6,FALSE)*VLOOKUP($F177,BY_IND_Demand_Drivers!$B$5:$J$100,7,FALSE)</f>
        <v>9.2542483747408006</v>
      </c>
      <c r="L177" s="16">
        <f>VLOOKUP($D177,'Growth rate'!$B$3:$S$93,6,FALSE)*VLOOKUP($F177,BY_IND_Demand_Drivers!$B$5:$J$100,8,FALSE)</f>
        <v>0</v>
      </c>
      <c r="M177" s="16">
        <f>VLOOKUP($D177,'Growth rate'!$B$3:$S$93,6,FALSE)*VLOOKUP($F177,BY_IND_Demand_Drivers!$B$5:$J$100,9,FALSE)</f>
        <v>0</v>
      </c>
      <c r="N177" s="49">
        <f t="shared" si="16"/>
        <v>0.87</v>
      </c>
    </row>
    <row r="178" spans="1:14">
      <c r="A178" s="16">
        <f t="shared" si="14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 t="shared" si="11"/>
        <v>8.0728429697468194</v>
      </c>
      <c r="H178" s="16">
        <f t="shared" si="12"/>
        <v>0</v>
      </c>
      <c r="I178" s="16">
        <f t="shared" si="13"/>
        <v>0</v>
      </c>
      <c r="K178" s="16">
        <f>VLOOKUP($D178,'Growth rate'!$B$3:$S$93,6,FALSE)*VLOOKUP($F178,BY_IND_Demand_Drivers!$B$5:$J$100,7,FALSE)</f>
        <v>9.3870267090079302</v>
      </c>
      <c r="L178" s="16">
        <f>VLOOKUP($D178,'Growth rate'!$B$3:$S$93,6,FALSE)*VLOOKUP($F178,BY_IND_Demand_Drivers!$B$5:$J$100,8,FALSE)</f>
        <v>0</v>
      </c>
      <c r="M178" s="16">
        <f>VLOOKUP($D178,'Growth rate'!$B$3:$S$93,6,FALSE)*VLOOKUP($F178,BY_IND_Demand_Drivers!$B$5:$J$100,9,FALSE)</f>
        <v>0</v>
      </c>
      <c r="N178" s="49">
        <f t="shared" si="16"/>
        <v>0.86</v>
      </c>
    </row>
    <row r="179" spans="1:14">
      <c r="A179" s="16">
        <f t="shared" si="14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 t="shared" si="11"/>
        <v>8.0918342867838025</v>
      </c>
      <c r="H179" s="16">
        <f t="shared" si="12"/>
        <v>0</v>
      </c>
      <c r="I179" s="16">
        <f t="shared" si="13"/>
        <v>0</v>
      </c>
      <c r="K179" s="16">
        <f>VLOOKUP($D179,'Growth rate'!$B$3:$S$93,6,FALSE)*VLOOKUP($F179,BY_IND_Demand_Drivers!$B$5:$J$100,7,FALSE)</f>
        <v>9.5198050432750616</v>
      </c>
      <c r="L179" s="16">
        <f>VLOOKUP($D179,'Growth rate'!$B$3:$S$93,6,FALSE)*VLOOKUP($F179,BY_IND_Demand_Drivers!$B$5:$J$100,8,FALSE)</f>
        <v>0</v>
      </c>
      <c r="M179" s="16">
        <f>VLOOKUP($D179,'Growth rate'!$B$3:$S$93,6,FALSE)*VLOOKUP($F179,BY_IND_Demand_Drivers!$B$5:$J$100,9,FALSE)</f>
        <v>0</v>
      </c>
      <c r="N179" s="49">
        <f t="shared" si="16"/>
        <v>0.85</v>
      </c>
    </row>
    <row r="180" spans="1:14">
      <c r="A180" s="16">
        <f t="shared" si="14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 t="shared" si="11"/>
        <v>8.0840385786915832</v>
      </c>
      <c r="H180" s="16">
        <f t="shared" si="12"/>
        <v>0</v>
      </c>
      <c r="I180" s="16">
        <f t="shared" si="13"/>
        <v>0</v>
      </c>
      <c r="K180" s="16">
        <f>VLOOKUP($D180,'Growth rate'!$B$3:$S$93,6,FALSE)*VLOOKUP($F180,BY_IND_Demand_Drivers!$B$5:$J$100,7,FALSE)</f>
        <v>9.6525833775421894</v>
      </c>
      <c r="L180" s="16">
        <f>VLOOKUP($D180,'Growth rate'!$B$3:$S$93,6,FALSE)*VLOOKUP($F180,BY_IND_Demand_Drivers!$B$5:$J$100,8,FALSE)</f>
        <v>0</v>
      </c>
      <c r="M180" s="16">
        <f>VLOOKUP($D180,'Growth rate'!$B$3:$S$93,6,FALSE)*VLOOKUP($F180,BY_IND_Demand_Drivers!$B$5:$J$100,9,FALSE)</f>
        <v>0</v>
      </c>
      <c r="N180" s="49">
        <f t="shared" si="16"/>
        <v>0.83750000000000002</v>
      </c>
    </row>
    <row r="181" spans="1:14">
      <c r="A181" s="16">
        <f t="shared" si="14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 t="shared" si="11"/>
        <v>8.0729234122426874</v>
      </c>
      <c r="H181" s="16">
        <f t="shared" si="12"/>
        <v>0</v>
      </c>
      <c r="I181" s="16">
        <f t="shared" si="13"/>
        <v>0</v>
      </c>
      <c r="K181" s="16">
        <f>VLOOKUP($D181,'Growth rate'!$B$3:$S$93,6,FALSE)*VLOOKUP($F181,BY_IND_Demand_Drivers!$B$5:$J$100,7,FALSE)</f>
        <v>9.785361711809319</v>
      </c>
      <c r="L181" s="16">
        <f>VLOOKUP($D181,'Growth rate'!$B$3:$S$93,6,FALSE)*VLOOKUP($F181,BY_IND_Demand_Drivers!$B$5:$J$100,8,FALSE)</f>
        <v>0</v>
      </c>
      <c r="M181" s="16">
        <f>VLOOKUP($D181,'Growth rate'!$B$3:$S$93,6,FALSE)*VLOOKUP($F181,BY_IND_Demand_Drivers!$B$5:$J$100,9,FALSE)</f>
        <v>0</v>
      </c>
      <c r="N181" s="49">
        <f t="shared" si="16"/>
        <v>0.82499999999999996</v>
      </c>
    </row>
    <row r="182" spans="1:14">
      <c r="A182" s="16">
        <f t="shared" si="14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 t="shared" si="11"/>
        <v>8.0584887874371152</v>
      </c>
      <c r="H182" s="16">
        <f t="shared" si="12"/>
        <v>0</v>
      </c>
      <c r="I182" s="16">
        <f t="shared" si="13"/>
        <v>0</v>
      </c>
      <c r="K182" s="16">
        <f>VLOOKUP($D182,'Growth rate'!$B$3:$S$93,6,FALSE)*VLOOKUP($F182,BY_IND_Demand_Drivers!$B$5:$J$100,7,FALSE)</f>
        <v>9.9181400460764504</v>
      </c>
      <c r="L182" s="16">
        <f>VLOOKUP($D182,'Growth rate'!$B$3:$S$93,6,FALSE)*VLOOKUP($F182,BY_IND_Demand_Drivers!$B$5:$J$100,8,FALSE)</f>
        <v>0</v>
      </c>
      <c r="M182" s="16">
        <f>VLOOKUP($D182,'Growth rate'!$B$3:$S$93,6,FALSE)*VLOOKUP($F182,BY_IND_Demand_Drivers!$B$5:$J$100,9,FALSE)</f>
        <v>0</v>
      </c>
      <c r="N182" s="49">
        <f t="shared" si="16"/>
        <v>0.8125</v>
      </c>
    </row>
    <row r="183" spans="1:14">
      <c r="A183" s="16">
        <f t="shared" si="14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 t="shared" si="11"/>
        <v>8.0407347042748629</v>
      </c>
      <c r="H183" s="16">
        <f t="shared" si="12"/>
        <v>0</v>
      </c>
      <c r="I183" s="16">
        <f t="shared" si="13"/>
        <v>0</v>
      </c>
      <c r="K183" s="16">
        <f>VLOOKUP($D183,'Growth rate'!$B$3:$S$93,6,FALSE)*VLOOKUP($F183,BY_IND_Demand_Drivers!$B$5:$J$100,7,FALSE)</f>
        <v>10.05091838034358</v>
      </c>
      <c r="L183" s="16">
        <f>VLOOKUP($D183,'Growth rate'!$B$3:$S$93,6,FALSE)*VLOOKUP($F183,BY_IND_Demand_Drivers!$B$5:$J$100,8,FALSE)</f>
        <v>0</v>
      </c>
      <c r="M183" s="16">
        <f>VLOOKUP($D183,'Growth rate'!$B$3:$S$93,6,FALSE)*VLOOKUP($F183,BY_IND_Demand_Drivers!$B$5:$J$100,9,FALSE)</f>
        <v>0</v>
      </c>
      <c r="N183" s="49">
        <f t="shared" si="16"/>
        <v>0.79999999999999993</v>
      </c>
    </row>
    <row r="184" spans="1:14">
      <c r="A184" s="16">
        <f t="shared" si="14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 t="shared" si="11"/>
        <v>8.0196611627559342</v>
      </c>
      <c r="H184" s="16">
        <f t="shared" si="12"/>
        <v>0</v>
      </c>
      <c r="I184" s="16">
        <f t="shared" si="13"/>
        <v>0</v>
      </c>
      <c r="K184" s="16">
        <f>VLOOKUP($D184,'Growth rate'!$B$3:$S$93,6,FALSE)*VLOOKUP($F184,BY_IND_Demand_Drivers!$B$5:$J$100,7,FALSE)</f>
        <v>10.18369671461071</v>
      </c>
      <c r="L184" s="16">
        <f>VLOOKUP($D184,'Growth rate'!$B$3:$S$93,6,FALSE)*VLOOKUP($F184,BY_IND_Demand_Drivers!$B$5:$J$100,8,FALSE)</f>
        <v>0</v>
      </c>
      <c r="M184" s="16">
        <f>VLOOKUP($D184,'Growth rate'!$B$3:$S$93,6,FALSE)*VLOOKUP($F184,BY_IND_Demand_Drivers!$B$5:$J$100,9,FALSE)</f>
        <v>0</v>
      </c>
      <c r="N184" s="49">
        <f t="shared" si="16"/>
        <v>0.78749999999999998</v>
      </c>
    </row>
    <row r="185" spans="1:14">
      <c r="A185" s="16">
        <f t="shared" si="14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 t="shared" si="11"/>
        <v>7.9952681628803255</v>
      </c>
      <c r="H185" s="16">
        <f t="shared" si="12"/>
        <v>0</v>
      </c>
      <c r="I185" s="16">
        <f t="shared" si="13"/>
        <v>0</v>
      </c>
      <c r="K185" s="16">
        <f>VLOOKUP($D185,'Growth rate'!$B$3:$S$93,6,FALSE)*VLOOKUP($F185,BY_IND_Demand_Drivers!$B$5:$J$100,7,FALSE)</f>
        <v>10.316475048877841</v>
      </c>
      <c r="L185" s="16">
        <f>VLOOKUP($D185,'Growth rate'!$B$3:$S$93,6,FALSE)*VLOOKUP($F185,BY_IND_Demand_Drivers!$B$5:$J$100,8,FALSE)</f>
        <v>0</v>
      </c>
      <c r="M185" s="16">
        <f>VLOOKUP($D185,'Growth rate'!$B$3:$S$93,6,FALSE)*VLOOKUP($F185,BY_IND_Demand_Drivers!$B$5:$J$100,9,FALSE)</f>
        <v>0</v>
      </c>
      <c r="N185" s="49">
        <f t="shared" si="16"/>
        <v>0.77499999999999991</v>
      </c>
    </row>
    <row r="186" spans="1:14">
      <c r="A186" s="16">
        <f t="shared" si="14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 t="shared" si="11"/>
        <v>7.9675557046480394</v>
      </c>
      <c r="H186" s="16">
        <f t="shared" si="12"/>
        <v>0</v>
      </c>
      <c r="I186" s="16">
        <f t="shared" si="13"/>
        <v>0</v>
      </c>
      <c r="K186" s="16">
        <f>VLOOKUP($D186,'Growth rate'!$B$3:$S$93,6,FALSE)*VLOOKUP($F186,BY_IND_Demand_Drivers!$B$5:$J$100,7,FALSE)</f>
        <v>10.449253383144971</v>
      </c>
      <c r="L186" s="16">
        <f>VLOOKUP($D186,'Growth rate'!$B$3:$S$93,6,FALSE)*VLOOKUP($F186,BY_IND_Demand_Drivers!$B$5:$J$100,8,FALSE)</f>
        <v>0</v>
      </c>
      <c r="M186" s="16">
        <f>VLOOKUP($D186,'Growth rate'!$B$3:$S$93,6,FALSE)*VLOOKUP($F186,BY_IND_Demand_Drivers!$B$5:$J$100,9,FALSE)</f>
        <v>0</v>
      </c>
      <c r="N186" s="49">
        <f t="shared" si="16"/>
        <v>0.76249999999999996</v>
      </c>
    </row>
    <row r="187" spans="1:14">
      <c r="A187" s="16">
        <f t="shared" si="14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 t="shared" si="11"/>
        <v>7.9365237880590751</v>
      </c>
      <c r="H187" s="16">
        <f t="shared" si="12"/>
        <v>0</v>
      </c>
      <c r="I187" s="16">
        <f t="shared" si="13"/>
        <v>0</v>
      </c>
      <c r="K187" s="16">
        <f>VLOOKUP($D187,'Growth rate'!$B$3:$S$93,6,FALSE)*VLOOKUP($F187,BY_IND_Demand_Drivers!$B$5:$J$100,7,FALSE)</f>
        <v>10.5820317174121</v>
      </c>
      <c r="L187" s="16">
        <f>VLOOKUP($D187,'Growth rate'!$B$3:$S$93,6,FALSE)*VLOOKUP($F187,BY_IND_Demand_Drivers!$B$5:$J$100,8,FALSE)</f>
        <v>0</v>
      </c>
      <c r="M187" s="16">
        <f>VLOOKUP($D187,'Growth rate'!$B$3:$S$93,6,FALSE)*VLOOKUP($F187,BY_IND_Demand_Drivers!$B$5:$J$100,9,FALSE)</f>
        <v>0</v>
      </c>
      <c r="N187" s="49">
        <f t="shared" si="16"/>
        <v>0.75</v>
      </c>
    </row>
    <row r="188" spans="1:14">
      <c r="A188" s="16">
        <f t="shared" si="14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 t="shared" si="11"/>
        <v>7.9021724131134325</v>
      </c>
      <c r="H188" s="16">
        <f t="shared" si="12"/>
        <v>0</v>
      </c>
      <c r="I188" s="16">
        <f t="shared" si="13"/>
        <v>0</v>
      </c>
      <c r="K188" s="16">
        <f>VLOOKUP($D188,'Growth rate'!$B$3:$S$93,6,FALSE)*VLOOKUP($F188,BY_IND_Demand_Drivers!$B$5:$J$100,7,FALSE)</f>
        <v>10.714810051679232</v>
      </c>
      <c r="L188" s="16">
        <f>VLOOKUP($D188,'Growth rate'!$B$3:$S$93,6,FALSE)*VLOOKUP($F188,BY_IND_Demand_Drivers!$B$5:$J$100,8,FALSE)</f>
        <v>0</v>
      </c>
      <c r="M188" s="16">
        <f>VLOOKUP($D188,'Growth rate'!$B$3:$S$93,6,FALSE)*VLOOKUP($F188,BY_IND_Demand_Drivers!$B$5:$J$100,9,FALSE)</f>
        <v>0</v>
      </c>
      <c r="N188" s="49">
        <f t="shared" si="16"/>
        <v>0.73749999999999993</v>
      </c>
    </row>
    <row r="189" spans="1:14">
      <c r="A189" s="16">
        <f t="shared" si="14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 t="shared" si="11"/>
        <v>7.8645015798111118</v>
      </c>
      <c r="H189" s="16">
        <f t="shared" si="12"/>
        <v>0</v>
      </c>
      <c r="I189" s="16">
        <f t="shared" si="13"/>
        <v>0</v>
      </c>
      <c r="K189" s="16">
        <f>VLOOKUP($D189,'Growth rate'!$B$3:$S$93,6,FALSE)*VLOOKUP($F189,BY_IND_Demand_Drivers!$B$5:$J$100,7,FALSE)</f>
        <v>10.847588385946361</v>
      </c>
      <c r="L189" s="16">
        <f>VLOOKUP($D189,'Growth rate'!$B$3:$S$93,6,FALSE)*VLOOKUP($F189,BY_IND_Demand_Drivers!$B$5:$J$100,8,FALSE)</f>
        <v>0</v>
      </c>
      <c r="M189" s="16">
        <f>VLOOKUP($D189,'Growth rate'!$B$3:$S$93,6,FALSE)*VLOOKUP($F189,BY_IND_Demand_Drivers!$B$5:$J$100,9,FALSE)</f>
        <v>0</v>
      </c>
      <c r="N189" s="49">
        <f t="shared" si="16"/>
        <v>0.72499999999999998</v>
      </c>
    </row>
    <row r="190" spans="1:14">
      <c r="A190" s="16">
        <f t="shared" si="14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 t="shared" si="11"/>
        <v>7.8235112881521101</v>
      </c>
      <c r="H190" s="16">
        <f t="shared" si="12"/>
        <v>0</v>
      </c>
      <c r="I190" s="16">
        <f t="shared" si="13"/>
        <v>0</v>
      </c>
      <c r="K190" s="16">
        <f>VLOOKUP($D190,'Growth rate'!$B$3:$S$93,6,FALSE)*VLOOKUP($F190,BY_IND_Demand_Drivers!$B$5:$J$100,7,FALSE)</f>
        <v>10.980366720213489</v>
      </c>
      <c r="L190" s="16">
        <f>VLOOKUP($D190,'Growth rate'!$B$3:$S$93,6,FALSE)*VLOOKUP($F190,BY_IND_Demand_Drivers!$B$5:$J$100,8,FALSE)</f>
        <v>0</v>
      </c>
      <c r="M190" s="16">
        <f>VLOOKUP($D190,'Growth rate'!$B$3:$S$93,6,FALSE)*VLOOKUP($F190,BY_IND_Demand_Drivers!$B$5:$J$100,9,FALSE)</f>
        <v>0</v>
      </c>
      <c r="N190" s="49">
        <f t="shared" si="16"/>
        <v>0.71249999999999991</v>
      </c>
    </row>
    <row r="191" spans="1:14">
      <c r="A191" s="16">
        <f t="shared" si="14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 t="shared" si="11"/>
        <v>7.7792015381364337</v>
      </c>
      <c r="H191" s="16">
        <f t="shared" si="12"/>
        <v>0</v>
      </c>
      <c r="I191" s="16">
        <f t="shared" si="13"/>
        <v>0</v>
      </c>
      <c r="K191" s="16">
        <f>VLOOKUP($D191,'Growth rate'!$B$3:$S$93,6,FALSE)*VLOOKUP($F191,BY_IND_Demand_Drivers!$B$5:$J$100,7,FALSE)</f>
        <v>11.11314505448062</v>
      </c>
      <c r="L191" s="16">
        <f>VLOOKUP($D191,'Growth rate'!$B$3:$S$93,6,FALSE)*VLOOKUP($F191,BY_IND_Demand_Drivers!$B$5:$J$100,8,FALSE)</f>
        <v>0</v>
      </c>
      <c r="M191" s="16">
        <f>VLOOKUP($D191,'Growth rate'!$B$3:$S$93,6,FALSE)*VLOOKUP($F191,BY_IND_Demand_Drivers!$B$5:$J$100,9,FALSE)</f>
        <v>0</v>
      </c>
      <c r="N191" s="49">
        <f t="shared" si="16"/>
        <v>0.7</v>
      </c>
    </row>
    <row r="192" spans="1:14">
      <c r="A192" s="16">
        <f t="shared" si="14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 t="shared" si="11"/>
        <v>7.7315723297640782</v>
      </c>
      <c r="H192" s="16">
        <f t="shared" si="12"/>
        <v>0</v>
      </c>
      <c r="I192" s="16">
        <f t="shared" si="13"/>
        <v>0</v>
      </c>
      <c r="K192" s="16">
        <f>VLOOKUP($D192,'Growth rate'!$B$3:$S$93,6,FALSE)*VLOOKUP($F192,BY_IND_Demand_Drivers!$B$5:$J$100,7,FALSE)</f>
        <v>11.24592338874775</v>
      </c>
      <c r="L192" s="16">
        <f>VLOOKUP($D192,'Growth rate'!$B$3:$S$93,6,FALSE)*VLOOKUP($F192,BY_IND_Demand_Drivers!$B$5:$J$100,8,FALSE)</f>
        <v>0</v>
      </c>
      <c r="M192" s="16">
        <f>VLOOKUP($D192,'Growth rate'!$B$3:$S$93,6,FALSE)*VLOOKUP($F192,BY_IND_Demand_Drivers!$B$5:$J$100,9,FALSE)</f>
        <v>0</v>
      </c>
      <c r="N192" s="49">
        <f t="shared" si="16"/>
        <v>0.6875</v>
      </c>
    </row>
    <row r="193" spans="1:14">
      <c r="A193" s="16">
        <f t="shared" si="14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 t="shared" si="11"/>
        <v>7.6806236630350426</v>
      </c>
      <c r="H193" s="16">
        <f t="shared" si="12"/>
        <v>0</v>
      </c>
      <c r="I193" s="16">
        <f t="shared" si="13"/>
        <v>0</v>
      </c>
      <c r="K193" s="16">
        <f>VLOOKUP($D193,'Growth rate'!$B$3:$S$93,6,FALSE)*VLOOKUP($F193,BY_IND_Demand_Drivers!$B$5:$J$100,7,FALSE)</f>
        <v>11.378701723014879</v>
      </c>
      <c r="L193" s="16">
        <f>VLOOKUP($D193,'Growth rate'!$B$3:$S$93,6,FALSE)*VLOOKUP($F193,BY_IND_Demand_Drivers!$B$5:$J$100,8,FALSE)</f>
        <v>0</v>
      </c>
      <c r="M193" s="16">
        <f>VLOOKUP($D193,'Growth rate'!$B$3:$S$93,6,FALSE)*VLOOKUP($F193,BY_IND_Demand_Drivers!$B$5:$J$100,9,FALSE)</f>
        <v>0</v>
      </c>
      <c r="N193" s="49">
        <f t="shared" si="16"/>
        <v>0.67499999999999993</v>
      </c>
    </row>
    <row r="194" spans="1:14">
      <c r="A194" s="16">
        <f t="shared" si="14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 t="shared" si="11"/>
        <v>7.6263555379493315</v>
      </c>
      <c r="H194" s="16">
        <f t="shared" si="12"/>
        <v>0</v>
      </c>
      <c r="I194" s="16">
        <f t="shared" si="13"/>
        <v>0</v>
      </c>
      <c r="K194" s="16">
        <f>VLOOKUP($D194,'Growth rate'!$B$3:$S$93,6,FALSE)*VLOOKUP($F194,BY_IND_Demand_Drivers!$B$5:$J$100,7,FALSE)</f>
        <v>11.511480057282011</v>
      </c>
      <c r="L194" s="16">
        <f>VLOOKUP($D194,'Growth rate'!$B$3:$S$93,6,FALSE)*VLOOKUP($F194,BY_IND_Demand_Drivers!$B$5:$J$100,8,FALSE)</f>
        <v>0</v>
      </c>
      <c r="M194" s="16">
        <f>VLOOKUP($D194,'Growth rate'!$B$3:$S$93,6,FALSE)*VLOOKUP($F194,BY_IND_Demand_Drivers!$B$5:$J$100,9,FALSE)</f>
        <v>0</v>
      </c>
      <c r="N194" s="49">
        <f t="shared" si="16"/>
        <v>0.66249999999999998</v>
      </c>
    </row>
    <row r="195" spans="1:14">
      <c r="A195" s="16">
        <f t="shared" si="14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 t="shared" si="11"/>
        <v>7.5687679545069395</v>
      </c>
      <c r="H195" s="16">
        <f t="shared" si="12"/>
        <v>0</v>
      </c>
      <c r="I195" s="16">
        <f t="shared" si="13"/>
        <v>0</v>
      </c>
      <c r="K195" s="16">
        <f>VLOOKUP($D195,'Growth rate'!$B$3:$S$93,6,FALSE)*VLOOKUP($F195,BY_IND_Demand_Drivers!$B$5:$J$100,7,FALSE)</f>
        <v>11.644258391549139</v>
      </c>
      <c r="L195" s="16">
        <f>VLOOKUP($D195,'Growth rate'!$B$3:$S$93,6,FALSE)*VLOOKUP($F195,BY_IND_Demand_Drivers!$B$5:$J$100,8,FALSE)</f>
        <v>0</v>
      </c>
      <c r="M195" s="16">
        <f>VLOOKUP($D195,'Growth rate'!$B$3:$S$93,6,FALSE)*VLOOKUP($F195,BY_IND_Demand_Drivers!$B$5:$J$100,9,FALSE)</f>
        <v>0</v>
      </c>
      <c r="N195" s="49">
        <f t="shared" si="16"/>
        <v>0.64999999999999991</v>
      </c>
    </row>
    <row r="196" spans="1:14">
      <c r="A196" s="16">
        <f t="shared" si="14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 t="shared" si="11"/>
        <v>7.5078609127078701</v>
      </c>
      <c r="H196" s="16">
        <f t="shared" si="12"/>
        <v>0</v>
      </c>
      <c r="I196" s="16">
        <f t="shared" si="13"/>
        <v>0</v>
      </c>
      <c r="K196" s="16">
        <f>VLOOKUP($D196,'Growth rate'!$B$3:$S$93,6,FALSE)*VLOOKUP($F196,BY_IND_Demand_Drivers!$B$5:$J$100,7,FALSE)</f>
        <v>11.777036725816268</v>
      </c>
      <c r="L196" s="16">
        <f>VLOOKUP($D196,'Growth rate'!$B$3:$S$93,6,FALSE)*VLOOKUP($F196,BY_IND_Demand_Drivers!$B$5:$J$100,8,FALSE)</f>
        <v>0</v>
      </c>
      <c r="M196" s="16">
        <f>VLOOKUP($D196,'Growth rate'!$B$3:$S$93,6,FALSE)*VLOOKUP($F196,BY_IND_Demand_Drivers!$B$5:$J$100,9,FALSE)</f>
        <v>0</v>
      </c>
      <c r="N196" s="49">
        <f t="shared" si="16"/>
        <v>0.63749999999999996</v>
      </c>
    </row>
    <row r="197" spans="1:14">
      <c r="A197" s="16">
        <f t="shared" si="14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 t="shared" ref="G197:G260" si="17">K197*$N197</f>
        <v>7.4436344125521252</v>
      </c>
      <c r="H197" s="16">
        <f t="shared" ref="H197:H260" si="18">L197*$N197</f>
        <v>0</v>
      </c>
      <c r="I197" s="16">
        <f t="shared" ref="I197:I260" si="19">M197*$N197</f>
        <v>0</v>
      </c>
      <c r="K197" s="16">
        <f>VLOOKUP($D197,'Growth rate'!$B$3:$S$93,6,FALSE)*VLOOKUP($F197,BY_IND_Demand_Drivers!$B$5:$J$100,7,FALSE)</f>
        <v>11.9098150600834</v>
      </c>
      <c r="L197" s="16">
        <f>VLOOKUP($D197,'Growth rate'!$B$3:$S$93,6,FALSE)*VLOOKUP($F197,BY_IND_Demand_Drivers!$B$5:$J$100,8,FALSE)</f>
        <v>0</v>
      </c>
      <c r="M197" s="16">
        <f>VLOOKUP($D197,'Growth rate'!$B$3:$S$93,6,FALSE)*VLOOKUP($F197,BY_IND_Demand_Drivers!$B$5:$J$100,9,FALSE)</f>
        <v>0</v>
      </c>
      <c r="N197" s="49">
        <f t="shared" si="16"/>
        <v>0.625</v>
      </c>
    </row>
    <row r="198" spans="1:14">
      <c r="A198" s="16">
        <f t="shared" si="14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 t="shared" si="17"/>
        <v>7.3760884540396985</v>
      </c>
      <c r="H198" s="16">
        <f t="shared" si="18"/>
        <v>0</v>
      </c>
      <c r="I198" s="16">
        <f t="shared" si="19"/>
        <v>0</v>
      </c>
      <c r="K198" s="16">
        <f>VLOOKUP($D198,'Growth rate'!$B$3:$S$93,6,FALSE)*VLOOKUP($F198,BY_IND_Demand_Drivers!$B$5:$J$100,7,FALSE)</f>
        <v>12.042593394350529</v>
      </c>
      <c r="L198" s="16">
        <f>VLOOKUP($D198,'Growth rate'!$B$3:$S$93,6,FALSE)*VLOOKUP($F198,BY_IND_Demand_Drivers!$B$5:$J$100,8,FALSE)</f>
        <v>0</v>
      </c>
      <c r="M198" s="16">
        <f>VLOOKUP($D198,'Growth rate'!$B$3:$S$93,6,FALSE)*VLOOKUP($F198,BY_IND_Demand_Drivers!$B$5:$J$100,9,FALSE)</f>
        <v>0</v>
      </c>
      <c r="N198" s="49">
        <f t="shared" si="16"/>
        <v>0.61249999999999993</v>
      </c>
    </row>
    <row r="199" spans="1:14">
      <c r="A199" s="16">
        <f t="shared" si="14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 t="shared" si="17"/>
        <v>7.3052230371705953</v>
      </c>
      <c r="H199" s="16">
        <f t="shared" si="18"/>
        <v>0</v>
      </c>
      <c r="I199" s="16">
        <f t="shared" si="19"/>
        <v>0</v>
      </c>
      <c r="K199" s="16">
        <f>VLOOKUP($D199,'Growth rate'!$B$3:$S$93,6,FALSE)*VLOOKUP($F199,BY_IND_Demand_Drivers!$B$5:$J$100,7,FALSE)</f>
        <v>12.175371728617659</v>
      </c>
      <c r="L199" s="16">
        <f>VLOOKUP($D199,'Growth rate'!$B$3:$S$93,6,FALSE)*VLOOKUP($F199,BY_IND_Demand_Drivers!$B$5:$J$100,8,FALSE)</f>
        <v>0</v>
      </c>
      <c r="M199" s="16">
        <f>VLOOKUP($D199,'Growth rate'!$B$3:$S$93,6,FALSE)*VLOOKUP($F199,BY_IND_Demand_Drivers!$B$5:$J$100,9,FALSE)</f>
        <v>0</v>
      </c>
      <c r="N199" s="49">
        <f t="shared" si="16"/>
        <v>0.6</v>
      </c>
    </row>
    <row r="200" spans="1:14">
      <c r="A200" s="16">
        <f t="shared" si="14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 t="shared" si="17"/>
        <v>7.4221066057653262</v>
      </c>
      <c r="H200" s="16">
        <f t="shared" si="18"/>
        <v>0</v>
      </c>
      <c r="I200" s="16">
        <f t="shared" si="19"/>
        <v>0</v>
      </c>
      <c r="K200" s="16">
        <f>VLOOKUP($D200,'Growth rate'!$B$3:$S$93,6,FALSE)*VLOOKUP($F200,BY_IND_Demand_Drivers!$B$5:$J$100,7,FALSE)</f>
        <v>12.370177676275544</v>
      </c>
      <c r="L200" s="16">
        <f>VLOOKUP($D200,'Growth rate'!$B$3:$S$93,6,FALSE)*VLOOKUP($F200,BY_IND_Demand_Drivers!$B$5:$J$100,8,FALSE)</f>
        <v>0</v>
      </c>
      <c r="M200" s="16">
        <f>VLOOKUP($D200,'Growth rate'!$B$3:$S$93,6,FALSE)*VLOOKUP($F200,BY_IND_Demand_Drivers!$B$5:$J$100,9,FALSE)</f>
        <v>0</v>
      </c>
      <c r="N200" s="49">
        <f t="shared" si="16"/>
        <v>0.6</v>
      </c>
    </row>
    <row r="201" spans="1:14">
      <c r="A201" s="16">
        <f t="shared" si="14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 t="shared" si="17"/>
        <v>7.5408603114575694</v>
      </c>
      <c r="H201" s="16">
        <f t="shared" si="18"/>
        <v>0</v>
      </c>
      <c r="I201" s="16">
        <f t="shared" si="19"/>
        <v>0</v>
      </c>
      <c r="K201" s="16">
        <f>VLOOKUP($D201,'Growth rate'!$B$3:$S$93,6,FALSE)*VLOOKUP($F201,BY_IND_Demand_Drivers!$B$5:$J$100,7,FALSE)</f>
        <v>12.56810051909595</v>
      </c>
      <c r="L201" s="16">
        <f>VLOOKUP($D201,'Growth rate'!$B$3:$S$93,6,FALSE)*VLOOKUP($F201,BY_IND_Demand_Drivers!$B$5:$J$100,8,FALSE)</f>
        <v>0</v>
      </c>
      <c r="M201" s="16">
        <f>VLOOKUP($D201,'Growth rate'!$B$3:$S$93,6,FALSE)*VLOOKUP($F201,BY_IND_Demand_Drivers!$B$5:$J$100,9,FALSE)</f>
        <v>0</v>
      </c>
      <c r="N201" s="49">
        <f t="shared" si="16"/>
        <v>0.6</v>
      </c>
    </row>
    <row r="202" spans="1:14">
      <c r="A202" s="16">
        <f t="shared" si="14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 t="shared" si="17"/>
        <v>7.6615140764408913</v>
      </c>
      <c r="H202" s="16">
        <f t="shared" si="18"/>
        <v>0</v>
      </c>
      <c r="I202" s="16">
        <f t="shared" si="19"/>
        <v>0</v>
      </c>
      <c r="K202" s="16">
        <f>VLOOKUP($D202,'Growth rate'!$B$3:$S$93,6,FALSE)*VLOOKUP($F202,BY_IND_Demand_Drivers!$B$5:$J$100,7,FALSE)</f>
        <v>12.769190127401487</v>
      </c>
      <c r="L202" s="16">
        <f>VLOOKUP($D202,'Growth rate'!$B$3:$S$93,6,FALSE)*VLOOKUP($F202,BY_IND_Demand_Drivers!$B$5:$J$100,8,FALSE)</f>
        <v>0</v>
      </c>
      <c r="M202" s="16">
        <f>VLOOKUP($D202,'Growth rate'!$B$3:$S$93,6,FALSE)*VLOOKUP($F202,BY_IND_Demand_Drivers!$B$5:$J$100,9,FALSE)</f>
        <v>0</v>
      </c>
      <c r="N202" s="49">
        <f t="shared" si="16"/>
        <v>0.6</v>
      </c>
    </row>
    <row r="203" spans="1:14">
      <c r="A203" s="16">
        <f t="shared" si="14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 t="shared" si="17"/>
        <v>7.7840983016639465</v>
      </c>
      <c r="H203" s="16">
        <f t="shared" si="18"/>
        <v>0</v>
      </c>
      <c r="I203" s="16">
        <f t="shared" si="19"/>
        <v>0</v>
      </c>
      <c r="K203" s="16">
        <f>VLOOKUP($D203,'Growth rate'!$B$3:$S$93,6,FALSE)*VLOOKUP($F203,BY_IND_Demand_Drivers!$B$5:$J$100,7,FALSE)</f>
        <v>12.973497169439911</v>
      </c>
      <c r="L203" s="16">
        <f>VLOOKUP($D203,'Growth rate'!$B$3:$S$93,6,FALSE)*VLOOKUP($F203,BY_IND_Demand_Drivers!$B$5:$J$100,8,FALSE)</f>
        <v>0</v>
      </c>
      <c r="M203" s="16">
        <f>VLOOKUP($D203,'Growth rate'!$B$3:$S$93,6,FALSE)*VLOOKUP($F203,BY_IND_Demand_Drivers!$B$5:$J$100,9,FALSE)</f>
        <v>0</v>
      </c>
      <c r="N203" s="49">
        <f t="shared" si="16"/>
        <v>0.6</v>
      </c>
    </row>
    <row r="204" spans="1:14">
      <c r="A204" s="16">
        <f t="shared" si="14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 t="shared" si="17"/>
        <v>7.9086438744905676</v>
      </c>
      <c r="H204" s="16">
        <f t="shared" si="18"/>
        <v>0</v>
      </c>
      <c r="I204" s="16">
        <f t="shared" si="19"/>
        <v>0</v>
      </c>
      <c r="K204" s="16">
        <f>VLOOKUP($D204,'Growth rate'!$B$3:$S$93,6,FALSE)*VLOOKUP($F204,BY_IND_Demand_Drivers!$B$5:$J$100,7,FALSE)</f>
        <v>13.181073124150947</v>
      </c>
      <c r="L204" s="16">
        <f>VLOOKUP($D204,'Growth rate'!$B$3:$S$93,6,FALSE)*VLOOKUP($F204,BY_IND_Demand_Drivers!$B$5:$J$100,8,FALSE)</f>
        <v>0</v>
      </c>
      <c r="M204" s="16">
        <f>VLOOKUP($D204,'Growth rate'!$B$3:$S$93,6,FALSE)*VLOOKUP($F204,BY_IND_Demand_Drivers!$B$5:$J$100,9,FALSE)</f>
        <v>0</v>
      </c>
      <c r="N204" s="49">
        <f t="shared" si="16"/>
        <v>0.6</v>
      </c>
    </row>
    <row r="205" spans="1:14">
      <c r="A205" s="16">
        <f t="shared" si="14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 t="shared" si="17"/>
        <v>8.0351821764824169</v>
      </c>
      <c r="H205" s="16">
        <f t="shared" si="18"/>
        <v>0</v>
      </c>
      <c r="I205" s="16">
        <f t="shared" si="19"/>
        <v>0</v>
      </c>
      <c r="K205" s="16">
        <f>VLOOKUP($D205,'Growth rate'!$B$3:$S$93,6,FALSE)*VLOOKUP($F205,BY_IND_Demand_Drivers!$B$5:$J$100,7,FALSE)</f>
        <v>13.391970294137362</v>
      </c>
      <c r="L205" s="16">
        <f>VLOOKUP($D205,'Growth rate'!$B$3:$S$93,6,FALSE)*VLOOKUP($F205,BY_IND_Demand_Drivers!$B$5:$J$100,8,FALSE)</f>
        <v>0</v>
      </c>
      <c r="M205" s="16">
        <f>VLOOKUP($D205,'Growth rate'!$B$3:$S$93,6,FALSE)*VLOOKUP($F205,BY_IND_Demand_Drivers!$B$5:$J$100,9,FALSE)</f>
        <v>0</v>
      </c>
      <c r="N205" s="49">
        <f t="shared" si="16"/>
        <v>0.6</v>
      </c>
    </row>
    <row r="206" spans="1:14">
      <c r="A206" s="16">
        <f t="shared" si="14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 t="shared" si="17"/>
        <v>8.1637450913061365</v>
      </c>
      <c r="H206" s="16">
        <f t="shared" si="18"/>
        <v>0</v>
      </c>
      <c r="I206" s="16">
        <f t="shared" si="19"/>
        <v>0</v>
      </c>
      <c r="K206" s="16">
        <f>VLOOKUP($D206,'Growth rate'!$B$3:$S$93,6,FALSE)*VLOOKUP($F206,BY_IND_Demand_Drivers!$B$5:$J$100,7,FALSE)</f>
        <v>13.606241818843563</v>
      </c>
      <c r="L206" s="16">
        <f>VLOOKUP($D206,'Growth rate'!$B$3:$S$93,6,FALSE)*VLOOKUP($F206,BY_IND_Demand_Drivers!$B$5:$J$100,8,FALSE)</f>
        <v>0</v>
      </c>
      <c r="M206" s="16">
        <f>VLOOKUP($D206,'Growth rate'!$B$3:$S$93,6,FALSE)*VLOOKUP($F206,BY_IND_Demand_Drivers!$B$5:$J$100,9,FALSE)</f>
        <v>0</v>
      </c>
      <c r="N206" s="49">
        <f t="shared" si="16"/>
        <v>0.6</v>
      </c>
    </row>
    <row r="207" spans="1:14">
      <c r="A207" s="16">
        <f t="shared" si="14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 t="shared" si="17"/>
        <v>8.2943650127670345</v>
      </c>
      <c r="H207" s="16">
        <f t="shared" si="18"/>
        <v>0</v>
      </c>
      <c r="I207" s="16">
        <f t="shared" si="19"/>
        <v>0</v>
      </c>
      <c r="K207" s="16">
        <f>VLOOKUP($D207,'Growth rate'!$B$3:$S$93,6,FALSE)*VLOOKUP($F207,BY_IND_Demand_Drivers!$B$5:$J$100,7,FALSE)</f>
        <v>13.823941687945059</v>
      </c>
      <c r="L207" s="16">
        <f>VLOOKUP($D207,'Growth rate'!$B$3:$S$93,6,FALSE)*VLOOKUP($F207,BY_IND_Demand_Drivers!$B$5:$J$100,8,FALSE)</f>
        <v>0</v>
      </c>
      <c r="M207" s="16">
        <f>VLOOKUP($D207,'Growth rate'!$B$3:$S$93,6,FALSE)*VLOOKUP($F207,BY_IND_Demand_Drivers!$B$5:$J$100,9,FALSE)</f>
        <v>0</v>
      </c>
      <c r="N207" s="49">
        <f t="shared" si="16"/>
        <v>0.6</v>
      </c>
    </row>
    <row r="208" spans="1:14">
      <c r="A208" s="16">
        <f t="shared" si="14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 t="shared" si="17"/>
        <v>8.4270748529713071</v>
      </c>
      <c r="H208" s="16">
        <f t="shared" si="18"/>
        <v>0</v>
      </c>
      <c r="I208" s="16">
        <f t="shared" si="19"/>
        <v>0</v>
      </c>
      <c r="K208" s="16">
        <f>VLOOKUP($D208,'Growth rate'!$B$3:$S$93,6,FALSE)*VLOOKUP($F208,BY_IND_Demand_Drivers!$B$5:$J$100,7,FALSE)</f>
        <v>14.04512475495218</v>
      </c>
      <c r="L208" s="16">
        <f>VLOOKUP($D208,'Growth rate'!$B$3:$S$93,6,FALSE)*VLOOKUP($F208,BY_IND_Demand_Drivers!$B$5:$J$100,8,FALSE)</f>
        <v>0</v>
      </c>
      <c r="M208" s="16">
        <f>VLOOKUP($D208,'Growth rate'!$B$3:$S$93,6,FALSE)*VLOOKUP($F208,BY_IND_Demand_Drivers!$B$5:$J$100,9,FALSE)</f>
        <v>0</v>
      </c>
      <c r="N208" s="49">
        <f t="shared" si="16"/>
        <v>0.6</v>
      </c>
    </row>
    <row r="209" spans="1:14">
      <c r="A209" s="16">
        <f t="shared" si="14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 t="shared" si="17"/>
        <v>8.5619080506188485</v>
      </c>
      <c r="H209" s="16">
        <f t="shared" si="18"/>
        <v>0</v>
      </c>
      <c r="I209" s="16">
        <f t="shared" si="19"/>
        <v>0</v>
      </c>
      <c r="K209" s="16">
        <f>VLOOKUP($D209,'Growth rate'!$B$3:$S$93,6,FALSE)*VLOOKUP($F209,BY_IND_Demand_Drivers!$B$5:$J$100,7,FALSE)</f>
        <v>14.269846751031416</v>
      </c>
      <c r="L209" s="16">
        <f>VLOOKUP($D209,'Growth rate'!$B$3:$S$93,6,FALSE)*VLOOKUP($F209,BY_IND_Demand_Drivers!$B$5:$J$100,8,FALSE)</f>
        <v>0</v>
      </c>
      <c r="M209" s="16">
        <f>VLOOKUP($D209,'Growth rate'!$B$3:$S$93,6,FALSE)*VLOOKUP($F209,BY_IND_Demand_Drivers!$B$5:$J$100,9,FALSE)</f>
        <v>0</v>
      </c>
      <c r="N209" s="49">
        <f t="shared" si="16"/>
        <v>0.6</v>
      </c>
    </row>
    <row r="210" spans="1:14">
      <c r="A210" s="16">
        <f t="shared" si="14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 t="shared" si="17"/>
        <v>8.6988985794287501</v>
      </c>
      <c r="H210" s="16">
        <f t="shared" si="18"/>
        <v>0</v>
      </c>
      <c r="I210" s="16">
        <f t="shared" si="19"/>
        <v>0</v>
      </c>
      <c r="K210" s="16">
        <f>VLOOKUP($D210,'Growth rate'!$B$3:$S$93,6,FALSE)*VLOOKUP($F210,BY_IND_Demand_Drivers!$B$5:$J$100,7,FALSE)</f>
        <v>14.498164299047918</v>
      </c>
      <c r="L210" s="16">
        <f>VLOOKUP($D210,'Growth rate'!$B$3:$S$93,6,FALSE)*VLOOKUP($F210,BY_IND_Demand_Drivers!$B$5:$J$100,8,FALSE)</f>
        <v>0</v>
      </c>
      <c r="M210" s="16">
        <f>VLOOKUP($D210,'Growth rate'!$B$3:$S$93,6,FALSE)*VLOOKUP($F210,BY_IND_Demand_Drivers!$B$5:$J$100,9,FALSE)</f>
        <v>0</v>
      </c>
      <c r="N210" s="49">
        <f t="shared" si="16"/>
        <v>0.6</v>
      </c>
    </row>
    <row r="211" spans="1:14">
      <c r="A211" s="16">
        <f t="shared" si="14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 t="shared" si="17"/>
        <v>8.8380809566996099</v>
      </c>
      <c r="H211" s="16">
        <f t="shared" si="18"/>
        <v>0</v>
      </c>
      <c r="I211" s="16">
        <f t="shared" si="19"/>
        <v>0</v>
      </c>
      <c r="K211" s="16">
        <f>VLOOKUP($D211,'Growth rate'!$B$3:$S$93,6,FALSE)*VLOOKUP($F211,BY_IND_Demand_Drivers!$B$5:$J$100,7,FALSE)</f>
        <v>14.730134927832685</v>
      </c>
      <c r="L211" s="16">
        <f>VLOOKUP($D211,'Growth rate'!$B$3:$S$93,6,FALSE)*VLOOKUP($F211,BY_IND_Demand_Drivers!$B$5:$J$100,8,FALSE)</f>
        <v>0</v>
      </c>
      <c r="M211" s="16">
        <f>VLOOKUP($D211,'Growth rate'!$B$3:$S$93,6,FALSE)*VLOOKUP($F211,BY_IND_Demand_Drivers!$B$5:$J$100,9,FALSE)</f>
        <v>0</v>
      </c>
      <c r="N211" s="49">
        <f t="shared" si="16"/>
        <v>0.6</v>
      </c>
    </row>
    <row r="212" spans="1:14">
      <c r="A212" s="16">
        <f t="shared" si="14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 t="shared" si="17"/>
        <v>8.979490252006805</v>
      </c>
      <c r="H212" s="16">
        <f t="shared" si="18"/>
        <v>0</v>
      </c>
      <c r="I212" s="16">
        <f t="shared" si="19"/>
        <v>0</v>
      </c>
      <c r="K212" s="16">
        <f>VLOOKUP($D212,'Growth rate'!$B$3:$S$93,6,FALSE)*VLOOKUP($F212,BY_IND_Demand_Drivers!$B$5:$J$100,7,FALSE)</f>
        <v>14.965817086678008</v>
      </c>
      <c r="L212" s="16">
        <f>VLOOKUP($D212,'Growth rate'!$B$3:$S$93,6,FALSE)*VLOOKUP($F212,BY_IND_Demand_Drivers!$B$5:$J$100,8,FALSE)</f>
        <v>0</v>
      </c>
      <c r="M212" s="16">
        <f>VLOOKUP($D212,'Growth rate'!$B$3:$S$93,6,FALSE)*VLOOKUP($F212,BY_IND_Demand_Drivers!$B$5:$J$100,9,FALSE)</f>
        <v>0</v>
      </c>
      <c r="N212" s="49">
        <f t="shared" si="16"/>
        <v>0.6</v>
      </c>
    </row>
    <row r="213" spans="1:14">
      <c r="A213" s="16">
        <f t="shared" si="14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 t="shared" si="17"/>
        <v>9.1231620960389144</v>
      </c>
      <c r="H213" s="16">
        <f t="shared" si="18"/>
        <v>0</v>
      </c>
      <c r="I213" s="16">
        <f t="shared" si="19"/>
        <v>0</v>
      </c>
      <c r="K213" s="16">
        <f>VLOOKUP($D213,'Growth rate'!$B$3:$S$93,6,FALSE)*VLOOKUP($F213,BY_IND_Demand_Drivers!$B$5:$J$100,7,FALSE)</f>
        <v>15.205270160064858</v>
      </c>
      <c r="L213" s="16">
        <f>VLOOKUP($D213,'Growth rate'!$B$3:$S$93,6,FALSE)*VLOOKUP($F213,BY_IND_Demand_Drivers!$B$5:$J$100,8,FALSE)</f>
        <v>0</v>
      </c>
      <c r="M213" s="16">
        <f>VLOOKUP($D213,'Growth rate'!$B$3:$S$93,6,FALSE)*VLOOKUP($F213,BY_IND_Demand_Drivers!$B$5:$J$100,9,FALSE)</f>
        <v>0</v>
      </c>
      <c r="N213" s="49">
        <f t="shared" si="16"/>
        <v>0.6</v>
      </c>
    </row>
    <row r="214" spans="1:14">
      <c r="A214" s="16">
        <f t="shared" si="14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 t="shared" si="17"/>
        <v>9.269132689575537</v>
      </c>
      <c r="H214" s="16">
        <f t="shared" si="18"/>
        <v>0</v>
      </c>
      <c r="I214" s="16">
        <f t="shared" si="19"/>
        <v>0</v>
      </c>
      <c r="K214" s="16">
        <f>VLOOKUP($D214,'Growth rate'!$B$3:$S$93,6,FALSE)*VLOOKUP($F214,BY_IND_Demand_Drivers!$B$5:$J$100,7,FALSE)</f>
        <v>15.448554482625894</v>
      </c>
      <c r="L214" s="16">
        <f>VLOOKUP($D214,'Growth rate'!$B$3:$S$93,6,FALSE)*VLOOKUP($F214,BY_IND_Demand_Drivers!$B$5:$J$100,8,FALSE)</f>
        <v>0</v>
      </c>
      <c r="M214" s="16">
        <f>VLOOKUP($D214,'Growth rate'!$B$3:$S$93,6,FALSE)*VLOOKUP($F214,BY_IND_Demand_Drivers!$B$5:$J$100,9,FALSE)</f>
        <v>0</v>
      </c>
      <c r="N214" s="49">
        <f t="shared" si="16"/>
        <v>0.6</v>
      </c>
    </row>
    <row r="215" spans="1:14">
      <c r="A215" s="16">
        <f t="shared" ref="A215:A278" si="20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 t="shared" si="17"/>
        <v>9.4174388126087454</v>
      </c>
      <c r="H215" s="16">
        <f t="shared" si="18"/>
        <v>0</v>
      </c>
      <c r="I215" s="16">
        <f t="shared" si="19"/>
        <v>0</v>
      </c>
      <c r="K215" s="16">
        <f>VLOOKUP($D215,'Growth rate'!$B$3:$S$93,6,FALSE)*VLOOKUP($F215,BY_IND_Demand_Drivers!$B$5:$J$100,7,FALSE)</f>
        <v>15.69573135434791</v>
      </c>
      <c r="L215" s="16">
        <f>VLOOKUP($D215,'Growth rate'!$B$3:$S$93,6,FALSE)*VLOOKUP($F215,BY_IND_Demand_Drivers!$B$5:$J$100,8,FALSE)</f>
        <v>0</v>
      </c>
      <c r="M215" s="16">
        <f>VLOOKUP($D215,'Growth rate'!$B$3:$S$93,6,FALSE)*VLOOKUP($F215,BY_IND_Demand_Drivers!$B$5:$J$100,9,FALSE)</f>
        <v>0</v>
      </c>
      <c r="N215" s="49">
        <f t="shared" si="16"/>
        <v>0.6</v>
      </c>
    </row>
    <row r="216" spans="1:14">
      <c r="A216" s="16">
        <f t="shared" si="20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 t="shared" si="17"/>
        <v>9.5681178336104846</v>
      </c>
      <c r="H216" s="16">
        <f t="shared" si="18"/>
        <v>0</v>
      </c>
      <c r="I216" s="16">
        <f t="shared" si="19"/>
        <v>0</v>
      </c>
      <c r="K216" s="16">
        <f>VLOOKUP($D216,'Growth rate'!$B$3:$S$93,6,FALSE)*VLOOKUP($F216,BY_IND_Demand_Drivers!$B$5:$J$100,7,FALSE)</f>
        <v>15.946863056017476</v>
      </c>
      <c r="L216" s="16">
        <f>VLOOKUP($D216,'Growth rate'!$B$3:$S$93,6,FALSE)*VLOOKUP($F216,BY_IND_Demand_Drivers!$B$5:$J$100,8,FALSE)</f>
        <v>0</v>
      </c>
      <c r="M216" s="16">
        <f>VLOOKUP($D216,'Growth rate'!$B$3:$S$93,6,FALSE)*VLOOKUP($F216,BY_IND_Demand_Drivers!$B$5:$J$100,9,FALSE)</f>
        <v>0</v>
      </c>
      <c r="N216" s="49">
        <f t="shared" si="16"/>
        <v>0.6</v>
      </c>
    </row>
    <row r="217" spans="1:14">
      <c r="A217" s="16">
        <f t="shared" si="20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 t="shared" si="17"/>
        <v>9.7212077189482553</v>
      </c>
      <c r="H217" s="16">
        <f t="shared" si="18"/>
        <v>0</v>
      </c>
      <c r="I217" s="16">
        <f t="shared" si="19"/>
        <v>0</v>
      </c>
      <c r="K217" s="16">
        <f>VLOOKUP($D217,'Growth rate'!$B$3:$S$93,6,FALSE)*VLOOKUP($F217,BY_IND_Demand_Drivers!$B$5:$J$100,7,FALSE)</f>
        <v>16.202012864913758</v>
      </c>
      <c r="L217" s="16">
        <f>VLOOKUP($D217,'Growth rate'!$B$3:$S$93,6,FALSE)*VLOOKUP($F217,BY_IND_Demand_Drivers!$B$5:$J$100,8,FALSE)</f>
        <v>0</v>
      </c>
      <c r="M217" s="16">
        <f>VLOOKUP($D217,'Growth rate'!$B$3:$S$93,6,FALSE)*VLOOKUP($F217,BY_IND_Demand_Drivers!$B$5:$J$100,9,FALSE)</f>
        <v>0</v>
      </c>
      <c r="N217" s="49">
        <f t="shared" si="16"/>
        <v>0.6</v>
      </c>
    </row>
    <row r="218" spans="1:14">
      <c r="A218" s="16">
        <f t="shared" si="20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 t="shared" si="17"/>
        <v>9.8767470424514237</v>
      </c>
      <c r="H218" s="16">
        <f t="shared" si="18"/>
        <v>0</v>
      </c>
      <c r="I218" s="16">
        <f t="shared" si="19"/>
        <v>0</v>
      </c>
      <c r="K218" s="16">
        <f>VLOOKUP($D218,'Growth rate'!$B$3:$S$93,6,FALSE)*VLOOKUP($F218,BY_IND_Demand_Drivers!$B$5:$J$100,7,FALSE)</f>
        <v>16.461245070752373</v>
      </c>
      <c r="L218" s="16">
        <f>VLOOKUP($D218,'Growth rate'!$B$3:$S$93,6,FALSE)*VLOOKUP($F218,BY_IND_Demand_Drivers!$B$5:$J$100,8,FALSE)</f>
        <v>0</v>
      </c>
      <c r="M218" s="16">
        <f>VLOOKUP($D218,'Growth rate'!$B$3:$S$93,6,FALSE)*VLOOKUP($F218,BY_IND_Demand_Drivers!$B$5:$J$100,9,FALSE)</f>
        <v>0</v>
      </c>
      <c r="N218" s="49">
        <f t="shared" si="16"/>
        <v>0.6</v>
      </c>
    </row>
    <row r="219" spans="1:14">
      <c r="A219" s="16">
        <f t="shared" si="20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 t="shared" si="17"/>
        <v>10.034774995130647</v>
      </c>
      <c r="H219" s="16">
        <f t="shared" si="18"/>
        <v>0</v>
      </c>
      <c r="I219" s="16">
        <f t="shared" si="19"/>
        <v>0</v>
      </c>
      <c r="K219" s="16">
        <f>VLOOKUP($D219,'Growth rate'!$B$3:$S$93,6,FALSE)*VLOOKUP($F219,BY_IND_Demand_Drivers!$B$5:$J$100,7,FALSE)</f>
        <v>16.724624991884411</v>
      </c>
      <c r="L219" s="16">
        <f>VLOOKUP($D219,'Growth rate'!$B$3:$S$93,6,FALSE)*VLOOKUP($F219,BY_IND_Demand_Drivers!$B$5:$J$100,8,FALSE)</f>
        <v>0</v>
      </c>
      <c r="M219" s="16">
        <f>VLOOKUP($D219,'Growth rate'!$B$3:$S$93,6,FALSE)*VLOOKUP($F219,BY_IND_Demand_Drivers!$B$5:$J$100,9,FALSE)</f>
        <v>0</v>
      </c>
      <c r="N219" s="49">
        <f t="shared" si="16"/>
        <v>0.6</v>
      </c>
    </row>
    <row r="220" spans="1:14">
      <c r="A220" s="16">
        <f t="shared" si="20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 t="shared" si="17"/>
        <v>10.195331395052738</v>
      </c>
      <c r="H220" s="16">
        <f t="shared" si="18"/>
        <v>0</v>
      </c>
      <c r="I220" s="16">
        <f t="shared" si="19"/>
        <v>0</v>
      </c>
      <c r="K220" s="16">
        <f>VLOOKUP($D220,'Growth rate'!$B$3:$S$93,6,FALSE)*VLOOKUP($F220,BY_IND_Demand_Drivers!$B$5:$J$100,7,FALSE)</f>
        <v>16.992218991754566</v>
      </c>
      <c r="L220" s="16">
        <f>VLOOKUP($D220,'Growth rate'!$B$3:$S$93,6,FALSE)*VLOOKUP($F220,BY_IND_Demand_Drivers!$B$5:$J$100,8,FALSE)</f>
        <v>0</v>
      </c>
      <c r="M220" s="16">
        <f>VLOOKUP($D220,'Growth rate'!$B$3:$S$93,6,FALSE)*VLOOKUP($F220,BY_IND_Demand_Drivers!$B$5:$J$100,9,FALSE)</f>
        <v>0</v>
      </c>
      <c r="N220" s="49">
        <f t="shared" si="16"/>
        <v>0.6</v>
      </c>
    </row>
    <row r="221" spans="1:14">
      <c r="A221" s="16">
        <f t="shared" si="20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 t="shared" si="17"/>
        <v>10.358456697373581</v>
      </c>
      <c r="H221" s="16">
        <f t="shared" si="18"/>
        <v>0</v>
      </c>
      <c r="I221" s="16">
        <f t="shared" si="19"/>
        <v>0</v>
      </c>
      <c r="K221" s="16">
        <f>VLOOKUP($D221,'Growth rate'!$B$3:$S$93,6,FALSE)*VLOOKUP($F221,BY_IND_Demand_Drivers!$B$5:$J$100,7,FALSE)</f>
        <v>17.264094495622636</v>
      </c>
      <c r="L221" s="16">
        <f>VLOOKUP($D221,'Growth rate'!$B$3:$S$93,6,FALSE)*VLOOKUP($F221,BY_IND_Demand_Drivers!$B$5:$J$100,8,FALSE)</f>
        <v>0</v>
      </c>
      <c r="M221" s="16">
        <f>VLOOKUP($D221,'Growth rate'!$B$3:$S$93,6,FALSE)*VLOOKUP($F221,BY_IND_Demand_Drivers!$B$5:$J$100,9,FALSE)</f>
        <v>0</v>
      </c>
      <c r="N221" s="49">
        <f t="shared" si="16"/>
        <v>0.6</v>
      </c>
    </row>
    <row r="222" spans="1:14">
      <c r="A222" s="16">
        <f t="shared" si="20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 t="shared" si="17"/>
        <v>10.524192004531558</v>
      </c>
      <c r="H222" s="16">
        <f t="shared" si="18"/>
        <v>0</v>
      </c>
      <c r="I222" s="16">
        <f t="shared" si="19"/>
        <v>0</v>
      </c>
      <c r="K222" s="16">
        <f>VLOOKUP($D222,'Growth rate'!$B$3:$S$93,6,FALSE)*VLOOKUP($F222,BY_IND_Demand_Drivers!$B$5:$J$100,7,FALSE)</f>
        <v>17.540320007552598</v>
      </c>
      <c r="L222" s="16">
        <f>VLOOKUP($D222,'Growth rate'!$B$3:$S$93,6,FALSE)*VLOOKUP($F222,BY_IND_Demand_Drivers!$B$5:$J$100,8,FALSE)</f>
        <v>0</v>
      </c>
      <c r="M222" s="16">
        <f>VLOOKUP($D222,'Growth rate'!$B$3:$S$93,6,FALSE)*VLOOKUP($F222,BY_IND_Demand_Drivers!$B$5:$J$100,9,FALSE)</f>
        <v>0</v>
      </c>
      <c r="N222" s="49">
        <f t="shared" si="16"/>
        <v>0.6</v>
      </c>
    </row>
    <row r="223" spans="1:14">
      <c r="A223" s="16">
        <f t="shared" si="20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 t="shared" si="17"/>
        <v>10.692579076604064</v>
      </c>
      <c r="H223" s="16">
        <f t="shared" si="18"/>
        <v>0</v>
      </c>
      <c r="I223" s="16">
        <f t="shared" si="19"/>
        <v>0</v>
      </c>
      <c r="K223" s="16">
        <f>VLOOKUP($D223,'Growth rate'!$B$3:$S$93,6,FALSE)*VLOOKUP($F223,BY_IND_Demand_Drivers!$B$5:$J$100,7,FALSE)</f>
        <v>17.820965127673439</v>
      </c>
      <c r="L223" s="16">
        <f>VLOOKUP($D223,'Growth rate'!$B$3:$S$93,6,FALSE)*VLOOKUP($F223,BY_IND_Demand_Drivers!$B$5:$J$100,8,FALSE)</f>
        <v>0</v>
      </c>
      <c r="M223" s="16">
        <f>VLOOKUP($D223,'Growth rate'!$B$3:$S$93,6,FALSE)*VLOOKUP($F223,BY_IND_Demand_Drivers!$B$5:$J$100,9,FALSE)</f>
        <v>0</v>
      </c>
      <c r="N223" s="49">
        <f t="shared" si="16"/>
        <v>0.6</v>
      </c>
    </row>
    <row r="224" spans="1:14">
      <c r="A224" s="16">
        <f t="shared" si="20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 t="shared" si="17"/>
        <v>10.863660341829728</v>
      </c>
      <c r="H224" s="16">
        <f t="shared" si="18"/>
        <v>0</v>
      </c>
      <c r="I224" s="16">
        <f t="shared" si="19"/>
        <v>0</v>
      </c>
      <c r="K224" s="16">
        <f>VLOOKUP($D224,'Growth rate'!$B$3:$S$93,6,FALSE)*VLOOKUP($F224,BY_IND_Demand_Drivers!$B$5:$J$100,7,FALSE)</f>
        <v>18.106100569716215</v>
      </c>
      <c r="L224" s="16">
        <f>VLOOKUP($D224,'Growth rate'!$B$3:$S$93,6,FALSE)*VLOOKUP($F224,BY_IND_Demand_Drivers!$B$5:$J$100,8,FALSE)</f>
        <v>0</v>
      </c>
      <c r="M224" s="16">
        <f>VLOOKUP($D224,'Growth rate'!$B$3:$S$93,6,FALSE)*VLOOKUP($F224,BY_IND_Demand_Drivers!$B$5:$J$100,9,FALSE)</f>
        <v>0</v>
      </c>
      <c r="N224" s="49">
        <f t="shared" si="16"/>
        <v>0.6</v>
      </c>
    </row>
    <row r="225" spans="1:14">
      <c r="A225" s="16">
        <f t="shared" si="20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 t="shared" si="17"/>
        <v>11.037478907299002</v>
      </c>
      <c r="H225" s="16">
        <f t="shared" si="18"/>
        <v>0</v>
      </c>
      <c r="I225" s="16">
        <f t="shared" si="19"/>
        <v>0</v>
      </c>
      <c r="K225" s="16">
        <f>VLOOKUP($D225,'Growth rate'!$B$3:$S$93,6,FALSE)*VLOOKUP($F225,BY_IND_Demand_Drivers!$B$5:$J$100,7,FALSE)</f>
        <v>18.395798178831672</v>
      </c>
      <c r="L225" s="16">
        <f>VLOOKUP($D225,'Growth rate'!$B$3:$S$93,6,FALSE)*VLOOKUP($F225,BY_IND_Demand_Drivers!$B$5:$J$100,8,FALSE)</f>
        <v>0</v>
      </c>
      <c r="M225" s="16">
        <f>VLOOKUP($D225,'Growth rate'!$B$3:$S$93,6,FALSE)*VLOOKUP($F225,BY_IND_Demand_Drivers!$B$5:$J$100,9,FALSE)</f>
        <v>0</v>
      </c>
      <c r="N225" s="49">
        <f t="shared" si="16"/>
        <v>0.6</v>
      </c>
    </row>
    <row r="226" spans="1:14">
      <c r="A226" s="16">
        <f t="shared" si="20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 t="shared" si="17"/>
        <v>11.214078569815786</v>
      </c>
      <c r="H226" s="16">
        <f t="shared" si="18"/>
        <v>0</v>
      </c>
      <c r="I226" s="16">
        <f t="shared" si="19"/>
        <v>0</v>
      </c>
      <c r="K226" s="16">
        <f>VLOOKUP($D226,'Growth rate'!$B$3:$S$93,6,FALSE)*VLOOKUP($F226,BY_IND_Demand_Drivers!$B$5:$J$100,7,FALSE)</f>
        <v>18.690130949692978</v>
      </c>
      <c r="L226" s="16">
        <f>VLOOKUP($D226,'Growth rate'!$B$3:$S$93,6,FALSE)*VLOOKUP($F226,BY_IND_Demand_Drivers!$B$5:$J$100,8,FALSE)</f>
        <v>0</v>
      </c>
      <c r="M226" s="16">
        <f>VLOOKUP($D226,'Growth rate'!$B$3:$S$93,6,FALSE)*VLOOKUP($F226,BY_IND_Demand_Drivers!$B$5:$J$100,9,FALSE)</f>
        <v>0</v>
      </c>
      <c r="N226" s="49">
        <f t="shared" si="16"/>
        <v>0.6</v>
      </c>
    </row>
    <row r="227" spans="1:14">
      <c r="A227" s="16">
        <f t="shared" si="20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 t="shared" si="17"/>
        <v>11.393503826932841</v>
      </c>
      <c r="H227" s="16">
        <f t="shared" si="18"/>
        <v>0</v>
      </c>
      <c r="I227" s="16">
        <f t="shared" si="19"/>
        <v>0</v>
      </c>
      <c r="K227" s="16">
        <f>VLOOKUP($D227,'Growth rate'!$B$3:$S$93,6,FALSE)*VLOOKUP($F227,BY_IND_Demand_Drivers!$B$5:$J$100,7,FALSE)</f>
        <v>18.989173044888069</v>
      </c>
      <c r="L227" s="16">
        <f>VLOOKUP($D227,'Growth rate'!$B$3:$S$93,6,FALSE)*VLOOKUP($F227,BY_IND_Demand_Drivers!$B$5:$J$100,8,FALSE)</f>
        <v>0</v>
      </c>
      <c r="M227" s="16">
        <f>VLOOKUP($D227,'Growth rate'!$B$3:$S$93,6,FALSE)*VLOOKUP($F227,BY_IND_Demand_Drivers!$B$5:$J$100,9,FALSE)</f>
        <v>0</v>
      </c>
      <c r="N227" s="49">
        <f t="shared" si="16"/>
        <v>0.6</v>
      </c>
    </row>
    <row r="228" spans="1:14">
      <c r="A228" s="16">
        <f t="shared" si="20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 t="shared" si="17"/>
        <v>11.575799888163766</v>
      </c>
      <c r="H228" s="16">
        <f t="shared" si="18"/>
        <v>0</v>
      </c>
      <c r="I228" s="16">
        <f t="shared" si="19"/>
        <v>0</v>
      </c>
      <c r="K228" s="16">
        <f>VLOOKUP($D228,'Growth rate'!$B$3:$S$93,6,FALSE)*VLOOKUP($F228,BY_IND_Demand_Drivers!$B$5:$J$100,7,FALSE)</f>
        <v>19.292999813606279</v>
      </c>
      <c r="L228" s="16">
        <f>VLOOKUP($D228,'Growth rate'!$B$3:$S$93,6,FALSE)*VLOOKUP($F228,BY_IND_Demand_Drivers!$B$5:$J$100,8,FALSE)</f>
        <v>0</v>
      </c>
      <c r="M228" s="16">
        <f>VLOOKUP($D228,'Growth rate'!$B$3:$S$93,6,FALSE)*VLOOKUP($F228,BY_IND_Demand_Drivers!$B$5:$J$100,9,FALSE)</f>
        <v>0</v>
      </c>
      <c r="N228" s="49">
        <f t="shared" si="16"/>
        <v>0.6</v>
      </c>
    </row>
    <row r="229" spans="1:14">
      <c r="A229" s="16">
        <f t="shared" si="20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 t="shared" si="17"/>
        <v>11.761012686374388</v>
      </c>
      <c r="H229" s="16">
        <f t="shared" si="18"/>
        <v>0</v>
      </c>
      <c r="I229" s="16">
        <f t="shared" si="19"/>
        <v>0</v>
      </c>
      <c r="K229" s="16">
        <f>VLOOKUP($D229,'Growth rate'!$B$3:$S$93,6,FALSE)*VLOOKUP($F229,BY_IND_Demand_Drivers!$B$5:$J$100,7,FALSE)</f>
        <v>19.601687810623979</v>
      </c>
      <c r="L229" s="16">
        <f>VLOOKUP($D229,'Growth rate'!$B$3:$S$93,6,FALSE)*VLOOKUP($F229,BY_IND_Demand_Drivers!$B$5:$J$100,8,FALSE)</f>
        <v>0</v>
      </c>
      <c r="M229" s="16">
        <f>VLOOKUP($D229,'Growth rate'!$B$3:$S$93,6,FALSE)*VLOOKUP($F229,BY_IND_Demand_Drivers!$B$5:$J$100,9,FALSE)</f>
        <v>0</v>
      </c>
      <c r="N229" s="49">
        <f t="shared" si="16"/>
        <v>0.6</v>
      </c>
    </row>
    <row r="230" spans="1:14">
      <c r="A230" s="16">
        <f t="shared" si="20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 t="shared" si="17"/>
        <v>11.949188889356376</v>
      </c>
      <c r="H230" s="16">
        <f t="shared" si="18"/>
        <v>0</v>
      </c>
      <c r="I230" s="16">
        <f t="shared" si="19"/>
        <v>0</v>
      </c>
      <c r="K230" s="16">
        <f>VLOOKUP($D230,'Growth rate'!$B$3:$S$93,6,FALSE)*VLOOKUP($F230,BY_IND_Demand_Drivers!$B$5:$J$100,7,FALSE)</f>
        <v>19.915314815593963</v>
      </c>
      <c r="L230" s="16">
        <f>VLOOKUP($D230,'Growth rate'!$B$3:$S$93,6,FALSE)*VLOOKUP($F230,BY_IND_Demand_Drivers!$B$5:$J$100,8,FALSE)</f>
        <v>0</v>
      </c>
      <c r="M230" s="16">
        <f>VLOOKUP($D230,'Growth rate'!$B$3:$S$93,6,FALSE)*VLOOKUP($F230,BY_IND_Demand_Drivers!$B$5:$J$100,9,FALSE)</f>
        <v>0</v>
      </c>
      <c r="N230" s="49">
        <f t="shared" si="16"/>
        <v>0.6</v>
      </c>
    </row>
    <row r="231" spans="1:14">
      <c r="A231" s="16">
        <f t="shared" si="20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 t="shared" si="17"/>
        <v>12.140375911586082</v>
      </c>
      <c r="H231" s="16">
        <f t="shared" si="18"/>
        <v>0</v>
      </c>
      <c r="I231" s="16">
        <f t="shared" si="19"/>
        <v>0</v>
      </c>
      <c r="K231" s="16">
        <f>VLOOKUP($D231,'Growth rate'!$B$3:$S$93,6,FALSE)*VLOOKUP($F231,BY_IND_Demand_Drivers!$B$5:$J$100,7,FALSE)</f>
        <v>20.233959852643469</v>
      </c>
      <c r="L231" s="16">
        <f>VLOOKUP($D231,'Growth rate'!$B$3:$S$93,6,FALSE)*VLOOKUP($F231,BY_IND_Demand_Drivers!$B$5:$J$100,8,FALSE)</f>
        <v>0</v>
      </c>
      <c r="M231" s="16">
        <f>VLOOKUP($D231,'Growth rate'!$B$3:$S$93,6,FALSE)*VLOOKUP($F231,BY_IND_Demand_Drivers!$B$5:$J$100,9,FALSE)</f>
        <v>0</v>
      </c>
      <c r="N231" s="49">
        <f t="shared" si="16"/>
        <v>0.6</v>
      </c>
    </row>
    <row r="232" spans="1:14">
      <c r="A232" s="16">
        <f t="shared" si="20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 t="shared" si="17"/>
        <v>12.33462192617146</v>
      </c>
      <c r="H232" s="16">
        <f t="shared" si="18"/>
        <v>0</v>
      </c>
      <c r="I232" s="16">
        <f t="shared" si="19"/>
        <v>0</v>
      </c>
      <c r="K232" s="16">
        <f>VLOOKUP($D232,'Growth rate'!$B$3:$S$93,6,FALSE)*VLOOKUP($F232,BY_IND_Demand_Drivers!$B$5:$J$100,7,FALSE)</f>
        <v>20.557703210285766</v>
      </c>
      <c r="L232" s="16">
        <f>VLOOKUP($D232,'Growth rate'!$B$3:$S$93,6,FALSE)*VLOOKUP($F232,BY_IND_Demand_Drivers!$B$5:$J$100,8,FALSE)</f>
        <v>0</v>
      </c>
      <c r="M232" s="16">
        <f>VLOOKUP($D232,'Growth rate'!$B$3:$S$93,6,FALSE)*VLOOKUP($F232,BY_IND_Demand_Drivers!$B$5:$J$100,9,FALSE)</f>
        <v>0</v>
      </c>
      <c r="N232" s="49">
        <f t="shared" si="16"/>
        <v>0.6</v>
      </c>
    </row>
    <row r="233" spans="1:14">
      <c r="A233" s="16">
        <f t="shared" si="20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 t="shared" si="17"/>
        <v>12.531975876990201</v>
      </c>
      <c r="H233" s="16">
        <f t="shared" si="18"/>
        <v>0</v>
      </c>
      <c r="I233" s="16">
        <f t="shared" si="19"/>
        <v>0</v>
      </c>
      <c r="K233" s="16">
        <f>VLOOKUP($D233,'Growth rate'!$B$3:$S$93,6,FALSE)*VLOOKUP($F233,BY_IND_Demand_Drivers!$B$5:$J$100,7,FALSE)</f>
        <v>20.886626461650334</v>
      </c>
      <c r="L233" s="16">
        <f>VLOOKUP($D233,'Growth rate'!$B$3:$S$93,6,FALSE)*VLOOKUP($F233,BY_IND_Demand_Drivers!$B$5:$J$100,8,FALSE)</f>
        <v>0</v>
      </c>
      <c r="M233" s="16">
        <f>VLOOKUP($D233,'Growth rate'!$B$3:$S$93,6,FALSE)*VLOOKUP($F233,BY_IND_Demand_Drivers!$B$5:$J$100,9,FALSE)</f>
        <v>0</v>
      </c>
      <c r="N233" s="49">
        <f t="shared" si="16"/>
        <v>0.6</v>
      </c>
    </row>
    <row r="234" spans="1:14">
      <c r="A234" s="16">
        <f t="shared" si="20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 t="shared" si="17"/>
        <v>12.732487491022047</v>
      </c>
      <c r="H234" s="16">
        <f t="shared" si="18"/>
        <v>0</v>
      </c>
      <c r="I234" s="16">
        <f t="shared" si="19"/>
        <v>0</v>
      </c>
      <c r="K234" s="16">
        <f>VLOOKUP($D234,'Growth rate'!$B$3:$S$93,6,FALSE)*VLOOKUP($F234,BY_IND_Demand_Drivers!$B$5:$J$100,7,FALSE)</f>
        <v>21.220812485036745</v>
      </c>
      <c r="L234" s="16">
        <f>VLOOKUP($D234,'Growth rate'!$B$3:$S$93,6,FALSE)*VLOOKUP($F234,BY_IND_Demand_Drivers!$B$5:$J$100,8,FALSE)</f>
        <v>0</v>
      </c>
      <c r="M234" s="16">
        <f>VLOOKUP($D234,'Growth rate'!$B$3:$S$93,6,FALSE)*VLOOKUP($F234,BY_IND_Demand_Drivers!$B$5:$J$100,9,FALSE)</f>
        <v>0</v>
      </c>
      <c r="N234" s="49">
        <f t="shared" si="16"/>
        <v>0.6</v>
      </c>
    </row>
    <row r="235" spans="1:14">
      <c r="A235" s="16">
        <f t="shared" si="20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 t="shared" si="17"/>
        <v>12.9362072908784</v>
      </c>
      <c r="H235" s="16">
        <f t="shared" si="18"/>
        <v>0</v>
      </c>
      <c r="I235" s="16">
        <f t="shared" si="19"/>
        <v>0</v>
      </c>
      <c r="K235" s="16">
        <f>VLOOKUP($D235,'Growth rate'!$B$3:$S$93,6,FALSE)*VLOOKUP($F235,BY_IND_Demand_Drivers!$B$5:$J$100,7,FALSE)</f>
        <v>21.560345484797335</v>
      </c>
      <c r="L235" s="16">
        <f>VLOOKUP($D235,'Growth rate'!$B$3:$S$93,6,FALSE)*VLOOKUP($F235,BY_IND_Demand_Drivers!$B$5:$J$100,8,FALSE)</f>
        <v>0</v>
      </c>
      <c r="M235" s="16">
        <f>VLOOKUP($D235,'Growth rate'!$B$3:$S$93,6,FALSE)*VLOOKUP($F235,BY_IND_Demand_Drivers!$B$5:$J$100,9,FALSE)</f>
        <v>0</v>
      </c>
      <c r="N235" s="49">
        <f t="shared" si="16"/>
        <v>0.6</v>
      </c>
    </row>
    <row r="236" spans="1:14">
      <c r="A236" s="16">
        <f t="shared" si="20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 t="shared" si="17"/>
        <v>13.143186607532456</v>
      </c>
      <c r="H236" s="16">
        <f t="shared" si="18"/>
        <v>0</v>
      </c>
      <c r="I236" s="16">
        <f t="shared" si="19"/>
        <v>0</v>
      </c>
      <c r="K236" s="16">
        <f>VLOOKUP($D236,'Growth rate'!$B$3:$S$93,6,FALSE)*VLOOKUP($F236,BY_IND_Demand_Drivers!$B$5:$J$100,7,FALSE)</f>
        <v>21.905311012554094</v>
      </c>
      <c r="L236" s="16">
        <f>VLOOKUP($D236,'Growth rate'!$B$3:$S$93,6,FALSE)*VLOOKUP($F236,BY_IND_Demand_Drivers!$B$5:$J$100,8,FALSE)</f>
        <v>0</v>
      </c>
      <c r="M236" s="16">
        <f>VLOOKUP($D236,'Growth rate'!$B$3:$S$93,6,FALSE)*VLOOKUP($F236,BY_IND_Demand_Drivers!$B$5:$J$100,9,FALSE)</f>
        <v>0</v>
      </c>
      <c r="N236" s="49">
        <f t="shared" si="16"/>
        <v>0.6</v>
      </c>
    </row>
    <row r="237" spans="1:14">
      <c r="A237" s="16">
        <f t="shared" si="20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 t="shared" si="17"/>
        <v>13.353477593252974</v>
      </c>
      <c r="H237" s="16">
        <f t="shared" si="18"/>
        <v>0</v>
      </c>
      <c r="I237" s="16">
        <f t="shared" si="19"/>
        <v>0</v>
      </c>
      <c r="K237" s="16">
        <f>VLOOKUP($D237,'Growth rate'!$B$3:$S$93,6,FALSE)*VLOOKUP($F237,BY_IND_Demand_Drivers!$B$5:$J$100,7,FALSE)</f>
        <v>22.255795988754958</v>
      </c>
      <c r="L237" s="16">
        <f>VLOOKUP($D237,'Growth rate'!$B$3:$S$93,6,FALSE)*VLOOKUP($F237,BY_IND_Demand_Drivers!$B$5:$J$100,8,FALSE)</f>
        <v>0</v>
      </c>
      <c r="M237" s="16">
        <f>VLOOKUP($D237,'Growth rate'!$B$3:$S$93,6,FALSE)*VLOOKUP($F237,BY_IND_Demand_Drivers!$B$5:$J$100,9,FALSE)</f>
        <v>0</v>
      </c>
      <c r="N237" s="49">
        <f t="shared" si="16"/>
        <v>0.6</v>
      </c>
    </row>
    <row r="238" spans="1:14">
      <c r="A238" s="16">
        <f t="shared" si="20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 t="shared" si="17"/>
        <v>13.567133234745024</v>
      </c>
      <c r="H238" s="16">
        <f t="shared" si="18"/>
        <v>0</v>
      </c>
      <c r="I238" s="16">
        <f t="shared" si="19"/>
        <v>0</v>
      </c>
      <c r="K238" s="16">
        <f>VLOOKUP($D238,'Growth rate'!$B$3:$S$93,6,FALSE)*VLOOKUP($F238,BY_IND_Demand_Drivers!$B$5:$J$100,7,FALSE)</f>
        <v>22.611888724575039</v>
      </c>
      <c r="L238" s="16">
        <f>VLOOKUP($D238,'Growth rate'!$B$3:$S$93,6,FALSE)*VLOOKUP($F238,BY_IND_Demand_Drivers!$B$5:$J$100,8,FALSE)</f>
        <v>0</v>
      </c>
      <c r="M238" s="16">
        <f>VLOOKUP($D238,'Growth rate'!$B$3:$S$93,6,FALSE)*VLOOKUP($F238,BY_IND_Demand_Drivers!$B$5:$J$100,9,FALSE)</f>
        <v>0</v>
      </c>
      <c r="N238" s="49">
        <f t="shared" si="16"/>
        <v>0.6</v>
      </c>
    </row>
    <row r="239" spans="1:14">
      <c r="A239" s="16">
        <f t="shared" si="20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 t="shared" si="17"/>
        <v>13.78420736650094</v>
      </c>
      <c r="H239" s="16">
        <f t="shared" si="18"/>
        <v>0</v>
      </c>
      <c r="I239" s="16">
        <f t="shared" si="19"/>
        <v>0</v>
      </c>
      <c r="K239" s="16">
        <f>VLOOKUP($D239,'Growth rate'!$B$3:$S$93,6,FALSE)*VLOOKUP($F239,BY_IND_Demand_Drivers!$B$5:$J$100,7,FALSE)</f>
        <v>22.973678944168235</v>
      </c>
      <c r="L239" s="16">
        <f>VLOOKUP($D239,'Growth rate'!$B$3:$S$93,6,FALSE)*VLOOKUP($F239,BY_IND_Demand_Drivers!$B$5:$J$100,8,FALSE)</f>
        <v>0</v>
      </c>
      <c r="M239" s="16">
        <f>VLOOKUP($D239,'Growth rate'!$B$3:$S$93,6,FALSE)*VLOOKUP($F239,BY_IND_Demand_Drivers!$B$5:$J$100,9,FALSE)</f>
        <v>0</v>
      </c>
      <c r="N239" s="49">
        <f t="shared" ref="N239:N255" si="21">N157</f>
        <v>0.6</v>
      </c>
    </row>
    <row r="240" spans="1:14">
      <c r="A240" s="16">
        <f t="shared" si="20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 t="shared" si="17"/>
        <v>14.00475468436496</v>
      </c>
      <c r="H240" s="16">
        <f t="shared" si="18"/>
        <v>0</v>
      </c>
      <c r="I240" s="16">
        <f t="shared" si="19"/>
        <v>0</v>
      </c>
      <c r="K240" s="16">
        <f>VLOOKUP($D240,'Growth rate'!$B$3:$S$93,6,FALSE)*VLOOKUP($F240,BY_IND_Demand_Drivers!$B$5:$J$100,7,FALSE)</f>
        <v>23.341257807274932</v>
      </c>
      <c r="L240" s="16">
        <f>VLOOKUP($D240,'Growth rate'!$B$3:$S$93,6,FALSE)*VLOOKUP($F240,BY_IND_Demand_Drivers!$B$5:$J$100,8,FALSE)</f>
        <v>0</v>
      </c>
      <c r="M240" s="16">
        <f>VLOOKUP($D240,'Growth rate'!$B$3:$S$93,6,FALSE)*VLOOKUP($F240,BY_IND_Demand_Drivers!$B$5:$J$100,9,FALSE)</f>
        <v>0</v>
      </c>
      <c r="N240" s="49">
        <f t="shared" si="21"/>
        <v>0.6</v>
      </c>
    </row>
    <row r="241" spans="1:14">
      <c r="A241" s="16">
        <f t="shared" si="20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 t="shared" si="17"/>
        <v>14.2288307593148</v>
      </c>
      <c r="H241" s="16">
        <f t="shared" si="18"/>
        <v>0</v>
      </c>
      <c r="I241" s="16">
        <f t="shared" si="19"/>
        <v>0</v>
      </c>
      <c r="K241" s="16">
        <f>VLOOKUP($D241,'Growth rate'!$B$3:$S$93,6,FALSE)*VLOOKUP($F241,BY_IND_Demand_Drivers!$B$5:$J$100,7,FALSE)</f>
        <v>23.714717932191334</v>
      </c>
      <c r="L241" s="16">
        <f>VLOOKUP($D241,'Growth rate'!$B$3:$S$93,6,FALSE)*VLOOKUP($F241,BY_IND_Demand_Drivers!$B$5:$J$100,8,FALSE)</f>
        <v>0</v>
      </c>
      <c r="M241" s="16">
        <f>VLOOKUP($D241,'Growth rate'!$B$3:$S$93,6,FALSE)*VLOOKUP($F241,BY_IND_Demand_Drivers!$B$5:$J$100,9,FALSE)</f>
        <v>0</v>
      </c>
      <c r="N241" s="49">
        <f t="shared" si="21"/>
        <v>0.6</v>
      </c>
    </row>
    <row r="242" spans="1:14">
      <c r="A242" s="16">
        <f t="shared" si="20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 t="shared" si="17"/>
        <v>14.456492051463837</v>
      </c>
      <c r="H242" s="16">
        <f t="shared" si="18"/>
        <v>0</v>
      </c>
      <c r="I242" s="16">
        <f t="shared" si="19"/>
        <v>0</v>
      </c>
      <c r="K242" s="16">
        <f>VLOOKUP($D242,'Growth rate'!$B$3:$S$93,6,FALSE)*VLOOKUP($F242,BY_IND_Demand_Drivers!$B$5:$J$100,7,FALSE)</f>
        <v>24.094153419106394</v>
      </c>
      <c r="L242" s="16">
        <f>VLOOKUP($D242,'Growth rate'!$B$3:$S$93,6,FALSE)*VLOOKUP($F242,BY_IND_Demand_Drivers!$B$5:$J$100,8,FALSE)</f>
        <v>0</v>
      </c>
      <c r="M242" s="16">
        <f>VLOOKUP($D242,'Growth rate'!$B$3:$S$93,6,FALSE)*VLOOKUP($F242,BY_IND_Demand_Drivers!$B$5:$J$100,9,FALSE)</f>
        <v>0</v>
      </c>
      <c r="N242" s="49">
        <f t="shared" si="21"/>
        <v>0.6</v>
      </c>
    </row>
    <row r="243" spans="1:14">
      <c r="A243" s="16">
        <f t="shared" si="20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 t="shared" si="17"/>
        <v>14.687795924287258</v>
      </c>
      <c r="H243" s="16">
        <f t="shared" si="18"/>
        <v>0</v>
      </c>
      <c r="I243" s="16">
        <f t="shared" si="19"/>
        <v>0</v>
      </c>
      <c r="K243" s="16">
        <f>VLOOKUP($D243,'Growth rate'!$B$3:$S$93,6,FALSE)*VLOOKUP($F243,BY_IND_Demand_Drivers!$B$5:$J$100,7,FALSE)</f>
        <v>24.479659873812096</v>
      </c>
      <c r="L243" s="16">
        <f>VLOOKUP($D243,'Growth rate'!$B$3:$S$93,6,FALSE)*VLOOKUP($F243,BY_IND_Demand_Drivers!$B$5:$J$100,8,FALSE)</f>
        <v>0</v>
      </c>
      <c r="M243" s="16">
        <f>VLOOKUP($D243,'Growth rate'!$B$3:$S$93,6,FALSE)*VLOOKUP($F243,BY_IND_Demand_Drivers!$B$5:$J$100,9,FALSE)</f>
        <v>0</v>
      </c>
      <c r="N243" s="49">
        <f t="shared" si="21"/>
        <v>0.6</v>
      </c>
    </row>
    <row r="244" spans="1:14">
      <c r="A244" s="16">
        <f t="shared" si="20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 t="shared" si="17"/>
        <v>14.922800659075856</v>
      </c>
      <c r="H244" s="16">
        <f t="shared" si="18"/>
        <v>0</v>
      </c>
      <c r="I244" s="16">
        <f t="shared" si="19"/>
        <v>0</v>
      </c>
      <c r="K244" s="16">
        <f>VLOOKUP($D244,'Growth rate'!$B$3:$S$93,6,FALSE)*VLOOKUP($F244,BY_IND_Demand_Drivers!$B$5:$J$100,7,FALSE)</f>
        <v>24.871334431793095</v>
      </c>
      <c r="L244" s="16">
        <f>VLOOKUP($D244,'Growth rate'!$B$3:$S$93,6,FALSE)*VLOOKUP($F244,BY_IND_Demand_Drivers!$B$5:$J$100,8,FALSE)</f>
        <v>0</v>
      </c>
      <c r="M244" s="16">
        <f>VLOOKUP($D244,'Growth rate'!$B$3:$S$93,6,FALSE)*VLOOKUP($F244,BY_IND_Demand_Drivers!$B$5:$J$100,9,FALSE)</f>
        <v>0</v>
      </c>
      <c r="N244" s="49">
        <f t="shared" si="21"/>
        <v>0.6</v>
      </c>
    </row>
    <row r="245" spans="1:14">
      <c r="A245" s="16">
        <f t="shared" si="20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 t="shared" si="17"/>
        <v>15.161565469621069</v>
      </c>
      <c r="H245" s="16">
        <f t="shared" si="18"/>
        <v>0</v>
      </c>
      <c r="I245" s="16">
        <f t="shared" si="19"/>
        <v>0</v>
      </c>
      <c r="K245" s="16">
        <f>VLOOKUP($D245,'Growth rate'!$B$3:$S$93,6,FALSE)*VLOOKUP($F245,BY_IND_Demand_Drivers!$B$5:$J$100,7,FALSE)</f>
        <v>25.269275782701783</v>
      </c>
      <c r="L245" s="16">
        <f>VLOOKUP($D245,'Growth rate'!$B$3:$S$93,6,FALSE)*VLOOKUP($F245,BY_IND_Demand_Drivers!$B$5:$J$100,8,FALSE)</f>
        <v>0</v>
      </c>
      <c r="M245" s="16">
        <f>VLOOKUP($D245,'Growth rate'!$B$3:$S$93,6,FALSE)*VLOOKUP($F245,BY_IND_Demand_Drivers!$B$5:$J$100,9,FALSE)</f>
        <v>0</v>
      </c>
      <c r="N245" s="49">
        <f t="shared" si="21"/>
        <v>0.6</v>
      </c>
    </row>
    <row r="246" spans="1:14">
      <c r="A246" s="16">
        <f t="shared" si="20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 t="shared" si="17"/>
        <v>15.404150517135006</v>
      </c>
      <c r="H246" s="16">
        <f t="shared" si="18"/>
        <v>0</v>
      </c>
      <c r="I246" s="16">
        <f t="shared" si="19"/>
        <v>0</v>
      </c>
      <c r="K246" s="16">
        <f>VLOOKUP($D246,'Growth rate'!$B$3:$S$93,6,FALSE)*VLOOKUP($F246,BY_IND_Demand_Drivers!$B$5:$J$100,7,FALSE)</f>
        <v>25.673584195225011</v>
      </c>
      <c r="L246" s="16">
        <f>VLOOKUP($D246,'Growth rate'!$B$3:$S$93,6,FALSE)*VLOOKUP($F246,BY_IND_Demand_Drivers!$B$5:$J$100,8,FALSE)</f>
        <v>0</v>
      </c>
      <c r="M246" s="16">
        <f>VLOOKUP($D246,'Growth rate'!$B$3:$S$93,6,FALSE)*VLOOKUP($F246,BY_IND_Demand_Drivers!$B$5:$J$100,9,FALSE)</f>
        <v>0</v>
      </c>
      <c r="N246" s="49">
        <f t="shared" si="21"/>
        <v>0.6</v>
      </c>
    </row>
    <row r="247" spans="1:14">
      <c r="A247" s="16">
        <f t="shared" si="20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 t="shared" si="17"/>
        <v>15.650616925409166</v>
      </c>
      <c r="H247" s="16">
        <f t="shared" si="18"/>
        <v>0</v>
      </c>
      <c r="I247" s="16">
        <f t="shared" si="19"/>
        <v>0</v>
      </c>
      <c r="K247" s="16">
        <f>VLOOKUP($D247,'Growth rate'!$B$3:$S$93,6,FALSE)*VLOOKUP($F247,BY_IND_Demand_Drivers!$B$5:$J$100,7,FALSE)</f>
        <v>26.08436154234861</v>
      </c>
      <c r="L247" s="16">
        <f>VLOOKUP($D247,'Growth rate'!$B$3:$S$93,6,FALSE)*VLOOKUP($F247,BY_IND_Demand_Drivers!$B$5:$J$100,8,FALSE)</f>
        <v>0</v>
      </c>
      <c r="M247" s="16">
        <f>VLOOKUP($D247,'Growth rate'!$B$3:$S$93,6,FALSE)*VLOOKUP($F247,BY_IND_Demand_Drivers!$B$5:$J$100,9,FALSE)</f>
        <v>0</v>
      </c>
      <c r="N247" s="49">
        <f t="shared" si="21"/>
        <v>0.6</v>
      </c>
    </row>
    <row r="248" spans="1:14">
      <c r="A248" s="16">
        <f t="shared" si="20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 t="shared" si="17"/>
        <v>15.901026796215714</v>
      </c>
      <c r="H248" s="16">
        <f t="shared" si="18"/>
        <v>0</v>
      </c>
      <c r="I248" s="16">
        <f t="shared" si="19"/>
        <v>0</v>
      </c>
      <c r="K248" s="16">
        <f>VLOOKUP($D248,'Growth rate'!$B$3:$S$93,6,FALSE)*VLOOKUP($F248,BY_IND_Demand_Drivers!$B$5:$J$100,7,FALSE)</f>
        <v>26.501711327026189</v>
      </c>
      <c r="L248" s="16">
        <f>VLOOKUP($D248,'Growth rate'!$B$3:$S$93,6,FALSE)*VLOOKUP($F248,BY_IND_Demand_Drivers!$B$5:$J$100,8,FALSE)</f>
        <v>0</v>
      </c>
      <c r="M248" s="16">
        <f>VLOOKUP($D248,'Growth rate'!$B$3:$S$93,6,FALSE)*VLOOKUP($F248,BY_IND_Demand_Drivers!$B$5:$J$100,9,FALSE)</f>
        <v>0</v>
      </c>
      <c r="N248" s="49">
        <f t="shared" si="21"/>
        <v>0.6</v>
      </c>
    </row>
    <row r="249" spans="1:14">
      <c r="A249" s="16">
        <f t="shared" si="20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 t="shared" si="17"/>
        <v>16.155443224955164</v>
      </c>
      <c r="H249" s="16">
        <f t="shared" si="18"/>
        <v>0</v>
      </c>
      <c r="I249" s="16">
        <f t="shared" si="19"/>
        <v>0</v>
      </c>
      <c r="K249" s="16">
        <f>VLOOKUP($D249,'Growth rate'!$B$3:$S$93,6,FALSE)*VLOOKUP($F249,BY_IND_Demand_Drivers!$B$5:$J$100,7,FALSE)</f>
        <v>26.92573870825861</v>
      </c>
      <c r="L249" s="16">
        <f>VLOOKUP($D249,'Growth rate'!$B$3:$S$93,6,FALSE)*VLOOKUP($F249,BY_IND_Demand_Drivers!$B$5:$J$100,8,FALSE)</f>
        <v>0</v>
      </c>
      <c r="M249" s="16">
        <f>VLOOKUP($D249,'Growth rate'!$B$3:$S$93,6,FALSE)*VLOOKUP($F249,BY_IND_Demand_Drivers!$B$5:$J$100,9,FALSE)</f>
        <v>0</v>
      </c>
      <c r="N249" s="49">
        <f t="shared" si="21"/>
        <v>0.6</v>
      </c>
    </row>
    <row r="250" spans="1:14">
      <c r="A250" s="16">
        <f t="shared" si="20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 t="shared" si="17"/>
        <v>9.7551464079207904</v>
      </c>
      <c r="H250" s="16">
        <f t="shared" si="18"/>
        <v>0</v>
      </c>
      <c r="I250" s="16">
        <f t="shared" si="19"/>
        <v>0</v>
      </c>
      <c r="K250" s="16">
        <f>VLOOKUP($D250,'Growth rate'!$B$3:$S$93,6,FALSE)*VLOOKUP($F250,BY_IND_Demand_Drivers!$B$5:$J$100,7,FALSE)</f>
        <v>9.7551464079207904</v>
      </c>
      <c r="L250" s="16">
        <f>VLOOKUP($D250,'Growth rate'!$B$3:$S$93,6,FALSE)*VLOOKUP($F250,BY_IND_Demand_Drivers!$B$5:$J$100,8,FALSE)</f>
        <v>0</v>
      </c>
      <c r="M250" s="16">
        <f>VLOOKUP($D250,'Growth rate'!$B$3:$S$93,6,FALSE)*VLOOKUP($F250,BY_IND_Demand_Drivers!$B$5:$J$100,9,FALSE)</f>
        <v>0</v>
      </c>
      <c r="N250" s="49">
        <f t="shared" si="21"/>
        <v>1</v>
      </c>
    </row>
    <row r="251" spans="1:14">
      <c r="A251" s="16">
        <f t="shared" si="20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 t="shared" si="17"/>
        <v>9.915865228745341</v>
      </c>
      <c r="H251" s="16">
        <f t="shared" si="18"/>
        <v>0</v>
      </c>
      <c r="I251" s="16">
        <f t="shared" si="19"/>
        <v>0</v>
      </c>
      <c r="K251" s="16">
        <f>VLOOKUP($D251,'Growth rate'!$B$3:$S$93,6,FALSE)*VLOOKUP($F251,BY_IND_Demand_Drivers!$B$5:$J$100,7,FALSE)</f>
        <v>9.915865228745341</v>
      </c>
      <c r="L251" s="16">
        <f>VLOOKUP($D251,'Growth rate'!$B$3:$S$93,6,FALSE)*VLOOKUP($F251,BY_IND_Demand_Drivers!$B$5:$J$100,8,FALSE)</f>
        <v>0</v>
      </c>
      <c r="M251" s="16">
        <f>VLOOKUP($D251,'Growth rate'!$B$3:$S$93,6,FALSE)*VLOOKUP($F251,BY_IND_Demand_Drivers!$B$5:$J$100,9,FALSE)</f>
        <v>0</v>
      </c>
      <c r="N251" s="49">
        <f t="shared" si="21"/>
        <v>1</v>
      </c>
    </row>
    <row r="252" spans="1:14">
      <c r="A252" s="16">
        <f t="shared" si="20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 t="shared" si="17"/>
        <v>10.07658404956989</v>
      </c>
      <c r="H252" s="16">
        <f t="shared" si="18"/>
        <v>0</v>
      </c>
      <c r="I252" s="16">
        <f t="shared" si="19"/>
        <v>0</v>
      </c>
      <c r="K252" s="16">
        <f>VLOOKUP($D252,'Growth rate'!$B$3:$S$93,6,FALSE)*VLOOKUP($F252,BY_IND_Demand_Drivers!$B$5:$J$100,7,FALSE)</f>
        <v>10.07658404956989</v>
      </c>
      <c r="L252" s="16">
        <f>VLOOKUP($D252,'Growth rate'!$B$3:$S$93,6,FALSE)*VLOOKUP($F252,BY_IND_Demand_Drivers!$B$5:$J$100,8,FALSE)</f>
        <v>0</v>
      </c>
      <c r="M252" s="16">
        <f>VLOOKUP($D252,'Growth rate'!$B$3:$S$93,6,FALSE)*VLOOKUP($F252,BY_IND_Demand_Drivers!$B$5:$J$100,9,FALSE)</f>
        <v>0</v>
      </c>
      <c r="N252" s="49">
        <f t="shared" si="21"/>
        <v>1</v>
      </c>
    </row>
    <row r="253" spans="1:14">
      <c r="A253" s="16">
        <f t="shared" si="20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 t="shared" si="17"/>
        <v>10.237302870394441</v>
      </c>
      <c r="H253" s="16">
        <f t="shared" si="18"/>
        <v>0</v>
      </c>
      <c r="I253" s="16">
        <f t="shared" si="19"/>
        <v>0</v>
      </c>
      <c r="K253" s="16">
        <f>VLOOKUP($D253,'Growth rate'!$B$3:$S$93,6,FALSE)*VLOOKUP($F253,BY_IND_Demand_Drivers!$B$5:$J$100,7,FALSE)</f>
        <v>10.237302870394441</v>
      </c>
      <c r="L253" s="16">
        <f>VLOOKUP($D253,'Growth rate'!$B$3:$S$93,6,FALSE)*VLOOKUP($F253,BY_IND_Demand_Drivers!$B$5:$J$100,8,FALSE)</f>
        <v>0</v>
      </c>
      <c r="M253" s="16">
        <f>VLOOKUP($D253,'Growth rate'!$B$3:$S$93,6,FALSE)*VLOOKUP($F253,BY_IND_Demand_Drivers!$B$5:$J$100,9,FALSE)</f>
        <v>0</v>
      </c>
      <c r="N253" s="49">
        <f t="shared" si="21"/>
        <v>1</v>
      </c>
    </row>
    <row r="254" spans="1:14">
      <c r="A254" s="16">
        <f t="shared" si="20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 t="shared" si="17"/>
        <v>10.398021691218991</v>
      </c>
      <c r="H254" s="16">
        <f t="shared" si="18"/>
        <v>0</v>
      </c>
      <c r="I254" s="16">
        <f t="shared" si="19"/>
        <v>0</v>
      </c>
      <c r="K254" s="16">
        <f>VLOOKUP($D254,'Growth rate'!$B$3:$S$93,6,FALSE)*VLOOKUP($F254,BY_IND_Demand_Drivers!$B$5:$J$100,7,FALSE)</f>
        <v>10.398021691218991</v>
      </c>
      <c r="L254" s="16">
        <f>VLOOKUP($D254,'Growth rate'!$B$3:$S$93,6,FALSE)*VLOOKUP($F254,BY_IND_Demand_Drivers!$B$5:$J$100,8,FALSE)</f>
        <v>0</v>
      </c>
      <c r="M254" s="16">
        <f>VLOOKUP($D254,'Growth rate'!$B$3:$S$93,6,FALSE)*VLOOKUP($F254,BY_IND_Demand_Drivers!$B$5:$J$100,9,FALSE)</f>
        <v>0</v>
      </c>
      <c r="N254" s="49">
        <f t="shared" si="21"/>
        <v>1</v>
      </c>
    </row>
    <row r="255" spans="1:14">
      <c r="A255" s="16">
        <f t="shared" si="20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 t="shared" si="17"/>
        <v>10.558740512043538</v>
      </c>
      <c r="H255" s="16">
        <f t="shared" si="18"/>
        <v>0</v>
      </c>
      <c r="I255" s="16">
        <f t="shared" si="19"/>
        <v>0</v>
      </c>
      <c r="K255" s="16">
        <f>VLOOKUP($D255,'Growth rate'!$B$3:$S$93,6,FALSE)*VLOOKUP($F255,BY_IND_Demand_Drivers!$B$5:$J$100,7,FALSE)</f>
        <v>10.558740512043538</v>
      </c>
      <c r="L255" s="16">
        <f>VLOOKUP($D255,'Growth rate'!$B$3:$S$93,6,FALSE)*VLOOKUP($F255,BY_IND_Demand_Drivers!$B$5:$J$100,8,FALSE)</f>
        <v>0</v>
      </c>
      <c r="M255" s="16">
        <f>VLOOKUP($D255,'Growth rate'!$B$3:$S$93,6,FALSE)*VLOOKUP($F255,BY_IND_Demand_Drivers!$B$5:$J$100,9,FALSE)</f>
        <v>0</v>
      </c>
      <c r="N255" s="49">
        <f t="shared" si="21"/>
        <v>1</v>
      </c>
    </row>
    <row r="256" spans="1:14">
      <c r="A256" s="16">
        <f t="shared" si="20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 t="shared" si="17"/>
        <v>9.6475133995812801</v>
      </c>
      <c r="H256" s="16">
        <f t="shared" si="18"/>
        <v>0</v>
      </c>
      <c r="I256" s="16">
        <f t="shared" si="19"/>
        <v>0</v>
      </c>
      <c r="K256" s="16">
        <f>VLOOKUP($D256,'Growth rate'!$B$3:$S$93,6,FALSE)*VLOOKUP($F256,BY_IND_Demand_Drivers!$B$5:$J$100,7,FALSE)</f>
        <v>10.719459332868089</v>
      </c>
      <c r="L256" s="16">
        <f>VLOOKUP($D256,'Growth rate'!$B$3:$S$93,6,FALSE)*VLOOKUP($F256,BY_IND_Demand_Drivers!$B$5:$J$100,8,FALSE)</f>
        <v>0</v>
      </c>
      <c r="M256" s="16">
        <f>VLOOKUP($D256,'Growth rate'!$B$3:$S$93,6,FALSE)*VLOOKUP($F256,BY_IND_Demand_Drivers!$B$5:$J$100,9,FALSE)</f>
        <v>0</v>
      </c>
      <c r="N256" s="49">
        <f>N174</f>
        <v>0.9</v>
      </c>
    </row>
    <row r="257" spans="1:14">
      <c r="A257" s="16">
        <f t="shared" si="20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 t="shared" si="17"/>
        <v>9.68335855678645</v>
      </c>
      <c r="H257" s="16">
        <f t="shared" si="18"/>
        <v>0</v>
      </c>
      <c r="I257" s="16">
        <f t="shared" si="19"/>
        <v>0</v>
      </c>
      <c r="K257" s="16">
        <f>VLOOKUP($D257,'Growth rate'!$B$3:$S$93,6,FALSE)*VLOOKUP($F257,BY_IND_Demand_Drivers!$B$5:$J$100,7,FALSE)</f>
        <v>10.88017815369264</v>
      </c>
      <c r="L257" s="16">
        <f>VLOOKUP($D257,'Growth rate'!$B$3:$S$93,6,FALSE)*VLOOKUP($F257,BY_IND_Demand_Drivers!$B$5:$J$100,8,FALSE)</f>
        <v>0</v>
      </c>
      <c r="M257" s="16">
        <f>VLOOKUP($D257,'Growth rate'!$B$3:$S$93,6,FALSE)*VLOOKUP($F257,BY_IND_Demand_Drivers!$B$5:$J$100,9,FALSE)</f>
        <v>0</v>
      </c>
      <c r="N257" s="49">
        <f t="shared" ref="N257:N320" si="22">N175</f>
        <v>0.89</v>
      </c>
    </row>
    <row r="258" spans="1:14">
      <c r="A258" s="16">
        <f t="shared" si="20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 t="shared" si="17"/>
        <v>9.7159893375751256</v>
      </c>
      <c r="H258" s="16">
        <f t="shared" si="18"/>
        <v>0</v>
      </c>
      <c r="I258" s="16">
        <f t="shared" si="19"/>
        <v>0</v>
      </c>
      <c r="K258" s="16">
        <f>VLOOKUP($D258,'Growth rate'!$B$3:$S$93,6,FALSE)*VLOOKUP($F258,BY_IND_Demand_Drivers!$B$5:$J$100,7,FALSE)</f>
        <v>11.040896974517189</v>
      </c>
      <c r="L258" s="16">
        <f>VLOOKUP($D258,'Growth rate'!$B$3:$S$93,6,FALSE)*VLOOKUP($F258,BY_IND_Demand_Drivers!$B$5:$J$100,8,FALSE)</f>
        <v>0</v>
      </c>
      <c r="M258" s="16">
        <f>VLOOKUP($D258,'Growth rate'!$B$3:$S$93,6,FALSE)*VLOOKUP($F258,BY_IND_Demand_Drivers!$B$5:$J$100,9,FALSE)</f>
        <v>0</v>
      </c>
      <c r="N258" s="49">
        <f t="shared" si="22"/>
        <v>0.88</v>
      </c>
    </row>
    <row r="259" spans="1:14">
      <c r="A259" s="16">
        <f t="shared" si="20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 t="shared" si="17"/>
        <v>9.7454057419473141</v>
      </c>
      <c r="H259" s="16">
        <f t="shared" si="18"/>
        <v>0</v>
      </c>
      <c r="I259" s="16">
        <f t="shared" si="19"/>
        <v>0</v>
      </c>
      <c r="K259" s="16">
        <f>VLOOKUP($D259,'Growth rate'!$B$3:$S$93,6,FALSE)*VLOOKUP($F259,BY_IND_Demand_Drivers!$B$5:$J$100,7,FALSE)</f>
        <v>11.201615795341739</v>
      </c>
      <c r="L259" s="16">
        <f>VLOOKUP($D259,'Growth rate'!$B$3:$S$93,6,FALSE)*VLOOKUP($F259,BY_IND_Demand_Drivers!$B$5:$J$100,8,FALSE)</f>
        <v>0</v>
      </c>
      <c r="M259" s="16">
        <f>VLOOKUP($D259,'Growth rate'!$B$3:$S$93,6,FALSE)*VLOOKUP($F259,BY_IND_Demand_Drivers!$B$5:$J$100,9,FALSE)</f>
        <v>0</v>
      </c>
      <c r="N259" s="49">
        <f t="shared" si="22"/>
        <v>0.87</v>
      </c>
    </row>
    <row r="260" spans="1:14">
      <c r="A260" s="16">
        <f t="shared" si="20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 t="shared" si="17"/>
        <v>9.7716077699030102</v>
      </c>
      <c r="H260" s="16">
        <f t="shared" si="18"/>
        <v>0</v>
      </c>
      <c r="I260" s="16">
        <f t="shared" si="19"/>
        <v>0</v>
      </c>
      <c r="K260" s="16">
        <f>VLOOKUP($D260,'Growth rate'!$B$3:$S$93,6,FALSE)*VLOOKUP($F260,BY_IND_Demand_Drivers!$B$5:$J$100,7,FALSE)</f>
        <v>11.36233461616629</v>
      </c>
      <c r="L260" s="16">
        <f>VLOOKUP($D260,'Growth rate'!$B$3:$S$93,6,FALSE)*VLOOKUP($F260,BY_IND_Demand_Drivers!$B$5:$J$100,8,FALSE)</f>
        <v>0</v>
      </c>
      <c r="M260" s="16">
        <f>VLOOKUP($D260,'Growth rate'!$B$3:$S$93,6,FALSE)*VLOOKUP($F260,BY_IND_Demand_Drivers!$B$5:$J$100,9,FALSE)</f>
        <v>0</v>
      </c>
      <c r="N260" s="49">
        <f t="shared" si="22"/>
        <v>0.86</v>
      </c>
    </row>
    <row r="261" spans="1:14">
      <c r="A261" s="16">
        <f t="shared" si="20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 t="shared" ref="G261:G324" si="23">K261*$N261</f>
        <v>9.7945954214422137</v>
      </c>
      <c r="H261" s="16">
        <f t="shared" ref="H261:H324" si="24">L261*$N261</f>
        <v>0</v>
      </c>
      <c r="I261" s="16">
        <f t="shared" ref="I261:I324" si="25">M261*$N261</f>
        <v>0</v>
      </c>
      <c r="K261" s="16">
        <f>VLOOKUP($D261,'Growth rate'!$B$3:$S$93,6,FALSE)*VLOOKUP($F261,BY_IND_Demand_Drivers!$B$5:$J$100,7,FALSE)</f>
        <v>11.523053436990839</v>
      </c>
      <c r="L261" s="16">
        <f>VLOOKUP($D261,'Growth rate'!$B$3:$S$93,6,FALSE)*VLOOKUP($F261,BY_IND_Demand_Drivers!$B$5:$J$100,8,FALSE)</f>
        <v>0</v>
      </c>
      <c r="M261" s="16">
        <f>VLOOKUP($D261,'Growth rate'!$B$3:$S$93,6,FALSE)*VLOOKUP($F261,BY_IND_Demand_Drivers!$B$5:$J$100,9,FALSE)</f>
        <v>0</v>
      </c>
      <c r="N261" s="49">
        <f t="shared" si="22"/>
        <v>0.85</v>
      </c>
    </row>
    <row r="262" spans="1:14">
      <c r="A262" s="16">
        <f t="shared" si="20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 t="shared" si="23"/>
        <v>9.7851592659203881</v>
      </c>
      <c r="H262" s="16">
        <f t="shared" si="24"/>
        <v>0</v>
      </c>
      <c r="I262" s="16">
        <f t="shared" si="25"/>
        <v>0</v>
      </c>
      <c r="K262" s="16">
        <f>VLOOKUP($D262,'Growth rate'!$B$3:$S$93,6,FALSE)*VLOOKUP($F262,BY_IND_Demand_Drivers!$B$5:$J$100,7,FALSE)</f>
        <v>11.683772257815388</v>
      </c>
      <c r="L262" s="16">
        <f>VLOOKUP($D262,'Growth rate'!$B$3:$S$93,6,FALSE)*VLOOKUP($F262,BY_IND_Demand_Drivers!$B$5:$J$100,8,FALSE)</f>
        <v>0</v>
      </c>
      <c r="M262" s="16">
        <f>VLOOKUP($D262,'Growth rate'!$B$3:$S$93,6,FALSE)*VLOOKUP($F262,BY_IND_Demand_Drivers!$B$5:$J$100,9,FALSE)</f>
        <v>0</v>
      </c>
      <c r="N262" s="49">
        <f t="shared" si="22"/>
        <v>0.83750000000000002</v>
      </c>
    </row>
    <row r="263" spans="1:14">
      <c r="A263" s="16">
        <f t="shared" si="20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 t="shared" si="23"/>
        <v>9.7717051398779482</v>
      </c>
      <c r="H263" s="16">
        <f t="shared" si="24"/>
        <v>0</v>
      </c>
      <c r="I263" s="16">
        <f t="shared" si="25"/>
        <v>0</v>
      </c>
      <c r="K263" s="16">
        <f>VLOOKUP($D263,'Growth rate'!$B$3:$S$93,6,FALSE)*VLOOKUP($F263,BY_IND_Demand_Drivers!$B$5:$J$100,7,FALSE)</f>
        <v>11.844491078639937</v>
      </c>
      <c r="L263" s="16">
        <f>VLOOKUP($D263,'Growth rate'!$B$3:$S$93,6,FALSE)*VLOOKUP($F263,BY_IND_Demand_Drivers!$B$5:$J$100,8,FALSE)</f>
        <v>0</v>
      </c>
      <c r="M263" s="16">
        <f>VLOOKUP($D263,'Growth rate'!$B$3:$S$93,6,FALSE)*VLOOKUP($F263,BY_IND_Demand_Drivers!$B$5:$J$100,9,FALSE)</f>
        <v>0</v>
      </c>
      <c r="N263" s="49">
        <f t="shared" si="22"/>
        <v>0.82499999999999996</v>
      </c>
    </row>
    <row r="264" spans="1:14">
      <c r="A264" s="16">
        <f t="shared" si="20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 t="shared" si="23"/>
        <v>9.7542330433148958</v>
      </c>
      <c r="H264" s="16">
        <f t="shared" si="24"/>
        <v>0</v>
      </c>
      <c r="I264" s="16">
        <f t="shared" si="25"/>
        <v>0</v>
      </c>
      <c r="K264" s="16">
        <f>VLOOKUP($D264,'Growth rate'!$B$3:$S$93,6,FALSE)*VLOOKUP($F264,BY_IND_Demand_Drivers!$B$5:$J$100,7,FALSE)</f>
        <v>12.005209899464488</v>
      </c>
      <c r="L264" s="16">
        <f>VLOOKUP($D264,'Growth rate'!$B$3:$S$93,6,FALSE)*VLOOKUP($F264,BY_IND_Demand_Drivers!$B$5:$J$100,8,FALSE)</f>
        <v>0</v>
      </c>
      <c r="M264" s="16">
        <f>VLOOKUP($D264,'Growth rate'!$B$3:$S$93,6,FALSE)*VLOOKUP($F264,BY_IND_Demand_Drivers!$B$5:$J$100,9,FALSE)</f>
        <v>0</v>
      </c>
      <c r="N264" s="49">
        <f t="shared" si="22"/>
        <v>0.8125</v>
      </c>
    </row>
    <row r="265" spans="1:14">
      <c r="A265" s="16">
        <f t="shared" si="20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 t="shared" si="23"/>
        <v>9.7327429762312292</v>
      </c>
      <c r="H265" s="16">
        <f t="shared" si="24"/>
        <v>0</v>
      </c>
      <c r="I265" s="16">
        <f t="shared" si="25"/>
        <v>0</v>
      </c>
      <c r="K265" s="16">
        <f>VLOOKUP($D265,'Growth rate'!$B$3:$S$93,6,FALSE)*VLOOKUP($F265,BY_IND_Demand_Drivers!$B$5:$J$100,7,FALSE)</f>
        <v>12.165928720289038</v>
      </c>
      <c r="L265" s="16">
        <f>VLOOKUP($D265,'Growth rate'!$B$3:$S$93,6,FALSE)*VLOOKUP($F265,BY_IND_Demand_Drivers!$B$5:$J$100,8,FALSE)</f>
        <v>0</v>
      </c>
      <c r="M265" s="16">
        <f>VLOOKUP($D265,'Growth rate'!$B$3:$S$93,6,FALSE)*VLOOKUP($F265,BY_IND_Demand_Drivers!$B$5:$J$100,9,FALSE)</f>
        <v>0</v>
      </c>
      <c r="N265" s="49">
        <f t="shared" si="22"/>
        <v>0.79999999999999993</v>
      </c>
    </row>
    <row r="266" spans="1:14">
      <c r="A266" s="16">
        <f t="shared" si="20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 t="shared" si="23"/>
        <v>9.7072349386269501</v>
      </c>
      <c r="H266" s="16">
        <f t="shared" si="24"/>
        <v>0</v>
      </c>
      <c r="I266" s="16">
        <f t="shared" si="25"/>
        <v>0</v>
      </c>
      <c r="K266" s="16">
        <f>VLOOKUP($D266,'Growth rate'!$B$3:$S$93,6,FALSE)*VLOOKUP($F266,BY_IND_Demand_Drivers!$B$5:$J$100,7,FALSE)</f>
        <v>12.326647541113587</v>
      </c>
      <c r="L266" s="16">
        <f>VLOOKUP($D266,'Growth rate'!$B$3:$S$93,6,FALSE)*VLOOKUP($F266,BY_IND_Demand_Drivers!$B$5:$J$100,8,FALSE)</f>
        <v>0</v>
      </c>
      <c r="M266" s="16">
        <f>VLOOKUP($D266,'Growth rate'!$B$3:$S$93,6,FALSE)*VLOOKUP($F266,BY_IND_Demand_Drivers!$B$5:$J$100,9,FALSE)</f>
        <v>0</v>
      </c>
      <c r="N266" s="49">
        <f t="shared" si="22"/>
        <v>0.78749999999999998</v>
      </c>
    </row>
    <row r="267" spans="1:14">
      <c r="A267" s="16">
        <f t="shared" si="20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 t="shared" si="23"/>
        <v>9.6777089305020549</v>
      </c>
      <c r="H267" s="16">
        <f t="shared" si="24"/>
        <v>0</v>
      </c>
      <c r="I267" s="16">
        <f t="shared" si="25"/>
        <v>0</v>
      </c>
      <c r="K267" s="16">
        <f>VLOOKUP($D267,'Growth rate'!$B$3:$S$93,6,FALSE)*VLOOKUP($F267,BY_IND_Demand_Drivers!$B$5:$J$100,7,FALSE)</f>
        <v>12.487366361938138</v>
      </c>
      <c r="L267" s="16">
        <f>VLOOKUP($D267,'Growth rate'!$B$3:$S$93,6,FALSE)*VLOOKUP($F267,BY_IND_Demand_Drivers!$B$5:$J$100,8,FALSE)</f>
        <v>0</v>
      </c>
      <c r="M267" s="16">
        <f>VLOOKUP($D267,'Growth rate'!$B$3:$S$93,6,FALSE)*VLOOKUP($F267,BY_IND_Demand_Drivers!$B$5:$J$100,9,FALSE)</f>
        <v>0</v>
      </c>
      <c r="N267" s="49">
        <f t="shared" si="22"/>
        <v>0.77499999999999991</v>
      </c>
    </row>
    <row r="268" spans="1:14">
      <c r="A268" s="16">
        <f t="shared" si="20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 t="shared" si="23"/>
        <v>9.6441649518565491</v>
      </c>
      <c r="H268" s="16">
        <f t="shared" si="24"/>
        <v>0</v>
      </c>
      <c r="I268" s="16">
        <f t="shared" si="25"/>
        <v>0</v>
      </c>
      <c r="K268" s="16">
        <f>VLOOKUP($D268,'Growth rate'!$B$3:$S$93,6,FALSE)*VLOOKUP($F268,BY_IND_Demand_Drivers!$B$5:$J$100,7,FALSE)</f>
        <v>12.648085182762689</v>
      </c>
      <c r="L268" s="16">
        <f>VLOOKUP($D268,'Growth rate'!$B$3:$S$93,6,FALSE)*VLOOKUP($F268,BY_IND_Demand_Drivers!$B$5:$J$100,8,FALSE)</f>
        <v>0</v>
      </c>
      <c r="M268" s="16">
        <f>VLOOKUP($D268,'Growth rate'!$B$3:$S$93,6,FALSE)*VLOOKUP($F268,BY_IND_Demand_Drivers!$B$5:$J$100,9,FALSE)</f>
        <v>0</v>
      </c>
      <c r="N268" s="49">
        <f t="shared" si="22"/>
        <v>0.76249999999999996</v>
      </c>
    </row>
    <row r="269" spans="1:14">
      <c r="A269" s="16">
        <f t="shared" si="20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 t="shared" si="23"/>
        <v>9.6066030026904272</v>
      </c>
      <c r="H269" s="16">
        <f t="shared" si="24"/>
        <v>0</v>
      </c>
      <c r="I269" s="16">
        <f t="shared" si="25"/>
        <v>0</v>
      </c>
      <c r="K269" s="16">
        <f>VLOOKUP($D269,'Growth rate'!$B$3:$S$93,6,FALSE)*VLOOKUP($F269,BY_IND_Demand_Drivers!$B$5:$J$100,7,FALSE)</f>
        <v>12.808804003587237</v>
      </c>
      <c r="L269" s="16">
        <f>VLOOKUP($D269,'Growth rate'!$B$3:$S$93,6,FALSE)*VLOOKUP($F269,BY_IND_Demand_Drivers!$B$5:$J$100,8,FALSE)</f>
        <v>0</v>
      </c>
      <c r="M269" s="16">
        <f>VLOOKUP($D269,'Growth rate'!$B$3:$S$93,6,FALSE)*VLOOKUP($F269,BY_IND_Demand_Drivers!$B$5:$J$100,9,FALSE)</f>
        <v>0</v>
      </c>
      <c r="N269" s="49">
        <f t="shared" si="22"/>
        <v>0.75</v>
      </c>
    </row>
    <row r="270" spans="1:14">
      <c r="A270" s="16">
        <f t="shared" si="20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 t="shared" si="23"/>
        <v>9.5650230830036929</v>
      </c>
      <c r="H270" s="16">
        <f t="shared" si="24"/>
        <v>0</v>
      </c>
      <c r="I270" s="16">
        <f t="shared" si="25"/>
        <v>0</v>
      </c>
      <c r="K270" s="16">
        <f>VLOOKUP($D270,'Growth rate'!$B$3:$S$93,6,FALSE)*VLOOKUP($F270,BY_IND_Demand_Drivers!$B$5:$J$100,7,FALSE)</f>
        <v>12.969522824411788</v>
      </c>
      <c r="L270" s="16">
        <f>VLOOKUP($D270,'Growth rate'!$B$3:$S$93,6,FALSE)*VLOOKUP($F270,BY_IND_Demand_Drivers!$B$5:$J$100,8,FALSE)</f>
        <v>0</v>
      </c>
      <c r="M270" s="16">
        <f>VLOOKUP($D270,'Growth rate'!$B$3:$S$93,6,FALSE)*VLOOKUP($F270,BY_IND_Demand_Drivers!$B$5:$J$100,9,FALSE)</f>
        <v>0</v>
      </c>
      <c r="N270" s="49">
        <f t="shared" si="22"/>
        <v>0.73749999999999993</v>
      </c>
    </row>
    <row r="271" spans="1:14">
      <c r="A271" s="16">
        <f t="shared" si="20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 t="shared" si="23"/>
        <v>9.519425192796346</v>
      </c>
      <c r="H271" s="16">
        <f t="shared" si="24"/>
        <v>0</v>
      </c>
      <c r="I271" s="16">
        <f t="shared" si="25"/>
        <v>0</v>
      </c>
      <c r="K271" s="16">
        <f>VLOOKUP($D271,'Growth rate'!$B$3:$S$93,6,FALSE)*VLOOKUP($F271,BY_IND_Demand_Drivers!$B$5:$J$100,7,FALSE)</f>
        <v>13.130241645236339</v>
      </c>
      <c r="L271" s="16">
        <f>VLOOKUP($D271,'Growth rate'!$B$3:$S$93,6,FALSE)*VLOOKUP($F271,BY_IND_Demand_Drivers!$B$5:$J$100,8,FALSE)</f>
        <v>0</v>
      </c>
      <c r="M271" s="16">
        <f>VLOOKUP($D271,'Growth rate'!$B$3:$S$93,6,FALSE)*VLOOKUP($F271,BY_IND_Demand_Drivers!$B$5:$J$100,9,FALSE)</f>
        <v>0</v>
      </c>
      <c r="N271" s="49">
        <f t="shared" si="22"/>
        <v>0.72499999999999998</v>
      </c>
    </row>
    <row r="272" spans="1:14">
      <c r="A272" s="16">
        <f t="shared" si="20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 t="shared" si="23"/>
        <v>9.4698093320683796</v>
      </c>
      <c r="H272" s="16">
        <f t="shared" si="24"/>
        <v>0</v>
      </c>
      <c r="I272" s="16">
        <f t="shared" si="25"/>
        <v>0</v>
      </c>
      <c r="K272" s="16">
        <f>VLOOKUP($D272,'Growth rate'!$B$3:$S$93,6,FALSE)*VLOOKUP($F272,BY_IND_Demand_Drivers!$B$5:$J$100,7,FALSE)</f>
        <v>13.290960466060886</v>
      </c>
      <c r="L272" s="16">
        <f>VLOOKUP($D272,'Growth rate'!$B$3:$S$93,6,FALSE)*VLOOKUP($F272,BY_IND_Demand_Drivers!$B$5:$J$100,8,FALSE)</f>
        <v>0</v>
      </c>
      <c r="M272" s="16">
        <f>VLOOKUP($D272,'Growth rate'!$B$3:$S$93,6,FALSE)*VLOOKUP($F272,BY_IND_Demand_Drivers!$B$5:$J$100,9,FALSE)</f>
        <v>0</v>
      </c>
      <c r="N272" s="49">
        <f t="shared" si="22"/>
        <v>0.71249999999999991</v>
      </c>
    </row>
    <row r="273" spans="1:14">
      <c r="A273" s="16">
        <f t="shared" si="20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 t="shared" si="23"/>
        <v>9.4161755008198043</v>
      </c>
      <c r="H273" s="16">
        <f t="shared" si="24"/>
        <v>0</v>
      </c>
      <c r="I273" s="16">
        <f t="shared" si="25"/>
        <v>0</v>
      </c>
      <c r="K273" s="16">
        <f>VLOOKUP($D273,'Growth rate'!$B$3:$S$93,6,FALSE)*VLOOKUP($F273,BY_IND_Demand_Drivers!$B$5:$J$100,7,FALSE)</f>
        <v>13.451679286885437</v>
      </c>
      <c r="L273" s="16">
        <f>VLOOKUP($D273,'Growth rate'!$B$3:$S$93,6,FALSE)*VLOOKUP($F273,BY_IND_Demand_Drivers!$B$5:$J$100,8,FALSE)</f>
        <v>0</v>
      </c>
      <c r="M273" s="16">
        <f>VLOOKUP($D273,'Growth rate'!$B$3:$S$93,6,FALSE)*VLOOKUP($F273,BY_IND_Demand_Drivers!$B$5:$J$100,9,FALSE)</f>
        <v>0</v>
      </c>
      <c r="N273" s="49">
        <f t="shared" si="22"/>
        <v>0.7</v>
      </c>
    </row>
    <row r="274" spans="1:14">
      <c r="A274" s="16">
        <f t="shared" si="20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 t="shared" si="23"/>
        <v>9.3585236990506164</v>
      </c>
      <c r="H274" s="16">
        <f t="shared" si="24"/>
        <v>0</v>
      </c>
      <c r="I274" s="16">
        <f t="shared" si="25"/>
        <v>0</v>
      </c>
      <c r="K274" s="16">
        <f>VLOOKUP($D274,'Growth rate'!$B$3:$S$93,6,FALSE)*VLOOKUP($F274,BY_IND_Demand_Drivers!$B$5:$J$100,7,FALSE)</f>
        <v>13.612398107709987</v>
      </c>
      <c r="L274" s="16">
        <f>VLOOKUP($D274,'Growth rate'!$B$3:$S$93,6,FALSE)*VLOOKUP($F274,BY_IND_Demand_Drivers!$B$5:$J$100,8,FALSE)</f>
        <v>0</v>
      </c>
      <c r="M274" s="16">
        <f>VLOOKUP($D274,'Growth rate'!$B$3:$S$93,6,FALSE)*VLOOKUP($F274,BY_IND_Demand_Drivers!$B$5:$J$100,9,FALSE)</f>
        <v>0</v>
      </c>
      <c r="N274" s="49">
        <f t="shared" si="22"/>
        <v>0.6875</v>
      </c>
    </row>
    <row r="275" spans="1:14">
      <c r="A275" s="16">
        <f t="shared" si="20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 t="shared" si="23"/>
        <v>9.2968539267608108</v>
      </c>
      <c r="H275" s="16">
        <f t="shared" si="24"/>
        <v>0</v>
      </c>
      <c r="I275" s="16">
        <f t="shared" si="25"/>
        <v>0</v>
      </c>
      <c r="K275" s="16">
        <f>VLOOKUP($D275,'Growth rate'!$B$3:$S$93,6,FALSE)*VLOOKUP($F275,BY_IND_Demand_Drivers!$B$5:$J$100,7,FALSE)</f>
        <v>13.773116928534536</v>
      </c>
      <c r="L275" s="16">
        <f>VLOOKUP($D275,'Growth rate'!$B$3:$S$93,6,FALSE)*VLOOKUP($F275,BY_IND_Demand_Drivers!$B$5:$J$100,8,FALSE)</f>
        <v>0</v>
      </c>
      <c r="M275" s="16">
        <f>VLOOKUP($D275,'Growth rate'!$B$3:$S$93,6,FALSE)*VLOOKUP($F275,BY_IND_Demand_Drivers!$B$5:$J$100,9,FALSE)</f>
        <v>0</v>
      </c>
      <c r="N275" s="49">
        <f t="shared" si="22"/>
        <v>0.67499999999999993</v>
      </c>
    </row>
    <row r="276" spans="1:14">
      <c r="A276" s="16">
        <f t="shared" si="20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 t="shared" si="23"/>
        <v>9.2311661839503945</v>
      </c>
      <c r="H276" s="16">
        <f t="shared" si="24"/>
        <v>0</v>
      </c>
      <c r="I276" s="16">
        <f t="shared" si="25"/>
        <v>0</v>
      </c>
      <c r="K276" s="16">
        <f>VLOOKUP($D276,'Growth rate'!$B$3:$S$93,6,FALSE)*VLOOKUP($F276,BY_IND_Demand_Drivers!$B$5:$J$100,7,FALSE)</f>
        <v>13.933835749359087</v>
      </c>
      <c r="L276" s="16">
        <f>VLOOKUP($D276,'Growth rate'!$B$3:$S$93,6,FALSE)*VLOOKUP($F276,BY_IND_Demand_Drivers!$B$5:$J$100,8,FALSE)</f>
        <v>0</v>
      </c>
      <c r="M276" s="16">
        <f>VLOOKUP($D276,'Growth rate'!$B$3:$S$93,6,FALSE)*VLOOKUP($F276,BY_IND_Demand_Drivers!$B$5:$J$100,9,FALSE)</f>
        <v>0</v>
      </c>
      <c r="N276" s="49">
        <f t="shared" si="22"/>
        <v>0.66249999999999998</v>
      </c>
    </row>
    <row r="277" spans="1:14">
      <c r="A277" s="16">
        <f t="shared" si="20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 t="shared" si="23"/>
        <v>9.1614604706193603</v>
      </c>
      <c r="H277" s="16">
        <f t="shared" si="24"/>
        <v>0</v>
      </c>
      <c r="I277" s="16">
        <f t="shared" si="25"/>
        <v>0</v>
      </c>
      <c r="K277" s="16">
        <f>VLOOKUP($D277,'Growth rate'!$B$3:$S$93,6,FALSE)*VLOOKUP($F277,BY_IND_Demand_Drivers!$B$5:$J$100,7,FALSE)</f>
        <v>14.094554570183634</v>
      </c>
      <c r="L277" s="16">
        <f>VLOOKUP($D277,'Growth rate'!$B$3:$S$93,6,FALSE)*VLOOKUP($F277,BY_IND_Demand_Drivers!$B$5:$J$100,8,FALSE)</f>
        <v>0</v>
      </c>
      <c r="M277" s="16">
        <f>VLOOKUP($D277,'Growth rate'!$B$3:$S$93,6,FALSE)*VLOOKUP($F277,BY_IND_Demand_Drivers!$B$5:$J$100,9,FALSE)</f>
        <v>0</v>
      </c>
      <c r="N277" s="49">
        <f t="shared" si="22"/>
        <v>0.64999999999999991</v>
      </c>
    </row>
    <row r="278" spans="1:14">
      <c r="A278" s="16">
        <f t="shared" si="20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 t="shared" si="23"/>
        <v>9.0877367867677172</v>
      </c>
      <c r="H278" s="16">
        <f t="shared" si="24"/>
        <v>0</v>
      </c>
      <c r="I278" s="16">
        <f t="shared" si="25"/>
        <v>0</v>
      </c>
      <c r="K278" s="16">
        <f>VLOOKUP($D278,'Growth rate'!$B$3:$S$93,6,FALSE)*VLOOKUP($F278,BY_IND_Demand_Drivers!$B$5:$J$100,7,FALSE)</f>
        <v>14.255273391008185</v>
      </c>
      <c r="L278" s="16">
        <f>VLOOKUP($D278,'Growth rate'!$B$3:$S$93,6,FALSE)*VLOOKUP($F278,BY_IND_Demand_Drivers!$B$5:$J$100,8,FALSE)</f>
        <v>0</v>
      </c>
      <c r="M278" s="16">
        <f>VLOOKUP($D278,'Growth rate'!$B$3:$S$93,6,FALSE)*VLOOKUP($F278,BY_IND_Demand_Drivers!$B$5:$J$100,9,FALSE)</f>
        <v>0</v>
      </c>
      <c r="N278" s="49">
        <f t="shared" si="22"/>
        <v>0.63749999999999996</v>
      </c>
    </row>
    <row r="279" spans="1:14">
      <c r="A279" s="16">
        <f t="shared" ref="A279:A342" si="26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 t="shared" si="23"/>
        <v>9.0099951323954599</v>
      </c>
      <c r="H279" s="16">
        <f t="shared" si="24"/>
        <v>0</v>
      </c>
      <c r="I279" s="16">
        <f t="shared" si="25"/>
        <v>0</v>
      </c>
      <c r="K279" s="16">
        <f>VLOOKUP($D279,'Growth rate'!$B$3:$S$93,6,FALSE)*VLOOKUP($F279,BY_IND_Demand_Drivers!$B$5:$J$100,7,FALSE)</f>
        <v>14.415992211832735</v>
      </c>
      <c r="L279" s="16">
        <f>VLOOKUP($D279,'Growth rate'!$B$3:$S$93,6,FALSE)*VLOOKUP($F279,BY_IND_Demand_Drivers!$B$5:$J$100,8,FALSE)</f>
        <v>0</v>
      </c>
      <c r="M279" s="16">
        <f>VLOOKUP($D279,'Growth rate'!$B$3:$S$93,6,FALSE)*VLOOKUP($F279,BY_IND_Demand_Drivers!$B$5:$J$100,9,FALSE)</f>
        <v>0</v>
      </c>
      <c r="N279" s="49">
        <f t="shared" si="22"/>
        <v>0.625</v>
      </c>
    </row>
    <row r="280" spans="1:14">
      <c r="A280" s="16">
        <f t="shared" si="26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 t="shared" si="23"/>
        <v>8.9282355075025865</v>
      </c>
      <c r="H280" s="16">
        <f t="shared" si="24"/>
        <v>0</v>
      </c>
      <c r="I280" s="16">
        <f t="shared" si="25"/>
        <v>0</v>
      </c>
      <c r="K280" s="16">
        <f>VLOOKUP($D280,'Growth rate'!$B$3:$S$93,6,FALSE)*VLOOKUP($F280,BY_IND_Demand_Drivers!$B$5:$J$100,7,FALSE)</f>
        <v>14.576711032657284</v>
      </c>
      <c r="L280" s="16">
        <f>VLOOKUP($D280,'Growth rate'!$B$3:$S$93,6,FALSE)*VLOOKUP($F280,BY_IND_Demand_Drivers!$B$5:$J$100,8,FALSE)</f>
        <v>0</v>
      </c>
      <c r="M280" s="16">
        <f>VLOOKUP($D280,'Growth rate'!$B$3:$S$93,6,FALSE)*VLOOKUP($F280,BY_IND_Demand_Drivers!$B$5:$J$100,9,FALSE)</f>
        <v>0</v>
      </c>
      <c r="N280" s="49">
        <f t="shared" si="22"/>
        <v>0.61249999999999993</v>
      </c>
    </row>
    <row r="281" spans="1:14">
      <c r="A281" s="16">
        <f t="shared" si="26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 t="shared" si="23"/>
        <v>8.8424579120891007</v>
      </c>
      <c r="H281" s="16">
        <f t="shared" si="24"/>
        <v>0</v>
      </c>
      <c r="I281" s="16">
        <f t="shared" si="25"/>
        <v>0</v>
      </c>
      <c r="K281" s="16">
        <f>VLOOKUP($D281,'Growth rate'!$B$3:$S$93,6,FALSE)*VLOOKUP($F281,BY_IND_Demand_Drivers!$B$5:$J$100,7,FALSE)</f>
        <v>14.737429853481835</v>
      </c>
      <c r="L281" s="16">
        <f>VLOOKUP($D281,'Growth rate'!$B$3:$S$93,6,FALSE)*VLOOKUP($F281,BY_IND_Demand_Drivers!$B$5:$J$100,8,FALSE)</f>
        <v>0</v>
      </c>
      <c r="M281" s="16">
        <f>VLOOKUP($D281,'Growth rate'!$B$3:$S$93,6,FALSE)*VLOOKUP($F281,BY_IND_Demand_Drivers!$B$5:$J$100,9,FALSE)</f>
        <v>0</v>
      </c>
      <c r="N281" s="49">
        <f t="shared" si="22"/>
        <v>0.6</v>
      </c>
    </row>
    <row r="282" spans="1:14">
      <c r="A282" s="16">
        <f t="shared" si="26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 t="shared" si="23"/>
        <v>8.9839372386825271</v>
      </c>
      <c r="H282" s="16">
        <f t="shared" si="24"/>
        <v>0</v>
      </c>
      <c r="I282" s="16">
        <f t="shared" si="25"/>
        <v>0</v>
      </c>
      <c r="K282" s="16">
        <f>VLOOKUP($D282,'Growth rate'!$B$3:$S$93,6,FALSE)*VLOOKUP($F282,BY_IND_Demand_Drivers!$B$5:$J$100,7,FALSE)</f>
        <v>14.973228731137546</v>
      </c>
      <c r="L282" s="16">
        <f>VLOOKUP($D282,'Growth rate'!$B$3:$S$93,6,FALSE)*VLOOKUP($F282,BY_IND_Demand_Drivers!$B$5:$J$100,8,FALSE)</f>
        <v>0</v>
      </c>
      <c r="M282" s="16">
        <f>VLOOKUP($D282,'Growth rate'!$B$3:$S$93,6,FALSE)*VLOOKUP($F282,BY_IND_Demand_Drivers!$B$5:$J$100,9,FALSE)</f>
        <v>0</v>
      </c>
      <c r="N282" s="49">
        <f t="shared" si="22"/>
        <v>0.6</v>
      </c>
    </row>
    <row r="283" spans="1:14">
      <c r="A283" s="16">
        <f t="shared" si="26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 t="shared" si="23"/>
        <v>9.1276802345014456</v>
      </c>
      <c r="H283" s="16">
        <f t="shared" si="24"/>
        <v>0</v>
      </c>
      <c r="I283" s="16">
        <f t="shared" si="25"/>
        <v>0</v>
      </c>
      <c r="K283" s="16">
        <f>VLOOKUP($D283,'Growth rate'!$B$3:$S$93,6,FALSE)*VLOOKUP($F283,BY_IND_Demand_Drivers!$B$5:$J$100,7,FALSE)</f>
        <v>15.212800390835744</v>
      </c>
      <c r="L283" s="16">
        <f>VLOOKUP($D283,'Growth rate'!$B$3:$S$93,6,FALSE)*VLOOKUP($F283,BY_IND_Demand_Drivers!$B$5:$J$100,8,FALSE)</f>
        <v>0</v>
      </c>
      <c r="M283" s="16">
        <f>VLOOKUP($D283,'Growth rate'!$B$3:$S$93,6,FALSE)*VLOOKUP($F283,BY_IND_Demand_Drivers!$B$5:$J$100,9,FALSE)</f>
        <v>0</v>
      </c>
      <c r="N283" s="49">
        <f t="shared" si="22"/>
        <v>0.6</v>
      </c>
    </row>
    <row r="284" spans="1:14">
      <c r="A284" s="16">
        <f t="shared" si="26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 t="shared" si="23"/>
        <v>9.2737231182534696</v>
      </c>
      <c r="H284" s="16">
        <f t="shared" si="24"/>
        <v>0</v>
      </c>
      <c r="I284" s="16">
        <f t="shared" si="25"/>
        <v>0</v>
      </c>
      <c r="K284" s="16">
        <f>VLOOKUP($D284,'Growth rate'!$B$3:$S$93,6,FALSE)*VLOOKUP($F284,BY_IND_Demand_Drivers!$B$5:$J$100,7,FALSE)</f>
        <v>15.456205197089117</v>
      </c>
      <c r="L284" s="16">
        <f>VLOOKUP($D284,'Growth rate'!$B$3:$S$93,6,FALSE)*VLOOKUP($F284,BY_IND_Demand_Drivers!$B$5:$J$100,8,FALSE)</f>
        <v>0</v>
      </c>
      <c r="M284" s="16">
        <f>VLOOKUP($D284,'Growth rate'!$B$3:$S$93,6,FALSE)*VLOOKUP($F284,BY_IND_Demand_Drivers!$B$5:$J$100,9,FALSE)</f>
        <v>0</v>
      </c>
      <c r="N284" s="49">
        <f t="shared" si="22"/>
        <v>0.6</v>
      </c>
    </row>
    <row r="285" spans="1:14">
      <c r="A285" s="16">
        <f t="shared" si="26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 t="shared" si="23"/>
        <v>9.422102688145527</v>
      </c>
      <c r="H285" s="16">
        <f t="shared" si="24"/>
        <v>0</v>
      </c>
      <c r="I285" s="16">
        <f t="shared" si="25"/>
        <v>0</v>
      </c>
      <c r="K285" s="16">
        <f>VLOOKUP($D285,'Growth rate'!$B$3:$S$93,6,FALSE)*VLOOKUP($F285,BY_IND_Demand_Drivers!$B$5:$J$100,7,FALSE)</f>
        <v>15.703504480242545</v>
      </c>
      <c r="L285" s="16">
        <f>VLOOKUP($D285,'Growth rate'!$B$3:$S$93,6,FALSE)*VLOOKUP($F285,BY_IND_Demand_Drivers!$B$5:$J$100,8,FALSE)</f>
        <v>0</v>
      </c>
      <c r="M285" s="16">
        <f>VLOOKUP($D285,'Growth rate'!$B$3:$S$93,6,FALSE)*VLOOKUP($F285,BY_IND_Demand_Drivers!$B$5:$J$100,9,FALSE)</f>
        <v>0</v>
      </c>
      <c r="N285" s="49">
        <f t="shared" si="22"/>
        <v>0.6</v>
      </c>
    </row>
    <row r="286" spans="1:14">
      <c r="A286" s="16">
        <f t="shared" si="26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 t="shared" si="23"/>
        <v>9.5728563311558528</v>
      </c>
      <c r="H286" s="16">
        <f t="shared" si="24"/>
        <v>0</v>
      </c>
      <c r="I286" s="16">
        <f t="shared" si="25"/>
        <v>0</v>
      </c>
      <c r="K286" s="16">
        <f>VLOOKUP($D286,'Growth rate'!$B$3:$S$93,6,FALSE)*VLOOKUP($F286,BY_IND_Demand_Drivers!$B$5:$J$100,7,FALSE)</f>
        <v>15.954760551926423</v>
      </c>
      <c r="L286" s="16">
        <f>VLOOKUP($D286,'Growth rate'!$B$3:$S$93,6,FALSE)*VLOOKUP($F286,BY_IND_Demand_Drivers!$B$5:$J$100,8,FALSE)</f>
        <v>0</v>
      </c>
      <c r="M286" s="16">
        <f>VLOOKUP($D286,'Growth rate'!$B$3:$S$93,6,FALSE)*VLOOKUP($F286,BY_IND_Demand_Drivers!$B$5:$J$100,9,FALSE)</f>
        <v>0</v>
      </c>
      <c r="N286" s="49">
        <f t="shared" si="22"/>
        <v>0.6</v>
      </c>
    </row>
    <row r="287" spans="1:14">
      <c r="A287" s="16">
        <f t="shared" si="26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 t="shared" si="23"/>
        <v>9.7260220324543472</v>
      </c>
      <c r="H287" s="16">
        <f t="shared" si="24"/>
        <v>0</v>
      </c>
      <c r="I287" s="16">
        <f t="shared" si="25"/>
        <v>0</v>
      </c>
      <c r="K287" s="16">
        <f>VLOOKUP($D287,'Growth rate'!$B$3:$S$93,6,FALSE)*VLOOKUP($F287,BY_IND_Demand_Drivers!$B$5:$J$100,7,FALSE)</f>
        <v>16.210036720757245</v>
      </c>
      <c r="L287" s="16">
        <f>VLOOKUP($D287,'Growth rate'!$B$3:$S$93,6,FALSE)*VLOOKUP($F287,BY_IND_Demand_Drivers!$B$5:$J$100,8,FALSE)</f>
        <v>0</v>
      </c>
      <c r="M287" s="16">
        <f>VLOOKUP($D287,'Growth rate'!$B$3:$S$93,6,FALSE)*VLOOKUP($F287,BY_IND_Demand_Drivers!$B$5:$J$100,9,FALSE)</f>
        <v>0</v>
      </c>
      <c r="N287" s="49">
        <f t="shared" si="22"/>
        <v>0.6</v>
      </c>
    </row>
    <row r="288" spans="1:14">
      <c r="A288" s="16">
        <f t="shared" si="26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 t="shared" si="23"/>
        <v>9.881638384973618</v>
      </c>
      <c r="H288" s="16">
        <f t="shared" si="24"/>
        <v>0</v>
      </c>
      <c r="I288" s="16">
        <f t="shared" si="25"/>
        <v>0</v>
      </c>
      <c r="K288" s="16">
        <f>VLOOKUP($D288,'Growth rate'!$B$3:$S$93,6,FALSE)*VLOOKUP($F288,BY_IND_Demand_Drivers!$B$5:$J$100,7,FALSE)</f>
        <v>16.469397308289363</v>
      </c>
      <c r="L288" s="16">
        <f>VLOOKUP($D288,'Growth rate'!$B$3:$S$93,6,FALSE)*VLOOKUP($F288,BY_IND_Demand_Drivers!$B$5:$J$100,8,FALSE)</f>
        <v>0</v>
      </c>
      <c r="M288" s="16">
        <f>VLOOKUP($D288,'Growth rate'!$B$3:$S$93,6,FALSE)*VLOOKUP($F288,BY_IND_Demand_Drivers!$B$5:$J$100,9,FALSE)</f>
        <v>0</v>
      </c>
      <c r="N288" s="49">
        <f t="shared" si="22"/>
        <v>0.6</v>
      </c>
    </row>
    <row r="289" spans="1:14">
      <c r="A289" s="16">
        <f t="shared" si="26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 t="shared" si="23"/>
        <v>10.039744599133195</v>
      </c>
      <c r="H289" s="16">
        <f t="shared" si="24"/>
        <v>0</v>
      </c>
      <c r="I289" s="16">
        <f t="shared" si="25"/>
        <v>0</v>
      </c>
      <c r="K289" s="16">
        <f>VLOOKUP($D289,'Growth rate'!$B$3:$S$93,6,FALSE)*VLOOKUP($F289,BY_IND_Demand_Drivers!$B$5:$J$100,7,FALSE)</f>
        <v>16.732907665221994</v>
      </c>
      <c r="L289" s="16">
        <f>VLOOKUP($D289,'Growth rate'!$B$3:$S$93,6,FALSE)*VLOOKUP($F289,BY_IND_Demand_Drivers!$B$5:$J$100,8,FALSE)</f>
        <v>0</v>
      </c>
      <c r="M289" s="16">
        <f>VLOOKUP($D289,'Growth rate'!$B$3:$S$93,6,FALSE)*VLOOKUP($F289,BY_IND_Demand_Drivers!$B$5:$J$100,9,FALSE)</f>
        <v>0</v>
      </c>
      <c r="N289" s="49">
        <f t="shared" si="22"/>
        <v>0.6</v>
      </c>
    </row>
    <row r="290" spans="1:14">
      <c r="A290" s="16">
        <f t="shared" si="26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 t="shared" si="23"/>
        <v>10.200380512719327</v>
      </c>
      <c r="H290" s="16">
        <f t="shared" si="24"/>
        <v>0</v>
      </c>
      <c r="I290" s="16">
        <f t="shared" si="25"/>
        <v>0</v>
      </c>
      <c r="K290" s="16">
        <f>VLOOKUP($D290,'Growth rate'!$B$3:$S$93,6,FALSE)*VLOOKUP($F290,BY_IND_Demand_Drivers!$B$5:$J$100,7,FALSE)</f>
        <v>17.000634187865547</v>
      </c>
      <c r="L290" s="16">
        <f>VLOOKUP($D290,'Growth rate'!$B$3:$S$93,6,FALSE)*VLOOKUP($F290,BY_IND_Demand_Drivers!$B$5:$J$100,8,FALSE)</f>
        <v>0</v>
      </c>
      <c r="M290" s="16">
        <f>VLOOKUP($D290,'Growth rate'!$B$3:$S$93,6,FALSE)*VLOOKUP($F290,BY_IND_Demand_Drivers!$B$5:$J$100,9,FALSE)</f>
        <v>0</v>
      </c>
      <c r="N290" s="49">
        <f t="shared" si="22"/>
        <v>0.6</v>
      </c>
    </row>
    <row r="291" spans="1:14">
      <c r="A291" s="16">
        <f t="shared" si="26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 t="shared" si="23"/>
        <v>10.363586600922837</v>
      </c>
      <c r="H291" s="16">
        <f t="shared" si="24"/>
        <v>0</v>
      </c>
      <c r="I291" s="16">
        <f t="shared" si="25"/>
        <v>0</v>
      </c>
      <c r="K291" s="16">
        <f>VLOOKUP($D291,'Growth rate'!$B$3:$S$93,6,FALSE)*VLOOKUP($F291,BY_IND_Demand_Drivers!$B$5:$J$100,7,FALSE)</f>
        <v>17.272644334871394</v>
      </c>
      <c r="L291" s="16">
        <f>VLOOKUP($D291,'Growth rate'!$B$3:$S$93,6,FALSE)*VLOOKUP($F291,BY_IND_Demand_Drivers!$B$5:$J$100,8,FALSE)</f>
        <v>0</v>
      </c>
      <c r="M291" s="16">
        <f>VLOOKUP($D291,'Growth rate'!$B$3:$S$93,6,FALSE)*VLOOKUP($F291,BY_IND_Demand_Drivers!$B$5:$J$100,9,FALSE)</f>
        <v>0</v>
      </c>
      <c r="N291" s="49">
        <f t="shared" si="22"/>
        <v>0.6</v>
      </c>
    </row>
    <row r="292" spans="1:14">
      <c r="A292" s="16">
        <f t="shared" si="26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 t="shared" si="23"/>
        <v>10.529403986537602</v>
      </c>
      <c r="H292" s="16">
        <f t="shared" si="24"/>
        <v>0</v>
      </c>
      <c r="I292" s="16">
        <f t="shared" si="25"/>
        <v>0</v>
      </c>
      <c r="K292" s="16">
        <f>VLOOKUP($D292,'Growth rate'!$B$3:$S$93,6,FALSE)*VLOOKUP($F292,BY_IND_Demand_Drivers!$B$5:$J$100,7,FALSE)</f>
        <v>17.549006644229337</v>
      </c>
      <c r="L292" s="16">
        <f>VLOOKUP($D292,'Growth rate'!$B$3:$S$93,6,FALSE)*VLOOKUP($F292,BY_IND_Demand_Drivers!$B$5:$J$100,8,FALSE)</f>
        <v>0</v>
      </c>
      <c r="M292" s="16">
        <f>VLOOKUP($D292,'Growth rate'!$B$3:$S$93,6,FALSE)*VLOOKUP($F292,BY_IND_Demand_Drivers!$B$5:$J$100,9,FALSE)</f>
        <v>0</v>
      </c>
      <c r="N292" s="49">
        <f t="shared" si="22"/>
        <v>0.6</v>
      </c>
    </row>
    <row r="293" spans="1:14">
      <c r="A293" s="16">
        <f t="shared" si="26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 t="shared" si="23"/>
        <v>10.697874450322205</v>
      </c>
      <c r="H293" s="16">
        <f t="shared" si="24"/>
        <v>0</v>
      </c>
      <c r="I293" s="16">
        <f t="shared" si="25"/>
        <v>0</v>
      </c>
      <c r="K293" s="16">
        <f>VLOOKUP($D293,'Growth rate'!$B$3:$S$93,6,FALSE)*VLOOKUP($F293,BY_IND_Demand_Drivers!$B$5:$J$100,7,FALSE)</f>
        <v>17.829790750537008</v>
      </c>
      <c r="L293" s="16">
        <f>VLOOKUP($D293,'Growth rate'!$B$3:$S$93,6,FALSE)*VLOOKUP($F293,BY_IND_Demand_Drivers!$B$5:$J$100,8,FALSE)</f>
        <v>0</v>
      </c>
      <c r="M293" s="16">
        <f>VLOOKUP($D293,'Growth rate'!$B$3:$S$93,6,FALSE)*VLOOKUP($F293,BY_IND_Demand_Drivers!$B$5:$J$100,9,FALSE)</f>
        <v>0</v>
      </c>
      <c r="N293" s="49">
        <f t="shared" si="22"/>
        <v>0.6</v>
      </c>
    </row>
    <row r="294" spans="1:14">
      <c r="A294" s="16">
        <f t="shared" si="26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 t="shared" si="23"/>
        <v>10.869040441527359</v>
      </c>
      <c r="H294" s="16">
        <f t="shared" si="24"/>
        <v>0</v>
      </c>
      <c r="I294" s="16">
        <f t="shared" si="25"/>
        <v>0</v>
      </c>
      <c r="K294" s="16">
        <f>VLOOKUP($D294,'Growth rate'!$B$3:$S$93,6,FALSE)*VLOOKUP($F294,BY_IND_Demand_Drivers!$B$5:$J$100,7,FALSE)</f>
        <v>18.115067402545598</v>
      </c>
      <c r="L294" s="16">
        <f>VLOOKUP($D294,'Growth rate'!$B$3:$S$93,6,FALSE)*VLOOKUP($F294,BY_IND_Demand_Drivers!$B$5:$J$100,8,FALSE)</f>
        <v>0</v>
      </c>
      <c r="M294" s="16">
        <f>VLOOKUP($D294,'Growth rate'!$B$3:$S$93,6,FALSE)*VLOOKUP($F294,BY_IND_Demand_Drivers!$B$5:$J$100,9,FALSE)</f>
        <v>0</v>
      </c>
      <c r="N294" s="49">
        <f t="shared" si="22"/>
        <v>0.6</v>
      </c>
    </row>
    <row r="295" spans="1:14">
      <c r="A295" s="16">
        <f t="shared" si="26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 t="shared" si="23"/>
        <v>11.042945088591797</v>
      </c>
      <c r="H295" s="16">
        <f t="shared" si="24"/>
        <v>0</v>
      </c>
      <c r="I295" s="16">
        <f t="shared" si="25"/>
        <v>0</v>
      </c>
      <c r="K295" s="16">
        <f>VLOOKUP($D295,'Growth rate'!$B$3:$S$93,6,FALSE)*VLOOKUP($F295,BY_IND_Demand_Drivers!$B$5:$J$100,7,FALSE)</f>
        <v>18.404908480986329</v>
      </c>
      <c r="L295" s="16">
        <f>VLOOKUP($D295,'Growth rate'!$B$3:$S$93,6,FALSE)*VLOOKUP($F295,BY_IND_Demand_Drivers!$B$5:$J$100,8,FALSE)</f>
        <v>0</v>
      </c>
      <c r="M295" s="16">
        <f>VLOOKUP($D295,'Growth rate'!$B$3:$S$93,6,FALSE)*VLOOKUP($F295,BY_IND_Demand_Drivers!$B$5:$J$100,9,FALSE)</f>
        <v>0</v>
      </c>
      <c r="N295" s="49">
        <f t="shared" si="22"/>
        <v>0.6</v>
      </c>
    </row>
    <row r="296" spans="1:14">
      <c r="A296" s="16">
        <f t="shared" si="26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 t="shared" si="23"/>
        <v>11.219632210009266</v>
      </c>
      <c r="H296" s="16">
        <f t="shared" si="24"/>
        <v>0</v>
      </c>
      <c r="I296" s="16">
        <f t="shared" si="25"/>
        <v>0</v>
      </c>
      <c r="K296" s="16">
        <f>VLOOKUP($D296,'Growth rate'!$B$3:$S$93,6,FALSE)*VLOOKUP($F296,BY_IND_Demand_Drivers!$B$5:$J$100,7,FALSE)</f>
        <v>18.69938701668211</v>
      </c>
      <c r="L296" s="16">
        <f>VLOOKUP($D296,'Growth rate'!$B$3:$S$93,6,FALSE)*VLOOKUP($F296,BY_IND_Demand_Drivers!$B$5:$J$100,8,FALSE)</f>
        <v>0</v>
      </c>
      <c r="M296" s="16">
        <f>VLOOKUP($D296,'Growth rate'!$B$3:$S$93,6,FALSE)*VLOOKUP($F296,BY_IND_Demand_Drivers!$B$5:$J$100,9,FALSE)</f>
        <v>0</v>
      </c>
      <c r="N296" s="49">
        <f t="shared" si="22"/>
        <v>0.6</v>
      </c>
    </row>
    <row r="297" spans="1:14">
      <c r="A297" s="16">
        <f t="shared" si="26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 t="shared" si="23"/>
        <v>11.399146325369415</v>
      </c>
      <c r="H297" s="16">
        <f t="shared" si="24"/>
        <v>0</v>
      </c>
      <c r="I297" s="16">
        <f t="shared" si="25"/>
        <v>0</v>
      </c>
      <c r="K297" s="16">
        <f>VLOOKUP($D297,'Growth rate'!$B$3:$S$93,6,FALSE)*VLOOKUP($F297,BY_IND_Demand_Drivers!$B$5:$J$100,7,FALSE)</f>
        <v>18.998577208949026</v>
      </c>
      <c r="L297" s="16">
        <f>VLOOKUP($D297,'Growth rate'!$B$3:$S$93,6,FALSE)*VLOOKUP($F297,BY_IND_Demand_Drivers!$B$5:$J$100,8,FALSE)</f>
        <v>0</v>
      </c>
      <c r="M297" s="16">
        <f>VLOOKUP($D297,'Growth rate'!$B$3:$S$93,6,FALSE)*VLOOKUP($F297,BY_IND_Demand_Drivers!$B$5:$J$100,9,FALSE)</f>
        <v>0</v>
      </c>
      <c r="N297" s="49">
        <f t="shared" si="22"/>
        <v>0.6</v>
      </c>
    </row>
    <row r="298" spans="1:14">
      <c r="A298" s="16">
        <f t="shared" si="26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 t="shared" si="23"/>
        <v>11.581532666575326</v>
      </c>
      <c r="H298" s="16">
        <f t="shared" si="24"/>
        <v>0</v>
      </c>
      <c r="I298" s="16">
        <f t="shared" si="25"/>
        <v>0</v>
      </c>
      <c r="K298" s="16">
        <f>VLOOKUP($D298,'Growth rate'!$B$3:$S$93,6,FALSE)*VLOOKUP($F298,BY_IND_Demand_Drivers!$B$5:$J$100,7,FALSE)</f>
        <v>19.302554444292209</v>
      </c>
      <c r="L298" s="16">
        <f>VLOOKUP($D298,'Growth rate'!$B$3:$S$93,6,FALSE)*VLOOKUP($F298,BY_IND_Demand_Drivers!$B$5:$J$100,8,FALSE)</f>
        <v>0</v>
      </c>
      <c r="M298" s="16">
        <f>VLOOKUP($D298,'Growth rate'!$B$3:$S$93,6,FALSE)*VLOOKUP($F298,BY_IND_Demand_Drivers!$B$5:$J$100,9,FALSE)</f>
        <v>0</v>
      </c>
      <c r="N298" s="49">
        <f t="shared" si="22"/>
        <v>0.6</v>
      </c>
    </row>
    <row r="299" spans="1:14">
      <c r="A299" s="16">
        <f t="shared" si="26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 t="shared" si="23"/>
        <v>11.766837189240531</v>
      </c>
      <c r="H299" s="16">
        <f t="shared" si="24"/>
        <v>0</v>
      </c>
      <c r="I299" s="16">
        <f t="shared" si="25"/>
        <v>0</v>
      </c>
      <c r="K299" s="16">
        <f>VLOOKUP($D299,'Growth rate'!$B$3:$S$93,6,FALSE)*VLOOKUP($F299,BY_IND_Demand_Drivers!$B$5:$J$100,7,FALSE)</f>
        <v>19.611395315400888</v>
      </c>
      <c r="L299" s="16">
        <f>VLOOKUP($D299,'Growth rate'!$B$3:$S$93,6,FALSE)*VLOOKUP($F299,BY_IND_Demand_Drivers!$B$5:$J$100,8,FALSE)</f>
        <v>0</v>
      </c>
      <c r="M299" s="16">
        <f>VLOOKUP($D299,'Growth rate'!$B$3:$S$93,6,FALSE)*VLOOKUP($F299,BY_IND_Demand_Drivers!$B$5:$J$100,9,FALSE)</f>
        <v>0</v>
      </c>
      <c r="N299" s="49">
        <f t="shared" si="22"/>
        <v>0.6</v>
      </c>
    </row>
    <row r="300" spans="1:14">
      <c r="A300" s="16">
        <f t="shared" si="26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 t="shared" si="23"/>
        <v>11.955106584268377</v>
      </c>
      <c r="H300" s="16">
        <f t="shared" si="24"/>
        <v>0</v>
      </c>
      <c r="I300" s="16">
        <f t="shared" si="25"/>
        <v>0</v>
      </c>
      <c r="K300" s="16">
        <f>VLOOKUP($D300,'Growth rate'!$B$3:$S$93,6,FALSE)*VLOOKUP($F300,BY_IND_Demand_Drivers!$B$5:$J$100,7,FALSE)</f>
        <v>19.925177640447295</v>
      </c>
      <c r="L300" s="16">
        <f>VLOOKUP($D300,'Growth rate'!$B$3:$S$93,6,FALSE)*VLOOKUP($F300,BY_IND_Demand_Drivers!$B$5:$J$100,8,FALSE)</f>
        <v>0</v>
      </c>
      <c r="M300" s="16">
        <f>VLOOKUP($D300,'Growth rate'!$B$3:$S$93,6,FALSE)*VLOOKUP($F300,BY_IND_Demand_Drivers!$B$5:$J$100,9,FALSE)</f>
        <v>0</v>
      </c>
      <c r="N300" s="49">
        <f t="shared" si="22"/>
        <v>0.6</v>
      </c>
    </row>
    <row r="301" spans="1:14">
      <c r="A301" s="16">
        <f t="shared" si="26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 t="shared" si="23"/>
        <v>12.146388289616672</v>
      </c>
      <c r="H301" s="16">
        <f t="shared" si="24"/>
        <v>0</v>
      </c>
      <c r="I301" s="16">
        <f t="shared" si="25"/>
        <v>0</v>
      </c>
      <c r="K301" s="16">
        <f>VLOOKUP($D301,'Growth rate'!$B$3:$S$93,6,FALSE)*VLOOKUP($F301,BY_IND_Demand_Drivers!$B$5:$J$100,7,FALSE)</f>
        <v>20.243980482694454</v>
      </c>
      <c r="L301" s="16">
        <f>VLOOKUP($D301,'Growth rate'!$B$3:$S$93,6,FALSE)*VLOOKUP($F301,BY_IND_Demand_Drivers!$B$5:$J$100,8,FALSE)</f>
        <v>0</v>
      </c>
      <c r="M301" s="16">
        <f>VLOOKUP($D301,'Growth rate'!$B$3:$S$93,6,FALSE)*VLOOKUP($F301,BY_IND_Demand_Drivers!$B$5:$J$100,9,FALSE)</f>
        <v>0</v>
      </c>
      <c r="N301" s="49">
        <f t="shared" si="22"/>
        <v>0.6</v>
      </c>
    </row>
    <row r="302" spans="1:14">
      <c r="A302" s="16">
        <f t="shared" si="26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 t="shared" si="23"/>
        <v>12.34073050225054</v>
      </c>
      <c r="H302" s="16">
        <f t="shared" si="24"/>
        <v>0</v>
      </c>
      <c r="I302" s="16">
        <f t="shared" si="25"/>
        <v>0</v>
      </c>
      <c r="K302" s="16">
        <f>VLOOKUP($D302,'Growth rate'!$B$3:$S$93,6,FALSE)*VLOOKUP($F302,BY_IND_Demand_Drivers!$B$5:$J$100,7,FALSE)</f>
        <v>20.567884170417567</v>
      </c>
      <c r="L302" s="16">
        <f>VLOOKUP($D302,'Growth rate'!$B$3:$S$93,6,FALSE)*VLOOKUP($F302,BY_IND_Demand_Drivers!$B$5:$J$100,8,FALSE)</f>
        <v>0</v>
      </c>
      <c r="M302" s="16">
        <f>VLOOKUP($D302,'Growth rate'!$B$3:$S$93,6,FALSE)*VLOOKUP($F302,BY_IND_Demand_Drivers!$B$5:$J$100,9,FALSE)</f>
        <v>0</v>
      </c>
      <c r="N302" s="49">
        <f t="shared" si="22"/>
        <v>0.6</v>
      </c>
    </row>
    <row r="303" spans="1:14">
      <c r="A303" s="16">
        <f t="shared" si="26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 t="shared" si="23"/>
        <v>12.538182190286548</v>
      </c>
      <c r="H303" s="16">
        <f t="shared" si="24"/>
        <v>0</v>
      </c>
      <c r="I303" s="16">
        <f t="shared" si="25"/>
        <v>0</v>
      </c>
      <c r="K303" s="16">
        <f>VLOOKUP($D303,'Growth rate'!$B$3:$S$93,6,FALSE)*VLOOKUP($F303,BY_IND_Demand_Drivers!$B$5:$J$100,7,FALSE)</f>
        <v>20.896970317144248</v>
      </c>
      <c r="L303" s="16">
        <f>VLOOKUP($D303,'Growth rate'!$B$3:$S$93,6,FALSE)*VLOOKUP($F303,BY_IND_Demand_Drivers!$B$5:$J$100,8,FALSE)</f>
        <v>0</v>
      </c>
      <c r="M303" s="16">
        <f>VLOOKUP($D303,'Growth rate'!$B$3:$S$93,6,FALSE)*VLOOKUP($F303,BY_IND_Demand_Drivers!$B$5:$J$100,9,FALSE)</f>
        <v>0</v>
      </c>
      <c r="N303" s="49">
        <f t="shared" si="22"/>
        <v>0.6</v>
      </c>
    </row>
    <row r="304" spans="1:14">
      <c r="A304" s="16">
        <f t="shared" si="26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 t="shared" si="23"/>
        <v>12.738793105331132</v>
      </c>
      <c r="H304" s="16">
        <f t="shared" si="24"/>
        <v>0</v>
      </c>
      <c r="I304" s="16">
        <f t="shared" si="25"/>
        <v>0</v>
      </c>
      <c r="K304" s="16">
        <f>VLOOKUP($D304,'Growth rate'!$B$3:$S$93,6,FALSE)*VLOOKUP($F304,BY_IND_Demand_Drivers!$B$5:$J$100,7,FALSE)</f>
        <v>21.231321842218552</v>
      </c>
      <c r="L304" s="16">
        <f>VLOOKUP($D304,'Growth rate'!$B$3:$S$93,6,FALSE)*VLOOKUP($F304,BY_IND_Demand_Drivers!$B$5:$J$100,8,FALSE)</f>
        <v>0</v>
      </c>
      <c r="M304" s="16">
        <f>VLOOKUP($D304,'Growth rate'!$B$3:$S$93,6,FALSE)*VLOOKUP($F304,BY_IND_Demand_Drivers!$B$5:$J$100,9,FALSE)</f>
        <v>0</v>
      </c>
      <c r="N304" s="49">
        <f t="shared" si="22"/>
        <v>0.6</v>
      </c>
    </row>
    <row r="305" spans="1:14">
      <c r="A305" s="16">
        <f t="shared" si="26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 t="shared" si="23"/>
        <v>12.942613795016429</v>
      </c>
      <c r="H305" s="16">
        <f t="shared" si="24"/>
        <v>0</v>
      </c>
      <c r="I305" s="16">
        <f t="shared" si="25"/>
        <v>0</v>
      </c>
      <c r="K305" s="16">
        <f>VLOOKUP($D305,'Growth rate'!$B$3:$S$93,6,FALSE)*VLOOKUP($F305,BY_IND_Demand_Drivers!$B$5:$J$100,7,FALSE)</f>
        <v>21.571022991694051</v>
      </c>
      <c r="L305" s="16">
        <f>VLOOKUP($D305,'Growth rate'!$B$3:$S$93,6,FALSE)*VLOOKUP($F305,BY_IND_Demand_Drivers!$B$5:$J$100,8,FALSE)</f>
        <v>0</v>
      </c>
      <c r="M305" s="16">
        <f>VLOOKUP($D305,'Growth rate'!$B$3:$S$93,6,FALSE)*VLOOKUP($F305,BY_IND_Demand_Drivers!$B$5:$J$100,9,FALSE)</f>
        <v>0</v>
      </c>
      <c r="N305" s="49">
        <f t="shared" si="22"/>
        <v>0.6</v>
      </c>
    </row>
    <row r="306" spans="1:14">
      <c r="A306" s="16">
        <f t="shared" si="26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 t="shared" si="23"/>
        <v>13.149695615736695</v>
      </c>
      <c r="H306" s="16">
        <f t="shared" si="24"/>
        <v>0</v>
      </c>
      <c r="I306" s="16">
        <f t="shared" si="25"/>
        <v>0</v>
      </c>
      <c r="K306" s="16">
        <f>VLOOKUP($D306,'Growth rate'!$B$3:$S$93,6,FALSE)*VLOOKUP($F306,BY_IND_Demand_Drivers!$B$5:$J$100,7,FALSE)</f>
        <v>21.91615935956116</v>
      </c>
      <c r="L306" s="16">
        <f>VLOOKUP($D306,'Growth rate'!$B$3:$S$93,6,FALSE)*VLOOKUP($F306,BY_IND_Demand_Drivers!$B$5:$J$100,8,FALSE)</f>
        <v>0</v>
      </c>
      <c r="M306" s="16">
        <f>VLOOKUP($D306,'Growth rate'!$B$3:$S$93,6,FALSE)*VLOOKUP($F306,BY_IND_Demand_Drivers!$B$5:$J$100,9,FALSE)</f>
        <v>0</v>
      </c>
      <c r="N306" s="49">
        <f t="shared" si="22"/>
        <v>0.6</v>
      </c>
    </row>
    <row r="307" spans="1:14">
      <c r="A307" s="16">
        <f t="shared" si="26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 t="shared" si="23"/>
        <v>13.360090745588481</v>
      </c>
      <c r="H307" s="16">
        <f t="shared" si="24"/>
        <v>0</v>
      </c>
      <c r="I307" s="16">
        <f t="shared" si="25"/>
        <v>0</v>
      </c>
      <c r="K307" s="16">
        <f>VLOOKUP($D307,'Growth rate'!$B$3:$S$93,6,FALSE)*VLOOKUP($F307,BY_IND_Demand_Drivers!$B$5:$J$100,7,FALSE)</f>
        <v>22.266817909314135</v>
      </c>
      <c r="L307" s="16">
        <f>VLOOKUP($D307,'Growth rate'!$B$3:$S$93,6,FALSE)*VLOOKUP($F307,BY_IND_Demand_Drivers!$B$5:$J$100,8,FALSE)</f>
        <v>0</v>
      </c>
      <c r="M307" s="16">
        <f>VLOOKUP($D307,'Growth rate'!$B$3:$S$93,6,FALSE)*VLOOKUP($F307,BY_IND_Demand_Drivers!$B$5:$J$100,9,FALSE)</f>
        <v>0</v>
      </c>
      <c r="N307" s="49">
        <f t="shared" si="22"/>
        <v>0.6</v>
      </c>
    </row>
    <row r="308" spans="1:14">
      <c r="A308" s="16">
        <f t="shared" si="26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 t="shared" si="23"/>
        <v>13.573852197517894</v>
      </c>
      <c r="H308" s="16">
        <f t="shared" si="24"/>
        <v>0</v>
      </c>
      <c r="I308" s="16">
        <f t="shared" si="25"/>
        <v>0</v>
      </c>
      <c r="K308" s="16">
        <f>VLOOKUP($D308,'Growth rate'!$B$3:$S$93,6,FALSE)*VLOOKUP($F308,BY_IND_Demand_Drivers!$B$5:$J$100,7,FALSE)</f>
        <v>22.623086995863158</v>
      </c>
      <c r="L308" s="16">
        <f>VLOOKUP($D308,'Growth rate'!$B$3:$S$93,6,FALSE)*VLOOKUP($F308,BY_IND_Demand_Drivers!$B$5:$J$100,8,FALSE)</f>
        <v>0</v>
      </c>
      <c r="M308" s="16">
        <f>VLOOKUP($D308,'Growth rate'!$B$3:$S$93,6,FALSE)*VLOOKUP($F308,BY_IND_Demand_Drivers!$B$5:$J$100,9,FALSE)</f>
        <v>0</v>
      </c>
      <c r="N308" s="49">
        <f t="shared" si="22"/>
        <v>0.6</v>
      </c>
    </row>
    <row r="309" spans="1:14">
      <c r="A309" s="16">
        <f t="shared" si="26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 t="shared" si="23"/>
        <v>13.791033832678181</v>
      </c>
      <c r="H309" s="16">
        <f t="shared" si="24"/>
        <v>0</v>
      </c>
      <c r="I309" s="16">
        <f t="shared" si="25"/>
        <v>0</v>
      </c>
      <c r="K309" s="16">
        <f>VLOOKUP($D309,'Growth rate'!$B$3:$S$93,6,FALSE)*VLOOKUP($F309,BY_IND_Demand_Drivers!$B$5:$J$100,7,FALSE)</f>
        <v>22.98505638779697</v>
      </c>
      <c r="L309" s="16">
        <f>VLOOKUP($D309,'Growth rate'!$B$3:$S$93,6,FALSE)*VLOOKUP($F309,BY_IND_Demand_Drivers!$B$5:$J$100,8,FALSE)</f>
        <v>0</v>
      </c>
      <c r="M309" s="16">
        <f>VLOOKUP($D309,'Growth rate'!$B$3:$S$93,6,FALSE)*VLOOKUP($F309,BY_IND_Demand_Drivers!$B$5:$J$100,9,FALSE)</f>
        <v>0</v>
      </c>
      <c r="N309" s="49">
        <f t="shared" si="22"/>
        <v>0.6</v>
      </c>
    </row>
    <row r="310" spans="1:14">
      <c r="A310" s="16">
        <f t="shared" si="26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 t="shared" si="23"/>
        <v>14.011690374001034</v>
      </c>
      <c r="H310" s="16">
        <f t="shared" si="24"/>
        <v>0</v>
      </c>
      <c r="I310" s="16">
        <f t="shared" si="25"/>
        <v>0</v>
      </c>
      <c r="K310" s="16">
        <f>VLOOKUP($D310,'Growth rate'!$B$3:$S$93,6,FALSE)*VLOOKUP($F310,BY_IND_Demand_Drivers!$B$5:$J$100,7,FALSE)</f>
        <v>23.352817290001724</v>
      </c>
      <c r="L310" s="16">
        <f>VLOOKUP($D310,'Growth rate'!$B$3:$S$93,6,FALSE)*VLOOKUP($F310,BY_IND_Demand_Drivers!$B$5:$J$100,8,FALSE)</f>
        <v>0</v>
      </c>
      <c r="M310" s="16">
        <f>VLOOKUP($D310,'Growth rate'!$B$3:$S$93,6,FALSE)*VLOOKUP($F310,BY_IND_Demand_Drivers!$B$5:$J$100,9,FALSE)</f>
        <v>0</v>
      </c>
      <c r="N310" s="49">
        <f t="shared" si="22"/>
        <v>0.6</v>
      </c>
    </row>
    <row r="311" spans="1:14">
      <c r="A311" s="16">
        <f t="shared" si="26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 t="shared" si="23"/>
        <v>14.23587741998505</v>
      </c>
      <c r="H311" s="16">
        <f t="shared" si="24"/>
        <v>0</v>
      </c>
      <c r="I311" s="16">
        <f t="shared" si="25"/>
        <v>0</v>
      </c>
      <c r="K311" s="16">
        <f>VLOOKUP($D311,'Growth rate'!$B$3:$S$93,6,FALSE)*VLOOKUP($F311,BY_IND_Demand_Drivers!$B$5:$J$100,7,FALSE)</f>
        <v>23.726462366641751</v>
      </c>
      <c r="L311" s="16">
        <f>VLOOKUP($D311,'Growth rate'!$B$3:$S$93,6,FALSE)*VLOOKUP($F311,BY_IND_Demand_Drivers!$B$5:$J$100,8,FALSE)</f>
        <v>0</v>
      </c>
      <c r="M311" s="16">
        <f>VLOOKUP($D311,'Growth rate'!$B$3:$S$93,6,FALSE)*VLOOKUP($F311,BY_IND_Demand_Drivers!$B$5:$J$100,9,FALSE)</f>
        <v>0</v>
      </c>
      <c r="N311" s="49">
        <f t="shared" si="22"/>
        <v>0.6</v>
      </c>
    </row>
    <row r="312" spans="1:14">
      <c r="A312" s="16">
        <f t="shared" si="26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 t="shared" si="23"/>
        <v>14.463651458704812</v>
      </c>
      <c r="H312" s="16">
        <f t="shared" si="24"/>
        <v>0</v>
      </c>
      <c r="I312" s="16">
        <f t="shared" si="25"/>
        <v>0</v>
      </c>
      <c r="K312" s="16">
        <f>VLOOKUP($D312,'Growth rate'!$B$3:$S$93,6,FALSE)*VLOOKUP($F312,BY_IND_Demand_Drivers!$B$5:$J$100,7,FALSE)</f>
        <v>24.10608576450802</v>
      </c>
      <c r="L312" s="16">
        <f>VLOOKUP($D312,'Growth rate'!$B$3:$S$93,6,FALSE)*VLOOKUP($F312,BY_IND_Demand_Drivers!$B$5:$J$100,8,FALSE)</f>
        <v>0</v>
      </c>
      <c r="M312" s="16">
        <f>VLOOKUP($D312,'Growth rate'!$B$3:$S$93,6,FALSE)*VLOOKUP($F312,BY_IND_Demand_Drivers!$B$5:$J$100,9,FALSE)</f>
        <v>0</v>
      </c>
      <c r="N312" s="49">
        <f t="shared" si="22"/>
        <v>0.6</v>
      </c>
    </row>
    <row r="313" spans="1:14">
      <c r="A313" s="16">
        <f t="shared" si="26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 t="shared" si="23"/>
        <v>14.695069882044091</v>
      </c>
      <c r="H313" s="16">
        <f t="shared" si="24"/>
        <v>0</v>
      </c>
      <c r="I313" s="16">
        <f t="shared" si="25"/>
        <v>0</v>
      </c>
      <c r="K313" s="16">
        <f>VLOOKUP($D313,'Growth rate'!$B$3:$S$93,6,FALSE)*VLOOKUP($F313,BY_IND_Demand_Drivers!$B$5:$J$100,7,FALSE)</f>
        <v>24.491783136740153</v>
      </c>
      <c r="L313" s="16">
        <f>VLOOKUP($D313,'Growth rate'!$B$3:$S$93,6,FALSE)*VLOOKUP($F313,BY_IND_Demand_Drivers!$B$5:$J$100,8,FALSE)</f>
        <v>0</v>
      </c>
      <c r="M313" s="16">
        <f>VLOOKUP($D313,'Growth rate'!$B$3:$S$93,6,FALSE)*VLOOKUP($F313,BY_IND_Demand_Drivers!$B$5:$J$100,9,FALSE)</f>
        <v>0</v>
      </c>
      <c r="N313" s="49">
        <f t="shared" si="22"/>
        <v>0.6</v>
      </c>
    </row>
    <row r="314" spans="1:14">
      <c r="A314" s="16">
        <f t="shared" si="26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 t="shared" si="23"/>
        <v>14.930191000156794</v>
      </c>
      <c r="H314" s="16">
        <f t="shared" si="24"/>
        <v>0</v>
      </c>
      <c r="I314" s="16">
        <f t="shared" si="25"/>
        <v>0</v>
      </c>
      <c r="K314" s="16">
        <f>VLOOKUP($D314,'Growth rate'!$B$3:$S$93,6,FALSE)*VLOOKUP($F314,BY_IND_Demand_Drivers!$B$5:$J$100,7,FALSE)</f>
        <v>24.883651666927992</v>
      </c>
      <c r="L314" s="16">
        <f>VLOOKUP($D314,'Growth rate'!$B$3:$S$93,6,FALSE)*VLOOKUP($F314,BY_IND_Demand_Drivers!$B$5:$J$100,8,FALSE)</f>
        <v>0</v>
      </c>
      <c r="M314" s="16">
        <f>VLOOKUP($D314,'Growth rate'!$B$3:$S$93,6,FALSE)*VLOOKUP($F314,BY_IND_Demand_Drivers!$B$5:$J$100,9,FALSE)</f>
        <v>0</v>
      </c>
      <c r="N314" s="49">
        <f t="shared" si="22"/>
        <v>0.6</v>
      </c>
    </row>
    <row r="315" spans="1:14">
      <c r="A315" s="16">
        <f t="shared" si="26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 t="shared" si="23"/>
        <v>15.169074056159303</v>
      </c>
      <c r="H315" s="16">
        <f t="shared" si="24"/>
        <v>0</v>
      </c>
      <c r="I315" s="16">
        <f t="shared" si="25"/>
        <v>0</v>
      </c>
      <c r="K315" s="16">
        <f>VLOOKUP($D315,'Growth rate'!$B$3:$S$93,6,FALSE)*VLOOKUP($F315,BY_IND_Demand_Drivers!$B$5:$J$100,7,FALSE)</f>
        <v>25.28179009359884</v>
      </c>
      <c r="L315" s="16">
        <f>VLOOKUP($D315,'Growth rate'!$B$3:$S$93,6,FALSE)*VLOOKUP($F315,BY_IND_Demand_Drivers!$B$5:$J$100,8,FALSE)</f>
        <v>0</v>
      </c>
      <c r="M315" s="16">
        <f>VLOOKUP($D315,'Growth rate'!$B$3:$S$93,6,FALSE)*VLOOKUP($F315,BY_IND_Demand_Drivers!$B$5:$J$100,9,FALSE)</f>
        <v>0</v>
      </c>
      <c r="N315" s="49">
        <f t="shared" si="22"/>
        <v>0.6</v>
      </c>
    </row>
    <row r="316" spans="1:14">
      <c r="A316" s="16">
        <f t="shared" si="26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 t="shared" si="23"/>
        <v>15.411779241057854</v>
      </c>
      <c r="H316" s="16">
        <f t="shared" si="24"/>
        <v>0</v>
      </c>
      <c r="I316" s="16">
        <f t="shared" si="25"/>
        <v>0</v>
      </c>
      <c r="K316" s="16">
        <f>VLOOKUP($D316,'Growth rate'!$B$3:$S$93,6,FALSE)*VLOOKUP($F316,BY_IND_Demand_Drivers!$B$5:$J$100,7,FALSE)</f>
        <v>25.686298735096425</v>
      </c>
      <c r="L316" s="16">
        <f>VLOOKUP($D316,'Growth rate'!$B$3:$S$93,6,FALSE)*VLOOKUP($F316,BY_IND_Demand_Drivers!$B$5:$J$100,8,FALSE)</f>
        <v>0</v>
      </c>
      <c r="M316" s="16">
        <f>VLOOKUP($D316,'Growth rate'!$B$3:$S$93,6,FALSE)*VLOOKUP($F316,BY_IND_Demand_Drivers!$B$5:$J$100,9,FALSE)</f>
        <v>0</v>
      </c>
      <c r="N316" s="49">
        <f t="shared" si="22"/>
        <v>0.6</v>
      </c>
    </row>
    <row r="317" spans="1:14">
      <c r="A317" s="16">
        <f t="shared" si="26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 t="shared" si="23"/>
        <v>15.658367708914783</v>
      </c>
      <c r="H317" s="16">
        <f t="shared" si="24"/>
        <v>0</v>
      </c>
      <c r="I317" s="16">
        <f t="shared" si="25"/>
        <v>0</v>
      </c>
      <c r="K317" s="16">
        <f>VLOOKUP($D317,'Growth rate'!$B$3:$S$93,6,FALSE)*VLOOKUP($F317,BY_IND_Demand_Drivers!$B$5:$J$100,7,FALSE)</f>
        <v>26.097279514857973</v>
      </c>
      <c r="L317" s="16">
        <f>VLOOKUP($D317,'Growth rate'!$B$3:$S$93,6,FALSE)*VLOOKUP($F317,BY_IND_Demand_Drivers!$B$5:$J$100,8,FALSE)</f>
        <v>0</v>
      </c>
      <c r="M317" s="16">
        <f>VLOOKUP($D317,'Growth rate'!$B$3:$S$93,6,FALSE)*VLOOKUP($F317,BY_IND_Demand_Drivers!$B$5:$J$100,9,FALSE)</f>
        <v>0</v>
      </c>
      <c r="N317" s="49">
        <f t="shared" si="22"/>
        <v>0.6</v>
      </c>
    </row>
    <row r="318" spans="1:14">
      <c r="A318" s="16">
        <f t="shared" si="26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 t="shared" si="23"/>
        <v>15.90890159225742</v>
      </c>
      <c r="H318" s="16">
        <f t="shared" si="24"/>
        <v>0</v>
      </c>
      <c r="I318" s="16">
        <f t="shared" si="25"/>
        <v>0</v>
      </c>
      <c r="K318" s="16">
        <f>VLOOKUP($D318,'Growth rate'!$B$3:$S$93,6,FALSE)*VLOOKUP($F318,BY_IND_Demand_Drivers!$B$5:$J$100,7,FALSE)</f>
        <v>26.514835987095701</v>
      </c>
      <c r="L318" s="16">
        <f>VLOOKUP($D318,'Growth rate'!$B$3:$S$93,6,FALSE)*VLOOKUP($F318,BY_IND_Demand_Drivers!$B$5:$J$100,8,FALSE)</f>
        <v>0</v>
      </c>
      <c r="M318" s="16">
        <f>VLOOKUP($D318,'Growth rate'!$B$3:$S$93,6,FALSE)*VLOOKUP($F318,BY_IND_Demand_Drivers!$B$5:$J$100,9,FALSE)</f>
        <v>0</v>
      </c>
      <c r="N318" s="49">
        <f t="shared" si="22"/>
        <v>0.6</v>
      </c>
    </row>
    <row r="319" spans="1:14">
      <c r="A319" s="16">
        <f t="shared" si="26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 t="shared" si="23"/>
        <v>16.163444017733539</v>
      </c>
      <c r="H319" s="16">
        <f t="shared" si="24"/>
        <v>0</v>
      </c>
      <c r="I319" s="16">
        <f t="shared" si="25"/>
        <v>0</v>
      </c>
      <c r="K319" s="16">
        <f>VLOOKUP($D319,'Growth rate'!$B$3:$S$93,6,FALSE)*VLOOKUP($F319,BY_IND_Demand_Drivers!$B$5:$J$100,7,FALSE)</f>
        <v>26.939073362889232</v>
      </c>
      <c r="L319" s="16">
        <f>VLOOKUP($D319,'Growth rate'!$B$3:$S$93,6,FALSE)*VLOOKUP($F319,BY_IND_Demand_Drivers!$B$5:$J$100,8,FALSE)</f>
        <v>0</v>
      </c>
      <c r="M319" s="16">
        <f>VLOOKUP($D319,'Growth rate'!$B$3:$S$93,6,FALSE)*VLOOKUP($F319,BY_IND_Demand_Drivers!$B$5:$J$100,9,FALSE)</f>
        <v>0</v>
      </c>
      <c r="N319" s="49">
        <f t="shared" si="22"/>
        <v>0.6</v>
      </c>
    </row>
    <row r="320" spans="1:14">
      <c r="A320" s="16">
        <f t="shared" si="26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 t="shared" si="23"/>
        <v>16.422059122017274</v>
      </c>
      <c r="H320" s="16">
        <f t="shared" si="24"/>
        <v>0</v>
      </c>
      <c r="I320" s="16">
        <f t="shared" si="25"/>
        <v>0</v>
      </c>
      <c r="K320" s="16">
        <f>VLOOKUP($D320,'Growth rate'!$B$3:$S$93,6,FALSE)*VLOOKUP($F320,BY_IND_Demand_Drivers!$B$5:$J$100,7,FALSE)</f>
        <v>27.370098536695458</v>
      </c>
      <c r="L320" s="16">
        <f>VLOOKUP($D320,'Growth rate'!$B$3:$S$93,6,FALSE)*VLOOKUP($F320,BY_IND_Demand_Drivers!$B$5:$J$100,8,FALSE)</f>
        <v>0</v>
      </c>
      <c r="M320" s="16">
        <f>VLOOKUP($D320,'Growth rate'!$B$3:$S$93,6,FALSE)*VLOOKUP($F320,BY_IND_Demand_Drivers!$B$5:$J$100,9,FALSE)</f>
        <v>0</v>
      </c>
      <c r="N320" s="49">
        <f t="shared" si="22"/>
        <v>0.6</v>
      </c>
    </row>
    <row r="321" spans="1:14">
      <c r="A321" s="16">
        <f t="shared" si="26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 t="shared" si="23"/>
        <v>16.684812067969549</v>
      </c>
      <c r="H321" s="16">
        <f t="shared" si="24"/>
        <v>0</v>
      </c>
      <c r="I321" s="16">
        <f t="shared" si="25"/>
        <v>0</v>
      </c>
      <c r="K321" s="16">
        <f>VLOOKUP($D321,'Growth rate'!$B$3:$S$93,6,FALSE)*VLOOKUP($F321,BY_IND_Demand_Drivers!$B$5:$J$100,7,FALSE)</f>
        <v>27.808020113282584</v>
      </c>
      <c r="L321" s="16">
        <f>VLOOKUP($D321,'Growth rate'!$B$3:$S$93,6,FALSE)*VLOOKUP($F321,BY_IND_Demand_Drivers!$B$5:$J$100,8,FALSE)</f>
        <v>0</v>
      </c>
      <c r="M321" s="16">
        <f>VLOOKUP($D321,'Growth rate'!$B$3:$S$93,6,FALSE)*VLOOKUP($F321,BY_IND_Demand_Drivers!$B$5:$J$100,9,FALSE)</f>
        <v>0</v>
      </c>
      <c r="N321" s="49">
        <f t="shared" ref="N321:N337" si="27">N239</f>
        <v>0.6</v>
      </c>
    </row>
    <row r="322" spans="1:14">
      <c r="A322" s="16">
        <f t="shared" si="26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 t="shared" si="23"/>
        <v>16.951769061057064</v>
      </c>
      <c r="H322" s="16">
        <f t="shared" si="24"/>
        <v>0</v>
      </c>
      <c r="I322" s="16">
        <f t="shared" si="25"/>
        <v>0</v>
      </c>
      <c r="K322" s="16">
        <f>VLOOKUP($D322,'Growth rate'!$B$3:$S$93,6,FALSE)*VLOOKUP($F322,BY_IND_Demand_Drivers!$B$5:$J$100,7,FALSE)</f>
        <v>28.25294843509511</v>
      </c>
      <c r="L322" s="16">
        <f>VLOOKUP($D322,'Growth rate'!$B$3:$S$93,6,FALSE)*VLOOKUP($F322,BY_IND_Demand_Drivers!$B$5:$J$100,8,FALSE)</f>
        <v>0</v>
      </c>
      <c r="M322" s="16">
        <f>VLOOKUP($D322,'Growth rate'!$B$3:$S$93,6,FALSE)*VLOOKUP($F322,BY_IND_Demand_Drivers!$B$5:$J$100,9,FALSE)</f>
        <v>0</v>
      </c>
      <c r="N322" s="49">
        <f t="shared" si="27"/>
        <v>0.6</v>
      </c>
    </row>
    <row r="323" spans="1:14">
      <c r="A323" s="16">
        <f t="shared" si="26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 t="shared" si="23"/>
        <v>17.222997366033979</v>
      </c>
      <c r="H323" s="16">
        <f t="shared" si="24"/>
        <v>0</v>
      </c>
      <c r="I323" s="16">
        <f t="shared" si="25"/>
        <v>0</v>
      </c>
      <c r="K323" s="16">
        <f>VLOOKUP($D323,'Growth rate'!$B$3:$S$93,6,FALSE)*VLOOKUP($F323,BY_IND_Demand_Drivers!$B$5:$J$100,7,FALSE)</f>
        <v>28.704995610056635</v>
      </c>
      <c r="L323" s="16">
        <f>VLOOKUP($D323,'Growth rate'!$B$3:$S$93,6,FALSE)*VLOOKUP($F323,BY_IND_Demand_Drivers!$B$5:$J$100,8,FALSE)</f>
        <v>0</v>
      </c>
      <c r="M323" s="16">
        <f>VLOOKUP($D323,'Growth rate'!$B$3:$S$93,6,FALSE)*VLOOKUP($F323,BY_IND_Demand_Drivers!$B$5:$J$100,9,FALSE)</f>
        <v>0</v>
      </c>
      <c r="N323" s="49">
        <f t="shared" si="27"/>
        <v>0.6</v>
      </c>
    </row>
    <row r="324" spans="1:14">
      <c r="A324" s="16">
        <f t="shared" si="26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 t="shared" si="23"/>
        <v>17.498565323890524</v>
      </c>
      <c r="H324" s="16">
        <f t="shared" si="24"/>
        <v>0</v>
      </c>
      <c r="I324" s="16">
        <f t="shared" si="25"/>
        <v>0</v>
      </c>
      <c r="K324" s="16">
        <f>VLOOKUP($D324,'Growth rate'!$B$3:$S$93,6,FALSE)*VLOOKUP($F324,BY_IND_Demand_Drivers!$B$5:$J$100,7,FALSE)</f>
        <v>29.164275539817542</v>
      </c>
      <c r="L324" s="16">
        <f>VLOOKUP($D324,'Growth rate'!$B$3:$S$93,6,FALSE)*VLOOKUP($F324,BY_IND_Demand_Drivers!$B$5:$J$100,8,FALSE)</f>
        <v>0</v>
      </c>
      <c r="M324" s="16">
        <f>VLOOKUP($D324,'Growth rate'!$B$3:$S$93,6,FALSE)*VLOOKUP($F324,BY_IND_Demand_Drivers!$B$5:$J$100,9,FALSE)</f>
        <v>0</v>
      </c>
      <c r="N324" s="49">
        <f t="shared" si="27"/>
        <v>0.6</v>
      </c>
    </row>
    <row r="325" spans="1:14">
      <c r="A325" s="16">
        <f t="shared" si="26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 t="shared" ref="G325:G388" si="28">K325*$N325</f>
        <v>17.778542369072774</v>
      </c>
      <c r="H325" s="16">
        <f t="shared" ref="H325:H388" si="29">L325*$N325</f>
        <v>0</v>
      </c>
      <c r="I325" s="16">
        <f t="shared" ref="I325:I388" si="30">M325*$N325</f>
        <v>0</v>
      </c>
      <c r="K325" s="16">
        <f>VLOOKUP($D325,'Growth rate'!$B$3:$S$93,6,FALSE)*VLOOKUP($F325,BY_IND_Demand_Drivers!$B$5:$J$100,7,FALSE)</f>
        <v>29.630903948454623</v>
      </c>
      <c r="L325" s="16">
        <f>VLOOKUP($D325,'Growth rate'!$B$3:$S$93,6,FALSE)*VLOOKUP($F325,BY_IND_Demand_Drivers!$B$5:$J$100,8,FALSE)</f>
        <v>0</v>
      </c>
      <c r="M325" s="16">
        <f>VLOOKUP($D325,'Growth rate'!$B$3:$S$93,6,FALSE)*VLOOKUP($F325,BY_IND_Demand_Drivers!$B$5:$J$100,9,FALSE)</f>
        <v>0</v>
      </c>
      <c r="N325" s="49">
        <f t="shared" si="27"/>
        <v>0.6</v>
      </c>
    </row>
    <row r="326" spans="1:14">
      <c r="A326" s="16">
        <f t="shared" si="26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 t="shared" si="28"/>
        <v>18.062999046977939</v>
      </c>
      <c r="H326" s="16">
        <f t="shared" si="29"/>
        <v>0</v>
      </c>
      <c r="I326" s="16">
        <f t="shared" si="30"/>
        <v>0</v>
      </c>
      <c r="K326" s="16">
        <f>VLOOKUP($D326,'Growth rate'!$B$3:$S$93,6,FALSE)*VLOOKUP($F326,BY_IND_Demand_Drivers!$B$5:$J$100,7,FALSE)</f>
        <v>30.1049984116299</v>
      </c>
      <c r="L326" s="16">
        <f>VLOOKUP($D326,'Growth rate'!$B$3:$S$93,6,FALSE)*VLOOKUP($F326,BY_IND_Demand_Drivers!$B$5:$J$100,8,FALSE)</f>
        <v>0</v>
      </c>
      <c r="M326" s="16">
        <f>VLOOKUP($D326,'Growth rate'!$B$3:$S$93,6,FALSE)*VLOOKUP($F326,BY_IND_Demand_Drivers!$B$5:$J$100,9,FALSE)</f>
        <v>0</v>
      </c>
      <c r="N326" s="49">
        <f t="shared" si="27"/>
        <v>0.6</v>
      </c>
    </row>
    <row r="327" spans="1:14">
      <c r="A327" s="16">
        <f t="shared" si="26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 t="shared" si="28"/>
        <v>18.352007031729585</v>
      </c>
      <c r="H327" s="16">
        <f t="shared" si="29"/>
        <v>0</v>
      </c>
      <c r="I327" s="16">
        <f t="shared" si="30"/>
        <v>0</v>
      </c>
      <c r="K327" s="16">
        <f>VLOOKUP($D327,'Growth rate'!$B$3:$S$93,6,FALSE)*VLOOKUP($F327,BY_IND_Demand_Drivers!$B$5:$J$100,7,FALSE)</f>
        <v>30.586678386215976</v>
      </c>
      <c r="L327" s="16">
        <f>VLOOKUP($D327,'Growth rate'!$B$3:$S$93,6,FALSE)*VLOOKUP($F327,BY_IND_Demand_Drivers!$B$5:$J$100,8,FALSE)</f>
        <v>0</v>
      </c>
      <c r="M327" s="16">
        <f>VLOOKUP($D327,'Growth rate'!$B$3:$S$93,6,FALSE)*VLOOKUP($F327,BY_IND_Demand_Drivers!$B$5:$J$100,9,FALSE)</f>
        <v>0</v>
      </c>
      <c r="N327" s="49">
        <f t="shared" si="27"/>
        <v>0.6</v>
      </c>
    </row>
    <row r="328" spans="1:14">
      <c r="A328" s="16">
        <f t="shared" si="26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 t="shared" si="28"/>
        <v>18.645639144237258</v>
      </c>
      <c r="H328" s="16">
        <f t="shared" si="29"/>
        <v>0</v>
      </c>
      <c r="I328" s="16">
        <f t="shared" si="30"/>
        <v>0</v>
      </c>
      <c r="K328" s="16">
        <f>VLOOKUP($D328,'Growth rate'!$B$3:$S$93,6,FALSE)*VLOOKUP($F328,BY_IND_Demand_Drivers!$B$5:$J$100,7,FALSE)</f>
        <v>31.07606524039543</v>
      </c>
      <c r="L328" s="16">
        <f>VLOOKUP($D328,'Growth rate'!$B$3:$S$93,6,FALSE)*VLOOKUP($F328,BY_IND_Demand_Drivers!$B$5:$J$100,8,FALSE)</f>
        <v>0</v>
      </c>
      <c r="M328" s="16">
        <f>VLOOKUP($D328,'Growth rate'!$B$3:$S$93,6,FALSE)*VLOOKUP($F328,BY_IND_Demand_Drivers!$B$5:$J$100,9,FALSE)</f>
        <v>0</v>
      </c>
      <c r="N328" s="49">
        <f t="shared" si="27"/>
        <v>0.6</v>
      </c>
    </row>
    <row r="329" spans="1:14">
      <c r="A329" s="16">
        <f t="shared" si="26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 t="shared" si="28"/>
        <v>18.943969370545055</v>
      </c>
      <c r="H329" s="16">
        <f t="shared" si="29"/>
        <v>0</v>
      </c>
      <c r="I329" s="16">
        <f t="shared" si="30"/>
        <v>0</v>
      </c>
      <c r="K329" s="16">
        <f>VLOOKUP($D329,'Growth rate'!$B$3:$S$93,6,FALSE)*VLOOKUP($F329,BY_IND_Demand_Drivers!$B$5:$J$100,7,FALSE)</f>
        <v>31.57328228424176</v>
      </c>
      <c r="L329" s="16">
        <f>VLOOKUP($D329,'Growth rate'!$B$3:$S$93,6,FALSE)*VLOOKUP($F329,BY_IND_Demand_Drivers!$B$5:$J$100,8,FALSE)</f>
        <v>0</v>
      </c>
      <c r="M329" s="16">
        <f>VLOOKUP($D329,'Growth rate'!$B$3:$S$93,6,FALSE)*VLOOKUP($F329,BY_IND_Demand_Drivers!$B$5:$J$100,9,FALSE)</f>
        <v>0</v>
      </c>
      <c r="N329" s="49">
        <f t="shared" si="27"/>
        <v>0.6</v>
      </c>
    </row>
    <row r="330" spans="1:14">
      <c r="A330" s="16">
        <f t="shared" si="26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 t="shared" si="28"/>
        <v>19.247072880473777</v>
      </c>
      <c r="H330" s="16">
        <f t="shared" si="29"/>
        <v>0</v>
      </c>
      <c r="I330" s="16">
        <f t="shared" si="30"/>
        <v>0</v>
      </c>
      <c r="K330" s="16">
        <f>VLOOKUP($D330,'Growth rate'!$B$3:$S$93,6,FALSE)*VLOOKUP($F330,BY_IND_Demand_Drivers!$B$5:$J$100,7,FALSE)</f>
        <v>32.078454800789629</v>
      </c>
      <c r="L330" s="16">
        <f>VLOOKUP($D330,'Growth rate'!$B$3:$S$93,6,FALSE)*VLOOKUP($F330,BY_IND_Demand_Drivers!$B$5:$J$100,8,FALSE)</f>
        <v>0</v>
      </c>
      <c r="M330" s="16">
        <f>VLOOKUP($D330,'Growth rate'!$B$3:$S$93,6,FALSE)*VLOOKUP($F330,BY_IND_Demand_Drivers!$B$5:$J$100,9,FALSE)</f>
        <v>0</v>
      </c>
      <c r="N330" s="49">
        <f t="shared" si="27"/>
        <v>0.6</v>
      </c>
    </row>
    <row r="331" spans="1:14">
      <c r="A331" s="16">
        <f t="shared" si="26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 t="shared" si="28"/>
        <v>19.555026046561359</v>
      </c>
      <c r="H331" s="16">
        <f t="shared" si="29"/>
        <v>0</v>
      </c>
      <c r="I331" s="16">
        <f t="shared" si="30"/>
        <v>0</v>
      </c>
      <c r="K331" s="16">
        <f>VLOOKUP($D331,'Growth rate'!$B$3:$S$93,6,FALSE)*VLOOKUP($F331,BY_IND_Demand_Drivers!$B$5:$J$100,7,FALSE)</f>
        <v>32.591710077602265</v>
      </c>
      <c r="L331" s="16">
        <f>VLOOKUP($D331,'Growth rate'!$B$3:$S$93,6,FALSE)*VLOOKUP($F331,BY_IND_Demand_Drivers!$B$5:$J$100,8,FALSE)</f>
        <v>0</v>
      </c>
      <c r="M331" s="16">
        <f>VLOOKUP($D331,'Growth rate'!$B$3:$S$93,6,FALSE)*VLOOKUP($F331,BY_IND_Demand_Drivers!$B$5:$J$100,9,FALSE)</f>
        <v>0</v>
      </c>
      <c r="N331" s="49">
        <f t="shared" si="27"/>
        <v>0.6</v>
      </c>
    </row>
    <row r="332" spans="1:14">
      <c r="A332" s="16">
        <f t="shared" si="26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 t="shared" si="28"/>
        <v>37.191466407920799</v>
      </c>
      <c r="H332" s="16">
        <f t="shared" si="29"/>
        <v>0</v>
      </c>
      <c r="I332" s="16">
        <f t="shared" si="30"/>
        <v>0</v>
      </c>
      <c r="K332" s="16">
        <f>VLOOKUP($D332,'Growth rate'!$B$3:$S$93,6,FALSE)*VLOOKUP($F332,BY_IND_Demand_Drivers!$B$5:$J$100,7,FALSE)</f>
        <v>37.191466407920799</v>
      </c>
      <c r="L332" s="16">
        <f>VLOOKUP($D332,'Growth rate'!$B$3:$S$93,6,FALSE)*VLOOKUP($F332,BY_IND_Demand_Drivers!$B$5:$J$100,8,FALSE)</f>
        <v>0</v>
      </c>
      <c r="M332" s="16">
        <f>VLOOKUP($D332,'Growth rate'!$B$3:$S$93,6,FALSE)*VLOOKUP($F332,BY_IND_Demand_Drivers!$B$5:$J$100,9,FALSE)</f>
        <v>0</v>
      </c>
      <c r="N332" s="49">
        <f t="shared" si="27"/>
        <v>1</v>
      </c>
    </row>
    <row r="333" spans="1:14">
      <c r="A333" s="16">
        <f t="shared" si="26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 t="shared" si="28"/>
        <v>37.804206430045276</v>
      </c>
      <c r="H333" s="16">
        <f t="shared" si="29"/>
        <v>0</v>
      </c>
      <c r="I333" s="16">
        <f t="shared" si="30"/>
        <v>0</v>
      </c>
      <c r="K333" s="16">
        <f>VLOOKUP($D333,'Growth rate'!$B$3:$S$93,6,FALSE)*VLOOKUP($F333,BY_IND_Demand_Drivers!$B$5:$J$100,7,FALSE)</f>
        <v>37.804206430045276</v>
      </c>
      <c r="L333" s="16">
        <f>VLOOKUP($D333,'Growth rate'!$B$3:$S$93,6,FALSE)*VLOOKUP($F333,BY_IND_Demand_Drivers!$B$5:$J$100,8,FALSE)</f>
        <v>0</v>
      </c>
      <c r="M333" s="16">
        <f>VLOOKUP($D333,'Growth rate'!$B$3:$S$93,6,FALSE)*VLOOKUP($F333,BY_IND_Demand_Drivers!$B$5:$J$100,9,FALSE)</f>
        <v>0</v>
      </c>
      <c r="N333" s="49">
        <f t="shared" si="27"/>
        <v>1</v>
      </c>
    </row>
    <row r="334" spans="1:14">
      <c r="A334" s="16">
        <f t="shared" si="26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 t="shared" si="28"/>
        <v>38.416946452169753</v>
      </c>
      <c r="H334" s="16">
        <f t="shared" si="29"/>
        <v>0</v>
      </c>
      <c r="I334" s="16">
        <f t="shared" si="30"/>
        <v>0</v>
      </c>
      <c r="K334" s="16">
        <f>VLOOKUP($D334,'Growth rate'!$B$3:$S$93,6,FALSE)*VLOOKUP($F334,BY_IND_Demand_Drivers!$B$5:$J$100,7,FALSE)</f>
        <v>38.416946452169753</v>
      </c>
      <c r="L334" s="16">
        <f>VLOOKUP($D334,'Growth rate'!$B$3:$S$93,6,FALSE)*VLOOKUP($F334,BY_IND_Demand_Drivers!$B$5:$J$100,8,FALSE)</f>
        <v>0</v>
      </c>
      <c r="M334" s="16">
        <f>VLOOKUP($D334,'Growth rate'!$B$3:$S$93,6,FALSE)*VLOOKUP($F334,BY_IND_Demand_Drivers!$B$5:$J$100,9,FALSE)</f>
        <v>0</v>
      </c>
      <c r="N334" s="49">
        <f t="shared" si="27"/>
        <v>1</v>
      </c>
    </row>
    <row r="335" spans="1:14">
      <c r="A335" s="16">
        <f t="shared" si="26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 t="shared" si="28"/>
        <v>39.02968647429423</v>
      </c>
      <c r="H335" s="16">
        <f t="shared" si="29"/>
        <v>0</v>
      </c>
      <c r="I335" s="16">
        <f t="shared" si="30"/>
        <v>0</v>
      </c>
      <c r="K335" s="16">
        <f>VLOOKUP($D335,'Growth rate'!$B$3:$S$93,6,FALSE)*VLOOKUP($F335,BY_IND_Demand_Drivers!$B$5:$J$100,7,FALSE)</f>
        <v>39.02968647429423</v>
      </c>
      <c r="L335" s="16">
        <f>VLOOKUP($D335,'Growth rate'!$B$3:$S$93,6,FALSE)*VLOOKUP($F335,BY_IND_Demand_Drivers!$B$5:$J$100,8,FALSE)</f>
        <v>0</v>
      </c>
      <c r="M335" s="16">
        <f>VLOOKUP($D335,'Growth rate'!$B$3:$S$93,6,FALSE)*VLOOKUP($F335,BY_IND_Demand_Drivers!$B$5:$J$100,9,FALSE)</f>
        <v>0</v>
      </c>
      <c r="N335" s="49">
        <f t="shared" si="27"/>
        <v>1</v>
      </c>
    </row>
    <row r="336" spans="1:14">
      <c r="A336" s="16">
        <f t="shared" si="26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 t="shared" si="28"/>
        <v>39.642426496418707</v>
      </c>
      <c r="H336" s="16">
        <f t="shared" si="29"/>
        <v>0</v>
      </c>
      <c r="I336" s="16">
        <f t="shared" si="30"/>
        <v>0</v>
      </c>
      <c r="K336" s="16">
        <f>VLOOKUP($D336,'Growth rate'!$B$3:$S$93,6,FALSE)*VLOOKUP($F336,BY_IND_Demand_Drivers!$B$5:$J$100,7,FALSE)</f>
        <v>39.642426496418707</v>
      </c>
      <c r="L336" s="16">
        <f>VLOOKUP($D336,'Growth rate'!$B$3:$S$93,6,FALSE)*VLOOKUP($F336,BY_IND_Demand_Drivers!$B$5:$J$100,8,FALSE)</f>
        <v>0</v>
      </c>
      <c r="M336" s="16">
        <f>VLOOKUP($D336,'Growth rate'!$B$3:$S$93,6,FALSE)*VLOOKUP($F336,BY_IND_Demand_Drivers!$B$5:$J$100,9,FALSE)</f>
        <v>0</v>
      </c>
      <c r="N336" s="49">
        <f t="shared" si="27"/>
        <v>1</v>
      </c>
    </row>
    <row r="337" spans="1:14">
      <c r="A337" s="16">
        <f t="shared" si="26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 t="shared" si="28"/>
        <v>40.255166518543177</v>
      </c>
      <c r="H337" s="16">
        <f t="shared" si="29"/>
        <v>0</v>
      </c>
      <c r="I337" s="16">
        <f t="shared" si="30"/>
        <v>0</v>
      </c>
      <c r="K337" s="16">
        <f>VLOOKUP($D337,'Growth rate'!$B$3:$S$93,6,FALSE)*VLOOKUP($F337,BY_IND_Demand_Drivers!$B$5:$J$100,7,FALSE)</f>
        <v>40.255166518543177</v>
      </c>
      <c r="L337" s="16">
        <f>VLOOKUP($D337,'Growth rate'!$B$3:$S$93,6,FALSE)*VLOOKUP($F337,BY_IND_Demand_Drivers!$B$5:$J$100,8,FALSE)</f>
        <v>0</v>
      </c>
      <c r="M337" s="16">
        <f>VLOOKUP($D337,'Growth rate'!$B$3:$S$93,6,FALSE)*VLOOKUP($F337,BY_IND_Demand_Drivers!$B$5:$J$100,9,FALSE)</f>
        <v>0</v>
      </c>
      <c r="N337" s="49">
        <f t="shared" si="27"/>
        <v>1</v>
      </c>
    </row>
    <row r="338" spans="1:14">
      <c r="A338" s="16">
        <f t="shared" si="26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 t="shared" si="28"/>
        <v>36.781115886600887</v>
      </c>
      <c r="H338" s="16">
        <f t="shared" si="29"/>
        <v>0</v>
      </c>
      <c r="I338" s="16">
        <f t="shared" si="30"/>
        <v>0</v>
      </c>
      <c r="K338" s="16">
        <f>VLOOKUP($D338,'Growth rate'!$B$3:$S$93,6,FALSE)*VLOOKUP($F338,BY_IND_Demand_Drivers!$B$5:$J$100,7,FALSE)</f>
        <v>40.867906540667654</v>
      </c>
      <c r="L338" s="16">
        <f>VLOOKUP($D338,'Growth rate'!$B$3:$S$93,6,FALSE)*VLOOKUP($F338,BY_IND_Demand_Drivers!$B$5:$J$100,8,FALSE)</f>
        <v>0</v>
      </c>
      <c r="M338" s="16">
        <f>VLOOKUP($D338,'Growth rate'!$B$3:$S$93,6,FALSE)*VLOOKUP($F338,BY_IND_Demand_Drivers!$B$5:$J$100,9,FALSE)</f>
        <v>0</v>
      </c>
      <c r="N338" s="49">
        <f>N256</f>
        <v>0.9</v>
      </c>
    </row>
    <row r="339" spans="1:14">
      <c r="A339" s="16">
        <f t="shared" si="26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 t="shared" si="28"/>
        <v>36.917775440884995</v>
      </c>
      <c r="H339" s="16">
        <f t="shared" si="29"/>
        <v>0</v>
      </c>
      <c r="I339" s="16">
        <f t="shared" si="30"/>
        <v>0</v>
      </c>
      <c r="K339" s="16">
        <f>VLOOKUP($D339,'Growth rate'!$B$3:$S$93,6,FALSE)*VLOOKUP($F339,BY_IND_Demand_Drivers!$B$5:$J$100,7,FALSE)</f>
        <v>41.480646562792131</v>
      </c>
      <c r="L339" s="16">
        <f>VLOOKUP($D339,'Growth rate'!$B$3:$S$93,6,FALSE)*VLOOKUP($F339,BY_IND_Demand_Drivers!$B$5:$J$100,8,FALSE)</f>
        <v>0</v>
      </c>
      <c r="M339" s="16">
        <f>VLOOKUP($D339,'Growth rate'!$B$3:$S$93,6,FALSE)*VLOOKUP($F339,BY_IND_Demand_Drivers!$B$5:$J$100,9,FALSE)</f>
        <v>0</v>
      </c>
      <c r="N339" s="49">
        <f t="shared" ref="N339:N402" si="31">N257</f>
        <v>0.89</v>
      </c>
    </row>
    <row r="340" spans="1:14">
      <c r="A340" s="16">
        <f t="shared" si="26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 t="shared" si="28"/>
        <v>37.042180194726619</v>
      </c>
      <c r="H340" s="16">
        <f t="shared" si="29"/>
        <v>0</v>
      </c>
      <c r="I340" s="16">
        <f t="shared" si="30"/>
        <v>0</v>
      </c>
      <c r="K340" s="16">
        <f>VLOOKUP($D340,'Growth rate'!$B$3:$S$93,6,FALSE)*VLOOKUP($F340,BY_IND_Demand_Drivers!$B$5:$J$100,7,FALSE)</f>
        <v>42.093386584916608</v>
      </c>
      <c r="L340" s="16">
        <f>VLOOKUP($D340,'Growth rate'!$B$3:$S$93,6,FALSE)*VLOOKUP($F340,BY_IND_Demand_Drivers!$B$5:$J$100,8,FALSE)</f>
        <v>0</v>
      </c>
      <c r="M340" s="16">
        <f>VLOOKUP($D340,'Growth rate'!$B$3:$S$93,6,FALSE)*VLOOKUP($F340,BY_IND_Demand_Drivers!$B$5:$J$100,9,FALSE)</f>
        <v>0</v>
      </c>
      <c r="N340" s="49">
        <f t="shared" si="31"/>
        <v>0.88</v>
      </c>
    </row>
    <row r="341" spans="1:14">
      <c r="A341" s="16">
        <f t="shared" si="26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 t="shared" si="28"/>
        <v>37.154330148125744</v>
      </c>
      <c r="H341" s="16">
        <f t="shared" si="29"/>
        <v>0</v>
      </c>
      <c r="I341" s="16">
        <f t="shared" si="30"/>
        <v>0</v>
      </c>
      <c r="K341" s="16">
        <f>VLOOKUP($D341,'Growth rate'!$B$3:$S$93,6,FALSE)*VLOOKUP($F341,BY_IND_Demand_Drivers!$B$5:$J$100,7,FALSE)</f>
        <v>42.706126607041085</v>
      </c>
      <c r="L341" s="16">
        <f>VLOOKUP($D341,'Growth rate'!$B$3:$S$93,6,FALSE)*VLOOKUP($F341,BY_IND_Demand_Drivers!$B$5:$J$100,8,FALSE)</f>
        <v>0</v>
      </c>
      <c r="M341" s="16">
        <f>VLOOKUP($D341,'Growth rate'!$B$3:$S$93,6,FALSE)*VLOOKUP($F341,BY_IND_Demand_Drivers!$B$5:$J$100,9,FALSE)</f>
        <v>0</v>
      </c>
      <c r="N341" s="49">
        <f t="shared" si="31"/>
        <v>0.87</v>
      </c>
    </row>
    <row r="342" spans="1:14">
      <c r="A342" s="16">
        <f t="shared" si="26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 t="shared" si="28"/>
        <v>37.254225301082386</v>
      </c>
      <c r="H342" s="16">
        <f t="shared" si="29"/>
        <v>0</v>
      </c>
      <c r="I342" s="16">
        <f t="shared" si="30"/>
        <v>0</v>
      </c>
      <c r="K342" s="16">
        <f>VLOOKUP($D342,'Growth rate'!$B$3:$S$93,6,FALSE)*VLOOKUP($F342,BY_IND_Demand_Drivers!$B$5:$J$100,7,FALSE)</f>
        <v>43.318866629165562</v>
      </c>
      <c r="L342" s="16">
        <f>VLOOKUP($D342,'Growth rate'!$B$3:$S$93,6,FALSE)*VLOOKUP($F342,BY_IND_Demand_Drivers!$B$5:$J$100,8,FALSE)</f>
        <v>0</v>
      </c>
      <c r="M342" s="16">
        <f>VLOOKUP($D342,'Growth rate'!$B$3:$S$93,6,FALSE)*VLOOKUP($F342,BY_IND_Demand_Drivers!$B$5:$J$100,9,FALSE)</f>
        <v>0</v>
      </c>
      <c r="N342" s="49">
        <f t="shared" si="31"/>
        <v>0.86</v>
      </c>
    </row>
    <row r="343" spans="1:14">
      <c r="A343" s="16">
        <f t="shared" ref="A343:A406" si="32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 t="shared" si="28"/>
        <v>37.341865653596535</v>
      </c>
      <c r="H343" s="16">
        <f t="shared" si="29"/>
        <v>0</v>
      </c>
      <c r="I343" s="16">
        <f t="shared" si="30"/>
        <v>0</v>
      </c>
      <c r="K343" s="16">
        <f>VLOOKUP($D343,'Growth rate'!$B$3:$S$93,6,FALSE)*VLOOKUP($F343,BY_IND_Demand_Drivers!$B$5:$J$100,7,FALSE)</f>
        <v>43.931606651290039</v>
      </c>
      <c r="L343" s="16">
        <f>VLOOKUP($D343,'Growth rate'!$B$3:$S$93,6,FALSE)*VLOOKUP($F343,BY_IND_Demand_Drivers!$B$5:$J$100,8,FALSE)</f>
        <v>0</v>
      </c>
      <c r="M343" s="16">
        <f>VLOOKUP($D343,'Growth rate'!$B$3:$S$93,6,FALSE)*VLOOKUP($F343,BY_IND_Demand_Drivers!$B$5:$J$100,9,FALSE)</f>
        <v>0</v>
      </c>
      <c r="N343" s="49">
        <f t="shared" si="31"/>
        <v>0.85</v>
      </c>
    </row>
    <row r="344" spans="1:14">
      <c r="A344" s="16">
        <f t="shared" si="32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 t="shared" si="28"/>
        <v>37.305890338984653</v>
      </c>
      <c r="H344" s="16">
        <f t="shared" si="29"/>
        <v>0</v>
      </c>
      <c r="I344" s="16">
        <f t="shared" si="30"/>
        <v>0</v>
      </c>
      <c r="K344" s="16">
        <f>VLOOKUP($D344,'Growth rate'!$B$3:$S$93,6,FALSE)*VLOOKUP($F344,BY_IND_Demand_Drivers!$B$5:$J$100,7,FALSE)</f>
        <v>44.544346673414509</v>
      </c>
      <c r="L344" s="16">
        <f>VLOOKUP($D344,'Growth rate'!$B$3:$S$93,6,FALSE)*VLOOKUP($F344,BY_IND_Demand_Drivers!$B$5:$J$100,8,FALSE)</f>
        <v>0</v>
      </c>
      <c r="M344" s="16">
        <f>VLOOKUP($D344,'Growth rate'!$B$3:$S$93,6,FALSE)*VLOOKUP($F344,BY_IND_Demand_Drivers!$B$5:$J$100,9,FALSE)</f>
        <v>0</v>
      </c>
      <c r="N344" s="49">
        <f t="shared" si="31"/>
        <v>0.83750000000000002</v>
      </c>
    </row>
    <row r="345" spans="1:14">
      <c r="A345" s="16">
        <f t="shared" si="32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 t="shared" si="28"/>
        <v>37.254596523819664</v>
      </c>
      <c r="H345" s="16">
        <f t="shared" si="29"/>
        <v>0</v>
      </c>
      <c r="I345" s="16">
        <f t="shared" si="30"/>
        <v>0</v>
      </c>
      <c r="K345" s="16">
        <f>VLOOKUP($D345,'Growth rate'!$B$3:$S$93,6,FALSE)*VLOOKUP($F345,BY_IND_Demand_Drivers!$B$5:$J$100,7,FALSE)</f>
        <v>45.157086695538986</v>
      </c>
      <c r="L345" s="16">
        <f>VLOOKUP($D345,'Growth rate'!$B$3:$S$93,6,FALSE)*VLOOKUP($F345,BY_IND_Demand_Drivers!$B$5:$J$100,8,FALSE)</f>
        <v>0</v>
      </c>
      <c r="M345" s="16">
        <f>VLOOKUP($D345,'Growth rate'!$B$3:$S$93,6,FALSE)*VLOOKUP($F345,BY_IND_Demand_Drivers!$B$5:$J$100,9,FALSE)</f>
        <v>0</v>
      </c>
      <c r="N345" s="49">
        <f t="shared" si="31"/>
        <v>0.82499999999999996</v>
      </c>
    </row>
    <row r="346" spans="1:14">
      <c r="A346" s="16">
        <f t="shared" si="32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 t="shared" si="28"/>
        <v>37.187984208101561</v>
      </c>
      <c r="H346" s="16">
        <f t="shared" si="29"/>
        <v>0</v>
      </c>
      <c r="I346" s="16">
        <f t="shared" si="30"/>
        <v>0</v>
      </c>
      <c r="K346" s="16">
        <f>VLOOKUP($D346,'Growth rate'!$B$3:$S$93,6,FALSE)*VLOOKUP($F346,BY_IND_Demand_Drivers!$B$5:$J$100,7,FALSE)</f>
        <v>45.769826717663463</v>
      </c>
      <c r="L346" s="16">
        <f>VLOOKUP($D346,'Growth rate'!$B$3:$S$93,6,FALSE)*VLOOKUP($F346,BY_IND_Demand_Drivers!$B$5:$J$100,8,FALSE)</f>
        <v>0</v>
      </c>
      <c r="M346" s="16">
        <f>VLOOKUP($D346,'Growth rate'!$B$3:$S$93,6,FALSE)*VLOOKUP($F346,BY_IND_Demand_Drivers!$B$5:$J$100,9,FALSE)</f>
        <v>0</v>
      </c>
      <c r="N346" s="49">
        <f t="shared" si="31"/>
        <v>0.8125</v>
      </c>
    </row>
    <row r="347" spans="1:14">
      <c r="A347" s="16">
        <f t="shared" si="32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 t="shared" si="28"/>
        <v>37.106053391830351</v>
      </c>
      <c r="H347" s="16">
        <f t="shared" si="29"/>
        <v>0</v>
      </c>
      <c r="I347" s="16">
        <f t="shared" si="30"/>
        <v>0</v>
      </c>
      <c r="K347" s="16">
        <f>VLOOKUP($D347,'Growth rate'!$B$3:$S$93,6,FALSE)*VLOOKUP($F347,BY_IND_Demand_Drivers!$B$5:$J$100,7,FALSE)</f>
        <v>46.38256673978794</v>
      </c>
      <c r="L347" s="16">
        <f>VLOOKUP($D347,'Growth rate'!$B$3:$S$93,6,FALSE)*VLOOKUP($F347,BY_IND_Demand_Drivers!$B$5:$J$100,8,FALSE)</f>
        <v>0</v>
      </c>
      <c r="M347" s="16">
        <f>VLOOKUP($D347,'Growth rate'!$B$3:$S$93,6,FALSE)*VLOOKUP($F347,BY_IND_Demand_Drivers!$B$5:$J$100,9,FALSE)</f>
        <v>0</v>
      </c>
      <c r="N347" s="49">
        <f t="shared" si="31"/>
        <v>0.79999999999999993</v>
      </c>
    </row>
    <row r="348" spans="1:14">
      <c r="A348" s="16">
        <f t="shared" si="32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 t="shared" si="28"/>
        <v>37.008804075006026</v>
      </c>
      <c r="H348" s="16">
        <f t="shared" si="29"/>
        <v>0</v>
      </c>
      <c r="I348" s="16">
        <f t="shared" si="30"/>
        <v>0</v>
      </c>
      <c r="K348" s="16">
        <f>VLOOKUP($D348,'Growth rate'!$B$3:$S$93,6,FALSE)*VLOOKUP($F348,BY_IND_Demand_Drivers!$B$5:$J$100,7,FALSE)</f>
        <v>46.995306761912417</v>
      </c>
      <c r="L348" s="16">
        <f>VLOOKUP($D348,'Growth rate'!$B$3:$S$93,6,FALSE)*VLOOKUP($F348,BY_IND_Demand_Drivers!$B$5:$J$100,8,FALSE)</f>
        <v>0</v>
      </c>
      <c r="M348" s="16">
        <f>VLOOKUP($D348,'Growth rate'!$B$3:$S$93,6,FALSE)*VLOOKUP($F348,BY_IND_Demand_Drivers!$B$5:$J$100,9,FALSE)</f>
        <v>0</v>
      </c>
      <c r="N348" s="49">
        <f t="shared" si="31"/>
        <v>0.78749999999999998</v>
      </c>
    </row>
    <row r="349" spans="1:14">
      <c r="A349" s="16">
        <f t="shared" si="32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 t="shared" si="28"/>
        <v>36.896236257628587</v>
      </c>
      <c r="H349" s="16">
        <f t="shared" si="29"/>
        <v>0</v>
      </c>
      <c r="I349" s="16">
        <f t="shared" si="30"/>
        <v>0</v>
      </c>
      <c r="K349" s="16">
        <f>VLOOKUP($D349,'Growth rate'!$B$3:$S$93,6,FALSE)*VLOOKUP($F349,BY_IND_Demand_Drivers!$B$5:$J$100,7,FALSE)</f>
        <v>47.608046784036894</v>
      </c>
      <c r="L349" s="16">
        <f>VLOOKUP($D349,'Growth rate'!$B$3:$S$93,6,FALSE)*VLOOKUP($F349,BY_IND_Demand_Drivers!$B$5:$J$100,8,FALSE)</f>
        <v>0</v>
      </c>
      <c r="M349" s="16">
        <f>VLOOKUP($D349,'Growth rate'!$B$3:$S$93,6,FALSE)*VLOOKUP($F349,BY_IND_Demand_Drivers!$B$5:$J$100,9,FALSE)</f>
        <v>0</v>
      </c>
      <c r="N349" s="49">
        <f t="shared" si="31"/>
        <v>0.77499999999999991</v>
      </c>
    </row>
    <row r="350" spans="1:14">
      <c r="A350" s="16">
        <f t="shared" si="32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 t="shared" si="28"/>
        <v>36.768349939698041</v>
      </c>
      <c r="H350" s="16">
        <f t="shared" si="29"/>
        <v>0</v>
      </c>
      <c r="I350" s="16">
        <f t="shared" si="30"/>
        <v>0</v>
      </c>
      <c r="K350" s="16">
        <f>VLOOKUP($D350,'Growth rate'!$B$3:$S$93,6,FALSE)*VLOOKUP($F350,BY_IND_Demand_Drivers!$B$5:$J$100,7,FALSE)</f>
        <v>48.220786806161371</v>
      </c>
      <c r="L350" s="16">
        <f>VLOOKUP($D350,'Growth rate'!$B$3:$S$93,6,FALSE)*VLOOKUP($F350,BY_IND_Demand_Drivers!$B$5:$J$100,8,FALSE)</f>
        <v>0</v>
      </c>
      <c r="M350" s="16">
        <f>VLOOKUP($D350,'Growth rate'!$B$3:$S$93,6,FALSE)*VLOOKUP($F350,BY_IND_Demand_Drivers!$B$5:$J$100,9,FALSE)</f>
        <v>0</v>
      </c>
      <c r="N350" s="49">
        <f t="shared" si="31"/>
        <v>0.76249999999999996</v>
      </c>
    </row>
    <row r="351" spans="1:14">
      <c r="A351" s="16">
        <f t="shared" si="32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 t="shared" si="28"/>
        <v>36.625145121214388</v>
      </c>
      <c r="H351" s="16">
        <f t="shared" si="29"/>
        <v>0</v>
      </c>
      <c r="I351" s="16">
        <f t="shared" si="30"/>
        <v>0</v>
      </c>
      <c r="K351" s="16">
        <f>VLOOKUP($D351,'Growth rate'!$B$3:$S$93,6,FALSE)*VLOOKUP($F351,BY_IND_Demand_Drivers!$B$5:$J$100,7,FALSE)</f>
        <v>48.833526828285848</v>
      </c>
      <c r="L351" s="16">
        <f>VLOOKUP($D351,'Growth rate'!$B$3:$S$93,6,FALSE)*VLOOKUP($F351,BY_IND_Demand_Drivers!$B$5:$J$100,8,FALSE)</f>
        <v>0</v>
      </c>
      <c r="M351" s="16">
        <f>VLOOKUP($D351,'Growth rate'!$B$3:$S$93,6,FALSE)*VLOOKUP($F351,BY_IND_Demand_Drivers!$B$5:$J$100,9,FALSE)</f>
        <v>0</v>
      </c>
      <c r="N351" s="49">
        <f t="shared" si="31"/>
        <v>0.75</v>
      </c>
    </row>
    <row r="352" spans="1:14">
      <c r="A352" s="16">
        <f t="shared" si="32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 t="shared" si="28"/>
        <v>36.466621802177613</v>
      </c>
      <c r="H352" s="16">
        <f t="shared" si="29"/>
        <v>0</v>
      </c>
      <c r="I352" s="16">
        <f t="shared" si="30"/>
        <v>0</v>
      </c>
      <c r="K352" s="16">
        <f>VLOOKUP($D352,'Growth rate'!$B$3:$S$93,6,FALSE)*VLOOKUP($F352,BY_IND_Demand_Drivers!$B$5:$J$100,7,FALSE)</f>
        <v>49.446266850410325</v>
      </c>
      <c r="L352" s="16">
        <f>VLOOKUP($D352,'Growth rate'!$B$3:$S$93,6,FALSE)*VLOOKUP($F352,BY_IND_Demand_Drivers!$B$5:$J$100,8,FALSE)</f>
        <v>0</v>
      </c>
      <c r="M352" s="16">
        <f>VLOOKUP($D352,'Growth rate'!$B$3:$S$93,6,FALSE)*VLOOKUP($F352,BY_IND_Demand_Drivers!$B$5:$J$100,9,FALSE)</f>
        <v>0</v>
      </c>
      <c r="N352" s="49">
        <f t="shared" si="31"/>
        <v>0.73749999999999993</v>
      </c>
    </row>
    <row r="353" spans="1:14">
      <c r="A353" s="16">
        <f t="shared" si="32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 t="shared" si="28"/>
        <v>36.292779982587732</v>
      </c>
      <c r="H353" s="16">
        <f t="shared" si="29"/>
        <v>0</v>
      </c>
      <c r="I353" s="16">
        <f t="shared" si="30"/>
        <v>0</v>
      </c>
      <c r="K353" s="16">
        <f>VLOOKUP($D353,'Growth rate'!$B$3:$S$93,6,FALSE)*VLOOKUP($F353,BY_IND_Demand_Drivers!$B$5:$J$100,7,FALSE)</f>
        <v>50.059006872534802</v>
      </c>
      <c r="L353" s="16">
        <f>VLOOKUP($D353,'Growth rate'!$B$3:$S$93,6,FALSE)*VLOOKUP($F353,BY_IND_Demand_Drivers!$B$5:$J$100,8,FALSE)</f>
        <v>0</v>
      </c>
      <c r="M353" s="16">
        <f>VLOOKUP($D353,'Growth rate'!$B$3:$S$93,6,FALSE)*VLOOKUP($F353,BY_IND_Demand_Drivers!$B$5:$J$100,9,FALSE)</f>
        <v>0</v>
      </c>
      <c r="N353" s="49">
        <f t="shared" si="31"/>
        <v>0.72499999999999998</v>
      </c>
    </row>
    <row r="354" spans="1:14">
      <c r="A354" s="16">
        <f t="shared" si="32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 t="shared" si="28"/>
        <v>36.103619662444729</v>
      </c>
      <c r="H354" s="16">
        <f t="shared" si="29"/>
        <v>0</v>
      </c>
      <c r="I354" s="16">
        <f t="shared" si="30"/>
        <v>0</v>
      </c>
      <c r="K354" s="16">
        <f>VLOOKUP($D354,'Growth rate'!$B$3:$S$93,6,FALSE)*VLOOKUP($F354,BY_IND_Demand_Drivers!$B$5:$J$100,7,FALSE)</f>
        <v>50.671746894659272</v>
      </c>
      <c r="L354" s="16">
        <f>VLOOKUP($D354,'Growth rate'!$B$3:$S$93,6,FALSE)*VLOOKUP($F354,BY_IND_Demand_Drivers!$B$5:$J$100,8,FALSE)</f>
        <v>0</v>
      </c>
      <c r="M354" s="16">
        <f>VLOOKUP($D354,'Growth rate'!$B$3:$S$93,6,FALSE)*VLOOKUP($F354,BY_IND_Demand_Drivers!$B$5:$J$100,9,FALSE)</f>
        <v>0</v>
      </c>
      <c r="N354" s="49">
        <f t="shared" si="31"/>
        <v>0.71249999999999991</v>
      </c>
    </row>
    <row r="355" spans="1:14">
      <c r="A355" s="16">
        <f t="shared" si="32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 t="shared" si="28"/>
        <v>35.899140841748618</v>
      </c>
      <c r="H355" s="16">
        <f t="shared" si="29"/>
        <v>0</v>
      </c>
      <c r="I355" s="16">
        <f t="shared" si="30"/>
        <v>0</v>
      </c>
      <c r="K355" s="16">
        <f>VLOOKUP($D355,'Growth rate'!$B$3:$S$93,6,FALSE)*VLOOKUP($F355,BY_IND_Demand_Drivers!$B$5:$J$100,7,FALSE)</f>
        <v>51.284486916783749</v>
      </c>
      <c r="L355" s="16">
        <f>VLOOKUP($D355,'Growth rate'!$B$3:$S$93,6,FALSE)*VLOOKUP($F355,BY_IND_Demand_Drivers!$B$5:$J$100,8,FALSE)</f>
        <v>0</v>
      </c>
      <c r="M355" s="16">
        <f>VLOOKUP($D355,'Growth rate'!$B$3:$S$93,6,FALSE)*VLOOKUP($F355,BY_IND_Demand_Drivers!$B$5:$J$100,9,FALSE)</f>
        <v>0</v>
      </c>
      <c r="N355" s="49">
        <f t="shared" si="31"/>
        <v>0.7</v>
      </c>
    </row>
    <row r="356" spans="1:14">
      <c r="A356" s="16">
        <f t="shared" si="32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 t="shared" si="28"/>
        <v>35.679343520499408</v>
      </c>
      <c r="H356" s="16">
        <f t="shared" si="29"/>
        <v>0</v>
      </c>
      <c r="I356" s="16">
        <f t="shared" si="30"/>
        <v>0</v>
      </c>
      <c r="K356" s="16">
        <f>VLOOKUP($D356,'Growth rate'!$B$3:$S$93,6,FALSE)*VLOOKUP($F356,BY_IND_Demand_Drivers!$B$5:$J$100,7,FALSE)</f>
        <v>51.897226938908226</v>
      </c>
      <c r="L356" s="16">
        <f>VLOOKUP($D356,'Growth rate'!$B$3:$S$93,6,FALSE)*VLOOKUP($F356,BY_IND_Demand_Drivers!$B$5:$J$100,8,FALSE)</f>
        <v>0</v>
      </c>
      <c r="M356" s="16">
        <f>VLOOKUP($D356,'Growth rate'!$B$3:$S$93,6,FALSE)*VLOOKUP($F356,BY_IND_Demand_Drivers!$B$5:$J$100,9,FALSE)</f>
        <v>0</v>
      </c>
      <c r="N356" s="49">
        <f t="shared" si="31"/>
        <v>0.6875</v>
      </c>
    </row>
    <row r="357" spans="1:14">
      <c r="A357" s="16">
        <f t="shared" si="32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 t="shared" si="28"/>
        <v>35.44422769869707</v>
      </c>
      <c r="H357" s="16">
        <f t="shared" si="29"/>
        <v>0</v>
      </c>
      <c r="I357" s="16">
        <f t="shared" si="30"/>
        <v>0</v>
      </c>
      <c r="K357" s="16">
        <f>VLOOKUP($D357,'Growth rate'!$B$3:$S$93,6,FALSE)*VLOOKUP($F357,BY_IND_Demand_Drivers!$B$5:$J$100,7,FALSE)</f>
        <v>52.509966961032703</v>
      </c>
      <c r="L357" s="16">
        <f>VLOOKUP($D357,'Growth rate'!$B$3:$S$93,6,FALSE)*VLOOKUP($F357,BY_IND_Demand_Drivers!$B$5:$J$100,8,FALSE)</f>
        <v>0</v>
      </c>
      <c r="M357" s="16">
        <f>VLOOKUP($D357,'Growth rate'!$B$3:$S$93,6,FALSE)*VLOOKUP($F357,BY_IND_Demand_Drivers!$B$5:$J$100,9,FALSE)</f>
        <v>0</v>
      </c>
      <c r="N357" s="49">
        <f t="shared" si="31"/>
        <v>0.67499999999999993</v>
      </c>
    </row>
    <row r="358" spans="1:14">
      <c r="A358" s="16">
        <f t="shared" si="32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 t="shared" si="28"/>
        <v>35.193793376341631</v>
      </c>
      <c r="H358" s="16">
        <f t="shared" si="29"/>
        <v>0</v>
      </c>
      <c r="I358" s="16">
        <f t="shared" si="30"/>
        <v>0</v>
      </c>
      <c r="K358" s="16">
        <f>VLOOKUP($D358,'Growth rate'!$B$3:$S$93,6,FALSE)*VLOOKUP($F358,BY_IND_Demand_Drivers!$B$5:$J$100,7,FALSE)</f>
        <v>53.12270698315718</v>
      </c>
      <c r="L358" s="16">
        <f>VLOOKUP($D358,'Growth rate'!$B$3:$S$93,6,FALSE)*VLOOKUP($F358,BY_IND_Demand_Drivers!$B$5:$J$100,8,FALSE)</f>
        <v>0</v>
      </c>
      <c r="M358" s="16">
        <f>VLOOKUP($D358,'Growth rate'!$B$3:$S$93,6,FALSE)*VLOOKUP($F358,BY_IND_Demand_Drivers!$B$5:$J$100,9,FALSE)</f>
        <v>0</v>
      </c>
      <c r="N358" s="49">
        <f t="shared" si="31"/>
        <v>0.66249999999999998</v>
      </c>
    </row>
    <row r="359" spans="1:14">
      <c r="A359" s="16">
        <f t="shared" si="32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 t="shared" si="28"/>
        <v>34.928040553433064</v>
      </c>
      <c r="H359" s="16">
        <f t="shared" si="29"/>
        <v>0</v>
      </c>
      <c r="I359" s="16">
        <f t="shared" si="30"/>
        <v>0</v>
      </c>
      <c r="K359" s="16">
        <f>VLOOKUP($D359,'Growth rate'!$B$3:$S$93,6,FALSE)*VLOOKUP($F359,BY_IND_Demand_Drivers!$B$5:$J$100,7,FALSE)</f>
        <v>53.735447005281642</v>
      </c>
      <c r="L359" s="16">
        <f>VLOOKUP($D359,'Growth rate'!$B$3:$S$93,6,FALSE)*VLOOKUP($F359,BY_IND_Demand_Drivers!$B$5:$J$100,8,FALSE)</f>
        <v>0</v>
      </c>
      <c r="M359" s="16">
        <f>VLOOKUP($D359,'Growth rate'!$B$3:$S$93,6,FALSE)*VLOOKUP($F359,BY_IND_Demand_Drivers!$B$5:$J$100,9,FALSE)</f>
        <v>0</v>
      </c>
      <c r="N359" s="49">
        <f t="shared" si="31"/>
        <v>0.64999999999999991</v>
      </c>
    </row>
    <row r="360" spans="1:14">
      <c r="A360" s="16">
        <f t="shared" si="32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 t="shared" si="28"/>
        <v>34.646969229971397</v>
      </c>
      <c r="H360" s="16">
        <f t="shared" si="29"/>
        <v>0</v>
      </c>
      <c r="I360" s="16">
        <f t="shared" si="30"/>
        <v>0</v>
      </c>
      <c r="K360" s="16">
        <f>VLOOKUP($D360,'Growth rate'!$B$3:$S$93,6,FALSE)*VLOOKUP($F360,BY_IND_Demand_Drivers!$B$5:$J$100,7,FALSE)</f>
        <v>54.348187027406119</v>
      </c>
      <c r="L360" s="16">
        <f>VLOOKUP($D360,'Growth rate'!$B$3:$S$93,6,FALSE)*VLOOKUP($F360,BY_IND_Demand_Drivers!$B$5:$J$100,8,FALSE)</f>
        <v>0</v>
      </c>
      <c r="M360" s="16">
        <f>VLOOKUP($D360,'Growth rate'!$B$3:$S$93,6,FALSE)*VLOOKUP($F360,BY_IND_Demand_Drivers!$B$5:$J$100,9,FALSE)</f>
        <v>0</v>
      </c>
      <c r="N360" s="49">
        <f t="shared" si="31"/>
        <v>0.63749999999999996</v>
      </c>
    </row>
    <row r="361" spans="1:14">
      <c r="A361" s="16">
        <f t="shared" si="32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 t="shared" si="28"/>
        <v>34.350579405956623</v>
      </c>
      <c r="H361" s="16">
        <f t="shared" si="29"/>
        <v>0</v>
      </c>
      <c r="I361" s="16">
        <f t="shared" si="30"/>
        <v>0</v>
      </c>
      <c r="K361" s="16">
        <f>VLOOKUP($D361,'Growth rate'!$B$3:$S$93,6,FALSE)*VLOOKUP($F361,BY_IND_Demand_Drivers!$B$5:$J$100,7,FALSE)</f>
        <v>54.960927049530596</v>
      </c>
      <c r="L361" s="16">
        <f>VLOOKUP($D361,'Growth rate'!$B$3:$S$93,6,FALSE)*VLOOKUP($F361,BY_IND_Demand_Drivers!$B$5:$J$100,8,FALSE)</f>
        <v>0</v>
      </c>
      <c r="M361" s="16">
        <f>VLOOKUP($D361,'Growth rate'!$B$3:$S$93,6,FALSE)*VLOOKUP($F361,BY_IND_Demand_Drivers!$B$5:$J$100,9,FALSE)</f>
        <v>0</v>
      </c>
      <c r="N361" s="49">
        <f t="shared" si="31"/>
        <v>0.625</v>
      </c>
    </row>
    <row r="362" spans="1:14">
      <c r="A362" s="16">
        <f t="shared" si="32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 t="shared" si="28"/>
        <v>34.038871081388727</v>
      </c>
      <c r="H362" s="16">
        <f t="shared" si="29"/>
        <v>0</v>
      </c>
      <c r="I362" s="16">
        <f t="shared" si="30"/>
        <v>0</v>
      </c>
      <c r="K362" s="16">
        <f>VLOOKUP($D362,'Growth rate'!$B$3:$S$93,6,FALSE)*VLOOKUP($F362,BY_IND_Demand_Drivers!$B$5:$J$100,7,FALSE)</f>
        <v>55.573667071655073</v>
      </c>
      <c r="L362" s="16">
        <f>VLOOKUP($D362,'Growth rate'!$B$3:$S$93,6,FALSE)*VLOOKUP($F362,BY_IND_Demand_Drivers!$B$5:$J$100,8,FALSE)</f>
        <v>0</v>
      </c>
      <c r="M362" s="16">
        <f>VLOOKUP($D362,'Growth rate'!$B$3:$S$93,6,FALSE)*VLOOKUP($F362,BY_IND_Demand_Drivers!$B$5:$J$100,9,FALSE)</f>
        <v>0</v>
      </c>
      <c r="N362" s="49">
        <f t="shared" si="31"/>
        <v>0.61249999999999993</v>
      </c>
    </row>
    <row r="363" spans="1:14">
      <c r="A363" s="16">
        <f t="shared" si="32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 t="shared" si="28"/>
        <v>33.711844256267732</v>
      </c>
      <c r="H363" s="16">
        <f t="shared" si="29"/>
        <v>0</v>
      </c>
      <c r="I363" s="16">
        <f t="shared" si="30"/>
        <v>0</v>
      </c>
      <c r="K363" s="16">
        <f>VLOOKUP($D363,'Growth rate'!$B$3:$S$93,6,FALSE)*VLOOKUP($F363,BY_IND_Demand_Drivers!$B$5:$J$100,7,FALSE)</f>
        <v>56.18640709377955</v>
      </c>
      <c r="L363" s="16">
        <f>VLOOKUP($D363,'Growth rate'!$B$3:$S$93,6,FALSE)*VLOOKUP($F363,BY_IND_Demand_Drivers!$B$5:$J$100,8,FALSE)</f>
        <v>0</v>
      </c>
      <c r="M363" s="16">
        <f>VLOOKUP($D363,'Growth rate'!$B$3:$S$93,6,FALSE)*VLOOKUP($F363,BY_IND_Demand_Drivers!$B$5:$J$100,9,FALSE)</f>
        <v>0</v>
      </c>
      <c r="N363" s="49">
        <f t="shared" si="31"/>
        <v>0.6</v>
      </c>
    </row>
    <row r="364" spans="1:14">
      <c r="A364" s="16">
        <f t="shared" si="32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 t="shared" si="28"/>
        <v>34.251233764368017</v>
      </c>
      <c r="H364" s="16">
        <f t="shared" si="29"/>
        <v>0</v>
      </c>
      <c r="I364" s="16">
        <f t="shared" si="30"/>
        <v>0</v>
      </c>
      <c r="K364" s="16">
        <f>VLOOKUP($D364,'Growth rate'!$B$3:$S$93,6,FALSE)*VLOOKUP($F364,BY_IND_Demand_Drivers!$B$5:$J$100,7,FALSE)</f>
        <v>57.085389607280035</v>
      </c>
      <c r="L364" s="16">
        <f>VLOOKUP($D364,'Growth rate'!$B$3:$S$93,6,FALSE)*VLOOKUP($F364,BY_IND_Demand_Drivers!$B$5:$J$100,8,FALSE)</f>
        <v>0</v>
      </c>
      <c r="M364" s="16">
        <f>VLOOKUP($D364,'Growth rate'!$B$3:$S$93,6,FALSE)*VLOOKUP($F364,BY_IND_Demand_Drivers!$B$5:$J$100,9,FALSE)</f>
        <v>0</v>
      </c>
      <c r="N364" s="49">
        <f t="shared" si="31"/>
        <v>0.6</v>
      </c>
    </row>
    <row r="365" spans="1:14">
      <c r="A365" s="16">
        <f t="shared" si="32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 t="shared" si="28"/>
        <v>34.7992535045979</v>
      </c>
      <c r="H365" s="16">
        <f t="shared" si="29"/>
        <v>0</v>
      </c>
      <c r="I365" s="16">
        <f t="shared" si="30"/>
        <v>0</v>
      </c>
      <c r="K365" s="16">
        <f>VLOOKUP($D365,'Growth rate'!$B$3:$S$93,6,FALSE)*VLOOKUP($F365,BY_IND_Demand_Drivers!$B$5:$J$100,7,FALSE)</f>
        <v>57.998755840996502</v>
      </c>
      <c r="L365" s="16">
        <f>VLOOKUP($D365,'Growth rate'!$B$3:$S$93,6,FALSE)*VLOOKUP($F365,BY_IND_Demand_Drivers!$B$5:$J$100,8,FALSE)</f>
        <v>0</v>
      </c>
      <c r="M365" s="16">
        <f>VLOOKUP($D365,'Growth rate'!$B$3:$S$93,6,FALSE)*VLOOKUP($F365,BY_IND_Demand_Drivers!$B$5:$J$100,9,FALSE)</f>
        <v>0</v>
      </c>
      <c r="N365" s="49">
        <f t="shared" si="31"/>
        <v>0.6</v>
      </c>
    </row>
    <row r="366" spans="1:14">
      <c r="A366" s="16">
        <f t="shared" si="32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 t="shared" si="28"/>
        <v>35.356041560671471</v>
      </c>
      <c r="H366" s="16">
        <f t="shared" si="29"/>
        <v>0</v>
      </c>
      <c r="I366" s="16">
        <f t="shared" si="30"/>
        <v>0</v>
      </c>
      <c r="K366" s="16">
        <f>VLOOKUP($D366,'Growth rate'!$B$3:$S$93,6,FALSE)*VLOOKUP($F366,BY_IND_Demand_Drivers!$B$5:$J$100,7,FALSE)</f>
        <v>58.926735934452452</v>
      </c>
      <c r="L366" s="16">
        <f>VLOOKUP($D366,'Growth rate'!$B$3:$S$93,6,FALSE)*VLOOKUP($F366,BY_IND_Demand_Drivers!$B$5:$J$100,8,FALSE)</f>
        <v>0</v>
      </c>
      <c r="M366" s="16">
        <f>VLOOKUP($D366,'Growth rate'!$B$3:$S$93,6,FALSE)*VLOOKUP($F366,BY_IND_Demand_Drivers!$B$5:$J$100,9,FALSE)</f>
        <v>0</v>
      </c>
      <c r="N366" s="49">
        <f t="shared" si="31"/>
        <v>0.6</v>
      </c>
    </row>
    <row r="367" spans="1:14">
      <c r="A367" s="16">
        <f t="shared" si="32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 t="shared" si="28"/>
        <v>35.921738225642216</v>
      </c>
      <c r="H367" s="16">
        <f t="shared" si="29"/>
        <v>0</v>
      </c>
      <c r="I367" s="16">
        <f t="shared" si="30"/>
        <v>0</v>
      </c>
      <c r="K367" s="16">
        <f>VLOOKUP($D367,'Growth rate'!$B$3:$S$93,6,FALSE)*VLOOKUP($F367,BY_IND_Demand_Drivers!$B$5:$J$100,7,FALSE)</f>
        <v>59.869563709403693</v>
      </c>
      <c r="L367" s="16">
        <f>VLOOKUP($D367,'Growth rate'!$B$3:$S$93,6,FALSE)*VLOOKUP($F367,BY_IND_Demand_Drivers!$B$5:$J$100,8,FALSE)</f>
        <v>0</v>
      </c>
      <c r="M367" s="16">
        <f>VLOOKUP($D367,'Growth rate'!$B$3:$S$93,6,FALSE)*VLOOKUP($F367,BY_IND_Demand_Drivers!$B$5:$J$100,9,FALSE)</f>
        <v>0</v>
      </c>
      <c r="N367" s="49">
        <f t="shared" si="31"/>
        <v>0.6</v>
      </c>
    </row>
    <row r="368" spans="1:14">
      <c r="A368" s="16">
        <f t="shared" si="32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 t="shared" si="28"/>
        <v>36.496486037252481</v>
      </c>
      <c r="H368" s="16">
        <f t="shared" si="29"/>
        <v>0</v>
      </c>
      <c r="I368" s="16">
        <f t="shared" si="30"/>
        <v>0</v>
      </c>
      <c r="K368" s="16">
        <f>VLOOKUP($D368,'Growth rate'!$B$3:$S$93,6,FALSE)*VLOOKUP($F368,BY_IND_Demand_Drivers!$B$5:$J$100,7,FALSE)</f>
        <v>60.827476728754142</v>
      </c>
      <c r="L368" s="16">
        <f>VLOOKUP($D368,'Growth rate'!$B$3:$S$93,6,FALSE)*VLOOKUP($F368,BY_IND_Demand_Drivers!$B$5:$J$100,8,FALSE)</f>
        <v>0</v>
      </c>
      <c r="M368" s="16">
        <f>VLOOKUP($D368,'Growth rate'!$B$3:$S$93,6,FALSE)*VLOOKUP($F368,BY_IND_Demand_Drivers!$B$5:$J$100,9,FALSE)</f>
        <v>0</v>
      </c>
      <c r="N368" s="49">
        <f t="shared" si="31"/>
        <v>0.6</v>
      </c>
    </row>
    <row r="369" spans="1:14">
      <c r="A369" s="16">
        <f t="shared" si="32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 t="shared" si="28"/>
        <v>37.080429813848525</v>
      </c>
      <c r="H369" s="16">
        <f t="shared" si="29"/>
        <v>0</v>
      </c>
      <c r="I369" s="16">
        <f t="shared" si="30"/>
        <v>0</v>
      </c>
      <c r="K369" s="16">
        <f>VLOOKUP($D369,'Growth rate'!$B$3:$S$93,6,FALSE)*VLOOKUP($F369,BY_IND_Demand_Drivers!$B$5:$J$100,7,FALSE)</f>
        <v>61.800716356414213</v>
      </c>
      <c r="L369" s="16">
        <f>VLOOKUP($D369,'Growth rate'!$B$3:$S$93,6,FALSE)*VLOOKUP($F369,BY_IND_Demand_Drivers!$B$5:$J$100,8,FALSE)</f>
        <v>0</v>
      </c>
      <c r="M369" s="16">
        <f>VLOOKUP($D369,'Growth rate'!$B$3:$S$93,6,FALSE)*VLOOKUP($F369,BY_IND_Demand_Drivers!$B$5:$J$100,9,FALSE)</f>
        <v>0</v>
      </c>
      <c r="N369" s="49">
        <f t="shared" si="31"/>
        <v>0.6</v>
      </c>
    </row>
    <row r="370" spans="1:14">
      <c r="A370" s="16">
        <f t="shared" si="32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 t="shared" si="28"/>
        <v>37.673716690870108</v>
      </c>
      <c r="H370" s="16">
        <f t="shared" si="29"/>
        <v>0</v>
      </c>
      <c r="I370" s="16">
        <f t="shared" si="30"/>
        <v>0</v>
      </c>
      <c r="K370" s="16">
        <f>VLOOKUP($D370,'Growth rate'!$B$3:$S$93,6,FALSE)*VLOOKUP($F370,BY_IND_Demand_Drivers!$B$5:$J$100,7,FALSE)</f>
        <v>62.789527818116845</v>
      </c>
      <c r="L370" s="16">
        <f>VLOOKUP($D370,'Growth rate'!$B$3:$S$93,6,FALSE)*VLOOKUP($F370,BY_IND_Demand_Drivers!$B$5:$J$100,8,FALSE)</f>
        <v>0</v>
      </c>
      <c r="M370" s="16">
        <f>VLOOKUP($D370,'Growth rate'!$B$3:$S$93,6,FALSE)*VLOOKUP($F370,BY_IND_Demand_Drivers!$B$5:$J$100,9,FALSE)</f>
        <v>0</v>
      </c>
      <c r="N370" s="49">
        <f t="shared" si="31"/>
        <v>0.6</v>
      </c>
    </row>
    <row r="371" spans="1:14">
      <c r="A371" s="16">
        <f t="shared" si="32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 t="shared" si="28"/>
        <v>38.276496157924029</v>
      </c>
      <c r="H371" s="16">
        <f t="shared" si="29"/>
        <v>0</v>
      </c>
      <c r="I371" s="16">
        <f t="shared" si="30"/>
        <v>0</v>
      </c>
      <c r="K371" s="16">
        <f>VLOOKUP($D371,'Growth rate'!$B$3:$S$93,6,FALSE)*VLOOKUP($F371,BY_IND_Demand_Drivers!$B$5:$J$100,7,FALSE)</f>
        <v>63.794160263206713</v>
      </c>
      <c r="L371" s="16">
        <f>VLOOKUP($D371,'Growth rate'!$B$3:$S$93,6,FALSE)*VLOOKUP($F371,BY_IND_Demand_Drivers!$B$5:$J$100,8,FALSE)</f>
        <v>0</v>
      </c>
      <c r="M371" s="16">
        <f>VLOOKUP($D371,'Growth rate'!$B$3:$S$93,6,FALSE)*VLOOKUP($F371,BY_IND_Demand_Drivers!$B$5:$J$100,9,FALSE)</f>
        <v>0</v>
      </c>
      <c r="N371" s="49">
        <f t="shared" si="31"/>
        <v>0.6</v>
      </c>
    </row>
    <row r="372" spans="1:14">
      <c r="A372" s="16">
        <f t="shared" si="32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 t="shared" si="28"/>
        <v>38.888920096450818</v>
      </c>
      <c r="H372" s="16">
        <f t="shared" si="29"/>
        <v>0</v>
      </c>
      <c r="I372" s="16">
        <f t="shared" si="30"/>
        <v>0</v>
      </c>
      <c r="K372" s="16">
        <f>VLOOKUP($D372,'Growth rate'!$B$3:$S$93,6,FALSE)*VLOOKUP($F372,BY_IND_Demand_Drivers!$B$5:$J$100,7,FALSE)</f>
        <v>64.81486682741803</v>
      </c>
      <c r="L372" s="16">
        <f>VLOOKUP($D372,'Growth rate'!$B$3:$S$93,6,FALSE)*VLOOKUP($F372,BY_IND_Demand_Drivers!$B$5:$J$100,8,FALSE)</f>
        <v>0</v>
      </c>
      <c r="M372" s="16">
        <f>VLOOKUP($D372,'Growth rate'!$B$3:$S$93,6,FALSE)*VLOOKUP($F372,BY_IND_Demand_Drivers!$B$5:$J$100,9,FALSE)</f>
        <v>0</v>
      </c>
      <c r="N372" s="49">
        <f t="shared" si="31"/>
        <v>0.6</v>
      </c>
    </row>
    <row r="373" spans="1:14">
      <c r="A373" s="16">
        <f t="shared" si="32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 t="shared" si="28"/>
        <v>39.511142817994028</v>
      </c>
      <c r="H373" s="16">
        <f t="shared" si="29"/>
        <v>0</v>
      </c>
      <c r="I373" s="16">
        <f t="shared" si="30"/>
        <v>0</v>
      </c>
      <c r="K373" s="16">
        <f>VLOOKUP($D373,'Growth rate'!$B$3:$S$93,6,FALSE)*VLOOKUP($F373,BY_IND_Demand_Drivers!$B$5:$J$100,7,FALSE)</f>
        <v>65.851904696656717</v>
      </c>
      <c r="L373" s="16">
        <f>VLOOKUP($D373,'Growth rate'!$B$3:$S$93,6,FALSE)*VLOOKUP($F373,BY_IND_Demand_Drivers!$B$5:$J$100,8,FALSE)</f>
        <v>0</v>
      </c>
      <c r="M373" s="16">
        <f>VLOOKUP($D373,'Growth rate'!$B$3:$S$93,6,FALSE)*VLOOKUP($F373,BY_IND_Demand_Drivers!$B$5:$J$100,9,FALSE)</f>
        <v>0</v>
      </c>
      <c r="N373" s="49">
        <f t="shared" si="31"/>
        <v>0.6</v>
      </c>
    </row>
    <row r="374" spans="1:14">
      <c r="A374" s="16">
        <f t="shared" si="32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 t="shared" si="28"/>
        <v>40.143321103081931</v>
      </c>
      <c r="H374" s="16">
        <f t="shared" si="29"/>
        <v>0</v>
      </c>
      <c r="I374" s="16">
        <f t="shared" si="30"/>
        <v>0</v>
      </c>
      <c r="K374" s="16">
        <f>VLOOKUP($D374,'Growth rate'!$B$3:$S$93,6,FALSE)*VLOOKUP($F374,BY_IND_Demand_Drivers!$B$5:$J$100,7,FALSE)</f>
        <v>66.905535171803223</v>
      </c>
      <c r="L374" s="16">
        <f>VLOOKUP($D374,'Growth rate'!$B$3:$S$93,6,FALSE)*VLOOKUP($F374,BY_IND_Demand_Drivers!$B$5:$J$100,8,FALSE)</f>
        <v>0</v>
      </c>
      <c r="M374" s="16">
        <f>VLOOKUP($D374,'Growth rate'!$B$3:$S$93,6,FALSE)*VLOOKUP($F374,BY_IND_Demand_Drivers!$B$5:$J$100,9,FALSE)</f>
        <v>0</v>
      </c>
      <c r="N374" s="49">
        <f t="shared" si="31"/>
        <v>0.6</v>
      </c>
    </row>
    <row r="375" spans="1:14">
      <c r="A375" s="16">
        <f t="shared" si="32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 t="shared" si="28"/>
        <v>40.785614240731242</v>
      </c>
      <c r="H375" s="16">
        <f t="shared" si="29"/>
        <v>0</v>
      </c>
      <c r="I375" s="16">
        <f t="shared" si="30"/>
        <v>0</v>
      </c>
      <c r="K375" s="16">
        <f>VLOOKUP($D375,'Growth rate'!$B$3:$S$93,6,FALSE)*VLOOKUP($F375,BY_IND_Demand_Drivers!$B$5:$J$100,7,FALSE)</f>
        <v>67.976023734552072</v>
      </c>
      <c r="L375" s="16">
        <f>VLOOKUP($D375,'Growth rate'!$B$3:$S$93,6,FALSE)*VLOOKUP($F375,BY_IND_Demand_Drivers!$B$5:$J$100,8,FALSE)</f>
        <v>0</v>
      </c>
      <c r="M375" s="16">
        <f>VLOOKUP($D375,'Growth rate'!$B$3:$S$93,6,FALSE)*VLOOKUP($F375,BY_IND_Demand_Drivers!$B$5:$J$100,9,FALSE)</f>
        <v>0</v>
      </c>
      <c r="N375" s="49">
        <f t="shared" si="31"/>
        <v>0.6</v>
      </c>
    </row>
    <row r="376" spans="1:14">
      <c r="A376" s="16">
        <f t="shared" si="32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 t="shared" si="28"/>
        <v>41.438184068582942</v>
      </c>
      <c r="H376" s="16">
        <f t="shared" si="29"/>
        <v>0</v>
      </c>
      <c r="I376" s="16">
        <f t="shared" si="30"/>
        <v>0</v>
      </c>
      <c r="K376" s="16">
        <f>VLOOKUP($D376,'Growth rate'!$B$3:$S$93,6,FALSE)*VLOOKUP($F376,BY_IND_Demand_Drivers!$B$5:$J$100,7,FALSE)</f>
        <v>69.063640114304903</v>
      </c>
      <c r="L376" s="16">
        <f>VLOOKUP($D376,'Growth rate'!$B$3:$S$93,6,FALSE)*VLOOKUP($F376,BY_IND_Demand_Drivers!$B$5:$J$100,8,FALSE)</f>
        <v>0</v>
      </c>
      <c r="M376" s="16">
        <f>VLOOKUP($D376,'Growth rate'!$B$3:$S$93,6,FALSE)*VLOOKUP($F376,BY_IND_Demand_Drivers!$B$5:$J$100,9,FALSE)</f>
        <v>0</v>
      </c>
      <c r="N376" s="49">
        <f t="shared" si="31"/>
        <v>0.6</v>
      </c>
    </row>
    <row r="377" spans="1:14">
      <c r="A377" s="16">
        <f t="shared" si="32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 t="shared" si="28"/>
        <v>42.101195013680275</v>
      </c>
      <c r="H377" s="16">
        <f t="shared" si="29"/>
        <v>0</v>
      </c>
      <c r="I377" s="16">
        <f t="shared" si="30"/>
        <v>0</v>
      </c>
      <c r="K377" s="16">
        <f>VLOOKUP($D377,'Growth rate'!$B$3:$S$93,6,FALSE)*VLOOKUP($F377,BY_IND_Demand_Drivers!$B$5:$J$100,7,FALSE)</f>
        <v>70.16865835613379</v>
      </c>
      <c r="L377" s="16">
        <f>VLOOKUP($D377,'Growth rate'!$B$3:$S$93,6,FALSE)*VLOOKUP($F377,BY_IND_Demand_Drivers!$B$5:$J$100,8,FALSE)</f>
        <v>0</v>
      </c>
      <c r="M377" s="16">
        <f>VLOOKUP($D377,'Growth rate'!$B$3:$S$93,6,FALSE)*VLOOKUP($F377,BY_IND_Demand_Drivers!$B$5:$J$100,9,FALSE)</f>
        <v>0</v>
      </c>
      <c r="N377" s="49">
        <f t="shared" si="31"/>
        <v>0.6</v>
      </c>
    </row>
    <row r="378" spans="1:14">
      <c r="A378" s="16">
        <f t="shared" si="32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 t="shared" si="28"/>
        <v>42.774814133899156</v>
      </c>
      <c r="H378" s="16">
        <f t="shared" si="29"/>
        <v>0</v>
      </c>
      <c r="I378" s="16">
        <f t="shared" si="30"/>
        <v>0</v>
      </c>
      <c r="K378" s="16">
        <f>VLOOKUP($D378,'Growth rate'!$B$3:$S$93,6,FALSE)*VLOOKUP($F378,BY_IND_Demand_Drivers!$B$5:$J$100,7,FALSE)</f>
        <v>71.291356889831931</v>
      </c>
      <c r="L378" s="16">
        <f>VLOOKUP($D378,'Growth rate'!$B$3:$S$93,6,FALSE)*VLOOKUP($F378,BY_IND_Demand_Drivers!$B$5:$J$100,8,FALSE)</f>
        <v>0</v>
      </c>
      <c r="M378" s="16">
        <f>VLOOKUP($D378,'Growth rate'!$B$3:$S$93,6,FALSE)*VLOOKUP($F378,BY_IND_Demand_Drivers!$B$5:$J$100,9,FALSE)</f>
        <v>0</v>
      </c>
      <c r="N378" s="49">
        <f t="shared" si="31"/>
        <v>0.6</v>
      </c>
    </row>
    <row r="379" spans="1:14">
      <c r="A379" s="16">
        <f t="shared" si="32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 t="shared" si="28"/>
        <v>43.459211160041541</v>
      </c>
      <c r="H379" s="16">
        <f t="shared" si="29"/>
        <v>0</v>
      </c>
      <c r="I379" s="16">
        <f t="shared" si="30"/>
        <v>0</v>
      </c>
      <c r="K379" s="16">
        <f>VLOOKUP($D379,'Growth rate'!$B$3:$S$93,6,FALSE)*VLOOKUP($F379,BY_IND_Demand_Drivers!$B$5:$J$100,7,FALSE)</f>
        <v>72.432018600069242</v>
      </c>
      <c r="L379" s="16">
        <f>VLOOKUP($D379,'Growth rate'!$B$3:$S$93,6,FALSE)*VLOOKUP($F379,BY_IND_Demand_Drivers!$B$5:$J$100,8,FALSE)</f>
        <v>0</v>
      </c>
      <c r="M379" s="16">
        <f>VLOOKUP($D379,'Growth rate'!$B$3:$S$93,6,FALSE)*VLOOKUP($F379,BY_IND_Demand_Drivers!$B$5:$J$100,9,FALSE)</f>
        <v>0</v>
      </c>
      <c r="N379" s="49">
        <f t="shared" si="31"/>
        <v>0.6</v>
      </c>
    </row>
    <row r="380" spans="1:14">
      <c r="A380" s="16">
        <f t="shared" si="32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 t="shared" si="28"/>
        <v>44.15455853860221</v>
      </c>
      <c r="H380" s="16">
        <f t="shared" si="29"/>
        <v>0</v>
      </c>
      <c r="I380" s="16">
        <f t="shared" si="30"/>
        <v>0</v>
      </c>
      <c r="K380" s="16">
        <f>VLOOKUP($D380,'Growth rate'!$B$3:$S$93,6,FALSE)*VLOOKUP($F380,BY_IND_Demand_Drivers!$B$5:$J$100,7,FALSE)</f>
        <v>73.590930897670347</v>
      </c>
      <c r="L380" s="16">
        <f>VLOOKUP($D380,'Growth rate'!$B$3:$S$93,6,FALSE)*VLOOKUP($F380,BY_IND_Demand_Drivers!$B$5:$J$100,8,FALSE)</f>
        <v>0</v>
      </c>
      <c r="M380" s="16">
        <f>VLOOKUP($D380,'Growth rate'!$B$3:$S$93,6,FALSE)*VLOOKUP($F380,BY_IND_Demand_Drivers!$B$5:$J$100,9,FALSE)</f>
        <v>0</v>
      </c>
      <c r="N380" s="49">
        <f t="shared" si="31"/>
        <v>0.6</v>
      </c>
    </row>
    <row r="381" spans="1:14">
      <c r="A381" s="16">
        <f t="shared" si="32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 t="shared" si="28"/>
        <v>44.861031475219853</v>
      </c>
      <c r="H381" s="16">
        <f t="shared" si="29"/>
        <v>0</v>
      </c>
      <c r="I381" s="16">
        <f t="shared" si="30"/>
        <v>0</v>
      </c>
      <c r="K381" s="16">
        <f>VLOOKUP($D381,'Growth rate'!$B$3:$S$93,6,FALSE)*VLOOKUP($F381,BY_IND_Demand_Drivers!$B$5:$J$100,7,FALSE)</f>
        <v>74.768385792033087</v>
      </c>
      <c r="L381" s="16">
        <f>VLOOKUP($D381,'Growth rate'!$B$3:$S$93,6,FALSE)*VLOOKUP($F381,BY_IND_Demand_Drivers!$B$5:$J$100,8,FALSE)</f>
        <v>0</v>
      </c>
      <c r="M381" s="16">
        <f>VLOOKUP($D381,'Growth rate'!$B$3:$S$93,6,FALSE)*VLOOKUP($F381,BY_IND_Demand_Drivers!$B$5:$J$100,9,FALSE)</f>
        <v>0</v>
      </c>
      <c r="N381" s="49">
        <f t="shared" si="31"/>
        <v>0.6</v>
      </c>
    </row>
    <row r="382" spans="1:14">
      <c r="A382" s="16">
        <f t="shared" si="32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 t="shared" si="28"/>
        <v>45.578807978823356</v>
      </c>
      <c r="H382" s="16">
        <f t="shared" si="29"/>
        <v>0</v>
      </c>
      <c r="I382" s="16">
        <f t="shared" si="30"/>
        <v>0</v>
      </c>
      <c r="K382" s="16">
        <f>VLOOKUP($D382,'Growth rate'!$B$3:$S$93,6,FALSE)*VLOOKUP($F382,BY_IND_Demand_Drivers!$B$5:$J$100,7,FALSE)</f>
        <v>75.964679964705596</v>
      </c>
      <c r="L382" s="16">
        <f>VLOOKUP($D382,'Growth rate'!$B$3:$S$93,6,FALSE)*VLOOKUP($F382,BY_IND_Demand_Drivers!$B$5:$J$100,8,FALSE)</f>
        <v>0</v>
      </c>
      <c r="M382" s="16">
        <f>VLOOKUP($D382,'Growth rate'!$B$3:$S$93,6,FALSE)*VLOOKUP($F382,BY_IND_Demand_Drivers!$B$5:$J$100,9,FALSE)</f>
        <v>0</v>
      </c>
      <c r="N382" s="49">
        <f t="shared" si="31"/>
        <v>0.6</v>
      </c>
    </row>
    <row r="383" spans="1:14">
      <c r="A383" s="16">
        <f t="shared" si="32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 t="shared" si="28"/>
        <v>46.308068906484529</v>
      </c>
      <c r="H383" s="16">
        <f t="shared" si="29"/>
        <v>0</v>
      </c>
      <c r="I383" s="16">
        <f t="shared" si="30"/>
        <v>0</v>
      </c>
      <c r="K383" s="16">
        <f>VLOOKUP($D383,'Growth rate'!$B$3:$S$93,6,FALSE)*VLOOKUP($F383,BY_IND_Demand_Drivers!$B$5:$J$100,7,FALSE)</f>
        <v>77.180114844140888</v>
      </c>
      <c r="L383" s="16">
        <f>VLOOKUP($D383,'Growth rate'!$B$3:$S$93,6,FALSE)*VLOOKUP($F383,BY_IND_Demand_Drivers!$B$5:$J$100,8,FALSE)</f>
        <v>0</v>
      </c>
      <c r="M383" s="16">
        <f>VLOOKUP($D383,'Growth rate'!$B$3:$S$93,6,FALSE)*VLOOKUP($F383,BY_IND_Demand_Drivers!$B$5:$J$100,9,FALSE)</f>
        <v>0</v>
      </c>
      <c r="N383" s="49">
        <f t="shared" si="31"/>
        <v>0.6</v>
      </c>
    </row>
    <row r="384" spans="1:14">
      <c r="A384" s="16">
        <f t="shared" si="32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 t="shared" si="28"/>
        <v>47.048998008988292</v>
      </c>
      <c r="H384" s="16">
        <f t="shared" si="29"/>
        <v>0</v>
      </c>
      <c r="I384" s="16">
        <f t="shared" si="30"/>
        <v>0</v>
      </c>
      <c r="K384" s="16">
        <f>VLOOKUP($D384,'Growth rate'!$B$3:$S$93,6,FALSE)*VLOOKUP($F384,BY_IND_Demand_Drivers!$B$5:$J$100,7,FALSE)</f>
        <v>78.414996681647153</v>
      </c>
      <c r="L384" s="16">
        <f>VLOOKUP($D384,'Growth rate'!$B$3:$S$93,6,FALSE)*VLOOKUP($F384,BY_IND_Demand_Drivers!$B$5:$J$100,8,FALSE)</f>
        <v>0</v>
      </c>
      <c r="M384" s="16">
        <f>VLOOKUP($D384,'Growth rate'!$B$3:$S$93,6,FALSE)*VLOOKUP($F384,BY_IND_Demand_Drivers!$B$5:$J$100,9,FALSE)</f>
        <v>0</v>
      </c>
      <c r="N384" s="49">
        <f t="shared" si="31"/>
        <v>0.6</v>
      </c>
    </row>
    <row r="385" spans="1:14">
      <c r="A385" s="16">
        <f t="shared" si="32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 t="shared" si="28"/>
        <v>47.801781977132102</v>
      </c>
      <c r="H385" s="16">
        <f t="shared" si="29"/>
        <v>0</v>
      </c>
      <c r="I385" s="16">
        <f t="shared" si="30"/>
        <v>0</v>
      </c>
      <c r="K385" s="16">
        <f>VLOOKUP($D385,'Growth rate'!$B$3:$S$93,6,FALSE)*VLOOKUP($F385,BY_IND_Demand_Drivers!$B$5:$J$100,7,FALSE)</f>
        <v>79.669636628553505</v>
      </c>
      <c r="L385" s="16">
        <f>VLOOKUP($D385,'Growth rate'!$B$3:$S$93,6,FALSE)*VLOOKUP($F385,BY_IND_Demand_Drivers!$B$5:$J$100,8,FALSE)</f>
        <v>0</v>
      </c>
      <c r="M385" s="16">
        <f>VLOOKUP($D385,'Growth rate'!$B$3:$S$93,6,FALSE)*VLOOKUP($F385,BY_IND_Demand_Drivers!$B$5:$J$100,9,FALSE)</f>
        <v>0</v>
      </c>
      <c r="N385" s="49">
        <f t="shared" si="31"/>
        <v>0.6</v>
      </c>
    </row>
    <row r="386" spans="1:14">
      <c r="A386" s="16">
        <f t="shared" si="32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 t="shared" si="28"/>
        <v>48.566610488766216</v>
      </c>
      <c r="H386" s="16">
        <f t="shared" si="29"/>
        <v>0</v>
      </c>
      <c r="I386" s="16">
        <f t="shared" si="30"/>
        <v>0</v>
      </c>
      <c r="K386" s="16">
        <f>VLOOKUP($D386,'Growth rate'!$B$3:$S$93,6,FALSE)*VLOOKUP($F386,BY_IND_Demand_Drivers!$B$5:$J$100,7,FALSE)</f>
        <v>80.94435081461036</v>
      </c>
      <c r="L386" s="16">
        <f>VLOOKUP($D386,'Growth rate'!$B$3:$S$93,6,FALSE)*VLOOKUP($F386,BY_IND_Demand_Drivers!$B$5:$J$100,8,FALSE)</f>
        <v>0</v>
      </c>
      <c r="M386" s="16">
        <f>VLOOKUP($D386,'Growth rate'!$B$3:$S$93,6,FALSE)*VLOOKUP($F386,BY_IND_Demand_Drivers!$B$5:$J$100,9,FALSE)</f>
        <v>0</v>
      </c>
      <c r="N386" s="49">
        <f t="shared" si="31"/>
        <v>0.6</v>
      </c>
    </row>
    <row r="387" spans="1:14">
      <c r="A387" s="16">
        <f t="shared" si="32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 t="shared" si="28"/>
        <v>49.34367625658647</v>
      </c>
      <c r="H387" s="16">
        <f t="shared" si="29"/>
        <v>0</v>
      </c>
      <c r="I387" s="16">
        <f t="shared" si="30"/>
        <v>0</v>
      </c>
      <c r="K387" s="16">
        <f>VLOOKUP($D387,'Growth rate'!$B$3:$S$93,6,FALSE)*VLOOKUP($F387,BY_IND_Demand_Drivers!$B$5:$J$100,7,FALSE)</f>
        <v>82.239460427644119</v>
      </c>
      <c r="L387" s="16">
        <f>VLOOKUP($D387,'Growth rate'!$B$3:$S$93,6,FALSE)*VLOOKUP($F387,BY_IND_Demand_Drivers!$B$5:$J$100,8,FALSE)</f>
        <v>0</v>
      </c>
      <c r="M387" s="16">
        <f>VLOOKUP($D387,'Growth rate'!$B$3:$S$93,6,FALSE)*VLOOKUP($F387,BY_IND_Demand_Drivers!$B$5:$J$100,9,FALSE)</f>
        <v>0</v>
      </c>
      <c r="N387" s="49">
        <f t="shared" si="31"/>
        <v>0.6</v>
      </c>
    </row>
    <row r="388" spans="1:14">
      <c r="A388" s="16">
        <f t="shared" si="32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 t="shared" si="28"/>
        <v>50.133175076691863</v>
      </c>
      <c r="H388" s="16">
        <f t="shared" si="29"/>
        <v>0</v>
      </c>
      <c r="I388" s="16">
        <f t="shared" si="30"/>
        <v>0</v>
      </c>
      <c r="K388" s="16">
        <f>VLOOKUP($D388,'Growth rate'!$B$3:$S$93,6,FALSE)*VLOOKUP($F388,BY_IND_Demand_Drivers!$B$5:$J$100,7,FALSE)</f>
        <v>83.555291794486436</v>
      </c>
      <c r="L388" s="16">
        <f>VLOOKUP($D388,'Growth rate'!$B$3:$S$93,6,FALSE)*VLOOKUP($F388,BY_IND_Demand_Drivers!$B$5:$J$100,8,FALSE)</f>
        <v>0</v>
      </c>
      <c r="M388" s="16">
        <f>VLOOKUP($D388,'Growth rate'!$B$3:$S$93,6,FALSE)*VLOOKUP($F388,BY_IND_Demand_Drivers!$B$5:$J$100,9,FALSE)</f>
        <v>0</v>
      </c>
      <c r="N388" s="49">
        <f t="shared" si="31"/>
        <v>0.6</v>
      </c>
    </row>
    <row r="389" spans="1:14">
      <c r="A389" s="16">
        <f t="shared" si="32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 t="shared" ref="G389:G452" si="33">K389*$N389</f>
        <v>50.935305877918928</v>
      </c>
      <c r="H389" s="16">
        <f t="shared" ref="H389:H452" si="34">L389*$N389</f>
        <v>0</v>
      </c>
      <c r="I389" s="16">
        <f t="shared" ref="I389:I452" si="35">M389*$N389</f>
        <v>0</v>
      </c>
      <c r="K389" s="16">
        <f>VLOOKUP($D389,'Growth rate'!$B$3:$S$93,6,FALSE)*VLOOKUP($F389,BY_IND_Demand_Drivers!$B$5:$J$100,7,FALSE)</f>
        <v>84.892176463198211</v>
      </c>
      <c r="L389" s="16">
        <f>VLOOKUP($D389,'Growth rate'!$B$3:$S$93,6,FALSE)*VLOOKUP($F389,BY_IND_Demand_Drivers!$B$5:$J$100,8,FALSE)</f>
        <v>0</v>
      </c>
      <c r="M389" s="16">
        <f>VLOOKUP($D389,'Growth rate'!$B$3:$S$93,6,FALSE)*VLOOKUP($F389,BY_IND_Demand_Drivers!$B$5:$J$100,9,FALSE)</f>
        <v>0</v>
      </c>
      <c r="N389" s="49">
        <f t="shared" si="31"/>
        <v>0.6</v>
      </c>
    </row>
    <row r="390" spans="1:14">
      <c r="A390" s="16">
        <f t="shared" si="32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 t="shared" si="33"/>
        <v>51.750270771965624</v>
      </c>
      <c r="H390" s="16">
        <f t="shared" si="34"/>
        <v>0</v>
      </c>
      <c r="I390" s="16">
        <f t="shared" si="35"/>
        <v>0</v>
      </c>
      <c r="K390" s="16">
        <f>VLOOKUP($D390,'Growth rate'!$B$3:$S$93,6,FALSE)*VLOOKUP($F390,BY_IND_Demand_Drivers!$B$5:$J$100,7,FALSE)</f>
        <v>86.250451286609376</v>
      </c>
      <c r="L390" s="16">
        <f>VLOOKUP($D390,'Growth rate'!$B$3:$S$93,6,FALSE)*VLOOKUP($F390,BY_IND_Demand_Drivers!$B$5:$J$100,8,FALSE)</f>
        <v>0</v>
      </c>
      <c r="M390" s="16">
        <f>VLOOKUP($D390,'Growth rate'!$B$3:$S$93,6,FALSE)*VLOOKUP($F390,BY_IND_Demand_Drivers!$B$5:$J$100,9,FALSE)</f>
        <v>0</v>
      </c>
      <c r="N390" s="49">
        <f t="shared" si="31"/>
        <v>0.6</v>
      </c>
    </row>
    <row r="391" spans="1:14">
      <c r="A391" s="16">
        <f t="shared" si="32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 t="shared" si="33"/>
        <v>52.578275104317079</v>
      </c>
      <c r="H391" s="16">
        <f t="shared" si="34"/>
        <v>0</v>
      </c>
      <c r="I391" s="16">
        <f t="shared" si="35"/>
        <v>0</v>
      </c>
      <c r="K391" s="16">
        <f>VLOOKUP($D391,'Growth rate'!$B$3:$S$93,6,FALSE)*VLOOKUP($F391,BY_IND_Demand_Drivers!$B$5:$J$100,7,FALSE)</f>
        <v>87.630458507195129</v>
      </c>
      <c r="L391" s="16">
        <f>VLOOKUP($D391,'Growth rate'!$B$3:$S$93,6,FALSE)*VLOOKUP($F391,BY_IND_Demand_Drivers!$B$5:$J$100,8,FALSE)</f>
        <v>0</v>
      </c>
      <c r="M391" s="16">
        <f>VLOOKUP($D391,'Growth rate'!$B$3:$S$93,6,FALSE)*VLOOKUP($F391,BY_IND_Demand_Drivers!$B$5:$J$100,9,FALSE)</f>
        <v>0</v>
      </c>
      <c r="N391" s="49">
        <f t="shared" si="31"/>
        <v>0.6</v>
      </c>
    </row>
    <row r="392" spans="1:14">
      <c r="A392" s="16">
        <f t="shared" si="32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 t="shared" si="33"/>
        <v>53.419527505986153</v>
      </c>
      <c r="H392" s="16">
        <f t="shared" si="34"/>
        <v>0</v>
      </c>
      <c r="I392" s="16">
        <f t="shared" si="35"/>
        <v>0</v>
      </c>
      <c r="K392" s="16">
        <f>VLOOKUP($D392,'Growth rate'!$B$3:$S$93,6,FALSE)*VLOOKUP($F392,BY_IND_Demand_Drivers!$B$5:$J$100,7,FALSE)</f>
        <v>89.03254584331026</v>
      </c>
      <c r="L392" s="16">
        <f>VLOOKUP($D392,'Growth rate'!$B$3:$S$93,6,FALSE)*VLOOKUP($F392,BY_IND_Demand_Drivers!$B$5:$J$100,8,FALSE)</f>
        <v>0</v>
      </c>
      <c r="M392" s="16">
        <f>VLOOKUP($D392,'Growth rate'!$B$3:$S$93,6,FALSE)*VLOOKUP($F392,BY_IND_Demand_Drivers!$B$5:$J$100,9,FALSE)</f>
        <v>0</v>
      </c>
      <c r="N392" s="49">
        <f t="shared" si="31"/>
        <v>0.6</v>
      </c>
    </row>
    <row r="393" spans="1:14">
      <c r="A393" s="16">
        <f t="shared" si="32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 t="shared" si="33"/>
        <v>54.274239946081927</v>
      </c>
      <c r="H393" s="16">
        <f t="shared" si="34"/>
        <v>0</v>
      </c>
      <c r="I393" s="16">
        <f t="shared" si="35"/>
        <v>0</v>
      </c>
      <c r="K393" s="16">
        <f>VLOOKUP($D393,'Growth rate'!$B$3:$S$93,6,FALSE)*VLOOKUP($F393,BY_IND_Demand_Drivers!$B$5:$J$100,7,FALSE)</f>
        <v>90.457066576803214</v>
      </c>
      <c r="L393" s="16">
        <f>VLOOKUP($D393,'Growth rate'!$B$3:$S$93,6,FALSE)*VLOOKUP($F393,BY_IND_Demand_Drivers!$B$5:$J$100,8,FALSE)</f>
        <v>0</v>
      </c>
      <c r="M393" s="16">
        <f>VLOOKUP($D393,'Growth rate'!$B$3:$S$93,6,FALSE)*VLOOKUP($F393,BY_IND_Demand_Drivers!$B$5:$J$100,9,FALSE)</f>
        <v>0</v>
      </c>
      <c r="N393" s="49">
        <f t="shared" si="31"/>
        <v>0.6</v>
      </c>
    </row>
    <row r="394" spans="1:14">
      <c r="A394" s="16">
        <f t="shared" si="32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 t="shared" si="33"/>
        <v>55.142627785219247</v>
      </c>
      <c r="H394" s="16">
        <f t="shared" si="34"/>
        <v>0</v>
      </c>
      <c r="I394" s="16">
        <f t="shared" si="35"/>
        <v>0</v>
      </c>
      <c r="K394" s="16">
        <f>VLOOKUP($D394,'Growth rate'!$B$3:$S$93,6,FALSE)*VLOOKUP($F394,BY_IND_Demand_Drivers!$B$5:$J$100,7,FALSE)</f>
        <v>91.904379642032083</v>
      </c>
      <c r="L394" s="16">
        <f>VLOOKUP($D394,'Growth rate'!$B$3:$S$93,6,FALSE)*VLOOKUP($F394,BY_IND_Demand_Drivers!$B$5:$J$100,8,FALSE)</f>
        <v>0</v>
      </c>
      <c r="M394" s="16">
        <f>VLOOKUP($D394,'Growth rate'!$B$3:$S$93,6,FALSE)*VLOOKUP($F394,BY_IND_Demand_Drivers!$B$5:$J$100,9,FALSE)</f>
        <v>0</v>
      </c>
      <c r="N394" s="49">
        <f t="shared" si="31"/>
        <v>0.6</v>
      </c>
    </row>
    <row r="395" spans="1:14">
      <c r="A395" s="16">
        <f t="shared" si="32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 t="shared" si="33"/>
        <v>56.024909829782764</v>
      </c>
      <c r="H395" s="16">
        <f t="shared" si="34"/>
        <v>0</v>
      </c>
      <c r="I395" s="16">
        <f t="shared" si="35"/>
        <v>0</v>
      </c>
      <c r="K395" s="16">
        <f>VLOOKUP($D395,'Growth rate'!$B$3:$S$93,6,FALSE)*VLOOKUP($F395,BY_IND_Demand_Drivers!$B$5:$J$100,7,FALSE)</f>
        <v>93.37484971630461</v>
      </c>
      <c r="L395" s="16">
        <f>VLOOKUP($D395,'Growth rate'!$B$3:$S$93,6,FALSE)*VLOOKUP($F395,BY_IND_Demand_Drivers!$B$5:$J$100,8,FALSE)</f>
        <v>0</v>
      </c>
      <c r="M395" s="16">
        <f>VLOOKUP($D395,'Growth rate'!$B$3:$S$93,6,FALSE)*VLOOKUP($F395,BY_IND_Demand_Drivers!$B$5:$J$100,9,FALSE)</f>
        <v>0</v>
      </c>
      <c r="N395" s="49">
        <f t="shared" si="31"/>
        <v>0.6</v>
      </c>
    </row>
    <row r="396" spans="1:14">
      <c r="A396" s="16">
        <f t="shared" si="32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 t="shared" si="33"/>
        <v>56.921308387059284</v>
      </c>
      <c r="H396" s="16">
        <f t="shared" si="34"/>
        <v>0</v>
      </c>
      <c r="I396" s="16">
        <f t="shared" si="35"/>
        <v>0</v>
      </c>
      <c r="K396" s="16">
        <f>VLOOKUP($D396,'Growth rate'!$B$3:$S$93,6,FALSE)*VLOOKUP($F396,BY_IND_Demand_Drivers!$B$5:$J$100,7,FALSE)</f>
        <v>94.868847311765478</v>
      </c>
      <c r="L396" s="16">
        <f>VLOOKUP($D396,'Growth rate'!$B$3:$S$93,6,FALSE)*VLOOKUP($F396,BY_IND_Demand_Drivers!$B$5:$J$100,8,FALSE)</f>
        <v>0</v>
      </c>
      <c r="M396" s="16">
        <f>VLOOKUP($D396,'Growth rate'!$B$3:$S$93,6,FALSE)*VLOOKUP($F396,BY_IND_Demand_Drivers!$B$5:$J$100,9,FALSE)</f>
        <v>0</v>
      </c>
      <c r="N396" s="49">
        <f t="shared" si="31"/>
        <v>0.6</v>
      </c>
    </row>
    <row r="397" spans="1:14">
      <c r="A397" s="16">
        <f t="shared" si="32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 t="shared" si="33"/>
        <v>57.832049321252228</v>
      </c>
      <c r="H397" s="16">
        <f t="shared" si="34"/>
        <v>0</v>
      </c>
      <c r="I397" s="16">
        <f t="shared" si="35"/>
        <v>0</v>
      </c>
      <c r="K397" s="16">
        <f>VLOOKUP($D397,'Growth rate'!$B$3:$S$93,6,FALSE)*VLOOKUP($F397,BY_IND_Demand_Drivers!$B$5:$J$100,7,FALSE)</f>
        <v>96.386748868753713</v>
      </c>
      <c r="L397" s="16">
        <f>VLOOKUP($D397,'Growth rate'!$B$3:$S$93,6,FALSE)*VLOOKUP($F397,BY_IND_Demand_Drivers!$B$5:$J$100,8,FALSE)</f>
        <v>0</v>
      </c>
      <c r="M397" s="16">
        <f>VLOOKUP($D397,'Growth rate'!$B$3:$S$93,6,FALSE)*VLOOKUP($F397,BY_IND_Demand_Drivers!$B$5:$J$100,9,FALSE)</f>
        <v>0</v>
      </c>
      <c r="N397" s="49">
        <f t="shared" si="31"/>
        <v>0.6</v>
      </c>
    </row>
    <row r="398" spans="1:14">
      <c r="A398" s="16">
        <f t="shared" si="32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 t="shared" si="33"/>
        <v>58.757362110392265</v>
      </c>
      <c r="H398" s="16">
        <f t="shared" si="34"/>
        <v>0</v>
      </c>
      <c r="I398" s="16">
        <f t="shared" si="35"/>
        <v>0</v>
      </c>
      <c r="K398" s="16">
        <f>VLOOKUP($D398,'Growth rate'!$B$3:$S$93,6,FALSE)*VLOOKUP($F398,BY_IND_Demand_Drivers!$B$5:$J$100,7,FALSE)</f>
        <v>97.928936850653784</v>
      </c>
      <c r="L398" s="16">
        <f>VLOOKUP($D398,'Growth rate'!$B$3:$S$93,6,FALSE)*VLOOKUP($F398,BY_IND_Demand_Drivers!$B$5:$J$100,8,FALSE)</f>
        <v>0</v>
      </c>
      <c r="M398" s="16">
        <f>VLOOKUP($D398,'Growth rate'!$B$3:$S$93,6,FALSE)*VLOOKUP($F398,BY_IND_Demand_Drivers!$B$5:$J$100,9,FALSE)</f>
        <v>0</v>
      </c>
      <c r="N398" s="49">
        <f t="shared" si="31"/>
        <v>0.6</v>
      </c>
    </row>
    <row r="399" spans="1:14">
      <c r="A399" s="16">
        <f t="shared" si="32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 t="shared" si="33"/>
        <v>59.697479904158556</v>
      </c>
      <c r="H399" s="16">
        <f t="shared" si="34"/>
        <v>0</v>
      </c>
      <c r="I399" s="16">
        <f t="shared" si="35"/>
        <v>0</v>
      </c>
      <c r="K399" s="16">
        <f>VLOOKUP($D399,'Growth rate'!$B$3:$S$93,6,FALSE)*VLOOKUP($F399,BY_IND_Demand_Drivers!$B$5:$J$100,7,FALSE)</f>
        <v>99.495799840264269</v>
      </c>
      <c r="L399" s="16">
        <f>VLOOKUP($D399,'Growth rate'!$B$3:$S$93,6,FALSE)*VLOOKUP($F399,BY_IND_Demand_Drivers!$B$5:$J$100,8,FALSE)</f>
        <v>0</v>
      </c>
      <c r="M399" s="16">
        <f>VLOOKUP($D399,'Growth rate'!$B$3:$S$93,6,FALSE)*VLOOKUP($F399,BY_IND_Demand_Drivers!$B$5:$J$100,9,FALSE)</f>
        <v>0</v>
      </c>
      <c r="N399" s="49">
        <f t="shared" si="31"/>
        <v>0.6</v>
      </c>
    </row>
    <row r="400" spans="1:14">
      <c r="A400" s="16">
        <f t="shared" si="32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 t="shared" si="33"/>
        <v>60.652639582625099</v>
      </c>
      <c r="H400" s="16">
        <f t="shared" si="34"/>
        <v>0</v>
      </c>
      <c r="I400" s="16">
        <f t="shared" si="35"/>
        <v>0</v>
      </c>
      <c r="K400" s="16">
        <f>VLOOKUP($D400,'Growth rate'!$B$3:$S$93,6,FALSE)*VLOOKUP($F400,BY_IND_Demand_Drivers!$B$5:$J$100,7,FALSE)</f>
        <v>101.0877326377085</v>
      </c>
      <c r="L400" s="16">
        <f>VLOOKUP($D400,'Growth rate'!$B$3:$S$93,6,FALSE)*VLOOKUP($F400,BY_IND_Demand_Drivers!$B$5:$J$100,8,FALSE)</f>
        <v>0</v>
      </c>
      <c r="M400" s="16">
        <f>VLOOKUP($D400,'Growth rate'!$B$3:$S$93,6,FALSE)*VLOOKUP($F400,BY_IND_Demand_Drivers!$B$5:$J$100,9,FALSE)</f>
        <v>0</v>
      </c>
      <c r="N400" s="49">
        <f t="shared" si="31"/>
        <v>0.6</v>
      </c>
    </row>
    <row r="401" spans="1:14">
      <c r="A401" s="16">
        <f t="shared" si="32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 t="shared" si="33"/>
        <v>61.623081815947096</v>
      </c>
      <c r="H401" s="16">
        <f t="shared" si="34"/>
        <v>0</v>
      </c>
      <c r="I401" s="16">
        <f t="shared" si="35"/>
        <v>0</v>
      </c>
      <c r="K401" s="16">
        <f>VLOOKUP($D401,'Growth rate'!$B$3:$S$93,6,FALSE)*VLOOKUP($F401,BY_IND_Demand_Drivers!$B$5:$J$100,7,FALSE)</f>
        <v>102.70513635991183</v>
      </c>
      <c r="L401" s="16">
        <f>VLOOKUP($D401,'Growth rate'!$B$3:$S$93,6,FALSE)*VLOOKUP($F401,BY_IND_Demand_Drivers!$B$5:$J$100,8,FALSE)</f>
        <v>0</v>
      </c>
      <c r="M401" s="16">
        <f>VLOOKUP($D401,'Growth rate'!$B$3:$S$93,6,FALSE)*VLOOKUP($F401,BY_IND_Demand_Drivers!$B$5:$J$100,9,FALSE)</f>
        <v>0</v>
      </c>
      <c r="N401" s="49">
        <f t="shared" si="31"/>
        <v>0.6</v>
      </c>
    </row>
    <row r="402" spans="1:14">
      <c r="A402" s="16">
        <f t="shared" si="32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 t="shared" si="33"/>
        <v>62.609051125002246</v>
      </c>
      <c r="H402" s="16">
        <f t="shared" si="34"/>
        <v>0</v>
      </c>
      <c r="I402" s="16">
        <f t="shared" si="35"/>
        <v>0</v>
      </c>
      <c r="K402" s="16">
        <f>VLOOKUP($D402,'Growth rate'!$B$3:$S$93,6,FALSE)*VLOOKUP($F402,BY_IND_Demand_Drivers!$B$5:$J$100,7,FALSE)</f>
        <v>104.34841854167041</v>
      </c>
      <c r="L402" s="16">
        <f>VLOOKUP($D402,'Growth rate'!$B$3:$S$93,6,FALSE)*VLOOKUP($F402,BY_IND_Demand_Drivers!$B$5:$J$100,8,FALSE)</f>
        <v>0</v>
      </c>
      <c r="M402" s="16">
        <f>VLOOKUP($D402,'Growth rate'!$B$3:$S$93,6,FALSE)*VLOOKUP($F402,BY_IND_Demand_Drivers!$B$5:$J$100,9,FALSE)</f>
        <v>0</v>
      </c>
      <c r="N402" s="49">
        <f t="shared" si="31"/>
        <v>0.6</v>
      </c>
    </row>
    <row r="403" spans="1:14">
      <c r="A403" s="16">
        <f t="shared" si="32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 t="shared" si="33"/>
        <v>63.61079594300228</v>
      </c>
      <c r="H403" s="16">
        <f t="shared" si="34"/>
        <v>0</v>
      </c>
      <c r="I403" s="16">
        <f t="shared" si="35"/>
        <v>0</v>
      </c>
      <c r="K403" s="16">
        <f>VLOOKUP($D403,'Growth rate'!$B$3:$S$93,6,FALSE)*VLOOKUP($F403,BY_IND_Demand_Drivers!$B$5:$J$100,7,FALSE)</f>
        <v>106.01799323833714</v>
      </c>
      <c r="L403" s="16">
        <f>VLOOKUP($D403,'Growth rate'!$B$3:$S$93,6,FALSE)*VLOOKUP($F403,BY_IND_Demand_Drivers!$B$5:$J$100,8,FALSE)</f>
        <v>0</v>
      </c>
      <c r="M403" s="16">
        <f>VLOOKUP($D403,'Growth rate'!$B$3:$S$93,6,FALSE)*VLOOKUP($F403,BY_IND_Demand_Drivers!$B$5:$J$100,9,FALSE)</f>
        <v>0</v>
      </c>
      <c r="N403" s="49">
        <f t="shared" ref="N403:N419" si="36">N321</f>
        <v>0.6</v>
      </c>
    </row>
    <row r="404" spans="1:14">
      <c r="A404" s="16">
        <f t="shared" si="32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 t="shared" si="33"/>
        <v>64.628568678090332</v>
      </c>
      <c r="H404" s="16">
        <f t="shared" si="34"/>
        <v>0</v>
      </c>
      <c r="I404" s="16">
        <f t="shared" si="35"/>
        <v>0</v>
      </c>
      <c r="K404" s="16">
        <f>VLOOKUP($D404,'Growth rate'!$B$3:$S$93,6,FALSE)*VLOOKUP($F404,BY_IND_Demand_Drivers!$B$5:$J$100,7,FALSE)</f>
        <v>107.71428113015055</v>
      </c>
      <c r="L404" s="16">
        <f>VLOOKUP($D404,'Growth rate'!$B$3:$S$93,6,FALSE)*VLOOKUP($F404,BY_IND_Demand_Drivers!$B$5:$J$100,8,FALSE)</f>
        <v>0</v>
      </c>
      <c r="M404" s="16">
        <f>VLOOKUP($D404,'Growth rate'!$B$3:$S$93,6,FALSE)*VLOOKUP($F404,BY_IND_Demand_Drivers!$B$5:$J$100,9,FALSE)</f>
        <v>0</v>
      </c>
      <c r="N404" s="49">
        <f t="shared" si="36"/>
        <v>0.6</v>
      </c>
    </row>
    <row r="405" spans="1:14">
      <c r="A405" s="16">
        <f t="shared" si="32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 t="shared" si="33"/>
        <v>65.662625776939777</v>
      </c>
      <c r="H405" s="16">
        <f t="shared" si="34"/>
        <v>0</v>
      </c>
      <c r="I405" s="16">
        <f t="shared" si="35"/>
        <v>0</v>
      </c>
      <c r="K405" s="16">
        <f>VLOOKUP($D405,'Growth rate'!$B$3:$S$93,6,FALSE)*VLOOKUP($F405,BY_IND_Demand_Drivers!$B$5:$J$100,7,FALSE)</f>
        <v>109.43770962823297</v>
      </c>
      <c r="L405" s="16">
        <f>VLOOKUP($D405,'Growth rate'!$B$3:$S$93,6,FALSE)*VLOOKUP($F405,BY_IND_Demand_Drivers!$B$5:$J$100,8,FALSE)</f>
        <v>0</v>
      </c>
      <c r="M405" s="16">
        <f>VLOOKUP($D405,'Growth rate'!$B$3:$S$93,6,FALSE)*VLOOKUP($F405,BY_IND_Demand_Drivers!$B$5:$J$100,9,FALSE)</f>
        <v>0</v>
      </c>
      <c r="N405" s="49">
        <f t="shared" si="36"/>
        <v>0.6</v>
      </c>
    </row>
    <row r="406" spans="1:14">
      <c r="A406" s="16">
        <f t="shared" si="32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 t="shared" si="33"/>
        <v>66.713227789370819</v>
      </c>
      <c r="H406" s="16">
        <f t="shared" si="34"/>
        <v>0</v>
      </c>
      <c r="I406" s="16">
        <f t="shared" si="35"/>
        <v>0</v>
      </c>
      <c r="K406" s="16">
        <f>VLOOKUP($D406,'Growth rate'!$B$3:$S$93,6,FALSE)*VLOOKUP($F406,BY_IND_Demand_Drivers!$B$5:$J$100,7,FALSE)</f>
        <v>111.1887129822847</v>
      </c>
      <c r="L406" s="16">
        <f>VLOOKUP($D406,'Growth rate'!$B$3:$S$93,6,FALSE)*VLOOKUP($F406,BY_IND_Demand_Drivers!$B$5:$J$100,8,FALSE)</f>
        <v>0</v>
      </c>
      <c r="M406" s="16">
        <f>VLOOKUP($D406,'Growth rate'!$B$3:$S$93,6,FALSE)*VLOOKUP($F406,BY_IND_Demand_Drivers!$B$5:$J$100,9,FALSE)</f>
        <v>0</v>
      </c>
      <c r="N406" s="49">
        <f t="shared" si="36"/>
        <v>0.6</v>
      </c>
    </row>
    <row r="407" spans="1:14">
      <c r="A407" s="16">
        <f t="shared" ref="A407:A470" si="37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 t="shared" si="33"/>
        <v>67.780639434000747</v>
      </c>
      <c r="H407" s="16">
        <f t="shared" si="34"/>
        <v>0</v>
      </c>
      <c r="I407" s="16">
        <f t="shared" si="35"/>
        <v>0</v>
      </c>
      <c r="K407" s="16">
        <f>VLOOKUP($D407,'Growth rate'!$B$3:$S$93,6,FALSE)*VLOOKUP($F407,BY_IND_Demand_Drivers!$B$5:$J$100,7,FALSE)</f>
        <v>112.96773239000126</v>
      </c>
      <c r="L407" s="16">
        <f>VLOOKUP($D407,'Growth rate'!$B$3:$S$93,6,FALSE)*VLOOKUP($F407,BY_IND_Demand_Drivers!$B$5:$J$100,8,FALSE)</f>
        <v>0</v>
      </c>
      <c r="M407" s="16">
        <f>VLOOKUP($D407,'Growth rate'!$B$3:$S$93,6,FALSE)*VLOOKUP($F407,BY_IND_Demand_Drivers!$B$5:$J$100,9,FALSE)</f>
        <v>0</v>
      </c>
      <c r="N407" s="49">
        <f t="shared" si="36"/>
        <v>0.6</v>
      </c>
    </row>
    <row r="408" spans="1:14">
      <c r="A408" s="16">
        <f t="shared" si="37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 t="shared" si="33"/>
        <v>68.865129664944774</v>
      </c>
      <c r="H408" s="16">
        <f t="shared" si="34"/>
        <v>0</v>
      </c>
      <c r="I408" s="16">
        <f t="shared" si="35"/>
        <v>0</v>
      </c>
      <c r="K408" s="16">
        <f>VLOOKUP($D408,'Growth rate'!$B$3:$S$93,6,FALSE)*VLOOKUP($F408,BY_IND_Demand_Drivers!$B$5:$J$100,7,FALSE)</f>
        <v>114.7752161082413</v>
      </c>
      <c r="L408" s="16">
        <f>VLOOKUP($D408,'Growth rate'!$B$3:$S$93,6,FALSE)*VLOOKUP($F408,BY_IND_Demand_Drivers!$B$5:$J$100,8,FALSE)</f>
        <v>0</v>
      </c>
      <c r="M408" s="16">
        <f>VLOOKUP($D408,'Growth rate'!$B$3:$S$93,6,FALSE)*VLOOKUP($F408,BY_IND_Demand_Drivers!$B$5:$J$100,9,FALSE)</f>
        <v>0</v>
      </c>
      <c r="N408" s="49">
        <f t="shared" si="36"/>
        <v>0.6</v>
      </c>
    </row>
    <row r="409" spans="1:14">
      <c r="A409" s="16">
        <f t="shared" si="37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 t="shared" si="33"/>
        <v>69.966971739583883</v>
      </c>
      <c r="H409" s="16">
        <f t="shared" si="34"/>
        <v>0</v>
      </c>
      <c r="I409" s="16">
        <f t="shared" si="35"/>
        <v>0</v>
      </c>
      <c r="K409" s="16">
        <f>VLOOKUP($D409,'Growth rate'!$B$3:$S$93,6,FALSE)*VLOOKUP($F409,BY_IND_Demand_Drivers!$B$5:$J$100,7,FALSE)</f>
        <v>116.61161956597314</v>
      </c>
      <c r="L409" s="16">
        <f>VLOOKUP($D409,'Growth rate'!$B$3:$S$93,6,FALSE)*VLOOKUP($F409,BY_IND_Demand_Drivers!$B$5:$J$100,8,FALSE)</f>
        <v>0</v>
      </c>
      <c r="M409" s="16">
        <f>VLOOKUP($D409,'Growth rate'!$B$3:$S$93,6,FALSE)*VLOOKUP($F409,BY_IND_Demand_Drivers!$B$5:$J$100,9,FALSE)</f>
        <v>0</v>
      </c>
      <c r="N409" s="49">
        <f t="shared" si="36"/>
        <v>0.6</v>
      </c>
    </row>
    <row r="410" spans="1:14">
      <c r="A410" s="16">
        <f t="shared" si="37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 t="shared" si="33"/>
        <v>71.086443287417225</v>
      </c>
      <c r="H410" s="16">
        <f t="shared" si="34"/>
        <v>0</v>
      </c>
      <c r="I410" s="16">
        <f t="shared" si="35"/>
        <v>0</v>
      </c>
      <c r="K410" s="16">
        <f>VLOOKUP($D410,'Growth rate'!$B$3:$S$93,6,FALSE)*VLOOKUP($F410,BY_IND_Demand_Drivers!$B$5:$J$100,7,FALSE)</f>
        <v>118.4774054790287</v>
      </c>
      <c r="L410" s="16">
        <f>VLOOKUP($D410,'Growth rate'!$B$3:$S$93,6,FALSE)*VLOOKUP($F410,BY_IND_Demand_Drivers!$B$5:$J$100,8,FALSE)</f>
        <v>0</v>
      </c>
      <c r="M410" s="16">
        <f>VLOOKUP($D410,'Growth rate'!$B$3:$S$93,6,FALSE)*VLOOKUP($F410,BY_IND_Demand_Drivers!$B$5:$J$100,9,FALSE)</f>
        <v>0</v>
      </c>
      <c r="N410" s="49">
        <f t="shared" si="36"/>
        <v>0.6</v>
      </c>
    </row>
    <row r="411" spans="1:14">
      <c r="A411" s="16">
        <f t="shared" si="37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 t="shared" si="33"/>
        <v>72.223826380015907</v>
      </c>
      <c r="H411" s="16">
        <f t="shared" si="34"/>
        <v>0</v>
      </c>
      <c r="I411" s="16">
        <f t="shared" si="35"/>
        <v>0</v>
      </c>
      <c r="K411" s="16">
        <f>VLOOKUP($D411,'Growth rate'!$B$3:$S$93,6,FALSE)*VLOOKUP($F411,BY_IND_Demand_Drivers!$B$5:$J$100,7,FALSE)</f>
        <v>120.37304396669317</v>
      </c>
      <c r="L411" s="16">
        <f>VLOOKUP($D411,'Growth rate'!$B$3:$S$93,6,FALSE)*VLOOKUP($F411,BY_IND_Demand_Drivers!$B$5:$J$100,8,FALSE)</f>
        <v>0</v>
      </c>
      <c r="M411" s="16">
        <f>VLOOKUP($D411,'Growth rate'!$B$3:$S$93,6,FALSE)*VLOOKUP($F411,BY_IND_Demand_Drivers!$B$5:$J$100,9,FALSE)</f>
        <v>0</v>
      </c>
      <c r="N411" s="49">
        <f t="shared" si="36"/>
        <v>0.6</v>
      </c>
    </row>
    <row r="412" spans="1:14">
      <c r="A412" s="16">
        <f t="shared" si="37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 t="shared" si="33"/>
        <v>73.379407602096151</v>
      </c>
      <c r="H412" s="16">
        <f t="shared" si="34"/>
        <v>0</v>
      </c>
      <c r="I412" s="16">
        <f t="shared" si="35"/>
        <v>0</v>
      </c>
      <c r="K412" s="16">
        <f>VLOOKUP($D412,'Growth rate'!$B$3:$S$93,6,FALSE)*VLOOKUP($F412,BY_IND_Demand_Drivers!$B$5:$J$100,7,FALSE)</f>
        <v>122.29901267016027</v>
      </c>
      <c r="L412" s="16">
        <f>VLOOKUP($D412,'Growth rate'!$B$3:$S$93,6,FALSE)*VLOOKUP($F412,BY_IND_Demand_Drivers!$B$5:$J$100,8,FALSE)</f>
        <v>0</v>
      </c>
      <c r="M412" s="16">
        <f>VLOOKUP($D412,'Growth rate'!$B$3:$S$93,6,FALSE)*VLOOKUP($F412,BY_IND_Demand_Drivers!$B$5:$J$100,9,FALSE)</f>
        <v>0</v>
      </c>
      <c r="N412" s="49">
        <f t="shared" si="36"/>
        <v>0.6</v>
      </c>
    </row>
    <row r="413" spans="1:14">
      <c r="A413" s="16">
        <f t="shared" si="37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 t="shared" si="33"/>
        <v>74.553478123729704</v>
      </c>
      <c r="H413" s="16">
        <f t="shared" si="34"/>
        <v>0</v>
      </c>
      <c r="I413" s="16">
        <f t="shared" si="35"/>
        <v>0</v>
      </c>
      <c r="K413" s="16">
        <f>VLOOKUP($D413,'Growth rate'!$B$3:$S$93,6,FALSE)*VLOOKUP($F413,BY_IND_Demand_Drivers!$B$5:$J$100,7,FALSE)</f>
        <v>124.25579687288284</v>
      </c>
      <c r="L413" s="16">
        <f>VLOOKUP($D413,'Growth rate'!$B$3:$S$93,6,FALSE)*VLOOKUP($F413,BY_IND_Demand_Drivers!$B$5:$J$100,8,FALSE)</f>
        <v>0</v>
      </c>
      <c r="M413" s="16">
        <f>VLOOKUP($D413,'Growth rate'!$B$3:$S$93,6,FALSE)*VLOOKUP($F413,BY_IND_Demand_Drivers!$B$5:$J$100,9,FALSE)</f>
        <v>0</v>
      </c>
      <c r="N413" s="49">
        <f t="shared" si="36"/>
        <v>0.6</v>
      </c>
    </row>
    <row r="414" spans="1:14">
      <c r="A414" s="16">
        <f t="shared" si="37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 t="shared" si="33"/>
        <v>3.2195289742574298</v>
      </c>
      <c r="H414" s="16">
        <f t="shared" si="34"/>
        <v>0</v>
      </c>
      <c r="I414" s="16">
        <f t="shared" si="35"/>
        <v>0</v>
      </c>
      <c r="K414" s="16">
        <f>VLOOKUP($D414,'Growth rate'!$B$3:$S$93,6,FALSE)*VLOOKUP($F414,BY_IND_Demand_Drivers!$B$5:$J$100,7,FALSE)</f>
        <v>3.2195289742574298</v>
      </c>
      <c r="L414" s="16">
        <f>VLOOKUP($D414,'Growth rate'!$B$3:$S$93,6,FALSE)*VLOOKUP($F414,BY_IND_Demand_Drivers!$B$5:$J$100,8,FALSE)</f>
        <v>0</v>
      </c>
      <c r="M414" s="16">
        <f>VLOOKUP($D414,'Growth rate'!$B$3:$S$93,6,FALSE)*VLOOKUP($F414,BY_IND_Demand_Drivers!$B$5:$J$100,9,FALSE)</f>
        <v>0</v>
      </c>
      <c r="N414" s="49">
        <f t="shared" si="36"/>
        <v>1</v>
      </c>
    </row>
    <row r="415" spans="1:14">
      <c r="A415" s="16">
        <f t="shared" si="37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 t="shared" si="33"/>
        <v>3.2725716328415171</v>
      </c>
      <c r="H415" s="16">
        <f t="shared" si="34"/>
        <v>0</v>
      </c>
      <c r="I415" s="16">
        <f t="shared" si="35"/>
        <v>0</v>
      </c>
      <c r="K415" s="16">
        <f>VLOOKUP($D415,'Growth rate'!$B$3:$S$93,6,FALSE)*VLOOKUP($F415,BY_IND_Demand_Drivers!$B$5:$J$100,7,FALSE)</f>
        <v>3.2725716328415171</v>
      </c>
      <c r="L415" s="16">
        <f>VLOOKUP($D415,'Growth rate'!$B$3:$S$93,6,FALSE)*VLOOKUP($F415,BY_IND_Demand_Drivers!$B$5:$J$100,8,FALSE)</f>
        <v>0</v>
      </c>
      <c r="M415" s="16">
        <f>VLOOKUP($D415,'Growth rate'!$B$3:$S$93,6,FALSE)*VLOOKUP($F415,BY_IND_Demand_Drivers!$B$5:$J$100,9,FALSE)</f>
        <v>0</v>
      </c>
      <c r="N415" s="49">
        <f t="shared" si="36"/>
        <v>1</v>
      </c>
    </row>
    <row r="416" spans="1:14">
      <c r="A416" s="16">
        <f t="shared" si="37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 t="shared" si="33"/>
        <v>3.3256142914256044</v>
      </c>
      <c r="H416" s="16">
        <f t="shared" si="34"/>
        <v>0</v>
      </c>
      <c r="I416" s="16">
        <f t="shared" si="35"/>
        <v>0</v>
      </c>
      <c r="K416" s="16">
        <f>VLOOKUP($D416,'Growth rate'!$B$3:$S$93,6,FALSE)*VLOOKUP($F416,BY_IND_Demand_Drivers!$B$5:$J$100,7,FALSE)</f>
        <v>3.3256142914256044</v>
      </c>
      <c r="L416" s="16">
        <f>VLOOKUP($D416,'Growth rate'!$B$3:$S$93,6,FALSE)*VLOOKUP($F416,BY_IND_Demand_Drivers!$B$5:$J$100,8,FALSE)</f>
        <v>0</v>
      </c>
      <c r="M416" s="16">
        <f>VLOOKUP($D416,'Growth rate'!$B$3:$S$93,6,FALSE)*VLOOKUP($F416,BY_IND_Demand_Drivers!$B$5:$J$100,9,FALSE)</f>
        <v>0</v>
      </c>
      <c r="N416" s="49">
        <f t="shared" si="36"/>
        <v>1</v>
      </c>
    </row>
    <row r="417" spans="1:14">
      <c r="A417" s="16">
        <f t="shared" si="37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 t="shared" si="33"/>
        <v>3.3786569500096917</v>
      </c>
      <c r="H417" s="16">
        <f t="shared" si="34"/>
        <v>0</v>
      </c>
      <c r="I417" s="16">
        <f t="shared" si="35"/>
        <v>0</v>
      </c>
      <c r="K417" s="16">
        <f>VLOOKUP($D417,'Growth rate'!$B$3:$S$93,6,FALSE)*VLOOKUP($F417,BY_IND_Demand_Drivers!$B$5:$J$100,7,FALSE)</f>
        <v>3.3786569500096917</v>
      </c>
      <c r="L417" s="16">
        <f>VLOOKUP($D417,'Growth rate'!$B$3:$S$93,6,FALSE)*VLOOKUP($F417,BY_IND_Demand_Drivers!$B$5:$J$100,8,FALSE)</f>
        <v>0</v>
      </c>
      <c r="M417" s="16">
        <f>VLOOKUP($D417,'Growth rate'!$B$3:$S$93,6,FALSE)*VLOOKUP($F417,BY_IND_Demand_Drivers!$B$5:$J$100,9,FALSE)</f>
        <v>0</v>
      </c>
      <c r="N417" s="49">
        <f t="shared" si="36"/>
        <v>1</v>
      </c>
    </row>
    <row r="418" spans="1:14">
      <c r="A418" s="16">
        <f t="shared" si="37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 t="shared" si="33"/>
        <v>3.4316996085937785</v>
      </c>
      <c r="H418" s="16">
        <f t="shared" si="34"/>
        <v>0</v>
      </c>
      <c r="I418" s="16">
        <f t="shared" si="35"/>
        <v>0</v>
      </c>
      <c r="K418" s="16">
        <f>VLOOKUP($D418,'Growth rate'!$B$3:$S$93,6,FALSE)*VLOOKUP($F418,BY_IND_Demand_Drivers!$B$5:$J$100,7,FALSE)</f>
        <v>3.4316996085937785</v>
      </c>
      <c r="L418" s="16">
        <f>VLOOKUP($D418,'Growth rate'!$B$3:$S$93,6,FALSE)*VLOOKUP($F418,BY_IND_Demand_Drivers!$B$5:$J$100,8,FALSE)</f>
        <v>0</v>
      </c>
      <c r="M418" s="16">
        <f>VLOOKUP($D418,'Growth rate'!$B$3:$S$93,6,FALSE)*VLOOKUP($F418,BY_IND_Demand_Drivers!$B$5:$J$100,9,FALSE)</f>
        <v>0</v>
      </c>
      <c r="N418" s="49">
        <f t="shared" si="36"/>
        <v>1</v>
      </c>
    </row>
    <row r="419" spans="1:14">
      <c r="A419" s="16">
        <f t="shared" si="37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 t="shared" si="33"/>
        <v>3.4847422671778654</v>
      </c>
      <c r="H419" s="16">
        <f t="shared" si="34"/>
        <v>0</v>
      </c>
      <c r="I419" s="16">
        <f t="shared" si="35"/>
        <v>0</v>
      </c>
      <c r="K419" s="16">
        <f>VLOOKUP($D419,'Growth rate'!$B$3:$S$93,6,FALSE)*VLOOKUP($F419,BY_IND_Demand_Drivers!$B$5:$J$100,7,FALSE)</f>
        <v>3.4847422671778654</v>
      </c>
      <c r="L419" s="16">
        <f>VLOOKUP($D419,'Growth rate'!$B$3:$S$93,6,FALSE)*VLOOKUP($F419,BY_IND_Demand_Drivers!$B$5:$J$100,8,FALSE)</f>
        <v>0</v>
      </c>
      <c r="M419" s="16">
        <f>VLOOKUP($D419,'Growth rate'!$B$3:$S$93,6,FALSE)*VLOOKUP($F419,BY_IND_Demand_Drivers!$B$5:$J$100,9,FALSE)</f>
        <v>0</v>
      </c>
      <c r="N419" s="49">
        <f t="shared" si="36"/>
        <v>1</v>
      </c>
    </row>
    <row r="420" spans="1:14">
      <c r="A420" s="16">
        <f t="shared" si="37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 t="shared" si="33"/>
        <v>3.1840064331857576</v>
      </c>
      <c r="H420" s="16">
        <f t="shared" si="34"/>
        <v>0</v>
      </c>
      <c r="I420" s="16">
        <f t="shared" si="35"/>
        <v>0</v>
      </c>
      <c r="K420" s="16">
        <f>VLOOKUP($D420,'Growth rate'!$B$3:$S$93,6,FALSE)*VLOOKUP($F420,BY_IND_Demand_Drivers!$B$5:$J$100,7,FALSE)</f>
        <v>3.5377849257619527</v>
      </c>
      <c r="L420" s="16">
        <f>VLOOKUP($D420,'Growth rate'!$B$3:$S$93,6,FALSE)*VLOOKUP($F420,BY_IND_Demand_Drivers!$B$5:$J$100,8,FALSE)</f>
        <v>0</v>
      </c>
      <c r="M420" s="16">
        <f>VLOOKUP($D420,'Growth rate'!$B$3:$S$93,6,FALSE)*VLOOKUP($F420,BY_IND_Demand_Drivers!$B$5:$J$100,9,FALSE)</f>
        <v>0</v>
      </c>
      <c r="N420" s="49">
        <f>N338</f>
        <v>0.9</v>
      </c>
    </row>
    <row r="421" spans="1:14">
      <c r="A421" s="16">
        <f t="shared" si="37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 t="shared" si="33"/>
        <v>3.1958365500679751</v>
      </c>
      <c r="H421" s="16">
        <f t="shared" si="34"/>
        <v>0</v>
      </c>
      <c r="I421" s="16">
        <f t="shared" si="35"/>
        <v>0</v>
      </c>
      <c r="K421" s="16">
        <f>VLOOKUP($D421,'Growth rate'!$B$3:$S$93,6,FALSE)*VLOOKUP($F421,BY_IND_Demand_Drivers!$B$5:$J$100,7,FALSE)</f>
        <v>3.5908275843460395</v>
      </c>
      <c r="L421" s="16">
        <f>VLOOKUP($D421,'Growth rate'!$B$3:$S$93,6,FALSE)*VLOOKUP($F421,BY_IND_Demand_Drivers!$B$5:$J$100,8,FALSE)</f>
        <v>0</v>
      </c>
      <c r="M421" s="16">
        <f>VLOOKUP($D421,'Growth rate'!$B$3:$S$93,6,FALSE)*VLOOKUP($F421,BY_IND_Demand_Drivers!$B$5:$J$100,9,FALSE)</f>
        <v>0</v>
      </c>
      <c r="N421" s="49">
        <f t="shared" ref="N421:N484" si="38">N339</f>
        <v>0.89</v>
      </c>
    </row>
    <row r="422" spans="1:14">
      <c r="A422" s="16">
        <f t="shared" si="37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 t="shared" si="33"/>
        <v>3.2066058137785118</v>
      </c>
      <c r="H422" s="16">
        <f t="shared" si="34"/>
        <v>0</v>
      </c>
      <c r="I422" s="16">
        <f t="shared" si="35"/>
        <v>0</v>
      </c>
      <c r="K422" s="16">
        <f>VLOOKUP($D422,'Growth rate'!$B$3:$S$93,6,FALSE)*VLOOKUP($F422,BY_IND_Demand_Drivers!$B$5:$J$100,7,FALSE)</f>
        <v>3.6438702429301268</v>
      </c>
      <c r="L422" s="16">
        <f>VLOOKUP($D422,'Growth rate'!$B$3:$S$93,6,FALSE)*VLOOKUP($F422,BY_IND_Demand_Drivers!$B$5:$J$100,8,FALSE)</f>
        <v>0</v>
      </c>
      <c r="M422" s="16">
        <f>VLOOKUP($D422,'Growth rate'!$B$3:$S$93,6,FALSE)*VLOOKUP($F422,BY_IND_Demand_Drivers!$B$5:$J$100,9,FALSE)</f>
        <v>0</v>
      </c>
      <c r="N422" s="49">
        <f t="shared" si="38"/>
        <v>0.88</v>
      </c>
    </row>
    <row r="423" spans="1:14">
      <c r="A423" s="16">
        <f t="shared" si="37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 t="shared" si="33"/>
        <v>3.2163142243173661</v>
      </c>
      <c r="H423" s="16">
        <f t="shared" si="34"/>
        <v>0</v>
      </c>
      <c r="I423" s="16">
        <f t="shared" si="35"/>
        <v>0</v>
      </c>
      <c r="K423" s="16">
        <f>VLOOKUP($D423,'Growth rate'!$B$3:$S$93,6,FALSE)*VLOOKUP($F423,BY_IND_Demand_Drivers!$B$5:$J$100,7,FALSE)</f>
        <v>3.6969129015142141</v>
      </c>
      <c r="L423" s="16">
        <f>VLOOKUP($D423,'Growth rate'!$B$3:$S$93,6,FALSE)*VLOOKUP($F423,BY_IND_Demand_Drivers!$B$5:$J$100,8,FALSE)</f>
        <v>0</v>
      </c>
      <c r="M423" s="16">
        <f>VLOOKUP($D423,'Growth rate'!$B$3:$S$93,6,FALSE)*VLOOKUP($F423,BY_IND_Demand_Drivers!$B$5:$J$100,9,FALSE)</f>
        <v>0</v>
      </c>
      <c r="N423" s="49">
        <f t="shared" si="38"/>
        <v>0.87</v>
      </c>
    </row>
    <row r="424" spans="1:14">
      <c r="A424" s="16">
        <f t="shared" si="37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 t="shared" si="33"/>
        <v>3.2249617816845393</v>
      </c>
      <c r="H424" s="16">
        <f t="shared" si="34"/>
        <v>0</v>
      </c>
      <c r="I424" s="16">
        <f t="shared" si="35"/>
        <v>0</v>
      </c>
      <c r="K424" s="16">
        <f>VLOOKUP($D424,'Growth rate'!$B$3:$S$93,6,FALSE)*VLOOKUP($F424,BY_IND_Demand_Drivers!$B$5:$J$100,7,FALSE)</f>
        <v>3.7499555600983014</v>
      </c>
      <c r="L424" s="16">
        <f>VLOOKUP($D424,'Growth rate'!$B$3:$S$93,6,FALSE)*VLOOKUP($F424,BY_IND_Demand_Drivers!$B$5:$J$100,8,FALSE)</f>
        <v>0</v>
      </c>
      <c r="M424" s="16">
        <f>VLOOKUP($D424,'Growth rate'!$B$3:$S$93,6,FALSE)*VLOOKUP($F424,BY_IND_Demand_Drivers!$B$5:$J$100,9,FALSE)</f>
        <v>0</v>
      </c>
      <c r="N424" s="49">
        <f t="shared" si="38"/>
        <v>0.86</v>
      </c>
    </row>
    <row r="425" spans="1:14">
      <c r="A425" s="16">
        <f t="shared" si="37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 t="shared" si="33"/>
        <v>3.2325484858800304</v>
      </c>
      <c r="H425" s="16">
        <f t="shared" si="34"/>
        <v>0</v>
      </c>
      <c r="I425" s="16">
        <f t="shared" si="35"/>
        <v>0</v>
      </c>
      <c r="K425" s="16">
        <f>VLOOKUP($D425,'Growth rate'!$B$3:$S$93,6,FALSE)*VLOOKUP($F425,BY_IND_Demand_Drivers!$B$5:$J$100,7,FALSE)</f>
        <v>3.8029982186823887</v>
      </c>
      <c r="L425" s="16">
        <f>VLOOKUP($D425,'Growth rate'!$B$3:$S$93,6,FALSE)*VLOOKUP($F425,BY_IND_Demand_Drivers!$B$5:$J$100,8,FALSE)</f>
        <v>0</v>
      </c>
      <c r="M425" s="16">
        <f>VLOOKUP($D425,'Growth rate'!$B$3:$S$93,6,FALSE)*VLOOKUP($F425,BY_IND_Demand_Drivers!$B$5:$J$100,9,FALSE)</f>
        <v>0</v>
      </c>
      <c r="N425" s="49">
        <f t="shared" si="38"/>
        <v>0.85</v>
      </c>
    </row>
    <row r="426" spans="1:14">
      <c r="A426" s="16">
        <f t="shared" si="37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 t="shared" si="33"/>
        <v>3.229434234710673</v>
      </c>
      <c r="H426" s="16">
        <f t="shared" si="34"/>
        <v>0</v>
      </c>
      <c r="I426" s="16">
        <f t="shared" si="35"/>
        <v>0</v>
      </c>
      <c r="K426" s="16">
        <f>VLOOKUP($D426,'Growth rate'!$B$3:$S$93,6,FALSE)*VLOOKUP($F426,BY_IND_Demand_Drivers!$B$5:$J$100,7,FALSE)</f>
        <v>3.8560408772664752</v>
      </c>
      <c r="L426" s="16">
        <f>VLOOKUP($D426,'Growth rate'!$B$3:$S$93,6,FALSE)*VLOOKUP($F426,BY_IND_Demand_Drivers!$B$5:$J$100,8,FALSE)</f>
        <v>0</v>
      </c>
      <c r="M426" s="16">
        <f>VLOOKUP($D426,'Growth rate'!$B$3:$S$93,6,FALSE)*VLOOKUP($F426,BY_IND_Demand_Drivers!$B$5:$J$100,9,FALSE)</f>
        <v>0</v>
      </c>
      <c r="N426" s="49">
        <f t="shared" si="38"/>
        <v>0.83750000000000002</v>
      </c>
    </row>
    <row r="427" spans="1:14">
      <c r="A427" s="16">
        <f t="shared" si="37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 t="shared" si="33"/>
        <v>3.2249939170767137</v>
      </c>
      <c r="H427" s="16">
        <f t="shared" si="34"/>
        <v>0</v>
      </c>
      <c r="I427" s="16">
        <f t="shared" si="35"/>
        <v>0</v>
      </c>
      <c r="K427" s="16">
        <f>VLOOKUP($D427,'Growth rate'!$B$3:$S$93,6,FALSE)*VLOOKUP($F427,BY_IND_Demand_Drivers!$B$5:$J$100,7,FALSE)</f>
        <v>3.9090835358505625</v>
      </c>
      <c r="L427" s="16">
        <f>VLOOKUP($D427,'Growth rate'!$B$3:$S$93,6,FALSE)*VLOOKUP($F427,BY_IND_Demand_Drivers!$B$5:$J$100,8,FALSE)</f>
        <v>0</v>
      </c>
      <c r="M427" s="16">
        <f>VLOOKUP($D427,'Growth rate'!$B$3:$S$93,6,FALSE)*VLOOKUP($F427,BY_IND_Demand_Drivers!$B$5:$J$100,9,FALSE)</f>
        <v>0</v>
      </c>
      <c r="N427" s="49">
        <f t="shared" si="38"/>
        <v>0.82499999999999996</v>
      </c>
    </row>
    <row r="428" spans="1:14">
      <c r="A428" s="16">
        <f t="shared" si="37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 t="shared" si="33"/>
        <v>3.2192275329781528</v>
      </c>
      <c r="H428" s="16">
        <f t="shared" si="34"/>
        <v>0</v>
      </c>
      <c r="I428" s="16">
        <f t="shared" si="35"/>
        <v>0</v>
      </c>
      <c r="K428" s="16">
        <f>VLOOKUP($D428,'Growth rate'!$B$3:$S$93,6,FALSE)*VLOOKUP($F428,BY_IND_Demand_Drivers!$B$5:$J$100,7,FALSE)</f>
        <v>3.9621261944346498</v>
      </c>
      <c r="L428" s="16">
        <f>VLOOKUP($D428,'Growth rate'!$B$3:$S$93,6,FALSE)*VLOOKUP($F428,BY_IND_Demand_Drivers!$B$5:$J$100,8,FALSE)</f>
        <v>0</v>
      </c>
      <c r="M428" s="16">
        <f>VLOOKUP($D428,'Growth rate'!$B$3:$S$93,6,FALSE)*VLOOKUP($F428,BY_IND_Demand_Drivers!$B$5:$J$100,9,FALSE)</f>
        <v>0</v>
      </c>
      <c r="N428" s="49">
        <f t="shared" si="38"/>
        <v>0.8125</v>
      </c>
    </row>
    <row r="429" spans="1:14">
      <c r="A429" s="16">
        <f t="shared" si="37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 t="shared" si="33"/>
        <v>3.212135082414989</v>
      </c>
      <c r="H429" s="16">
        <f t="shared" si="34"/>
        <v>0</v>
      </c>
      <c r="I429" s="16">
        <f t="shared" si="35"/>
        <v>0</v>
      </c>
      <c r="K429" s="16">
        <f>VLOOKUP($D429,'Growth rate'!$B$3:$S$93,6,FALSE)*VLOOKUP($F429,BY_IND_Demand_Drivers!$B$5:$J$100,7,FALSE)</f>
        <v>4.0151688530187366</v>
      </c>
      <c r="L429" s="16">
        <f>VLOOKUP($D429,'Growth rate'!$B$3:$S$93,6,FALSE)*VLOOKUP($F429,BY_IND_Demand_Drivers!$B$5:$J$100,8,FALSE)</f>
        <v>0</v>
      </c>
      <c r="M429" s="16">
        <f>VLOOKUP($D429,'Growth rate'!$B$3:$S$93,6,FALSE)*VLOOKUP($F429,BY_IND_Demand_Drivers!$B$5:$J$100,9,FALSE)</f>
        <v>0</v>
      </c>
      <c r="N429" s="49">
        <f t="shared" si="38"/>
        <v>0.79999999999999993</v>
      </c>
    </row>
    <row r="430" spans="1:14">
      <c r="A430" s="16">
        <f t="shared" si="37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 t="shared" si="33"/>
        <v>3.2037165653872237</v>
      </c>
      <c r="H430" s="16">
        <f t="shared" si="34"/>
        <v>0</v>
      </c>
      <c r="I430" s="16">
        <f t="shared" si="35"/>
        <v>0</v>
      </c>
      <c r="K430" s="16">
        <f>VLOOKUP($D430,'Growth rate'!$B$3:$S$93,6,FALSE)*VLOOKUP($F430,BY_IND_Demand_Drivers!$B$5:$J$100,7,FALSE)</f>
        <v>4.0682115116028239</v>
      </c>
      <c r="L430" s="16">
        <f>VLOOKUP($D430,'Growth rate'!$B$3:$S$93,6,FALSE)*VLOOKUP($F430,BY_IND_Demand_Drivers!$B$5:$J$100,8,FALSE)</f>
        <v>0</v>
      </c>
      <c r="M430" s="16">
        <f>VLOOKUP($D430,'Growth rate'!$B$3:$S$93,6,FALSE)*VLOOKUP($F430,BY_IND_Demand_Drivers!$B$5:$J$100,9,FALSE)</f>
        <v>0</v>
      </c>
      <c r="N430" s="49">
        <f t="shared" si="38"/>
        <v>0.78749999999999998</v>
      </c>
    </row>
    <row r="431" spans="1:14">
      <c r="A431" s="16">
        <f t="shared" si="37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 t="shared" si="33"/>
        <v>3.193971981894856</v>
      </c>
      <c r="H431" s="16">
        <f t="shared" si="34"/>
        <v>0</v>
      </c>
      <c r="I431" s="16">
        <f t="shared" si="35"/>
        <v>0</v>
      </c>
      <c r="K431" s="16">
        <f>VLOOKUP($D431,'Growth rate'!$B$3:$S$93,6,FALSE)*VLOOKUP($F431,BY_IND_Demand_Drivers!$B$5:$J$100,7,FALSE)</f>
        <v>4.1212541701869112</v>
      </c>
      <c r="L431" s="16">
        <f>VLOOKUP($D431,'Growth rate'!$B$3:$S$93,6,FALSE)*VLOOKUP($F431,BY_IND_Demand_Drivers!$B$5:$J$100,8,FALSE)</f>
        <v>0</v>
      </c>
      <c r="M431" s="16">
        <f>VLOOKUP($D431,'Growth rate'!$B$3:$S$93,6,FALSE)*VLOOKUP($F431,BY_IND_Demand_Drivers!$B$5:$J$100,9,FALSE)</f>
        <v>0</v>
      </c>
      <c r="N431" s="49">
        <f t="shared" si="38"/>
        <v>0.77499999999999991</v>
      </c>
    </row>
    <row r="432" spans="1:14">
      <c r="A432" s="16">
        <f t="shared" si="37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 t="shared" si="33"/>
        <v>3.1829013319378863</v>
      </c>
      <c r="H432" s="16">
        <f t="shared" si="34"/>
        <v>0</v>
      </c>
      <c r="I432" s="16">
        <f t="shared" si="35"/>
        <v>0</v>
      </c>
      <c r="K432" s="16">
        <f>VLOOKUP($D432,'Growth rate'!$B$3:$S$93,6,FALSE)*VLOOKUP($F432,BY_IND_Demand_Drivers!$B$5:$J$100,7,FALSE)</f>
        <v>4.1742968287709985</v>
      </c>
      <c r="L432" s="16">
        <f>VLOOKUP($D432,'Growth rate'!$B$3:$S$93,6,FALSE)*VLOOKUP($F432,BY_IND_Demand_Drivers!$B$5:$J$100,8,FALSE)</f>
        <v>0</v>
      </c>
      <c r="M432" s="16">
        <f>VLOOKUP($D432,'Growth rate'!$B$3:$S$93,6,FALSE)*VLOOKUP($F432,BY_IND_Demand_Drivers!$B$5:$J$100,9,FALSE)</f>
        <v>0</v>
      </c>
      <c r="N432" s="49">
        <f t="shared" si="38"/>
        <v>0.76249999999999996</v>
      </c>
    </row>
    <row r="433" spans="1:14">
      <c r="A433" s="16">
        <f t="shared" si="37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 t="shared" si="33"/>
        <v>3.1705046155163146</v>
      </c>
      <c r="H433" s="16">
        <f t="shared" si="34"/>
        <v>0</v>
      </c>
      <c r="I433" s="16">
        <f t="shared" si="35"/>
        <v>0</v>
      </c>
      <c r="K433" s="16">
        <f>VLOOKUP($D433,'Growth rate'!$B$3:$S$93,6,FALSE)*VLOOKUP($F433,BY_IND_Demand_Drivers!$B$5:$J$100,7,FALSE)</f>
        <v>4.2273394873550858</v>
      </c>
      <c r="L433" s="16">
        <f>VLOOKUP($D433,'Growth rate'!$B$3:$S$93,6,FALSE)*VLOOKUP($F433,BY_IND_Demand_Drivers!$B$5:$J$100,8,FALSE)</f>
        <v>0</v>
      </c>
      <c r="M433" s="16">
        <f>VLOOKUP($D433,'Growth rate'!$B$3:$S$93,6,FALSE)*VLOOKUP($F433,BY_IND_Demand_Drivers!$B$5:$J$100,9,FALSE)</f>
        <v>0</v>
      </c>
      <c r="N433" s="49">
        <f t="shared" si="38"/>
        <v>0.75</v>
      </c>
    </row>
    <row r="434" spans="1:14">
      <c r="A434" s="16">
        <f t="shared" si="37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 t="shared" si="33"/>
        <v>3.15678183263014</v>
      </c>
      <c r="H434" s="16">
        <f t="shared" si="34"/>
        <v>0</v>
      </c>
      <c r="I434" s="16">
        <f t="shared" si="35"/>
        <v>0</v>
      </c>
      <c r="K434" s="16">
        <f>VLOOKUP($D434,'Growth rate'!$B$3:$S$93,6,FALSE)*VLOOKUP($F434,BY_IND_Demand_Drivers!$B$5:$J$100,7,FALSE)</f>
        <v>4.2803821459391731</v>
      </c>
      <c r="L434" s="16">
        <f>VLOOKUP($D434,'Growth rate'!$B$3:$S$93,6,FALSE)*VLOOKUP($F434,BY_IND_Demand_Drivers!$B$5:$J$100,8,FALSE)</f>
        <v>0</v>
      </c>
      <c r="M434" s="16">
        <f>VLOOKUP($D434,'Growth rate'!$B$3:$S$93,6,FALSE)*VLOOKUP($F434,BY_IND_Demand_Drivers!$B$5:$J$100,9,FALSE)</f>
        <v>0</v>
      </c>
      <c r="N434" s="49">
        <f t="shared" si="38"/>
        <v>0.73749999999999993</v>
      </c>
    </row>
    <row r="435" spans="1:14">
      <c r="A435" s="16">
        <f t="shared" si="37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 t="shared" si="33"/>
        <v>3.1417329832793639</v>
      </c>
      <c r="H435" s="16">
        <f t="shared" si="34"/>
        <v>0</v>
      </c>
      <c r="I435" s="16">
        <f t="shared" si="35"/>
        <v>0</v>
      </c>
      <c r="K435" s="16">
        <f>VLOOKUP($D435,'Growth rate'!$B$3:$S$93,6,FALSE)*VLOOKUP($F435,BY_IND_Demand_Drivers!$B$5:$J$100,7,FALSE)</f>
        <v>4.3334248045232604</v>
      </c>
      <c r="L435" s="16">
        <f>VLOOKUP($D435,'Growth rate'!$B$3:$S$93,6,FALSE)*VLOOKUP($F435,BY_IND_Demand_Drivers!$B$5:$J$100,8,FALSE)</f>
        <v>0</v>
      </c>
      <c r="M435" s="16">
        <f>VLOOKUP($D435,'Growth rate'!$B$3:$S$93,6,FALSE)*VLOOKUP($F435,BY_IND_Demand_Drivers!$B$5:$J$100,9,FALSE)</f>
        <v>0</v>
      </c>
      <c r="N435" s="49">
        <f t="shared" si="38"/>
        <v>0.72499999999999998</v>
      </c>
    </row>
    <row r="436" spans="1:14">
      <c r="A436" s="16">
        <f t="shared" si="37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 t="shared" si="33"/>
        <v>3.125358067463984</v>
      </c>
      <c r="H436" s="16">
        <f t="shared" si="34"/>
        <v>0</v>
      </c>
      <c r="I436" s="16">
        <f t="shared" si="35"/>
        <v>0</v>
      </c>
      <c r="K436" s="16">
        <f>VLOOKUP($D436,'Growth rate'!$B$3:$S$93,6,FALSE)*VLOOKUP($F436,BY_IND_Demand_Drivers!$B$5:$J$100,7,FALSE)</f>
        <v>4.3864674631073468</v>
      </c>
      <c r="L436" s="16">
        <f>VLOOKUP($D436,'Growth rate'!$B$3:$S$93,6,FALSE)*VLOOKUP($F436,BY_IND_Demand_Drivers!$B$5:$J$100,8,FALSE)</f>
        <v>0</v>
      </c>
      <c r="M436" s="16">
        <f>VLOOKUP($D436,'Growth rate'!$B$3:$S$93,6,FALSE)*VLOOKUP($F436,BY_IND_Demand_Drivers!$B$5:$J$100,9,FALSE)</f>
        <v>0</v>
      </c>
      <c r="N436" s="49">
        <f t="shared" si="38"/>
        <v>0.71249999999999991</v>
      </c>
    </row>
    <row r="437" spans="1:14">
      <c r="A437" s="16">
        <f t="shared" si="37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 t="shared" si="33"/>
        <v>3.1076570851840035</v>
      </c>
      <c r="H437" s="16">
        <f t="shared" si="34"/>
        <v>0</v>
      </c>
      <c r="I437" s="16">
        <f t="shared" si="35"/>
        <v>0</v>
      </c>
      <c r="K437" s="16">
        <f>VLOOKUP($D437,'Growth rate'!$B$3:$S$93,6,FALSE)*VLOOKUP($F437,BY_IND_Demand_Drivers!$B$5:$J$100,7,FALSE)</f>
        <v>4.4395101216914341</v>
      </c>
      <c r="L437" s="16">
        <f>VLOOKUP($D437,'Growth rate'!$B$3:$S$93,6,FALSE)*VLOOKUP($F437,BY_IND_Demand_Drivers!$B$5:$J$100,8,FALSE)</f>
        <v>0</v>
      </c>
      <c r="M437" s="16">
        <f>VLOOKUP($D437,'Growth rate'!$B$3:$S$93,6,FALSE)*VLOOKUP($F437,BY_IND_Demand_Drivers!$B$5:$J$100,9,FALSE)</f>
        <v>0</v>
      </c>
      <c r="N437" s="49">
        <f t="shared" si="38"/>
        <v>0.7</v>
      </c>
    </row>
    <row r="438" spans="1:14">
      <c r="A438" s="16">
        <f t="shared" si="37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 t="shared" si="33"/>
        <v>3.088630036439421</v>
      </c>
      <c r="H438" s="16">
        <f t="shared" si="34"/>
        <v>0</v>
      </c>
      <c r="I438" s="16">
        <f t="shared" si="35"/>
        <v>0</v>
      </c>
      <c r="K438" s="16">
        <f>VLOOKUP($D438,'Growth rate'!$B$3:$S$93,6,FALSE)*VLOOKUP($F438,BY_IND_Demand_Drivers!$B$5:$J$100,7,FALSE)</f>
        <v>4.4925527802755214</v>
      </c>
      <c r="L438" s="16">
        <f>VLOOKUP($D438,'Growth rate'!$B$3:$S$93,6,FALSE)*VLOOKUP($F438,BY_IND_Demand_Drivers!$B$5:$J$100,8,FALSE)</f>
        <v>0</v>
      </c>
      <c r="M438" s="16">
        <f>VLOOKUP($D438,'Growth rate'!$B$3:$S$93,6,FALSE)*VLOOKUP($F438,BY_IND_Demand_Drivers!$B$5:$J$100,9,FALSE)</f>
        <v>0</v>
      </c>
      <c r="N438" s="49">
        <f t="shared" si="38"/>
        <v>0.6875</v>
      </c>
    </row>
    <row r="439" spans="1:14">
      <c r="A439" s="16">
        <f t="shared" si="37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 t="shared" si="33"/>
        <v>3.0682769212302357</v>
      </c>
      <c r="H439" s="16">
        <f t="shared" si="34"/>
        <v>0</v>
      </c>
      <c r="I439" s="16">
        <f t="shared" si="35"/>
        <v>0</v>
      </c>
      <c r="K439" s="16">
        <f>VLOOKUP($D439,'Growth rate'!$B$3:$S$93,6,FALSE)*VLOOKUP($F439,BY_IND_Demand_Drivers!$B$5:$J$100,7,FALSE)</f>
        <v>4.5455954388596087</v>
      </c>
      <c r="L439" s="16">
        <f>VLOOKUP($D439,'Growth rate'!$B$3:$S$93,6,FALSE)*VLOOKUP($F439,BY_IND_Demand_Drivers!$B$5:$J$100,8,FALSE)</f>
        <v>0</v>
      </c>
      <c r="M439" s="16">
        <f>VLOOKUP($D439,'Growth rate'!$B$3:$S$93,6,FALSE)*VLOOKUP($F439,BY_IND_Demand_Drivers!$B$5:$J$100,9,FALSE)</f>
        <v>0</v>
      </c>
      <c r="N439" s="49">
        <f t="shared" si="38"/>
        <v>0.67499999999999993</v>
      </c>
    </row>
    <row r="440" spans="1:14">
      <c r="A440" s="16">
        <f t="shared" si="37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 t="shared" si="33"/>
        <v>3.0465977395564483</v>
      </c>
      <c r="H440" s="16">
        <f t="shared" si="34"/>
        <v>0</v>
      </c>
      <c r="I440" s="16">
        <f t="shared" si="35"/>
        <v>0</v>
      </c>
      <c r="K440" s="16">
        <f>VLOOKUP($D440,'Growth rate'!$B$3:$S$93,6,FALSE)*VLOOKUP($F440,BY_IND_Demand_Drivers!$B$5:$J$100,7,FALSE)</f>
        <v>4.598638097443696</v>
      </c>
      <c r="L440" s="16">
        <f>VLOOKUP($D440,'Growth rate'!$B$3:$S$93,6,FALSE)*VLOOKUP($F440,BY_IND_Demand_Drivers!$B$5:$J$100,8,FALSE)</f>
        <v>0</v>
      </c>
      <c r="M440" s="16">
        <f>VLOOKUP($D440,'Growth rate'!$B$3:$S$93,6,FALSE)*VLOOKUP($F440,BY_IND_Demand_Drivers!$B$5:$J$100,9,FALSE)</f>
        <v>0</v>
      </c>
      <c r="N440" s="49">
        <f t="shared" si="38"/>
        <v>0.66249999999999998</v>
      </c>
    </row>
    <row r="441" spans="1:14">
      <c r="A441" s="16">
        <f t="shared" si="37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 t="shared" si="33"/>
        <v>3.0235924914180581</v>
      </c>
      <c r="H441" s="16">
        <f t="shared" si="34"/>
        <v>0</v>
      </c>
      <c r="I441" s="16">
        <f t="shared" si="35"/>
        <v>0</v>
      </c>
      <c r="K441" s="16">
        <f>VLOOKUP($D441,'Growth rate'!$B$3:$S$93,6,FALSE)*VLOOKUP($F441,BY_IND_Demand_Drivers!$B$5:$J$100,7,FALSE)</f>
        <v>4.6516807560277824</v>
      </c>
      <c r="L441" s="16">
        <f>VLOOKUP($D441,'Growth rate'!$B$3:$S$93,6,FALSE)*VLOOKUP($F441,BY_IND_Demand_Drivers!$B$5:$J$100,8,FALSE)</f>
        <v>0</v>
      </c>
      <c r="M441" s="16">
        <f>VLOOKUP($D441,'Growth rate'!$B$3:$S$93,6,FALSE)*VLOOKUP($F441,BY_IND_Demand_Drivers!$B$5:$J$100,9,FALSE)</f>
        <v>0</v>
      </c>
      <c r="N441" s="49">
        <f t="shared" si="38"/>
        <v>0.64999999999999991</v>
      </c>
    </row>
    <row r="442" spans="1:14">
      <c r="A442" s="16">
        <f t="shared" si="37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 t="shared" si="33"/>
        <v>2.9992611768150668</v>
      </c>
      <c r="H442" s="16">
        <f t="shared" si="34"/>
        <v>0</v>
      </c>
      <c r="I442" s="16">
        <f t="shared" si="35"/>
        <v>0</v>
      </c>
      <c r="K442" s="16">
        <f>VLOOKUP($D442,'Growth rate'!$B$3:$S$93,6,FALSE)*VLOOKUP($F442,BY_IND_Demand_Drivers!$B$5:$J$100,7,FALSE)</f>
        <v>4.7047234146118697</v>
      </c>
      <c r="L442" s="16">
        <f>VLOOKUP($D442,'Growth rate'!$B$3:$S$93,6,FALSE)*VLOOKUP($F442,BY_IND_Demand_Drivers!$B$5:$J$100,8,FALSE)</f>
        <v>0</v>
      </c>
      <c r="M442" s="16">
        <f>VLOOKUP($D442,'Growth rate'!$B$3:$S$93,6,FALSE)*VLOOKUP($F442,BY_IND_Demand_Drivers!$B$5:$J$100,9,FALSE)</f>
        <v>0</v>
      </c>
      <c r="N442" s="49">
        <f t="shared" si="38"/>
        <v>0.63749999999999996</v>
      </c>
    </row>
    <row r="443" spans="1:14">
      <c r="A443" s="16">
        <f t="shared" si="37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 t="shared" si="33"/>
        <v>2.973603795747473</v>
      </c>
      <c r="H443" s="16">
        <f t="shared" si="34"/>
        <v>0</v>
      </c>
      <c r="I443" s="16">
        <f t="shared" si="35"/>
        <v>0</v>
      </c>
      <c r="K443" s="16">
        <f>VLOOKUP($D443,'Growth rate'!$B$3:$S$93,6,FALSE)*VLOOKUP($F443,BY_IND_Demand_Drivers!$B$5:$J$100,7,FALSE)</f>
        <v>4.757766073195957</v>
      </c>
      <c r="L443" s="16">
        <f>VLOOKUP($D443,'Growth rate'!$B$3:$S$93,6,FALSE)*VLOOKUP($F443,BY_IND_Demand_Drivers!$B$5:$J$100,8,FALSE)</f>
        <v>0</v>
      </c>
      <c r="M443" s="16">
        <f>VLOOKUP($D443,'Growth rate'!$B$3:$S$93,6,FALSE)*VLOOKUP($F443,BY_IND_Demand_Drivers!$B$5:$J$100,9,FALSE)</f>
        <v>0</v>
      </c>
      <c r="N443" s="49">
        <f t="shared" si="38"/>
        <v>0.625</v>
      </c>
    </row>
    <row r="444" spans="1:14">
      <c r="A444" s="16">
        <f t="shared" si="37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 t="shared" si="33"/>
        <v>2.9466203482152769</v>
      </c>
      <c r="H444" s="16">
        <f t="shared" si="34"/>
        <v>0</v>
      </c>
      <c r="I444" s="16">
        <f t="shared" si="35"/>
        <v>0</v>
      </c>
      <c r="K444" s="16">
        <f>VLOOKUP($D444,'Growth rate'!$B$3:$S$93,6,FALSE)*VLOOKUP($F444,BY_IND_Demand_Drivers!$B$5:$J$100,7,FALSE)</f>
        <v>4.8108087317800443</v>
      </c>
      <c r="L444" s="16">
        <f>VLOOKUP($D444,'Growth rate'!$B$3:$S$93,6,FALSE)*VLOOKUP($F444,BY_IND_Demand_Drivers!$B$5:$J$100,8,FALSE)</f>
        <v>0</v>
      </c>
      <c r="M444" s="16">
        <f>VLOOKUP($D444,'Growth rate'!$B$3:$S$93,6,FALSE)*VLOOKUP($F444,BY_IND_Demand_Drivers!$B$5:$J$100,9,FALSE)</f>
        <v>0</v>
      </c>
      <c r="N444" s="49">
        <f t="shared" si="38"/>
        <v>0.61249999999999993</v>
      </c>
    </row>
    <row r="445" spans="1:14">
      <c r="A445" s="16">
        <f t="shared" si="37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 t="shared" si="33"/>
        <v>2.9183108342184787</v>
      </c>
      <c r="H445" s="16">
        <f t="shared" si="34"/>
        <v>0</v>
      </c>
      <c r="I445" s="16">
        <f t="shared" si="35"/>
        <v>0</v>
      </c>
      <c r="K445" s="16">
        <f>VLOOKUP($D445,'Growth rate'!$B$3:$S$93,6,FALSE)*VLOOKUP($F445,BY_IND_Demand_Drivers!$B$5:$J$100,7,FALSE)</f>
        <v>4.8638513903641316</v>
      </c>
      <c r="L445" s="16">
        <f>VLOOKUP($D445,'Growth rate'!$B$3:$S$93,6,FALSE)*VLOOKUP($F445,BY_IND_Demand_Drivers!$B$5:$J$100,8,FALSE)</f>
        <v>0</v>
      </c>
      <c r="M445" s="16">
        <f>VLOOKUP($D445,'Growth rate'!$B$3:$S$93,6,FALSE)*VLOOKUP($F445,BY_IND_Demand_Drivers!$B$5:$J$100,9,FALSE)</f>
        <v>0</v>
      </c>
      <c r="N445" s="49">
        <f t="shared" si="38"/>
        <v>0.6</v>
      </c>
    </row>
    <row r="446" spans="1:14">
      <c r="A446" s="16">
        <f t="shared" si="37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 t="shared" si="33"/>
        <v>2.9650038075659748</v>
      </c>
      <c r="H446" s="16">
        <f t="shared" si="34"/>
        <v>0</v>
      </c>
      <c r="I446" s="16">
        <f t="shared" si="35"/>
        <v>0</v>
      </c>
      <c r="K446" s="16">
        <f>VLOOKUP($D446,'Growth rate'!$B$3:$S$93,6,FALSE)*VLOOKUP($F446,BY_IND_Demand_Drivers!$B$5:$J$100,7,FALSE)</f>
        <v>4.9416730126099582</v>
      </c>
      <c r="L446" s="16">
        <f>VLOOKUP($D446,'Growth rate'!$B$3:$S$93,6,FALSE)*VLOOKUP($F446,BY_IND_Demand_Drivers!$B$5:$J$100,8,FALSE)</f>
        <v>0</v>
      </c>
      <c r="M446" s="16">
        <f>VLOOKUP($D446,'Growth rate'!$B$3:$S$93,6,FALSE)*VLOOKUP($F446,BY_IND_Demand_Drivers!$B$5:$J$100,9,FALSE)</f>
        <v>0</v>
      </c>
      <c r="N446" s="49">
        <f t="shared" si="38"/>
        <v>0.6</v>
      </c>
    </row>
    <row r="447" spans="1:14">
      <c r="A447" s="16">
        <f t="shared" si="37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 t="shared" si="33"/>
        <v>3.0124438684870296</v>
      </c>
      <c r="H447" s="16">
        <f t="shared" si="34"/>
        <v>0</v>
      </c>
      <c r="I447" s="16">
        <f t="shared" si="35"/>
        <v>0</v>
      </c>
      <c r="K447" s="16">
        <f>VLOOKUP($D447,'Growth rate'!$B$3:$S$93,6,FALSE)*VLOOKUP($F447,BY_IND_Demand_Drivers!$B$5:$J$100,7,FALSE)</f>
        <v>5.0207397808117165</v>
      </c>
      <c r="L447" s="16">
        <f>VLOOKUP($D447,'Growth rate'!$B$3:$S$93,6,FALSE)*VLOOKUP($F447,BY_IND_Demand_Drivers!$B$5:$J$100,8,FALSE)</f>
        <v>0</v>
      </c>
      <c r="M447" s="16">
        <f>VLOOKUP($D447,'Growth rate'!$B$3:$S$93,6,FALSE)*VLOOKUP($F447,BY_IND_Demand_Drivers!$B$5:$J$100,9,FALSE)</f>
        <v>0</v>
      </c>
      <c r="N447" s="49">
        <f t="shared" si="38"/>
        <v>0.6</v>
      </c>
    </row>
    <row r="448" spans="1:14">
      <c r="A448" s="16">
        <f t="shared" si="37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 t="shared" si="33"/>
        <v>3.0606429703828226</v>
      </c>
      <c r="H448" s="16">
        <f t="shared" si="34"/>
        <v>0</v>
      </c>
      <c r="I448" s="16">
        <f t="shared" si="35"/>
        <v>0</v>
      </c>
      <c r="K448" s="16">
        <f>VLOOKUP($D448,'Growth rate'!$B$3:$S$93,6,FALSE)*VLOOKUP($F448,BY_IND_Demand_Drivers!$B$5:$J$100,7,FALSE)</f>
        <v>5.1010716173047044</v>
      </c>
      <c r="L448" s="16">
        <f>VLOOKUP($D448,'Growth rate'!$B$3:$S$93,6,FALSE)*VLOOKUP($F448,BY_IND_Demand_Drivers!$B$5:$J$100,8,FALSE)</f>
        <v>0</v>
      </c>
      <c r="M448" s="16">
        <f>VLOOKUP($D448,'Growth rate'!$B$3:$S$93,6,FALSE)*VLOOKUP($F448,BY_IND_Demand_Drivers!$B$5:$J$100,9,FALSE)</f>
        <v>0</v>
      </c>
      <c r="N448" s="49">
        <f t="shared" si="38"/>
        <v>0.6</v>
      </c>
    </row>
    <row r="449" spans="1:14">
      <c r="A449" s="16">
        <f t="shared" si="37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 t="shared" si="33"/>
        <v>3.1096132579089479</v>
      </c>
      <c r="H449" s="16">
        <f t="shared" si="34"/>
        <v>0</v>
      </c>
      <c r="I449" s="16">
        <f t="shared" si="35"/>
        <v>0</v>
      </c>
      <c r="K449" s="16">
        <f>VLOOKUP($D449,'Growth rate'!$B$3:$S$93,6,FALSE)*VLOOKUP($F449,BY_IND_Demand_Drivers!$B$5:$J$100,7,FALSE)</f>
        <v>5.1826887631815799</v>
      </c>
      <c r="L449" s="16">
        <f>VLOOKUP($D449,'Growth rate'!$B$3:$S$93,6,FALSE)*VLOOKUP($F449,BY_IND_Demand_Drivers!$B$5:$J$100,8,FALSE)</f>
        <v>0</v>
      </c>
      <c r="M449" s="16">
        <f>VLOOKUP($D449,'Growth rate'!$B$3:$S$93,6,FALSE)*VLOOKUP($F449,BY_IND_Demand_Drivers!$B$5:$J$100,9,FALSE)</f>
        <v>0</v>
      </c>
      <c r="N449" s="49">
        <f t="shared" si="38"/>
        <v>0.6</v>
      </c>
    </row>
    <row r="450" spans="1:14">
      <c r="A450" s="16">
        <f t="shared" si="37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 t="shared" si="33"/>
        <v>3.1593670700354903</v>
      </c>
      <c r="H450" s="16">
        <f t="shared" si="34"/>
        <v>0</v>
      </c>
      <c r="I450" s="16">
        <f t="shared" si="35"/>
        <v>0</v>
      </c>
      <c r="K450" s="16">
        <f>VLOOKUP($D450,'Growth rate'!$B$3:$S$93,6,FALSE)*VLOOKUP($F450,BY_IND_Demand_Drivers!$B$5:$J$100,7,FALSE)</f>
        <v>5.265611783392484</v>
      </c>
      <c r="L450" s="16">
        <f>VLOOKUP($D450,'Growth rate'!$B$3:$S$93,6,FALSE)*VLOOKUP($F450,BY_IND_Demand_Drivers!$B$5:$J$100,8,FALSE)</f>
        <v>0</v>
      </c>
      <c r="M450" s="16">
        <f>VLOOKUP($D450,'Growth rate'!$B$3:$S$93,6,FALSE)*VLOOKUP($F450,BY_IND_Demand_Drivers!$B$5:$J$100,9,FALSE)</f>
        <v>0</v>
      </c>
      <c r="N450" s="49">
        <f t="shared" si="38"/>
        <v>0.6</v>
      </c>
    </row>
    <row r="451" spans="1:14">
      <c r="A451" s="16">
        <f t="shared" si="37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 t="shared" si="33"/>
        <v>3.2099169431560584</v>
      </c>
      <c r="H451" s="16">
        <f t="shared" si="34"/>
        <v>0</v>
      </c>
      <c r="I451" s="16">
        <f t="shared" si="35"/>
        <v>0</v>
      </c>
      <c r="K451" s="16">
        <f>VLOOKUP($D451,'Growth rate'!$B$3:$S$93,6,FALSE)*VLOOKUP($F451,BY_IND_Demand_Drivers!$B$5:$J$100,7,FALSE)</f>
        <v>5.3498615719267644</v>
      </c>
      <c r="L451" s="16">
        <f>VLOOKUP($D451,'Growth rate'!$B$3:$S$93,6,FALSE)*VLOOKUP($F451,BY_IND_Demand_Drivers!$B$5:$J$100,8,FALSE)</f>
        <v>0</v>
      </c>
      <c r="M451" s="16">
        <f>VLOOKUP($D451,'Growth rate'!$B$3:$S$93,6,FALSE)*VLOOKUP($F451,BY_IND_Demand_Drivers!$B$5:$J$100,9,FALSE)</f>
        <v>0</v>
      </c>
      <c r="N451" s="49">
        <f t="shared" si="38"/>
        <v>0.6</v>
      </c>
    </row>
    <row r="452" spans="1:14">
      <c r="A452" s="16">
        <f t="shared" si="37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 t="shared" si="33"/>
        <v>3.2612756142465558</v>
      </c>
      <c r="H452" s="16">
        <f t="shared" si="34"/>
        <v>0</v>
      </c>
      <c r="I452" s="16">
        <f t="shared" si="35"/>
        <v>0</v>
      </c>
      <c r="K452" s="16">
        <f>VLOOKUP($D452,'Growth rate'!$B$3:$S$93,6,FALSE)*VLOOKUP($F452,BY_IND_Demand_Drivers!$B$5:$J$100,7,FALSE)</f>
        <v>5.4354593570775931</v>
      </c>
      <c r="L452" s="16">
        <f>VLOOKUP($D452,'Growth rate'!$B$3:$S$93,6,FALSE)*VLOOKUP($F452,BY_IND_Demand_Drivers!$B$5:$J$100,8,FALSE)</f>
        <v>0</v>
      </c>
      <c r="M452" s="16">
        <f>VLOOKUP($D452,'Growth rate'!$B$3:$S$93,6,FALSE)*VLOOKUP($F452,BY_IND_Demand_Drivers!$B$5:$J$100,9,FALSE)</f>
        <v>0</v>
      </c>
      <c r="N452" s="49">
        <f t="shared" si="38"/>
        <v>0.6</v>
      </c>
    </row>
    <row r="453" spans="1:14">
      <c r="A453" s="16">
        <f t="shared" si="37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 t="shared" ref="G453:G516" si="39">K453*$N453</f>
        <v>3.3134560240745006</v>
      </c>
      <c r="H453" s="16">
        <f t="shared" ref="H453:H516" si="40">L453*$N453</f>
        <v>0</v>
      </c>
      <c r="I453" s="16">
        <f t="shared" ref="I453:I516" si="41">M453*$N453</f>
        <v>0</v>
      </c>
      <c r="K453" s="16">
        <f>VLOOKUP($D453,'Growth rate'!$B$3:$S$93,6,FALSE)*VLOOKUP($F453,BY_IND_Demand_Drivers!$B$5:$J$100,7,FALSE)</f>
        <v>5.5224267067908341</v>
      </c>
      <c r="L453" s="16">
        <f>VLOOKUP($D453,'Growth rate'!$B$3:$S$93,6,FALSE)*VLOOKUP($F453,BY_IND_Demand_Drivers!$B$5:$J$100,8,FALSE)</f>
        <v>0</v>
      </c>
      <c r="M453" s="16">
        <f>VLOOKUP($D453,'Growth rate'!$B$3:$S$93,6,FALSE)*VLOOKUP($F453,BY_IND_Demand_Drivers!$B$5:$J$100,9,FALSE)</f>
        <v>0</v>
      </c>
      <c r="N453" s="49">
        <f t="shared" si="38"/>
        <v>0.6</v>
      </c>
    </row>
    <row r="454" spans="1:14">
      <c r="A454" s="16">
        <f t="shared" si="37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 t="shared" si="39"/>
        <v>3.3664713204596928</v>
      </c>
      <c r="H454" s="16">
        <f t="shared" si="40"/>
        <v>0</v>
      </c>
      <c r="I454" s="16">
        <f t="shared" si="41"/>
        <v>0</v>
      </c>
      <c r="K454" s="16">
        <f>VLOOKUP($D454,'Growth rate'!$B$3:$S$93,6,FALSE)*VLOOKUP($F454,BY_IND_Demand_Drivers!$B$5:$J$100,7,FALSE)</f>
        <v>5.6107855340994881</v>
      </c>
      <c r="L454" s="16">
        <f>VLOOKUP($D454,'Growth rate'!$B$3:$S$93,6,FALSE)*VLOOKUP($F454,BY_IND_Demand_Drivers!$B$5:$J$100,8,FALSE)</f>
        <v>0</v>
      </c>
      <c r="M454" s="16">
        <f>VLOOKUP($D454,'Growth rate'!$B$3:$S$93,6,FALSE)*VLOOKUP($F454,BY_IND_Demand_Drivers!$B$5:$J$100,9,FALSE)</f>
        <v>0</v>
      </c>
      <c r="N454" s="49">
        <f t="shared" si="38"/>
        <v>0.6</v>
      </c>
    </row>
    <row r="455" spans="1:14">
      <c r="A455" s="16">
        <f t="shared" si="37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 t="shared" si="39"/>
        <v>3.4203348615870479</v>
      </c>
      <c r="H455" s="16">
        <f t="shared" si="40"/>
        <v>0</v>
      </c>
      <c r="I455" s="16">
        <f t="shared" si="41"/>
        <v>0</v>
      </c>
      <c r="K455" s="16">
        <f>VLOOKUP($D455,'Growth rate'!$B$3:$S$93,6,FALSE)*VLOOKUP($F455,BY_IND_Demand_Drivers!$B$5:$J$100,7,FALSE)</f>
        <v>5.70055810264508</v>
      </c>
      <c r="L455" s="16">
        <f>VLOOKUP($D455,'Growth rate'!$B$3:$S$93,6,FALSE)*VLOOKUP($F455,BY_IND_Demand_Drivers!$B$5:$J$100,8,FALSE)</f>
        <v>0</v>
      </c>
      <c r="M455" s="16">
        <f>VLOOKUP($D455,'Growth rate'!$B$3:$S$93,6,FALSE)*VLOOKUP($F455,BY_IND_Demand_Drivers!$B$5:$J$100,9,FALSE)</f>
        <v>0</v>
      </c>
      <c r="N455" s="49">
        <f t="shared" si="38"/>
        <v>0.6</v>
      </c>
    </row>
    <row r="456" spans="1:14">
      <c r="A456" s="16">
        <f t="shared" si="37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 t="shared" si="39"/>
        <v>3.4750602193724407</v>
      </c>
      <c r="H456" s="16">
        <f t="shared" si="40"/>
        <v>0</v>
      </c>
      <c r="I456" s="16">
        <f t="shared" si="41"/>
        <v>0</v>
      </c>
      <c r="K456" s="16">
        <f>VLOOKUP($D456,'Growth rate'!$B$3:$S$93,6,FALSE)*VLOOKUP($F456,BY_IND_Demand_Drivers!$B$5:$J$100,7,FALSE)</f>
        <v>5.7917670322874013</v>
      </c>
      <c r="L456" s="16">
        <f>VLOOKUP($D456,'Growth rate'!$B$3:$S$93,6,FALSE)*VLOOKUP($F456,BY_IND_Demand_Drivers!$B$5:$J$100,8,FALSE)</f>
        <v>0</v>
      </c>
      <c r="M456" s="16">
        <f>VLOOKUP($D456,'Growth rate'!$B$3:$S$93,6,FALSE)*VLOOKUP($F456,BY_IND_Demand_Drivers!$B$5:$J$100,9,FALSE)</f>
        <v>0</v>
      </c>
      <c r="N456" s="49">
        <f t="shared" si="38"/>
        <v>0.6</v>
      </c>
    </row>
    <row r="457" spans="1:14">
      <c r="A457" s="16">
        <f t="shared" si="37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 t="shared" si="39"/>
        <v>3.5306611828823997</v>
      </c>
      <c r="H457" s="16">
        <f t="shared" si="40"/>
        <v>0</v>
      </c>
      <c r="I457" s="16">
        <f t="shared" si="41"/>
        <v>0</v>
      </c>
      <c r="K457" s="16">
        <f>VLOOKUP($D457,'Growth rate'!$B$3:$S$93,6,FALSE)*VLOOKUP($F457,BY_IND_Demand_Drivers!$B$5:$J$100,7,FALSE)</f>
        <v>5.8844353048039997</v>
      </c>
      <c r="L457" s="16">
        <f>VLOOKUP($D457,'Growth rate'!$B$3:$S$93,6,FALSE)*VLOOKUP($F457,BY_IND_Demand_Drivers!$B$5:$J$100,8,FALSE)</f>
        <v>0</v>
      </c>
      <c r="M457" s="16">
        <f>VLOOKUP($D457,'Growth rate'!$B$3:$S$93,6,FALSE)*VLOOKUP($F457,BY_IND_Demand_Drivers!$B$5:$J$100,9,FALSE)</f>
        <v>0</v>
      </c>
      <c r="N457" s="49">
        <f t="shared" si="38"/>
        <v>0.6</v>
      </c>
    </row>
    <row r="458" spans="1:14">
      <c r="A458" s="16">
        <f t="shared" si="37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 t="shared" si="39"/>
        <v>3.587151761808518</v>
      </c>
      <c r="H458" s="16">
        <f t="shared" si="40"/>
        <v>0</v>
      </c>
      <c r="I458" s="16">
        <f t="shared" si="41"/>
        <v>0</v>
      </c>
      <c r="K458" s="16">
        <f>VLOOKUP($D458,'Growth rate'!$B$3:$S$93,6,FALSE)*VLOOKUP($F458,BY_IND_Demand_Drivers!$B$5:$J$100,7,FALSE)</f>
        <v>5.9785862696808634</v>
      </c>
      <c r="L458" s="16">
        <f>VLOOKUP($D458,'Growth rate'!$B$3:$S$93,6,FALSE)*VLOOKUP($F458,BY_IND_Demand_Drivers!$B$5:$J$100,8,FALSE)</f>
        <v>0</v>
      </c>
      <c r="M458" s="16">
        <f>VLOOKUP($D458,'Growth rate'!$B$3:$S$93,6,FALSE)*VLOOKUP($F458,BY_IND_Demand_Drivers!$B$5:$J$100,9,FALSE)</f>
        <v>0</v>
      </c>
      <c r="N458" s="49">
        <f t="shared" si="38"/>
        <v>0.6</v>
      </c>
    </row>
    <row r="459" spans="1:14">
      <c r="A459" s="16">
        <f t="shared" si="37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 t="shared" si="39"/>
        <v>3.6445461899974543</v>
      </c>
      <c r="H459" s="16">
        <f t="shared" si="40"/>
        <v>0</v>
      </c>
      <c r="I459" s="16">
        <f t="shared" si="41"/>
        <v>0</v>
      </c>
      <c r="K459" s="16">
        <f>VLOOKUP($D459,'Growth rate'!$B$3:$S$93,6,FALSE)*VLOOKUP($F459,BY_IND_Demand_Drivers!$B$5:$J$100,7,FALSE)</f>
        <v>6.0742436499957577</v>
      </c>
      <c r="L459" s="16">
        <f>VLOOKUP($D459,'Growth rate'!$B$3:$S$93,6,FALSE)*VLOOKUP($F459,BY_IND_Demand_Drivers!$B$5:$J$100,8,FALSE)</f>
        <v>0</v>
      </c>
      <c r="M459" s="16">
        <f>VLOOKUP($D459,'Growth rate'!$B$3:$S$93,6,FALSE)*VLOOKUP($F459,BY_IND_Demand_Drivers!$B$5:$J$100,9,FALSE)</f>
        <v>0</v>
      </c>
      <c r="N459" s="49">
        <f t="shared" si="38"/>
        <v>0.6</v>
      </c>
    </row>
    <row r="460" spans="1:14">
      <c r="A460" s="16">
        <f t="shared" si="37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 t="shared" si="39"/>
        <v>3.7028589290374136</v>
      </c>
      <c r="H460" s="16">
        <f t="shared" si="40"/>
        <v>0</v>
      </c>
      <c r="I460" s="16">
        <f t="shared" si="41"/>
        <v>0</v>
      </c>
      <c r="K460" s="16">
        <f>VLOOKUP($D460,'Growth rate'!$B$3:$S$93,6,FALSE)*VLOOKUP($F460,BY_IND_Demand_Drivers!$B$5:$J$100,7,FALSE)</f>
        <v>6.1714315483956899</v>
      </c>
      <c r="L460" s="16">
        <f>VLOOKUP($D460,'Growth rate'!$B$3:$S$93,6,FALSE)*VLOOKUP($F460,BY_IND_Demand_Drivers!$B$5:$J$100,8,FALSE)</f>
        <v>0</v>
      </c>
      <c r="M460" s="16">
        <f>VLOOKUP($D460,'Growth rate'!$B$3:$S$93,6,FALSE)*VLOOKUP($F460,BY_IND_Demand_Drivers!$B$5:$J$100,9,FALSE)</f>
        <v>0</v>
      </c>
      <c r="N460" s="49">
        <f t="shared" si="38"/>
        <v>0.6</v>
      </c>
    </row>
    <row r="461" spans="1:14">
      <c r="A461" s="16">
        <f t="shared" si="37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 t="shared" si="39"/>
        <v>3.7621046719020126</v>
      </c>
      <c r="H461" s="16">
        <f t="shared" si="40"/>
        <v>0</v>
      </c>
      <c r="I461" s="16">
        <f t="shared" si="41"/>
        <v>0</v>
      </c>
      <c r="K461" s="16">
        <f>VLOOKUP($D461,'Growth rate'!$B$3:$S$93,6,FALSE)*VLOOKUP($F461,BY_IND_Demand_Drivers!$B$5:$J$100,7,FALSE)</f>
        <v>6.2701744531700214</v>
      </c>
      <c r="L461" s="16">
        <f>VLOOKUP($D461,'Growth rate'!$B$3:$S$93,6,FALSE)*VLOOKUP($F461,BY_IND_Demand_Drivers!$B$5:$J$100,8,FALSE)</f>
        <v>0</v>
      </c>
      <c r="M461" s="16">
        <f>VLOOKUP($D461,'Growth rate'!$B$3:$S$93,6,FALSE)*VLOOKUP($F461,BY_IND_Demand_Drivers!$B$5:$J$100,9,FALSE)</f>
        <v>0</v>
      </c>
      <c r="N461" s="49">
        <f t="shared" si="38"/>
        <v>0.6</v>
      </c>
    </row>
    <row r="462" spans="1:14">
      <c r="A462" s="16">
        <f t="shared" si="37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 t="shared" si="39"/>
        <v>3.8222983466524445</v>
      </c>
      <c r="H462" s="16">
        <f t="shared" si="40"/>
        <v>0</v>
      </c>
      <c r="I462" s="16">
        <f t="shared" si="41"/>
        <v>0</v>
      </c>
      <c r="K462" s="16">
        <f>VLOOKUP($D462,'Growth rate'!$B$3:$S$93,6,FALSE)*VLOOKUP($F462,BY_IND_Demand_Drivers!$B$5:$J$100,7,FALSE)</f>
        <v>6.3704972444207408</v>
      </c>
      <c r="L462" s="16">
        <f>VLOOKUP($D462,'Growth rate'!$B$3:$S$93,6,FALSE)*VLOOKUP($F462,BY_IND_Demand_Drivers!$B$5:$J$100,8,FALSE)</f>
        <v>0</v>
      </c>
      <c r="M462" s="16">
        <f>VLOOKUP($D462,'Growth rate'!$B$3:$S$93,6,FALSE)*VLOOKUP($F462,BY_IND_Demand_Drivers!$B$5:$J$100,9,FALSE)</f>
        <v>0</v>
      </c>
      <c r="N462" s="49">
        <f t="shared" si="38"/>
        <v>0.6</v>
      </c>
    </row>
    <row r="463" spans="1:14">
      <c r="A463" s="16">
        <f t="shared" si="37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 t="shared" si="39"/>
        <v>3.8834551201988838</v>
      </c>
      <c r="H463" s="16">
        <f t="shared" si="40"/>
        <v>0</v>
      </c>
      <c r="I463" s="16">
        <f t="shared" si="41"/>
        <v>0</v>
      </c>
      <c r="K463" s="16">
        <f>VLOOKUP($D463,'Growth rate'!$B$3:$S$93,6,FALSE)*VLOOKUP($F463,BY_IND_Demand_Drivers!$B$5:$J$100,7,FALSE)</f>
        <v>6.4724252003314735</v>
      </c>
      <c r="L463" s="16">
        <f>VLOOKUP($D463,'Growth rate'!$B$3:$S$93,6,FALSE)*VLOOKUP($F463,BY_IND_Demand_Drivers!$B$5:$J$100,8,FALSE)</f>
        <v>0</v>
      </c>
      <c r="M463" s="16">
        <f>VLOOKUP($D463,'Growth rate'!$B$3:$S$93,6,FALSE)*VLOOKUP($F463,BY_IND_Demand_Drivers!$B$5:$J$100,9,FALSE)</f>
        <v>0</v>
      </c>
      <c r="N463" s="49">
        <f t="shared" si="38"/>
        <v>0.6</v>
      </c>
    </row>
    <row r="464" spans="1:14">
      <c r="A464" s="16">
        <f t="shared" si="37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 t="shared" si="39"/>
        <v>3.9455904021220656</v>
      </c>
      <c r="H464" s="16">
        <f t="shared" si="40"/>
        <v>0</v>
      </c>
      <c r="I464" s="16">
        <f t="shared" si="41"/>
        <v>0</v>
      </c>
      <c r="K464" s="16">
        <f>VLOOKUP($D464,'Growth rate'!$B$3:$S$93,6,FALSE)*VLOOKUP($F464,BY_IND_Demand_Drivers!$B$5:$J$100,7,FALSE)</f>
        <v>6.5759840035367763</v>
      </c>
      <c r="L464" s="16">
        <f>VLOOKUP($D464,'Growth rate'!$B$3:$S$93,6,FALSE)*VLOOKUP($F464,BY_IND_Demand_Drivers!$B$5:$J$100,8,FALSE)</f>
        <v>0</v>
      </c>
      <c r="M464" s="16">
        <f>VLOOKUP($D464,'Growth rate'!$B$3:$S$93,6,FALSE)*VLOOKUP($F464,BY_IND_Demand_Drivers!$B$5:$J$100,9,FALSE)</f>
        <v>0</v>
      </c>
      <c r="N464" s="49">
        <f t="shared" si="38"/>
        <v>0.6</v>
      </c>
    </row>
    <row r="465" spans="1:14">
      <c r="A465" s="16">
        <f t="shared" si="37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 t="shared" si="39"/>
        <v>4.0087198485560194</v>
      </c>
      <c r="H465" s="16">
        <f t="shared" si="40"/>
        <v>0</v>
      </c>
      <c r="I465" s="16">
        <f t="shared" si="41"/>
        <v>0</v>
      </c>
      <c r="K465" s="16">
        <f>VLOOKUP($D465,'Growth rate'!$B$3:$S$93,6,FALSE)*VLOOKUP($F465,BY_IND_Demand_Drivers!$B$5:$J$100,7,FALSE)</f>
        <v>6.6811997475933653</v>
      </c>
      <c r="L465" s="16">
        <f>VLOOKUP($D465,'Growth rate'!$B$3:$S$93,6,FALSE)*VLOOKUP($F465,BY_IND_Demand_Drivers!$B$5:$J$100,8,FALSE)</f>
        <v>0</v>
      </c>
      <c r="M465" s="16">
        <f>VLOOKUP($D465,'Growth rate'!$B$3:$S$93,6,FALSE)*VLOOKUP($F465,BY_IND_Demand_Drivers!$B$5:$J$100,9,FALSE)</f>
        <v>0</v>
      </c>
      <c r="N465" s="49">
        <f t="shared" si="38"/>
        <v>0.6</v>
      </c>
    </row>
    <row r="466" spans="1:14">
      <c r="A466" s="16">
        <f t="shared" si="37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 t="shared" si="39"/>
        <v>4.0728593661329153</v>
      </c>
      <c r="H466" s="16">
        <f t="shared" si="40"/>
        <v>0</v>
      </c>
      <c r="I466" s="16">
        <f t="shared" si="41"/>
        <v>0</v>
      </c>
      <c r="K466" s="16">
        <f>VLOOKUP($D466,'Growth rate'!$B$3:$S$93,6,FALSE)*VLOOKUP($F466,BY_IND_Demand_Drivers!$B$5:$J$100,7,FALSE)</f>
        <v>6.7880989435548598</v>
      </c>
      <c r="L466" s="16">
        <f>VLOOKUP($D466,'Growth rate'!$B$3:$S$93,6,FALSE)*VLOOKUP($F466,BY_IND_Demand_Drivers!$B$5:$J$100,8,FALSE)</f>
        <v>0</v>
      </c>
      <c r="M466" s="16">
        <f>VLOOKUP($D466,'Growth rate'!$B$3:$S$93,6,FALSE)*VLOOKUP($F466,BY_IND_Demand_Drivers!$B$5:$J$100,9,FALSE)</f>
        <v>0</v>
      </c>
      <c r="N466" s="49">
        <f t="shared" si="38"/>
        <v>0.6</v>
      </c>
    </row>
    <row r="467" spans="1:14">
      <c r="A467" s="16">
        <f t="shared" si="37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 t="shared" si="39"/>
        <v>4.1380251159910415</v>
      </c>
      <c r="H467" s="16">
        <f t="shared" si="40"/>
        <v>0</v>
      </c>
      <c r="I467" s="16">
        <f t="shared" si="41"/>
        <v>0</v>
      </c>
      <c r="K467" s="16">
        <f>VLOOKUP($D467,'Growth rate'!$B$3:$S$93,6,FALSE)*VLOOKUP($F467,BY_IND_Demand_Drivers!$B$5:$J$100,7,FALSE)</f>
        <v>6.8967085266517367</v>
      </c>
      <c r="L467" s="16">
        <f>VLOOKUP($D467,'Growth rate'!$B$3:$S$93,6,FALSE)*VLOOKUP($F467,BY_IND_Demand_Drivers!$B$5:$J$100,8,FALSE)</f>
        <v>0</v>
      </c>
      <c r="M467" s="16">
        <f>VLOOKUP($D467,'Growth rate'!$B$3:$S$93,6,FALSE)*VLOOKUP($F467,BY_IND_Demand_Drivers!$B$5:$J$100,9,FALSE)</f>
        <v>0</v>
      </c>
      <c r="N467" s="49">
        <f t="shared" si="38"/>
        <v>0.6</v>
      </c>
    </row>
    <row r="468" spans="1:14">
      <c r="A468" s="16">
        <f t="shared" si="37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 t="shared" si="39"/>
        <v>4.2042335178468981</v>
      </c>
      <c r="H468" s="16">
        <f t="shared" si="40"/>
        <v>0</v>
      </c>
      <c r="I468" s="16">
        <f t="shared" si="41"/>
        <v>0</v>
      </c>
      <c r="K468" s="16">
        <f>VLOOKUP($D468,'Growth rate'!$B$3:$S$93,6,FALSE)*VLOOKUP($F468,BY_IND_Demand_Drivers!$B$5:$J$100,7,FALSE)</f>
        <v>7.0070558630781639</v>
      </c>
      <c r="L468" s="16">
        <f>VLOOKUP($D468,'Growth rate'!$B$3:$S$93,6,FALSE)*VLOOKUP($F468,BY_IND_Demand_Drivers!$B$5:$J$100,8,FALSE)</f>
        <v>0</v>
      </c>
      <c r="M468" s="16">
        <f>VLOOKUP($D468,'Growth rate'!$B$3:$S$93,6,FALSE)*VLOOKUP($F468,BY_IND_Demand_Drivers!$B$5:$J$100,9,FALSE)</f>
        <v>0</v>
      </c>
      <c r="N468" s="49">
        <f t="shared" si="38"/>
        <v>0.6</v>
      </c>
    </row>
    <row r="469" spans="1:14">
      <c r="A469" s="16">
        <f t="shared" si="37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 t="shared" si="39"/>
        <v>4.2715012541324482</v>
      </c>
      <c r="H469" s="16">
        <f t="shared" si="40"/>
        <v>0</v>
      </c>
      <c r="I469" s="16">
        <f t="shared" si="41"/>
        <v>0</v>
      </c>
      <c r="K469" s="16">
        <f>VLOOKUP($D469,'Growth rate'!$B$3:$S$93,6,FALSE)*VLOOKUP($F469,BY_IND_Demand_Drivers!$B$5:$J$100,7,FALSE)</f>
        <v>7.1191687568874142</v>
      </c>
      <c r="L469" s="16">
        <f>VLOOKUP($D469,'Growth rate'!$B$3:$S$93,6,FALSE)*VLOOKUP($F469,BY_IND_Demand_Drivers!$B$5:$J$100,8,FALSE)</f>
        <v>0</v>
      </c>
      <c r="M469" s="16">
        <f>VLOOKUP($D469,'Growth rate'!$B$3:$S$93,6,FALSE)*VLOOKUP($F469,BY_IND_Demand_Drivers!$B$5:$J$100,9,FALSE)</f>
        <v>0</v>
      </c>
      <c r="N469" s="49">
        <f t="shared" si="38"/>
        <v>0.6</v>
      </c>
    </row>
    <row r="470" spans="1:14">
      <c r="A470" s="16">
        <f t="shared" si="37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 t="shared" si="39"/>
        <v>4.3398452741985682</v>
      </c>
      <c r="H470" s="16">
        <f t="shared" si="40"/>
        <v>0</v>
      </c>
      <c r="I470" s="16">
        <f t="shared" si="41"/>
        <v>0</v>
      </c>
      <c r="K470" s="16">
        <f>VLOOKUP($D470,'Growth rate'!$B$3:$S$93,6,FALSE)*VLOOKUP($F470,BY_IND_Demand_Drivers!$B$5:$J$100,7,FALSE)</f>
        <v>7.2330754569976143</v>
      </c>
      <c r="L470" s="16">
        <f>VLOOKUP($D470,'Growth rate'!$B$3:$S$93,6,FALSE)*VLOOKUP($F470,BY_IND_Demand_Drivers!$B$5:$J$100,8,FALSE)</f>
        <v>0</v>
      </c>
      <c r="M470" s="16">
        <f>VLOOKUP($D470,'Growth rate'!$B$3:$S$93,6,FALSE)*VLOOKUP($F470,BY_IND_Demand_Drivers!$B$5:$J$100,9,FALSE)</f>
        <v>0</v>
      </c>
      <c r="N470" s="49">
        <f t="shared" si="38"/>
        <v>0.6</v>
      </c>
    </row>
    <row r="471" spans="1:14">
      <c r="A471" s="16">
        <f t="shared" ref="A471:A534" si="42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 t="shared" si="39"/>
        <v>4.4092827985857443</v>
      </c>
      <c r="H471" s="16">
        <f t="shared" si="40"/>
        <v>0</v>
      </c>
      <c r="I471" s="16">
        <f t="shared" si="41"/>
        <v>0</v>
      </c>
      <c r="K471" s="16">
        <f>VLOOKUP($D471,'Growth rate'!$B$3:$S$93,6,FALSE)*VLOOKUP($F471,BY_IND_Demand_Drivers!$B$5:$J$100,7,FALSE)</f>
        <v>7.3488046643095748</v>
      </c>
      <c r="L471" s="16">
        <f>VLOOKUP($D471,'Growth rate'!$B$3:$S$93,6,FALSE)*VLOOKUP($F471,BY_IND_Demand_Drivers!$B$5:$J$100,8,FALSE)</f>
        <v>0</v>
      </c>
      <c r="M471" s="16">
        <f>VLOOKUP($D471,'Growth rate'!$B$3:$S$93,6,FALSE)*VLOOKUP($F471,BY_IND_Demand_Drivers!$B$5:$J$100,9,FALSE)</f>
        <v>0</v>
      </c>
      <c r="N471" s="49">
        <f t="shared" si="38"/>
        <v>0.6</v>
      </c>
    </row>
    <row r="472" spans="1:14">
      <c r="A472" s="16">
        <f t="shared" si="42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 t="shared" si="39"/>
        <v>4.4798313233631166</v>
      </c>
      <c r="H472" s="16">
        <f t="shared" si="40"/>
        <v>0</v>
      </c>
      <c r="I472" s="16">
        <f t="shared" si="41"/>
        <v>0</v>
      </c>
      <c r="K472" s="16">
        <f>VLOOKUP($D472,'Growth rate'!$B$3:$S$93,6,FALSE)*VLOOKUP($F472,BY_IND_Demand_Drivers!$B$5:$J$100,7,FALSE)</f>
        <v>7.4663855389385274</v>
      </c>
      <c r="L472" s="16">
        <f>VLOOKUP($D472,'Growth rate'!$B$3:$S$93,6,FALSE)*VLOOKUP($F472,BY_IND_Demand_Drivers!$B$5:$J$100,8,FALSE)</f>
        <v>0</v>
      </c>
      <c r="M472" s="16">
        <f>VLOOKUP($D472,'Growth rate'!$B$3:$S$93,6,FALSE)*VLOOKUP($F472,BY_IND_Demand_Drivers!$B$5:$J$100,9,FALSE)</f>
        <v>0</v>
      </c>
      <c r="N472" s="49">
        <f t="shared" si="38"/>
        <v>0.6</v>
      </c>
    </row>
    <row r="473" spans="1:14">
      <c r="A473" s="16">
        <f t="shared" si="42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 t="shared" si="39"/>
        <v>4.5515086245369263</v>
      </c>
      <c r="H473" s="16">
        <f t="shared" si="40"/>
        <v>0</v>
      </c>
      <c r="I473" s="16">
        <f t="shared" si="41"/>
        <v>0</v>
      </c>
      <c r="K473" s="16">
        <f>VLOOKUP($D473,'Growth rate'!$B$3:$S$93,6,FALSE)*VLOOKUP($F473,BY_IND_Demand_Drivers!$B$5:$J$100,7,FALSE)</f>
        <v>7.5858477075615447</v>
      </c>
      <c r="L473" s="16">
        <f>VLOOKUP($D473,'Growth rate'!$B$3:$S$93,6,FALSE)*VLOOKUP($F473,BY_IND_Demand_Drivers!$B$5:$J$100,8,FALSE)</f>
        <v>0</v>
      </c>
      <c r="M473" s="16">
        <f>VLOOKUP($D473,'Growth rate'!$B$3:$S$93,6,FALSE)*VLOOKUP($F473,BY_IND_Demand_Drivers!$B$5:$J$100,9,FALSE)</f>
        <v>0</v>
      </c>
      <c r="N473" s="49">
        <f t="shared" si="38"/>
        <v>0.6</v>
      </c>
    </row>
    <row r="474" spans="1:14">
      <c r="A474" s="16">
        <f t="shared" si="42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 t="shared" si="39"/>
        <v>4.6243327625295176</v>
      </c>
      <c r="H474" s="16">
        <f t="shared" si="40"/>
        <v>0</v>
      </c>
      <c r="I474" s="16">
        <f t="shared" si="41"/>
        <v>0</v>
      </c>
      <c r="K474" s="16">
        <f>VLOOKUP($D474,'Growth rate'!$B$3:$S$93,6,FALSE)*VLOOKUP($F474,BY_IND_Demand_Drivers!$B$5:$J$100,7,FALSE)</f>
        <v>7.7072212708825303</v>
      </c>
      <c r="L474" s="16">
        <f>VLOOKUP($D474,'Growth rate'!$B$3:$S$93,6,FALSE)*VLOOKUP($F474,BY_IND_Demand_Drivers!$B$5:$J$100,8,FALSE)</f>
        <v>0</v>
      </c>
      <c r="M474" s="16">
        <f>VLOOKUP($D474,'Growth rate'!$B$3:$S$93,6,FALSE)*VLOOKUP($F474,BY_IND_Demand_Drivers!$B$5:$J$100,9,FALSE)</f>
        <v>0</v>
      </c>
      <c r="N474" s="49">
        <f t="shared" si="38"/>
        <v>0.6</v>
      </c>
    </row>
    <row r="475" spans="1:14">
      <c r="A475" s="16">
        <f t="shared" si="42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 t="shared" si="39"/>
        <v>4.6983220867299904</v>
      </c>
      <c r="H475" s="16">
        <f t="shared" si="40"/>
        <v>0</v>
      </c>
      <c r="I475" s="16">
        <f t="shared" si="41"/>
        <v>0</v>
      </c>
      <c r="K475" s="16">
        <f>VLOOKUP($D475,'Growth rate'!$B$3:$S$93,6,FALSE)*VLOOKUP($F475,BY_IND_Demand_Drivers!$B$5:$J$100,7,FALSE)</f>
        <v>7.8305368112166507</v>
      </c>
      <c r="L475" s="16">
        <f>VLOOKUP($D475,'Growth rate'!$B$3:$S$93,6,FALSE)*VLOOKUP($F475,BY_IND_Demand_Drivers!$B$5:$J$100,8,FALSE)</f>
        <v>0</v>
      </c>
      <c r="M475" s="16">
        <f>VLOOKUP($D475,'Growth rate'!$B$3:$S$93,6,FALSE)*VLOOKUP($F475,BY_IND_Demand_Drivers!$B$5:$J$100,9,FALSE)</f>
        <v>0</v>
      </c>
      <c r="N475" s="49">
        <f t="shared" si="38"/>
        <v>0.6</v>
      </c>
    </row>
    <row r="476" spans="1:14">
      <c r="A476" s="16">
        <f t="shared" si="42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 t="shared" si="39"/>
        <v>4.7734952401176702</v>
      </c>
      <c r="H476" s="16">
        <f t="shared" si="40"/>
        <v>0</v>
      </c>
      <c r="I476" s="16">
        <f t="shared" si="41"/>
        <v>0</v>
      </c>
      <c r="K476" s="16">
        <f>VLOOKUP($D476,'Growth rate'!$B$3:$S$93,6,FALSE)*VLOOKUP($F476,BY_IND_Demand_Drivers!$B$5:$J$100,7,FALSE)</f>
        <v>7.9558254001961171</v>
      </c>
      <c r="L476" s="16">
        <f>VLOOKUP($D476,'Growth rate'!$B$3:$S$93,6,FALSE)*VLOOKUP($F476,BY_IND_Demand_Drivers!$B$5:$J$100,8,FALSE)</f>
        <v>0</v>
      </c>
      <c r="M476" s="16">
        <f>VLOOKUP($D476,'Growth rate'!$B$3:$S$93,6,FALSE)*VLOOKUP($F476,BY_IND_Demand_Drivers!$B$5:$J$100,9,FALSE)</f>
        <v>0</v>
      </c>
      <c r="N476" s="49">
        <f t="shared" si="38"/>
        <v>0.6</v>
      </c>
    </row>
    <row r="477" spans="1:14">
      <c r="A477" s="16">
        <f t="shared" si="42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 t="shared" si="39"/>
        <v>4.8498711639595538</v>
      </c>
      <c r="H477" s="16">
        <f t="shared" si="40"/>
        <v>0</v>
      </c>
      <c r="I477" s="16">
        <f t="shared" si="41"/>
        <v>0</v>
      </c>
      <c r="K477" s="16">
        <f>VLOOKUP($D477,'Growth rate'!$B$3:$S$93,6,FALSE)*VLOOKUP($F477,BY_IND_Demand_Drivers!$B$5:$J$100,7,FALSE)</f>
        <v>8.0831186065992569</v>
      </c>
      <c r="L477" s="16">
        <f>VLOOKUP($D477,'Growth rate'!$B$3:$S$93,6,FALSE)*VLOOKUP($F477,BY_IND_Demand_Drivers!$B$5:$J$100,8,FALSE)</f>
        <v>0</v>
      </c>
      <c r="M477" s="16">
        <f>VLOOKUP($D477,'Growth rate'!$B$3:$S$93,6,FALSE)*VLOOKUP($F477,BY_IND_Demand_Drivers!$B$5:$J$100,9,FALSE)</f>
        <v>0</v>
      </c>
      <c r="N477" s="49">
        <f t="shared" si="38"/>
        <v>0.6</v>
      </c>
    </row>
    <row r="478" spans="1:14">
      <c r="A478" s="16">
        <f t="shared" si="42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 t="shared" si="39"/>
        <v>4.927469102582906</v>
      </c>
      <c r="H478" s="16">
        <f t="shared" si="40"/>
        <v>0</v>
      </c>
      <c r="I478" s="16">
        <f t="shared" si="41"/>
        <v>0</v>
      </c>
      <c r="K478" s="16">
        <f>VLOOKUP($D478,'Growth rate'!$B$3:$S$93,6,FALSE)*VLOOKUP($F478,BY_IND_Demand_Drivers!$B$5:$J$100,7,FALSE)</f>
        <v>8.2124485043048434</v>
      </c>
      <c r="L478" s="16">
        <f>VLOOKUP($D478,'Growth rate'!$B$3:$S$93,6,FALSE)*VLOOKUP($F478,BY_IND_Demand_Drivers!$B$5:$J$100,8,FALSE)</f>
        <v>0</v>
      </c>
      <c r="M478" s="16">
        <f>VLOOKUP($D478,'Growth rate'!$B$3:$S$93,6,FALSE)*VLOOKUP($F478,BY_IND_Demand_Drivers!$B$5:$J$100,9,FALSE)</f>
        <v>0</v>
      </c>
      <c r="N478" s="49">
        <f t="shared" si="38"/>
        <v>0.6</v>
      </c>
    </row>
    <row r="479" spans="1:14">
      <c r="A479" s="16">
        <f t="shared" si="42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 t="shared" si="39"/>
        <v>5.0063086082242316</v>
      </c>
      <c r="H479" s="16">
        <f t="shared" si="40"/>
        <v>0</v>
      </c>
      <c r="I479" s="16">
        <f t="shared" si="41"/>
        <v>0</v>
      </c>
      <c r="K479" s="16">
        <f>VLOOKUP($D479,'Growth rate'!$B$3:$S$93,6,FALSE)*VLOOKUP($F479,BY_IND_Demand_Drivers!$B$5:$J$100,7,FALSE)</f>
        <v>8.3438476803737203</v>
      </c>
      <c r="L479" s="16">
        <f>VLOOKUP($D479,'Growth rate'!$B$3:$S$93,6,FALSE)*VLOOKUP($F479,BY_IND_Demand_Drivers!$B$5:$J$100,8,FALSE)</f>
        <v>0</v>
      </c>
      <c r="M479" s="16">
        <f>VLOOKUP($D479,'Growth rate'!$B$3:$S$93,6,FALSE)*VLOOKUP($F479,BY_IND_Demand_Drivers!$B$5:$J$100,9,FALSE)</f>
        <v>0</v>
      </c>
      <c r="N479" s="49">
        <f t="shared" si="38"/>
        <v>0.6</v>
      </c>
    </row>
    <row r="480" spans="1:14">
      <c r="A480" s="16">
        <f t="shared" si="42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 t="shared" si="39"/>
        <v>5.0864095459558216</v>
      </c>
      <c r="H480" s="16">
        <f t="shared" si="40"/>
        <v>0</v>
      </c>
      <c r="I480" s="16">
        <f t="shared" si="41"/>
        <v>0</v>
      </c>
      <c r="K480" s="16">
        <f>VLOOKUP($D480,'Growth rate'!$B$3:$S$93,6,FALSE)*VLOOKUP($F480,BY_IND_Demand_Drivers!$B$5:$J$100,7,FALSE)</f>
        <v>8.4773492432597024</v>
      </c>
      <c r="L480" s="16">
        <f>VLOOKUP($D480,'Growth rate'!$B$3:$S$93,6,FALSE)*VLOOKUP($F480,BY_IND_Demand_Drivers!$B$5:$J$100,8,FALSE)</f>
        <v>0</v>
      </c>
      <c r="M480" s="16">
        <f>VLOOKUP($D480,'Growth rate'!$B$3:$S$93,6,FALSE)*VLOOKUP($F480,BY_IND_Demand_Drivers!$B$5:$J$100,9,FALSE)</f>
        <v>0</v>
      </c>
      <c r="N480" s="49">
        <f t="shared" si="38"/>
        <v>0.6</v>
      </c>
    </row>
    <row r="481" spans="1:14">
      <c r="A481" s="16">
        <f t="shared" si="42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 t="shared" si="39"/>
        <v>5.1677920986911143</v>
      </c>
      <c r="H481" s="16">
        <f t="shared" si="40"/>
        <v>0</v>
      </c>
      <c r="I481" s="16">
        <f t="shared" si="41"/>
        <v>0</v>
      </c>
      <c r="K481" s="16">
        <f>VLOOKUP($D481,'Growth rate'!$B$3:$S$93,6,FALSE)*VLOOKUP($F481,BY_IND_Demand_Drivers!$B$5:$J$100,7,FALSE)</f>
        <v>8.6129868311518578</v>
      </c>
      <c r="L481" s="16">
        <f>VLOOKUP($D481,'Growth rate'!$B$3:$S$93,6,FALSE)*VLOOKUP($F481,BY_IND_Demand_Drivers!$B$5:$J$100,8,FALSE)</f>
        <v>0</v>
      </c>
      <c r="M481" s="16">
        <f>VLOOKUP($D481,'Growth rate'!$B$3:$S$93,6,FALSE)*VLOOKUP($F481,BY_IND_Demand_Drivers!$B$5:$J$100,9,FALSE)</f>
        <v>0</v>
      </c>
      <c r="N481" s="49">
        <f t="shared" si="38"/>
        <v>0.6</v>
      </c>
    </row>
    <row r="482" spans="1:14">
      <c r="A482" s="16">
        <f t="shared" si="42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 t="shared" si="39"/>
        <v>5.2504767722701722</v>
      </c>
      <c r="H482" s="16">
        <f t="shared" si="40"/>
        <v>0</v>
      </c>
      <c r="I482" s="16">
        <f t="shared" si="41"/>
        <v>0</v>
      </c>
      <c r="K482" s="16">
        <f>VLOOKUP($D482,'Growth rate'!$B$3:$S$93,6,FALSE)*VLOOKUP($F482,BY_IND_Demand_Drivers!$B$5:$J$100,7,FALSE)</f>
        <v>8.7507946204502876</v>
      </c>
      <c r="L482" s="16">
        <f>VLOOKUP($D482,'Growth rate'!$B$3:$S$93,6,FALSE)*VLOOKUP($F482,BY_IND_Demand_Drivers!$B$5:$J$100,8,FALSE)</f>
        <v>0</v>
      </c>
      <c r="M482" s="16">
        <f>VLOOKUP($D482,'Growth rate'!$B$3:$S$93,6,FALSE)*VLOOKUP($F482,BY_IND_Demand_Drivers!$B$5:$J$100,9,FALSE)</f>
        <v>0</v>
      </c>
      <c r="N482" s="49">
        <f t="shared" si="38"/>
        <v>0.6</v>
      </c>
    </row>
    <row r="483" spans="1:14">
      <c r="A483" s="16">
        <f t="shared" si="42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 t="shared" si="39"/>
        <v>5.3344844006264962</v>
      </c>
      <c r="H483" s="16">
        <f t="shared" si="40"/>
        <v>0</v>
      </c>
      <c r="I483" s="16">
        <f t="shared" si="41"/>
        <v>0</v>
      </c>
      <c r="K483" s="16">
        <f>VLOOKUP($D483,'Growth rate'!$B$3:$S$93,6,FALSE)*VLOOKUP($F483,BY_IND_Demand_Drivers!$B$5:$J$100,7,FALSE)</f>
        <v>8.8908073343774934</v>
      </c>
      <c r="L483" s="16">
        <f>VLOOKUP($D483,'Growth rate'!$B$3:$S$93,6,FALSE)*VLOOKUP($F483,BY_IND_Demand_Drivers!$B$5:$J$100,8,FALSE)</f>
        <v>0</v>
      </c>
      <c r="M483" s="16">
        <f>VLOOKUP($D483,'Growth rate'!$B$3:$S$93,6,FALSE)*VLOOKUP($F483,BY_IND_Demand_Drivers!$B$5:$J$100,9,FALSE)</f>
        <v>0</v>
      </c>
      <c r="N483" s="49">
        <f t="shared" si="38"/>
        <v>0.6</v>
      </c>
    </row>
    <row r="484" spans="1:14">
      <c r="A484" s="16">
        <f t="shared" si="42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 t="shared" si="39"/>
        <v>5.4198361510365194</v>
      </c>
      <c r="H484" s="16">
        <f t="shared" si="40"/>
        <v>0</v>
      </c>
      <c r="I484" s="16">
        <f t="shared" si="41"/>
        <v>0</v>
      </c>
      <c r="K484" s="16">
        <f>VLOOKUP($D484,'Growth rate'!$B$3:$S$93,6,FALSE)*VLOOKUP($F484,BY_IND_Demand_Drivers!$B$5:$J$100,7,FALSE)</f>
        <v>9.033060251727532</v>
      </c>
      <c r="L484" s="16">
        <f>VLOOKUP($D484,'Growth rate'!$B$3:$S$93,6,FALSE)*VLOOKUP($F484,BY_IND_Demand_Drivers!$B$5:$J$100,8,FALSE)</f>
        <v>0</v>
      </c>
      <c r="M484" s="16">
        <f>VLOOKUP($D484,'Growth rate'!$B$3:$S$93,6,FALSE)*VLOOKUP($F484,BY_IND_Demand_Drivers!$B$5:$J$100,9,FALSE)</f>
        <v>0</v>
      </c>
      <c r="N484" s="49">
        <f t="shared" si="38"/>
        <v>0.6</v>
      </c>
    </row>
    <row r="485" spans="1:14">
      <c r="A485" s="16">
        <f t="shared" si="42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 t="shared" si="39"/>
        <v>5.5065535294531038</v>
      </c>
      <c r="H485" s="16">
        <f t="shared" si="40"/>
        <v>0</v>
      </c>
      <c r="I485" s="16">
        <f t="shared" si="41"/>
        <v>0</v>
      </c>
      <c r="K485" s="16">
        <f>VLOOKUP($D485,'Growth rate'!$B$3:$S$93,6,FALSE)*VLOOKUP($F485,BY_IND_Demand_Drivers!$B$5:$J$100,7,FALSE)</f>
        <v>9.1775892157551731</v>
      </c>
      <c r="L485" s="16">
        <f>VLOOKUP($D485,'Growth rate'!$B$3:$S$93,6,FALSE)*VLOOKUP($F485,BY_IND_Demand_Drivers!$B$5:$J$100,8,FALSE)</f>
        <v>0</v>
      </c>
      <c r="M485" s="16">
        <f>VLOOKUP($D485,'Growth rate'!$B$3:$S$93,6,FALSE)*VLOOKUP($F485,BY_IND_Demand_Drivers!$B$5:$J$100,9,FALSE)</f>
        <v>0</v>
      </c>
      <c r="N485" s="49">
        <f t="shared" ref="N485:N501" si="43">N403</f>
        <v>0.6</v>
      </c>
    </row>
    <row r="486" spans="1:14">
      <c r="A486" s="16">
        <f t="shared" si="42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 t="shared" si="39"/>
        <v>5.5946583859243537</v>
      </c>
      <c r="H486" s="16">
        <f t="shared" si="40"/>
        <v>0</v>
      </c>
      <c r="I486" s="16">
        <f t="shared" si="41"/>
        <v>0</v>
      </c>
      <c r="K486" s="16">
        <f>VLOOKUP($D486,'Growth rate'!$B$3:$S$93,6,FALSE)*VLOOKUP($F486,BY_IND_Demand_Drivers!$B$5:$J$100,7,FALSE)</f>
        <v>9.3244306432072559</v>
      </c>
      <c r="L486" s="16">
        <f>VLOOKUP($D486,'Growth rate'!$B$3:$S$93,6,FALSE)*VLOOKUP($F486,BY_IND_Demand_Drivers!$B$5:$J$100,8,FALSE)</f>
        <v>0</v>
      </c>
      <c r="M486" s="16">
        <f>VLOOKUP($D486,'Growth rate'!$B$3:$S$93,6,FALSE)*VLOOKUP($F486,BY_IND_Demand_Drivers!$B$5:$J$100,9,FALSE)</f>
        <v>0</v>
      </c>
      <c r="N486" s="49">
        <f t="shared" si="43"/>
        <v>0.6</v>
      </c>
    </row>
    <row r="487" spans="1:14">
      <c r="A487" s="16">
        <f t="shared" si="42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 t="shared" si="39"/>
        <v>5.6841729200991447</v>
      </c>
      <c r="H487" s="16">
        <f t="shared" si="40"/>
        <v>0</v>
      </c>
      <c r="I487" s="16">
        <f t="shared" si="41"/>
        <v>0</v>
      </c>
      <c r="K487" s="16">
        <f>VLOOKUP($D487,'Growth rate'!$B$3:$S$93,6,FALSE)*VLOOKUP($F487,BY_IND_Demand_Drivers!$B$5:$J$100,7,FALSE)</f>
        <v>9.4736215334985747</v>
      </c>
      <c r="L487" s="16">
        <f>VLOOKUP($D487,'Growth rate'!$B$3:$S$93,6,FALSE)*VLOOKUP($F487,BY_IND_Demand_Drivers!$B$5:$J$100,8,FALSE)</f>
        <v>0</v>
      </c>
      <c r="M487" s="16">
        <f>VLOOKUP($D487,'Growth rate'!$B$3:$S$93,6,FALSE)*VLOOKUP($F487,BY_IND_Demand_Drivers!$B$5:$J$100,9,FALSE)</f>
        <v>0</v>
      </c>
      <c r="N487" s="49">
        <f t="shared" si="43"/>
        <v>0.6</v>
      </c>
    </row>
    <row r="488" spans="1:14">
      <c r="A488" s="16">
        <f t="shared" si="42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 t="shared" si="39"/>
        <v>5.7751196868207302</v>
      </c>
      <c r="H488" s="16">
        <f t="shared" si="40"/>
        <v>0</v>
      </c>
      <c r="I488" s="16">
        <f t="shared" si="41"/>
        <v>0</v>
      </c>
      <c r="K488" s="16">
        <f>VLOOKUP($D488,'Growth rate'!$B$3:$S$93,6,FALSE)*VLOOKUP($F488,BY_IND_Demand_Drivers!$B$5:$J$100,7,FALSE)</f>
        <v>9.6251994780345509</v>
      </c>
      <c r="L488" s="16">
        <f>VLOOKUP($D488,'Growth rate'!$B$3:$S$93,6,FALSE)*VLOOKUP($F488,BY_IND_Demand_Drivers!$B$5:$J$100,8,FALSE)</f>
        <v>0</v>
      </c>
      <c r="M488" s="16">
        <f>VLOOKUP($D488,'Growth rate'!$B$3:$S$93,6,FALSE)*VLOOKUP($F488,BY_IND_Demand_Drivers!$B$5:$J$100,9,FALSE)</f>
        <v>0</v>
      </c>
      <c r="N488" s="49">
        <f t="shared" si="43"/>
        <v>0.6</v>
      </c>
    </row>
    <row r="489" spans="1:14">
      <c r="A489" s="16">
        <f t="shared" si="42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 t="shared" si="39"/>
        <v>5.8675216018098615</v>
      </c>
      <c r="H489" s="16">
        <f t="shared" si="40"/>
        <v>0</v>
      </c>
      <c r="I489" s="16">
        <f t="shared" si="41"/>
        <v>0</v>
      </c>
      <c r="K489" s="16">
        <f>VLOOKUP($D489,'Growth rate'!$B$3:$S$93,6,FALSE)*VLOOKUP($F489,BY_IND_Demand_Drivers!$B$5:$J$100,7,FALSE)</f>
        <v>9.7792026696831034</v>
      </c>
      <c r="L489" s="16">
        <f>VLOOKUP($D489,'Growth rate'!$B$3:$S$93,6,FALSE)*VLOOKUP($F489,BY_IND_Demand_Drivers!$B$5:$J$100,8,FALSE)</f>
        <v>0</v>
      </c>
      <c r="M489" s="16">
        <f>VLOOKUP($D489,'Growth rate'!$B$3:$S$93,6,FALSE)*VLOOKUP($F489,BY_IND_Demand_Drivers!$B$5:$J$100,9,FALSE)</f>
        <v>0</v>
      </c>
      <c r="N489" s="49">
        <f t="shared" si="43"/>
        <v>0.6</v>
      </c>
    </row>
    <row r="490" spans="1:14">
      <c r="A490" s="16">
        <f t="shared" si="42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 t="shared" si="39"/>
        <v>5.9614019474388211</v>
      </c>
      <c r="H490" s="16">
        <f t="shared" si="40"/>
        <v>0</v>
      </c>
      <c r="I490" s="16">
        <f t="shared" si="41"/>
        <v>0</v>
      </c>
      <c r="K490" s="16">
        <f>VLOOKUP($D490,'Growth rate'!$B$3:$S$93,6,FALSE)*VLOOKUP($F490,BY_IND_Demand_Drivers!$B$5:$J$100,7,FALSE)</f>
        <v>9.9356699123980352</v>
      </c>
      <c r="L490" s="16">
        <f>VLOOKUP($D490,'Growth rate'!$B$3:$S$93,6,FALSE)*VLOOKUP($F490,BY_IND_Demand_Drivers!$B$5:$J$100,8,FALSE)</f>
        <v>0</v>
      </c>
      <c r="M490" s="16">
        <f>VLOOKUP($D490,'Growth rate'!$B$3:$S$93,6,FALSE)*VLOOKUP($F490,BY_IND_Demand_Drivers!$B$5:$J$100,9,FALSE)</f>
        <v>0</v>
      </c>
      <c r="N490" s="49">
        <f t="shared" si="43"/>
        <v>0.6</v>
      </c>
    </row>
    <row r="491" spans="1:14">
      <c r="A491" s="16">
        <f t="shared" si="42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 t="shared" si="39"/>
        <v>6.0567843785978424</v>
      </c>
      <c r="H491" s="16">
        <f t="shared" si="40"/>
        <v>0</v>
      </c>
      <c r="I491" s="16">
        <f t="shared" si="41"/>
        <v>0</v>
      </c>
      <c r="K491" s="16">
        <f>VLOOKUP($D491,'Growth rate'!$B$3:$S$93,6,FALSE)*VLOOKUP($F491,BY_IND_Demand_Drivers!$B$5:$J$100,7,FALSE)</f>
        <v>10.094640630996404</v>
      </c>
      <c r="L491" s="16">
        <f>VLOOKUP($D491,'Growth rate'!$B$3:$S$93,6,FALSE)*VLOOKUP($F491,BY_IND_Demand_Drivers!$B$5:$J$100,8,FALSE)</f>
        <v>0</v>
      </c>
      <c r="M491" s="16">
        <f>VLOOKUP($D491,'Growth rate'!$B$3:$S$93,6,FALSE)*VLOOKUP($F491,BY_IND_Demand_Drivers!$B$5:$J$100,9,FALSE)</f>
        <v>0</v>
      </c>
      <c r="N491" s="49">
        <f t="shared" si="43"/>
        <v>0.6</v>
      </c>
    </row>
    <row r="492" spans="1:14">
      <c r="A492" s="16">
        <f t="shared" si="42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 t="shared" si="39"/>
        <v>6.1536929286554063</v>
      </c>
      <c r="H492" s="16">
        <f t="shared" si="40"/>
        <v>0</v>
      </c>
      <c r="I492" s="16">
        <f t="shared" si="41"/>
        <v>0</v>
      </c>
      <c r="K492" s="16">
        <f>VLOOKUP($D492,'Growth rate'!$B$3:$S$93,6,FALSE)*VLOOKUP($F492,BY_IND_Demand_Drivers!$B$5:$J$100,7,FALSE)</f>
        <v>10.256154881092344</v>
      </c>
      <c r="L492" s="16">
        <f>VLOOKUP($D492,'Growth rate'!$B$3:$S$93,6,FALSE)*VLOOKUP($F492,BY_IND_Demand_Drivers!$B$5:$J$100,8,FALSE)</f>
        <v>0</v>
      </c>
      <c r="M492" s="16">
        <f>VLOOKUP($D492,'Growth rate'!$B$3:$S$93,6,FALSE)*VLOOKUP($F492,BY_IND_Demand_Drivers!$B$5:$J$100,9,FALSE)</f>
        <v>0</v>
      </c>
      <c r="N492" s="49">
        <f t="shared" si="43"/>
        <v>0.6</v>
      </c>
    </row>
    <row r="493" spans="1:14">
      <c r="A493" s="16">
        <f t="shared" si="42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 t="shared" si="39"/>
        <v>6.2521520155138939</v>
      </c>
      <c r="H493" s="16">
        <f t="shared" si="40"/>
        <v>0</v>
      </c>
      <c r="I493" s="16">
        <f t="shared" si="41"/>
        <v>0</v>
      </c>
      <c r="K493" s="16">
        <f>VLOOKUP($D493,'Growth rate'!$B$3:$S$93,6,FALSE)*VLOOKUP($F493,BY_IND_Demand_Drivers!$B$5:$J$100,7,FALSE)</f>
        <v>10.420253359189823</v>
      </c>
      <c r="L493" s="16">
        <f>VLOOKUP($D493,'Growth rate'!$B$3:$S$93,6,FALSE)*VLOOKUP($F493,BY_IND_Demand_Drivers!$B$5:$J$100,8,FALSE)</f>
        <v>0</v>
      </c>
      <c r="M493" s="16">
        <f>VLOOKUP($D493,'Growth rate'!$B$3:$S$93,6,FALSE)*VLOOKUP($F493,BY_IND_Demand_Drivers!$B$5:$J$100,9,FALSE)</f>
        <v>0</v>
      </c>
      <c r="N493" s="49">
        <f t="shared" si="43"/>
        <v>0.6</v>
      </c>
    </row>
    <row r="494" spans="1:14">
      <c r="A494" s="16">
        <f t="shared" si="42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 t="shared" si="39"/>
        <v>6.3521864477621159</v>
      </c>
      <c r="H494" s="16">
        <f t="shared" si="40"/>
        <v>0</v>
      </c>
      <c r="I494" s="16">
        <f t="shared" si="41"/>
        <v>0</v>
      </c>
      <c r="K494" s="16">
        <f>VLOOKUP($D494,'Growth rate'!$B$3:$S$93,6,FALSE)*VLOOKUP($F494,BY_IND_Demand_Drivers!$B$5:$J$100,7,FALSE)</f>
        <v>10.586977412936861</v>
      </c>
      <c r="L494" s="16">
        <f>VLOOKUP($D494,'Growth rate'!$B$3:$S$93,6,FALSE)*VLOOKUP($F494,BY_IND_Demand_Drivers!$B$5:$J$100,8,FALSE)</f>
        <v>0</v>
      </c>
      <c r="M494" s="16">
        <f>VLOOKUP($D494,'Growth rate'!$B$3:$S$93,6,FALSE)*VLOOKUP($F494,BY_IND_Demand_Drivers!$B$5:$J$100,9,FALSE)</f>
        <v>0</v>
      </c>
      <c r="N494" s="49">
        <f t="shared" si="43"/>
        <v>0.6</v>
      </c>
    </row>
    <row r="495" spans="1:14">
      <c r="A495" s="16">
        <f t="shared" si="42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 t="shared" si="39"/>
        <v>6.4538214309263102</v>
      </c>
      <c r="H495" s="16">
        <f t="shared" si="40"/>
        <v>0</v>
      </c>
      <c r="I495" s="16">
        <f t="shared" si="41"/>
        <v>0</v>
      </c>
      <c r="K495" s="16">
        <f>VLOOKUP($D495,'Growth rate'!$B$3:$S$93,6,FALSE)*VLOOKUP($F495,BY_IND_Demand_Drivers!$B$5:$J$100,7,FALSE)</f>
        <v>10.756369051543851</v>
      </c>
      <c r="L495" s="16">
        <f>VLOOKUP($D495,'Growth rate'!$B$3:$S$93,6,FALSE)*VLOOKUP($F495,BY_IND_Demand_Drivers!$B$5:$J$100,8,FALSE)</f>
        <v>0</v>
      </c>
      <c r="M495" s="16">
        <f>VLOOKUP($D495,'Growth rate'!$B$3:$S$93,6,FALSE)*VLOOKUP($F495,BY_IND_Demand_Drivers!$B$5:$J$100,9,FALSE)</f>
        <v>0</v>
      </c>
      <c r="N495" s="49">
        <f t="shared" si="43"/>
        <v>0.6</v>
      </c>
    </row>
    <row r="496" spans="1:14">
      <c r="A496" s="16">
        <f t="shared" si="42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 t="shared" si="39"/>
        <v>0.32433683168316801</v>
      </c>
      <c r="H496" s="16">
        <f t="shared" si="40"/>
        <v>0</v>
      </c>
      <c r="I496" s="16">
        <f t="shared" si="41"/>
        <v>0</v>
      </c>
      <c r="K496" s="16">
        <f>VLOOKUP($D496,'Growth rate'!$B$3:$S$93,6,FALSE)*VLOOKUP($F496,BY_IND_Demand_Drivers!$B$5:$J$100,7,FALSE)</f>
        <v>0.32433683168316801</v>
      </c>
      <c r="L496" s="16">
        <f>VLOOKUP($D496,'Growth rate'!$B$3:$S$93,6,FALSE)*VLOOKUP($F496,BY_IND_Demand_Drivers!$B$5:$J$100,8,FALSE)</f>
        <v>0</v>
      </c>
      <c r="M496" s="16">
        <f>VLOOKUP($D496,'Growth rate'!$B$3:$S$93,6,FALSE)*VLOOKUP($F496,BY_IND_Demand_Drivers!$B$5:$J$100,9,FALSE)</f>
        <v>0</v>
      </c>
      <c r="N496" s="49">
        <f t="shared" si="43"/>
        <v>1</v>
      </c>
    </row>
    <row r="497" spans="1:14">
      <c r="A497" s="16">
        <f t="shared" si="42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 t="shared" si="39"/>
        <v>0.32968037353875351</v>
      </c>
      <c r="H497" s="16">
        <f t="shared" si="40"/>
        <v>0</v>
      </c>
      <c r="I497" s="16">
        <f t="shared" si="41"/>
        <v>0</v>
      </c>
      <c r="K497" s="16">
        <f>VLOOKUP($D497,'Growth rate'!$B$3:$S$93,6,FALSE)*VLOOKUP($F497,BY_IND_Demand_Drivers!$B$5:$J$100,7,FALSE)</f>
        <v>0.32968037353875351</v>
      </c>
      <c r="L497" s="16">
        <f>VLOOKUP($D497,'Growth rate'!$B$3:$S$93,6,FALSE)*VLOOKUP($F497,BY_IND_Demand_Drivers!$B$5:$J$100,8,FALSE)</f>
        <v>0</v>
      </c>
      <c r="M497" s="16">
        <f>VLOOKUP($D497,'Growth rate'!$B$3:$S$93,6,FALSE)*VLOOKUP($F497,BY_IND_Demand_Drivers!$B$5:$J$100,9,FALSE)</f>
        <v>0</v>
      </c>
      <c r="N497" s="49">
        <f t="shared" si="43"/>
        <v>1</v>
      </c>
    </row>
    <row r="498" spans="1:14">
      <c r="A498" s="16">
        <f t="shared" si="42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 t="shared" si="39"/>
        <v>0.33502391539433901</v>
      </c>
      <c r="H498" s="16">
        <f t="shared" si="40"/>
        <v>0</v>
      </c>
      <c r="I498" s="16">
        <f t="shared" si="41"/>
        <v>0</v>
      </c>
      <c r="K498" s="16">
        <f>VLOOKUP($D498,'Growth rate'!$B$3:$S$93,6,FALSE)*VLOOKUP($F498,BY_IND_Demand_Drivers!$B$5:$J$100,7,FALSE)</f>
        <v>0.33502391539433901</v>
      </c>
      <c r="L498" s="16">
        <f>VLOOKUP($D498,'Growth rate'!$B$3:$S$93,6,FALSE)*VLOOKUP($F498,BY_IND_Demand_Drivers!$B$5:$J$100,8,FALSE)</f>
        <v>0</v>
      </c>
      <c r="M498" s="16">
        <f>VLOOKUP($D498,'Growth rate'!$B$3:$S$93,6,FALSE)*VLOOKUP($F498,BY_IND_Demand_Drivers!$B$5:$J$100,9,FALSE)</f>
        <v>0</v>
      </c>
      <c r="N498" s="49">
        <f t="shared" si="43"/>
        <v>1</v>
      </c>
    </row>
    <row r="499" spans="1:14">
      <c r="A499" s="16">
        <f t="shared" si="42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 t="shared" si="39"/>
        <v>0.34036745724992451</v>
      </c>
      <c r="H499" s="16">
        <f t="shared" si="40"/>
        <v>0</v>
      </c>
      <c r="I499" s="16">
        <f t="shared" si="41"/>
        <v>0</v>
      </c>
      <c r="K499" s="16">
        <f>VLOOKUP($D499,'Growth rate'!$B$3:$S$93,6,FALSE)*VLOOKUP($F499,BY_IND_Demand_Drivers!$B$5:$J$100,7,FALSE)</f>
        <v>0.34036745724992451</v>
      </c>
      <c r="L499" s="16">
        <f>VLOOKUP($D499,'Growth rate'!$B$3:$S$93,6,FALSE)*VLOOKUP($F499,BY_IND_Demand_Drivers!$B$5:$J$100,8,FALSE)</f>
        <v>0</v>
      </c>
      <c r="M499" s="16">
        <f>VLOOKUP($D499,'Growth rate'!$B$3:$S$93,6,FALSE)*VLOOKUP($F499,BY_IND_Demand_Drivers!$B$5:$J$100,9,FALSE)</f>
        <v>0</v>
      </c>
      <c r="N499" s="49">
        <f t="shared" si="43"/>
        <v>1</v>
      </c>
    </row>
    <row r="500" spans="1:14">
      <c r="A500" s="16">
        <f t="shared" si="42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 t="shared" si="39"/>
        <v>0.34571099910551006</v>
      </c>
      <c r="H500" s="16">
        <f t="shared" si="40"/>
        <v>0</v>
      </c>
      <c r="I500" s="16">
        <f t="shared" si="41"/>
        <v>0</v>
      </c>
      <c r="K500" s="16">
        <f>VLOOKUP($D500,'Growth rate'!$B$3:$S$93,6,FALSE)*VLOOKUP($F500,BY_IND_Demand_Drivers!$B$5:$J$100,7,FALSE)</f>
        <v>0.34571099910551006</v>
      </c>
      <c r="L500" s="16">
        <f>VLOOKUP($D500,'Growth rate'!$B$3:$S$93,6,FALSE)*VLOOKUP($F500,BY_IND_Demand_Drivers!$B$5:$J$100,8,FALSE)</f>
        <v>0</v>
      </c>
      <c r="M500" s="16">
        <f>VLOOKUP($D500,'Growth rate'!$B$3:$S$93,6,FALSE)*VLOOKUP($F500,BY_IND_Demand_Drivers!$B$5:$J$100,9,FALSE)</f>
        <v>0</v>
      </c>
      <c r="N500" s="49">
        <f t="shared" si="43"/>
        <v>1</v>
      </c>
    </row>
    <row r="501" spans="1:14">
      <c r="A501" s="16">
        <f t="shared" si="42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 t="shared" si="39"/>
        <v>0.35105454096109545</v>
      </c>
      <c r="H501" s="16">
        <f t="shared" si="40"/>
        <v>0</v>
      </c>
      <c r="I501" s="16">
        <f t="shared" si="41"/>
        <v>0</v>
      </c>
      <c r="K501" s="16">
        <f>VLOOKUP($D501,'Growth rate'!$B$3:$S$93,6,FALSE)*VLOOKUP($F501,BY_IND_Demand_Drivers!$B$5:$J$100,7,FALSE)</f>
        <v>0.35105454096109545</v>
      </c>
      <c r="L501" s="16">
        <f>VLOOKUP($D501,'Growth rate'!$B$3:$S$93,6,FALSE)*VLOOKUP($F501,BY_IND_Demand_Drivers!$B$5:$J$100,8,FALSE)</f>
        <v>0</v>
      </c>
      <c r="M501" s="16">
        <f>VLOOKUP($D501,'Growth rate'!$B$3:$S$93,6,FALSE)*VLOOKUP($F501,BY_IND_Demand_Drivers!$B$5:$J$100,9,FALSE)</f>
        <v>0</v>
      </c>
      <c r="N501" s="49">
        <f t="shared" si="43"/>
        <v>1</v>
      </c>
    </row>
    <row r="502" spans="1:14">
      <c r="A502" s="16">
        <f t="shared" si="42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 t="shared" si="39"/>
        <v>0.32075827453501293</v>
      </c>
      <c r="H502" s="16">
        <f t="shared" si="40"/>
        <v>0</v>
      </c>
      <c r="I502" s="16">
        <f t="shared" si="41"/>
        <v>0</v>
      </c>
      <c r="K502" s="16">
        <f>VLOOKUP($D502,'Growth rate'!$B$3:$S$93,6,FALSE)*VLOOKUP($F502,BY_IND_Demand_Drivers!$B$5:$J$100,7,FALSE)</f>
        <v>0.35639808281668101</v>
      </c>
      <c r="L502" s="16">
        <f>VLOOKUP($D502,'Growth rate'!$B$3:$S$93,6,FALSE)*VLOOKUP($F502,BY_IND_Demand_Drivers!$B$5:$J$100,8,FALSE)</f>
        <v>0</v>
      </c>
      <c r="M502" s="16">
        <f>VLOOKUP($D502,'Growth rate'!$B$3:$S$93,6,FALSE)*VLOOKUP($F502,BY_IND_Demand_Drivers!$B$5:$J$100,9,FALSE)</f>
        <v>0</v>
      </c>
      <c r="N502" s="49">
        <f>N420</f>
        <v>0.9</v>
      </c>
    </row>
    <row r="503" spans="1:14">
      <c r="A503" s="16">
        <f t="shared" si="42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 t="shared" si="39"/>
        <v>0.32195004595831717</v>
      </c>
      <c r="H503" s="16">
        <f t="shared" si="40"/>
        <v>0</v>
      </c>
      <c r="I503" s="16">
        <f t="shared" si="41"/>
        <v>0</v>
      </c>
      <c r="K503" s="16">
        <f>VLOOKUP($D503,'Growth rate'!$B$3:$S$93,6,FALSE)*VLOOKUP($F503,BY_IND_Demand_Drivers!$B$5:$J$100,7,FALSE)</f>
        <v>0.3617416246722665</v>
      </c>
      <c r="L503" s="16">
        <f>VLOOKUP($D503,'Growth rate'!$B$3:$S$93,6,FALSE)*VLOOKUP($F503,BY_IND_Demand_Drivers!$B$5:$J$100,8,FALSE)</f>
        <v>0</v>
      </c>
      <c r="M503" s="16">
        <f>VLOOKUP($D503,'Growth rate'!$B$3:$S$93,6,FALSE)*VLOOKUP($F503,BY_IND_Demand_Drivers!$B$5:$J$100,9,FALSE)</f>
        <v>0</v>
      </c>
      <c r="N503" s="49">
        <f t="shared" ref="N503:N566" si="44">N421</f>
        <v>0.89</v>
      </c>
    </row>
    <row r="504" spans="1:14">
      <c r="A504" s="16">
        <f t="shared" si="42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 t="shared" si="39"/>
        <v>0.32303494654450976</v>
      </c>
      <c r="H504" s="16">
        <f t="shared" si="40"/>
        <v>0</v>
      </c>
      <c r="I504" s="16">
        <f t="shared" si="41"/>
        <v>0</v>
      </c>
      <c r="K504" s="16">
        <f>VLOOKUP($D504,'Growth rate'!$B$3:$S$93,6,FALSE)*VLOOKUP($F504,BY_IND_Demand_Drivers!$B$5:$J$100,7,FALSE)</f>
        <v>0.367085166527852</v>
      </c>
      <c r="L504" s="16">
        <f>VLOOKUP($D504,'Growth rate'!$B$3:$S$93,6,FALSE)*VLOOKUP($F504,BY_IND_Demand_Drivers!$B$5:$J$100,8,FALSE)</f>
        <v>0</v>
      </c>
      <c r="M504" s="16">
        <f>VLOOKUP($D504,'Growth rate'!$B$3:$S$93,6,FALSE)*VLOOKUP($F504,BY_IND_Demand_Drivers!$B$5:$J$100,9,FALSE)</f>
        <v>0</v>
      </c>
      <c r="N504" s="49">
        <f t="shared" si="44"/>
        <v>0.88</v>
      </c>
    </row>
    <row r="505" spans="1:14">
      <c r="A505" s="16">
        <f t="shared" si="42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 t="shared" si="39"/>
        <v>0.3240129762935906</v>
      </c>
      <c r="H505" s="16">
        <f t="shared" si="40"/>
        <v>0</v>
      </c>
      <c r="I505" s="16">
        <f t="shared" si="41"/>
        <v>0</v>
      </c>
      <c r="K505" s="16">
        <f>VLOOKUP($D505,'Growth rate'!$B$3:$S$93,6,FALSE)*VLOOKUP($F505,BY_IND_Demand_Drivers!$B$5:$J$100,7,FALSE)</f>
        <v>0.3724287083834375</v>
      </c>
      <c r="L505" s="16">
        <f>VLOOKUP($D505,'Growth rate'!$B$3:$S$93,6,FALSE)*VLOOKUP($F505,BY_IND_Demand_Drivers!$B$5:$J$100,8,FALSE)</f>
        <v>0</v>
      </c>
      <c r="M505" s="16">
        <f>VLOOKUP($D505,'Growth rate'!$B$3:$S$93,6,FALSE)*VLOOKUP($F505,BY_IND_Demand_Drivers!$B$5:$J$100,9,FALSE)</f>
        <v>0</v>
      </c>
      <c r="N505" s="49">
        <f t="shared" si="44"/>
        <v>0.87</v>
      </c>
    </row>
    <row r="506" spans="1:14">
      <c r="A506" s="16">
        <f t="shared" si="42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 t="shared" si="39"/>
        <v>0.32488413520555975</v>
      </c>
      <c r="H506" s="16">
        <f t="shared" si="40"/>
        <v>0</v>
      </c>
      <c r="I506" s="16">
        <f t="shared" si="41"/>
        <v>0</v>
      </c>
      <c r="K506" s="16">
        <f>VLOOKUP($D506,'Growth rate'!$B$3:$S$93,6,FALSE)*VLOOKUP($F506,BY_IND_Demand_Drivers!$B$5:$J$100,7,FALSE)</f>
        <v>0.377772250239023</v>
      </c>
      <c r="L506" s="16">
        <f>VLOOKUP($D506,'Growth rate'!$B$3:$S$93,6,FALSE)*VLOOKUP($F506,BY_IND_Demand_Drivers!$B$5:$J$100,8,FALSE)</f>
        <v>0</v>
      </c>
      <c r="M506" s="16">
        <f>VLOOKUP($D506,'Growth rate'!$B$3:$S$93,6,FALSE)*VLOOKUP($F506,BY_IND_Demand_Drivers!$B$5:$J$100,9,FALSE)</f>
        <v>0</v>
      </c>
      <c r="N506" s="49">
        <f t="shared" si="44"/>
        <v>0.86</v>
      </c>
    </row>
    <row r="507" spans="1:14">
      <c r="A507" s="16">
        <f t="shared" si="42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 t="shared" si="39"/>
        <v>0.32564842328041721</v>
      </c>
      <c r="H507" s="16">
        <f t="shared" si="40"/>
        <v>0</v>
      </c>
      <c r="I507" s="16">
        <f t="shared" si="41"/>
        <v>0</v>
      </c>
      <c r="K507" s="16">
        <f>VLOOKUP($D507,'Growth rate'!$B$3:$S$93,6,FALSE)*VLOOKUP($F507,BY_IND_Demand_Drivers!$B$5:$J$100,7,FALSE)</f>
        <v>0.3831157920946085</v>
      </c>
      <c r="L507" s="16">
        <f>VLOOKUP($D507,'Growth rate'!$B$3:$S$93,6,FALSE)*VLOOKUP($F507,BY_IND_Demand_Drivers!$B$5:$J$100,8,FALSE)</f>
        <v>0</v>
      </c>
      <c r="M507" s="16">
        <f>VLOOKUP($D507,'Growth rate'!$B$3:$S$93,6,FALSE)*VLOOKUP($F507,BY_IND_Demand_Drivers!$B$5:$J$100,9,FALSE)</f>
        <v>0</v>
      </c>
      <c r="N507" s="49">
        <f t="shared" si="44"/>
        <v>0.85</v>
      </c>
    </row>
    <row r="508" spans="1:14">
      <c r="A508" s="16">
        <f t="shared" si="42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 t="shared" si="39"/>
        <v>0.32533469218328742</v>
      </c>
      <c r="H508" s="16">
        <f t="shared" si="40"/>
        <v>0</v>
      </c>
      <c r="I508" s="16">
        <f t="shared" si="41"/>
        <v>0</v>
      </c>
      <c r="K508" s="16">
        <f>VLOOKUP($D508,'Growth rate'!$B$3:$S$93,6,FALSE)*VLOOKUP($F508,BY_IND_Demand_Drivers!$B$5:$J$100,7,FALSE)</f>
        <v>0.38845933395019394</v>
      </c>
      <c r="L508" s="16">
        <f>VLOOKUP($D508,'Growth rate'!$B$3:$S$93,6,FALSE)*VLOOKUP($F508,BY_IND_Demand_Drivers!$B$5:$J$100,8,FALSE)</f>
        <v>0</v>
      </c>
      <c r="M508" s="16">
        <f>VLOOKUP($D508,'Growth rate'!$B$3:$S$93,6,FALSE)*VLOOKUP($F508,BY_IND_Demand_Drivers!$B$5:$J$100,9,FALSE)</f>
        <v>0</v>
      </c>
      <c r="N508" s="49">
        <f t="shared" si="44"/>
        <v>0.83750000000000002</v>
      </c>
    </row>
    <row r="509" spans="1:14">
      <c r="A509" s="16">
        <f t="shared" si="42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 t="shared" si="39"/>
        <v>0.32488737253976802</v>
      </c>
      <c r="H509" s="16">
        <f t="shared" si="40"/>
        <v>0</v>
      </c>
      <c r="I509" s="16">
        <f t="shared" si="41"/>
        <v>0</v>
      </c>
      <c r="K509" s="16">
        <f>VLOOKUP($D509,'Growth rate'!$B$3:$S$93,6,FALSE)*VLOOKUP($F509,BY_IND_Demand_Drivers!$B$5:$J$100,7,FALSE)</f>
        <v>0.39380287580577944</v>
      </c>
      <c r="L509" s="16">
        <f>VLOOKUP($D509,'Growth rate'!$B$3:$S$93,6,FALSE)*VLOOKUP($F509,BY_IND_Demand_Drivers!$B$5:$J$100,8,FALSE)</f>
        <v>0</v>
      </c>
      <c r="M509" s="16">
        <f>VLOOKUP($D509,'Growth rate'!$B$3:$S$93,6,FALSE)*VLOOKUP($F509,BY_IND_Demand_Drivers!$B$5:$J$100,9,FALSE)</f>
        <v>0</v>
      </c>
      <c r="N509" s="49">
        <f t="shared" si="44"/>
        <v>0.82499999999999996</v>
      </c>
    </row>
    <row r="510" spans="1:14">
      <c r="A510" s="16">
        <f t="shared" si="42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 t="shared" si="39"/>
        <v>0.32430646434985899</v>
      </c>
      <c r="H510" s="16">
        <f t="shared" si="40"/>
        <v>0</v>
      </c>
      <c r="I510" s="16">
        <f t="shared" si="41"/>
        <v>0</v>
      </c>
      <c r="K510" s="16">
        <f>VLOOKUP($D510,'Growth rate'!$B$3:$S$93,6,FALSE)*VLOOKUP($F510,BY_IND_Demand_Drivers!$B$5:$J$100,7,FALSE)</f>
        <v>0.39914641766136494</v>
      </c>
      <c r="L510" s="16">
        <f>VLOOKUP($D510,'Growth rate'!$B$3:$S$93,6,FALSE)*VLOOKUP($F510,BY_IND_Demand_Drivers!$B$5:$J$100,8,FALSE)</f>
        <v>0</v>
      </c>
      <c r="M510" s="16">
        <f>VLOOKUP($D510,'Growth rate'!$B$3:$S$93,6,FALSE)*VLOOKUP($F510,BY_IND_Demand_Drivers!$B$5:$J$100,9,FALSE)</f>
        <v>0</v>
      </c>
      <c r="N510" s="49">
        <f t="shared" si="44"/>
        <v>0.8125</v>
      </c>
    </row>
    <row r="511" spans="1:14">
      <c r="A511" s="16">
        <f t="shared" si="42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 t="shared" si="39"/>
        <v>0.32359196761356035</v>
      </c>
      <c r="H511" s="16">
        <f t="shared" si="40"/>
        <v>0</v>
      </c>
      <c r="I511" s="16">
        <f t="shared" si="41"/>
        <v>0</v>
      </c>
      <c r="K511" s="16">
        <f>VLOOKUP($D511,'Growth rate'!$B$3:$S$93,6,FALSE)*VLOOKUP($F511,BY_IND_Demand_Drivers!$B$5:$J$100,7,FALSE)</f>
        <v>0.40448995951695049</v>
      </c>
      <c r="L511" s="16">
        <f>VLOOKUP($D511,'Growth rate'!$B$3:$S$93,6,FALSE)*VLOOKUP($F511,BY_IND_Demand_Drivers!$B$5:$J$100,8,FALSE)</f>
        <v>0</v>
      </c>
      <c r="M511" s="16">
        <f>VLOOKUP($D511,'Growth rate'!$B$3:$S$93,6,FALSE)*VLOOKUP($F511,BY_IND_Demand_Drivers!$B$5:$J$100,9,FALSE)</f>
        <v>0</v>
      </c>
      <c r="N511" s="49">
        <f t="shared" si="44"/>
        <v>0.79999999999999993</v>
      </c>
    </row>
    <row r="512" spans="1:14">
      <c r="A512" s="16">
        <f t="shared" si="42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 t="shared" si="39"/>
        <v>0.32274388233087209</v>
      </c>
      <c r="H512" s="16">
        <f t="shared" si="40"/>
        <v>0</v>
      </c>
      <c r="I512" s="16">
        <f t="shared" si="41"/>
        <v>0</v>
      </c>
      <c r="K512" s="16">
        <f>VLOOKUP($D512,'Growth rate'!$B$3:$S$93,6,FALSE)*VLOOKUP($F512,BY_IND_Demand_Drivers!$B$5:$J$100,7,FALSE)</f>
        <v>0.40983350137253599</v>
      </c>
      <c r="L512" s="16">
        <f>VLOOKUP($D512,'Growth rate'!$B$3:$S$93,6,FALSE)*VLOOKUP($F512,BY_IND_Demand_Drivers!$B$5:$J$100,8,FALSE)</f>
        <v>0</v>
      </c>
      <c r="M512" s="16">
        <f>VLOOKUP($D512,'Growth rate'!$B$3:$S$93,6,FALSE)*VLOOKUP($F512,BY_IND_Demand_Drivers!$B$5:$J$100,9,FALSE)</f>
        <v>0</v>
      </c>
      <c r="N512" s="49">
        <f t="shared" si="44"/>
        <v>0.78749999999999998</v>
      </c>
    </row>
    <row r="513" spans="1:14">
      <c r="A513" s="16">
        <f t="shared" si="42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 t="shared" si="39"/>
        <v>0.3217622085017941</v>
      </c>
      <c r="H513" s="16">
        <f t="shared" si="40"/>
        <v>0</v>
      </c>
      <c r="I513" s="16">
        <f t="shared" si="41"/>
        <v>0</v>
      </c>
      <c r="K513" s="16">
        <f>VLOOKUP($D513,'Growth rate'!$B$3:$S$93,6,FALSE)*VLOOKUP($F513,BY_IND_Demand_Drivers!$B$5:$J$100,7,FALSE)</f>
        <v>0.41517704322812149</v>
      </c>
      <c r="L513" s="16">
        <f>VLOOKUP($D513,'Growth rate'!$B$3:$S$93,6,FALSE)*VLOOKUP($F513,BY_IND_Demand_Drivers!$B$5:$J$100,8,FALSE)</f>
        <v>0</v>
      </c>
      <c r="M513" s="16">
        <f>VLOOKUP($D513,'Growth rate'!$B$3:$S$93,6,FALSE)*VLOOKUP($F513,BY_IND_Demand_Drivers!$B$5:$J$100,9,FALSE)</f>
        <v>0</v>
      </c>
      <c r="N513" s="49">
        <f t="shared" si="44"/>
        <v>0.77499999999999991</v>
      </c>
    </row>
    <row r="514" spans="1:14">
      <c r="A514" s="16">
        <f t="shared" si="42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 t="shared" si="39"/>
        <v>0.32064694612632655</v>
      </c>
      <c r="H514" s="16">
        <f t="shared" si="40"/>
        <v>0</v>
      </c>
      <c r="I514" s="16">
        <f t="shared" si="41"/>
        <v>0</v>
      </c>
      <c r="K514" s="16">
        <f>VLOOKUP($D514,'Growth rate'!$B$3:$S$93,6,FALSE)*VLOOKUP($F514,BY_IND_Demand_Drivers!$B$5:$J$100,7,FALSE)</f>
        <v>0.42052058508370699</v>
      </c>
      <c r="L514" s="16">
        <f>VLOOKUP($D514,'Growth rate'!$B$3:$S$93,6,FALSE)*VLOOKUP($F514,BY_IND_Demand_Drivers!$B$5:$J$100,8,FALSE)</f>
        <v>0</v>
      </c>
      <c r="M514" s="16">
        <f>VLOOKUP($D514,'Growth rate'!$B$3:$S$93,6,FALSE)*VLOOKUP($F514,BY_IND_Demand_Drivers!$B$5:$J$100,9,FALSE)</f>
        <v>0</v>
      </c>
      <c r="N514" s="49">
        <f t="shared" si="44"/>
        <v>0.76249999999999996</v>
      </c>
    </row>
    <row r="515" spans="1:14">
      <c r="A515" s="16">
        <f t="shared" si="42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 t="shared" si="39"/>
        <v>0.31939809520446938</v>
      </c>
      <c r="H515" s="16">
        <f t="shared" si="40"/>
        <v>0</v>
      </c>
      <c r="I515" s="16">
        <f t="shared" si="41"/>
        <v>0</v>
      </c>
      <c r="K515" s="16">
        <f>VLOOKUP($D515,'Growth rate'!$B$3:$S$93,6,FALSE)*VLOOKUP($F515,BY_IND_Demand_Drivers!$B$5:$J$100,7,FALSE)</f>
        <v>0.42586412693929249</v>
      </c>
      <c r="L515" s="16">
        <f>VLOOKUP($D515,'Growth rate'!$B$3:$S$93,6,FALSE)*VLOOKUP($F515,BY_IND_Demand_Drivers!$B$5:$J$100,8,FALSE)</f>
        <v>0</v>
      </c>
      <c r="M515" s="16">
        <f>VLOOKUP($D515,'Growth rate'!$B$3:$S$93,6,FALSE)*VLOOKUP($F515,BY_IND_Demand_Drivers!$B$5:$J$100,9,FALSE)</f>
        <v>0</v>
      </c>
      <c r="N515" s="49">
        <f t="shared" si="44"/>
        <v>0.75</v>
      </c>
    </row>
    <row r="516" spans="1:14">
      <c r="A516" s="16">
        <f t="shared" si="42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 t="shared" si="39"/>
        <v>0.31801565573622248</v>
      </c>
      <c r="H516" s="16">
        <f t="shared" si="40"/>
        <v>0</v>
      </c>
      <c r="I516" s="16">
        <f t="shared" si="41"/>
        <v>0</v>
      </c>
      <c r="K516" s="16">
        <f>VLOOKUP($D516,'Growth rate'!$B$3:$S$93,6,FALSE)*VLOOKUP($F516,BY_IND_Demand_Drivers!$B$5:$J$100,7,FALSE)</f>
        <v>0.43120766879487799</v>
      </c>
      <c r="L516" s="16">
        <f>VLOOKUP($D516,'Growth rate'!$B$3:$S$93,6,FALSE)*VLOOKUP($F516,BY_IND_Demand_Drivers!$B$5:$J$100,8,FALSE)</f>
        <v>0</v>
      </c>
      <c r="M516" s="16">
        <f>VLOOKUP($D516,'Growth rate'!$B$3:$S$93,6,FALSE)*VLOOKUP($F516,BY_IND_Demand_Drivers!$B$5:$J$100,9,FALSE)</f>
        <v>0</v>
      </c>
      <c r="N516" s="49">
        <f t="shared" si="44"/>
        <v>0.73749999999999993</v>
      </c>
    </row>
    <row r="517" spans="1:14">
      <c r="A517" s="16">
        <f t="shared" si="42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 t="shared" ref="G517:G577" si="45">K517*$N517</f>
        <v>0.31649962772158602</v>
      </c>
      <c r="H517" s="16">
        <f t="shared" ref="H517:H577" si="46">L517*$N517</f>
        <v>0</v>
      </c>
      <c r="I517" s="16">
        <f t="shared" ref="I517:I577" si="47">M517*$N517</f>
        <v>0</v>
      </c>
      <c r="K517" s="16">
        <f>VLOOKUP($D517,'Growth rate'!$B$3:$S$93,6,FALSE)*VLOOKUP($F517,BY_IND_Demand_Drivers!$B$5:$J$100,7,FALSE)</f>
        <v>0.43655121065046348</v>
      </c>
      <c r="L517" s="16">
        <f>VLOOKUP($D517,'Growth rate'!$B$3:$S$93,6,FALSE)*VLOOKUP($F517,BY_IND_Demand_Drivers!$B$5:$J$100,8,FALSE)</f>
        <v>0</v>
      </c>
      <c r="M517" s="16">
        <f>VLOOKUP($D517,'Growth rate'!$B$3:$S$93,6,FALSE)*VLOOKUP($F517,BY_IND_Demand_Drivers!$B$5:$J$100,9,FALSE)</f>
        <v>0</v>
      </c>
      <c r="N517" s="49">
        <f t="shared" si="44"/>
        <v>0.72499999999999998</v>
      </c>
    </row>
    <row r="518" spans="1:14">
      <c r="A518" s="16">
        <f t="shared" si="42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 t="shared" si="45"/>
        <v>0.31485001116055983</v>
      </c>
      <c r="H518" s="16">
        <f t="shared" si="46"/>
        <v>0</v>
      </c>
      <c r="I518" s="16">
        <f t="shared" si="47"/>
        <v>0</v>
      </c>
      <c r="K518" s="16">
        <f>VLOOKUP($D518,'Growth rate'!$B$3:$S$93,6,FALSE)*VLOOKUP($F518,BY_IND_Demand_Drivers!$B$5:$J$100,7,FALSE)</f>
        <v>0.44189475250604893</v>
      </c>
      <c r="L518" s="16">
        <f>VLOOKUP($D518,'Growth rate'!$B$3:$S$93,6,FALSE)*VLOOKUP($F518,BY_IND_Demand_Drivers!$B$5:$J$100,8,FALSE)</f>
        <v>0</v>
      </c>
      <c r="M518" s="16">
        <f>VLOOKUP($D518,'Growth rate'!$B$3:$S$93,6,FALSE)*VLOOKUP($F518,BY_IND_Demand_Drivers!$B$5:$J$100,9,FALSE)</f>
        <v>0</v>
      </c>
      <c r="N518" s="49">
        <f t="shared" si="44"/>
        <v>0.71249999999999991</v>
      </c>
    </row>
    <row r="519" spans="1:14">
      <c r="A519" s="16">
        <f t="shared" si="42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 t="shared" si="45"/>
        <v>0.31306680605314408</v>
      </c>
      <c r="H519" s="16">
        <f t="shared" si="46"/>
        <v>0</v>
      </c>
      <c r="I519" s="16">
        <f t="shared" si="47"/>
        <v>0</v>
      </c>
      <c r="K519" s="16">
        <f>VLOOKUP($D519,'Growth rate'!$B$3:$S$93,6,FALSE)*VLOOKUP($F519,BY_IND_Demand_Drivers!$B$5:$J$100,7,FALSE)</f>
        <v>0.44723829436163443</v>
      </c>
      <c r="L519" s="16">
        <f>VLOOKUP($D519,'Growth rate'!$B$3:$S$93,6,FALSE)*VLOOKUP($F519,BY_IND_Demand_Drivers!$B$5:$J$100,8,FALSE)</f>
        <v>0</v>
      </c>
      <c r="M519" s="16">
        <f>VLOOKUP($D519,'Growth rate'!$B$3:$S$93,6,FALSE)*VLOOKUP($F519,BY_IND_Demand_Drivers!$B$5:$J$100,9,FALSE)</f>
        <v>0</v>
      </c>
      <c r="N519" s="49">
        <f t="shared" si="44"/>
        <v>0.7</v>
      </c>
    </row>
    <row r="520" spans="1:14">
      <c r="A520" s="16">
        <f t="shared" si="42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 t="shared" si="45"/>
        <v>0.31115001239933876</v>
      </c>
      <c r="H520" s="16">
        <f t="shared" si="46"/>
        <v>0</v>
      </c>
      <c r="I520" s="16">
        <f t="shared" si="47"/>
        <v>0</v>
      </c>
      <c r="K520" s="16">
        <f>VLOOKUP($D520,'Growth rate'!$B$3:$S$93,6,FALSE)*VLOOKUP($F520,BY_IND_Demand_Drivers!$B$5:$J$100,7,FALSE)</f>
        <v>0.45258183621721998</v>
      </c>
      <c r="L520" s="16">
        <f>VLOOKUP($D520,'Growth rate'!$B$3:$S$93,6,FALSE)*VLOOKUP($F520,BY_IND_Demand_Drivers!$B$5:$J$100,8,FALSE)</f>
        <v>0</v>
      </c>
      <c r="M520" s="16">
        <f>VLOOKUP($D520,'Growth rate'!$B$3:$S$93,6,FALSE)*VLOOKUP($F520,BY_IND_Demand_Drivers!$B$5:$J$100,9,FALSE)</f>
        <v>0</v>
      </c>
      <c r="N520" s="49">
        <f t="shared" si="44"/>
        <v>0.6875</v>
      </c>
    </row>
    <row r="521" spans="1:14">
      <c r="A521" s="16">
        <f t="shared" si="42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 t="shared" si="45"/>
        <v>0.30909963019914366</v>
      </c>
      <c r="H521" s="16">
        <f t="shared" si="46"/>
        <v>0</v>
      </c>
      <c r="I521" s="16">
        <f t="shared" si="47"/>
        <v>0</v>
      </c>
      <c r="K521" s="16">
        <f>VLOOKUP($D521,'Growth rate'!$B$3:$S$93,6,FALSE)*VLOOKUP($F521,BY_IND_Demand_Drivers!$B$5:$J$100,7,FALSE)</f>
        <v>0.45792537807280548</v>
      </c>
      <c r="L521" s="16">
        <f>VLOOKUP($D521,'Growth rate'!$B$3:$S$93,6,FALSE)*VLOOKUP($F521,BY_IND_Demand_Drivers!$B$5:$J$100,8,FALSE)</f>
        <v>0</v>
      </c>
      <c r="M521" s="16">
        <f>VLOOKUP($D521,'Growth rate'!$B$3:$S$93,6,FALSE)*VLOOKUP($F521,BY_IND_Demand_Drivers!$B$5:$J$100,9,FALSE)</f>
        <v>0</v>
      </c>
      <c r="N521" s="49">
        <f t="shared" si="44"/>
        <v>0.67499999999999993</v>
      </c>
    </row>
    <row r="522" spans="1:14">
      <c r="A522" s="16">
        <f t="shared" si="42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 t="shared" si="45"/>
        <v>0.306915659452559</v>
      </c>
      <c r="H522" s="16">
        <f t="shared" si="46"/>
        <v>0</v>
      </c>
      <c r="I522" s="16">
        <f t="shared" si="47"/>
        <v>0</v>
      </c>
      <c r="K522" s="16">
        <f>VLOOKUP($D522,'Growth rate'!$B$3:$S$93,6,FALSE)*VLOOKUP($F522,BY_IND_Demand_Drivers!$B$5:$J$100,7,FALSE)</f>
        <v>0.46326891992839098</v>
      </c>
      <c r="L522" s="16">
        <f>VLOOKUP($D522,'Growth rate'!$B$3:$S$93,6,FALSE)*VLOOKUP($F522,BY_IND_Demand_Drivers!$B$5:$J$100,8,FALSE)</f>
        <v>0</v>
      </c>
      <c r="M522" s="16">
        <f>VLOOKUP($D522,'Growth rate'!$B$3:$S$93,6,FALSE)*VLOOKUP($F522,BY_IND_Demand_Drivers!$B$5:$J$100,9,FALSE)</f>
        <v>0</v>
      </c>
      <c r="N522" s="49">
        <f t="shared" si="44"/>
        <v>0.66249999999999998</v>
      </c>
    </row>
    <row r="523" spans="1:14">
      <c r="A523" s="16">
        <f t="shared" si="42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 t="shared" si="45"/>
        <v>0.30459810015958461</v>
      </c>
      <c r="H523" s="16">
        <f t="shared" si="46"/>
        <v>0</v>
      </c>
      <c r="I523" s="16">
        <f t="shared" si="47"/>
        <v>0</v>
      </c>
      <c r="K523" s="16">
        <f>VLOOKUP($D523,'Growth rate'!$B$3:$S$93,6,FALSE)*VLOOKUP($F523,BY_IND_Demand_Drivers!$B$5:$J$100,7,FALSE)</f>
        <v>0.46861246178397642</v>
      </c>
      <c r="L523" s="16">
        <f>VLOOKUP($D523,'Growth rate'!$B$3:$S$93,6,FALSE)*VLOOKUP($F523,BY_IND_Demand_Drivers!$B$5:$J$100,8,FALSE)</f>
        <v>0</v>
      </c>
      <c r="M523" s="16">
        <f>VLOOKUP($D523,'Growth rate'!$B$3:$S$93,6,FALSE)*VLOOKUP($F523,BY_IND_Demand_Drivers!$B$5:$J$100,9,FALSE)</f>
        <v>0</v>
      </c>
      <c r="N523" s="49">
        <f t="shared" si="44"/>
        <v>0.64999999999999991</v>
      </c>
    </row>
    <row r="524" spans="1:14">
      <c r="A524" s="16">
        <f t="shared" si="42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 t="shared" si="45"/>
        <v>0.30214695232022071</v>
      </c>
      <c r="H524" s="16">
        <f t="shared" si="46"/>
        <v>0</v>
      </c>
      <c r="I524" s="16">
        <f t="shared" si="47"/>
        <v>0</v>
      </c>
      <c r="K524" s="16">
        <f>VLOOKUP($D524,'Growth rate'!$B$3:$S$93,6,FALSE)*VLOOKUP($F524,BY_IND_Demand_Drivers!$B$5:$J$100,7,FALSE)</f>
        <v>0.47395600363956192</v>
      </c>
      <c r="L524" s="16">
        <f>VLOOKUP($D524,'Growth rate'!$B$3:$S$93,6,FALSE)*VLOOKUP($F524,BY_IND_Demand_Drivers!$B$5:$J$100,8,FALSE)</f>
        <v>0</v>
      </c>
      <c r="M524" s="16">
        <f>VLOOKUP($D524,'Growth rate'!$B$3:$S$93,6,FALSE)*VLOOKUP($F524,BY_IND_Demand_Drivers!$B$5:$J$100,9,FALSE)</f>
        <v>0</v>
      </c>
      <c r="N524" s="49">
        <f t="shared" si="44"/>
        <v>0.63749999999999996</v>
      </c>
    </row>
    <row r="525" spans="1:14">
      <c r="A525" s="16">
        <f t="shared" si="42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 t="shared" si="45"/>
        <v>0.29956221593446714</v>
      </c>
      <c r="H525" s="16">
        <f t="shared" si="46"/>
        <v>0</v>
      </c>
      <c r="I525" s="16">
        <f t="shared" si="47"/>
        <v>0</v>
      </c>
      <c r="K525" s="16">
        <f>VLOOKUP($D525,'Growth rate'!$B$3:$S$93,6,FALSE)*VLOOKUP($F525,BY_IND_Demand_Drivers!$B$5:$J$100,7,FALSE)</f>
        <v>0.47929954549514742</v>
      </c>
      <c r="L525" s="16">
        <f>VLOOKUP($D525,'Growth rate'!$B$3:$S$93,6,FALSE)*VLOOKUP($F525,BY_IND_Demand_Drivers!$B$5:$J$100,8,FALSE)</f>
        <v>0</v>
      </c>
      <c r="M525" s="16">
        <f>VLOOKUP($D525,'Growth rate'!$B$3:$S$93,6,FALSE)*VLOOKUP($F525,BY_IND_Demand_Drivers!$B$5:$J$100,9,FALSE)</f>
        <v>0</v>
      </c>
      <c r="N525" s="49">
        <f t="shared" si="44"/>
        <v>0.625</v>
      </c>
    </row>
    <row r="526" spans="1:14">
      <c r="A526" s="16">
        <f t="shared" si="42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 t="shared" si="45"/>
        <v>0.29684389100232389</v>
      </c>
      <c r="H526" s="16">
        <f t="shared" si="46"/>
        <v>0</v>
      </c>
      <c r="I526" s="16">
        <f t="shared" si="47"/>
        <v>0</v>
      </c>
      <c r="K526" s="16">
        <f>VLOOKUP($D526,'Growth rate'!$B$3:$S$93,6,FALSE)*VLOOKUP($F526,BY_IND_Demand_Drivers!$B$5:$J$100,7,FALSE)</f>
        <v>0.48464308735073292</v>
      </c>
      <c r="L526" s="16">
        <f>VLOOKUP($D526,'Growth rate'!$B$3:$S$93,6,FALSE)*VLOOKUP($F526,BY_IND_Demand_Drivers!$B$5:$J$100,8,FALSE)</f>
        <v>0</v>
      </c>
      <c r="M526" s="16">
        <f>VLOOKUP($D526,'Growth rate'!$B$3:$S$93,6,FALSE)*VLOOKUP($F526,BY_IND_Demand_Drivers!$B$5:$J$100,9,FALSE)</f>
        <v>0</v>
      </c>
      <c r="N526" s="49">
        <f t="shared" si="44"/>
        <v>0.61249999999999993</v>
      </c>
    </row>
    <row r="527" spans="1:14">
      <c r="A527" s="16">
        <f t="shared" si="42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 t="shared" si="45"/>
        <v>0.29399197752379103</v>
      </c>
      <c r="H527" s="16">
        <f t="shared" si="46"/>
        <v>0</v>
      </c>
      <c r="I527" s="16">
        <f t="shared" si="47"/>
        <v>0</v>
      </c>
      <c r="K527" s="16">
        <f>VLOOKUP($D527,'Growth rate'!$B$3:$S$93,6,FALSE)*VLOOKUP($F527,BY_IND_Demand_Drivers!$B$5:$J$100,7,FALSE)</f>
        <v>0.48998662920631841</v>
      </c>
      <c r="L527" s="16">
        <f>VLOOKUP($D527,'Growth rate'!$B$3:$S$93,6,FALSE)*VLOOKUP($F527,BY_IND_Demand_Drivers!$B$5:$J$100,8,FALSE)</f>
        <v>0</v>
      </c>
      <c r="M527" s="16">
        <f>VLOOKUP($D527,'Growth rate'!$B$3:$S$93,6,FALSE)*VLOOKUP($F527,BY_IND_Demand_Drivers!$B$5:$J$100,9,FALSE)</f>
        <v>0</v>
      </c>
      <c r="N527" s="49">
        <f t="shared" si="44"/>
        <v>0.6</v>
      </c>
    </row>
    <row r="528" spans="1:14">
      <c r="A528" s="16">
        <f t="shared" si="42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 t="shared" si="45"/>
        <v>0.29869584916417175</v>
      </c>
      <c r="H528" s="16">
        <f t="shared" si="46"/>
        <v>0</v>
      </c>
      <c r="I528" s="16">
        <f t="shared" si="47"/>
        <v>0</v>
      </c>
      <c r="K528" s="16">
        <f>VLOOKUP($D528,'Growth rate'!$B$3:$S$93,6,FALSE)*VLOOKUP($F528,BY_IND_Demand_Drivers!$B$5:$J$100,7,FALSE)</f>
        <v>0.49782641527361959</v>
      </c>
      <c r="L528" s="16">
        <f>VLOOKUP($D528,'Growth rate'!$B$3:$S$93,6,FALSE)*VLOOKUP($F528,BY_IND_Demand_Drivers!$B$5:$J$100,8,FALSE)</f>
        <v>0</v>
      </c>
      <c r="M528" s="16">
        <f>VLOOKUP($D528,'Growth rate'!$B$3:$S$93,6,FALSE)*VLOOKUP($F528,BY_IND_Demand_Drivers!$B$5:$J$100,9,FALSE)</f>
        <v>0</v>
      </c>
      <c r="N528" s="49">
        <f t="shared" si="44"/>
        <v>0.6</v>
      </c>
    </row>
    <row r="529" spans="1:14">
      <c r="A529" s="16">
        <f t="shared" si="42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 t="shared" si="45"/>
        <v>0.30347498275079843</v>
      </c>
      <c r="H529" s="16">
        <f t="shared" si="46"/>
        <v>0</v>
      </c>
      <c r="I529" s="16">
        <f t="shared" si="47"/>
        <v>0</v>
      </c>
      <c r="K529" s="16">
        <f>VLOOKUP($D529,'Growth rate'!$B$3:$S$93,6,FALSE)*VLOOKUP($F529,BY_IND_Demand_Drivers!$B$5:$J$100,7,FALSE)</f>
        <v>0.50579163791799742</v>
      </c>
      <c r="L529" s="16">
        <f>VLOOKUP($D529,'Growth rate'!$B$3:$S$93,6,FALSE)*VLOOKUP($F529,BY_IND_Demand_Drivers!$B$5:$J$100,8,FALSE)</f>
        <v>0</v>
      </c>
      <c r="M529" s="16">
        <f>VLOOKUP($D529,'Growth rate'!$B$3:$S$93,6,FALSE)*VLOOKUP($F529,BY_IND_Demand_Drivers!$B$5:$J$100,9,FALSE)</f>
        <v>0</v>
      </c>
      <c r="N529" s="49">
        <f t="shared" si="44"/>
        <v>0.6</v>
      </c>
    </row>
    <row r="530" spans="1:14">
      <c r="A530" s="16">
        <f t="shared" si="42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 t="shared" si="45"/>
        <v>0.30833058247481127</v>
      </c>
      <c r="H530" s="16">
        <f t="shared" si="46"/>
        <v>0</v>
      </c>
      <c r="I530" s="16">
        <f t="shared" si="47"/>
        <v>0</v>
      </c>
      <c r="K530" s="16">
        <f>VLOOKUP($D530,'Growth rate'!$B$3:$S$93,6,FALSE)*VLOOKUP($F530,BY_IND_Demand_Drivers!$B$5:$J$100,7,FALSE)</f>
        <v>0.51388430412468544</v>
      </c>
      <c r="L530" s="16">
        <f>VLOOKUP($D530,'Growth rate'!$B$3:$S$93,6,FALSE)*VLOOKUP($F530,BY_IND_Demand_Drivers!$B$5:$J$100,8,FALSE)</f>
        <v>0</v>
      </c>
      <c r="M530" s="16">
        <f>VLOOKUP($D530,'Growth rate'!$B$3:$S$93,6,FALSE)*VLOOKUP($F530,BY_IND_Demand_Drivers!$B$5:$J$100,9,FALSE)</f>
        <v>0</v>
      </c>
      <c r="N530" s="49">
        <f t="shared" si="44"/>
        <v>0.6</v>
      </c>
    </row>
    <row r="531" spans="1:14">
      <c r="A531" s="16">
        <f t="shared" si="42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 t="shared" si="45"/>
        <v>0.31326387179440823</v>
      </c>
      <c r="H531" s="16">
        <f t="shared" si="46"/>
        <v>0</v>
      </c>
      <c r="I531" s="16">
        <f t="shared" si="47"/>
        <v>0</v>
      </c>
      <c r="K531" s="16">
        <f>VLOOKUP($D531,'Growth rate'!$B$3:$S$93,6,FALSE)*VLOOKUP($F531,BY_IND_Demand_Drivers!$B$5:$J$100,7,FALSE)</f>
        <v>0.52210645299068037</v>
      </c>
      <c r="L531" s="16">
        <f>VLOOKUP($D531,'Growth rate'!$B$3:$S$93,6,FALSE)*VLOOKUP($F531,BY_IND_Demand_Drivers!$B$5:$J$100,8,FALSE)</f>
        <v>0</v>
      </c>
      <c r="M531" s="16">
        <f>VLOOKUP($D531,'Growth rate'!$B$3:$S$93,6,FALSE)*VLOOKUP($F531,BY_IND_Demand_Drivers!$B$5:$J$100,9,FALSE)</f>
        <v>0</v>
      </c>
      <c r="N531" s="49">
        <f t="shared" si="44"/>
        <v>0.6</v>
      </c>
    </row>
    <row r="532" spans="1:14">
      <c r="A532" s="16">
        <f t="shared" si="42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 t="shared" si="45"/>
        <v>0.31827609374311866</v>
      </c>
      <c r="H532" s="16">
        <f t="shared" si="46"/>
        <v>0</v>
      </c>
      <c r="I532" s="16">
        <f t="shared" si="47"/>
        <v>0</v>
      </c>
      <c r="K532" s="16">
        <f>VLOOKUP($D532,'Growth rate'!$B$3:$S$93,6,FALSE)*VLOOKUP($F532,BY_IND_Demand_Drivers!$B$5:$J$100,7,FALSE)</f>
        <v>0.53046015623853116</v>
      </c>
      <c r="L532" s="16">
        <f>VLOOKUP($D532,'Growth rate'!$B$3:$S$93,6,FALSE)*VLOOKUP($F532,BY_IND_Demand_Drivers!$B$5:$J$100,8,FALSE)</f>
        <v>0</v>
      </c>
      <c r="M532" s="16">
        <f>VLOOKUP($D532,'Growth rate'!$B$3:$S$93,6,FALSE)*VLOOKUP($F532,BY_IND_Demand_Drivers!$B$5:$J$100,9,FALSE)</f>
        <v>0</v>
      </c>
      <c r="N532" s="49">
        <f t="shared" si="44"/>
        <v>0.6</v>
      </c>
    </row>
    <row r="533" spans="1:14">
      <c r="A533" s="16">
        <f t="shared" si="42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 t="shared" si="45"/>
        <v>0.32336851124300858</v>
      </c>
      <c r="H533" s="16">
        <f t="shared" si="46"/>
        <v>0</v>
      </c>
      <c r="I533" s="16">
        <f t="shared" si="47"/>
        <v>0</v>
      </c>
      <c r="K533" s="16">
        <f>VLOOKUP($D533,'Growth rate'!$B$3:$S$93,6,FALSE)*VLOOKUP($F533,BY_IND_Demand_Drivers!$B$5:$J$100,7,FALSE)</f>
        <v>0.53894751873834768</v>
      </c>
      <c r="L533" s="16">
        <f>VLOOKUP($D533,'Growth rate'!$B$3:$S$93,6,FALSE)*VLOOKUP($F533,BY_IND_Demand_Drivers!$B$5:$J$100,8,FALSE)</f>
        <v>0</v>
      </c>
      <c r="M533" s="16">
        <f>VLOOKUP($D533,'Growth rate'!$B$3:$S$93,6,FALSE)*VLOOKUP($F533,BY_IND_Demand_Drivers!$B$5:$J$100,9,FALSE)</f>
        <v>0</v>
      </c>
      <c r="N533" s="49">
        <f t="shared" si="44"/>
        <v>0.6</v>
      </c>
    </row>
    <row r="534" spans="1:14">
      <c r="A534" s="16">
        <f t="shared" si="42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 t="shared" si="45"/>
        <v>0.32854240742289681</v>
      </c>
      <c r="H534" s="16">
        <f t="shared" si="46"/>
        <v>0</v>
      </c>
      <c r="I534" s="16">
        <f t="shared" si="47"/>
        <v>0</v>
      </c>
      <c r="K534" s="16">
        <f>VLOOKUP($D534,'Growth rate'!$B$3:$S$93,6,FALSE)*VLOOKUP($F534,BY_IND_Demand_Drivers!$B$5:$J$100,7,FALSE)</f>
        <v>0.54757067903816137</v>
      </c>
      <c r="L534" s="16">
        <f>VLOOKUP($D534,'Growth rate'!$B$3:$S$93,6,FALSE)*VLOOKUP($F534,BY_IND_Demand_Drivers!$B$5:$J$100,8,FALSE)</f>
        <v>0</v>
      </c>
      <c r="M534" s="16">
        <f>VLOOKUP($D534,'Growth rate'!$B$3:$S$93,6,FALSE)*VLOOKUP($F534,BY_IND_Demand_Drivers!$B$5:$J$100,9,FALSE)</f>
        <v>0</v>
      </c>
      <c r="N534" s="49">
        <f t="shared" si="44"/>
        <v>0.6</v>
      </c>
    </row>
    <row r="535" spans="1:14">
      <c r="A535" s="16">
        <f t="shared" ref="A535:A577" si="48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 t="shared" si="45"/>
        <v>0.33379908594166313</v>
      </c>
      <c r="H535" s="16">
        <f t="shared" si="46"/>
        <v>0</v>
      </c>
      <c r="I535" s="16">
        <f t="shared" si="47"/>
        <v>0</v>
      </c>
      <c r="K535" s="16">
        <f>VLOOKUP($D535,'Growth rate'!$B$3:$S$93,6,FALSE)*VLOOKUP($F535,BY_IND_Demand_Drivers!$B$5:$J$100,7,FALSE)</f>
        <v>0.55633180990277187</v>
      </c>
      <c r="L535" s="16">
        <f>VLOOKUP($D535,'Growth rate'!$B$3:$S$93,6,FALSE)*VLOOKUP($F535,BY_IND_Demand_Drivers!$B$5:$J$100,8,FALSE)</f>
        <v>0</v>
      </c>
      <c r="M535" s="16">
        <f>VLOOKUP($D535,'Growth rate'!$B$3:$S$93,6,FALSE)*VLOOKUP($F535,BY_IND_Demand_Drivers!$B$5:$J$100,9,FALSE)</f>
        <v>0</v>
      </c>
      <c r="N535" s="49">
        <f t="shared" si="44"/>
        <v>0.6</v>
      </c>
    </row>
    <row r="536" spans="1:14">
      <c r="A536" s="16">
        <f t="shared" si="48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 t="shared" si="45"/>
        <v>0.33913987131672979</v>
      </c>
      <c r="H536" s="16">
        <f t="shared" si="46"/>
        <v>0</v>
      </c>
      <c r="I536" s="16">
        <f t="shared" si="47"/>
        <v>0</v>
      </c>
      <c r="K536" s="16">
        <f>VLOOKUP($D536,'Growth rate'!$B$3:$S$93,6,FALSE)*VLOOKUP($F536,BY_IND_Demand_Drivers!$B$5:$J$100,7,FALSE)</f>
        <v>0.5652331188612163</v>
      </c>
      <c r="L536" s="16">
        <f>VLOOKUP($D536,'Growth rate'!$B$3:$S$93,6,FALSE)*VLOOKUP($F536,BY_IND_Demand_Drivers!$B$5:$J$100,8,FALSE)</f>
        <v>0</v>
      </c>
      <c r="M536" s="16">
        <f>VLOOKUP($D536,'Growth rate'!$B$3:$S$93,6,FALSE)*VLOOKUP($F536,BY_IND_Demand_Drivers!$B$5:$J$100,9,FALSE)</f>
        <v>0</v>
      </c>
      <c r="N536" s="49">
        <f t="shared" si="44"/>
        <v>0.6</v>
      </c>
    </row>
    <row r="537" spans="1:14">
      <c r="A537" s="16">
        <f t="shared" si="48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 t="shared" si="45"/>
        <v>0.34456610925779746</v>
      </c>
      <c r="H537" s="16">
        <f t="shared" si="46"/>
        <v>0</v>
      </c>
      <c r="I537" s="16">
        <f t="shared" si="47"/>
        <v>0</v>
      </c>
      <c r="K537" s="16">
        <f>VLOOKUP($D537,'Growth rate'!$B$3:$S$93,6,FALSE)*VLOOKUP($F537,BY_IND_Demand_Drivers!$B$5:$J$100,7,FALSE)</f>
        <v>0.57427684876299578</v>
      </c>
      <c r="L537" s="16">
        <f>VLOOKUP($D537,'Growth rate'!$B$3:$S$93,6,FALSE)*VLOOKUP($F537,BY_IND_Demand_Drivers!$B$5:$J$100,8,FALSE)</f>
        <v>0</v>
      </c>
      <c r="M537" s="16">
        <f>VLOOKUP($D537,'Growth rate'!$B$3:$S$93,6,FALSE)*VLOOKUP($F537,BY_IND_Demand_Drivers!$B$5:$J$100,9,FALSE)</f>
        <v>0</v>
      </c>
      <c r="N537" s="49">
        <f t="shared" si="44"/>
        <v>0.6</v>
      </c>
    </row>
    <row r="538" spans="1:14">
      <c r="A538" s="16">
        <f t="shared" si="48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 t="shared" si="45"/>
        <v>0.35007916700592223</v>
      </c>
      <c r="H538" s="16">
        <f t="shared" si="46"/>
        <v>0</v>
      </c>
      <c r="I538" s="16">
        <f t="shared" si="47"/>
        <v>0</v>
      </c>
      <c r="K538" s="16">
        <f>VLOOKUP($D538,'Growth rate'!$B$3:$S$93,6,FALSE)*VLOOKUP($F538,BY_IND_Demand_Drivers!$B$5:$J$100,7,FALSE)</f>
        <v>0.58346527834320372</v>
      </c>
      <c r="L538" s="16">
        <f>VLOOKUP($D538,'Growth rate'!$B$3:$S$93,6,FALSE)*VLOOKUP($F538,BY_IND_Demand_Drivers!$B$5:$J$100,8,FALSE)</f>
        <v>0</v>
      </c>
      <c r="M538" s="16">
        <f>VLOOKUP($D538,'Growth rate'!$B$3:$S$93,6,FALSE)*VLOOKUP($F538,BY_IND_Demand_Drivers!$B$5:$J$100,9,FALSE)</f>
        <v>0</v>
      </c>
      <c r="N538" s="49">
        <f t="shared" si="44"/>
        <v>0.6</v>
      </c>
    </row>
    <row r="539" spans="1:14">
      <c r="A539" s="16">
        <f t="shared" si="48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 t="shared" si="45"/>
        <v>0.35568043367801694</v>
      </c>
      <c r="H539" s="16">
        <f t="shared" si="46"/>
        <v>0</v>
      </c>
      <c r="I539" s="16">
        <f t="shared" si="47"/>
        <v>0</v>
      </c>
      <c r="K539" s="16">
        <f>VLOOKUP($D539,'Growth rate'!$B$3:$S$93,6,FALSE)*VLOOKUP($F539,BY_IND_Demand_Drivers!$B$5:$J$100,7,FALSE)</f>
        <v>0.59280072279669493</v>
      </c>
      <c r="L539" s="16">
        <f>VLOOKUP($D539,'Growth rate'!$B$3:$S$93,6,FALSE)*VLOOKUP($F539,BY_IND_Demand_Drivers!$B$5:$J$100,8,FALSE)</f>
        <v>0</v>
      </c>
      <c r="M539" s="16">
        <f>VLOOKUP($D539,'Growth rate'!$B$3:$S$93,6,FALSE)*VLOOKUP($F539,BY_IND_Demand_Drivers!$B$5:$J$100,9,FALSE)</f>
        <v>0</v>
      </c>
      <c r="N539" s="49">
        <f t="shared" si="44"/>
        <v>0.6</v>
      </c>
    </row>
    <row r="540" spans="1:14">
      <c r="A540" s="16">
        <f t="shared" si="48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 t="shared" si="45"/>
        <v>0.36137132061686522</v>
      </c>
      <c r="H540" s="16">
        <f t="shared" si="46"/>
        <v>0</v>
      </c>
      <c r="I540" s="16">
        <f t="shared" si="47"/>
        <v>0</v>
      </c>
      <c r="K540" s="16">
        <f>VLOOKUP($D540,'Growth rate'!$B$3:$S$93,6,FALSE)*VLOOKUP($F540,BY_IND_Demand_Drivers!$B$5:$J$100,7,FALSE)</f>
        <v>0.60228553436144205</v>
      </c>
      <c r="L540" s="16">
        <f>VLOOKUP($D540,'Growth rate'!$B$3:$S$93,6,FALSE)*VLOOKUP($F540,BY_IND_Demand_Drivers!$B$5:$J$100,8,FALSE)</f>
        <v>0</v>
      </c>
      <c r="M540" s="16">
        <f>VLOOKUP($D540,'Growth rate'!$B$3:$S$93,6,FALSE)*VLOOKUP($F540,BY_IND_Demand_Drivers!$B$5:$J$100,9,FALSE)</f>
        <v>0</v>
      </c>
      <c r="N540" s="49">
        <f t="shared" si="44"/>
        <v>0.6</v>
      </c>
    </row>
    <row r="541" spans="1:14">
      <c r="A541" s="16">
        <f t="shared" si="48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 t="shared" si="45"/>
        <v>0.36715326174673507</v>
      </c>
      <c r="H541" s="16">
        <f t="shared" si="46"/>
        <v>0</v>
      </c>
      <c r="I541" s="16">
        <f t="shared" si="47"/>
        <v>0</v>
      </c>
      <c r="K541" s="16">
        <f>VLOOKUP($D541,'Growth rate'!$B$3:$S$93,6,FALSE)*VLOOKUP($F541,BY_IND_Demand_Drivers!$B$5:$J$100,7,FALSE)</f>
        <v>0.61192210291122517</v>
      </c>
      <c r="L541" s="16">
        <f>VLOOKUP($D541,'Growth rate'!$B$3:$S$93,6,FALSE)*VLOOKUP($F541,BY_IND_Demand_Drivers!$B$5:$J$100,8,FALSE)</f>
        <v>0</v>
      </c>
      <c r="M541" s="16">
        <f>VLOOKUP($D541,'Growth rate'!$B$3:$S$93,6,FALSE)*VLOOKUP($F541,BY_IND_Demand_Drivers!$B$5:$J$100,9,FALSE)</f>
        <v>0</v>
      </c>
      <c r="N541" s="49">
        <f t="shared" si="44"/>
        <v>0.6</v>
      </c>
    </row>
    <row r="542" spans="1:14">
      <c r="A542" s="16">
        <f t="shared" si="48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 t="shared" si="45"/>
        <v>0.37302771393468287</v>
      </c>
      <c r="H542" s="16">
        <f t="shared" si="46"/>
        <v>0</v>
      </c>
      <c r="I542" s="16">
        <f t="shared" si="47"/>
        <v>0</v>
      </c>
      <c r="K542" s="16">
        <f>VLOOKUP($D542,'Growth rate'!$B$3:$S$93,6,FALSE)*VLOOKUP($F542,BY_IND_Demand_Drivers!$B$5:$J$100,7,FALSE)</f>
        <v>0.62171285655780484</v>
      </c>
      <c r="L542" s="16">
        <f>VLOOKUP($D542,'Growth rate'!$B$3:$S$93,6,FALSE)*VLOOKUP($F542,BY_IND_Demand_Drivers!$B$5:$J$100,8,FALSE)</f>
        <v>0</v>
      </c>
      <c r="M542" s="16">
        <f>VLOOKUP($D542,'Growth rate'!$B$3:$S$93,6,FALSE)*VLOOKUP($F542,BY_IND_Demand_Drivers!$B$5:$J$100,9,FALSE)</f>
        <v>0</v>
      </c>
      <c r="N542" s="49">
        <f t="shared" si="44"/>
        <v>0.6</v>
      </c>
    </row>
    <row r="543" spans="1:14">
      <c r="A543" s="16">
        <f t="shared" si="48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 t="shared" si="45"/>
        <v>0.37899615735763786</v>
      </c>
      <c r="H543" s="16">
        <f t="shared" si="46"/>
        <v>0</v>
      </c>
      <c r="I543" s="16">
        <f t="shared" si="47"/>
        <v>0</v>
      </c>
      <c r="K543" s="16">
        <f>VLOOKUP($D543,'Growth rate'!$B$3:$S$93,6,FALSE)*VLOOKUP($F543,BY_IND_Demand_Drivers!$B$5:$J$100,7,FALSE)</f>
        <v>0.63166026226272975</v>
      </c>
      <c r="L543" s="16">
        <f>VLOOKUP($D543,'Growth rate'!$B$3:$S$93,6,FALSE)*VLOOKUP($F543,BY_IND_Demand_Drivers!$B$5:$J$100,8,FALSE)</f>
        <v>0</v>
      </c>
      <c r="M543" s="16">
        <f>VLOOKUP($D543,'Growth rate'!$B$3:$S$93,6,FALSE)*VLOOKUP($F543,BY_IND_Demand_Drivers!$B$5:$J$100,9,FALSE)</f>
        <v>0</v>
      </c>
      <c r="N543" s="49">
        <f t="shared" si="44"/>
        <v>0.6</v>
      </c>
    </row>
    <row r="544" spans="1:14">
      <c r="A544" s="16">
        <f t="shared" si="48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 t="shared" si="45"/>
        <v>0.38506009587536</v>
      </c>
      <c r="H544" s="16">
        <f t="shared" si="46"/>
        <v>0</v>
      </c>
      <c r="I544" s="16">
        <f t="shared" si="47"/>
        <v>0</v>
      </c>
      <c r="K544" s="16">
        <f>VLOOKUP($D544,'Growth rate'!$B$3:$S$93,6,FALSE)*VLOOKUP($F544,BY_IND_Demand_Drivers!$B$5:$J$100,7,FALSE)</f>
        <v>0.64176682645893335</v>
      </c>
      <c r="L544" s="16">
        <f>VLOOKUP($D544,'Growth rate'!$B$3:$S$93,6,FALSE)*VLOOKUP($F544,BY_IND_Demand_Drivers!$B$5:$J$100,8,FALSE)</f>
        <v>0</v>
      </c>
      <c r="M544" s="16">
        <f>VLOOKUP($D544,'Growth rate'!$B$3:$S$93,6,FALSE)*VLOOKUP($F544,BY_IND_Demand_Drivers!$B$5:$J$100,9,FALSE)</f>
        <v>0</v>
      </c>
      <c r="N544" s="49">
        <f t="shared" si="44"/>
        <v>0.6</v>
      </c>
    </row>
    <row r="545" spans="1:14">
      <c r="A545" s="16">
        <f t="shared" si="48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 t="shared" si="45"/>
        <v>0.3912210574093658</v>
      </c>
      <c r="H545" s="16">
        <f t="shared" si="46"/>
        <v>0</v>
      </c>
      <c r="I545" s="16">
        <f t="shared" si="47"/>
        <v>0</v>
      </c>
      <c r="K545" s="16">
        <f>VLOOKUP($D545,'Growth rate'!$B$3:$S$93,6,FALSE)*VLOOKUP($F545,BY_IND_Demand_Drivers!$B$5:$J$100,7,FALSE)</f>
        <v>0.65203509568227636</v>
      </c>
      <c r="L545" s="16">
        <f>VLOOKUP($D545,'Growth rate'!$B$3:$S$93,6,FALSE)*VLOOKUP($F545,BY_IND_Demand_Drivers!$B$5:$J$100,8,FALSE)</f>
        <v>0</v>
      </c>
      <c r="M545" s="16">
        <f>VLOOKUP($D545,'Growth rate'!$B$3:$S$93,6,FALSE)*VLOOKUP($F545,BY_IND_Demand_Drivers!$B$5:$J$100,9,FALSE)</f>
        <v>0</v>
      </c>
      <c r="N545" s="49">
        <f t="shared" si="44"/>
        <v>0.6</v>
      </c>
    </row>
    <row r="546" spans="1:14">
      <c r="A546" s="16">
        <f t="shared" si="48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 t="shared" si="45"/>
        <v>0.3974805943279156</v>
      </c>
      <c r="H546" s="16">
        <f t="shared" si="46"/>
        <v>0</v>
      </c>
      <c r="I546" s="16">
        <f t="shared" si="47"/>
        <v>0</v>
      </c>
      <c r="K546" s="16">
        <f>VLOOKUP($D546,'Growth rate'!$B$3:$S$93,6,FALSE)*VLOOKUP($F546,BY_IND_Demand_Drivers!$B$5:$J$100,7,FALSE)</f>
        <v>0.66246765721319267</v>
      </c>
      <c r="L546" s="16">
        <f>VLOOKUP($D546,'Growth rate'!$B$3:$S$93,6,FALSE)*VLOOKUP($F546,BY_IND_Demand_Drivers!$B$5:$J$100,8,FALSE)</f>
        <v>0</v>
      </c>
      <c r="M546" s="16">
        <f>VLOOKUP($D546,'Growth rate'!$B$3:$S$93,6,FALSE)*VLOOKUP($F546,BY_IND_Demand_Drivers!$B$5:$J$100,9,FALSE)</f>
        <v>0</v>
      </c>
      <c r="N546" s="49">
        <f t="shared" si="44"/>
        <v>0.6</v>
      </c>
    </row>
    <row r="547" spans="1:14">
      <c r="A547" s="16">
        <f t="shared" si="48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 t="shared" si="45"/>
        <v>0.40384028383716225</v>
      </c>
      <c r="H547" s="16">
        <f t="shared" si="46"/>
        <v>0</v>
      </c>
      <c r="I547" s="16">
        <f t="shared" si="47"/>
        <v>0</v>
      </c>
      <c r="K547" s="16">
        <f>VLOOKUP($D547,'Growth rate'!$B$3:$S$93,6,FALSE)*VLOOKUP($F547,BY_IND_Demand_Drivers!$B$5:$J$100,7,FALSE)</f>
        <v>0.67306713972860377</v>
      </c>
      <c r="L547" s="16">
        <f>VLOOKUP($D547,'Growth rate'!$B$3:$S$93,6,FALSE)*VLOOKUP($F547,BY_IND_Demand_Drivers!$B$5:$J$100,8,FALSE)</f>
        <v>0</v>
      </c>
      <c r="M547" s="16">
        <f>VLOOKUP($D547,'Growth rate'!$B$3:$S$93,6,FALSE)*VLOOKUP($F547,BY_IND_Demand_Drivers!$B$5:$J$100,9,FALSE)</f>
        <v>0</v>
      </c>
      <c r="N547" s="49">
        <f t="shared" si="44"/>
        <v>0.6</v>
      </c>
    </row>
    <row r="548" spans="1:14">
      <c r="A548" s="16">
        <f t="shared" si="48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 t="shared" si="45"/>
        <v>0.41030172837855688</v>
      </c>
      <c r="H548" s="16">
        <f t="shared" si="46"/>
        <v>0</v>
      </c>
      <c r="I548" s="16">
        <f t="shared" si="47"/>
        <v>0</v>
      </c>
      <c r="K548" s="16">
        <f>VLOOKUP($D548,'Growth rate'!$B$3:$S$93,6,FALSE)*VLOOKUP($F548,BY_IND_Demand_Drivers!$B$5:$J$100,7,FALSE)</f>
        <v>0.68383621396426153</v>
      </c>
      <c r="L548" s="16">
        <f>VLOOKUP($D548,'Growth rate'!$B$3:$S$93,6,FALSE)*VLOOKUP($F548,BY_IND_Demand_Drivers!$B$5:$J$100,8,FALSE)</f>
        <v>0</v>
      </c>
      <c r="M548" s="16">
        <f>VLOOKUP($D548,'Growth rate'!$B$3:$S$93,6,FALSE)*VLOOKUP($F548,BY_IND_Demand_Drivers!$B$5:$J$100,9,FALSE)</f>
        <v>0</v>
      </c>
      <c r="N548" s="49">
        <f t="shared" si="44"/>
        <v>0.6</v>
      </c>
    </row>
    <row r="549" spans="1:14">
      <c r="A549" s="16">
        <f t="shared" si="48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 t="shared" si="45"/>
        <v>0.41686655603261374</v>
      </c>
      <c r="H549" s="16">
        <f t="shared" si="46"/>
        <v>0</v>
      </c>
      <c r="I549" s="16">
        <f t="shared" si="47"/>
        <v>0</v>
      </c>
      <c r="K549" s="16">
        <f>VLOOKUP($D549,'Growth rate'!$B$3:$S$93,6,FALSE)*VLOOKUP($F549,BY_IND_Demand_Drivers!$B$5:$J$100,7,FALSE)</f>
        <v>0.69477759338768963</v>
      </c>
      <c r="L549" s="16">
        <f>VLOOKUP($D549,'Growth rate'!$B$3:$S$93,6,FALSE)*VLOOKUP($F549,BY_IND_Demand_Drivers!$B$5:$J$100,8,FALSE)</f>
        <v>0</v>
      </c>
      <c r="M549" s="16">
        <f>VLOOKUP($D549,'Growth rate'!$B$3:$S$93,6,FALSE)*VLOOKUP($F549,BY_IND_Demand_Drivers!$B$5:$J$100,9,FALSE)</f>
        <v>0</v>
      </c>
      <c r="N549" s="49">
        <f t="shared" si="44"/>
        <v>0.6</v>
      </c>
    </row>
    <row r="550" spans="1:14">
      <c r="A550" s="16">
        <f t="shared" si="48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 t="shared" si="45"/>
        <v>0.42353642092913557</v>
      </c>
      <c r="H550" s="16">
        <f t="shared" si="46"/>
        <v>0</v>
      </c>
      <c r="I550" s="16">
        <f t="shared" si="47"/>
        <v>0</v>
      </c>
      <c r="K550" s="16">
        <f>VLOOKUP($D550,'Growth rate'!$B$3:$S$93,6,FALSE)*VLOOKUP($F550,BY_IND_Demand_Drivers!$B$5:$J$100,7,FALSE)</f>
        <v>0.70589403488189262</v>
      </c>
      <c r="L550" s="16">
        <f>VLOOKUP($D550,'Growth rate'!$B$3:$S$93,6,FALSE)*VLOOKUP($F550,BY_IND_Demand_Drivers!$B$5:$J$100,8,FALSE)</f>
        <v>0</v>
      </c>
      <c r="M550" s="16">
        <f>VLOOKUP($D550,'Growth rate'!$B$3:$S$93,6,FALSE)*VLOOKUP($F550,BY_IND_Demand_Drivers!$B$5:$J$100,9,FALSE)</f>
        <v>0</v>
      </c>
      <c r="N550" s="49">
        <f t="shared" si="44"/>
        <v>0.6</v>
      </c>
    </row>
    <row r="551" spans="1:14">
      <c r="A551" s="16">
        <f t="shared" si="48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 t="shared" si="45"/>
        <v>0.43031300366400177</v>
      </c>
      <c r="H551" s="16">
        <f t="shared" si="46"/>
        <v>0</v>
      </c>
      <c r="I551" s="16">
        <f t="shared" si="47"/>
        <v>0</v>
      </c>
      <c r="K551" s="16">
        <f>VLOOKUP($D551,'Growth rate'!$B$3:$S$93,6,FALSE)*VLOOKUP($F551,BY_IND_Demand_Drivers!$B$5:$J$100,7,FALSE)</f>
        <v>0.71718833944000293</v>
      </c>
      <c r="L551" s="16">
        <f>VLOOKUP($D551,'Growth rate'!$B$3:$S$93,6,FALSE)*VLOOKUP($F551,BY_IND_Demand_Drivers!$B$5:$J$100,8,FALSE)</f>
        <v>0</v>
      </c>
      <c r="M551" s="16">
        <f>VLOOKUP($D551,'Growth rate'!$B$3:$S$93,6,FALSE)*VLOOKUP($F551,BY_IND_Demand_Drivers!$B$5:$J$100,9,FALSE)</f>
        <v>0</v>
      </c>
      <c r="N551" s="49">
        <f t="shared" si="44"/>
        <v>0.6</v>
      </c>
    </row>
    <row r="552" spans="1:14">
      <c r="A552" s="16">
        <f t="shared" si="48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 t="shared" si="45"/>
        <v>0.43719801172262579</v>
      </c>
      <c r="H552" s="16">
        <f t="shared" si="46"/>
        <v>0</v>
      </c>
      <c r="I552" s="16">
        <f t="shared" si="47"/>
        <v>0</v>
      </c>
      <c r="K552" s="16">
        <f>VLOOKUP($D552,'Growth rate'!$B$3:$S$93,6,FALSE)*VLOOKUP($F552,BY_IND_Demand_Drivers!$B$5:$J$100,7,FALSE)</f>
        <v>0.728663352871043</v>
      </c>
      <c r="L552" s="16">
        <f>VLOOKUP($D552,'Growth rate'!$B$3:$S$93,6,FALSE)*VLOOKUP($F552,BY_IND_Demand_Drivers!$B$5:$J$100,8,FALSE)</f>
        <v>0</v>
      </c>
      <c r="M552" s="16">
        <f>VLOOKUP($D552,'Growth rate'!$B$3:$S$93,6,FALSE)*VLOOKUP($F552,BY_IND_Demand_Drivers!$B$5:$J$100,9,FALSE)</f>
        <v>0</v>
      </c>
      <c r="N552" s="49">
        <f t="shared" si="44"/>
        <v>0.6</v>
      </c>
    </row>
    <row r="553" spans="1:14">
      <c r="A553" s="16">
        <f t="shared" si="48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 t="shared" si="45"/>
        <v>0.44419317991018781</v>
      </c>
      <c r="H553" s="16">
        <f t="shared" si="46"/>
        <v>0</v>
      </c>
      <c r="I553" s="16">
        <f t="shared" si="47"/>
        <v>0</v>
      </c>
      <c r="K553" s="16">
        <f>VLOOKUP($D553,'Growth rate'!$B$3:$S$93,6,FALSE)*VLOOKUP($F553,BY_IND_Demand_Drivers!$B$5:$J$100,7,FALSE)</f>
        <v>0.74032196651697968</v>
      </c>
      <c r="L553" s="16">
        <f>VLOOKUP($D553,'Growth rate'!$B$3:$S$93,6,FALSE)*VLOOKUP($F553,BY_IND_Demand_Drivers!$B$5:$J$100,8,FALSE)</f>
        <v>0</v>
      </c>
      <c r="M553" s="16">
        <f>VLOOKUP($D553,'Growth rate'!$B$3:$S$93,6,FALSE)*VLOOKUP($F553,BY_IND_Demand_Drivers!$B$5:$J$100,9,FALSE)</f>
        <v>0</v>
      </c>
      <c r="N553" s="49">
        <f t="shared" si="44"/>
        <v>0.6</v>
      </c>
    </row>
    <row r="554" spans="1:14">
      <c r="A554" s="16">
        <f t="shared" si="48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 t="shared" si="45"/>
        <v>0.45130027078875073</v>
      </c>
      <c r="H554" s="16">
        <f t="shared" si="46"/>
        <v>0</v>
      </c>
      <c r="I554" s="16">
        <f t="shared" si="47"/>
        <v>0</v>
      </c>
      <c r="K554" s="16">
        <f>VLOOKUP($D554,'Growth rate'!$B$3:$S$93,6,FALSE)*VLOOKUP($F554,BY_IND_Demand_Drivers!$B$5:$J$100,7,FALSE)</f>
        <v>0.75216711798125124</v>
      </c>
      <c r="L554" s="16">
        <f>VLOOKUP($D554,'Growth rate'!$B$3:$S$93,6,FALSE)*VLOOKUP($F554,BY_IND_Demand_Drivers!$B$5:$J$100,8,FALSE)</f>
        <v>0</v>
      </c>
      <c r="M554" s="16">
        <f>VLOOKUP($D554,'Growth rate'!$B$3:$S$93,6,FALSE)*VLOOKUP($F554,BY_IND_Demand_Drivers!$B$5:$J$100,9,FALSE)</f>
        <v>0</v>
      </c>
      <c r="N554" s="49">
        <f t="shared" si="44"/>
        <v>0.6</v>
      </c>
    </row>
    <row r="555" spans="1:14">
      <c r="A555" s="16">
        <f t="shared" si="48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 t="shared" si="45"/>
        <v>0.45852107512137075</v>
      </c>
      <c r="H555" s="16">
        <f t="shared" si="46"/>
        <v>0</v>
      </c>
      <c r="I555" s="16">
        <f t="shared" si="47"/>
        <v>0</v>
      </c>
      <c r="K555" s="16">
        <f>VLOOKUP($D555,'Growth rate'!$B$3:$S$93,6,FALSE)*VLOOKUP($F555,BY_IND_Demand_Drivers!$B$5:$J$100,7,FALSE)</f>
        <v>0.76420179186895132</v>
      </c>
      <c r="L555" s="16">
        <f>VLOOKUP($D555,'Growth rate'!$B$3:$S$93,6,FALSE)*VLOOKUP($F555,BY_IND_Demand_Drivers!$B$5:$J$100,8,FALSE)</f>
        <v>0</v>
      </c>
      <c r="M555" s="16">
        <f>VLOOKUP($D555,'Growth rate'!$B$3:$S$93,6,FALSE)*VLOOKUP($F555,BY_IND_Demand_Drivers!$B$5:$J$100,9,FALSE)</f>
        <v>0</v>
      </c>
      <c r="N555" s="49">
        <f t="shared" si="44"/>
        <v>0.6</v>
      </c>
    </row>
    <row r="556" spans="1:14">
      <c r="A556" s="16">
        <f t="shared" si="48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 t="shared" si="45"/>
        <v>0.46585741232331279</v>
      </c>
      <c r="H556" s="16">
        <f t="shared" si="46"/>
        <v>0</v>
      </c>
      <c r="I556" s="16">
        <f t="shared" si="47"/>
        <v>0</v>
      </c>
      <c r="K556" s="16">
        <f>VLOOKUP($D556,'Growth rate'!$B$3:$S$93,6,FALSE)*VLOOKUP($F556,BY_IND_Demand_Drivers!$B$5:$J$100,7,FALSE)</f>
        <v>0.77642902053885465</v>
      </c>
      <c r="L556" s="16">
        <f>VLOOKUP($D556,'Growth rate'!$B$3:$S$93,6,FALSE)*VLOOKUP($F556,BY_IND_Demand_Drivers!$B$5:$J$100,8,FALSE)</f>
        <v>0</v>
      </c>
      <c r="M556" s="16">
        <f>VLOOKUP($D556,'Growth rate'!$B$3:$S$93,6,FALSE)*VLOOKUP($F556,BY_IND_Demand_Drivers!$B$5:$J$100,9,FALSE)</f>
        <v>0</v>
      </c>
      <c r="N556" s="49">
        <f t="shared" si="44"/>
        <v>0.6</v>
      </c>
    </row>
    <row r="557" spans="1:14">
      <c r="A557" s="16">
        <f t="shared" si="48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 t="shared" si="45"/>
        <v>0.47331113092048571</v>
      </c>
      <c r="H557" s="16">
        <f t="shared" si="46"/>
        <v>0</v>
      </c>
      <c r="I557" s="16">
        <f t="shared" si="47"/>
        <v>0</v>
      </c>
      <c r="K557" s="16">
        <f>VLOOKUP($D557,'Growth rate'!$B$3:$S$93,6,FALSE)*VLOOKUP($F557,BY_IND_Demand_Drivers!$B$5:$J$100,7,FALSE)</f>
        <v>0.78885188486747626</v>
      </c>
      <c r="L557" s="16">
        <f>VLOOKUP($D557,'Growth rate'!$B$3:$S$93,6,FALSE)*VLOOKUP($F557,BY_IND_Demand_Drivers!$B$5:$J$100,8,FALSE)</f>
        <v>0</v>
      </c>
      <c r="M557" s="16">
        <f>VLOOKUP($D557,'Growth rate'!$B$3:$S$93,6,FALSE)*VLOOKUP($F557,BY_IND_Demand_Drivers!$B$5:$J$100,9,FALSE)</f>
        <v>0</v>
      </c>
      <c r="N557" s="49">
        <f t="shared" si="44"/>
        <v>0.6</v>
      </c>
    </row>
    <row r="558" spans="1:14">
      <c r="A558" s="16">
        <f t="shared" si="48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 t="shared" si="45"/>
        <v>0.4808841090152135</v>
      </c>
      <c r="H558" s="16">
        <f t="shared" si="46"/>
        <v>0</v>
      </c>
      <c r="I558" s="16">
        <f t="shared" si="47"/>
        <v>0</v>
      </c>
      <c r="K558" s="16">
        <f>VLOOKUP($D558,'Growth rate'!$B$3:$S$93,6,FALSE)*VLOOKUP($F558,BY_IND_Demand_Drivers!$B$5:$J$100,7,FALSE)</f>
        <v>0.80147351502535591</v>
      </c>
      <c r="L558" s="16">
        <f>VLOOKUP($D558,'Growth rate'!$B$3:$S$93,6,FALSE)*VLOOKUP($F558,BY_IND_Demand_Drivers!$B$5:$J$100,8,FALSE)</f>
        <v>0</v>
      </c>
      <c r="M558" s="16">
        <f>VLOOKUP($D558,'Growth rate'!$B$3:$S$93,6,FALSE)*VLOOKUP($F558,BY_IND_Demand_Drivers!$B$5:$J$100,9,FALSE)</f>
        <v>0</v>
      </c>
      <c r="N558" s="49">
        <f t="shared" si="44"/>
        <v>0.6</v>
      </c>
    </row>
    <row r="559" spans="1:14">
      <c r="A559" s="16">
        <f t="shared" si="48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 t="shared" si="45"/>
        <v>0.48857825475945704</v>
      </c>
      <c r="H559" s="16">
        <f t="shared" si="46"/>
        <v>0</v>
      </c>
      <c r="I559" s="16">
        <f t="shared" si="47"/>
        <v>0</v>
      </c>
      <c r="K559" s="16">
        <f>VLOOKUP($D559,'Growth rate'!$B$3:$S$93,6,FALSE)*VLOOKUP($F559,BY_IND_Demand_Drivers!$B$5:$J$100,7,FALSE)</f>
        <v>0.81429709126576177</v>
      </c>
      <c r="L559" s="16">
        <f>VLOOKUP($D559,'Growth rate'!$B$3:$S$93,6,FALSE)*VLOOKUP($F559,BY_IND_Demand_Drivers!$B$5:$J$100,8,FALSE)</f>
        <v>0</v>
      </c>
      <c r="M559" s="16">
        <f>VLOOKUP($D559,'Growth rate'!$B$3:$S$93,6,FALSE)*VLOOKUP($F559,BY_IND_Demand_Drivers!$B$5:$J$100,9,FALSE)</f>
        <v>0</v>
      </c>
      <c r="N559" s="49">
        <f t="shared" si="44"/>
        <v>0.6</v>
      </c>
    </row>
    <row r="560" spans="1:14">
      <c r="A560" s="16">
        <f t="shared" si="48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 t="shared" si="45"/>
        <v>0.49639550683560829</v>
      </c>
      <c r="H560" s="16">
        <f t="shared" si="46"/>
        <v>0</v>
      </c>
      <c r="I560" s="16">
        <f t="shared" si="47"/>
        <v>0</v>
      </c>
      <c r="K560" s="16">
        <f>VLOOKUP($D560,'Growth rate'!$B$3:$S$93,6,FALSE)*VLOOKUP($F560,BY_IND_Demand_Drivers!$B$5:$J$100,7,FALSE)</f>
        <v>0.82732584472601389</v>
      </c>
      <c r="L560" s="16">
        <f>VLOOKUP($D560,'Growth rate'!$B$3:$S$93,6,FALSE)*VLOOKUP($F560,BY_IND_Demand_Drivers!$B$5:$J$100,8,FALSE)</f>
        <v>0</v>
      </c>
      <c r="M560" s="16">
        <f>VLOOKUP($D560,'Growth rate'!$B$3:$S$93,6,FALSE)*VLOOKUP($F560,BY_IND_Demand_Drivers!$B$5:$J$100,9,FALSE)</f>
        <v>0</v>
      </c>
      <c r="N560" s="49">
        <f t="shared" si="44"/>
        <v>0.6</v>
      </c>
    </row>
    <row r="561" spans="1:14">
      <c r="A561" s="16">
        <f t="shared" si="48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 t="shared" si="45"/>
        <v>0.50433783494497797</v>
      </c>
      <c r="H561" s="16">
        <f t="shared" si="46"/>
        <v>0</v>
      </c>
      <c r="I561" s="16">
        <f t="shared" si="47"/>
        <v>0</v>
      </c>
      <c r="K561" s="16">
        <f>VLOOKUP($D561,'Growth rate'!$B$3:$S$93,6,FALSE)*VLOOKUP($F561,BY_IND_Demand_Drivers!$B$5:$J$100,7,FALSE)</f>
        <v>0.84056305824163002</v>
      </c>
      <c r="L561" s="16">
        <f>VLOOKUP($D561,'Growth rate'!$B$3:$S$93,6,FALSE)*VLOOKUP($F561,BY_IND_Demand_Drivers!$B$5:$J$100,8,FALSE)</f>
        <v>0</v>
      </c>
      <c r="M561" s="16">
        <f>VLOOKUP($D561,'Growth rate'!$B$3:$S$93,6,FALSE)*VLOOKUP($F561,BY_IND_Demand_Drivers!$B$5:$J$100,9,FALSE)</f>
        <v>0</v>
      </c>
      <c r="N561" s="49">
        <f t="shared" si="44"/>
        <v>0.6</v>
      </c>
    </row>
    <row r="562" spans="1:14">
      <c r="A562" s="16">
        <f t="shared" si="48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 t="shared" si="45"/>
        <v>0.51240724030409779</v>
      </c>
      <c r="H562" s="16">
        <f t="shared" si="46"/>
        <v>0</v>
      </c>
      <c r="I562" s="16">
        <f t="shared" si="47"/>
        <v>0</v>
      </c>
      <c r="K562" s="16">
        <f>VLOOKUP($D562,'Growth rate'!$B$3:$S$93,6,FALSE)*VLOOKUP($F562,BY_IND_Demand_Drivers!$B$5:$J$100,7,FALSE)</f>
        <v>0.85401206717349631</v>
      </c>
      <c r="L562" s="16">
        <f>VLOOKUP($D562,'Growth rate'!$B$3:$S$93,6,FALSE)*VLOOKUP($F562,BY_IND_Demand_Drivers!$B$5:$J$100,8,FALSE)</f>
        <v>0</v>
      </c>
      <c r="M562" s="16">
        <f>VLOOKUP($D562,'Growth rate'!$B$3:$S$93,6,FALSE)*VLOOKUP($F562,BY_IND_Demand_Drivers!$B$5:$J$100,9,FALSE)</f>
        <v>0</v>
      </c>
      <c r="N562" s="49">
        <f t="shared" si="44"/>
        <v>0.6</v>
      </c>
    </row>
    <row r="563" spans="1:14">
      <c r="A563" s="16">
        <f t="shared" si="48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 t="shared" si="45"/>
        <v>0.52060575614896343</v>
      </c>
      <c r="H563" s="16">
        <f t="shared" si="46"/>
        <v>0</v>
      </c>
      <c r="I563" s="16">
        <f t="shared" si="47"/>
        <v>0</v>
      </c>
      <c r="K563" s="16">
        <f>VLOOKUP($D563,'Growth rate'!$B$3:$S$93,6,FALSE)*VLOOKUP($F563,BY_IND_Demand_Drivers!$B$5:$J$100,7,FALSE)</f>
        <v>0.86767626024827238</v>
      </c>
      <c r="L563" s="16">
        <f>VLOOKUP($D563,'Growth rate'!$B$3:$S$93,6,FALSE)*VLOOKUP($F563,BY_IND_Demand_Drivers!$B$5:$J$100,8,FALSE)</f>
        <v>0</v>
      </c>
      <c r="M563" s="16">
        <f>VLOOKUP($D563,'Growth rate'!$B$3:$S$93,6,FALSE)*VLOOKUP($F563,BY_IND_Demand_Drivers!$B$5:$J$100,9,FALSE)</f>
        <v>0</v>
      </c>
      <c r="N563" s="49">
        <f t="shared" si="44"/>
        <v>0.6</v>
      </c>
    </row>
    <row r="564" spans="1:14">
      <c r="A564" s="16">
        <f t="shared" si="48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 t="shared" si="45"/>
        <v>0.52893544824734684</v>
      </c>
      <c r="H564" s="16">
        <f t="shared" si="46"/>
        <v>0</v>
      </c>
      <c r="I564" s="16">
        <f t="shared" si="47"/>
        <v>0</v>
      </c>
      <c r="K564" s="16">
        <f>VLOOKUP($D564,'Growth rate'!$B$3:$S$93,6,FALSE)*VLOOKUP($F564,BY_IND_Demand_Drivers!$B$5:$J$100,7,FALSE)</f>
        <v>0.88155908041224473</v>
      </c>
      <c r="L564" s="16">
        <f>VLOOKUP($D564,'Growth rate'!$B$3:$S$93,6,FALSE)*VLOOKUP($F564,BY_IND_Demand_Drivers!$B$5:$J$100,8,FALSE)</f>
        <v>0</v>
      </c>
      <c r="M564" s="16">
        <f>VLOOKUP($D564,'Growth rate'!$B$3:$S$93,6,FALSE)*VLOOKUP($F564,BY_IND_Demand_Drivers!$B$5:$J$100,9,FALSE)</f>
        <v>0</v>
      </c>
      <c r="N564" s="49">
        <f t="shared" si="44"/>
        <v>0.6</v>
      </c>
    </row>
    <row r="565" spans="1:14">
      <c r="A565" s="16">
        <f t="shared" si="48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 t="shared" si="45"/>
        <v>0.53739841541930433</v>
      </c>
      <c r="H565" s="16">
        <f t="shared" si="46"/>
        <v>0</v>
      </c>
      <c r="I565" s="16">
        <f t="shared" si="47"/>
        <v>0</v>
      </c>
      <c r="K565" s="16">
        <f>VLOOKUP($D565,'Growth rate'!$B$3:$S$93,6,FALSE)*VLOOKUP($F565,BY_IND_Demand_Drivers!$B$5:$J$100,7,FALSE)</f>
        <v>0.89566402569884063</v>
      </c>
      <c r="L565" s="16">
        <f>VLOOKUP($D565,'Growth rate'!$B$3:$S$93,6,FALSE)*VLOOKUP($F565,BY_IND_Demand_Drivers!$B$5:$J$100,8,FALSE)</f>
        <v>0</v>
      </c>
      <c r="M565" s="16">
        <f>VLOOKUP($D565,'Growth rate'!$B$3:$S$93,6,FALSE)*VLOOKUP($F565,BY_IND_Demand_Drivers!$B$5:$J$100,9,FALSE)</f>
        <v>0</v>
      </c>
      <c r="N565" s="49">
        <f t="shared" si="44"/>
        <v>0.6</v>
      </c>
    </row>
    <row r="566" spans="1:14">
      <c r="A566" s="16">
        <f t="shared" si="48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 t="shared" si="45"/>
        <v>0.5459967900660132</v>
      </c>
      <c r="H566" s="16">
        <f t="shared" si="46"/>
        <v>0</v>
      </c>
      <c r="I566" s="16">
        <f t="shared" si="47"/>
        <v>0</v>
      </c>
      <c r="K566" s="16">
        <f>VLOOKUP($D566,'Growth rate'!$B$3:$S$93,6,FALSE)*VLOOKUP($F566,BY_IND_Demand_Drivers!$B$5:$J$100,7,FALSE)</f>
        <v>0.90999465011002201</v>
      </c>
      <c r="L566" s="16">
        <f>VLOOKUP($D566,'Growth rate'!$B$3:$S$93,6,FALSE)*VLOOKUP($F566,BY_IND_Demand_Drivers!$B$5:$J$100,8,FALSE)</f>
        <v>0</v>
      </c>
      <c r="M566" s="16">
        <f>VLOOKUP($D566,'Growth rate'!$B$3:$S$93,6,FALSE)*VLOOKUP($F566,BY_IND_Demand_Drivers!$B$5:$J$100,9,FALSE)</f>
        <v>0</v>
      </c>
      <c r="N566" s="49">
        <f t="shared" si="44"/>
        <v>0.6</v>
      </c>
    </row>
    <row r="567" spans="1:14">
      <c r="A567" s="16">
        <f t="shared" si="48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 t="shared" si="45"/>
        <v>0.55473273870706941</v>
      </c>
      <c r="H567" s="16">
        <f t="shared" si="46"/>
        <v>0</v>
      </c>
      <c r="I567" s="16">
        <f t="shared" si="47"/>
        <v>0</v>
      </c>
      <c r="K567" s="16">
        <f>VLOOKUP($D567,'Growth rate'!$B$3:$S$93,6,FALSE)*VLOOKUP($F567,BY_IND_Demand_Drivers!$B$5:$J$100,7,FALSE)</f>
        <v>0.92455456451178231</v>
      </c>
      <c r="L567" s="16">
        <f>VLOOKUP($D567,'Growth rate'!$B$3:$S$93,6,FALSE)*VLOOKUP($F567,BY_IND_Demand_Drivers!$B$5:$J$100,8,FALSE)</f>
        <v>0</v>
      </c>
      <c r="M567" s="16">
        <f>VLOOKUP($D567,'Growth rate'!$B$3:$S$93,6,FALSE)*VLOOKUP($F567,BY_IND_Demand_Drivers!$B$5:$J$100,9,FALSE)</f>
        <v>0</v>
      </c>
      <c r="N567" s="49">
        <f t="shared" ref="N567:N577" si="49">N485</f>
        <v>0.6</v>
      </c>
    </row>
    <row r="568" spans="1:14">
      <c r="A568" s="16">
        <f t="shared" si="48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 t="shared" si="45"/>
        <v>0.56360846252638253</v>
      </c>
      <c r="H568" s="16">
        <f t="shared" si="46"/>
        <v>0</v>
      </c>
      <c r="I568" s="16">
        <f t="shared" si="47"/>
        <v>0</v>
      </c>
      <c r="K568" s="16">
        <f>VLOOKUP($D568,'Growth rate'!$B$3:$S$93,6,FALSE)*VLOOKUP($F568,BY_IND_Demand_Drivers!$B$5:$J$100,7,FALSE)</f>
        <v>0.93934743754397099</v>
      </c>
      <c r="L568" s="16">
        <f>VLOOKUP($D568,'Growth rate'!$B$3:$S$93,6,FALSE)*VLOOKUP($F568,BY_IND_Demand_Drivers!$B$5:$J$100,8,FALSE)</f>
        <v>0</v>
      </c>
      <c r="M568" s="16">
        <f>VLOOKUP($D568,'Growth rate'!$B$3:$S$93,6,FALSE)*VLOOKUP($F568,BY_IND_Demand_Drivers!$B$5:$J$100,9,FALSE)</f>
        <v>0</v>
      </c>
      <c r="N568" s="49">
        <f t="shared" si="49"/>
        <v>0.6</v>
      </c>
    </row>
    <row r="569" spans="1:14">
      <c r="A569" s="16">
        <f t="shared" si="48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 t="shared" si="45"/>
        <v>0.5726261979268048</v>
      </c>
      <c r="H569" s="16">
        <f t="shared" si="46"/>
        <v>0</v>
      </c>
      <c r="I569" s="16">
        <f t="shared" si="47"/>
        <v>0</v>
      </c>
      <c r="K569" s="16">
        <f>VLOOKUP($D569,'Growth rate'!$B$3:$S$93,6,FALSE)*VLOOKUP($F569,BY_IND_Demand_Drivers!$B$5:$J$100,7,FALSE)</f>
        <v>0.95437699654467467</v>
      </c>
      <c r="L569" s="16">
        <f>VLOOKUP($D569,'Growth rate'!$B$3:$S$93,6,FALSE)*VLOOKUP($F569,BY_IND_Demand_Drivers!$B$5:$J$100,8,FALSE)</f>
        <v>0</v>
      </c>
      <c r="M569" s="16">
        <f>VLOOKUP($D569,'Growth rate'!$B$3:$S$93,6,FALSE)*VLOOKUP($F569,BY_IND_Demand_Drivers!$B$5:$J$100,9,FALSE)</f>
        <v>0</v>
      </c>
      <c r="N569" s="49">
        <f t="shared" si="49"/>
        <v>0.6</v>
      </c>
    </row>
    <row r="570" spans="1:14">
      <c r="A570" s="16">
        <f t="shared" si="48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 t="shared" si="45"/>
        <v>0.5817882170936336</v>
      </c>
      <c r="H570" s="16">
        <f t="shared" si="46"/>
        <v>0</v>
      </c>
      <c r="I570" s="16">
        <f t="shared" si="47"/>
        <v>0</v>
      </c>
      <c r="K570" s="16">
        <f>VLOOKUP($D570,'Growth rate'!$B$3:$S$93,6,FALSE)*VLOOKUP($F570,BY_IND_Demand_Drivers!$B$5:$J$100,7,FALSE)</f>
        <v>0.96964702848938944</v>
      </c>
      <c r="L570" s="16">
        <f>VLOOKUP($D570,'Growth rate'!$B$3:$S$93,6,FALSE)*VLOOKUP($F570,BY_IND_Demand_Drivers!$B$5:$J$100,8,FALSE)</f>
        <v>0</v>
      </c>
      <c r="M570" s="16">
        <f>VLOOKUP($D570,'Growth rate'!$B$3:$S$93,6,FALSE)*VLOOKUP($F570,BY_IND_Demand_Drivers!$B$5:$J$100,9,FALSE)</f>
        <v>0</v>
      </c>
      <c r="N570" s="49">
        <f t="shared" si="49"/>
        <v>0.6</v>
      </c>
    </row>
    <row r="571" spans="1:14">
      <c r="A571" s="16">
        <f t="shared" si="48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 t="shared" si="45"/>
        <v>0.59109682856713175</v>
      </c>
      <c r="H571" s="16">
        <f t="shared" si="46"/>
        <v>0</v>
      </c>
      <c r="I571" s="16">
        <f t="shared" si="47"/>
        <v>0</v>
      </c>
      <c r="K571" s="16">
        <f>VLOOKUP($D571,'Growth rate'!$B$3:$S$93,6,FALSE)*VLOOKUP($F571,BY_IND_Demand_Drivers!$B$5:$J$100,7,FALSE)</f>
        <v>0.98516138094521966</v>
      </c>
      <c r="L571" s="16">
        <f>VLOOKUP($D571,'Growth rate'!$B$3:$S$93,6,FALSE)*VLOOKUP($F571,BY_IND_Demand_Drivers!$B$5:$J$100,8,FALSE)</f>
        <v>0</v>
      </c>
      <c r="M571" s="16">
        <f>VLOOKUP($D571,'Growth rate'!$B$3:$S$93,6,FALSE)*VLOOKUP($F571,BY_IND_Demand_Drivers!$B$5:$J$100,9,FALSE)</f>
        <v>0</v>
      </c>
      <c r="N571" s="49">
        <f t="shared" si="49"/>
        <v>0.6</v>
      </c>
    </row>
    <row r="572" spans="1:14">
      <c r="A572" s="16">
        <f t="shared" si="48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 t="shared" si="45"/>
        <v>0.60055437782420595</v>
      </c>
      <c r="H572" s="16">
        <f t="shared" si="46"/>
        <v>0</v>
      </c>
      <c r="I572" s="16">
        <f t="shared" si="47"/>
        <v>0</v>
      </c>
      <c r="K572" s="16">
        <f>VLOOKUP($D572,'Growth rate'!$B$3:$S$93,6,FALSE)*VLOOKUP($F572,BY_IND_Demand_Drivers!$B$5:$J$100,7,FALSE)</f>
        <v>1.0009239630403433</v>
      </c>
      <c r="L572" s="16">
        <f>VLOOKUP($D572,'Growth rate'!$B$3:$S$93,6,FALSE)*VLOOKUP($F572,BY_IND_Demand_Drivers!$B$5:$J$100,8,FALSE)</f>
        <v>0</v>
      </c>
      <c r="M572" s="16">
        <f>VLOOKUP($D572,'Growth rate'!$B$3:$S$93,6,FALSE)*VLOOKUP($F572,BY_IND_Demand_Drivers!$B$5:$J$100,9,FALSE)</f>
        <v>0</v>
      </c>
      <c r="N572" s="49">
        <f t="shared" si="49"/>
        <v>0.6</v>
      </c>
    </row>
    <row r="573" spans="1:14">
      <c r="A573" s="16">
        <f t="shared" si="48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 t="shared" si="45"/>
        <v>0.61016324786939324</v>
      </c>
      <c r="H573" s="16">
        <f t="shared" si="46"/>
        <v>0</v>
      </c>
      <c r="I573" s="16">
        <f t="shared" si="47"/>
        <v>0</v>
      </c>
      <c r="K573" s="16">
        <f>VLOOKUP($D573,'Growth rate'!$B$3:$S$93,6,FALSE)*VLOOKUP($F573,BY_IND_Demand_Drivers!$B$5:$J$100,7,FALSE)</f>
        <v>1.0169387464489887</v>
      </c>
      <c r="L573" s="16">
        <f>VLOOKUP($D573,'Growth rate'!$B$3:$S$93,6,FALSE)*VLOOKUP($F573,BY_IND_Demand_Drivers!$B$5:$J$100,8,FALSE)</f>
        <v>0</v>
      </c>
      <c r="M573" s="16">
        <f>VLOOKUP($D573,'Growth rate'!$B$3:$S$93,6,FALSE)*VLOOKUP($F573,BY_IND_Demand_Drivers!$B$5:$J$100,9,FALSE)</f>
        <v>0</v>
      </c>
      <c r="N573" s="49">
        <f t="shared" si="49"/>
        <v>0.6</v>
      </c>
    </row>
    <row r="574" spans="1:14">
      <c r="A574" s="16">
        <f t="shared" si="48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 t="shared" si="45"/>
        <v>0.61992585983530357</v>
      </c>
      <c r="H574" s="16">
        <f t="shared" si="46"/>
        <v>0</v>
      </c>
      <c r="I574" s="16">
        <f t="shared" si="47"/>
        <v>0</v>
      </c>
      <c r="K574" s="16">
        <f>VLOOKUP($D574,'Growth rate'!$B$3:$S$93,6,FALSE)*VLOOKUP($F574,BY_IND_Demand_Drivers!$B$5:$J$100,7,FALSE)</f>
        <v>1.0332097663921727</v>
      </c>
      <c r="L574" s="16">
        <f>VLOOKUP($D574,'Growth rate'!$B$3:$S$93,6,FALSE)*VLOOKUP($F574,BY_IND_Demand_Drivers!$B$5:$J$100,8,FALSE)</f>
        <v>0</v>
      </c>
      <c r="M574" s="16">
        <f>VLOOKUP($D574,'Growth rate'!$B$3:$S$93,6,FALSE)*VLOOKUP($F574,BY_IND_Demand_Drivers!$B$5:$J$100,9,FALSE)</f>
        <v>0</v>
      </c>
      <c r="N574" s="49">
        <f t="shared" si="49"/>
        <v>0.6</v>
      </c>
    </row>
    <row r="575" spans="1:14">
      <c r="A575" s="16">
        <f t="shared" si="48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 t="shared" si="45"/>
        <v>0.62984467359266838</v>
      </c>
      <c r="H575" s="16">
        <f t="shared" si="46"/>
        <v>0</v>
      </c>
      <c r="I575" s="16">
        <f t="shared" si="47"/>
        <v>0</v>
      </c>
      <c r="K575" s="16">
        <f>VLOOKUP($D575,'Growth rate'!$B$3:$S$93,6,FALSE)*VLOOKUP($F575,BY_IND_Demand_Drivers!$B$5:$J$100,7,FALSE)</f>
        <v>1.0497411226544473</v>
      </c>
      <c r="L575" s="16">
        <f>VLOOKUP($D575,'Growth rate'!$B$3:$S$93,6,FALSE)*VLOOKUP($F575,BY_IND_Demand_Drivers!$B$5:$J$100,8,FALSE)</f>
        <v>0</v>
      </c>
      <c r="M575" s="16">
        <f>VLOOKUP($D575,'Growth rate'!$B$3:$S$93,6,FALSE)*VLOOKUP($F575,BY_IND_Demand_Drivers!$B$5:$J$100,9,FALSE)</f>
        <v>0</v>
      </c>
      <c r="N575" s="49">
        <f t="shared" si="49"/>
        <v>0.6</v>
      </c>
    </row>
    <row r="576" spans="1:14">
      <c r="A576" s="16">
        <f t="shared" si="48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 t="shared" si="45"/>
        <v>0.63992218837015102</v>
      </c>
      <c r="H576" s="16">
        <f t="shared" si="46"/>
        <v>0</v>
      </c>
      <c r="I576" s="16">
        <f t="shared" si="47"/>
        <v>0</v>
      </c>
      <c r="K576" s="16">
        <f>VLOOKUP($D576,'Growth rate'!$B$3:$S$93,6,FALSE)*VLOOKUP($F576,BY_IND_Demand_Drivers!$B$5:$J$100,7,FALSE)</f>
        <v>1.0665369806169185</v>
      </c>
      <c r="L576" s="16">
        <f>VLOOKUP($D576,'Growth rate'!$B$3:$S$93,6,FALSE)*VLOOKUP($F576,BY_IND_Demand_Drivers!$B$5:$J$100,8,FALSE)</f>
        <v>0</v>
      </c>
      <c r="M576" s="16">
        <f>VLOOKUP($D576,'Growth rate'!$B$3:$S$93,6,FALSE)*VLOOKUP($F576,BY_IND_Demand_Drivers!$B$5:$J$100,9,FALSE)</f>
        <v>0</v>
      </c>
      <c r="N576" s="49">
        <f t="shared" si="49"/>
        <v>0.6</v>
      </c>
    </row>
    <row r="577" spans="1:14">
      <c r="A577" s="16">
        <f t="shared" si="48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 t="shared" si="45"/>
        <v>0.6501609433840736</v>
      </c>
      <c r="H577" s="16">
        <f t="shared" si="46"/>
        <v>0</v>
      </c>
      <c r="I577" s="16">
        <f t="shared" si="47"/>
        <v>0</v>
      </c>
      <c r="K577" s="16">
        <f>VLOOKUP($D577,'Growth rate'!$B$3:$S$93,6,FALSE)*VLOOKUP($F577,BY_IND_Demand_Drivers!$B$5:$J$100,7,FALSE)</f>
        <v>1.0836015723067893</v>
      </c>
      <c r="L577" s="16">
        <f>VLOOKUP($D577,'Growth rate'!$B$3:$S$93,6,FALSE)*VLOOKUP($F577,BY_IND_Demand_Drivers!$B$5:$J$100,8,FALSE)</f>
        <v>0</v>
      </c>
      <c r="M577" s="16">
        <f>VLOOKUP($D577,'Growth rate'!$B$3:$S$93,6,FALSE)*VLOOKUP($F577,BY_IND_Demand_Drivers!$B$5:$J$100,9,FALSE)</f>
        <v>0</v>
      </c>
      <c r="N577" s="49">
        <f t="shared" si="49"/>
        <v>0.6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BM1448"/>
  <sheetViews>
    <sheetView workbookViewId="0">
      <pane xSplit="3" ySplit="109" topLeftCell="BD110" activePane="bottomRight" state="frozen"/>
      <selection pane="topRight" activeCell="D1" sqref="D1"/>
      <selection pane="bottomLeft" activeCell="A110" sqref="A110"/>
      <selection pane="bottomRight" activeCell="C10" sqref="C10"/>
    </sheetView>
  </sheetViews>
  <sheetFormatPr defaultColWidth="8.77734375" defaultRowHeight="14.4"/>
  <cols>
    <col min="1" max="2" width="8.77734375" style="16"/>
    <col min="3" max="3" width="62.21875" style="16" customWidth="1"/>
    <col min="4" max="16384" width="8.77734375" style="16"/>
  </cols>
  <sheetData>
    <row r="1" spans="1:65">
      <c r="A1" s="16" t="s">
        <v>52</v>
      </c>
      <c r="B1" s="16" t="s">
        <v>53</v>
      </c>
    </row>
    <row r="3" spans="1:65">
      <c r="A3" s="16" t="s">
        <v>54</v>
      </c>
      <c r="B3" s="40">
        <v>44377</v>
      </c>
    </row>
    <row r="5" spans="1:65">
      <c r="A5" s="16" t="s">
        <v>55</v>
      </c>
      <c r="B5" s="16" t="s">
        <v>56</v>
      </c>
      <c r="C5" s="16" t="s">
        <v>57</v>
      </c>
      <c r="D5" s="16" t="s">
        <v>58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59</v>
      </c>
      <c r="B6" s="16" t="s">
        <v>60</v>
      </c>
      <c r="C6" s="16" t="s">
        <v>61</v>
      </c>
      <c r="D6" s="16" t="s">
        <v>62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59</v>
      </c>
      <c r="B7" s="16" t="s">
        <v>60</v>
      </c>
      <c r="C7" s="16" t="s">
        <v>63</v>
      </c>
      <c r="D7" s="16" t="s">
        <v>64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59</v>
      </c>
      <c r="B8" s="16" t="s">
        <v>60</v>
      </c>
      <c r="C8" s="16" t="s">
        <v>65</v>
      </c>
      <c r="D8" s="16" t="s">
        <v>66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59</v>
      </c>
      <c r="B9" s="16" t="s">
        <v>60</v>
      </c>
      <c r="C9" s="16" t="s">
        <v>67</v>
      </c>
      <c r="D9" s="16" t="s">
        <v>68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59</v>
      </c>
      <c r="B10" s="16" t="s">
        <v>60</v>
      </c>
      <c r="C10" s="16" t="s">
        <v>69</v>
      </c>
      <c r="D10" s="16" t="s">
        <v>70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59</v>
      </c>
      <c r="B11" s="16" t="s">
        <v>60</v>
      </c>
      <c r="C11" s="16" t="s">
        <v>71</v>
      </c>
      <c r="D11" s="16" t="s">
        <v>72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59</v>
      </c>
      <c r="B12" s="16" t="s">
        <v>60</v>
      </c>
      <c r="C12" s="16" t="s">
        <v>73</v>
      </c>
      <c r="D12" s="16" t="s">
        <v>74</v>
      </c>
      <c r="AT12" s="16">
        <v>11.5</v>
      </c>
      <c r="AY12" s="16">
        <v>15.4</v>
      </c>
    </row>
    <row r="13" spans="1:65">
      <c r="A13" s="16" t="s">
        <v>59</v>
      </c>
      <c r="B13" s="16" t="s">
        <v>60</v>
      </c>
      <c r="C13" s="16" t="s">
        <v>75</v>
      </c>
      <c r="D13" s="16" t="s">
        <v>76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59</v>
      </c>
      <c r="B14" s="16" t="s">
        <v>60</v>
      </c>
      <c r="C14" s="16" t="s">
        <v>77</v>
      </c>
      <c r="D14" s="16" t="s">
        <v>78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59</v>
      </c>
      <c r="B15" s="16" t="s">
        <v>60</v>
      </c>
      <c r="C15" s="16" t="s">
        <v>79</v>
      </c>
      <c r="D15" s="16" t="s">
        <v>80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59</v>
      </c>
      <c r="B16" s="16" t="s">
        <v>60</v>
      </c>
      <c r="C16" s="16" t="s">
        <v>81</v>
      </c>
      <c r="D16" s="16" t="s">
        <v>82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59</v>
      </c>
      <c r="B17" s="16" t="s">
        <v>60</v>
      </c>
      <c r="C17" s="16" t="s">
        <v>83</v>
      </c>
      <c r="D17" s="16" t="s">
        <v>84</v>
      </c>
      <c r="AY17" s="16">
        <v>24.7</v>
      </c>
    </row>
    <row r="18" spans="1:65">
      <c r="A18" s="16" t="s">
        <v>59</v>
      </c>
      <c r="B18" s="16" t="s">
        <v>60</v>
      </c>
      <c r="C18" s="16" t="s">
        <v>85</v>
      </c>
      <c r="D18" s="16" t="s">
        <v>86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59</v>
      </c>
      <c r="B19" s="16" t="s">
        <v>60</v>
      </c>
      <c r="C19" s="16" t="s">
        <v>87</v>
      </c>
      <c r="D19" s="16" t="s">
        <v>88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59</v>
      </c>
      <c r="B20" s="16" t="s">
        <v>60</v>
      </c>
      <c r="C20" s="16" t="s">
        <v>89</v>
      </c>
      <c r="D20" s="16" t="s">
        <v>90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59</v>
      </c>
      <c r="B21" s="16" t="s">
        <v>60</v>
      </c>
      <c r="C21" s="16" t="s">
        <v>91</v>
      </c>
      <c r="D21" s="16" t="s">
        <v>92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59</v>
      </c>
      <c r="B22" s="16" t="s">
        <v>60</v>
      </c>
      <c r="C22" s="16" t="s">
        <v>93</v>
      </c>
      <c r="D22" s="16" t="s">
        <v>94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59</v>
      </c>
      <c r="B23" s="16" t="s">
        <v>60</v>
      </c>
      <c r="C23" s="16" t="s">
        <v>95</v>
      </c>
      <c r="D23" s="16" t="s">
        <v>96</v>
      </c>
      <c r="AX23" s="16">
        <v>14.4</v>
      </c>
    </row>
    <row r="24" spans="1:65">
      <c r="A24" s="16" t="s">
        <v>59</v>
      </c>
      <c r="B24" s="16" t="s">
        <v>60</v>
      </c>
      <c r="C24" s="16" t="s">
        <v>97</v>
      </c>
      <c r="D24" s="16" t="s">
        <v>98</v>
      </c>
      <c r="AX24" s="16">
        <v>0.6</v>
      </c>
    </row>
    <row r="25" spans="1:65">
      <c r="A25" s="16" t="s">
        <v>59</v>
      </c>
      <c r="B25" s="16" t="s">
        <v>60</v>
      </c>
      <c r="C25" s="16" t="s">
        <v>99</v>
      </c>
      <c r="D25" s="16" t="s">
        <v>100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59</v>
      </c>
      <c r="B26" s="16" t="s">
        <v>60</v>
      </c>
      <c r="C26" s="16" t="s">
        <v>101</v>
      </c>
      <c r="D26" s="16" t="s">
        <v>102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59</v>
      </c>
      <c r="B27" s="16" t="s">
        <v>60</v>
      </c>
      <c r="C27" s="16" t="s">
        <v>103</v>
      </c>
      <c r="D27" s="16" t="s">
        <v>104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59</v>
      </c>
      <c r="B28" s="16" t="s">
        <v>60</v>
      </c>
      <c r="C28" s="16" t="s">
        <v>105</v>
      </c>
      <c r="D28" s="16" t="s">
        <v>106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59</v>
      </c>
      <c r="B29" s="16" t="s">
        <v>60</v>
      </c>
      <c r="C29" s="16" t="s">
        <v>107</v>
      </c>
      <c r="D29" s="16" t="s">
        <v>108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59</v>
      </c>
      <c r="B30" s="16" t="s">
        <v>60</v>
      </c>
      <c r="C30" s="16" t="s">
        <v>109</v>
      </c>
      <c r="D30" s="16" t="s">
        <v>110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59</v>
      </c>
      <c r="B31" s="16" t="s">
        <v>60</v>
      </c>
      <c r="C31" s="16" t="s">
        <v>111</v>
      </c>
      <c r="D31" s="16" t="s">
        <v>112</v>
      </c>
      <c r="BI31" s="16">
        <v>1.1000000000000001</v>
      </c>
    </row>
    <row r="32" spans="1:65">
      <c r="A32" s="16" t="s">
        <v>59</v>
      </c>
      <c r="B32" s="16" t="s">
        <v>60</v>
      </c>
      <c r="C32" s="16" t="s">
        <v>113</v>
      </c>
      <c r="D32" s="16" t="s">
        <v>114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59</v>
      </c>
      <c r="B33" s="16" t="s">
        <v>60</v>
      </c>
      <c r="C33" s="16" t="s">
        <v>115</v>
      </c>
      <c r="D33" s="16" t="s">
        <v>116</v>
      </c>
    </row>
    <row r="34" spans="1:65">
      <c r="A34" s="16" t="s">
        <v>59</v>
      </c>
      <c r="B34" s="16" t="s">
        <v>60</v>
      </c>
      <c r="C34" s="16" t="s">
        <v>117</v>
      </c>
      <c r="D34" s="16" t="s">
        <v>118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59</v>
      </c>
      <c r="B35" s="16" t="s">
        <v>60</v>
      </c>
      <c r="C35" s="16" t="s">
        <v>119</v>
      </c>
      <c r="D35" s="16" t="s">
        <v>120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59</v>
      </c>
      <c r="B36" s="16" t="s">
        <v>60</v>
      </c>
      <c r="C36" s="16" t="s">
        <v>121</v>
      </c>
      <c r="D36" s="16" t="s">
        <v>122</v>
      </c>
    </row>
    <row r="37" spans="1:65">
      <c r="A37" s="16" t="s">
        <v>59</v>
      </c>
      <c r="B37" s="16" t="s">
        <v>60</v>
      </c>
      <c r="C37" s="16" t="s">
        <v>123</v>
      </c>
      <c r="D37" s="16" t="s">
        <v>124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59</v>
      </c>
      <c r="B38" s="16" t="s">
        <v>60</v>
      </c>
      <c r="C38" s="16" t="s">
        <v>125</v>
      </c>
      <c r="D38" s="16" t="s">
        <v>126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59</v>
      </c>
      <c r="B39" s="16" t="s">
        <v>60</v>
      </c>
      <c r="C39" s="16" t="s">
        <v>127</v>
      </c>
      <c r="D39" s="16" t="s">
        <v>128</v>
      </c>
      <c r="AY39" s="16">
        <v>45.1</v>
      </c>
    </row>
    <row r="40" spans="1:65">
      <c r="A40" s="16" t="s">
        <v>59</v>
      </c>
      <c r="B40" s="16" t="s">
        <v>60</v>
      </c>
      <c r="C40" s="16" t="s">
        <v>129</v>
      </c>
      <c r="D40" s="16" t="s">
        <v>130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59</v>
      </c>
      <c r="B41" s="16" t="s">
        <v>60</v>
      </c>
      <c r="C41" s="16" t="s">
        <v>131</v>
      </c>
      <c r="D41" s="16" t="s">
        <v>132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59</v>
      </c>
      <c r="B42" s="16" t="s">
        <v>60</v>
      </c>
      <c r="C42" s="16" t="s">
        <v>133</v>
      </c>
      <c r="D42" s="16" t="s">
        <v>134</v>
      </c>
      <c r="BK42" s="16">
        <v>12.8905696868896</v>
      </c>
      <c r="BL42" s="16">
        <v>12.285030364990201</v>
      </c>
    </row>
    <row r="43" spans="1:65">
      <c r="A43" s="16" t="s">
        <v>59</v>
      </c>
      <c r="B43" s="16" t="s">
        <v>60</v>
      </c>
      <c r="C43" s="16" t="s">
        <v>135</v>
      </c>
      <c r="D43" s="16" t="s">
        <v>136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59</v>
      </c>
      <c r="B44" s="16" t="s">
        <v>60</v>
      </c>
      <c r="C44" s="16" t="s">
        <v>137</v>
      </c>
      <c r="D44" s="16" t="s">
        <v>138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59</v>
      </c>
      <c r="B45" s="16" t="s">
        <v>60</v>
      </c>
      <c r="C45" s="16" t="s">
        <v>139</v>
      </c>
      <c r="D45" s="16" t="s">
        <v>140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59</v>
      </c>
      <c r="B46" s="16" t="s">
        <v>60</v>
      </c>
      <c r="C46" s="16" t="s">
        <v>141</v>
      </c>
      <c r="D46" s="16" t="s">
        <v>142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59</v>
      </c>
      <c r="B47" s="16" t="s">
        <v>60</v>
      </c>
      <c r="C47" s="16" t="s">
        <v>143</v>
      </c>
      <c r="D47" s="16" t="s">
        <v>144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59</v>
      </c>
      <c r="B48" s="16" t="s">
        <v>60</v>
      </c>
      <c r="C48" s="16" t="s">
        <v>145</v>
      </c>
      <c r="D48" s="16" t="s">
        <v>146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59</v>
      </c>
      <c r="B49" s="16" t="s">
        <v>60</v>
      </c>
      <c r="C49" s="16" t="s">
        <v>147</v>
      </c>
      <c r="D49" s="16" t="s">
        <v>148</v>
      </c>
      <c r="BH49" s="16">
        <v>25.117728855720301</v>
      </c>
    </row>
    <row r="50" spans="1:65">
      <c r="A50" s="16" t="s">
        <v>59</v>
      </c>
      <c r="B50" s="16" t="s">
        <v>60</v>
      </c>
      <c r="C50" s="16" t="s">
        <v>149</v>
      </c>
      <c r="D50" s="16" t="s">
        <v>150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59</v>
      </c>
      <c r="B51" s="16" t="s">
        <v>60</v>
      </c>
      <c r="C51" s="16" t="s">
        <v>151</v>
      </c>
      <c r="D51" s="16" t="s">
        <v>152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59</v>
      </c>
      <c r="B52" s="16" t="s">
        <v>60</v>
      </c>
      <c r="C52" s="16" t="s">
        <v>153</v>
      </c>
      <c r="D52" s="16" t="s">
        <v>154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59</v>
      </c>
      <c r="B53" s="16" t="s">
        <v>60</v>
      </c>
      <c r="C53" s="16" t="s">
        <v>155</v>
      </c>
      <c r="D53" s="16" t="s">
        <v>156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59</v>
      </c>
      <c r="B54" s="16" t="s">
        <v>60</v>
      </c>
      <c r="C54" s="16" t="s">
        <v>157</v>
      </c>
      <c r="D54" s="16" t="s">
        <v>158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1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59</v>
      </c>
      <c r="B55" s="16" t="s">
        <v>60</v>
      </c>
      <c r="C55" s="16" t="s">
        <v>159</v>
      </c>
      <c r="D55" s="16" t="s">
        <v>160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59</v>
      </c>
      <c r="B56" s="16" t="s">
        <v>60</v>
      </c>
      <c r="C56" s="16" t="s">
        <v>161</v>
      </c>
      <c r="D56" s="16" t="s">
        <v>162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59</v>
      </c>
      <c r="B57" s="16" t="s">
        <v>60</v>
      </c>
      <c r="C57" s="16" t="s">
        <v>163</v>
      </c>
      <c r="D57" s="16" t="s">
        <v>164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59</v>
      </c>
      <c r="B58" s="16" t="s">
        <v>60</v>
      </c>
      <c r="C58" s="16" t="s">
        <v>165</v>
      </c>
      <c r="D58" s="16" t="s">
        <v>166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59</v>
      </c>
      <c r="B59" s="16" t="s">
        <v>60</v>
      </c>
      <c r="C59" s="16" t="s">
        <v>167</v>
      </c>
      <c r="D59" s="16" t="s">
        <v>168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59</v>
      </c>
      <c r="B60" s="16" t="s">
        <v>60</v>
      </c>
      <c r="C60" s="16" t="s">
        <v>169</v>
      </c>
      <c r="D60" s="16" t="s">
        <v>170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59</v>
      </c>
      <c r="B61" s="16" t="s">
        <v>60</v>
      </c>
      <c r="C61" s="16" t="s">
        <v>171</v>
      </c>
      <c r="D61" s="16" t="s">
        <v>172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59</v>
      </c>
      <c r="B62" s="16" t="s">
        <v>60</v>
      </c>
      <c r="C62" s="16" t="s">
        <v>173</v>
      </c>
      <c r="D62" s="16" t="s">
        <v>174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59</v>
      </c>
      <c r="B63" s="16" t="s">
        <v>60</v>
      </c>
      <c r="C63" s="16" t="s">
        <v>175</v>
      </c>
      <c r="D63" s="16" t="s">
        <v>176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59</v>
      </c>
      <c r="B64" s="16" t="s">
        <v>60</v>
      </c>
      <c r="C64" s="16" t="s">
        <v>177</v>
      </c>
      <c r="D64" s="16" t="s">
        <v>178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59</v>
      </c>
      <c r="B65" s="16" t="s">
        <v>60</v>
      </c>
      <c r="C65" s="16" t="s">
        <v>179</v>
      </c>
      <c r="D65" s="16" t="s">
        <v>180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59</v>
      </c>
      <c r="B66" s="16" t="s">
        <v>60</v>
      </c>
      <c r="C66" s="16" t="s">
        <v>181</v>
      </c>
      <c r="D66" s="16" t="s">
        <v>182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59</v>
      </c>
      <c r="B67" s="16" t="s">
        <v>60</v>
      </c>
      <c r="C67" s="16" t="s">
        <v>183</v>
      </c>
      <c r="D67" s="16" t="s">
        <v>184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59</v>
      </c>
      <c r="B68" s="16" t="s">
        <v>60</v>
      </c>
      <c r="C68" s="16" t="s">
        <v>185</v>
      </c>
      <c r="D68" s="16" t="s">
        <v>186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59</v>
      </c>
      <c r="B69" s="16" t="s">
        <v>60</v>
      </c>
      <c r="C69" s="16" t="s">
        <v>187</v>
      </c>
      <c r="D69" s="16" t="s">
        <v>188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59</v>
      </c>
      <c r="B70" s="16" t="s">
        <v>60</v>
      </c>
      <c r="C70" s="16" t="s">
        <v>189</v>
      </c>
      <c r="D70" s="16" t="s">
        <v>190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59</v>
      </c>
      <c r="B71" s="16" t="s">
        <v>60</v>
      </c>
      <c r="C71" s="16" t="s">
        <v>191</v>
      </c>
      <c r="D71" s="16" t="s">
        <v>192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59</v>
      </c>
      <c r="B72" s="16" t="s">
        <v>60</v>
      </c>
      <c r="C72" s="16" t="s">
        <v>193</v>
      </c>
      <c r="D72" s="16" t="s">
        <v>194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59</v>
      </c>
      <c r="B73" s="16" t="s">
        <v>60</v>
      </c>
      <c r="C73" s="16" t="s">
        <v>195</v>
      </c>
      <c r="D73" s="16" t="s">
        <v>196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59</v>
      </c>
      <c r="B74" s="16" t="s">
        <v>60</v>
      </c>
      <c r="C74" s="16" t="s">
        <v>197</v>
      </c>
      <c r="D74" s="16" t="s">
        <v>198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59</v>
      </c>
      <c r="B75" s="16" t="s">
        <v>60</v>
      </c>
      <c r="C75" s="16" t="s">
        <v>199</v>
      </c>
      <c r="D75" s="16" t="s">
        <v>200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59</v>
      </c>
      <c r="B76" s="16" t="s">
        <v>60</v>
      </c>
      <c r="C76" s="16" t="s">
        <v>201</v>
      </c>
      <c r="D76" s="16" t="s">
        <v>202</v>
      </c>
    </row>
    <row r="77" spans="1:65">
      <c r="A77" s="16" t="s">
        <v>59</v>
      </c>
      <c r="B77" s="16" t="s">
        <v>60</v>
      </c>
      <c r="C77" s="16" t="s">
        <v>203</v>
      </c>
      <c r="D77" s="16" t="s">
        <v>204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59</v>
      </c>
      <c r="B78" s="16" t="s">
        <v>60</v>
      </c>
      <c r="C78" s="16" t="s">
        <v>205</v>
      </c>
      <c r="D78" s="16" t="s">
        <v>206</v>
      </c>
    </row>
    <row r="79" spans="1:65">
      <c r="A79" s="16" t="s">
        <v>59</v>
      </c>
      <c r="B79" s="16" t="s">
        <v>60</v>
      </c>
      <c r="C79" s="16" t="s">
        <v>207</v>
      </c>
      <c r="D79" s="16" t="s">
        <v>208</v>
      </c>
      <c r="AS79" s="16">
        <v>4.1753650000000002</v>
      </c>
      <c r="AX79" s="16">
        <v>6.3</v>
      </c>
    </row>
    <row r="80" spans="1:65">
      <c r="A80" s="16" t="s">
        <v>59</v>
      </c>
      <c r="B80" s="16" t="s">
        <v>60</v>
      </c>
      <c r="C80" s="16" t="s">
        <v>209</v>
      </c>
      <c r="D80" s="16" t="s">
        <v>210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59</v>
      </c>
      <c r="B81" s="16" t="s">
        <v>60</v>
      </c>
      <c r="C81" s="16" t="s">
        <v>211</v>
      </c>
      <c r="D81" s="16" t="s">
        <v>212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59</v>
      </c>
      <c r="B82" s="16" t="s">
        <v>60</v>
      </c>
      <c r="C82" s="16" t="s">
        <v>213</v>
      </c>
      <c r="D82" s="16" t="s">
        <v>214</v>
      </c>
    </row>
    <row r="83" spans="1:64">
      <c r="A83" s="16" t="s">
        <v>59</v>
      </c>
      <c r="B83" s="16" t="s">
        <v>60</v>
      </c>
      <c r="C83" s="16" t="s">
        <v>215</v>
      </c>
      <c r="D83" s="16" t="s">
        <v>216</v>
      </c>
      <c r="AX83" s="16">
        <v>91.7</v>
      </c>
    </row>
    <row r="84" spans="1:64">
      <c r="A84" s="16" t="s">
        <v>59</v>
      </c>
      <c r="B84" s="16" t="s">
        <v>60</v>
      </c>
      <c r="C84" s="16" t="s">
        <v>217</v>
      </c>
      <c r="D84" s="16" t="s">
        <v>218</v>
      </c>
    </row>
    <row r="85" spans="1:64">
      <c r="A85" s="16" t="s">
        <v>59</v>
      </c>
      <c r="B85" s="16" t="s">
        <v>60</v>
      </c>
      <c r="C85" s="16" t="s">
        <v>219</v>
      </c>
      <c r="D85" s="16" t="s">
        <v>220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59</v>
      </c>
      <c r="B86" s="16" t="s">
        <v>60</v>
      </c>
      <c r="C86" s="16" t="s">
        <v>221</v>
      </c>
      <c r="D86" s="16" t="s">
        <v>222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59</v>
      </c>
      <c r="B87" s="16" t="s">
        <v>60</v>
      </c>
      <c r="C87" s="16" t="s">
        <v>223</v>
      </c>
      <c r="D87" s="16" t="s">
        <v>224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59</v>
      </c>
      <c r="B88" s="16" t="s">
        <v>60</v>
      </c>
      <c r="C88" s="16" t="s">
        <v>225</v>
      </c>
      <c r="D88" s="16" t="s">
        <v>226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59</v>
      </c>
      <c r="B89" s="16" t="s">
        <v>60</v>
      </c>
      <c r="C89" s="16" t="s">
        <v>227</v>
      </c>
      <c r="D89" s="16" t="s">
        <v>228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59</v>
      </c>
      <c r="B90" s="16" t="s">
        <v>60</v>
      </c>
      <c r="C90" s="16" t="s">
        <v>229</v>
      </c>
      <c r="D90" s="16" t="s">
        <v>230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59</v>
      </c>
      <c r="B91" s="16" t="s">
        <v>60</v>
      </c>
      <c r="C91" s="16" t="s">
        <v>231</v>
      </c>
      <c r="D91" s="16" t="s">
        <v>232</v>
      </c>
      <c r="AS91" s="16">
        <v>1</v>
      </c>
      <c r="AY91" s="16">
        <v>0</v>
      </c>
    </row>
    <row r="92" spans="1:64">
      <c r="A92" s="16" t="s">
        <v>59</v>
      </c>
      <c r="B92" s="16" t="s">
        <v>60</v>
      </c>
      <c r="C92" s="16" t="s">
        <v>233</v>
      </c>
      <c r="D92" s="16" t="s">
        <v>234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59</v>
      </c>
      <c r="B93" s="16" t="s">
        <v>60</v>
      </c>
      <c r="C93" s="16" t="s">
        <v>235</v>
      </c>
      <c r="D93" s="16" t="s">
        <v>236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59</v>
      </c>
      <c r="B94" s="16" t="s">
        <v>60</v>
      </c>
      <c r="C94" s="16" t="s">
        <v>237</v>
      </c>
      <c r="D94" s="16" t="s">
        <v>238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59</v>
      </c>
      <c r="B95" s="16" t="s">
        <v>60</v>
      </c>
      <c r="C95" s="16" t="s">
        <v>239</v>
      </c>
      <c r="D95" s="16" t="s">
        <v>240</v>
      </c>
      <c r="AY95" s="16">
        <v>42.5</v>
      </c>
    </row>
    <row r="96" spans="1:64">
      <c r="A96" s="16" t="s">
        <v>59</v>
      </c>
      <c r="B96" s="16" t="s">
        <v>60</v>
      </c>
      <c r="C96" s="16" t="s">
        <v>241</v>
      </c>
      <c r="D96" s="16" t="s">
        <v>242</v>
      </c>
    </row>
    <row r="97" spans="1:65">
      <c r="A97" s="16" t="s">
        <v>59</v>
      </c>
      <c r="B97" s="16" t="s">
        <v>60</v>
      </c>
      <c r="C97" s="16" t="s">
        <v>243</v>
      </c>
      <c r="D97" s="16" t="s">
        <v>244</v>
      </c>
    </row>
    <row r="98" spans="1:65">
      <c r="A98" s="16" t="s">
        <v>59</v>
      </c>
      <c r="B98" s="16" t="s">
        <v>60</v>
      </c>
      <c r="C98" s="16" t="s">
        <v>245</v>
      </c>
      <c r="D98" s="16" t="s">
        <v>246</v>
      </c>
      <c r="BK98" s="16">
        <v>74.290992736816406</v>
      </c>
      <c r="BL98" s="16">
        <v>73.523979187011705</v>
      </c>
    </row>
    <row r="99" spans="1:65">
      <c r="A99" s="16" t="s">
        <v>59</v>
      </c>
      <c r="B99" s="16" t="s">
        <v>60</v>
      </c>
      <c r="C99" s="16" t="s">
        <v>247</v>
      </c>
      <c r="D99" s="16" t="s">
        <v>248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59</v>
      </c>
      <c r="B100" s="16" t="s">
        <v>60</v>
      </c>
      <c r="C100" s="16" t="s">
        <v>249</v>
      </c>
      <c r="D100" s="16" t="s">
        <v>250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59</v>
      </c>
      <c r="B101" s="16" t="s">
        <v>60</v>
      </c>
      <c r="C101" s="16" t="s">
        <v>251</v>
      </c>
      <c r="D101" s="16" t="s">
        <v>252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59</v>
      </c>
      <c r="B102" s="16" t="s">
        <v>60</v>
      </c>
      <c r="C102" s="16" t="s">
        <v>253</v>
      </c>
      <c r="D102" s="16" t="s">
        <v>254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59</v>
      </c>
      <c r="B103" s="16" t="s">
        <v>60</v>
      </c>
      <c r="C103" s="16" t="s">
        <v>255</v>
      </c>
      <c r="D103" s="16" t="s">
        <v>256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59</v>
      </c>
      <c r="B104" s="16" t="s">
        <v>60</v>
      </c>
      <c r="C104" s="16" t="s">
        <v>257</v>
      </c>
      <c r="D104" s="16" t="s">
        <v>258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59</v>
      </c>
      <c r="B105" s="16" t="s">
        <v>60</v>
      </c>
      <c r="C105" s="16" t="s">
        <v>259</v>
      </c>
      <c r="D105" s="16" t="s">
        <v>260</v>
      </c>
      <c r="BH105" s="16">
        <v>49.5804406283509</v>
      </c>
    </row>
    <row r="106" spans="1:65">
      <c r="A106" s="16" t="s">
        <v>59</v>
      </c>
      <c r="B106" s="16" t="s">
        <v>60</v>
      </c>
      <c r="C106" s="16" t="s">
        <v>261</v>
      </c>
      <c r="D106" s="16" t="s">
        <v>262</v>
      </c>
      <c r="BH106" s="16">
        <v>3.7665821554463901</v>
      </c>
    </row>
    <row r="107" spans="1:65">
      <c r="A107" s="16" t="s">
        <v>59</v>
      </c>
      <c r="B107" s="16" t="s">
        <v>60</v>
      </c>
      <c r="C107" s="16" t="s">
        <v>263</v>
      </c>
      <c r="D107" s="16" t="s">
        <v>264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59</v>
      </c>
      <c r="B108" s="16" t="s">
        <v>60</v>
      </c>
      <c r="C108" s="16" t="s">
        <v>265</v>
      </c>
      <c r="D108" s="16" t="s">
        <v>266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59</v>
      </c>
      <c r="B109" s="16" t="s">
        <v>60</v>
      </c>
      <c r="C109" s="16" t="s">
        <v>267</v>
      </c>
      <c r="D109" s="16" t="s">
        <v>268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59</v>
      </c>
      <c r="B110" s="16" t="s">
        <v>60</v>
      </c>
      <c r="C110" s="16" t="s">
        <v>269</v>
      </c>
      <c r="D110" s="16" t="s">
        <v>270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59</v>
      </c>
      <c r="B111" s="16" t="s">
        <v>60</v>
      </c>
      <c r="C111" s="16" t="s">
        <v>271</v>
      </c>
      <c r="D111" s="16" t="s">
        <v>272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59</v>
      </c>
      <c r="B112" s="16" t="s">
        <v>60</v>
      </c>
      <c r="C112" s="16" t="s">
        <v>273</v>
      </c>
      <c r="D112" s="16" t="s">
        <v>274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59</v>
      </c>
      <c r="B113" s="16" t="s">
        <v>60</v>
      </c>
      <c r="C113" s="16" t="s">
        <v>275</v>
      </c>
      <c r="D113" s="16" t="s">
        <v>276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59</v>
      </c>
      <c r="B114" s="16" t="s">
        <v>60</v>
      </c>
      <c r="C114" s="16" t="s">
        <v>277</v>
      </c>
      <c r="D114" s="16" t="s">
        <v>278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59</v>
      </c>
      <c r="B115" s="16" t="s">
        <v>60</v>
      </c>
      <c r="C115" s="16" t="s">
        <v>279</v>
      </c>
      <c r="D115" s="16" t="s">
        <v>280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59</v>
      </c>
      <c r="B116" s="16" t="s">
        <v>60</v>
      </c>
      <c r="C116" s="16" t="s">
        <v>281</v>
      </c>
      <c r="D116" s="16" t="s">
        <v>282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59</v>
      </c>
      <c r="B117" s="16" t="s">
        <v>60</v>
      </c>
      <c r="C117" s="16" t="s">
        <v>283</v>
      </c>
      <c r="D117" s="16" t="s">
        <v>284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59</v>
      </c>
      <c r="B118" s="16" t="s">
        <v>60</v>
      </c>
      <c r="C118" s="16" t="s">
        <v>285</v>
      </c>
      <c r="D118" s="16" t="s">
        <v>286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59</v>
      </c>
      <c r="B119" s="16" t="s">
        <v>60</v>
      </c>
      <c r="C119" s="16" t="s">
        <v>287</v>
      </c>
      <c r="D119" s="16" t="s">
        <v>288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59</v>
      </c>
      <c r="B120" s="16" t="s">
        <v>60</v>
      </c>
      <c r="C120" s="16" t="s">
        <v>289</v>
      </c>
      <c r="D120" s="16" t="s">
        <v>290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59</v>
      </c>
      <c r="B121" s="16" t="s">
        <v>60</v>
      </c>
      <c r="C121" s="16" t="s">
        <v>291</v>
      </c>
      <c r="D121" s="16" t="s">
        <v>292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59</v>
      </c>
      <c r="B122" s="16" t="s">
        <v>60</v>
      </c>
      <c r="C122" s="16" t="s">
        <v>293</v>
      </c>
      <c r="D122" s="16" t="s">
        <v>294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59</v>
      </c>
      <c r="B123" s="16" t="s">
        <v>60</v>
      </c>
      <c r="C123" s="16" t="s">
        <v>295</v>
      </c>
      <c r="D123" s="16" t="s">
        <v>296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59</v>
      </c>
      <c r="B124" s="16" t="s">
        <v>60</v>
      </c>
      <c r="C124" s="16" t="s">
        <v>297</v>
      </c>
      <c r="D124" s="16" t="s">
        <v>298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59</v>
      </c>
      <c r="B125" s="16" t="s">
        <v>60</v>
      </c>
      <c r="C125" s="16" t="s">
        <v>299</v>
      </c>
      <c r="D125" s="16" t="s">
        <v>300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59</v>
      </c>
      <c r="B126" s="16" t="s">
        <v>60</v>
      </c>
      <c r="C126" s="16" t="s">
        <v>301</v>
      </c>
      <c r="D126" s="16" t="s">
        <v>302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59</v>
      </c>
      <c r="B127" s="16" t="s">
        <v>60</v>
      </c>
      <c r="C127" s="16" t="s">
        <v>303</v>
      </c>
      <c r="D127" s="16" t="s">
        <v>304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59</v>
      </c>
      <c r="B128" s="16" t="s">
        <v>60</v>
      </c>
      <c r="C128" s="16" t="s">
        <v>305</v>
      </c>
      <c r="D128" s="16" t="s">
        <v>306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59</v>
      </c>
      <c r="B129" s="16" t="s">
        <v>60</v>
      </c>
      <c r="C129" s="16" t="s">
        <v>307</v>
      </c>
      <c r="D129" s="16" t="s">
        <v>308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59</v>
      </c>
      <c r="B130" s="16" t="s">
        <v>60</v>
      </c>
      <c r="C130" s="16" t="s">
        <v>309</v>
      </c>
      <c r="D130" s="16" t="s">
        <v>310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59</v>
      </c>
      <c r="B131" s="16" t="s">
        <v>60</v>
      </c>
      <c r="C131" s="16" t="s">
        <v>311</v>
      </c>
      <c r="D131" s="16" t="s">
        <v>312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59</v>
      </c>
      <c r="B132" s="16" t="s">
        <v>60</v>
      </c>
      <c r="C132" s="16" t="s">
        <v>313</v>
      </c>
      <c r="D132" s="16" t="s">
        <v>314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59</v>
      </c>
      <c r="B133" s="16" t="s">
        <v>60</v>
      </c>
      <c r="C133" s="16" t="s">
        <v>315</v>
      </c>
      <c r="D133" s="16" t="s">
        <v>316</v>
      </c>
      <c r="AS133" s="16">
        <v>63.6</v>
      </c>
      <c r="AY133" s="16">
        <v>94.3</v>
      </c>
      <c r="BF133" s="16">
        <v>93.4</v>
      </c>
    </row>
    <row r="134" spans="1:65">
      <c r="A134" s="16" t="s">
        <v>59</v>
      </c>
      <c r="B134" s="16" t="s">
        <v>60</v>
      </c>
      <c r="C134" s="16" t="s">
        <v>317</v>
      </c>
      <c r="D134" s="16" t="s">
        <v>318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59</v>
      </c>
      <c r="B135" s="16" t="s">
        <v>60</v>
      </c>
      <c r="C135" s="16" t="s">
        <v>319</v>
      </c>
      <c r="D135" s="16" t="s">
        <v>320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59</v>
      </c>
      <c r="B136" s="16" t="s">
        <v>60</v>
      </c>
      <c r="C136" s="16" t="s">
        <v>321</v>
      </c>
      <c r="D136" s="16" t="s">
        <v>322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59</v>
      </c>
      <c r="B137" s="16" t="s">
        <v>60</v>
      </c>
      <c r="C137" s="16" t="s">
        <v>323</v>
      </c>
      <c r="D137" s="16" t="s">
        <v>324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59</v>
      </c>
      <c r="B138" s="16" t="s">
        <v>60</v>
      </c>
      <c r="C138" s="16" t="s">
        <v>325</v>
      </c>
      <c r="D138" s="16" t="s">
        <v>326</v>
      </c>
      <c r="AS138" s="16">
        <v>7.330279</v>
      </c>
      <c r="AX138" s="16">
        <v>4.5</v>
      </c>
    </row>
    <row r="139" spans="1:65">
      <c r="A139" s="16" t="s">
        <v>59</v>
      </c>
      <c r="B139" s="16" t="s">
        <v>60</v>
      </c>
      <c r="C139" s="16" t="s">
        <v>327</v>
      </c>
      <c r="D139" s="16" t="s">
        <v>328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59</v>
      </c>
      <c r="B140" s="16" t="s">
        <v>60</v>
      </c>
      <c r="C140" s="16" t="s">
        <v>329</v>
      </c>
      <c r="D140" s="16" t="s">
        <v>330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59</v>
      </c>
      <c r="B141" s="16" t="s">
        <v>60</v>
      </c>
      <c r="C141" s="16" t="s">
        <v>331</v>
      </c>
      <c r="D141" s="16" t="s">
        <v>332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59</v>
      </c>
      <c r="B142" s="16" t="s">
        <v>60</v>
      </c>
      <c r="C142" s="16" t="s">
        <v>333</v>
      </c>
      <c r="D142" s="16" t="s">
        <v>334</v>
      </c>
    </row>
    <row r="143" spans="1:65">
      <c r="A143" s="16" t="s">
        <v>59</v>
      </c>
      <c r="B143" s="16" t="s">
        <v>60</v>
      </c>
      <c r="C143" s="16" t="s">
        <v>335</v>
      </c>
      <c r="D143" s="16" t="s">
        <v>336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59</v>
      </c>
      <c r="B144" s="16" t="s">
        <v>60</v>
      </c>
      <c r="C144" s="16" t="s">
        <v>337</v>
      </c>
      <c r="D144" s="16" t="s">
        <v>338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59</v>
      </c>
      <c r="B145" s="16" t="s">
        <v>60</v>
      </c>
      <c r="C145" s="16" t="s">
        <v>339</v>
      </c>
      <c r="D145" s="16" t="s">
        <v>340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59</v>
      </c>
      <c r="B146" s="16" t="s">
        <v>60</v>
      </c>
      <c r="C146" s="16" t="s">
        <v>341</v>
      </c>
      <c r="D146" s="16" t="s">
        <v>342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59</v>
      </c>
      <c r="B147" s="16" t="s">
        <v>60</v>
      </c>
      <c r="C147" s="16" t="s">
        <v>343</v>
      </c>
      <c r="D147" s="16" t="s">
        <v>344</v>
      </c>
      <c r="AS147" s="16">
        <v>40</v>
      </c>
      <c r="AY147" s="16">
        <v>31.4</v>
      </c>
      <c r="BD147" s="16">
        <v>62</v>
      </c>
    </row>
    <row r="148" spans="1:64">
      <c r="A148" s="16" t="s">
        <v>59</v>
      </c>
      <c r="B148" s="16" t="s">
        <v>60</v>
      </c>
      <c r="C148" s="16" t="s">
        <v>345</v>
      </c>
      <c r="D148" s="16" t="s">
        <v>346</v>
      </c>
      <c r="AS148" s="16">
        <v>6.5</v>
      </c>
      <c r="AY148" s="16">
        <v>10.8</v>
      </c>
      <c r="BF148" s="16">
        <v>12.1</v>
      </c>
    </row>
    <row r="149" spans="1:64">
      <c r="A149" s="16" t="s">
        <v>59</v>
      </c>
      <c r="B149" s="16" t="s">
        <v>60</v>
      </c>
      <c r="C149" s="16" t="s">
        <v>347</v>
      </c>
      <c r="D149" s="16" t="s">
        <v>348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59</v>
      </c>
      <c r="B150" s="16" t="s">
        <v>60</v>
      </c>
      <c r="C150" s="16" t="s">
        <v>349</v>
      </c>
      <c r="D150" s="16" t="s">
        <v>350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59</v>
      </c>
      <c r="B151" s="16" t="s">
        <v>60</v>
      </c>
      <c r="C151" s="16" t="s">
        <v>351</v>
      </c>
      <c r="D151" s="16" t="s">
        <v>352</v>
      </c>
      <c r="AT151" s="16">
        <v>17.8</v>
      </c>
      <c r="AY151" s="16">
        <v>21.5</v>
      </c>
    </row>
    <row r="152" spans="1:64">
      <c r="A152" s="16" t="s">
        <v>59</v>
      </c>
      <c r="B152" s="16" t="s">
        <v>60</v>
      </c>
      <c r="C152" s="16" t="s">
        <v>353</v>
      </c>
      <c r="D152" s="16" t="s">
        <v>354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59</v>
      </c>
      <c r="B153" s="16" t="s">
        <v>60</v>
      </c>
      <c r="C153" s="16" t="s">
        <v>355</v>
      </c>
      <c r="D153" s="16" t="s">
        <v>356</v>
      </c>
      <c r="AY153" s="16">
        <v>14.2</v>
      </c>
    </row>
    <row r="154" spans="1:64">
      <c r="A154" s="16" t="s">
        <v>59</v>
      </c>
      <c r="B154" s="16" t="s">
        <v>60</v>
      </c>
      <c r="C154" s="16" t="s">
        <v>357</v>
      </c>
      <c r="D154" s="16" t="s">
        <v>358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59</v>
      </c>
      <c r="B155" s="16" t="s">
        <v>60</v>
      </c>
      <c r="C155" s="16" t="s">
        <v>359</v>
      </c>
      <c r="D155" s="16" t="s">
        <v>360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59</v>
      </c>
      <c r="B156" s="16" t="s">
        <v>60</v>
      </c>
      <c r="C156" s="16" t="s">
        <v>361</v>
      </c>
      <c r="D156" s="16" t="s">
        <v>362</v>
      </c>
    </row>
    <row r="157" spans="1:64">
      <c r="A157" s="16" t="s">
        <v>59</v>
      </c>
      <c r="B157" s="16" t="s">
        <v>60</v>
      </c>
      <c r="C157" s="16" t="s">
        <v>363</v>
      </c>
      <c r="D157" s="16" t="s">
        <v>364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59</v>
      </c>
      <c r="B158" s="16" t="s">
        <v>60</v>
      </c>
      <c r="C158" s="16" t="s">
        <v>365</v>
      </c>
      <c r="D158" s="16" t="s">
        <v>366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59</v>
      </c>
      <c r="B159" s="16" t="s">
        <v>60</v>
      </c>
      <c r="C159" s="16" t="s">
        <v>367</v>
      </c>
      <c r="D159" s="16" t="s">
        <v>368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59</v>
      </c>
      <c r="B160" s="16" t="s">
        <v>60</v>
      </c>
      <c r="C160" s="16" t="s">
        <v>369</v>
      </c>
      <c r="D160" s="16" t="s">
        <v>370</v>
      </c>
    </row>
    <row r="161" spans="1:65">
      <c r="A161" s="16" t="s">
        <v>59</v>
      </c>
      <c r="B161" s="16" t="s">
        <v>60</v>
      </c>
      <c r="C161" s="16" t="s">
        <v>371</v>
      </c>
      <c r="D161" s="16" t="s">
        <v>372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59</v>
      </c>
      <c r="B162" s="16" t="s">
        <v>60</v>
      </c>
      <c r="C162" s="16" t="s">
        <v>373</v>
      </c>
      <c r="D162" s="16" t="s">
        <v>374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59</v>
      </c>
      <c r="B163" s="16" t="s">
        <v>60</v>
      </c>
      <c r="C163" s="16" t="s">
        <v>375</v>
      </c>
      <c r="D163" s="16" t="s">
        <v>376</v>
      </c>
    </row>
    <row r="164" spans="1:65">
      <c r="A164" s="16" t="s">
        <v>59</v>
      </c>
      <c r="B164" s="16" t="s">
        <v>60</v>
      </c>
      <c r="C164" s="16" t="s">
        <v>377</v>
      </c>
      <c r="D164" s="16" t="s">
        <v>378</v>
      </c>
      <c r="BH164" s="16">
        <v>6.0818775807471503</v>
      </c>
    </row>
    <row r="165" spans="1:65">
      <c r="A165" s="16" t="s">
        <v>59</v>
      </c>
      <c r="B165" s="16" t="s">
        <v>60</v>
      </c>
      <c r="C165" s="16" t="s">
        <v>379</v>
      </c>
      <c r="D165" s="16" t="s">
        <v>380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59</v>
      </c>
      <c r="B166" s="16" t="s">
        <v>60</v>
      </c>
      <c r="C166" s="16" t="s">
        <v>381</v>
      </c>
      <c r="D166" s="16" t="s">
        <v>382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59</v>
      </c>
      <c r="B167" s="16" t="s">
        <v>60</v>
      </c>
      <c r="C167" s="16" t="s">
        <v>383</v>
      </c>
      <c r="D167" s="16" t="s">
        <v>384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59</v>
      </c>
      <c r="B168" s="16" t="s">
        <v>60</v>
      </c>
      <c r="C168" s="16" t="s">
        <v>385</v>
      </c>
      <c r="D168" s="16" t="s">
        <v>386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59</v>
      </c>
      <c r="B169" s="16" t="s">
        <v>60</v>
      </c>
      <c r="C169" s="16" t="s">
        <v>387</v>
      </c>
      <c r="D169" s="16" t="s">
        <v>388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59</v>
      </c>
      <c r="B170" s="16" t="s">
        <v>60</v>
      </c>
      <c r="C170" s="16" t="s">
        <v>389</v>
      </c>
      <c r="D170" s="16" t="s">
        <v>390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59</v>
      </c>
      <c r="B171" s="16" t="s">
        <v>60</v>
      </c>
      <c r="C171" s="16" t="s">
        <v>391</v>
      </c>
      <c r="D171" s="16" t="s">
        <v>392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59</v>
      </c>
      <c r="B172" s="16" t="s">
        <v>60</v>
      </c>
      <c r="C172" s="16" t="s">
        <v>393</v>
      </c>
      <c r="D172" s="16" t="s">
        <v>394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59</v>
      </c>
      <c r="B173" s="16" t="s">
        <v>60</v>
      </c>
      <c r="C173" s="16" t="s">
        <v>395</v>
      </c>
      <c r="D173" s="16" t="s">
        <v>396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59</v>
      </c>
      <c r="B174" s="16" t="s">
        <v>60</v>
      </c>
      <c r="C174" s="16" t="s">
        <v>397</v>
      </c>
      <c r="D174" s="16" t="s">
        <v>398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59</v>
      </c>
      <c r="B175" s="16" t="s">
        <v>60</v>
      </c>
      <c r="C175" s="16" t="s">
        <v>399</v>
      </c>
      <c r="D175" s="16" t="s">
        <v>400</v>
      </c>
      <c r="AT175" s="16">
        <v>230000000</v>
      </c>
      <c r="AU175" s="16">
        <v>145200000</v>
      </c>
    </row>
    <row r="176" spans="1:65">
      <c r="A176" s="16" t="s">
        <v>59</v>
      </c>
      <c r="B176" s="16" t="s">
        <v>60</v>
      </c>
      <c r="C176" s="16" t="s">
        <v>401</v>
      </c>
      <c r="D176" s="16" t="s">
        <v>402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59</v>
      </c>
      <c r="B177" s="16" t="s">
        <v>60</v>
      </c>
      <c r="C177" s="16" t="s">
        <v>403</v>
      </c>
      <c r="D177" s="16" t="s">
        <v>404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59</v>
      </c>
      <c r="B178" s="16" t="s">
        <v>60</v>
      </c>
      <c r="C178" s="16" t="s">
        <v>405</v>
      </c>
      <c r="D178" s="16" t="s">
        <v>406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59</v>
      </c>
      <c r="B179" s="16" t="s">
        <v>60</v>
      </c>
      <c r="C179" s="16" t="s">
        <v>407</v>
      </c>
      <c r="D179" s="16" t="s">
        <v>408</v>
      </c>
      <c r="BL179" s="16">
        <v>34</v>
      </c>
    </row>
    <row r="180" spans="1:65">
      <c r="A180" s="16" t="s">
        <v>59</v>
      </c>
      <c r="B180" s="16" t="s">
        <v>60</v>
      </c>
      <c r="C180" s="16" t="s">
        <v>409</v>
      </c>
      <c r="D180" s="16" t="s">
        <v>410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59</v>
      </c>
      <c r="B181" s="16" t="s">
        <v>60</v>
      </c>
      <c r="C181" s="16" t="s">
        <v>411</v>
      </c>
      <c r="D181" s="16" t="s">
        <v>412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59</v>
      </c>
      <c r="B182" s="16" t="s">
        <v>60</v>
      </c>
      <c r="C182" s="16" t="s">
        <v>413</v>
      </c>
      <c r="D182" s="16" t="s">
        <v>414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59</v>
      </c>
      <c r="B183" s="16" t="s">
        <v>60</v>
      </c>
      <c r="C183" s="16" t="s">
        <v>415</v>
      </c>
      <c r="D183" s="16" t="s">
        <v>416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59</v>
      </c>
      <c r="B184" s="16" t="s">
        <v>60</v>
      </c>
      <c r="C184" s="16" t="s">
        <v>417</v>
      </c>
      <c r="D184" s="16" t="s">
        <v>418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59</v>
      </c>
      <c r="B185" s="16" t="s">
        <v>60</v>
      </c>
      <c r="C185" s="16" t="s">
        <v>419</v>
      </c>
      <c r="D185" s="16" t="s">
        <v>420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59</v>
      </c>
      <c r="B186" s="16" t="s">
        <v>60</v>
      </c>
      <c r="C186" s="16" t="s">
        <v>421</v>
      </c>
      <c r="D186" s="16" t="s">
        <v>422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59</v>
      </c>
      <c r="B187" s="16" t="s">
        <v>60</v>
      </c>
      <c r="C187" s="16" t="s">
        <v>423</v>
      </c>
      <c r="D187" s="16" t="s">
        <v>424</v>
      </c>
      <c r="BK187" s="16">
        <v>8</v>
      </c>
    </row>
    <row r="188" spans="1:65">
      <c r="A188" s="16" t="s">
        <v>59</v>
      </c>
      <c r="B188" s="16" t="s">
        <v>60</v>
      </c>
      <c r="C188" s="16" t="s">
        <v>425</v>
      </c>
      <c r="D188" s="16" t="s">
        <v>426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59</v>
      </c>
      <c r="B189" s="16" t="s">
        <v>60</v>
      </c>
      <c r="C189" s="16" t="s">
        <v>427</v>
      </c>
      <c r="D189" s="16" t="s">
        <v>428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59</v>
      </c>
      <c r="B190" s="16" t="s">
        <v>60</v>
      </c>
      <c r="C190" s="16" t="s">
        <v>429</v>
      </c>
      <c r="D190" s="16" t="s">
        <v>430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59</v>
      </c>
      <c r="B191" s="16" t="s">
        <v>60</v>
      </c>
      <c r="C191" s="16" t="s">
        <v>431</v>
      </c>
      <c r="D191" s="16" t="s">
        <v>432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59</v>
      </c>
      <c r="B192" s="16" t="s">
        <v>60</v>
      </c>
      <c r="C192" s="16" t="s">
        <v>433</v>
      </c>
      <c r="D192" s="16" t="s">
        <v>434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59</v>
      </c>
      <c r="B193" s="16" t="s">
        <v>60</v>
      </c>
      <c r="C193" s="16" t="s">
        <v>435</v>
      </c>
      <c r="D193" s="16" t="s">
        <v>436</v>
      </c>
    </row>
    <row r="194" spans="1:65">
      <c r="A194" s="16" t="s">
        <v>59</v>
      </c>
      <c r="B194" s="16" t="s">
        <v>60</v>
      </c>
      <c r="C194" s="16" t="s">
        <v>437</v>
      </c>
      <c r="D194" s="16" t="s">
        <v>438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59</v>
      </c>
      <c r="B195" s="16" t="s">
        <v>60</v>
      </c>
      <c r="C195" s="16" t="s">
        <v>439</v>
      </c>
      <c r="D195" s="16" t="s">
        <v>440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59</v>
      </c>
      <c r="B196" s="16" t="s">
        <v>60</v>
      </c>
      <c r="C196" s="16" t="s">
        <v>441</v>
      </c>
      <c r="D196" s="16" t="s">
        <v>442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59</v>
      </c>
      <c r="B197" s="16" t="s">
        <v>60</v>
      </c>
      <c r="C197" s="16" t="s">
        <v>443</v>
      </c>
      <c r="D197" s="16" t="s">
        <v>444</v>
      </c>
    </row>
    <row r="198" spans="1:65">
      <c r="A198" s="16" t="s">
        <v>59</v>
      </c>
      <c r="B198" s="16" t="s">
        <v>60</v>
      </c>
      <c r="C198" s="16" t="s">
        <v>445</v>
      </c>
      <c r="D198" s="16" t="s">
        <v>446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59</v>
      </c>
      <c r="B199" s="16" t="s">
        <v>60</v>
      </c>
      <c r="C199" s="16" t="s">
        <v>447</v>
      </c>
      <c r="D199" s="16" t="s">
        <v>448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59</v>
      </c>
      <c r="B200" s="16" t="s">
        <v>60</v>
      </c>
      <c r="C200" s="16" t="s">
        <v>449</v>
      </c>
      <c r="D200" s="16" t="s">
        <v>450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59</v>
      </c>
      <c r="B201" s="16" t="s">
        <v>60</v>
      </c>
      <c r="C201" s="16" t="s">
        <v>451</v>
      </c>
      <c r="D201" s="16" t="s">
        <v>452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59</v>
      </c>
      <c r="B202" s="16" t="s">
        <v>60</v>
      </c>
      <c r="C202" s="16" t="s">
        <v>453</v>
      </c>
      <c r="D202" s="16" t="s">
        <v>454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59</v>
      </c>
      <c r="B203" s="16" t="s">
        <v>60</v>
      </c>
      <c r="C203" s="16" t="s">
        <v>455</v>
      </c>
      <c r="D203" s="16" t="s">
        <v>456</v>
      </c>
    </row>
    <row r="204" spans="1:65">
      <c r="A204" s="16" t="s">
        <v>59</v>
      </c>
      <c r="B204" s="16" t="s">
        <v>60</v>
      </c>
      <c r="C204" s="16" t="s">
        <v>457</v>
      </c>
      <c r="D204" s="16" t="s">
        <v>458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59</v>
      </c>
      <c r="B205" s="16" t="s">
        <v>60</v>
      </c>
      <c r="C205" s="16" t="s">
        <v>459</v>
      </c>
      <c r="D205" s="16" t="s">
        <v>460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59</v>
      </c>
      <c r="B206" s="16" t="s">
        <v>60</v>
      </c>
      <c r="C206" s="16" t="s">
        <v>461</v>
      </c>
      <c r="D206" s="16" t="s">
        <v>462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59</v>
      </c>
      <c r="B207" s="16" t="s">
        <v>60</v>
      </c>
      <c r="C207" s="16" t="s">
        <v>463</v>
      </c>
      <c r="D207" s="16" t="s">
        <v>464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59</v>
      </c>
      <c r="B208" s="16" t="s">
        <v>60</v>
      </c>
      <c r="C208" s="16" t="s">
        <v>465</v>
      </c>
      <c r="D208" s="16" t="s">
        <v>466</v>
      </c>
    </row>
    <row r="209" spans="1:65">
      <c r="A209" s="16" t="s">
        <v>59</v>
      </c>
      <c r="B209" s="16" t="s">
        <v>60</v>
      </c>
      <c r="C209" s="16" t="s">
        <v>467</v>
      </c>
      <c r="D209" s="16" t="s">
        <v>468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59</v>
      </c>
      <c r="B210" s="16" t="s">
        <v>60</v>
      </c>
      <c r="C210" s="16" t="s">
        <v>469</v>
      </c>
      <c r="D210" s="16" t="s">
        <v>470</v>
      </c>
      <c r="AY210" s="16">
        <v>91.7</v>
      </c>
    </row>
    <row r="211" spans="1:65">
      <c r="A211" s="16" t="s">
        <v>59</v>
      </c>
      <c r="B211" s="16" t="s">
        <v>60</v>
      </c>
      <c r="C211" s="16" t="s">
        <v>471</v>
      </c>
      <c r="D211" s="16" t="s">
        <v>472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59</v>
      </c>
      <c r="B212" s="16" t="s">
        <v>60</v>
      </c>
      <c r="C212" s="16" t="s">
        <v>473</v>
      </c>
      <c r="D212" s="16" t="s">
        <v>474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59</v>
      </c>
      <c r="B213" s="16" t="s">
        <v>60</v>
      </c>
      <c r="C213" s="16" t="s">
        <v>475</v>
      </c>
      <c r="D213" s="16" t="s">
        <v>476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59</v>
      </c>
      <c r="B214" s="16" t="s">
        <v>60</v>
      </c>
      <c r="C214" s="16" t="s">
        <v>477</v>
      </c>
      <c r="D214" s="16" t="s">
        <v>478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59</v>
      </c>
      <c r="B215" s="16" t="s">
        <v>60</v>
      </c>
      <c r="C215" s="16" t="s">
        <v>479</v>
      </c>
      <c r="D215" s="16" t="s">
        <v>480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59</v>
      </c>
      <c r="B216" s="16" t="s">
        <v>60</v>
      </c>
      <c r="C216" s="16" t="s">
        <v>481</v>
      </c>
      <c r="D216" s="16" t="s">
        <v>482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59</v>
      </c>
      <c r="B217" s="16" t="s">
        <v>60</v>
      </c>
      <c r="C217" s="16" t="s">
        <v>483</v>
      </c>
      <c r="D217" s="16" t="s">
        <v>484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59</v>
      </c>
      <c r="B218" s="16" t="s">
        <v>60</v>
      </c>
      <c r="C218" s="16" t="s">
        <v>485</v>
      </c>
      <c r="D218" s="16" t="s">
        <v>486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59</v>
      </c>
      <c r="B219" s="16" t="s">
        <v>60</v>
      </c>
      <c r="C219" s="16" t="s">
        <v>487</v>
      </c>
      <c r="D219" s="16" t="s">
        <v>488</v>
      </c>
    </row>
    <row r="220" spans="1:65">
      <c r="A220" s="16" t="s">
        <v>59</v>
      </c>
      <c r="B220" s="16" t="s">
        <v>60</v>
      </c>
      <c r="C220" s="16" t="s">
        <v>489</v>
      </c>
      <c r="D220" s="16" t="s">
        <v>490</v>
      </c>
      <c r="AX220" s="16">
        <v>16.7</v>
      </c>
    </row>
    <row r="221" spans="1:65">
      <c r="A221" s="16" t="s">
        <v>59</v>
      </c>
      <c r="B221" s="16" t="s">
        <v>60</v>
      </c>
      <c r="C221" s="16" t="s">
        <v>491</v>
      </c>
      <c r="D221" s="16" t="s">
        <v>492</v>
      </c>
      <c r="AX221" s="16">
        <v>7.5</v>
      </c>
    </row>
    <row r="222" spans="1:65">
      <c r="A222" s="16" t="s">
        <v>59</v>
      </c>
      <c r="B222" s="16" t="s">
        <v>60</v>
      </c>
      <c r="C222" s="16" t="s">
        <v>493</v>
      </c>
      <c r="D222" s="16" t="s">
        <v>494</v>
      </c>
      <c r="AX222" s="16">
        <v>96.3</v>
      </c>
    </row>
    <row r="223" spans="1:65">
      <c r="A223" s="16" t="s">
        <v>59</v>
      </c>
      <c r="B223" s="16" t="s">
        <v>60</v>
      </c>
      <c r="C223" s="16" t="s">
        <v>495</v>
      </c>
      <c r="D223" s="16" t="s">
        <v>496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59</v>
      </c>
      <c r="B224" s="16" t="s">
        <v>60</v>
      </c>
      <c r="C224" s="16" t="s">
        <v>497</v>
      </c>
      <c r="D224" s="16" t="s">
        <v>498</v>
      </c>
    </row>
    <row r="225" spans="1:64">
      <c r="A225" s="16" t="s">
        <v>59</v>
      </c>
      <c r="B225" s="16" t="s">
        <v>60</v>
      </c>
      <c r="C225" s="16" t="s">
        <v>499</v>
      </c>
      <c r="D225" s="16" t="s">
        <v>500</v>
      </c>
    </row>
    <row r="226" spans="1:64">
      <c r="A226" s="16" t="s">
        <v>59</v>
      </c>
      <c r="B226" s="16" t="s">
        <v>60</v>
      </c>
      <c r="C226" s="16" t="s">
        <v>501</v>
      </c>
      <c r="D226" s="16" t="s">
        <v>502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59</v>
      </c>
      <c r="B227" s="16" t="s">
        <v>60</v>
      </c>
      <c r="C227" s="16" t="s">
        <v>503</v>
      </c>
      <c r="D227" s="16" t="s">
        <v>504</v>
      </c>
      <c r="BH227" s="16">
        <v>63</v>
      </c>
      <c r="BJ227" s="16">
        <v>65</v>
      </c>
    </row>
    <row r="228" spans="1:64">
      <c r="A228" s="16" t="s">
        <v>59</v>
      </c>
      <c r="B228" s="16" t="s">
        <v>60</v>
      </c>
      <c r="C228" s="16" t="s">
        <v>505</v>
      </c>
      <c r="D228" s="16" t="s">
        <v>506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59</v>
      </c>
      <c r="B229" s="16" t="s">
        <v>60</v>
      </c>
      <c r="C229" s="16" t="s">
        <v>507</v>
      </c>
      <c r="D229" s="16" t="s">
        <v>508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59</v>
      </c>
      <c r="B230" s="16" t="s">
        <v>60</v>
      </c>
      <c r="C230" s="16" t="s">
        <v>509</v>
      </c>
      <c r="D230" s="16" t="s">
        <v>510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59</v>
      </c>
      <c r="B231" s="16" t="s">
        <v>60</v>
      </c>
      <c r="C231" s="16" t="s">
        <v>511</v>
      </c>
      <c r="D231" s="16" t="s">
        <v>512</v>
      </c>
      <c r="BI231" s="16">
        <v>63.9</v>
      </c>
    </row>
    <row r="232" spans="1:64">
      <c r="A232" s="16" t="s">
        <v>59</v>
      </c>
      <c r="B232" s="16" t="s">
        <v>60</v>
      </c>
      <c r="C232" s="16" t="s">
        <v>513</v>
      </c>
      <c r="D232" s="16" t="s">
        <v>514</v>
      </c>
      <c r="BE232" s="16">
        <v>62.93</v>
      </c>
      <c r="BG232" s="16">
        <v>67.63</v>
      </c>
    </row>
    <row r="233" spans="1:64">
      <c r="A233" s="16" t="s">
        <v>59</v>
      </c>
      <c r="B233" s="16" t="s">
        <v>60</v>
      </c>
      <c r="C233" s="16" t="s">
        <v>515</v>
      </c>
      <c r="D233" s="16" t="s">
        <v>516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59</v>
      </c>
      <c r="B234" s="16" t="s">
        <v>60</v>
      </c>
      <c r="C234" s="16" t="s">
        <v>517</v>
      </c>
      <c r="D234" s="16" t="s">
        <v>518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59</v>
      </c>
      <c r="B235" s="16" t="s">
        <v>60</v>
      </c>
      <c r="C235" s="16" t="s">
        <v>519</v>
      </c>
      <c r="D235" s="16" t="s">
        <v>520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59</v>
      </c>
      <c r="B236" s="16" t="s">
        <v>60</v>
      </c>
      <c r="C236" s="16" t="s">
        <v>521</v>
      </c>
      <c r="D236" s="16" t="s">
        <v>522</v>
      </c>
      <c r="AY236" s="16">
        <v>9.8000000000000007</v>
      </c>
    </row>
    <row r="237" spans="1:64">
      <c r="A237" s="16" t="s">
        <v>59</v>
      </c>
      <c r="B237" s="16" t="s">
        <v>60</v>
      </c>
      <c r="C237" s="16" t="s">
        <v>523</v>
      </c>
      <c r="D237" s="16" t="s">
        <v>524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59</v>
      </c>
      <c r="B238" s="16" t="s">
        <v>60</v>
      </c>
      <c r="C238" s="16" t="s">
        <v>525</v>
      </c>
      <c r="D238" s="16" t="s">
        <v>526</v>
      </c>
      <c r="BF238" s="16">
        <v>0</v>
      </c>
      <c r="BG238" s="16">
        <v>0</v>
      </c>
      <c r="BH238" s="16">
        <v>0</v>
      </c>
    </row>
    <row r="239" spans="1:64">
      <c r="A239" s="16" t="s">
        <v>59</v>
      </c>
      <c r="B239" s="16" t="s">
        <v>60</v>
      </c>
      <c r="C239" s="16" t="s">
        <v>527</v>
      </c>
      <c r="D239" s="16" t="s">
        <v>528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59</v>
      </c>
      <c r="B240" s="16" t="s">
        <v>60</v>
      </c>
      <c r="C240" s="16" t="s">
        <v>529</v>
      </c>
      <c r="D240" s="16" t="s">
        <v>530</v>
      </c>
      <c r="BK240" s="16">
        <v>7.6098400000000002</v>
      </c>
    </row>
    <row r="241" spans="1:65">
      <c r="A241" s="16" t="s">
        <v>59</v>
      </c>
      <c r="B241" s="16" t="s">
        <v>60</v>
      </c>
      <c r="C241" s="16" t="s">
        <v>531</v>
      </c>
      <c r="D241" s="16" t="s">
        <v>532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59</v>
      </c>
      <c r="B242" s="16" t="s">
        <v>60</v>
      </c>
      <c r="C242" s="16" t="s">
        <v>533</v>
      </c>
      <c r="D242" s="16" t="s">
        <v>534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59</v>
      </c>
      <c r="B243" s="16" t="s">
        <v>60</v>
      </c>
      <c r="C243" s="16" t="s">
        <v>535</v>
      </c>
      <c r="D243" s="16" t="s">
        <v>536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59</v>
      </c>
      <c r="B244" s="16" t="s">
        <v>60</v>
      </c>
      <c r="C244" s="16" t="s">
        <v>537</v>
      </c>
      <c r="D244" s="16" t="s">
        <v>538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59</v>
      </c>
      <c r="B245" s="16" t="s">
        <v>60</v>
      </c>
      <c r="C245" s="16" t="s">
        <v>539</v>
      </c>
      <c r="D245" s="16" t="s">
        <v>540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59</v>
      </c>
      <c r="B246" s="16" t="s">
        <v>60</v>
      </c>
      <c r="C246" s="16" t="s">
        <v>541</v>
      </c>
      <c r="D246" s="16" t="s">
        <v>542</v>
      </c>
      <c r="BH246" s="16">
        <v>50.612097190767102</v>
      </c>
    </row>
    <row r="247" spans="1:65">
      <c r="A247" s="16" t="s">
        <v>59</v>
      </c>
      <c r="B247" s="16" t="s">
        <v>60</v>
      </c>
      <c r="C247" s="16" t="s">
        <v>543</v>
      </c>
      <c r="D247" s="16" t="s">
        <v>544</v>
      </c>
      <c r="BH247" s="16">
        <v>3.61394276537616</v>
      </c>
    </row>
    <row r="248" spans="1:65">
      <c r="A248" s="16" t="s">
        <v>59</v>
      </c>
      <c r="B248" s="16" t="s">
        <v>60</v>
      </c>
      <c r="C248" s="16" t="s">
        <v>545</v>
      </c>
      <c r="D248" s="16" t="s">
        <v>546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59</v>
      </c>
      <c r="B249" s="16" t="s">
        <v>60</v>
      </c>
      <c r="C249" s="16" t="s">
        <v>547</v>
      </c>
      <c r="D249" s="16" t="s">
        <v>548</v>
      </c>
      <c r="BJ249" s="16">
        <v>133161462622.119</v>
      </c>
    </row>
    <row r="250" spans="1:65">
      <c r="A250" s="16" t="s">
        <v>59</v>
      </c>
      <c r="B250" s="16" t="s">
        <v>60</v>
      </c>
      <c r="C250" s="16" t="s">
        <v>549</v>
      </c>
      <c r="D250" s="16" t="s">
        <v>550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59</v>
      </c>
      <c r="B251" s="16" t="s">
        <v>60</v>
      </c>
      <c r="C251" s="16" t="s">
        <v>551</v>
      </c>
      <c r="D251" s="16" t="s">
        <v>552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59</v>
      </c>
      <c r="B252" s="16" t="s">
        <v>60</v>
      </c>
      <c r="C252" s="16" t="s">
        <v>553</v>
      </c>
      <c r="D252" s="16" t="s">
        <v>554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59</v>
      </c>
      <c r="B253" s="16" t="s">
        <v>60</v>
      </c>
      <c r="C253" s="16" t="s">
        <v>555</v>
      </c>
      <c r="D253" s="16" t="s">
        <v>556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59</v>
      </c>
      <c r="B254" s="16" t="s">
        <v>60</v>
      </c>
      <c r="C254" s="16" t="s">
        <v>557</v>
      </c>
      <c r="D254" s="16" t="s">
        <v>558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59</v>
      </c>
      <c r="B255" s="16" t="s">
        <v>60</v>
      </c>
      <c r="C255" s="16" t="s">
        <v>559</v>
      </c>
      <c r="D255" s="16" t="s">
        <v>560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59</v>
      </c>
      <c r="B256" s="16" t="s">
        <v>60</v>
      </c>
      <c r="C256" s="16" t="s">
        <v>561</v>
      </c>
      <c r="D256" s="16" t="s">
        <v>562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59</v>
      </c>
      <c r="B257" s="16" t="s">
        <v>60</v>
      </c>
      <c r="C257" s="16" t="s">
        <v>563</v>
      </c>
      <c r="D257" s="16" t="s">
        <v>564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59</v>
      </c>
      <c r="B258" s="16" t="s">
        <v>60</v>
      </c>
      <c r="C258" s="16" t="s">
        <v>565</v>
      </c>
      <c r="D258" s="16" t="s">
        <v>566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59</v>
      </c>
      <c r="B259" s="16" t="s">
        <v>60</v>
      </c>
      <c r="C259" s="16" t="s">
        <v>567</v>
      </c>
      <c r="D259" s="16" t="s">
        <v>568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59</v>
      </c>
      <c r="B260" s="16" t="s">
        <v>60</v>
      </c>
      <c r="C260" s="16" t="s">
        <v>569</v>
      </c>
      <c r="D260" s="16" t="s">
        <v>570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59</v>
      </c>
      <c r="B261" s="16" t="s">
        <v>60</v>
      </c>
      <c r="C261" s="16" t="s">
        <v>571</v>
      </c>
      <c r="D261" s="16" t="s">
        <v>572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59</v>
      </c>
      <c r="B262" s="16" t="s">
        <v>60</v>
      </c>
      <c r="C262" s="16" t="s">
        <v>573</v>
      </c>
      <c r="D262" s="16" t="s">
        <v>574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59</v>
      </c>
      <c r="B263" s="16" t="s">
        <v>60</v>
      </c>
      <c r="C263" s="16" t="s">
        <v>575</v>
      </c>
      <c r="D263" s="16" t="s">
        <v>576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59</v>
      </c>
      <c r="B264" s="16" t="s">
        <v>60</v>
      </c>
      <c r="C264" s="16" t="s">
        <v>577</v>
      </c>
      <c r="D264" s="16" t="s">
        <v>578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59</v>
      </c>
      <c r="B265" s="16" t="s">
        <v>60</v>
      </c>
      <c r="C265" s="16" t="s">
        <v>579</v>
      </c>
      <c r="D265" s="16" t="s">
        <v>580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59</v>
      </c>
      <c r="B266" s="16" t="s">
        <v>60</v>
      </c>
      <c r="C266" s="16" t="s">
        <v>581</v>
      </c>
      <c r="D266" s="16" t="s">
        <v>582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59</v>
      </c>
      <c r="B267" s="16" t="s">
        <v>60</v>
      </c>
      <c r="C267" s="16" t="s">
        <v>583</v>
      </c>
      <c r="D267" s="16" t="s">
        <v>584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59</v>
      </c>
      <c r="B268" s="16" t="s">
        <v>60</v>
      </c>
      <c r="C268" s="16" t="s">
        <v>585</v>
      </c>
      <c r="D268" s="16" t="s">
        <v>586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59</v>
      </c>
      <c r="B269" s="16" t="s">
        <v>60</v>
      </c>
      <c r="C269" s="16" t="s">
        <v>587</v>
      </c>
      <c r="D269" s="16" t="s">
        <v>588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59</v>
      </c>
      <c r="B270" s="16" t="s">
        <v>60</v>
      </c>
      <c r="C270" s="16" t="s">
        <v>589</v>
      </c>
      <c r="D270" s="16" t="s">
        <v>590</v>
      </c>
      <c r="AY270" s="16">
        <v>0.7</v>
      </c>
      <c r="BD270" s="16">
        <v>1.9</v>
      </c>
    </row>
    <row r="271" spans="1:65">
      <c r="A271" s="16" t="s">
        <v>59</v>
      </c>
      <c r="B271" s="16" t="s">
        <v>60</v>
      </c>
      <c r="C271" s="16" t="s">
        <v>591</v>
      </c>
      <c r="D271" s="16" t="s">
        <v>592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59</v>
      </c>
      <c r="B272" s="16" t="s">
        <v>60</v>
      </c>
      <c r="C272" s="16" t="s">
        <v>593</v>
      </c>
      <c r="D272" s="16" t="s">
        <v>594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59</v>
      </c>
      <c r="B273" s="16" t="s">
        <v>60</v>
      </c>
      <c r="C273" s="16" t="s">
        <v>595</v>
      </c>
      <c r="D273" s="16" t="s">
        <v>596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59</v>
      </c>
      <c r="B274" s="16" t="s">
        <v>60</v>
      </c>
      <c r="C274" s="16" t="s">
        <v>597</v>
      </c>
      <c r="D274" s="16" t="s">
        <v>598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59</v>
      </c>
      <c r="B275" s="16" t="s">
        <v>60</v>
      </c>
      <c r="C275" s="16" t="s">
        <v>599</v>
      </c>
      <c r="D275" s="16" t="s">
        <v>600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59</v>
      </c>
      <c r="B276" s="16" t="s">
        <v>60</v>
      </c>
      <c r="C276" s="16" t="s">
        <v>601</v>
      </c>
      <c r="D276" s="16" t="s">
        <v>602</v>
      </c>
      <c r="AS276" s="16">
        <v>96.699669999999998</v>
      </c>
      <c r="AX276" s="16">
        <v>93.7</v>
      </c>
    </row>
    <row r="277" spans="1:65">
      <c r="A277" s="16" t="s">
        <v>59</v>
      </c>
      <c r="B277" s="16" t="s">
        <v>60</v>
      </c>
      <c r="C277" s="16" t="s">
        <v>603</v>
      </c>
      <c r="D277" s="16" t="s">
        <v>604</v>
      </c>
      <c r="AX277" s="16">
        <v>0.7</v>
      </c>
    </row>
    <row r="278" spans="1:65">
      <c r="A278" s="16" t="s">
        <v>59</v>
      </c>
      <c r="B278" s="16" t="s">
        <v>60</v>
      </c>
      <c r="C278" s="16" t="s">
        <v>605</v>
      </c>
      <c r="D278" s="16" t="s">
        <v>606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59</v>
      </c>
      <c r="B279" s="16" t="s">
        <v>60</v>
      </c>
      <c r="C279" s="16" t="s">
        <v>607</v>
      </c>
      <c r="D279" s="16" t="s">
        <v>608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59</v>
      </c>
      <c r="B280" s="16" t="s">
        <v>60</v>
      </c>
      <c r="C280" s="16" t="s">
        <v>609</v>
      </c>
      <c r="D280" s="16" t="s">
        <v>610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59</v>
      </c>
      <c r="B281" s="16" t="s">
        <v>60</v>
      </c>
      <c r="C281" s="16" t="s">
        <v>611</v>
      </c>
      <c r="D281" s="16" t="s">
        <v>612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59</v>
      </c>
      <c r="B282" s="16" t="s">
        <v>60</v>
      </c>
      <c r="C282" s="16" t="s">
        <v>613</v>
      </c>
      <c r="D282" s="16" t="s">
        <v>614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59</v>
      </c>
      <c r="B283" s="16" t="s">
        <v>60</v>
      </c>
      <c r="C283" s="16" t="s">
        <v>615</v>
      </c>
      <c r="D283" s="16" t="s">
        <v>616</v>
      </c>
    </row>
    <row r="284" spans="1:65">
      <c r="A284" s="16" t="s">
        <v>59</v>
      </c>
      <c r="B284" s="16" t="s">
        <v>60</v>
      </c>
      <c r="C284" s="16" t="s">
        <v>617</v>
      </c>
      <c r="D284" s="16" t="s">
        <v>618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59</v>
      </c>
      <c r="B285" s="16" t="s">
        <v>60</v>
      </c>
      <c r="C285" s="16" t="s">
        <v>619</v>
      </c>
      <c r="D285" s="16" t="s">
        <v>620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59</v>
      </c>
      <c r="B286" s="16" t="s">
        <v>60</v>
      </c>
      <c r="C286" s="16" t="s">
        <v>621</v>
      </c>
      <c r="D286" s="16" t="s">
        <v>622</v>
      </c>
    </row>
    <row r="287" spans="1:65">
      <c r="A287" s="16" t="s">
        <v>59</v>
      </c>
      <c r="B287" s="16" t="s">
        <v>60</v>
      </c>
      <c r="C287" s="16" t="s">
        <v>623</v>
      </c>
      <c r="D287" s="16" t="s">
        <v>624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59</v>
      </c>
      <c r="B288" s="16" t="s">
        <v>60</v>
      </c>
      <c r="C288" s="16" t="s">
        <v>625</v>
      </c>
      <c r="D288" s="16" t="s">
        <v>626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59</v>
      </c>
      <c r="B289" s="16" t="s">
        <v>60</v>
      </c>
      <c r="C289" s="16" t="s">
        <v>627</v>
      </c>
      <c r="D289" s="16" t="s">
        <v>628</v>
      </c>
    </row>
    <row r="290" spans="1:65">
      <c r="A290" s="16" t="s">
        <v>59</v>
      </c>
      <c r="B290" s="16" t="s">
        <v>60</v>
      </c>
      <c r="C290" s="16" t="s">
        <v>629</v>
      </c>
      <c r="D290" s="16" t="s">
        <v>630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59</v>
      </c>
      <c r="B291" s="16" t="s">
        <v>60</v>
      </c>
      <c r="C291" s="16" t="s">
        <v>631</v>
      </c>
      <c r="D291" s="16" t="s">
        <v>632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59</v>
      </c>
      <c r="B292" s="16" t="s">
        <v>60</v>
      </c>
      <c r="C292" s="16" t="s">
        <v>633</v>
      </c>
      <c r="D292" s="16" t="s">
        <v>634</v>
      </c>
    </row>
    <row r="293" spans="1:65">
      <c r="A293" s="16" t="s">
        <v>59</v>
      </c>
      <c r="B293" s="16" t="s">
        <v>60</v>
      </c>
      <c r="C293" s="16" t="s">
        <v>635</v>
      </c>
      <c r="D293" s="16" t="s">
        <v>636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59</v>
      </c>
      <c r="B294" s="16" t="s">
        <v>60</v>
      </c>
      <c r="C294" s="16" t="s">
        <v>637</v>
      </c>
      <c r="D294" s="16" t="s">
        <v>638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59</v>
      </c>
      <c r="B295" s="16" t="s">
        <v>60</v>
      </c>
      <c r="C295" s="16" t="s">
        <v>639</v>
      </c>
      <c r="D295" s="16" t="s">
        <v>640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59</v>
      </c>
      <c r="B296" s="16" t="s">
        <v>60</v>
      </c>
      <c r="C296" s="16" t="s">
        <v>641</v>
      </c>
      <c r="D296" s="16" t="s">
        <v>642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59</v>
      </c>
      <c r="B297" s="16" t="s">
        <v>60</v>
      </c>
      <c r="C297" s="16" t="s">
        <v>643</v>
      </c>
      <c r="D297" s="16" t="s">
        <v>644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59</v>
      </c>
      <c r="B298" s="16" t="s">
        <v>60</v>
      </c>
      <c r="C298" s="16" t="s">
        <v>645</v>
      </c>
      <c r="D298" s="16" t="s">
        <v>646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59</v>
      </c>
      <c r="B299" s="16" t="s">
        <v>60</v>
      </c>
      <c r="C299" s="16" t="s">
        <v>647</v>
      </c>
      <c r="D299" s="16" t="s">
        <v>648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59</v>
      </c>
      <c r="B300" s="16" t="s">
        <v>60</v>
      </c>
      <c r="C300" s="16" t="s">
        <v>649</v>
      </c>
      <c r="D300" s="16" t="s">
        <v>650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59</v>
      </c>
      <c r="B301" s="16" t="s">
        <v>60</v>
      </c>
      <c r="C301" s="16" t="s">
        <v>651</v>
      </c>
      <c r="D301" s="16" t="s">
        <v>652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59</v>
      </c>
      <c r="B302" s="16" t="s">
        <v>60</v>
      </c>
      <c r="C302" s="16" t="s">
        <v>653</v>
      </c>
      <c r="D302" s="16" t="s">
        <v>654</v>
      </c>
      <c r="BH302" s="16">
        <v>26.717932819545801</v>
      </c>
    </row>
    <row r="303" spans="1:65">
      <c r="A303" s="16" t="s">
        <v>59</v>
      </c>
      <c r="B303" s="16" t="s">
        <v>60</v>
      </c>
      <c r="C303" s="16" t="s">
        <v>655</v>
      </c>
      <c r="D303" s="16" t="s">
        <v>656</v>
      </c>
      <c r="BH303" s="16">
        <v>2.5745189703799598</v>
      </c>
    </row>
    <row r="304" spans="1:65">
      <c r="A304" s="16" t="s">
        <v>59</v>
      </c>
      <c r="B304" s="16" t="s">
        <v>60</v>
      </c>
      <c r="C304" s="16" t="s">
        <v>657</v>
      </c>
      <c r="D304" s="16" t="s">
        <v>658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59</v>
      </c>
      <c r="B305" s="16" t="s">
        <v>60</v>
      </c>
      <c r="C305" s="16" t="s">
        <v>659</v>
      </c>
      <c r="D305" s="16" t="s">
        <v>660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59</v>
      </c>
      <c r="B306" s="16" t="s">
        <v>60</v>
      </c>
      <c r="C306" s="16" t="s">
        <v>661</v>
      </c>
      <c r="D306" s="16" t="s">
        <v>662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59</v>
      </c>
      <c r="B307" s="16" t="s">
        <v>60</v>
      </c>
      <c r="C307" s="16" t="s">
        <v>663</v>
      </c>
      <c r="D307" s="16" t="s">
        <v>664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59</v>
      </c>
      <c r="B308" s="16" t="s">
        <v>60</v>
      </c>
      <c r="C308" s="16" t="s">
        <v>665</v>
      </c>
      <c r="D308" s="16" t="s">
        <v>666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59</v>
      </c>
      <c r="B309" s="16" t="s">
        <v>60</v>
      </c>
      <c r="C309" s="16" t="s">
        <v>667</v>
      </c>
      <c r="D309" s="16" t="s">
        <v>668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59</v>
      </c>
      <c r="B310" s="16" t="s">
        <v>60</v>
      </c>
      <c r="C310" s="16" t="s">
        <v>669</v>
      </c>
      <c r="D310" s="16" t="s">
        <v>670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59</v>
      </c>
      <c r="B311" s="16" t="s">
        <v>60</v>
      </c>
      <c r="C311" s="16" t="s">
        <v>671</v>
      </c>
      <c r="D311" s="16" t="s">
        <v>672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59</v>
      </c>
      <c r="B312" s="16" t="s">
        <v>60</v>
      </c>
      <c r="C312" s="16" t="s">
        <v>673</v>
      </c>
      <c r="D312" s="16" t="s">
        <v>674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59</v>
      </c>
      <c r="B313" s="16" t="s">
        <v>60</v>
      </c>
      <c r="C313" s="16" t="s">
        <v>675</v>
      </c>
      <c r="D313" s="16" t="s">
        <v>676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59</v>
      </c>
      <c r="B314" s="16" t="s">
        <v>60</v>
      </c>
      <c r="C314" s="16" t="s">
        <v>677</v>
      </c>
      <c r="D314" s="16" t="s">
        <v>678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59</v>
      </c>
      <c r="B315" s="16" t="s">
        <v>60</v>
      </c>
      <c r="C315" s="16" t="s">
        <v>679</v>
      </c>
      <c r="D315" s="16" t="s">
        <v>680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59</v>
      </c>
      <c r="B316" s="16" t="s">
        <v>60</v>
      </c>
      <c r="C316" s="16" t="s">
        <v>681</v>
      </c>
      <c r="D316" s="16" t="s">
        <v>682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59</v>
      </c>
      <c r="B317" s="16" t="s">
        <v>60</v>
      </c>
      <c r="C317" s="16" t="s">
        <v>683</v>
      </c>
      <c r="D317" s="16" t="s">
        <v>684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59</v>
      </c>
      <c r="B318" s="16" t="s">
        <v>60</v>
      </c>
      <c r="C318" s="16" t="s">
        <v>685</v>
      </c>
      <c r="D318" s="16" t="s">
        <v>686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59</v>
      </c>
      <c r="B319" s="16" t="s">
        <v>60</v>
      </c>
      <c r="C319" s="16" t="s">
        <v>687</v>
      </c>
      <c r="D319" s="16" t="s">
        <v>688</v>
      </c>
    </row>
    <row r="320" spans="1:65">
      <c r="A320" s="16" t="s">
        <v>59</v>
      </c>
      <c r="B320" s="16" t="s">
        <v>60</v>
      </c>
      <c r="C320" s="16" t="s">
        <v>689</v>
      </c>
      <c r="D320" s="16" t="s">
        <v>690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59</v>
      </c>
      <c r="B321" s="16" t="s">
        <v>60</v>
      </c>
      <c r="C321" s="16" t="s">
        <v>691</v>
      </c>
      <c r="D321" s="16" t="s">
        <v>692</v>
      </c>
      <c r="AY321" s="16">
        <v>93.4</v>
      </c>
    </row>
    <row r="322" spans="1:65">
      <c r="A322" s="16" t="s">
        <v>59</v>
      </c>
      <c r="B322" s="16" t="s">
        <v>60</v>
      </c>
      <c r="C322" s="16" t="s">
        <v>693</v>
      </c>
      <c r="D322" s="16" t="s">
        <v>694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59</v>
      </c>
      <c r="B323" s="16" t="s">
        <v>60</v>
      </c>
      <c r="C323" s="16" t="s">
        <v>695</v>
      </c>
      <c r="D323" s="16" t="s">
        <v>696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59</v>
      </c>
      <c r="B324" s="16" t="s">
        <v>60</v>
      </c>
      <c r="C324" s="16" t="s">
        <v>697</v>
      </c>
      <c r="D324" s="16" t="s">
        <v>698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59</v>
      </c>
      <c r="B325" s="16" t="s">
        <v>60</v>
      </c>
      <c r="C325" s="16" t="s">
        <v>699</v>
      </c>
      <c r="D325" s="16" t="s">
        <v>700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59</v>
      </c>
      <c r="B326" s="16" t="s">
        <v>60</v>
      </c>
      <c r="C326" s="16" t="s">
        <v>701</v>
      </c>
      <c r="D326" s="16" t="s">
        <v>702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59</v>
      </c>
      <c r="B327" s="16" t="s">
        <v>60</v>
      </c>
      <c r="C327" s="16" t="s">
        <v>703</v>
      </c>
      <c r="D327" s="16" t="s">
        <v>704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59</v>
      </c>
      <c r="B328" s="16" t="s">
        <v>60</v>
      </c>
      <c r="C328" s="16" t="s">
        <v>705</v>
      </c>
      <c r="D328" s="16" t="s">
        <v>706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59</v>
      </c>
      <c r="B329" s="16" t="s">
        <v>60</v>
      </c>
      <c r="C329" s="16" t="s">
        <v>707</v>
      </c>
      <c r="D329" s="16" t="s">
        <v>708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59</v>
      </c>
      <c r="B330" s="16" t="s">
        <v>60</v>
      </c>
      <c r="C330" s="16" t="s">
        <v>709</v>
      </c>
      <c r="D330" s="16" t="s">
        <v>710</v>
      </c>
    </row>
    <row r="331" spans="1:65">
      <c r="A331" s="16" t="s">
        <v>59</v>
      </c>
      <c r="B331" s="16" t="s">
        <v>60</v>
      </c>
      <c r="C331" s="16" t="s">
        <v>711</v>
      </c>
      <c r="D331" s="16" t="s">
        <v>712</v>
      </c>
      <c r="AS331" s="16">
        <v>5.6818179999999998</v>
      </c>
      <c r="AX331" s="16">
        <v>6.3</v>
      </c>
    </row>
    <row r="332" spans="1:65">
      <c r="A332" s="16" t="s">
        <v>59</v>
      </c>
      <c r="B332" s="16" t="s">
        <v>60</v>
      </c>
      <c r="C332" s="16" t="s">
        <v>713</v>
      </c>
      <c r="D332" s="16" t="s">
        <v>714</v>
      </c>
      <c r="AX332" s="16">
        <v>4.0999999999999996</v>
      </c>
    </row>
    <row r="333" spans="1:65">
      <c r="A333" s="16" t="s">
        <v>59</v>
      </c>
      <c r="B333" s="16" t="s">
        <v>60</v>
      </c>
      <c r="C333" s="16" t="s">
        <v>715</v>
      </c>
      <c r="D333" s="16" t="s">
        <v>716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59</v>
      </c>
      <c r="B334" s="16" t="s">
        <v>60</v>
      </c>
      <c r="C334" s="16" t="s">
        <v>717</v>
      </c>
      <c r="D334" s="16" t="s">
        <v>718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59</v>
      </c>
      <c r="B335" s="16" t="s">
        <v>60</v>
      </c>
      <c r="C335" s="16" t="s">
        <v>719</v>
      </c>
      <c r="D335" s="16" t="s">
        <v>720</v>
      </c>
    </row>
    <row r="336" spans="1:65">
      <c r="A336" s="16" t="s">
        <v>59</v>
      </c>
      <c r="B336" s="16" t="s">
        <v>60</v>
      </c>
      <c r="C336" s="16" t="s">
        <v>721</v>
      </c>
      <c r="D336" s="16" t="s">
        <v>722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59</v>
      </c>
      <c r="B337" s="16" t="s">
        <v>60</v>
      </c>
      <c r="C337" s="16" t="s">
        <v>723</v>
      </c>
      <c r="D337" s="16" t="s">
        <v>724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59</v>
      </c>
      <c r="B338" s="16" t="s">
        <v>60</v>
      </c>
      <c r="C338" s="16" t="s">
        <v>725</v>
      </c>
      <c r="D338" s="16" t="s">
        <v>726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59</v>
      </c>
      <c r="B339" s="16" t="s">
        <v>60</v>
      </c>
      <c r="C339" s="16" t="s">
        <v>727</v>
      </c>
      <c r="D339" s="16" t="s">
        <v>728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59</v>
      </c>
      <c r="B340" s="16" t="s">
        <v>60</v>
      </c>
      <c r="C340" s="16" t="s">
        <v>729</v>
      </c>
      <c r="D340" s="16" t="s">
        <v>730</v>
      </c>
    </row>
    <row r="341" spans="1:64">
      <c r="A341" s="16" t="s">
        <v>59</v>
      </c>
      <c r="B341" s="16" t="s">
        <v>60</v>
      </c>
      <c r="C341" s="16" t="s">
        <v>731</v>
      </c>
      <c r="D341" s="16" t="s">
        <v>732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59</v>
      </c>
      <c r="B342" s="16" t="s">
        <v>60</v>
      </c>
      <c r="C342" s="16" t="s">
        <v>733</v>
      </c>
      <c r="D342" s="16" t="s">
        <v>734</v>
      </c>
      <c r="BI342" s="16">
        <v>80</v>
      </c>
    </row>
    <row r="343" spans="1:64">
      <c r="A343" s="16" t="s">
        <v>59</v>
      </c>
      <c r="B343" s="16" t="s">
        <v>60</v>
      </c>
      <c r="C343" s="16" t="s">
        <v>735</v>
      </c>
      <c r="D343" s="16" t="s">
        <v>736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59</v>
      </c>
      <c r="B344" s="16" t="s">
        <v>60</v>
      </c>
      <c r="C344" s="16" t="s">
        <v>737</v>
      </c>
      <c r="D344" s="16" t="s">
        <v>738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59</v>
      </c>
      <c r="B345" s="16" t="s">
        <v>60</v>
      </c>
      <c r="C345" s="16" t="s">
        <v>739</v>
      </c>
      <c r="D345" s="16" t="s">
        <v>740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59</v>
      </c>
      <c r="B346" s="16" t="s">
        <v>60</v>
      </c>
      <c r="C346" s="16" t="s">
        <v>741</v>
      </c>
      <c r="D346" s="16" t="s">
        <v>742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59</v>
      </c>
      <c r="B347" s="16" t="s">
        <v>60</v>
      </c>
      <c r="C347" s="16" t="s">
        <v>743</v>
      </c>
      <c r="D347" s="16" t="s">
        <v>744</v>
      </c>
      <c r="BA347" s="16">
        <v>8.88889</v>
      </c>
    </row>
    <row r="348" spans="1:64">
      <c r="A348" s="16" t="s">
        <v>59</v>
      </c>
      <c r="B348" s="16" t="s">
        <v>60</v>
      </c>
      <c r="C348" s="16" t="s">
        <v>745</v>
      </c>
      <c r="D348" s="16" t="s">
        <v>746</v>
      </c>
      <c r="BH348" s="16">
        <v>99.490226745605497</v>
      </c>
      <c r="BI348" s="16">
        <v>98.336860656738295</v>
      </c>
    </row>
    <row r="349" spans="1:64">
      <c r="A349" s="16" t="s">
        <v>59</v>
      </c>
      <c r="B349" s="16" t="s">
        <v>60</v>
      </c>
      <c r="C349" s="16" t="s">
        <v>747</v>
      </c>
      <c r="D349" s="16" t="s">
        <v>748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59</v>
      </c>
      <c r="B350" s="16" t="s">
        <v>60</v>
      </c>
      <c r="C350" s="16" t="s">
        <v>749</v>
      </c>
      <c r="D350" s="16" t="s">
        <v>750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59</v>
      </c>
      <c r="B351" s="16" t="s">
        <v>60</v>
      </c>
      <c r="C351" s="16" t="s">
        <v>751</v>
      </c>
      <c r="D351" s="16" t="s">
        <v>752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59</v>
      </c>
      <c r="B352" s="16" t="s">
        <v>60</v>
      </c>
      <c r="C352" s="16" t="s">
        <v>753</v>
      </c>
      <c r="D352" s="16" t="s">
        <v>754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59</v>
      </c>
      <c r="B353" s="16" t="s">
        <v>60</v>
      </c>
      <c r="C353" s="16" t="s">
        <v>755</v>
      </c>
      <c r="D353" s="16" t="s">
        <v>756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59</v>
      </c>
      <c r="B354" s="16" t="s">
        <v>60</v>
      </c>
      <c r="C354" s="16" t="s">
        <v>757</v>
      </c>
      <c r="D354" s="16" t="s">
        <v>758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59</v>
      </c>
      <c r="B355" s="16" t="s">
        <v>60</v>
      </c>
      <c r="C355" s="16" t="s">
        <v>759</v>
      </c>
      <c r="D355" s="16" t="s">
        <v>760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59</v>
      </c>
      <c r="B356" s="16" t="s">
        <v>60</v>
      </c>
      <c r="C356" s="16" t="s">
        <v>761</v>
      </c>
      <c r="D356" s="16" t="s">
        <v>762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59</v>
      </c>
      <c r="B357" s="16" t="s">
        <v>60</v>
      </c>
      <c r="C357" s="16" t="s">
        <v>763</v>
      </c>
      <c r="D357" s="16" t="s">
        <v>764</v>
      </c>
      <c r="BH357" s="16">
        <v>15.9234863992885</v>
      </c>
    </row>
    <row r="358" spans="1:65">
      <c r="A358" s="16" t="s">
        <v>59</v>
      </c>
      <c r="B358" s="16" t="s">
        <v>60</v>
      </c>
      <c r="C358" s="16" t="s">
        <v>765</v>
      </c>
      <c r="D358" s="16" t="s">
        <v>766</v>
      </c>
    </row>
    <row r="359" spans="1:65">
      <c r="A359" s="16" t="s">
        <v>59</v>
      </c>
      <c r="B359" s="16" t="s">
        <v>60</v>
      </c>
      <c r="C359" s="16" t="s">
        <v>767</v>
      </c>
      <c r="D359" s="16" t="s">
        <v>768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59</v>
      </c>
      <c r="B360" s="16" t="s">
        <v>60</v>
      </c>
      <c r="C360" s="16" t="s">
        <v>769</v>
      </c>
      <c r="D360" s="16" t="s">
        <v>770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59</v>
      </c>
      <c r="B361" s="16" t="s">
        <v>60</v>
      </c>
      <c r="C361" s="16" t="s">
        <v>771</v>
      </c>
      <c r="D361" s="16" t="s">
        <v>772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59</v>
      </c>
      <c r="B362" s="16" t="s">
        <v>60</v>
      </c>
      <c r="C362" s="16" t="s">
        <v>773</v>
      </c>
      <c r="D362" s="16" t="s">
        <v>774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59</v>
      </c>
      <c r="B363" s="16" t="s">
        <v>60</v>
      </c>
      <c r="C363" s="16" t="s">
        <v>775</v>
      </c>
      <c r="D363" s="16" t="s">
        <v>776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59</v>
      </c>
      <c r="B364" s="16" t="s">
        <v>60</v>
      </c>
      <c r="C364" s="16" t="s">
        <v>777</v>
      </c>
      <c r="D364" s="16" t="s">
        <v>778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59</v>
      </c>
      <c r="B365" s="16" t="s">
        <v>60</v>
      </c>
      <c r="C365" s="16" t="s">
        <v>779</v>
      </c>
      <c r="D365" s="16" t="s">
        <v>780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59</v>
      </c>
      <c r="B366" s="16" t="s">
        <v>60</v>
      </c>
      <c r="C366" s="16" t="s">
        <v>781</v>
      </c>
      <c r="D366" s="16" t="s">
        <v>782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59</v>
      </c>
      <c r="B367" s="16" t="s">
        <v>60</v>
      </c>
      <c r="C367" s="16" t="s">
        <v>783</v>
      </c>
      <c r="D367" s="16" t="s">
        <v>784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59</v>
      </c>
      <c r="B368" s="16" t="s">
        <v>60</v>
      </c>
      <c r="C368" s="16" t="s">
        <v>785</v>
      </c>
      <c r="D368" s="16" t="s">
        <v>786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59</v>
      </c>
      <c r="B369" s="16" t="s">
        <v>60</v>
      </c>
      <c r="C369" s="16" t="s">
        <v>787</v>
      </c>
      <c r="D369" s="16" t="s">
        <v>788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59</v>
      </c>
      <c r="B370" s="16" t="s">
        <v>60</v>
      </c>
      <c r="C370" s="16" t="s">
        <v>789</v>
      </c>
      <c r="D370" s="16" t="s">
        <v>790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59</v>
      </c>
      <c r="B371" s="16" t="s">
        <v>60</v>
      </c>
      <c r="C371" s="16" t="s">
        <v>791</v>
      </c>
      <c r="D371" s="16" t="s">
        <v>792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59</v>
      </c>
      <c r="B372" s="16" t="s">
        <v>60</v>
      </c>
      <c r="C372" s="16" t="s">
        <v>793</v>
      </c>
      <c r="D372" s="16" t="s">
        <v>794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59</v>
      </c>
      <c r="B373" s="16" t="s">
        <v>60</v>
      </c>
      <c r="C373" s="16" t="s">
        <v>795</v>
      </c>
      <c r="D373" s="16" t="s">
        <v>796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59</v>
      </c>
      <c r="B374" s="16" t="s">
        <v>60</v>
      </c>
      <c r="C374" s="16" t="s">
        <v>797</v>
      </c>
      <c r="D374" s="16" t="s">
        <v>798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59</v>
      </c>
      <c r="B375" s="16" t="s">
        <v>60</v>
      </c>
      <c r="C375" s="16" t="s">
        <v>799</v>
      </c>
      <c r="D375" s="16" t="s">
        <v>800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59</v>
      </c>
      <c r="B376" s="16" t="s">
        <v>60</v>
      </c>
      <c r="C376" s="16" t="s">
        <v>801</v>
      </c>
      <c r="D376" s="16" t="s">
        <v>802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59</v>
      </c>
      <c r="B377" s="16" t="s">
        <v>60</v>
      </c>
      <c r="C377" s="16" t="s">
        <v>803</v>
      </c>
      <c r="D377" s="16" t="s">
        <v>804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59</v>
      </c>
      <c r="B378" s="16" t="s">
        <v>60</v>
      </c>
      <c r="C378" s="16" t="s">
        <v>805</v>
      </c>
      <c r="D378" s="16" t="s">
        <v>806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59</v>
      </c>
      <c r="B379" s="16" t="s">
        <v>60</v>
      </c>
      <c r="C379" s="16" t="s">
        <v>807</v>
      </c>
      <c r="D379" s="16" t="s">
        <v>808</v>
      </c>
    </row>
    <row r="380" spans="1:65">
      <c r="A380" s="16" t="s">
        <v>59</v>
      </c>
      <c r="B380" s="16" t="s">
        <v>60</v>
      </c>
      <c r="C380" s="16" t="s">
        <v>809</v>
      </c>
      <c r="D380" s="16" t="s">
        <v>810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59</v>
      </c>
      <c r="B381" s="16" t="s">
        <v>60</v>
      </c>
      <c r="C381" s="16" t="s">
        <v>811</v>
      </c>
      <c r="D381" s="16" t="s">
        <v>812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59</v>
      </c>
      <c r="B382" s="16" t="s">
        <v>60</v>
      </c>
      <c r="C382" s="16" t="s">
        <v>813</v>
      </c>
      <c r="D382" s="16" t="s">
        <v>814</v>
      </c>
      <c r="BB382" s="16">
        <v>52</v>
      </c>
      <c r="BF382" s="16">
        <v>16</v>
      </c>
      <c r="BL382" s="16">
        <v>12.1</v>
      </c>
    </row>
    <row r="383" spans="1:65">
      <c r="A383" s="16" t="s">
        <v>59</v>
      </c>
      <c r="B383" s="16" t="s">
        <v>60</v>
      </c>
      <c r="C383" s="16" t="s">
        <v>815</v>
      </c>
      <c r="D383" s="16" t="s">
        <v>816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59</v>
      </c>
      <c r="B384" s="16" t="s">
        <v>60</v>
      </c>
      <c r="C384" s="16" t="s">
        <v>817</v>
      </c>
      <c r="D384" s="16" t="s">
        <v>818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59</v>
      </c>
      <c r="B385" s="16" t="s">
        <v>60</v>
      </c>
      <c r="C385" s="16" t="s">
        <v>819</v>
      </c>
      <c r="D385" s="16" t="s">
        <v>820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59</v>
      </c>
      <c r="B386" s="16" t="s">
        <v>60</v>
      </c>
      <c r="C386" s="16" t="s">
        <v>821</v>
      </c>
      <c r="D386" s="16" t="s">
        <v>822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59</v>
      </c>
      <c r="B387" s="16" t="s">
        <v>60</v>
      </c>
      <c r="C387" s="16" t="s">
        <v>823</v>
      </c>
      <c r="D387" s="16" t="s">
        <v>824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59</v>
      </c>
      <c r="B388" s="16" t="s">
        <v>60</v>
      </c>
      <c r="C388" s="16" t="s">
        <v>825</v>
      </c>
      <c r="D388" s="16" t="s">
        <v>826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59</v>
      </c>
      <c r="B389" s="16" t="s">
        <v>60</v>
      </c>
      <c r="C389" s="16" t="s">
        <v>827</v>
      </c>
      <c r="D389" s="16" t="s">
        <v>828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59</v>
      </c>
      <c r="B390" s="16" t="s">
        <v>60</v>
      </c>
      <c r="C390" s="16" t="s">
        <v>829</v>
      </c>
      <c r="D390" s="16" t="s">
        <v>830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59</v>
      </c>
      <c r="B391" s="16" t="s">
        <v>60</v>
      </c>
      <c r="C391" s="16" t="s">
        <v>831</v>
      </c>
      <c r="D391" s="16" t="s">
        <v>832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59</v>
      </c>
      <c r="B392" s="16" t="s">
        <v>60</v>
      </c>
      <c r="C392" s="16" t="s">
        <v>833</v>
      </c>
      <c r="D392" s="16" t="s">
        <v>834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59</v>
      </c>
      <c r="B393" s="16" t="s">
        <v>60</v>
      </c>
      <c r="C393" s="16" t="s">
        <v>835</v>
      </c>
      <c r="D393" s="16" t="s">
        <v>836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59</v>
      </c>
      <c r="B394" s="16" t="s">
        <v>60</v>
      </c>
      <c r="C394" s="16" t="s">
        <v>837</v>
      </c>
      <c r="D394" s="16" t="s">
        <v>838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59</v>
      </c>
      <c r="B395" s="16" t="s">
        <v>60</v>
      </c>
      <c r="C395" s="16" t="s">
        <v>839</v>
      </c>
      <c r="D395" s="16" t="s">
        <v>840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59</v>
      </c>
      <c r="B396" s="16" t="s">
        <v>60</v>
      </c>
      <c r="C396" s="16" t="s">
        <v>841</v>
      </c>
      <c r="D396" s="16" t="s">
        <v>842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59</v>
      </c>
      <c r="B397" s="16" t="s">
        <v>60</v>
      </c>
      <c r="C397" s="16" t="s">
        <v>843</v>
      </c>
      <c r="D397" s="16" t="s">
        <v>844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59</v>
      </c>
      <c r="B398" s="16" t="s">
        <v>60</v>
      </c>
      <c r="C398" s="16" t="s">
        <v>845</v>
      </c>
      <c r="D398" s="16" t="s">
        <v>846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59</v>
      </c>
      <c r="B399" s="16" t="s">
        <v>60</v>
      </c>
      <c r="C399" s="16" t="s">
        <v>847</v>
      </c>
      <c r="D399" s="16" t="s">
        <v>848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59</v>
      </c>
      <c r="B400" s="16" t="s">
        <v>60</v>
      </c>
      <c r="C400" s="16" t="s">
        <v>849</v>
      </c>
      <c r="D400" s="16" t="s">
        <v>850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59</v>
      </c>
      <c r="B401" s="16" t="s">
        <v>60</v>
      </c>
      <c r="C401" s="16" t="s">
        <v>851</v>
      </c>
      <c r="D401" s="16" t="s">
        <v>852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59</v>
      </c>
      <c r="B402" s="16" t="s">
        <v>60</v>
      </c>
      <c r="C402" s="16" t="s">
        <v>853</v>
      </c>
      <c r="D402" s="16" t="s">
        <v>854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59</v>
      </c>
      <c r="B403" s="16" t="s">
        <v>60</v>
      </c>
      <c r="C403" s="16" t="s">
        <v>855</v>
      </c>
      <c r="D403" s="16" t="s">
        <v>856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59</v>
      </c>
      <c r="B404" s="16" t="s">
        <v>60</v>
      </c>
      <c r="C404" s="16" t="s">
        <v>857</v>
      </c>
      <c r="D404" s="16" t="s">
        <v>858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59</v>
      </c>
      <c r="B405" s="16" t="s">
        <v>60</v>
      </c>
      <c r="C405" s="16" t="s">
        <v>859</v>
      </c>
      <c r="D405" s="16" t="s">
        <v>860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59</v>
      </c>
      <c r="B406" s="16" t="s">
        <v>60</v>
      </c>
      <c r="C406" s="16" t="s">
        <v>861</v>
      </c>
      <c r="D406" s="16" t="s">
        <v>862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59</v>
      </c>
      <c r="B407" s="16" t="s">
        <v>60</v>
      </c>
      <c r="C407" s="16" t="s">
        <v>863</v>
      </c>
      <c r="D407" s="16" t="s">
        <v>864</v>
      </c>
    </row>
    <row r="408" spans="1:65">
      <c r="A408" s="16" t="s">
        <v>59</v>
      </c>
      <c r="B408" s="16" t="s">
        <v>60</v>
      </c>
      <c r="C408" s="16" t="s">
        <v>865</v>
      </c>
      <c r="D408" s="16" t="s">
        <v>866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59</v>
      </c>
      <c r="B409" s="16" t="s">
        <v>60</v>
      </c>
      <c r="C409" s="16" t="s">
        <v>867</v>
      </c>
      <c r="D409" s="16" t="s">
        <v>868</v>
      </c>
      <c r="AK409" s="16">
        <v>2.0092295234213201E-2</v>
      </c>
      <c r="AP409" s="41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59</v>
      </c>
      <c r="B410" s="16" t="s">
        <v>60</v>
      </c>
      <c r="C410" s="16" t="s">
        <v>869</v>
      </c>
      <c r="D410" s="16" t="s">
        <v>870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59</v>
      </c>
      <c r="B411" s="16" t="s">
        <v>60</v>
      </c>
      <c r="C411" s="16" t="s">
        <v>871</v>
      </c>
      <c r="D411" s="16" t="s">
        <v>872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59</v>
      </c>
      <c r="B412" s="16" t="s">
        <v>60</v>
      </c>
      <c r="C412" s="16" t="s">
        <v>873</v>
      </c>
      <c r="D412" s="16" t="s">
        <v>874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59</v>
      </c>
      <c r="B413" s="16" t="s">
        <v>60</v>
      </c>
      <c r="C413" s="16" t="s">
        <v>875</v>
      </c>
      <c r="D413" s="16" t="s">
        <v>876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59</v>
      </c>
      <c r="B414" s="16" t="s">
        <v>60</v>
      </c>
      <c r="C414" s="16" t="s">
        <v>877</v>
      </c>
      <c r="D414" s="16" t="s">
        <v>878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59</v>
      </c>
      <c r="B415" s="16" t="s">
        <v>60</v>
      </c>
      <c r="C415" s="16" t="s">
        <v>879</v>
      </c>
      <c r="D415" s="16" t="s">
        <v>880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59</v>
      </c>
      <c r="B416" s="16" t="s">
        <v>60</v>
      </c>
      <c r="C416" s="16" t="s">
        <v>881</v>
      </c>
      <c r="D416" s="16" t="s">
        <v>882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59</v>
      </c>
      <c r="B417" s="16" t="s">
        <v>60</v>
      </c>
      <c r="C417" s="16" t="s">
        <v>883</v>
      </c>
      <c r="D417" s="16" t="s">
        <v>884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59</v>
      </c>
      <c r="B418" s="16" t="s">
        <v>60</v>
      </c>
      <c r="C418" s="16" t="s">
        <v>885</v>
      </c>
      <c r="D418" s="16" t="s">
        <v>886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59</v>
      </c>
      <c r="B419" s="16" t="s">
        <v>60</v>
      </c>
      <c r="C419" s="16" t="s">
        <v>887</v>
      </c>
      <c r="D419" s="16" t="s">
        <v>888</v>
      </c>
      <c r="AT419" s="16">
        <v>6.8</v>
      </c>
      <c r="AY419" s="16">
        <v>6.3</v>
      </c>
    </row>
    <row r="420" spans="1:65">
      <c r="A420" s="16" t="s">
        <v>59</v>
      </c>
      <c r="B420" s="16" t="s">
        <v>60</v>
      </c>
      <c r="C420" s="16" t="s">
        <v>889</v>
      </c>
      <c r="D420" s="16" t="s">
        <v>890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59</v>
      </c>
      <c r="B421" s="16" t="s">
        <v>60</v>
      </c>
      <c r="C421" s="16" t="s">
        <v>891</v>
      </c>
      <c r="D421" s="16" t="s">
        <v>892</v>
      </c>
      <c r="AX421" s="16">
        <v>5.3</v>
      </c>
    </row>
    <row r="422" spans="1:65">
      <c r="A422" s="16" t="s">
        <v>59</v>
      </c>
      <c r="B422" s="16" t="s">
        <v>60</v>
      </c>
      <c r="C422" s="16" t="s">
        <v>893</v>
      </c>
      <c r="D422" s="16" t="s">
        <v>894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59</v>
      </c>
      <c r="B423" s="16" t="s">
        <v>60</v>
      </c>
      <c r="C423" s="16" t="s">
        <v>895</v>
      </c>
      <c r="D423" s="16" t="s">
        <v>896</v>
      </c>
    </row>
    <row r="424" spans="1:65">
      <c r="A424" s="16" t="s">
        <v>59</v>
      </c>
      <c r="B424" s="16" t="s">
        <v>60</v>
      </c>
      <c r="C424" s="16" t="s">
        <v>897</v>
      </c>
      <c r="D424" s="16" t="s">
        <v>898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59</v>
      </c>
      <c r="B425" s="16" t="s">
        <v>60</v>
      </c>
      <c r="C425" s="16" t="s">
        <v>899</v>
      </c>
      <c r="D425" s="16" t="s">
        <v>900</v>
      </c>
      <c r="AS425" s="16">
        <v>95.824640000000002</v>
      </c>
      <c r="AX425" s="16">
        <v>93.7</v>
      </c>
    </row>
    <row r="426" spans="1:65">
      <c r="A426" s="16" t="s">
        <v>59</v>
      </c>
      <c r="B426" s="16" t="s">
        <v>60</v>
      </c>
      <c r="C426" s="16" t="s">
        <v>901</v>
      </c>
      <c r="D426" s="16" t="s">
        <v>902</v>
      </c>
      <c r="AX426" s="16">
        <v>2.2000000000000002</v>
      </c>
    </row>
    <row r="427" spans="1:65">
      <c r="A427" s="16" t="s">
        <v>59</v>
      </c>
      <c r="B427" s="16" t="s">
        <v>60</v>
      </c>
      <c r="C427" s="16" t="s">
        <v>903</v>
      </c>
      <c r="D427" s="16" t="s">
        <v>904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59</v>
      </c>
      <c r="B428" s="16" t="s">
        <v>60</v>
      </c>
      <c r="C428" s="16" t="s">
        <v>905</v>
      </c>
      <c r="D428" s="16" t="s">
        <v>906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59</v>
      </c>
      <c r="B429" s="16" t="s">
        <v>60</v>
      </c>
      <c r="C429" s="16" t="s">
        <v>907</v>
      </c>
      <c r="D429" s="16" t="s">
        <v>908</v>
      </c>
    </row>
    <row r="430" spans="1:65">
      <c r="A430" s="16" t="s">
        <v>59</v>
      </c>
      <c r="B430" s="16" t="s">
        <v>60</v>
      </c>
      <c r="C430" s="16" t="s">
        <v>909</v>
      </c>
      <c r="D430" s="16" t="s">
        <v>910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59</v>
      </c>
      <c r="B431" s="16" t="s">
        <v>60</v>
      </c>
      <c r="C431" s="16" t="s">
        <v>911</v>
      </c>
      <c r="D431" s="16" t="s">
        <v>912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59</v>
      </c>
      <c r="B432" s="16" t="s">
        <v>60</v>
      </c>
      <c r="C432" s="16" t="s">
        <v>913</v>
      </c>
      <c r="D432" s="16" t="s">
        <v>914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59</v>
      </c>
      <c r="B433" s="16" t="s">
        <v>60</v>
      </c>
      <c r="C433" s="16" t="s">
        <v>915</v>
      </c>
      <c r="D433" s="16" t="s">
        <v>916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59</v>
      </c>
      <c r="B434" s="16" t="s">
        <v>60</v>
      </c>
      <c r="C434" s="16" t="s">
        <v>917</v>
      </c>
      <c r="D434" s="16" t="s">
        <v>918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59</v>
      </c>
      <c r="B435" s="16" t="s">
        <v>60</v>
      </c>
      <c r="C435" s="16" t="s">
        <v>919</v>
      </c>
      <c r="D435" s="16" t="s">
        <v>920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59</v>
      </c>
      <c r="B436" s="16" t="s">
        <v>60</v>
      </c>
      <c r="C436" s="16" t="s">
        <v>921</v>
      </c>
      <c r="D436" s="16" t="s">
        <v>922</v>
      </c>
      <c r="BH436" s="16">
        <v>1842</v>
      </c>
    </row>
    <row r="437" spans="1:65">
      <c r="A437" s="16" t="s">
        <v>59</v>
      </c>
      <c r="B437" s="16" t="s">
        <v>60</v>
      </c>
      <c r="C437" s="16" t="s">
        <v>923</v>
      </c>
      <c r="D437" s="16" t="s">
        <v>924</v>
      </c>
    </row>
    <row r="438" spans="1:65">
      <c r="A438" s="16" t="s">
        <v>59</v>
      </c>
      <c r="B438" s="16" t="s">
        <v>60</v>
      </c>
      <c r="C438" s="16" t="s">
        <v>925</v>
      </c>
      <c r="D438" s="16" t="s">
        <v>926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59</v>
      </c>
      <c r="B439" s="16" t="s">
        <v>60</v>
      </c>
      <c r="C439" s="16" t="s">
        <v>927</v>
      </c>
      <c r="D439" s="16" t="s">
        <v>928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59</v>
      </c>
      <c r="B440" s="16" t="s">
        <v>60</v>
      </c>
      <c r="C440" s="16" t="s">
        <v>929</v>
      </c>
      <c r="D440" s="16" t="s">
        <v>930</v>
      </c>
      <c r="AY440" s="16">
        <v>1.4</v>
      </c>
    </row>
    <row r="441" spans="1:65">
      <c r="A441" s="16" t="s">
        <v>59</v>
      </c>
      <c r="B441" s="16" t="s">
        <v>60</v>
      </c>
      <c r="C441" s="16" t="s">
        <v>931</v>
      </c>
      <c r="D441" s="16" t="s">
        <v>932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59</v>
      </c>
      <c r="B442" s="16" t="s">
        <v>60</v>
      </c>
      <c r="C442" s="16" t="s">
        <v>933</v>
      </c>
      <c r="D442" s="16" t="s">
        <v>934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59</v>
      </c>
      <c r="B443" s="16" t="s">
        <v>60</v>
      </c>
      <c r="C443" s="16" t="s">
        <v>935</v>
      </c>
      <c r="D443" s="16" t="s">
        <v>936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59</v>
      </c>
      <c r="B444" s="16" t="s">
        <v>60</v>
      </c>
      <c r="C444" s="16" t="s">
        <v>937</v>
      </c>
      <c r="D444" s="16" t="s">
        <v>938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59</v>
      </c>
      <c r="B445" s="16" t="s">
        <v>60</v>
      </c>
      <c r="C445" s="16" t="s">
        <v>939</v>
      </c>
      <c r="D445" s="16" t="s">
        <v>940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59</v>
      </c>
      <c r="B446" s="16" t="s">
        <v>60</v>
      </c>
      <c r="C446" s="16" t="s">
        <v>941</v>
      </c>
      <c r="D446" s="16" t="s">
        <v>942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59</v>
      </c>
      <c r="B447" s="16" t="s">
        <v>60</v>
      </c>
      <c r="C447" s="16" t="s">
        <v>943</v>
      </c>
      <c r="D447" s="16" t="s">
        <v>944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59</v>
      </c>
      <c r="B448" s="16" t="s">
        <v>60</v>
      </c>
      <c r="C448" s="16" t="s">
        <v>945</v>
      </c>
      <c r="D448" s="16" t="s">
        <v>946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59</v>
      </c>
      <c r="B449" s="16" t="s">
        <v>60</v>
      </c>
      <c r="C449" s="16" t="s">
        <v>947</v>
      </c>
      <c r="D449" s="16" t="s">
        <v>948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59</v>
      </c>
      <c r="B450" s="16" t="s">
        <v>60</v>
      </c>
      <c r="C450" s="16" t="s">
        <v>949</v>
      </c>
      <c r="D450" s="16" t="s">
        <v>950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59</v>
      </c>
      <c r="B451" s="16" t="s">
        <v>60</v>
      </c>
      <c r="C451" s="16" t="s">
        <v>951</v>
      </c>
      <c r="D451" s="16" t="s">
        <v>952</v>
      </c>
      <c r="BH451" s="16">
        <v>24.4667574123491</v>
      </c>
    </row>
    <row r="452" spans="1:65">
      <c r="A452" s="16" t="s">
        <v>59</v>
      </c>
      <c r="B452" s="16" t="s">
        <v>60</v>
      </c>
      <c r="C452" s="16" t="s">
        <v>953</v>
      </c>
      <c r="D452" s="16" t="s">
        <v>954</v>
      </c>
      <c r="BH452" s="16">
        <v>64.643615103561601</v>
      </c>
    </row>
    <row r="453" spans="1:65">
      <c r="A453" s="16" t="s">
        <v>59</v>
      </c>
      <c r="B453" s="16" t="s">
        <v>60</v>
      </c>
      <c r="C453" s="16" t="s">
        <v>955</v>
      </c>
      <c r="D453" s="16" t="s">
        <v>956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59</v>
      </c>
      <c r="B454" s="16" t="s">
        <v>60</v>
      </c>
      <c r="C454" s="16" t="s">
        <v>957</v>
      </c>
      <c r="D454" s="16" t="s">
        <v>958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59</v>
      </c>
      <c r="B455" s="16" t="s">
        <v>60</v>
      </c>
      <c r="C455" s="16" t="s">
        <v>959</v>
      </c>
      <c r="D455" s="16" t="s">
        <v>960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59</v>
      </c>
      <c r="B456" s="16" t="s">
        <v>60</v>
      </c>
      <c r="C456" s="16" t="s">
        <v>961</v>
      </c>
      <c r="D456" s="16" t="s">
        <v>962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59</v>
      </c>
      <c r="B457" s="16" t="s">
        <v>60</v>
      </c>
      <c r="C457" s="16" t="s">
        <v>963</v>
      </c>
      <c r="D457" s="16" t="s">
        <v>964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59</v>
      </c>
      <c r="B458" s="16" t="s">
        <v>60</v>
      </c>
      <c r="C458" s="16" t="s">
        <v>965</v>
      </c>
      <c r="D458" s="16" t="s">
        <v>966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59</v>
      </c>
      <c r="B459" s="16" t="s">
        <v>60</v>
      </c>
      <c r="C459" s="16" t="s">
        <v>967</v>
      </c>
      <c r="D459" s="16" t="s">
        <v>968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59</v>
      </c>
      <c r="B460" s="16" t="s">
        <v>60</v>
      </c>
      <c r="C460" s="16" t="s">
        <v>969</v>
      </c>
      <c r="D460" s="16" t="s">
        <v>970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59</v>
      </c>
      <c r="B461" s="16" t="s">
        <v>60</v>
      </c>
      <c r="C461" s="16" t="s">
        <v>971</v>
      </c>
      <c r="D461" s="16" t="s">
        <v>972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59</v>
      </c>
      <c r="B462" s="16" t="s">
        <v>60</v>
      </c>
      <c r="C462" s="16" t="s">
        <v>973</v>
      </c>
      <c r="D462" s="16" t="s">
        <v>974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59</v>
      </c>
      <c r="B463" s="16" t="s">
        <v>60</v>
      </c>
      <c r="C463" s="16" t="s">
        <v>975</v>
      </c>
      <c r="D463" s="16" t="s">
        <v>976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59</v>
      </c>
      <c r="B464" s="16" t="s">
        <v>60</v>
      </c>
      <c r="C464" s="16" t="s">
        <v>977</v>
      </c>
      <c r="D464" s="16" t="s">
        <v>978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59</v>
      </c>
      <c r="B465" s="16" t="s">
        <v>60</v>
      </c>
      <c r="C465" s="16" t="s">
        <v>979</v>
      </c>
      <c r="D465" s="16" t="s">
        <v>980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59</v>
      </c>
      <c r="B466" s="16" t="s">
        <v>60</v>
      </c>
      <c r="C466" s="16" t="s">
        <v>981</v>
      </c>
      <c r="D466" s="16" t="s">
        <v>982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59</v>
      </c>
      <c r="B467" s="16" t="s">
        <v>60</v>
      </c>
      <c r="C467" s="16" t="s">
        <v>983</v>
      </c>
      <c r="D467" s="16" t="s">
        <v>984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59</v>
      </c>
      <c r="B468" s="16" t="s">
        <v>60</v>
      </c>
      <c r="C468" s="16" t="s">
        <v>985</v>
      </c>
      <c r="D468" s="16" t="s">
        <v>986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59</v>
      </c>
      <c r="B469" s="16" t="s">
        <v>60</v>
      </c>
      <c r="C469" s="16" t="s">
        <v>987</v>
      </c>
      <c r="D469" s="16" t="s">
        <v>988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59</v>
      </c>
      <c r="B470" s="16" t="s">
        <v>60</v>
      </c>
      <c r="C470" s="16" t="s">
        <v>989</v>
      </c>
      <c r="D470" s="16" t="s">
        <v>990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59</v>
      </c>
      <c r="B471" s="16" t="s">
        <v>60</v>
      </c>
      <c r="C471" s="16" t="s">
        <v>991</v>
      </c>
      <c r="D471" s="16" t="s">
        <v>992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59</v>
      </c>
      <c r="B472" s="16" t="s">
        <v>60</v>
      </c>
      <c r="C472" s="16" t="s">
        <v>993</v>
      </c>
      <c r="D472" s="16" t="s">
        <v>994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59</v>
      </c>
      <c r="B473" s="16" t="s">
        <v>60</v>
      </c>
      <c r="C473" s="16" t="s">
        <v>995</v>
      </c>
      <c r="D473" s="16" t="s">
        <v>996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59</v>
      </c>
      <c r="B474" s="16" t="s">
        <v>60</v>
      </c>
      <c r="C474" s="16" t="s">
        <v>997</v>
      </c>
      <c r="D474" s="16" t="s">
        <v>998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59</v>
      </c>
      <c r="B475" s="16" t="s">
        <v>60</v>
      </c>
      <c r="C475" s="16" t="s">
        <v>999</v>
      </c>
      <c r="D475" s="16" t="s">
        <v>1000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59</v>
      </c>
      <c r="B476" s="16" t="s">
        <v>60</v>
      </c>
      <c r="C476" s="16" t="s">
        <v>1001</v>
      </c>
      <c r="D476" s="16" t="s">
        <v>1002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59</v>
      </c>
      <c r="B477" s="16" t="s">
        <v>60</v>
      </c>
      <c r="C477" s="16" t="s">
        <v>1003</v>
      </c>
      <c r="D477" s="16" t="s">
        <v>1004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59</v>
      </c>
      <c r="B478" s="16" t="s">
        <v>60</v>
      </c>
      <c r="C478" s="16" t="s">
        <v>1005</v>
      </c>
      <c r="D478" s="16" t="s">
        <v>1006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59</v>
      </c>
      <c r="B479" s="16" t="s">
        <v>60</v>
      </c>
      <c r="C479" s="16" t="s">
        <v>1007</v>
      </c>
      <c r="D479" s="16" t="s">
        <v>1008</v>
      </c>
    </row>
    <row r="480" spans="1:65">
      <c r="A480" s="16" t="s">
        <v>59</v>
      </c>
      <c r="B480" s="16" t="s">
        <v>60</v>
      </c>
      <c r="C480" s="16" t="s">
        <v>1009</v>
      </c>
      <c r="D480" s="16" t="s">
        <v>1010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59</v>
      </c>
      <c r="B481" s="16" t="s">
        <v>60</v>
      </c>
      <c r="C481" s="16" t="s">
        <v>1011</v>
      </c>
      <c r="D481" s="16" t="s">
        <v>1012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59</v>
      </c>
      <c r="B482" s="16" t="s">
        <v>60</v>
      </c>
      <c r="C482" s="16" t="s">
        <v>1013</v>
      </c>
      <c r="D482" s="16" t="s">
        <v>1014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59</v>
      </c>
      <c r="B483" s="16" t="s">
        <v>60</v>
      </c>
      <c r="C483" s="16" t="s">
        <v>1015</v>
      </c>
      <c r="D483" s="16" t="s">
        <v>1016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59</v>
      </c>
      <c r="B484" s="16" t="s">
        <v>60</v>
      </c>
      <c r="C484" s="16" t="s">
        <v>1017</v>
      </c>
      <c r="D484" s="16" t="s">
        <v>1018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59</v>
      </c>
      <c r="B485" s="16" t="s">
        <v>60</v>
      </c>
      <c r="C485" s="16" t="s">
        <v>1019</v>
      </c>
      <c r="D485" s="16" t="s">
        <v>1020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59</v>
      </c>
      <c r="B486" s="16" t="s">
        <v>60</v>
      </c>
      <c r="C486" s="16" t="s">
        <v>1021</v>
      </c>
      <c r="D486" s="16" t="s">
        <v>1022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59</v>
      </c>
      <c r="B487" s="16" t="s">
        <v>60</v>
      </c>
      <c r="C487" s="16" t="s">
        <v>1023</v>
      </c>
      <c r="D487" s="16" t="s">
        <v>1024</v>
      </c>
    </row>
    <row r="488" spans="1:64">
      <c r="A488" s="16" t="s">
        <v>59</v>
      </c>
      <c r="B488" s="16" t="s">
        <v>60</v>
      </c>
      <c r="C488" s="16" t="s">
        <v>1025</v>
      </c>
      <c r="D488" s="16" t="s">
        <v>1026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59</v>
      </c>
      <c r="B489" s="16" t="s">
        <v>60</v>
      </c>
      <c r="C489" s="16" t="s">
        <v>1027</v>
      </c>
      <c r="D489" s="16" t="s">
        <v>1028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59</v>
      </c>
      <c r="B490" s="16" t="s">
        <v>60</v>
      </c>
      <c r="C490" s="16" t="s">
        <v>1029</v>
      </c>
      <c r="D490" s="16" t="s">
        <v>1030</v>
      </c>
    </row>
    <row r="491" spans="1:64">
      <c r="A491" s="16" t="s">
        <v>59</v>
      </c>
      <c r="B491" s="16" t="s">
        <v>60</v>
      </c>
      <c r="C491" s="16" t="s">
        <v>1031</v>
      </c>
      <c r="D491" s="16" t="s">
        <v>1032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59</v>
      </c>
      <c r="B492" s="16" t="s">
        <v>60</v>
      </c>
      <c r="C492" s="16" t="s">
        <v>1033</v>
      </c>
      <c r="D492" s="16" t="s">
        <v>1034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59</v>
      </c>
      <c r="B493" s="16" t="s">
        <v>60</v>
      </c>
      <c r="C493" s="16" t="s">
        <v>1035</v>
      </c>
      <c r="D493" s="16" t="s">
        <v>1036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59</v>
      </c>
      <c r="B494" s="16" t="s">
        <v>60</v>
      </c>
      <c r="C494" s="16" t="s">
        <v>1037</v>
      </c>
      <c r="D494" s="16" t="s">
        <v>1038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59</v>
      </c>
      <c r="B495" s="16" t="s">
        <v>60</v>
      </c>
      <c r="C495" s="16" t="s">
        <v>1039</v>
      </c>
      <c r="D495" s="16" t="s">
        <v>1040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59</v>
      </c>
      <c r="B496" s="16" t="s">
        <v>60</v>
      </c>
      <c r="C496" s="16" t="s">
        <v>1041</v>
      </c>
      <c r="D496" s="16" t="s">
        <v>1042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59</v>
      </c>
      <c r="B497" s="16" t="s">
        <v>60</v>
      </c>
      <c r="C497" s="16" t="s">
        <v>1043</v>
      </c>
      <c r="D497" s="16" t="s">
        <v>1044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59</v>
      </c>
      <c r="B498" s="16" t="s">
        <v>60</v>
      </c>
      <c r="C498" s="16" t="s">
        <v>1045</v>
      </c>
      <c r="D498" s="16" t="s">
        <v>1046</v>
      </c>
      <c r="AY498" s="16">
        <v>49</v>
      </c>
    </row>
    <row r="499" spans="1:65">
      <c r="A499" s="16" t="s">
        <v>59</v>
      </c>
      <c r="B499" s="16" t="s">
        <v>60</v>
      </c>
      <c r="C499" s="16" t="s">
        <v>1047</v>
      </c>
      <c r="D499" s="16" t="s">
        <v>1048</v>
      </c>
    </row>
    <row r="500" spans="1:65">
      <c r="A500" s="16" t="s">
        <v>59</v>
      </c>
      <c r="B500" s="16" t="s">
        <v>60</v>
      </c>
      <c r="C500" s="16" t="s">
        <v>1049</v>
      </c>
      <c r="D500" s="16" t="s">
        <v>1050</v>
      </c>
    </row>
    <row r="501" spans="1:65">
      <c r="A501" s="16" t="s">
        <v>59</v>
      </c>
      <c r="B501" s="16" t="s">
        <v>60</v>
      </c>
      <c r="C501" s="16" t="s">
        <v>1051</v>
      </c>
      <c r="D501" s="16" t="s">
        <v>1052</v>
      </c>
      <c r="BK501" s="16">
        <v>71.893470764160199</v>
      </c>
      <c r="BL501" s="16">
        <v>70.597473144531307</v>
      </c>
    </row>
    <row r="502" spans="1:65">
      <c r="A502" s="16" t="s">
        <v>59</v>
      </c>
      <c r="B502" s="16" t="s">
        <v>60</v>
      </c>
      <c r="C502" s="16" t="s">
        <v>1053</v>
      </c>
      <c r="D502" s="16" t="s">
        <v>1054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59</v>
      </c>
      <c r="B503" s="16" t="s">
        <v>60</v>
      </c>
      <c r="C503" s="16" t="s">
        <v>1055</v>
      </c>
      <c r="D503" s="16" t="s">
        <v>1056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59</v>
      </c>
      <c r="B504" s="16" t="s">
        <v>60</v>
      </c>
      <c r="C504" s="16" t="s">
        <v>1057</v>
      </c>
      <c r="D504" s="16" t="s">
        <v>1058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59</v>
      </c>
      <c r="B505" s="16" t="s">
        <v>60</v>
      </c>
      <c r="C505" s="16" t="s">
        <v>1059</v>
      </c>
      <c r="D505" s="16" t="s">
        <v>1060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59</v>
      </c>
      <c r="B506" s="16" t="s">
        <v>60</v>
      </c>
      <c r="C506" s="16" t="s">
        <v>1061</v>
      </c>
      <c r="D506" s="16" t="s">
        <v>1062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59</v>
      </c>
      <c r="B507" s="16" t="s">
        <v>60</v>
      </c>
      <c r="C507" s="16" t="s">
        <v>1063</v>
      </c>
      <c r="D507" s="16" t="s">
        <v>1064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59</v>
      </c>
      <c r="B508" s="16" t="s">
        <v>60</v>
      </c>
      <c r="C508" s="16" t="s">
        <v>1065</v>
      </c>
      <c r="D508" s="16" t="s">
        <v>1066</v>
      </c>
      <c r="BH508" s="16">
        <v>46.090958666889698</v>
      </c>
    </row>
    <row r="509" spans="1:65">
      <c r="A509" s="16" t="s">
        <v>59</v>
      </c>
      <c r="B509" s="16" t="s">
        <v>60</v>
      </c>
      <c r="C509" s="16" t="s">
        <v>1067</v>
      </c>
      <c r="D509" s="16" t="s">
        <v>1068</v>
      </c>
      <c r="BH509" s="16">
        <v>3.6918154977896398</v>
      </c>
    </row>
    <row r="510" spans="1:65">
      <c r="A510" s="16" t="s">
        <v>59</v>
      </c>
      <c r="B510" s="16" t="s">
        <v>60</v>
      </c>
      <c r="C510" s="16" t="s">
        <v>1069</v>
      </c>
      <c r="D510" s="16" t="s">
        <v>1070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59</v>
      </c>
      <c r="B511" s="16" t="s">
        <v>60</v>
      </c>
      <c r="C511" s="16" t="s">
        <v>1071</v>
      </c>
      <c r="D511" s="16" t="s">
        <v>1072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59</v>
      </c>
      <c r="B512" s="16" t="s">
        <v>60</v>
      </c>
      <c r="C512" s="16" t="s">
        <v>1073</v>
      </c>
      <c r="D512" s="16" t="s">
        <v>1074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59</v>
      </c>
      <c r="B513" s="16" t="s">
        <v>60</v>
      </c>
      <c r="C513" s="16" t="s">
        <v>1075</v>
      </c>
      <c r="D513" s="16" t="s">
        <v>1076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59</v>
      </c>
      <c r="B514" s="16" t="s">
        <v>60</v>
      </c>
      <c r="C514" s="16" t="s">
        <v>1077</v>
      </c>
      <c r="D514" s="16" t="s">
        <v>1078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59</v>
      </c>
      <c r="B515" s="16" t="s">
        <v>60</v>
      </c>
      <c r="C515" s="16" t="s">
        <v>1079</v>
      </c>
      <c r="D515" s="16" t="s">
        <v>1080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59</v>
      </c>
      <c r="B516" s="16" t="s">
        <v>60</v>
      </c>
      <c r="C516" s="16" t="s">
        <v>1081</v>
      </c>
      <c r="D516" s="16" t="s">
        <v>1082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59</v>
      </c>
      <c r="B517" s="16" t="s">
        <v>60</v>
      </c>
      <c r="C517" s="16" t="s">
        <v>1083</v>
      </c>
      <c r="D517" s="16" t="s">
        <v>1084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59</v>
      </c>
      <c r="B518" s="16" t="s">
        <v>60</v>
      </c>
      <c r="C518" s="16" t="s">
        <v>1085</v>
      </c>
      <c r="D518" s="16" t="s">
        <v>1086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59</v>
      </c>
      <c r="B519" s="16" t="s">
        <v>60</v>
      </c>
      <c r="C519" s="16" t="s">
        <v>1087</v>
      </c>
      <c r="D519" s="16" t="s">
        <v>1088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59</v>
      </c>
      <c r="B520" s="16" t="s">
        <v>60</v>
      </c>
      <c r="C520" s="16" t="s">
        <v>1089</v>
      </c>
      <c r="D520" s="16" t="s">
        <v>1090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59</v>
      </c>
      <c r="B521" s="16" t="s">
        <v>60</v>
      </c>
      <c r="C521" s="16" t="s">
        <v>1091</v>
      </c>
      <c r="D521" s="16" t="s">
        <v>1092</v>
      </c>
      <c r="BJ521" s="16">
        <v>83178284242.058197</v>
      </c>
    </row>
    <row r="522" spans="1:65">
      <c r="A522" s="16" t="s">
        <v>59</v>
      </c>
      <c r="B522" s="16" t="s">
        <v>60</v>
      </c>
      <c r="C522" s="16" t="s">
        <v>1093</v>
      </c>
      <c r="D522" s="16" t="s">
        <v>1094</v>
      </c>
    </row>
    <row r="523" spans="1:65">
      <c r="A523" s="16" t="s">
        <v>59</v>
      </c>
      <c r="B523" s="16" t="s">
        <v>60</v>
      </c>
      <c r="C523" s="16" t="s">
        <v>1095</v>
      </c>
      <c r="D523" s="16" t="s">
        <v>1096</v>
      </c>
      <c r="BC523" s="16">
        <v>7</v>
      </c>
      <c r="BK523" s="16">
        <v>3</v>
      </c>
    </row>
    <row r="524" spans="1:65">
      <c r="A524" s="16" t="s">
        <v>59</v>
      </c>
      <c r="B524" s="16" t="s">
        <v>60</v>
      </c>
      <c r="C524" s="16" t="s">
        <v>1097</v>
      </c>
      <c r="D524" s="16" t="s">
        <v>1098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59</v>
      </c>
      <c r="B525" s="16" t="s">
        <v>60</v>
      </c>
      <c r="C525" s="16" t="s">
        <v>1099</v>
      </c>
      <c r="D525" s="16" t="s">
        <v>1100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59</v>
      </c>
      <c r="B526" s="16" t="s">
        <v>60</v>
      </c>
      <c r="C526" s="16" t="s">
        <v>1101</v>
      </c>
      <c r="D526" s="16" t="s">
        <v>1102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59</v>
      </c>
      <c r="B527" s="16" t="s">
        <v>60</v>
      </c>
      <c r="C527" s="16" t="s">
        <v>1103</v>
      </c>
      <c r="D527" s="16" t="s">
        <v>1104</v>
      </c>
      <c r="BB527" s="16">
        <v>85.1</v>
      </c>
      <c r="BF527" s="16">
        <v>97.1</v>
      </c>
      <c r="BL527" s="16">
        <v>97.1</v>
      </c>
    </row>
    <row r="528" spans="1:65">
      <c r="A528" s="16" t="s">
        <v>59</v>
      </c>
      <c r="B528" s="16" t="s">
        <v>60</v>
      </c>
      <c r="C528" s="16" t="s">
        <v>1105</v>
      </c>
      <c r="D528" s="16" t="s">
        <v>1106</v>
      </c>
      <c r="BB528" s="16">
        <v>0.9</v>
      </c>
      <c r="BF528" s="16">
        <v>0.6</v>
      </c>
      <c r="BL528" s="16">
        <v>2.1</v>
      </c>
    </row>
    <row r="529" spans="1:65">
      <c r="A529" s="16" t="s">
        <v>59</v>
      </c>
      <c r="B529" s="16" t="s">
        <v>60</v>
      </c>
      <c r="C529" s="16" t="s">
        <v>1107</v>
      </c>
      <c r="D529" s="16" t="s">
        <v>1108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59</v>
      </c>
      <c r="B530" s="16" t="s">
        <v>60</v>
      </c>
      <c r="C530" s="16" t="s">
        <v>1109</v>
      </c>
      <c r="D530" s="16" t="s">
        <v>1110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59</v>
      </c>
      <c r="B531" s="16" t="s">
        <v>60</v>
      </c>
      <c r="C531" s="16" t="s">
        <v>1111</v>
      </c>
      <c r="D531" s="16" t="s">
        <v>1112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59</v>
      </c>
      <c r="B532" s="16" t="s">
        <v>60</v>
      </c>
      <c r="C532" s="16" t="s">
        <v>1113</v>
      </c>
      <c r="D532" s="16" t="s">
        <v>1114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59</v>
      </c>
      <c r="B533" s="16" t="s">
        <v>60</v>
      </c>
      <c r="C533" s="16" t="s">
        <v>1115</v>
      </c>
      <c r="D533" s="16" t="s">
        <v>1116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59</v>
      </c>
      <c r="B534" s="16" t="s">
        <v>60</v>
      </c>
      <c r="C534" s="16" t="s">
        <v>1117</v>
      </c>
      <c r="D534" s="16" t="s">
        <v>1118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59</v>
      </c>
      <c r="B535" s="16" t="s">
        <v>60</v>
      </c>
      <c r="C535" s="16" t="s">
        <v>1119</v>
      </c>
      <c r="D535" s="16" t="s">
        <v>1120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59</v>
      </c>
      <c r="B536" s="16" t="s">
        <v>60</v>
      </c>
      <c r="C536" s="16" t="s">
        <v>1121</v>
      </c>
      <c r="D536" s="16" t="s">
        <v>1122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59</v>
      </c>
      <c r="B537" s="16" t="s">
        <v>60</v>
      </c>
      <c r="C537" s="16" t="s">
        <v>1123</v>
      </c>
      <c r="D537" s="16" t="s">
        <v>1124</v>
      </c>
      <c r="BB537" s="16">
        <v>1.1055650666624099</v>
      </c>
    </row>
    <row r="538" spans="1:65">
      <c r="A538" s="16" t="s">
        <v>59</v>
      </c>
      <c r="B538" s="16" t="s">
        <v>60</v>
      </c>
      <c r="C538" s="16" t="s">
        <v>1125</v>
      </c>
      <c r="D538" s="16" t="s">
        <v>1126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59</v>
      </c>
      <c r="B539" s="16" t="s">
        <v>60</v>
      </c>
      <c r="C539" s="16" t="s">
        <v>1127</v>
      </c>
      <c r="D539" s="16" t="s">
        <v>1128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59</v>
      </c>
      <c r="B540" s="16" t="s">
        <v>60</v>
      </c>
      <c r="C540" s="16" t="s">
        <v>1129</v>
      </c>
      <c r="D540" s="16" t="s">
        <v>1130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59</v>
      </c>
      <c r="B541" s="16" t="s">
        <v>60</v>
      </c>
      <c r="C541" s="16" t="s">
        <v>1131</v>
      </c>
      <c r="D541" s="16" t="s">
        <v>1132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59</v>
      </c>
      <c r="B542" s="16" t="s">
        <v>60</v>
      </c>
      <c r="C542" s="16" t="s">
        <v>1133</v>
      </c>
      <c r="D542" s="16" t="s">
        <v>1134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59</v>
      </c>
      <c r="B543" s="16" t="s">
        <v>60</v>
      </c>
      <c r="C543" s="16" t="s">
        <v>1135</v>
      </c>
      <c r="D543" s="16" t="s">
        <v>1136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59</v>
      </c>
      <c r="B544" s="16" t="s">
        <v>60</v>
      </c>
      <c r="C544" s="16" t="s">
        <v>1137</v>
      </c>
      <c r="D544" s="16" t="s">
        <v>1138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59</v>
      </c>
      <c r="B545" s="16" t="s">
        <v>60</v>
      </c>
      <c r="C545" s="16" t="s">
        <v>1139</v>
      </c>
      <c r="D545" s="16" t="s">
        <v>1140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59</v>
      </c>
      <c r="B546" s="16" t="s">
        <v>60</v>
      </c>
      <c r="C546" s="16" t="s">
        <v>1141</v>
      </c>
      <c r="D546" s="16" t="s">
        <v>1142</v>
      </c>
    </row>
    <row r="547" spans="1:65">
      <c r="A547" s="16" t="s">
        <v>59</v>
      </c>
      <c r="B547" s="16" t="s">
        <v>60</v>
      </c>
      <c r="C547" s="16" t="s">
        <v>1143</v>
      </c>
      <c r="D547" s="16" t="s">
        <v>1144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59</v>
      </c>
      <c r="B548" s="16" t="s">
        <v>60</v>
      </c>
      <c r="C548" s="16" t="s">
        <v>1145</v>
      </c>
      <c r="D548" s="16" t="s">
        <v>1146</v>
      </c>
    </row>
    <row r="549" spans="1:65">
      <c r="A549" s="16" t="s">
        <v>59</v>
      </c>
      <c r="B549" s="16" t="s">
        <v>60</v>
      </c>
      <c r="C549" s="16" t="s">
        <v>1147</v>
      </c>
      <c r="D549" s="16" t="s">
        <v>1148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59</v>
      </c>
      <c r="B550" s="16" t="s">
        <v>60</v>
      </c>
      <c r="C550" s="16" t="s">
        <v>1149</v>
      </c>
      <c r="D550" s="16" t="s">
        <v>1150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59</v>
      </c>
      <c r="B551" s="16" t="s">
        <v>60</v>
      </c>
      <c r="C551" s="16" t="s">
        <v>1151</v>
      </c>
      <c r="D551" s="16" t="s">
        <v>1152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59</v>
      </c>
      <c r="B552" s="16" t="s">
        <v>60</v>
      </c>
      <c r="C552" s="16" t="s">
        <v>1153</v>
      </c>
      <c r="D552" s="16" t="s">
        <v>1154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59</v>
      </c>
      <c r="B553" s="16" t="s">
        <v>60</v>
      </c>
      <c r="C553" s="16" t="s">
        <v>1155</v>
      </c>
      <c r="D553" s="16" t="s">
        <v>1156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59</v>
      </c>
      <c r="B554" s="16" t="s">
        <v>60</v>
      </c>
      <c r="C554" s="16" t="s">
        <v>1157</v>
      </c>
      <c r="D554" s="16" t="s">
        <v>1158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59</v>
      </c>
      <c r="B555" s="16" t="s">
        <v>60</v>
      </c>
      <c r="C555" s="16" t="s">
        <v>1159</v>
      </c>
      <c r="D555" s="16" t="s">
        <v>1160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59</v>
      </c>
      <c r="B556" s="16" t="s">
        <v>60</v>
      </c>
      <c r="C556" s="16" t="s">
        <v>1161</v>
      </c>
      <c r="D556" s="16" t="s">
        <v>1162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59</v>
      </c>
      <c r="B557" s="16" t="s">
        <v>60</v>
      </c>
      <c r="C557" s="16" t="s">
        <v>1163</v>
      </c>
      <c r="D557" s="16" t="s">
        <v>1164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59</v>
      </c>
      <c r="B558" s="16" t="s">
        <v>60</v>
      </c>
      <c r="C558" s="16" t="s">
        <v>1165</v>
      </c>
      <c r="D558" s="16" t="s">
        <v>1166</v>
      </c>
      <c r="BB558" s="16">
        <v>2.4</v>
      </c>
      <c r="BF558" s="16">
        <v>2</v>
      </c>
      <c r="BL558" s="16">
        <v>1.9</v>
      </c>
    </row>
    <row r="559" spans="1:65">
      <c r="A559" s="16" t="s">
        <v>59</v>
      </c>
      <c r="B559" s="16" t="s">
        <v>60</v>
      </c>
      <c r="C559" s="16" t="s">
        <v>1167</v>
      </c>
      <c r="D559" s="16" t="s">
        <v>1168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59</v>
      </c>
      <c r="B560" s="16" t="s">
        <v>60</v>
      </c>
      <c r="C560" s="16" t="s">
        <v>1169</v>
      </c>
      <c r="D560" s="16" t="s">
        <v>1170</v>
      </c>
      <c r="BB560" s="16">
        <v>15.8</v>
      </c>
      <c r="BF560" s="16">
        <v>5</v>
      </c>
      <c r="BL560" s="16">
        <v>13.9</v>
      </c>
    </row>
    <row r="561" spans="1:65">
      <c r="A561" s="16" t="s">
        <v>59</v>
      </c>
      <c r="B561" s="16" t="s">
        <v>60</v>
      </c>
      <c r="C561" s="16" t="s">
        <v>1171</v>
      </c>
      <c r="D561" s="16" t="s">
        <v>1172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59</v>
      </c>
      <c r="B562" s="16" t="s">
        <v>60</v>
      </c>
      <c r="C562" s="16" t="s">
        <v>1173</v>
      </c>
      <c r="D562" s="16" t="s">
        <v>1174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59</v>
      </c>
      <c r="B563" s="16" t="s">
        <v>60</v>
      </c>
      <c r="C563" s="16" t="s">
        <v>1175</v>
      </c>
      <c r="D563" s="16" t="s">
        <v>1176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59</v>
      </c>
      <c r="B564" s="16" t="s">
        <v>60</v>
      </c>
      <c r="C564" s="16" t="s">
        <v>1177</v>
      </c>
      <c r="D564" s="16" t="s">
        <v>1178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59</v>
      </c>
      <c r="B565" s="16" t="s">
        <v>60</v>
      </c>
      <c r="C565" s="16" t="s">
        <v>1179</v>
      </c>
      <c r="D565" s="16" t="s">
        <v>1180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59</v>
      </c>
      <c r="B566" s="16" t="s">
        <v>60</v>
      </c>
      <c r="C566" s="16" t="s">
        <v>1181</v>
      </c>
      <c r="D566" s="16" t="s">
        <v>1182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59</v>
      </c>
      <c r="B567" s="16" t="s">
        <v>60</v>
      </c>
      <c r="C567" s="16" t="s">
        <v>1183</v>
      </c>
      <c r="D567" s="16" t="s">
        <v>1184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59</v>
      </c>
      <c r="B568" s="16" t="s">
        <v>60</v>
      </c>
      <c r="C568" s="16" t="s">
        <v>1185</v>
      </c>
      <c r="D568" s="16" t="s">
        <v>1186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59</v>
      </c>
      <c r="B569" s="16" t="s">
        <v>60</v>
      </c>
      <c r="C569" s="16" t="s">
        <v>1187</v>
      </c>
      <c r="D569" s="16" t="s">
        <v>1188</v>
      </c>
    </row>
    <row r="570" spans="1:65">
      <c r="A570" s="16" t="s">
        <v>59</v>
      </c>
      <c r="B570" s="16" t="s">
        <v>60</v>
      </c>
      <c r="C570" s="16" t="s">
        <v>1189</v>
      </c>
      <c r="D570" s="16" t="s">
        <v>1190</v>
      </c>
      <c r="BK570" s="16">
        <v>17</v>
      </c>
    </row>
    <row r="571" spans="1:65">
      <c r="A571" s="16" t="s">
        <v>59</v>
      </c>
      <c r="B571" s="16" t="s">
        <v>60</v>
      </c>
      <c r="C571" s="16" t="s">
        <v>1191</v>
      </c>
      <c r="D571" s="16" t="s">
        <v>1192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59</v>
      </c>
      <c r="B572" s="16" t="s">
        <v>60</v>
      </c>
      <c r="C572" s="16" t="s">
        <v>1193</v>
      </c>
      <c r="D572" s="16" t="s">
        <v>1194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59</v>
      </c>
      <c r="B573" s="16" t="s">
        <v>60</v>
      </c>
      <c r="C573" s="16" t="s">
        <v>1195</v>
      </c>
      <c r="D573" s="16" t="s">
        <v>1196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59</v>
      </c>
      <c r="B574" s="16" t="s">
        <v>60</v>
      </c>
      <c r="C574" s="16" t="s">
        <v>1197</v>
      </c>
      <c r="D574" s="16" t="s">
        <v>1198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59</v>
      </c>
      <c r="B575" s="16" t="s">
        <v>60</v>
      </c>
      <c r="C575" s="16" t="s">
        <v>1199</v>
      </c>
      <c r="D575" s="16" t="s">
        <v>1200</v>
      </c>
    </row>
    <row r="576" spans="1:65">
      <c r="A576" s="16" t="s">
        <v>59</v>
      </c>
      <c r="B576" s="16" t="s">
        <v>60</v>
      </c>
      <c r="C576" s="16" t="s">
        <v>1201</v>
      </c>
      <c r="D576" s="16" t="s">
        <v>1202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59</v>
      </c>
      <c r="B577" s="16" t="s">
        <v>60</v>
      </c>
      <c r="C577" s="16" t="s">
        <v>1203</v>
      </c>
      <c r="D577" s="16" t="s">
        <v>1204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59</v>
      </c>
      <c r="B578" s="16" t="s">
        <v>60</v>
      </c>
      <c r="C578" s="16" t="s">
        <v>1205</v>
      </c>
      <c r="D578" s="16" t="s">
        <v>1206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59</v>
      </c>
      <c r="B579" s="16" t="s">
        <v>60</v>
      </c>
      <c r="C579" s="16" t="s">
        <v>1207</v>
      </c>
      <c r="D579" s="16" t="s">
        <v>1208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59</v>
      </c>
      <c r="B580" s="16" t="s">
        <v>60</v>
      </c>
      <c r="C580" s="16" t="s">
        <v>1209</v>
      </c>
      <c r="D580" s="16" t="s">
        <v>1210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59</v>
      </c>
      <c r="B581" s="16" t="s">
        <v>60</v>
      </c>
      <c r="C581" s="16" t="s">
        <v>1211</v>
      </c>
      <c r="D581" s="16" t="s">
        <v>1212</v>
      </c>
      <c r="AP581" s="16">
        <v>1</v>
      </c>
      <c r="AQ581" s="16">
        <v>2</v>
      </c>
      <c r="AR581" s="16">
        <v>2</v>
      </c>
    </row>
    <row r="582" spans="1:65">
      <c r="A582" s="16" t="s">
        <v>59</v>
      </c>
      <c r="B582" s="16" t="s">
        <v>60</v>
      </c>
      <c r="C582" s="16" t="s">
        <v>1213</v>
      </c>
      <c r="D582" s="16" t="s">
        <v>1214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59</v>
      </c>
      <c r="B583" s="16" t="s">
        <v>60</v>
      </c>
      <c r="C583" s="16" t="s">
        <v>1215</v>
      </c>
      <c r="D583" s="16" t="s">
        <v>1216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59</v>
      </c>
      <c r="B584" s="16" t="s">
        <v>60</v>
      </c>
      <c r="C584" s="16" t="s">
        <v>1217</v>
      </c>
      <c r="D584" s="16" t="s">
        <v>1218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59</v>
      </c>
      <c r="B585" s="16" t="s">
        <v>60</v>
      </c>
      <c r="C585" s="16" t="s">
        <v>1219</v>
      </c>
      <c r="D585" s="16" t="s">
        <v>1220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59</v>
      </c>
      <c r="B586" s="16" t="s">
        <v>60</v>
      </c>
      <c r="C586" s="16" t="s">
        <v>1221</v>
      </c>
      <c r="D586" s="16" t="s">
        <v>1222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59</v>
      </c>
      <c r="B587" s="16" t="s">
        <v>60</v>
      </c>
      <c r="C587" s="16" t="s">
        <v>1223</v>
      </c>
      <c r="D587" s="16" t="s">
        <v>1224</v>
      </c>
      <c r="BM587" s="16">
        <v>84000</v>
      </c>
    </row>
    <row r="588" spans="1:65">
      <c r="A588" s="16" t="s">
        <v>59</v>
      </c>
      <c r="B588" s="16" t="s">
        <v>60</v>
      </c>
      <c r="C588" s="16" t="s">
        <v>1225</v>
      </c>
      <c r="D588" s="16" t="s">
        <v>1226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59</v>
      </c>
      <c r="B589" s="16" t="s">
        <v>60</v>
      </c>
      <c r="C589" s="16" t="s">
        <v>1227</v>
      </c>
      <c r="D589" s="16" t="s">
        <v>1228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59</v>
      </c>
      <c r="B590" s="16" t="s">
        <v>60</v>
      </c>
      <c r="C590" s="16" t="s">
        <v>1229</v>
      </c>
      <c r="D590" s="16" t="s">
        <v>1230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59</v>
      </c>
      <c r="B591" s="16" t="s">
        <v>60</v>
      </c>
      <c r="C591" s="16" t="s">
        <v>1231</v>
      </c>
      <c r="D591" s="16" t="s">
        <v>1232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59</v>
      </c>
      <c r="B592" s="16" t="s">
        <v>60</v>
      </c>
      <c r="C592" s="16" t="s">
        <v>1233</v>
      </c>
      <c r="D592" s="16" t="s">
        <v>1234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59</v>
      </c>
      <c r="B593" s="16" t="s">
        <v>60</v>
      </c>
      <c r="C593" s="16" t="s">
        <v>1235</v>
      </c>
      <c r="D593" s="16" t="s">
        <v>1236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59</v>
      </c>
      <c r="B594" s="16" t="s">
        <v>60</v>
      </c>
      <c r="C594" s="16" t="s">
        <v>1237</v>
      </c>
      <c r="D594" s="16" t="s">
        <v>1238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59</v>
      </c>
      <c r="B595" s="16" t="s">
        <v>60</v>
      </c>
      <c r="C595" s="16" t="s">
        <v>1239</v>
      </c>
      <c r="D595" s="16" t="s">
        <v>1240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59</v>
      </c>
      <c r="B596" s="16" t="s">
        <v>60</v>
      </c>
      <c r="C596" s="16" t="s">
        <v>1241</v>
      </c>
      <c r="D596" s="16" t="s">
        <v>1242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59</v>
      </c>
      <c r="B597" s="16" t="s">
        <v>60</v>
      </c>
      <c r="C597" s="16" t="s">
        <v>1243</v>
      </c>
      <c r="D597" s="16" t="s">
        <v>1244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59</v>
      </c>
      <c r="B598" s="16" t="s">
        <v>60</v>
      </c>
      <c r="C598" s="16" t="s">
        <v>1245</v>
      </c>
      <c r="D598" s="16" t="s">
        <v>1246</v>
      </c>
      <c r="AT598" s="16">
        <v>3.5</v>
      </c>
      <c r="AY598" s="16">
        <v>1.8</v>
      </c>
    </row>
    <row r="599" spans="1:65">
      <c r="A599" s="16" t="s">
        <v>59</v>
      </c>
      <c r="B599" s="16" t="s">
        <v>60</v>
      </c>
      <c r="C599" s="16" t="s">
        <v>1247</v>
      </c>
      <c r="D599" s="16" t="s">
        <v>1248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59</v>
      </c>
      <c r="B600" s="16" t="s">
        <v>60</v>
      </c>
      <c r="C600" s="16" t="s">
        <v>1249</v>
      </c>
      <c r="D600" s="16" t="s">
        <v>1250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59</v>
      </c>
      <c r="B601" s="16" t="s">
        <v>60</v>
      </c>
      <c r="C601" s="16" t="s">
        <v>1251</v>
      </c>
      <c r="D601" s="16" t="s">
        <v>1252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59</v>
      </c>
      <c r="B602" s="16" t="s">
        <v>60</v>
      </c>
      <c r="C602" s="16" t="s">
        <v>1253</v>
      </c>
      <c r="D602" s="16" t="s">
        <v>1254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59</v>
      </c>
      <c r="B603" s="16" t="s">
        <v>60</v>
      </c>
      <c r="C603" s="16" t="s">
        <v>1255</v>
      </c>
      <c r="D603" s="16" t="s">
        <v>1256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59</v>
      </c>
      <c r="B604" s="16" t="s">
        <v>60</v>
      </c>
      <c r="C604" s="16" t="s">
        <v>1257</v>
      </c>
      <c r="D604" s="16" t="s">
        <v>1258</v>
      </c>
      <c r="AS604" s="16">
        <v>94.318179999999998</v>
      </c>
      <c r="AX604" s="16">
        <v>93.7</v>
      </c>
    </row>
    <row r="605" spans="1:65">
      <c r="A605" s="16" t="s">
        <v>59</v>
      </c>
      <c r="B605" s="16" t="s">
        <v>60</v>
      </c>
      <c r="C605" s="16" t="s">
        <v>1259</v>
      </c>
      <c r="D605" s="16" t="s">
        <v>1260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59</v>
      </c>
      <c r="B606" s="16" t="s">
        <v>60</v>
      </c>
      <c r="C606" s="16" t="s">
        <v>1261</v>
      </c>
      <c r="D606" s="16" t="s">
        <v>1262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59</v>
      </c>
      <c r="B607" s="16" t="s">
        <v>60</v>
      </c>
      <c r="C607" s="16" t="s">
        <v>1263</v>
      </c>
      <c r="D607" s="16" t="s">
        <v>1264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59</v>
      </c>
      <c r="B608" s="16" t="s">
        <v>60</v>
      </c>
      <c r="C608" s="16" t="s">
        <v>1265</v>
      </c>
      <c r="D608" s="16" t="s">
        <v>1266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59</v>
      </c>
      <c r="B609" s="16" t="s">
        <v>60</v>
      </c>
      <c r="C609" s="16" t="s">
        <v>1267</v>
      </c>
      <c r="D609" s="16" t="s">
        <v>1268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59</v>
      </c>
      <c r="B610" s="16" t="s">
        <v>60</v>
      </c>
      <c r="C610" s="16" t="s">
        <v>1269</v>
      </c>
      <c r="D610" s="16" t="s">
        <v>1270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59</v>
      </c>
      <c r="B611" s="16" t="s">
        <v>60</v>
      </c>
      <c r="C611" s="16" t="s">
        <v>1271</v>
      </c>
      <c r="D611" s="16" t="s">
        <v>1272</v>
      </c>
    </row>
    <row r="612" spans="1:64">
      <c r="A612" s="16" t="s">
        <v>59</v>
      </c>
      <c r="B612" s="16" t="s">
        <v>60</v>
      </c>
      <c r="C612" s="16" t="s">
        <v>1273</v>
      </c>
      <c r="D612" s="16" t="s">
        <v>1274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59</v>
      </c>
      <c r="B613" s="16" t="s">
        <v>60</v>
      </c>
      <c r="C613" s="16" t="s">
        <v>1275</v>
      </c>
      <c r="D613" s="16" t="s">
        <v>1276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59</v>
      </c>
      <c r="B614" s="16" t="s">
        <v>60</v>
      </c>
      <c r="C614" s="16" t="s">
        <v>1277</v>
      </c>
      <c r="D614" s="16" t="s">
        <v>1278</v>
      </c>
      <c r="BC614" s="16">
        <v>7.5</v>
      </c>
      <c r="BL614" s="16">
        <v>6.1</v>
      </c>
    </row>
    <row r="615" spans="1:64">
      <c r="A615" s="16" t="s">
        <v>59</v>
      </c>
      <c r="B615" s="16" t="s">
        <v>60</v>
      </c>
      <c r="C615" s="16" t="s">
        <v>1279</v>
      </c>
      <c r="D615" s="16" t="s">
        <v>1280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59</v>
      </c>
      <c r="B616" s="16" t="s">
        <v>60</v>
      </c>
      <c r="C616" s="16" t="s">
        <v>1281</v>
      </c>
      <c r="D616" s="16" t="s">
        <v>1282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59</v>
      </c>
      <c r="B617" s="16" t="s">
        <v>60</v>
      </c>
      <c r="C617" s="16" t="s">
        <v>1283</v>
      </c>
      <c r="D617" s="16" t="s">
        <v>1284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59</v>
      </c>
      <c r="B618" s="16" t="s">
        <v>60</v>
      </c>
      <c r="C618" s="16" t="s">
        <v>1285</v>
      </c>
      <c r="D618" s="16" t="s">
        <v>1286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59</v>
      </c>
      <c r="B619" s="16" t="s">
        <v>60</v>
      </c>
      <c r="C619" s="16" t="s">
        <v>1287</v>
      </c>
      <c r="D619" s="16" t="s">
        <v>1288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59</v>
      </c>
      <c r="B620" s="16" t="s">
        <v>60</v>
      </c>
      <c r="C620" s="16" t="s">
        <v>1289</v>
      </c>
      <c r="D620" s="16" t="s">
        <v>1290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59</v>
      </c>
      <c r="B621" s="16" t="s">
        <v>60</v>
      </c>
      <c r="C621" s="16" t="s">
        <v>1291</v>
      </c>
      <c r="D621" s="16" t="s">
        <v>1292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59</v>
      </c>
      <c r="B622" s="16" t="s">
        <v>60</v>
      </c>
      <c r="C622" s="16" t="s">
        <v>1293</v>
      </c>
      <c r="D622" s="16" t="s">
        <v>1294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59</v>
      </c>
      <c r="B623" s="16" t="s">
        <v>60</v>
      </c>
      <c r="C623" s="16" t="s">
        <v>1295</v>
      </c>
      <c r="D623" s="16" t="s">
        <v>1296</v>
      </c>
      <c r="BK623" s="16">
        <v>88.864189999999994</v>
      </c>
    </row>
    <row r="624" spans="1:64">
      <c r="A624" s="16" t="s">
        <v>59</v>
      </c>
      <c r="B624" s="16" t="s">
        <v>60</v>
      </c>
      <c r="C624" s="16" t="s">
        <v>1297</v>
      </c>
      <c r="D624" s="16" t="s">
        <v>1298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59</v>
      </c>
      <c r="B625" s="16" t="s">
        <v>60</v>
      </c>
      <c r="C625" s="16" t="s">
        <v>1299</v>
      </c>
      <c r="D625" s="16" t="s">
        <v>1300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59</v>
      </c>
      <c r="B626" s="16" t="s">
        <v>60</v>
      </c>
      <c r="C626" s="16" t="s">
        <v>1301</v>
      </c>
      <c r="D626" s="16" t="s">
        <v>1302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59</v>
      </c>
      <c r="B627" s="16" t="s">
        <v>60</v>
      </c>
      <c r="C627" s="16" t="s">
        <v>1303</v>
      </c>
      <c r="D627" s="16" t="s">
        <v>1304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59</v>
      </c>
      <c r="B628" s="16" t="s">
        <v>60</v>
      </c>
      <c r="C628" s="16" t="s">
        <v>1305</v>
      </c>
      <c r="D628" s="16" t="s">
        <v>1306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59</v>
      </c>
      <c r="B629" s="16" t="s">
        <v>60</v>
      </c>
      <c r="C629" s="16" t="s">
        <v>1307</v>
      </c>
      <c r="D629" s="16" t="s">
        <v>1308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59</v>
      </c>
      <c r="B630" s="16" t="s">
        <v>60</v>
      </c>
      <c r="C630" s="16" t="s">
        <v>1309</v>
      </c>
      <c r="D630" s="16" t="s">
        <v>1310</v>
      </c>
      <c r="BH630" s="16">
        <v>33.367172918897403</v>
      </c>
    </row>
    <row r="631" spans="1:65">
      <c r="A631" s="16" t="s">
        <v>59</v>
      </c>
      <c r="B631" s="16" t="s">
        <v>60</v>
      </c>
      <c r="C631" s="16" t="s">
        <v>1311</v>
      </c>
      <c r="D631" s="16" t="s">
        <v>1312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59</v>
      </c>
      <c r="B632" s="16" t="s">
        <v>60</v>
      </c>
      <c r="C632" s="16" t="s">
        <v>1313</v>
      </c>
      <c r="D632" s="16" t="s">
        <v>1314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59</v>
      </c>
      <c r="B633" s="16" t="s">
        <v>60</v>
      </c>
      <c r="C633" s="16" t="s">
        <v>1315</v>
      </c>
      <c r="D633" s="16" t="s">
        <v>1316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59</v>
      </c>
      <c r="B634" s="16" t="s">
        <v>60</v>
      </c>
      <c r="C634" s="16" t="s">
        <v>1317</v>
      </c>
      <c r="D634" s="16" t="s">
        <v>1318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59</v>
      </c>
      <c r="B635" s="16" t="s">
        <v>60</v>
      </c>
      <c r="C635" s="16" t="s">
        <v>1319</v>
      </c>
      <c r="D635" s="16" t="s">
        <v>1320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59</v>
      </c>
      <c r="B636" s="16" t="s">
        <v>60</v>
      </c>
      <c r="C636" s="16" t="s">
        <v>1321</v>
      </c>
      <c r="D636" s="16" t="s">
        <v>1322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59</v>
      </c>
      <c r="B637" s="16" t="s">
        <v>60</v>
      </c>
      <c r="C637" s="16" t="s">
        <v>1323</v>
      </c>
      <c r="D637" s="16" t="s">
        <v>1324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59</v>
      </c>
      <c r="B638" s="16" t="s">
        <v>60</v>
      </c>
      <c r="C638" s="16" t="s">
        <v>1325</v>
      </c>
      <c r="D638" s="16" t="s">
        <v>1326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59</v>
      </c>
      <c r="B639" s="16" t="s">
        <v>60</v>
      </c>
      <c r="C639" s="16" t="s">
        <v>1327</v>
      </c>
      <c r="D639" s="16" t="s">
        <v>1328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59</v>
      </c>
      <c r="B640" s="16" t="s">
        <v>60</v>
      </c>
      <c r="C640" s="16" t="s">
        <v>1329</v>
      </c>
      <c r="D640" s="16" t="s">
        <v>1330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59</v>
      </c>
      <c r="B641" s="16" t="s">
        <v>60</v>
      </c>
      <c r="C641" s="16" t="s">
        <v>1331</v>
      </c>
      <c r="D641" s="16" t="s">
        <v>1332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59</v>
      </c>
      <c r="B642" s="16" t="s">
        <v>60</v>
      </c>
      <c r="C642" s="16" t="s">
        <v>1333</v>
      </c>
      <c r="D642" s="16" t="s">
        <v>1334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59</v>
      </c>
      <c r="B643" s="16" t="s">
        <v>60</v>
      </c>
      <c r="C643" s="16" t="s">
        <v>1335</v>
      </c>
      <c r="D643" s="16" t="s">
        <v>1336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59</v>
      </c>
      <c r="B644" s="16" t="s">
        <v>60</v>
      </c>
      <c r="C644" s="16" t="s">
        <v>1337</v>
      </c>
      <c r="D644" s="16" t="s">
        <v>1338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59</v>
      </c>
      <c r="B645" s="16" t="s">
        <v>60</v>
      </c>
      <c r="C645" s="16" t="s">
        <v>1339</v>
      </c>
      <c r="D645" s="16" t="s">
        <v>1340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59</v>
      </c>
      <c r="B646" s="16" t="s">
        <v>60</v>
      </c>
      <c r="C646" s="16" t="s">
        <v>1341</v>
      </c>
      <c r="D646" s="16" t="s">
        <v>1342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59</v>
      </c>
      <c r="B647" s="16" t="s">
        <v>60</v>
      </c>
      <c r="C647" s="16" t="s">
        <v>1343</v>
      </c>
      <c r="D647" s="16" t="s">
        <v>1344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59</v>
      </c>
      <c r="B648" s="16" t="s">
        <v>60</v>
      </c>
      <c r="C648" s="16" t="s">
        <v>1345</v>
      </c>
      <c r="D648" s="16" t="s">
        <v>1346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59</v>
      </c>
      <c r="B649" s="16" t="s">
        <v>60</v>
      </c>
      <c r="C649" s="16" t="s">
        <v>1347</v>
      </c>
      <c r="D649" s="16" t="s">
        <v>1348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59</v>
      </c>
      <c r="B650" s="16" t="s">
        <v>60</v>
      </c>
      <c r="C650" s="16" t="s">
        <v>1349</v>
      </c>
      <c r="D650" s="16" t="s">
        <v>1350</v>
      </c>
    </row>
    <row r="651" spans="1:65">
      <c r="A651" s="16" t="s">
        <v>59</v>
      </c>
      <c r="B651" s="16" t="s">
        <v>60</v>
      </c>
      <c r="C651" s="16" t="s">
        <v>1351</v>
      </c>
      <c r="D651" s="16" t="s">
        <v>1352</v>
      </c>
    </row>
    <row r="652" spans="1:65">
      <c r="A652" s="16" t="s">
        <v>59</v>
      </c>
      <c r="B652" s="16" t="s">
        <v>60</v>
      </c>
      <c r="C652" s="16" t="s">
        <v>1353</v>
      </c>
      <c r="D652" s="16" t="s">
        <v>1354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59</v>
      </c>
      <c r="B653" s="16" t="s">
        <v>60</v>
      </c>
      <c r="C653" s="16" t="s">
        <v>1355</v>
      </c>
      <c r="D653" s="16" t="s">
        <v>1356</v>
      </c>
    </row>
    <row r="654" spans="1:65">
      <c r="A654" s="16" t="s">
        <v>59</v>
      </c>
      <c r="B654" s="16" t="s">
        <v>60</v>
      </c>
      <c r="C654" s="16" t="s">
        <v>1357</v>
      </c>
      <c r="D654" s="16" t="s">
        <v>1358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59</v>
      </c>
      <c r="B655" s="16" t="s">
        <v>60</v>
      </c>
      <c r="C655" s="16" t="s">
        <v>1359</v>
      </c>
      <c r="D655" s="16" t="s">
        <v>1360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59</v>
      </c>
      <c r="B656" s="16" t="s">
        <v>60</v>
      </c>
      <c r="C656" s="16" t="s">
        <v>1361</v>
      </c>
      <c r="D656" s="16" t="s">
        <v>1362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59</v>
      </c>
      <c r="B657" s="16" t="s">
        <v>60</v>
      </c>
      <c r="C657" s="16" t="s">
        <v>1363</v>
      </c>
      <c r="D657" s="16" t="s">
        <v>1364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59</v>
      </c>
      <c r="B658" s="16" t="s">
        <v>60</v>
      </c>
      <c r="C658" s="16" t="s">
        <v>1365</v>
      </c>
      <c r="D658" s="16" t="s">
        <v>1366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59</v>
      </c>
      <c r="B659" s="16" t="s">
        <v>60</v>
      </c>
      <c r="C659" s="16" t="s">
        <v>1367</v>
      </c>
      <c r="D659" s="16" t="s">
        <v>1368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59</v>
      </c>
      <c r="B660" s="16" t="s">
        <v>60</v>
      </c>
      <c r="C660" s="16" t="s">
        <v>1369</v>
      </c>
      <c r="D660" s="16" t="s">
        <v>1370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59</v>
      </c>
      <c r="B661" s="16" t="s">
        <v>60</v>
      </c>
      <c r="C661" s="16" t="s">
        <v>1371</v>
      </c>
      <c r="D661" s="16" t="s">
        <v>1372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59</v>
      </c>
      <c r="B662" s="16" t="s">
        <v>60</v>
      </c>
      <c r="C662" s="16" t="s">
        <v>1373</v>
      </c>
      <c r="D662" s="16" t="s">
        <v>1374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59</v>
      </c>
      <c r="B663" s="16" t="s">
        <v>60</v>
      </c>
      <c r="C663" s="16" t="s">
        <v>1375</v>
      </c>
      <c r="D663" s="16" t="s">
        <v>1376</v>
      </c>
      <c r="AX663" s="16">
        <v>13.4</v>
      </c>
    </row>
    <row r="664" spans="1:64">
      <c r="A664" s="16" t="s">
        <v>59</v>
      </c>
      <c r="B664" s="16" t="s">
        <v>60</v>
      </c>
      <c r="C664" s="16" t="s">
        <v>1377</v>
      </c>
      <c r="D664" s="16" t="s">
        <v>1378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59</v>
      </c>
      <c r="B665" s="16" t="s">
        <v>60</v>
      </c>
      <c r="C665" s="16" t="s">
        <v>1379</v>
      </c>
      <c r="D665" s="16" t="s">
        <v>1380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59</v>
      </c>
      <c r="B666" s="16" t="s">
        <v>60</v>
      </c>
      <c r="C666" s="16" t="s">
        <v>1381</v>
      </c>
      <c r="D666" s="16" t="s">
        <v>1382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59</v>
      </c>
      <c r="B667" s="16" t="s">
        <v>60</v>
      </c>
      <c r="C667" s="16" t="s">
        <v>1383</v>
      </c>
      <c r="D667" s="16" t="s">
        <v>1384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59</v>
      </c>
      <c r="B668" s="16" t="s">
        <v>60</v>
      </c>
      <c r="C668" s="16" t="s">
        <v>1385</v>
      </c>
      <c r="D668" s="16" t="s">
        <v>1386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59</v>
      </c>
      <c r="B669" s="16" t="s">
        <v>60</v>
      </c>
      <c r="C669" s="16" t="s">
        <v>1387</v>
      </c>
      <c r="D669" s="16" t="s">
        <v>1388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59</v>
      </c>
      <c r="B670" s="16" t="s">
        <v>60</v>
      </c>
      <c r="C670" s="16" t="s">
        <v>1389</v>
      </c>
      <c r="D670" s="16" t="s">
        <v>1390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59</v>
      </c>
      <c r="B671" s="16" t="s">
        <v>60</v>
      </c>
      <c r="C671" s="16" t="s">
        <v>1391</v>
      </c>
      <c r="D671" s="16" t="s">
        <v>1392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59</v>
      </c>
      <c r="B672" s="16" t="s">
        <v>60</v>
      </c>
      <c r="C672" s="16" t="s">
        <v>1393</v>
      </c>
      <c r="D672" s="16" t="s">
        <v>1394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59</v>
      </c>
      <c r="B673" s="16" t="s">
        <v>60</v>
      </c>
      <c r="C673" s="16" t="s">
        <v>1395</v>
      </c>
      <c r="D673" s="16" t="s">
        <v>1396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59</v>
      </c>
      <c r="B674" s="16" t="s">
        <v>60</v>
      </c>
      <c r="C674" s="16" t="s">
        <v>1397</v>
      </c>
      <c r="D674" s="16" t="s">
        <v>1398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59</v>
      </c>
      <c r="B675" s="16" t="s">
        <v>60</v>
      </c>
      <c r="C675" s="16" t="s">
        <v>1399</v>
      </c>
      <c r="D675" s="16" t="s">
        <v>1400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59</v>
      </c>
      <c r="B676" s="16" t="s">
        <v>60</v>
      </c>
      <c r="C676" s="16" t="s">
        <v>1401</v>
      </c>
      <c r="D676" s="16" t="s">
        <v>1402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59</v>
      </c>
      <c r="B677" s="16" t="s">
        <v>60</v>
      </c>
      <c r="C677" s="16" t="s">
        <v>1403</v>
      </c>
      <c r="D677" s="16" t="s">
        <v>1404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59</v>
      </c>
      <c r="B678" s="16" t="s">
        <v>60</v>
      </c>
      <c r="C678" s="16" t="s">
        <v>1405</v>
      </c>
      <c r="D678" s="16" t="s">
        <v>1406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59</v>
      </c>
      <c r="B679" s="16" t="s">
        <v>60</v>
      </c>
      <c r="C679" s="16" t="s">
        <v>1407</v>
      </c>
      <c r="D679" s="16" t="s">
        <v>1408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59</v>
      </c>
      <c r="B680" s="16" t="s">
        <v>60</v>
      </c>
      <c r="C680" s="16" t="s">
        <v>1409</v>
      </c>
      <c r="D680" s="16" t="s">
        <v>1410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59</v>
      </c>
      <c r="B681" s="16" t="s">
        <v>60</v>
      </c>
      <c r="C681" s="16" t="s">
        <v>1411</v>
      </c>
      <c r="D681" s="16" t="s">
        <v>1412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59</v>
      </c>
      <c r="B682" s="16" t="s">
        <v>60</v>
      </c>
      <c r="C682" s="16" t="s">
        <v>1413</v>
      </c>
      <c r="D682" s="16" t="s">
        <v>1414</v>
      </c>
      <c r="BK682" s="16">
        <v>88.154160000000005</v>
      </c>
    </row>
    <row r="683" spans="1:64">
      <c r="A683" s="16" t="s">
        <v>59</v>
      </c>
      <c r="B683" s="16" t="s">
        <v>60</v>
      </c>
      <c r="C683" s="16" t="s">
        <v>1415</v>
      </c>
      <c r="D683" s="16" t="s">
        <v>1416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59</v>
      </c>
      <c r="B684" s="16" t="s">
        <v>60</v>
      </c>
      <c r="C684" s="16" t="s">
        <v>1417</v>
      </c>
      <c r="D684" s="16" t="s">
        <v>1418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59</v>
      </c>
      <c r="B685" s="16" t="s">
        <v>60</v>
      </c>
      <c r="C685" s="16" t="s">
        <v>1419</v>
      </c>
      <c r="D685" s="16" t="s">
        <v>1420</v>
      </c>
    </row>
    <row r="686" spans="1:64">
      <c r="A686" s="16" t="s">
        <v>59</v>
      </c>
      <c r="B686" s="16" t="s">
        <v>60</v>
      </c>
      <c r="C686" s="16" t="s">
        <v>1421</v>
      </c>
      <c r="D686" s="16" t="s">
        <v>1422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59</v>
      </c>
      <c r="B687" s="16" t="s">
        <v>60</v>
      </c>
      <c r="C687" s="16" t="s">
        <v>1423</v>
      </c>
      <c r="D687" s="16" t="s">
        <v>1424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59</v>
      </c>
      <c r="B688" s="16" t="s">
        <v>60</v>
      </c>
      <c r="C688" s="16" t="s">
        <v>1425</v>
      </c>
      <c r="D688" s="16" t="s">
        <v>1426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59</v>
      </c>
      <c r="B689" s="16" t="s">
        <v>60</v>
      </c>
      <c r="C689" s="16" t="s">
        <v>1427</v>
      </c>
      <c r="D689" s="16" t="s">
        <v>1428</v>
      </c>
      <c r="BH689" s="16">
        <v>26.9149292187284</v>
      </c>
    </row>
    <row r="690" spans="1:65">
      <c r="A690" s="16" t="s">
        <v>59</v>
      </c>
      <c r="B690" s="16" t="s">
        <v>60</v>
      </c>
      <c r="C690" s="16" t="s">
        <v>1429</v>
      </c>
      <c r="D690" s="16" t="s">
        <v>1430</v>
      </c>
      <c r="AI690" s="41">
        <v>7.6408398881504504E-6</v>
      </c>
      <c r="AJ690" s="41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59</v>
      </c>
      <c r="B691" s="16" t="s">
        <v>60</v>
      </c>
      <c r="C691" s="16" t="s">
        <v>1431</v>
      </c>
      <c r="D691" s="16" t="s">
        <v>1432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59</v>
      </c>
      <c r="B692" s="16" t="s">
        <v>60</v>
      </c>
      <c r="C692" s="16" t="s">
        <v>1433</v>
      </c>
      <c r="D692" s="16" t="s">
        <v>1434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59</v>
      </c>
      <c r="B693" s="16" t="s">
        <v>60</v>
      </c>
      <c r="C693" s="16" t="s">
        <v>1435</v>
      </c>
      <c r="D693" s="16" t="s">
        <v>1436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59</v>
      </c>
      <c r="B694" s="16" t="s">
        <v>60</v>
      </c>
      <c r="C694" s="16" t="s">
        <v>1437</v>
      </c>
      <c r="D694" s="16" t="s">
        <v>1438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59</v>
      </c>
      <c r="B695" s="16" t="s">
        <v>60</v>
      </c>
      <c r="C695" s="16" t="s">
        <v>1439</v>
      </c>
      <c r="D695" s="16" t="s">
        <v>1440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59</v>
      </c>
      <c r="B696" s="16" t="s">
        <v>60</v>
      </c>
      <c r="C696" s="16" t="s">
        <v>1441</v>
      </c>
      <c r="D696" s="16" t="s">
        <v>1442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59</v>
      </c>
      <c r="B697" s="16" t="s">
        <v>60</v>
      </c>
      <c r="C697" s="16" t="s">
        <v>1443</v>
      </c>
      <c r="D697" s="16" t="s">
        <v>1444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59</v>
      </c>
      <c r="B698" s="16" t="s">
        <v>60</v>
      </c>
      <c r="C698" s="16" t="s">
        <v>1445</v>
      </c>
      <c r="D698" s="16" t="s">
        <v>1446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59</v>
      </c>
      <c r="B699" s="16" t="s">
        <v>60</v>
      </c>
      <c r="C699" s="16" t="s">
        <v>1447</v>
      </c>
      <c r="D699" s="16" t="s">
        <v>1448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59</v>
      </c>
      <c r="B700" s="16" t="s">
        <v>60</v>
      </c>
      <c r="C700" s="16" t="s">
        <v>1449</v>
      </c>
      <c r="D700" s="16" t="s">
        <v>1450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59</v>
      </c>
      <c r="B701" s="16" t="s">
        <v>60</v>
      </c>
      <c r="C701" s="16" t="s">
        <v>1451</v>
      </c>
      <c r="D701" s="16" t="s">
        <v>1452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59</v>
      </c>
      <c r="B702" s="16" t="s">
        <v>60</v>
      </c>
      <c r="C702" s="16" t="s">
        <v>1453</v>
      </c>
      <c r="D702" s="16" t="s">
        <v>1454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59</v>
      </c>
      <c r="B703" s="16" t="s">
        <v>60</v>
      </c>
      <c r="C703" s="16" t="s">
        <v>1455</v>
      </c>
      <c r="D703" s="16" t="s">
        <v>1456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59</v>
      </c>
      <c r="B704" s="16" t="s">
        <v>60</v>
      </c>
      <c r="C704" s="16" t="s">
        <v>1457</v>
      </c>
      <c r="D704" s="16" t="s">
        <v>1458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59</v>
      </c>
      <c r="B705" s="16" t="s">
        <v>60</v>
      </c>
      <c r="C705" s="16" t="s">
        <v>1459</v>
      </c>
      <c r="D705" s="16" t="s">
        <v>1460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59</v>
      </c>
      <c r="B706" s="16" t="s">
        <v>60</v>
      </c>
      <c r="C706" s="16" t="s">
        <v>1461</v>
      </c>
      <c r="D706" s="16" t="s">
        <v>1462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59</v>
      </c>
      <c r="B707" s="16" t="s">
        <v>60</v>
      </c>
      <c r="C707" s="16" t="s">
        <v>1463</v>
      </c>
      <c r="D707" s="16" t="s">
        <v>1464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59</v>
      </c>
      <c r="B708" s="16" t="s">
        <v>60</v>
      </c>
      <c r="C708" s="16" t="s">
        <v>1465</v>
      </c>
      <c r="D708" s="16" t="s">
        <v>1466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59</v>
      </c>
      <c r="B709" s="16" t="s">
        <v>60</v>
      </c>
      <c r="C709" s="16" t="s">
        <v>1467</v>
      </c>
      <c r="D709" s="16" t="s">
        <v>1468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59</v>
      </c>
      <c r="B710" s="16" t="s">
        <v>60</v>
      </c>
      <c r="C710" s="16" t="s">
        <v>1469</v>
      </c>
      <c r="D710" s="16" t="s">
        <v>1470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59</v>
      </c>
      <c r="B711" s="16" t="s">
        <v>60</v>
      </c>
      <c r="C711" s="16" t="s">
        <v>1471</v>
      </c>
      <c r="D711" s="16" t="s">
        <v>1472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59</v>
      </c>
      <c r="B712" s="16" t="s">
        <v>60</v>
      </c>
      <c r="C712" s="16" t="s">
        <v>1473</v>
      </c>
      <c r="D712" s="16" t="s">
        <v>1474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59</v>
      </c>
      <c r="B713" s="16" t="s">
        <v>60</v>
      </c>
      <c r="C713" s="16" t="s">
        <v>1475</v>
      </c>
      <c r="D713" s="16" t="s">
        <v>1476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59</v>
      </c>
      <c r="B714" s="16" t="s">
        <v>60</v>
      </c>
      <c r="C714" s="16" t="s">
        <v>1477</v>
      </c>
      <c r="D714" s="16" t="s">
        <v>1478</v>
      </c>
      <c r="AY714" s="16">
        <v>12.2</v>
      </c>
      <c r="BD714" s="16">
        <v>11</v>
      </c>
    </row>
    <row r="715" spans="1:65">
      <c r="A715" s="16" t="s">
        <v>59</v>
      </c>
      <c r="B715" s="16" t="s">
        <v>60</v>
      </c>
      <c r="C715" s="16" t="s">
        <v>1479</v>
      </c>
      <c r="D715" s="16" t="s">
        <v>1480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59</v>
      </c>
      <c r="B716" s="16" t="s">
        <v>60</v>
      </c>
      <c r="C716" s="16" t="s">
        <v>1481</v>
      </c>
      <c r="D716" s="16" t="s">
        <v>1482</v>
      </c>
      <c r="AX716" s="16">
        <v>1.6</v>
      </c>
    </row>
    <row r="717" spans="1:65">
      <c r="A717" s="16" t="s">
        <v>59</v>
      </c>
      <c r="B717" s="16" t="s">
        <v>60</v>
      </c>
      <c r="C717" s="16" t="s">
        <v>1483</v>
      </c>
      <c r="D717" s="16" t="s">
        <v>1484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59</v>
      </c>
      <c r="B718" s="16" t="s">
        <v>60</v>
      </c>
      <c r="C718" s="16" t="s">
        <v>1485</v>
      </c>
      <c r="D718" s="16" t="s">
        <v>1486</v>
      </c>
    </row>
    <row r="719" spans="1:65">
      <c r="A719" s="16" t="s">
        <v>59</v>
      </c>
      <c r="B719" s="16" t="s">
        <v>60</v>
      </c>
      <c r="C719" s="16" t="s">
        <v>1487</v>
      </c>
      <c r="D719" s="16" t="s">
        <v>1488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59</v>
      </c>
      <c r="B720" s="16" t="s">
        <v>60</v>
      </c>
      <c r="C720" s="16" t="s">
        <v>1489</v>
      </c>
      <c r="D720" s="16" t="s">
        <v>1490</v>
      </c>
      <c r="AX720" s="16">
        <v>14</v>
      </c>
    </row>
    <row r="721" spans="1:65">
      <c r="A721" s="16" t="s">
        <v>59</v>
      </c>
      <c r="B721" s="16" t="s">
        <v>60</v>
      </c>
      <c r="C721" s="16" t="s">
        <v>1491</v>
      </c>
      <c r="D721" s="16" t="s">
        <v>1492</v>
      </c>
      <c r="AX721" s="16">
        <v>0.7</v>
      </c>
    </row>
    <row r="722" spans="1:65">
      <c r="A722" s="16" t="s">
        <v>59</v>
      </c>
      <c r="B722" s="16" t="s">
        <v>60</v>
      </c>
      <c r="C722" s="16" t="s">
        <v>1493</v>
      </c>
      <c r="D722" s="16" t="s">
        <v>1494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59</v>
      </c>
      <c r="B723" s="16" t="s">
        <v>60</v>
      </c>
      <c r="C723" s="16" t="s">
        <v>1495</v>
      </c>
      <c r="D723" s="16" t="s">
        <v>1496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59</v>
      </c>
      <c r="B724" s="16" t="s">
        <v>60</v>
      </c>
      <c r="C724" s="16" t="s">
        <v>1497</v>
      </c>
      <c r="D724" s="16" t="s">
        <v>1498</v>
      </c>
    </row>
    <row r="725" spans="1:65">
      <c r="A725" s="16" t="s">
        <v>59</v>
      </c>
      <c r="B725" s="16" t="s">
        <v>60</v>
      </c>
      <c r="C725" s="16" t="s">
        <v>1499</v>
      </c>
      <c r="D725" s="16" t="s">
        <v>1500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59</v>
      </c>
      <c r="B726" s="16" t="s">
        <v>60</v>
      </c>
      <c r="C726" s="16" t="s">
        <v>1501</v>
      </c>
      <c r="D726" s="16" t="s">
        <v>1502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59</v>
      </c>
      <c r="B727" s="16" t="s">
        <v>60</v>
      </c>
      <c r="C727" s="16" t="s">
        <v>1503</v>
      </c>
      <c r="D727" s="16" t="s">
        <v>1504</v>
      </c>
    </row>
    <row r="728" spans="1:65">
      <c r="A728" s="16" t="s">
        <v>59</v>
      </c>
      <c r="B728" s="16" t="s">
        <v>60</v>
      </c>
      <c r="C728" s="16" t="s">
        <v>1505</v>
      </c>
      <c r="D728" s="16" t="s">
        <v>1506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59</v>
      </c>
      <c r="B729" s="16" t="s">
        <v>60</v>
      </c>
      <c r="C729" s="16" t="s">
        <v>1507</v>
      </c>
      <c r="D729" s="16" t="s">
        <v>1508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59</v>
      </c>
      <c r="B730" s="16" t="s">
        <v>60</v>
      </c>
      <c r="C730" s="16" t="s">
        <v>1509</v>
      </c>
      <c r="D730" s="16" t="s">
        <v>1510</v>
      </c>
    </row>
    <row r="731" spans="1:65">
      <c r="A731" s="16" t="s">
        <v>59</v>
      </c>
      <c r="B731" s="16" t="s">
        <v>60</v>
      </c>
      <c r="C731" s="16" t="s">
        <v>1511</v>
      </c>
      <c r="D731" s="16" t="s">
        <v>1512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59</v>
      </c>
      <c r="B732" s="16" t="s">
        <v>60</v>
      </c>
      <c r="C732" s="16" t="s">
        <v>1513</v>
      </c>
      <c r="D732" s="16" t="s">
        <v>1514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59</v>
      </c>
      <c r="B733" s="16" t="s">
        <v>60</v>
      </c>
      <c r="C733" s="16" t="s">
        <v>1515</v>
      </c>
      <c r="D733" s="16" t="s">
        <v>1516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59</v>
      </c>
      <c r="B734" s="16" t="s">
        <v>60</v>
      </c>
      <c r="C734" s="16" t="s">
        <v>1517</v>
      </c>
      <c r="D734" s="16" t="s">
        <v>1518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59</v>
      </c>
      <c r="B735" s="16" t="s">
        <v>60</v>
      </c>
      <c r="C735" s="16" t="s">
        <v>1519</v>
      </c>
      <c r="D735" s="16" t="s">
        <v>1520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59</v>
      </c>
      <c r="B736" s="16" t="s">
        <v>60</v>
      </c>
      <c r="C736" s="16" t="s">
        <v>1521</v>
      </c>
      <c r="D736" s="16" t="s">
        <v>1522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59</v>
      </c>
      <c r="B737" s="16" t="s">
        <v>60</v>
      </c>
      <c r="C737" s="16" t="s">
        <v>1523</v>
      </c>
      <c r="D737" s="16" t="s">
        <v>1524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59</v>
      </c>
      <c r="B738" s="16" t="s">
        <v>60</v>
      </c>
      <c r="C738" s="16" t="s">
        <v>1525</v>
      </c>
      <c r="D738" s="16" t="s">
        <v>1526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59</v>
      </c>
      <c r="B739" s="16" t="s">
        <v>60</v>
      </c>
      <c r="C739" s="16" t="s">
        <v>1527</v>
      </c>
      <c r="D739" s="16" t="s">
        <v>1528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59</v>
      </c>
      <c r="B740" s="16" t="s">
        <v>60</v>
      </c>
      <c r="C740" s="16" t="s">
        <v>1529</v>
      </c>
      <c r="D740" s="16" t="s">
        <v>1530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59</v>
      </c>
      <c r="B741" s="16" t="s">
        <v>60</v>
      </c>
      <c r="C741" s="16" t="s">
        <v>1531</v>
      </c>
      <c r="D741" s="16" t="s">
        <v>1532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59</v>
      </c>
      <c r="B742" s="16" t="s">
        <v>60</v>
      </c>
      <c r="C742" s="16" t="s">
        <v>1533</v>
      </c>
      <c r="D742" s="16" t="s">
        <v>1534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59</v>
      </c>
      <c r="B743" s="16" t="s">
        <v>60</v>
      </c>
      <c r="C743" s="16" t="s">
        <v>1535</v>
      </c>
      <c r="D743" s="16" t="s">
        <v>1536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59</v>
      </c>
      <c r="B744" s="16" t="s">
        <v>60</v>
      </c>
      <c r="C744" s="16" t="s">
        <v>1537</v>
      </c>
      <c r="D744" s="16" t="s">
        <v>1538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59</v>
      </c>
      <c r="B745" s="16" t="s">
        <v>60</v>
      </c>
      <c r="C745" s="16" t="s">
        <v>1539</v>
      </c>
      <c r="D745" s="16" t="s">
        <v>1540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59</v>
      </c>
      <c r="B746" s="16" t="s">
        <v>60</v>
      </c>
      <c r="C746" s="16" t="s">
        <v>1541</v>
      </c>
      <c r="D746" s="16" t="s">
        <v>1542</v>
      </c>
      <c r="BH746" s="16">
        <v>24.9080579570048</v>
      </c>
    </row>
    <row r="747" spans="1:65">
      <c r="A747" s="16" t="s">
        <v>59</v>
      </c>
      <c r="B747" s="16" t="s">
        <v>60</v>
      </c>
      <c r="C747" s="16" t="s">
        <v>1543</v>
      </c>
      <c r="D747" s="16" t="s">
        <v>1544</v>
      </c>
      <c r="BH747" s="16">
        <v>17.269340909790301</v>
      </c>
    </row>
    <row r="748" spans="1:65">
      <c r="A748" s="16" t="s">
        <v>59</v>
      </c>
      <c r="B748" s="16" t="s">
        <v>60</v>
      </c>
      <c r="C748" s="16" t="s">
        <v>1545</v>
      </c>
      <c r="D748" s="16" t="s">
        <v>1546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59</v>
      </c>
      <c r="B749" s="16" t="s">
        <v>60</v>
      </c>
      <c r="C749" s="16" t="s">
        <v>1547</v>
      </c>
      <c r="D749" s="16" t="s">
        <v>1548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59</v>
      </c>
      <c r="B750" s="16" t="s">
        <v>60</v>
      </c>
      <c r="C750" s="16" t="s">
        <v>1549</v>
      </c>
      <c r="D750" s="16" t="s">
        <v>1550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59</v>
      </c>
      <c r="B751" s="16" t="s">
        <v>60</v>
      </c>
      <c r="C751" s="16" t="s">
        <v>1551</v>
      </c>
      <c r="D751" s="16" t="s">
        <v>1552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59</v>
      </c>
      <c r="B752" s="16" t="s">
        <v>60</v>
      </c>
      <c r="C752" s="16" t="s">
        <v>1553</v>
      </c>
      <c r="D752" s="16" t="s">
        <v>1554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59</v>
      </c>
      <c r="B753" s="16" t="s">
        <v>60</v>
      </c>
      <c r="C753" s="16" t="s">
        <v>1555</v>
      </c>
      <c r="D753" s="16" t="s">
        <v>1556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59</v>
      </c>
      <c r="B754" s="16" t="s">
        <v>60</v>
      </c>
      <c r="C754" s="16" t="s">
        <v>1557</v>
      </c>
      <c r="D754" s="16" t="s">
        <v>1558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59</v>
      </c>
      <c r="B755" s="16" t="s">
        <v>60</v>
      </c>
      <c r="C755" s="16" t="s">
        <v>1559</v>
      </c>
      <c r="D755" s="16" t="s">
        <v>1560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59</v>
      </c>
      <c r="B756" s="16" t="s">
        <v>60</v>
      </c>
      <c r="C756" s="16" t="s">
        <v>1561</v>
      </c>
      <c r="D756" s="16" t="s">
        <v>1562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59</v>
      </c>
      <c r="B757" s="16" t="s">
        <v>60</v>
      </c>
      <c r="C757" s="16" t="s">
        <v>1563</v>
      </c>
      <c r="D757" s="16" t="s">
        <v>1564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59</v>
      </c>
      <c r="B758" s="16" t="s">
        <v>60</v>
      </c>
      <c r="C758" s="16" t="s">
        <v>1565</v>
      </c>
      <c r="D758" s="16" t="s">
        <v>1566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59</v>
      </c>
      <c r="B759" s="16" t="s">
        <v>60</v>
      </c>
      <c r="C759" s="16" t="s">
        <v>1567</v>
      </c>
      <c r="D759" s="16" t="s">
        <v>1568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59</v>
      </c>
      <c r="B760" s="16" t="s">
        <v>60</v>
      </c>
      <c r="C760" s="16" t="s">
        <v>1569</v>
      </c>
      <c r="D760" s="16" t="s">
        <v>1570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59</v>
      </c>
      <c r="B761" s="16" t="s">
        <v>60</v>
      </c>
      <c r="C761" s="16" t="s">
        <v>1571</v>
      </c>
      <c r="D761" s="16" t="s">
        <v>1572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59</v>
      </c>
      <c r="B762" s="16" t="s">
        <v>60</v>
      </c>
      <c r="C762" s="16" t="s">
        <v>1573</v>
      </c>
      <c r="D762" s="16" t="s">
        <v>1574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59</v>
      </c>
      <c r="B763" s="16" t="s">
        <v>60</v>
      </c>
      <c r="C763" s="16" t="s">
        <v>1575</v>
      </c>
      <c r="D763" s="16" t="s">
        <v>1576</v>
      </c>
    </row>
    <row r="764" spans="1:65">
      <c r="A764" s="16" t="s">
        <v>59</v>
      </c>
      <c r="B764" s="16" t="s">
        <v>60</v>
      </c>
      <c r="C764" s="16" t="s">
        <v>1577</v>
      </c>
      <c r="D764" s="16" t="s">
        <v>1578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59</v>
      </c>
      <c r="B765" s="16" t="s">
        <v>60</v>
      </c>
      <c r="C765" s="16" t="s">
        <v>1579</v>
      </c>
      <c r="D765" s="16" t="s">
        <v>1580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59</v>
      </c>
      <c r="B766" s="16" t="s">
        <v>60</v>
      </c>
      <c r="C766" s="16" t="s">
        <v>1581</v>
      </c>
      <c r="D766" s="16" t="s">
        <v>1582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59</v>
      </c>
      <c r="B767" s="16" t="s">
        <v>60</v>
      </c>
      <c r="C767" s="16" t="s">
        <v>1583</v>
      </c>
      <c r="D767" s="16" t="s">
        <v>1584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59</v>
      </c>
      <c r="B768" s="16" t="s">
        <v>60</v>
      </c>
      <c r="C768" s="16" t="s">
        <v>1585</v>
      </c>
      <c r="D768" s="16" t="s">
        <v>1586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59</v>
      </c>
      <c r="B769" s="16" t="s">
        <v>60</v>
      </c>
      <c r="C769" s="16" t="s">
        <v>1587</v>
      </c>
      <c r="D769" s="16" t="s">
        <v>1588</v>
      </c>
      <c r="BB769" s="16">
        <v>10.8</v>
      </c>
      <c r="BF769" s="16">
        <v>2.9</v>
      </c>
    </row>
    <row r="770" spans="1:65">
      <c r="A770" s="16" t="s">
        <v>59</v>
      </c>
      <c r="B770" s="16" t="s">
        <v>60</v>
      </c>
      <c r="C770" s="16" t="s">
        <v>1589</v>
      </c>
      <c r="D770" s="16" t="s">
        <v>1590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59</v>
      </c>
      <c r="B771" s="16" t="s">
        <v>60</v>
      </c>
      <c r="C771" s="16" t="s">
        <v>1591</v>
      </c>
      <c r="D771" s="16" t="s">
        <v>1592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59</v>
      </c>
      <c r="B772" s="16" t="s">
        <v>60</v>
      </c>
      <c r="C772" s="16" t="s">
        <v>1593</v>
      </c>
      <c r="D772" s="16" t="s">
        <v>1594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59</v>
      </c>
      <c r="B773" s="16" t="s">
        <v>60</v>
      </c>
      <c r="C773" s="16" t="s">
        <v>1595</v>
      </c>
      <c r="D773" s="16" t="s">
        <v>1596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59</v>
      </c>
      <c r="B774" s="16" t="s">
        <v>60</v>
      </c>
      <c r="C774" s="16" t="s">
        <v>1597</v>
      </c>
      <c r="D774" s="16" t="s">
        <v>1598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59</v>
      </c>
      <c r="B775" s="16" t="s">
        <v>60</v>
      </c>
      <c r="C775" s="16" t="s">
        <v>1599</v>
      </c>
      <c r="D775" s="16" t="s">
        <v>1600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59</v>
      </c>
      <c r="B776" s="16" t="s">
        <v>60</v>
      </c>
      <c r="C776" s="16" t="s">
        <v>1601</v>
      </c>
      <c r="D776" s="16" t="s">
        <v>1602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59</v>
      </c>
      <c r="B777" s="16" t="s">
        <v>60</v>
      </c>
      <c r="C777" s="16" t="s">
        <v>1603</v>
      </c>
      <c r="D777" s="16" t="s">
        <v>1604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59</v>
      </c>
      <c r="B778" s="16" t="s">
        <v>60</v>
      </c>
      <c r="C778" s="16" t="s">
        <v>1605</v>
      </c>
      <c r="D778" s="16" t="s">
        <v>1606</v>
      </c>
    </row>
    <row r="779" spans="1:65">
      <c r="A779" s="16" t="s">
        <v>59</v>
      </c>
      <c r="B779" s="16" t="s">
        <v>60</v>
      </c>
      <c r="C779" s="16" t="s">
        <v>1607</v>
      </c>
      <c r="D779" s="16" t="s">
        <v>1608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59</v>
      </c>
      <c r="B780" s="16" t="s">
        <v>60</v>
      </c>
      <c r="C780" s="16" t="s">
        <v>1609</v>
      </c>
      <c r="D780" s="16" t="s">
        <v>1610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59</v>
      </c>
      <c r="B781" s="16" t="s">
        <v>60</v>
      </c>
      <c r="C781" s="16" t="s">
        <v>1611</v>
      </c>
      <c r="D781" s="16" t="s">
        <v>1612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59</v>
      </c>
      <c r="B782" s="16" t="s">
        <v>60</v>
      </c>
      <c r="C782" s="16" t="s">
        <v>1613</v>
      </c>
      <c r="D782" s="16" t="s">
        <v>1614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59</v>
      </c>
      <c r="B783" s="16" t="s">
        <v>60</v>
      </c>
      <c r="C783" s="16" t="s">
        <v>1615</v>
      </c>
      <c r="D783" s="16" t="s">
        <v>1616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59</v>
      </c>
      <c r="B784" s="16" t="s">
        <v>60</v>
      </c>
      <c r="C784" s="16" t="s">
        <v>1617</v>
      </c>
      <c r="D784" s="16" t="s">
        <v>1618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59</v>
      </c>
      <c r="B785" s="16" t="s">
        <v>60</v>
      </c>
      <c r="C785" s="16" t="s">
        <v>1619</v>
      </c>
      <c r="D785" s="16" t="s">
        <v>1620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59</v>
      </c>
      <c r="B786" s="16" t="s">
        <v>60</v>
      </c>
      <c r="C786" s="16" t="s">
        <v>1621</v>
      </c>
      <c r="D786" s="16" t="s">
        <v>1622</v>
      </c>
    </row>
    <row r="787" spans="1:65">
      <c r="A787" s="16" t="s">
        <v>59</v>
      </c>
      <c r="B787" s="16" t="s">
        <v>60</v>
      </c>
      <c r="C787" s="16" t="s">
        <v>1623</v>
      </c>
      <c r="D787" s="16" t="s">
        <v>1624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59</v>
      </c>
      <c r="B788" s="16" t="s">
        <v>60</v>
      </c>
      <c r="C788" s="16" t="s">
        <v>1625</v>
      </c>
      <c r="D788" s="16" t="s">
        <v>1626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59</v>
      </c>
      <c r="B789" s="16" t="s">
        <v>60</v>
      </c>
      <c r="C789" s="16" t="s">
        <v>1627</v>
      </c>
      <c r="D789" s="16" t="s">
        <v>1628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59</v>
      </c>
      <c r="B790" s="16" t="s">
        <v>60</v>
      </c>
      <c r="C790" s="16" t="s">
        <v>1629</v>
      </c>
      <c r="D790" s="16" t="s">
        <v>1630</v>
      </c>
      <c r="AQ790" s="16">
        <v>6.8370400511538698E-2</v>
      </c>
      <c r="AR790" s="16">
        <v>7.0283701094010706E-2</v>
      </c>
    </row>
    <row r="791" spans="1:65">
      <c r="A791" s="16" t="s">
        <v>59</v>
      </c>
      <c r="B791" s="16" t="s">
        <v>60</v>
      </c>
      <c r="C791" s="16" t="s">
        <v>1631</v>
      </c>
      <c r="D791" s="16" t="s">
        <v>1632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59</v>
      </c>
      <c r="B792" s="16" t="s">
        <v>60</v>
      </c>
      <c r="C792" s="16" t="s">
        <v>1633</v>
      </c>
      <c r="D792" s="16" t="s">
        <v>1634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59</v>
      </c>
      <c r="B793" s="16" t="s">
        <v>60</v>
      </c>
      <c r="C793" s="16" t="s">
        <v>1635</v>
      </c>
      <c r="D793" s="16" t="s">
        <v>1636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59</v>
      </c>
      <c r="B794" s="16" t="s">
        <v>60</v>
      </c>
      <c r="C794" s="16" t="s">
        <v>1637</v>
      </c>
      <c r="D794" s="16" t="s">
        <v>1638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59</v>
      </c>
      <c r="B795" s="16" t="s">
        <v>60</v>
      </c>
      <c r="C795" s="16" t="s">
        <v>1639</v>
      </c>
      <c r="D795" s="16" t="s">
        <v>1640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59</v>
      </c>
      <c r="B796" s="16" t="s">
        <v>60</v>
      </c>
      <c r="C796" s="16" t="s">
        <v>1641</v>
      </c>
      <c r="D796" s="16" t="s">
        <v>1642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59</v>
      </c>
      <c r="B797" s="16" t="s">
        <v>60</v>
      </c>
      <c r="C797" s="16" t="s">
        <v>1643</v>
      </c>
      <c r="D797" s="16" t="s">
        <v>1644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59</v>
      </c>
      <c r="B798" s="16" t="s">
        <v>60</v>
      </c>
      <c r="C798" s="16" t="s">
        <v>1645</v>
      </c>
      <c r="D798" s="16" t="s">
        <v>1646</v>
      </c>
      <c r="BC798" s="16">
        <v>3</v>
      </c>
      <c r="BK798" s="16">
        <v>2</v>
      </c>
    </row>
    <row r="799" spans="1:65">
      <c r="A799" s="16" t="s">
        <v>59</v>
      </c>
      <c r="B799" s="16" t="s">
        <v>60</v>
      </c>
      <c r="C799" s="16" t="s">
        <v>1647</v>
      </c>
      <c r="D799" s="16" t="s">
        <v>1648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59</v>
      </c>
      <c r="B800" s="16" t="s">
        <v>60</v>
      </c>
      <c r="C800" s="16" t="s">
        <v>1649</v>
      </c>
      <c r="D800" s="16" t="s">
        <v>1650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59</v>
      </c>
      <c r="B801" s="16" t="s">
        <v>60</v>
      </c>
      <c r="C801" s="16" t="s">
        <v>1651</v>
      </c>
      <c r="D801" s="16" t="s">
        <v>1652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59</v>
      </c>
      <c r="B802" s="16" t="s">
        <v>60</v>
      </c>
      <c r="C802" s="16" t="s">
        <v>1653</v>
      </c>
      <c r="D802" s="16" t="s">
        <v>1654</v>
      </c>
    </row>
    <row r="803" spans="1:65">
      <c r="A803" s="16" t="s">
        <v>59</v>
      </c>
      <c r="B803" s="16" t="s">
        <v>60</v>
      </c>
      <c r="C803" s="16" t="s">
        <v>1655</v>
      </c>
      <c r="D803" s="16" t="s">
        <v>1656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59</v>
      </c>
      <c r="B804" s="16" t="s">
        <v>60</v>
      </c>
      <c r="C804" s="16" t="s">
        <v>1657</v>
      </c>
      <c r="D804" s="16" t="s">
        <v>1658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59</v>
      </c>
      <c r="B805" s="16" t="s">
        <v>60</v>
      </c>
      <c r="C805" s="16" t="s">
        <v>1659</v>
      </c>
      <c r="D805" s="16" t="s">
        <v>1660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59</v>
      </c>
      <c r="B806" s="16" t="s">
        <v>60</v>
      </c>
      <c r="C806" s="16" t="s">
        <v>1661</v>
      </c>
      <c r="D806" s="16" t="s">
        <v>1662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59</v>
      </c>
      <c r="B807" s="16" t="s">
        <v>60</v>
      </c>
      <c r="C807" s="16" t="s">
        <v>1663</v>
      </c>
      <c r="D807" s="16" t="s">
        <v>1664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59</v>
      </c>
      <c r="B808" s="16" t="s">
        <v>60</v>
      </c>
      <c r="C808" s="16" t="s">
        <v>1665</v>
      </c>
      <c r="D808" s="16" t="s">
        <v>1666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59</v>
      </c>
      <c r="B809" s="16" t="s">
        <v>60</v>
      </c>
      <c r="C809" s="16" t="s">
        <v>1667</v>
      </c>
      <c r="D809" s="16" t="s">
        <v>1668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59</v>
      </c>
      <c r="B810" s="16" t="s">
        <v>60</v>
      </c>
      <c r="C810" s="16" t="s">
        <v>1669</v>
      </c>
      <c r="D810" s="16" t="s">
        <v>1670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59</v>
      </c>
      <c r="B811" s="16" t="s">
        <v>60</v>
      </c>
      <c r="C811" s="16" t="s">
        <v>1671</v>
      </c>
      <c r="D811" s="16" t="s">
        <v>1672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59</v>
      </c>
      <c r="B812" s="16" t="s">
        <v>60</v>
      </c>
      <c r="C812" s="16" t="s">
        <v>1673</v>
      </c>
      <c r="D812" s="16" t="s">
        <v>1674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59</v>
      </c>
      <c r="B813" s="16" t="s">
        <v>60</v>
      </c>
      <c r="C813" s="16" t="s">
        <v>1675</v>
      </c>
      <c r="D813" s="16" t="s">
        <v>1676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59</v>
      </c>
      <c r="B814" s="16" t="s">
        <v>60</v>
      </c>
      <c r="C814" s="16" t="s">
        <v>1677</v>
      </c>
      <c r="D814" s="16" t="s">
        <v>1678</v>
      </c>
      <c r="BK814" s="16">
        <v>44</v>
      </c>
    </row>
    <row r="815" spans="1:65">
      <c r="A815" s="16" t="s">
        <v>59</v>
      </c>
      <c r="B815" s="16" t="s">
        <v>60</v>
      </c>
      <c r="C815" s="16" t="s">
        <v>1679</v>
      </c>
      <c r="D815" s="16" t="s">
        <v>1680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59</v>
      </c>
      <c r="B816" s="16" t="s">
        <v>60</v>
      </c>
      <c r="C816" s="16" t="s">
        <v>1681</v>
      </c>
      <c r="D816" s="16" t="s">
        <v>1682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59</v>
      </c>
      <c r="B817" s="16" t="s">
        <v>60</v>
      </c>
      <c r="C817" s="16" t="s">
        <v>1683</v>
      </c>
      <c r="D817" s="16" t="s">
        <v>1684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59</v>
      </c>
      <c r="B818" s="16" t="s">
        <v>60</v>
      </c>
      <c r="C818" s="16" t="s">
        <v>1685</v>
      </c>
      <c r="D818" s="16" t="s">
        <v>1686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59</v>
      </c>
      <c r="B819" s="16" t="s">
        <v>60</v>
      </c>
      <c r="C819" s="16" t="s">
        <v>1687</v>
      </c>
      <c r="D819" s="16" t="s">
        <v>1688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59</v>
      </c>
      <c r="B820" s="16" t="s">
        <v>60</v>
      </c>
      <c r="C820" s="16" t="s">
        <v>1689</v>
      </c>
      <c r="D820" s="16" t="s">
        <v>1690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59</v>
      </c>
      <c r="B821" s="16" t="s">
        <v>60</v>
      </c>
      <c r="C821" s="16" t="s">
        <v>1691</v>
      </c>
      <c r="D821" s="16" t="s">
        <v>1692</v>
      </c>
    </row>
    <row r="822" spans="1:65">
      <c r="A822" s="16" t="s">
        <v>59</v>
      </c>
      <c r="B822" s="16" t="s">
        <v>60</v>
      </c>
      <c r="C822" s="16" t="s">
        <v>1693</v>
      </c>
      <c r="D822" s="16" t="s">
        <v>1694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59</v>
      </c>
      <c r="B823" s="16" t="s">
        <v>60</v>
      </c>
      <c r="C823" s="16" t="s">
        <v>1695</v>
      </c>
      <c r="D823" s="16" t="s">
        <v>1696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59</v>
      </c>
      <c r="B824" s="16" t="s">
        <v>60</v>
      </c>
      <c r="C824" s="16" t="s">
        <v>1697</v>
      </c>
      <c r="D824" s="16" t="s">
        <v>1698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59</v>
      </c>
      <c r="B825" s="16" t="s">
        <v>60</v>
      </c>
      <c r="C825" s="16" t="s">
        <v>1699</v>
      </c>
      <c r="D825" s="16" t="s">
        <v>1700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59</v>
      </c>
      <c r="B826" s="16" t="s">
        <v>60</v>
      </c>
      <c r="C826" s="16" t="s">
        <v>1701</v>
      </c>
      <c r="D826" s="16" t="s">
        <v>1702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59</v>
      </c>
      <c r="B827" s="16" t="s">
        <v>60</v>
      </c>
      <c r="C827" s="16" t="s">
        <v>1703</v>
      </c>
      <c r="D827" s="16" t="s">
        <v>1704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59</v>
      </c>
      <c r="B828" s="16" t="s">
        <v>60</v>
      </c>
      <c r="C828" s="16" t="s">
        <v>1705</v>
      </c>
      <c r="D828" s="16" t="s">
        <v>1706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59</v>
      </c>
      <c r="B829" s="16" t="s">
        <v>60</v>
      </c>
      <c r="C829" s="16" t="s">
        <v>1707</v>
      </c>
      <c r="D829" s="16" t="s">
        <v>1708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59</v>
      </c>
      <c r="B830" s="16" t="s">
        <v>60</v>
      </c>
      <c r="C830" s="16" t="s">
        <v>1709</v>
      </c>
      <c r="D830" s="16" t="s">
        <v>1710</v>
      </c>
    </row>
    <row r="831" spans="1:65">
      <c r="A831" s="16" t="s">
        <v>59</v>
      </c>
      <c r="B831" s="16" t="s">
        <v>60</v>
      </c>
      <c r="C831" s="16" t="s">
        <v>1711</v>
      </c>
      <c r="D831" s="16" t="s">
        <v>1712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59</v>
      </c>
      <c r="B832" s="16" t="s">
        <v>60</v>
      </c>
      <c r="C832" s="16" t="s">
        <v>1713</v>
      </c>
      <c r="D832" s="16" t="s">
        <v>1714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59</v>
      </c>
      <c r="B833" s="16" t="s">
        <v>60</v>
      </c>
      <c r="C833" s="16" t="s">
        <v>1715</v>
      </c>
      <c r="D833" s="16" t="s">
        <v>1716</v>
      </c>
    </row>
    <row r="834" spans="1:65">
      <c r="A834" s="16" t="s">
        <v>59</v>
      </c>
      <c r="B834" s="16" t="s">
        <v>60</v>
      </c>
      <c r="C834" s="16" t="s">
        <v>1717</v>
      </c>
      <c r="D834" s="16" t="s">
        <v>1718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59</v>
      </c>
      <c r="B835" s="16" t="s">
        <v>60</v>
      </c>
      <c r="C835" s="16" t="s">
        <v>1719</v>
      </c>
      <c r="D835" s="16" t="s">
        <v>1720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59</v>
      </c>
      <c r="B836" s="16" t="s">
        <v>60</v>
      </c>
      <c r="C836" s="16" t="s">
        <v>1721</v>
      </c>
      <c r="D836" s="16" t="s">
        <v>1722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59</v>
      </c>
      <c r="B837" s="16" t="s">
        <v>60</v>
      </c>
      <c r="C837" s="16" t="s">
        <v>1723</v>
      </c>
      <c r="D837" s="16" t="s">
        <v>1724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59</v>
      </c>
      <c r="B838" s="16" t="s">
        <v>60</v>
      </c>
      <c r="C838" s="16" t="s">
        <v>1725</v>
      </c>
      <c r="D838" s="16" t="s">
        <v>1726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59</v>
      </c>
      <c r="B839" s="16" t="s">
        <v>60</v>
      </c>
      <c r="C839" s="16" t="s">
        <v>1727</v>
      </c>
      <c r="D839" s="16" t="s">
        <v>1728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59</v>
      </c>
      <c r="B840" s="16" t="s">
        <v>60</v>
      </c>
      <c r="C840" s="16" t="s">
        <v>1729</v>
      </c>
      <c r="D840" s="16" t="s">
        <v>1730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59</v>
      </c>
      <c r="B841" s="16" t="s">
        <v>60</v>
      </c>
      <c r="C841" s="16" t="s">
        <v>1731</v>
      </c>
      <c r="D841" s="16" t="s">
        <v>1732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59</v>
      </c>
      <c r="B842" s="16" t="s">
        <v>60</v>
      </c>
      <c r="C842" s="16" t="s">
        <v>1733</v>
      </c>
      <c r="D842" s="16" t="s">
        <v>1734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59</v>
      </c>
      <c r="B843" s="16" t="s">
        <v>60</v>
      </c>
      <c r="C843" s="16" t="s">
        <v>1735</v>
      </c>
      <c r="D843" s="16" t="s">
        <v>1736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59</v>
      </c>
      <c r="B844" s="16" t="s">
        <v>60</v>
      </c>
      <c r="C844" s="16" t="s">
        <v>1737</v>
      </c>
      <c r="D844" s="16" t="s">
        <v>1738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59</v>
      </c>
      <c r="B845" s="16" t="s">
        <v>60</v>
      </c>
      <c r="C845" s="16" t="s">
        <v>1739</v>
      </c>
      <c r="D845" s="16" t="s">
        <v>1740</v>
      </c>
    </row>
    <row r="846" spans="1:65">
      <c r="A846" s="16" t="s">
        <v>59</v>
      </c>
      <c r="B846" s="16" t="s">
        <v>60</v>
      </c>
      <c r="C846" s="16" t="s">
        <v>1741</v>
      </c>
      <c r="D846" s="16" t="s">
        <v>1742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59</v>
      </c>
      <c r="B847" s="16" t="s">
        <v>60</v>
      </c>
      <c r="C847" s="16" t="s">
        <v>1743</v>
      </c>
      <c r="D847" s="16" t="s">
        <v>1744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59</v>
      </c>
      <c r="B848" s="16" t="s">
        <v>60</v>
      </c>
      <c r="C848" s="16" t="s">
        <v>1745</v>
      </c>
      <c r="D848" s="16" t="s">
        <v>1746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59</v>
      </c>
      <c r="B849" s="16" t="s">
        <v>60</v>
      </c>
      <c r="C849" s="16" t="s">
        <v>1747</v>
      </c>
      <c r="D849" s="16" t="s">
        <v>1748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59</v>
      </c>
      <c r="B850" s="16" t="s">
        <v>60</v>
      </c>
      <c r="C850" s="16" t="s">
        <v>1749</v>
      </c>
      <c r="D850" s="16" t="s">
        <v>1750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59</v>
      </c>
      <c r="B851" s="16" t="s">
        <v>60</v>
      </c>
      <c r="C851" s="16" t="s">
        <v>1751</v>
      </c>
      <c r="D851" s="16" t="s">
        <v>1752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59</v>
      </c>
      <c r="B852" s="16" t="s">
        <v>60</v>
      </c>
      <c r="C852" s="16" t="s">
        <v>1753</v>
      </c>
      <c r="D852" s="16" t="s">
        <v>1754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59</v>
      </c>
      <c r="B853" s="16" t="s">
        <v>60</v>
      </c>
      <c r="C853" s="16" t="s">
        <v>1755</v>
      </c>
      <c r="D853" s="16" t="s">
        <v>1756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59</v>
      </c>
      <c r="B854" s="16" t="s">
        <v>60</v>
      </c>
      <c r="C854" s="16" t="s">
        <v>1757</v>
      </c>
      <c r="D854" s="16" t="s">
        <v>1758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59</v>
      </c>
      <c r="B855" s="16" t="s">
        <v>60</v>
      </c>
      <c r="C855" s="16" t="s">
        <v>1759</v>
      </c>
      <c r="D855" s="16" t="s">
        <v>1760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59</v>
      </c>
      <c r="B856" s="16" t="s">
        <v>60</v>
      </c>
      <c r="C856" s="16" t="s">
        <v>1761</v>
      </c>
      <c r="D856" s="16" t="s">
        <v>1762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59</v>
      </c>
      <c r="B857" s="16" t="s">
        <v>60</v>
      </c>
      <c r="C857" s="16" t="s">
        <v>1763</v>
      </c>
      <c r="D857" s="16" t="s">
        <v>1764</v>
      </c>
    </row>
    <row r="858" spans="1:65">
      <c r="A858" s="16" t="s">
        <v>59</v>
      </c>
      <c r="B858" s="16" t="s">
        <v>60</v>
      </c>
      <c r="C858" s="16" t="s">
        <v>1765</v>
      </c>
      <c r="D858" s="16" t="s">
        <v>1766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59</v>
      </c>
      <c r="B859" s="16" t="s">
        <v>60</v>
      </c>
      <c r="C859" s="16" t="s">
        <v>1767</v>
      </c>
      <c r="D859" s="16" t="s">
        <v>1768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59</v>
      </c>
      <c r="B860" s="16" t="s">
        <v>60</v>
      </c>
      <c r="C860" s="16" t="s">
        <v>1769</v>
      </c>
      <c r="D860" s="16" t="s">
        <v>1770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59</v>
      </c>
      <c r="B861" s="16" t="s">
        <v>60</v>
      </c>
      <c r="C861" s="16" t="s">
        <v>1771</v>
      </c>
      <c r="D861" s="16" t="s">
        <v>1772</v>
      </c>
    </row>
    <row r="862" spans="1:65">
      <c r="A862" s="16" t="s">
        <v>59</v>
      </c>
      <c r="B862" s="16" t="s">
        <v>60</v>
      </c>
      <c r="C862" s="16" t="s">
        <v>1773</v>
      </c>
      <c r="D862" s="16" t="s">
        <v>1774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59</v>
      </c>
      <c r="B863" s="16" t="s">
        <v>60</v>
      </c>
      <c r="C863" s="16" t="s">
        <v>1775</v>
      </c>
      <c r="D863" s="16" t="s">
        <v>1776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59</v>
      </c>
      <c r="B864" s="16" t="s">
        <v>60</v>
      </c>
      <c r="C864" s="16" t="s">
        <v>1777</v>
      </c>
      <c r="D864" s="16" t="s">
        <v>1778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59</v>
      </c>
      <c r="B865" s="16" t="s">
        <v>60</v>
      </c>
      <c r="C865" s="16" t="s">
        <v>1779</v>
      </c>
      <c r="D865" s="16" t="s">
        <v>1780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59</v>
      </c>
      <c r="B866" s="16" t="s">
        <v>60</v>
      </c>
      <c r="C866" s="16" t="s">
        <v>1781</v>
      </c>
      <c r="D866" s="16" t="s">
        <v>1782</v>
      </c>
      <c r="AM866" s="16">
        <v>14000000</v>
      </c>
    </row>
    <row r="867" spans="1:65">
      <c r="A867" s="16" t="s">
        <v>59</v>
      </c>
      <c r="B867" s="16" t="s">
        <v>60</v>
      </c>
      <c r="C867" s="16" t="s">
        <v>1783</v>
      </c>
      <c r="D867" s="16" t="s">
        <v>1784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59</v>
      </c>
      <c r="B868" s="16" t="s">
        <v>60</v>
      </c>
      <c r="C868" s="16" t="s">
        <v>1785</v>
      </c>
      <c r="D868" s="16" t="s">
        <v>1786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59</v>
      </c>
      <c r="B869" s="16" t="s">
        <v>60</v>
      </c>
      <c r="C869" s="16" t="s">
        <v>1787</v>
      </c>
      <c r="D869" s="16" t="s">
        <v>1788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59</v>
      </c>
      <c r="B870" s="16" t="s">
        <v>60</v>
      </c>
      <c r="C870" s="16" t="s">
        <v>1789</v>
      </c>
      <c r="D870" s="16" t="s">
        <v>1790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59</v>
      </c>
      <c r="B871" s="16" t="s">
        <v>60</v>
      </c>
      <c r="C871" s="16" t="s">
        <v>1791</v>
      </c>
      <c r="D871" s="16" t="s">
        <v>1792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59</v>
      </c>
      <c r="B872" s="16" t="s">
        <v>60</v>
      </c>
      <c r="C872" s="16" t="s">
        <v>1793</v>
      </c>
      <c r="D872" s="16" t="s">
        <v>1794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59</v>
      </c>
      <c r="B873" s="16" t="s">
        <v>60</v>
      </c>
      <c r="C873" s="16" t="s">
        <v>1795</v>
      </c>
      <c r="D873" s="16" t="s">
        <v>1796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59</v>
      </c>
      <c r="B874" s="16" t="s">
        <v>60</v>
      </c>
      <c r="C874" s="16" t="s">
        <v>1797</v>
      </c>
      <c r="D874" s="16" t="s">
        <v>1798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59</v>
      </c>
      <c r="B875" s="16" t="s">
        <v>60</v>
      </c>
      <c r="C875" s="16" t="s">
        <v>1799</v>
      </c>
      <c r="D875" s="16" t="s">
        <v>1800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59</v>
      </c>
      <c r="B876" s="16" t="s">
        <v>60</v>
      </c>
      <c r="C876" s="16" t="s">
        <v>1801</v>
      </c>
      <c r="D876" s="16" t="s">
        <v>1802</v>
      </c>
    </row>
    <row r="877" spans="1:65">
      <c r="A877" s="16" t="s">
        <v>59</v>
      </c>
      <c r="B877" s="16" t="s">
        <v>60</v>
      </c>
      <c r="C877" s="16" t="s">
        <v>1803</v>
      </c>
      <c r="D877" s="16" t="s">
        <v>1804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59</v>
      </c>
      <c r="B878" s="16" t="s">
        <v>60</v>
      </c>
      <c r="C878" s="16" t="s">
        <v>1805</v>
      </c>
      <c r="D878" s="16" t="s">
        <v>1806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59</v>
      </c>
      <c r="B879" s="16" t="s">
        <v>60</v>
      </c>
      <c r="C879" s="16" t="s">
        <v>1807</v>
      </c>
      <c r="D879" s="16" t="s">
        <v>1808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59</v>
      </c>
      <c r="B880" s="16" t="s">
        <v>60</v>
      </c>
      <c r="C880" s="16" t="s">
        <v>1809</v>
      </c>
      <c r="D880" s="16" t="s">
        <v>1810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59</v>
      </c>
      <c r="B881" s="16" t="s">
        <v>60</v>
      </c>
      <c r="C881" s="16" t="s">
        <v>1811</v>
      </c>
      <c r="D881" s="16" t="s">
        <v>1812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59</v>
      </c>
      <c r="B882" s="16" t="s">
        <v>60</v>
      </c>
      <c r="C882" s="16" t="s">
        <v>1813</v>
      </c>
      <c r="D882" s="16" t="s">
        <v>1814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59</v>
      </c>
      <c r="B883" s="16" t="s">
        <v>60</v>
      </c>
      <c r="C883" s="16" t="s">
        <v>1815</v>
      </c>
      <c r="D883" s="16" t="s">
        <v>1816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59</v>
      </c>
      <c r="B884" s="16" t="s">
        <v>60</v>
      </c>
      <c r="C884" s="16" t="s">
        <v>1817</v>
      </c>
      <c r="D884" s="16" t="s">
        <v>1818</v>
      </c>
    </row>
    <row r="885" spans="1:65">
      <c r="A885" s="16" t="s">
        <v>59</v>
      </c>
      <c r="B885" s="16" t="s">
        <v>60</v>
      </c>
      <c r="C885" s="16" t="s">
        <v>1819</v>
      </c>
      <c r="D885" s="16" t="s">
        <v>1820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59</v>
      </c>
      <c r="B886" s="16" t="s">
        <v>60</v>
      </c>
      <c r="C886" s="16" t="s">
        <v>1821</v>
      </c>
      <c r="D886" s="16" t="s">
        <v>1822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59</v>
      </c>
      <c r="B887" s="16" t="s">
        <v>60</v>
      </c>
      <c r="C887" s="16" t="s">
        <v>1823</v>
      </c>
      <c r="D887" s="16" t="s">
        <v>1824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59</v>
      </c>
      <c r="B888" s="16" t="s">
        <v>60</v>
      </c>
      <c r="C888" s="16" t="s">
        <v>1825</v>
      </c>
      <c r="D888" s="16" t="s">
        <v>1826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59</v>
      </c>
      <c r="B889" s="16" t="s">
        <v>60</v>
      </c>
      <c r="C889" s="16" t="s">
        <v>1827</v>
      </c>
      <c r="D889" s="16" t="s">
        <v>1828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59</v>
      </c>
      <c r="B890" s="16" t="s">
        <v>60</v>
      </c>
      <c r="C890" s="16" t="s">
        <v>1829</v>
      </c>
      <c r="D890" s="16" t="s">
        <v>1830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59</v>
      </c>
      <c r="B891" s="16" t="s">
        <v>60</v>
      </c>
      <c r="C891" s="16" t="s">
        <v>1831</v>
      </c>
      <c r="D891" s="16" t="s">
        <v>1832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59</v>
      </c>
      <c r="B892" s="16" t="s">
        <v>60</v>
      </c>
      <c r="C892" s="16" t="s">
        <v>1833</v>
      </c>
      <c r="D892" s="16" t="s">
        <v>1834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59</v>
      </c>
      <c r="B893" s="16" t="s">
        <v>60</v>
      </c>
      <c r="C893" s="16" t="s">
        <v>1835</v>
      </c>
      <c r="D893" s="16" t="s">
        <v>1836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59</v>
      </c>
      <c r="B894" s="16" t="s">
        <v>60</v>
      </c>
      <c r="C894" s="16" t="s">
        <v>1837</v>
      </c>
      <c r="D894" s="16" t="s">
        <v>1838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59</v>
      </c>
      <c r="B895" s="16" t="s">
        <v>60</v>
      </c>
      <c r="C895" s="16" t="s">
        <v>1839</v>
      </c>
      <c r="D895" s="16" t="s">
        <v>1840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59</v>
      </c>
      <c r="B896" s="16" t="s">
        <v>60</v>
      </c>
      <c r="C896" s="16" t="s">
        <v>1841</v>
      </c>
      <c r="D896" s="16" t="s">
        <v>1842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59</v>
      </c>
      <c r="B897" s="16" t="s">
        <v>60</v>
      </c>
      <c r="C897" s="16" t="s">
        <v>1843</v>
      </c>
      <c r="D897" s="16" t="s">
        <v>1844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59</v>
      </c>
      <c r="B898" s="16" t="s">
        <v>60</v>
      </c>
      <c r="C898" s="16" t="s">
        <v>1845</v>
      </c>
      <c r="D898" s="16" t="s">
        <v>1846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59</v>
      </c>
      <c r="B899" s="16" t="s">
        <v>60</v>
      </c>
      <c r="C899" s="16" t="s">
        <v>1847</v>
      </c>
      <c r="D899" s="16" t="s">
        <v>1848</v>
      </c>
    </row>
    <row r="900" spans="1:65">
      <c r="A900" s="16" t="s">
        <v>59</v>
      </c>
      <c r="B900" s="16" t="s">
        <v>60</v>
      </c>
      <c r="C900" s="16" t="s">
        <v>1849</v>
      </c>
      <c r="D900" s="16" t="s">
        <v>1850</v>
      </c>
    </row>
    <row r="901" spans="1:65">
      <c r="A901" s="16" t="s">
        <v>59</v>
      </c>
      <c r="B901" s="16" t="s">
        <v>60</v>
      </c>
      <c r="C901" s="16" t="s">
        <v>1851</v>
      </c>
      <c r="D901" s="16" t="s">
        <v>1852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59</v>
      </c>
      <c r="B902" s="16" t="s">
        <v>60</v>
      </c>
      <c r="C902" s="16" t="s">
        <v>1853</v>
      </c>
      <c r="D902" s="16" t="s">
        <v>1854</v>
      </c>
    </row>
    <row r="903" spans="1:65">
      <c r="A903" s="16" t="s">
        <v>59</v>
      </c>
      <c r="B903" s="16" t="s">
        <v>60</v>
      </c>
      <c r="C903" s="16" t="s">
        <v>1855</v>
      </c>
      <c r="D903" s="16" t="s">
        <v>1856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59</v>
      </c>
      <c r="B904" s="16" t="s">
        <v>60</v>
      </c>
      <c r="C904" s="16" t="s">
        <v>1857</v>
      </c>
      <c r="D904" s="16" t="s">
        <v>1858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59</v>
      </c>
      <c r="B905" s="16" t="s">
        <v>60</v>
      </c>
      <c r="C905" s="16" t="s">
        <v>1859</v>
      </c>
      <c r="D905" s="16" t="s">
        <v>1860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59</v>
      </c>
      <c r="B906" s="16" t="s">
        <v>60</v>
      </c>
      <c r="C906" s="16" t="s">
        <v>1861</v>
      </c>
      <c r="D906" s="16" t="s">
        <v>1862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59</v>
      </c>
      <c r="B907" s="16" t="s">
        <v>60</v>
      </c>
      <c r="C907" s="16" t="s">
        <v>1863</v>
      </c>
      <c r="D907" s="16" t="s">
        <v>1864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59</v>
      </c>
      <c r="B908" s="16" t="s">
        <v>60</v>
      </c>
      <c r="C908" s="16" t="s">
        <v>1865</v>
      </c>
      <c r="D908" s="16" t="s">
        <v>1866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59</v>
      </c>
      <c r="B909" s="16" t="s">
        <v>60</v>
      </c>
      <c r="C909" s="16" t="s">
        <v>1867</v>
      </c>
      <c r="D909" s="16" t="s">
        <v>1868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59</v>
      </c>
      <c r="B910" s="16" t="s">
        <v>60</v>
      </c>
      <c r="C910" s="16" t="s">
        <v>1869</v>
      </c>
      <c r="D910" s="16" t="s">
        <v>1870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59</v>
      </c>
      <c r="B911" s="16" t="s">
        <v>60</v>
      </c>
      <c r="C911" s="16" t="s">
        <v>1871</v>
      </c>
      <c r="D911" s="16" t="s">
        <v>1872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59</v>
      </c>
      <c r="B912" s="16" t="s">
        <v>60</v>
      </c>
      <c r="C912" s="16" t="s">
        <v>1873</v>
      </c>
      <c r="D912" s="16" t="s">
        <v>1874</v>
      </c>
      <c r="AS912" s="16">
        <v>12.01427</v>
      </c>
      <c r="AX912" s="16">
        <v>5.8</v>
      </c>
    </row>
    <row r="913" spans="1:64">
      <c r="A913" s="16" t="s">
        <v>59</v>
      </c>
      <c r="B913" s="16" t="s">
        <v>60</v>
      </c>
      <c r="C913" s="16" t="s">
        <v>1875</v>
      </c>
      <c r="D913" s="16" t="s">
        <v>1876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59</v>
      </c>
      <c r="B914" s="16" t="s">
        <v>60</v>
      </c>
      <c r="C914" s="16" t="s">
        <v>1877</v>
      </c>
      <c r="D914" s="16" t="s">
        <v>1878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59</v>
      </c>
      <c r="B915" s="16" t="s">
        <v>60</v>
      </c>
      <c r="C915" s="16" t="s">
        <v>1879</v>
      </c>
      <c r="D915" s="16" t="s">
        <v>1880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59</v>
      </c>
      <c r="B916" s="16" t="s">
        <v>60</v>
      </c>
      <c r="C916" s="16" t="s">
        <v>1881</v>
      </c>
      <c r="D916" s="16" t="s">
        <v>1882</v>
      </c>
    </row>
    <row r="917" spans="1:64">
      <c r="A917" s="16" t="s">
        <v>59</v>
      </c>
      <c r="B917" s="16" t="s">
        <v>60</v>
      </c>
      <c r="C917" s="16" t="s">
        <v>1883</v>
      </c>
      <c r="D917" s="16" t="s">
        <v>1884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59</v>
      </c>
      <c r="B918" s="16" t="s">
        <v>60</v>
      </c>
      <c r="C918" s="16" t="s">
        <v>1885</v>
      </c>
      <c r="D918" s="16" t="s">
        <v>1886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59</v>
      </c>
      <c r="B919" s="16" t="s">
        <v>60</v>
      </c>
      <c r="C919" s="16" t="s">
        <v>1887</v>
      </c>
      <c r="D919" s="16" t="s">
        <v>1888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59</v>
      </c>
      <c r="B920" s="16" t="s">
        <v>60</v>
      </c>
      <c r="C920" s="16" t="s">
        <v>1889</v>
      </c>
      <c r="D920" s="16" t="s">
        <v>1890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59</v>
      </c>
      <c r="B921" s="16" t="s">
        <v>60</v>
      </c>
      <c r="C921" s="16" t="s">
        <v>1891</v>
      </c>
      <c r="D921" s="16" t="s">
        <v>1892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59</v>
      </c>
      <c r="B922" s="16" t="s">
        <v>60</v>
      </c>
      <c r="C922" s="16" t="s">
        <v>1893</v>
      </c>
      <c r="D922" s="16" t="s">
        <v>1894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59</v>
      </c>
      <c r="B923" s="16" t="s">
        <v>60</v>
      </c>
      <c r="C923" s="16" t="s">
        <v>1895</v>
      </c>
      <c r="D923" s="16" t="s">
        <v>1896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59</v>
      </c>
      <c r="B924" s="16" t="s">
        <v>60</v>
      </c>
      <c r="C924" s="16" t="s">
        <v>1897</v>
      </c>
      <c r="D924" s="16" t="s">
        <v>1898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59</v>
      </c>
      <c r="B925" s="16" t="s">
        <v>60</v>
      </c>
      <c r="C925" s="16" t="s">
        <v>1899</v>
      </c>
      <c r="D925" s="16" t="s">
        <v>1900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59</v>
      </c>
      <c r="B926" s="16" t="s">
        <v>60</v>
      </c>
      <c r="C926" s="16" t="s">
        <v>1901</v>
      </c>
      <c r="D926" s="16" t="s">
        <v>1902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59</v>
      </c>
      <c r="B927" s="16" t="s">
        <v>60</v>
      </c>
      <c r="C927" s="16" t="s">
        <v>1903</v>
      </c>
      <c r="D927" s="16" t="s">
        <v>1904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59</v>
      </c>
      <c r="B928" s="16" t="s">
        <v>60</v>
      </c>
      <c r="C928" s="16" t="s">
        <v>1905</v>
      </c>
      <c r="D928" s="16" t="s">
        <v>1906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59</v>
      </c>
      <c r="B929" s="16" t="s">
        <v>60</v>
      </c>
      <c r="C929" s="16" t="s">
        <v>1907</v>
      </c>
      <c r="D929" s="16" t="s">
        <v>1908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59</v>
      </c>
      <c r="B930" s="16" t="s">
        <v>60</v>
      </c>
      <c r="C930" s="16" t="s">
        <v>1909</v>
      </c>
      <c r="D930" s="16" t="s">
        <v>1910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59</v>
      </c>
      <c r="B931" s="16" t="s">
        <v>60</v>
      </c>
      <c r="C931" s="16" t="s">
        <v>1911</v>
      </c>
      <c r="D931" s="16" t="s">
        <v>1912</v>
      </c>
      <c r="BK931" s="16">
        <v>88.532560000000004</v>
      </c>
    </row>
    <row r="932" spans="1:65">
      <c r="A932" s="16" t="s">
        <v>59</v>
      </c>
      <c r="B932" s="16" t="s">
        <v>60</v>
      </c>
      <c r="C932" s="16" t="s">
        <v>1913</v>
      </c>
      <c r="D932" s="16" t="s">
        <v>1914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59</v>
      </c>
      <c r="B933" s="16" t="s">
        <v>60</v>
      </c>
      <c r="C933" s="16" t="s">
        <v>1915</v>
      </c>
      <c r="D933" s="16" t="s">
        <v>1916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59</v>
      </c>
      <c r="B934" s="16" t="s">
        <v>60</v>
      </c>
      <c r="C934" s="16" t="s">
        <v>1917</v>
      </c>
      <c r="D934" s="16" t="s">
        <v>1918</v>
      </c>
    </row>
    <row r="935" spans="1:65">
      <c r="A935" s="16" t="s">
        <v>59</v>
      </c>
      <c r="B935" s="16" t="s">
        <v>60</v>
      </c>
      <c r="C935" s="16" t="s">
        <v>1919</v>
      </c>
      <c r="D935" s="16" t="s">
        <v>1920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59</v>
      </c>
      <c r="B936" s="16" t="s">
        <v>60</v>
      </c>
      <c r="C936" s="16" t="s">
        <v>1921</v>
      </c>
      <c r="D936" s="16" t="s">
        <v>1922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59</v>
      </c>
      <c r="B937" s="16" t="s">
        <v>60</v>
      </c>
      <c r="C937" s="16" t="s">
        <v>1923</v>
      </c>
      <c r="D937" s="16" t="s">
        <v>1924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59</v>
      </c>
      <c r="B938" s="16" t="s">
        <v>60</v>
      </c>
      <c r="C938" s="16" t="s">
        <v>1925</v>
      </c>
      <c r="D938" s="16" t="s">
        <v>1926</v>
      </c>
      <c r="BH938" s="16">
        <v>17.3805729739952</v>
      </c>
    </row>
    <row r="939" spans="1:65">
      <c r="A939" s="16" t="s">
        <v>59</v>
      </c>
      <c r="B939" s="16" t="s">
        <v>60</v>
      </c>
      <c r="C939" s="16" t="s">
        <v>1927</v>
      </c>
      <c r="D939" s="16" t="s">
        <v>1928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59</v>
      </c>
      <c r="B940" s="16" t="s">
        <v>60</v>
      </c>
      <c r="C940" s="16" t="s">
        <v>1929</v>
      </c>
      <c r="D940" s="16" t="s">
        <v>1930</v>
      </c>
      <c r="BJ940" s="16">
        <v>13513.397268115399</v>
      </c>
    </row>
    <row r="941" spans="1:65">
      <c r="A941" s="16" t="s">
        <v>59</v>
      </c>
      <c r="B941" s="16" t="s">
        <v>60</v>
      </c>
      <c r="C941" s="16" t="s">
        <v>1931</v>
      </c>
      <c r="D941" s="16" t="s">
        <v>1932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59</v>
      </c>
      <c r="B942" s="16" t="s">
        <v>60</v>
      </c>
      <c r="C942" s="16" t="s">
        <v>1933</v>
      </c>
      <c r="D942" s="16" t="s">
        <v>1934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59</v>
      </c>
      <c r="B943" s="16" t="s">
        <v>60</v>
      </c>
      <c r="C943" s="16" t="s">
        <v>1935</v>
      </c>
      <c r="D943" s="16" t="s">
        <v>1936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59</v>
      </c>
      <c r="B944" s="16" t="s">
        <v>60</v>
      </c>
      <c r="C944" s="16" t="s">
        <v>1937</v>
      </c>
      <c r="D944" s="16" t="s">
        <v>1938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59</v>
      </c>
      <c r="B945" s="16" t="s">
        <v>60</v>
      </c>
      <c r="C945" s="16" t="s">
        <v>1939</v>
      </c>
      <c r="D945" s="16" t="s">
        <v>1940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59</v>
      </c>
      <c r="B946" s="16" t="s">
        <v>60</v>
      </c>
      <c r="C946" s="16" t="s">
        <v>1941</v>
      </c>
      <c r="D946" s="16" t="s">
        <v>1942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59</v>
      </c>
      <c r="B947" s="16" t="s">
        <v>60</v>
      </c>
      <c r="C947" s="16" t="s">
        <v>1943</v>
      </c>
      <c r="D947" s="16" t="s">
        <v>1944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59</v>
      </c>
      <c r="B948" s="16" t="s">
        <v>60</v>
      </c>
      <c r="C948" s="16" t="s">
        <v>1945</v>
      </c>
      <c r="D948" s="16" t="s">
        <v>1946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59</v>
      </c>
      <c r="B949" s="16" t="s">
        <v>60</v>
      </c>
      <c r="C949" s="16" t="s">
        <v>1947</v>
      </c>
      <c r="D949" s="16" t="s">
        <v>1948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59</v>
      </c>
      <c r="B950" s="16" t="s">
        <v>60</v>
      </c>
      <c r="C950" s="16" t="s">
        <v>1949</v>
      </c>
      <c r="D950" s="16" t="s">
        <v>1950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59</v>
      </c>
      <c r="B951" s="16" t="s">
        <v>60</v>
      </c>
      <c r="C951" s="16" t="s">
        <v>1951</v>
      </c>
      <c r="D951" s="16" t="s">
        <v>1952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59</v>
      </c>
      <c r="B952" s="16" t="s">
        <v>60</v>
      </c>
      <c r="C952" s="16" t="s">
        <v>1953</v>
      </c>
      <c r="D952" s="16" t="s">
        <v>1954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59</v>
      </c>
      <c r="B953" s="16" t="s">
        <v>60</v>
      </c>
      <c r="C953" s="16" t="s">
        <v>1955</v>
      </c>
      <c r="D953" s="16" t="s">
        <v>1956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59</v>
      </c>
      <c r="B954" s="16" t="s">
        <v>60</v>
      </c>
      <c r="C954" s="16" t="s">
        <v>1957</v>
      </c>
      <c r="D954" s="16" t="s">
        <v>1958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59</v>
      </c>
      <c r="B955" s="16" t="s">
        <v>60</v>
      </c>
      <c r="C955" s="16" t="s">
        <v>1959</v>
      </c>
      <c r="D955" s="16" t="s">
        <v>1960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59</v>
      </c>
      <c r="B956" s="16" t="s">
        <v>60</v>
      </c>
      <c r="C956" s="16" t="s">
        <v>1961</v>
      </c>
      <c r="D956" s="16" t="s">
        <v>1962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59</v>
      </c>
      <c r="B957" s="16" t="s">
        <v>60</v>
      </c>
      <c r="C957" s="16" t="s">
        <v>1963</v>
      </c>
      <c r="D957" s="16" t="s">
        <v>1964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59</v>
      </c>
      <c r="B958" s="16" t="s">
        <v>60</v>
      </c>
      <c r="C958" s="16" t="s">
        <v>1965</v>
      </c>
      <c r="D958" s="16" t="s">
        <v>1966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59</v>
      </c>
      <c r="B959" s="16" t="s">
        <v>60</v>
      </c>
      <c r="C959" s="16" t="s">
        <v>1967</v>
      </c>
      <c r="D959" s="16" t="s">
        <v>1968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59</v>
      </c>
      <c r="B960" s="16" t="s">
        <v>60</v>
      </c>
      <c r="C960" s="16" t="s">
        <v>1969</v>
      </c>
      <c r="D960" s="16" t="s">
        <v>1970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59</v>
      </c>
      <c r="B961" s="16" t="s">
        <v>60</v>
      </c>
      <c r="C961" s="16" t="s">
        <v>1971</v>
      </c>
      <c r="D961" s="16" t="s">
        <v>1972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59</v>
      </c>
      <c r="B962" s="16" t="s">
        <v>60</v>
      </c>
      <c r="C962" s="16" t="s">
        <v>1973</v>
      </c>
      <c r="D962" s="16" t="s">
        <v>1974</v>
      </c>
      <c r="AY962" s="16">
        <v>93.6</v>
      </c>
    </row>
    <row r="963" spans="1:65">
      <c r="A963" s="16" t="s">
        <v>59</v>
      </c>
      <c r="B963" s="16" t="s">
        <v>60</v>
      </c>
      <c r="C963" s="16" t="s">
        <v>1975</v>
      </c>
      <c r="D963" s="16" t="s">
        <v>1976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59</v>
      </c>
      <c r="B964" s="16" t="s">
        <v>60</v>
      </c>
      <c r="C964" s="16" t="s">
        <v>1977</v>
      </c>
      <c r="D964" s="16" t="s">
        <v>1978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59</v>
      </c>
      <c r="B965" s="16" t="s">
        <v>60</v>
      </c>
      <c r="C965" s="16" t="s">
        <v>1979</v>
      </c>
      <c r="D965" s="16" t="s">
        <v>1980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59</v>
      </c>
      <c r="B966" s="16" t="s">
        <v>60</v>
      </c>
      <c r="C966" s="16" t="s">
        <v>1981</v>
      </c>
      <c r="D966" s="16" t="s">
        <v>1982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59</v>
      </c>
      <c r="B967" s="16" t="s">
        <v>60</v>
      </c>
      <c r="C967" s="16" t="s">
        <v>1983</v>
      </c>
      <c r="D967" s="16" t="s">
        <v>1984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59</v>
      </c>
      <c r="B968" s="16" t="s">
        <v>60</v>
      </c>
      <c r="C968" s="16" t="s">
        <v>1985</v>
      </c>
      <c r="D968" s="16" t="s">
        <v>1986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59</v>
      </c>
      <c r="B969" s="16" t="s">
        <v>60</v>
      </c>
      <c r="C969" s="16" t="s">
        <v>1987</v>
      </c>
      <c r="D969" s="16" t="s">
        <v>1988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59</v>
      </c>
      <c r="B970" s="16" t="s">
        <v>60</v>
      </c>
      <c r="C970" s="16" t="s">
        <v>1989</v>
      </c>
      <c r="D970" s="16" t="s">
        <v>1990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59</v>
      </c>
      <c r="B971" s="16" t="s">
        <v>60</v>
      </c>
      <c r="C971" s="16" t="s">
        <v>1991</v>
      </c>
      <c r="D971" s="16" t="s">
        <v>1992</v>
      </c>
    </row>
    <row r="972" spans="1:65">
      <c r="A972" s="16" t="s">
        <v>59</v>
      </c>
      <c r="B972" s="16" t="s">
        <v>60</v>
      </c>
      <c r="C972" s="16" t="s">
        <v>1993</v>
      </c>
      <c r="D972" s="16" t="s">
        <v>1994</v>
      </c>
      <c r="AX972" s="16">
        <v>16.399999999999999</v>
      </c>
    </row>
    <row r="973" spans="1:65">
      <c r="A973" s="16" t="s">
        <v>59</v>
      </c>
      <c r="B973" s="16" t="s">
        <v>60</v>
      </c>
      <c r="C973" s="16" t="s">
        <v>1995</v>
      </c>
      <c r="D973" s="16" t="s">
        <v>1996</v>
      </c>
      <c r="AX973" s="16">
        <v>7.4</v>
      </c>
    </row>
    <row r="974" spans="1:65">
      <c r="A974" s="16" t="s">
        <v>59</v>
      </c>
      <c r="B974" s="16" t="s">
        <v>60</v>
      </c>
      <c r="C974" s="16" t="s">
        <v>1997</v>
      </c>
      <c r="D974" s="16" t="s">
        <v>1998</v>
      </c>
      <c r="AX974" s="16">
        <v>92.1</v>
      </c>
    </row>
    <row r="975" spans="1:65">
      <c r="A975" s="16" t="s">
        <v>59</v>
      </c>
      <c r="B975" s="16" t="s">
        <v>60</v>
      </c>
      <c r="C975" s="16" t="s">
        <v>1999</v>
      </c>
      <c r="D975" s="16" t="s">
        <v>2000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59</v>
      </c>
      <c r="B976" s="16" t="s">
        <v>60</v>
      </c>
      <c r="C976" s="16" t="s">
        <v>2001</v>
      </c>
      <c r="D976" s="16" t="s">
        <v>2002</v>
      </c>
      <c r="AX976" s="16">
        <v>91.9</v>
      </c>
    </row>
    <row r="977" spans="1:64">
      <c r="A977" s="16" t="s">
        <v>59</v>
      </c>
      <c r="B977" s="16" t="s">
        <v>60</v>
      </c>
      <c r="C977" s="16" t="s">
        <v>2003</v>
      </c>
      <c r="D977" s="16" t="s">
        <v>2004</v>
      </c>
    </row>
    <row r="978" spans="1:64">
      <c r="A978" s="16" t="s">
        <v>59</v>
      </c>
      <c r="B978" s="16" t="s">
        <v>60</v>
      </c>
      <c r="C978" s="16" t="s">
        <v>2005</v>
      </c>
      <c r="D978" s="16" t="s">
        <v>2006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59</v>
      </c>
      <c r="B979" s="16" t="s">
        <v>60</v>
      </c>
      <c r="C979" s="16" t="s">
        <v>2007</v>
      </c>
      <c r="D979" s="16" t="s">
        <v>2008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59</v>
      </c>
      <c r="B980" s="16" t="s">
        <v>60</v>
      </c>
      <c r="C980" s="16" t="s">
        <v>2009</v>
      </c>
      <c r="D980" s="16" t="s">
        <v>2010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59</v>
      </c>
      <c r="B981" s="16" t="s">
        <v>60</v>
      </c>
      <c r="C981" s="16" t="s">
        <v>2011</v>
      </c>
      <c r="D981" s="16" t="s">
        <v>2012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59</v>
      </c>
      <c r="B982" s="16" t="s">
        <v>60</v>
      </c>
      <c r="C982" s="16" t="s">
        <v>2013</v>
      </c>
      <c r="D982" s="16" t="s">
        <v>2014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59</v>
      </c>
      <c r="B983" s="16" t="s">
        <v>60</v>
      </c>
      <c r="C983" s="16" t="s">
        <v>2015</v>
      </c>
      <c r="D983" s="16" t="s">
        <v>2016</v>
      </c>
      <c r="AS983" s="16">
        <v>36</v>
      </c>
      <c r="AY983" s="16">
        <v>32.9</v>
      </c>
    </row>
    <row r="984" spans="1:64">
      <c r="A984" s="16" t="s">
        <v>59</v>
      </c>
      <c r="B984" s="16" t="s">
        <v>60</v>
      </c>
      <c r="C984" s="16" t="s">
        <v>2017</v>
      </c>
      <c r="D984" s="16" t="s">
        <v>2018</v>
      </c>
      <c r="AS984" s="16">
        <v>1</v>
      </c>
    </row>
    <row r="985" spans="1:64">
      <c r="A985" s="16" t="s">
        <v>59</v>
      </c>
      <c r="B985" s="16" t="s">
        <v>60</v>
      </c>
      <c r="C985" s="16" t="s">
        <v>2019</v>
      </c>
      <c r="D985" s="16" t="s">
        <v>2020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59</v>
      </c>
      <c r="B986" s="16" t="s">
        <v>60</v>
      </c>
      <c r="C986" s="16" t="s">
        <v>2021</v>
      </c>
      <c r="D986" s="16" t="s">
        <v>2022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59</v>
      </c>
      <c r="B987" s="16" t="s">
        <v>60</v>
      </c>
      <c r="C987" s="16" t="s">
        <v>2023</v>
      </c>
      <c r="D987" s="16" t="s">
        <v>2024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59</v>
      </c>
      <c r="B988" s="16" t="s">
        <v>60</v>
      </c>
      <c r="C988" s="16" t="s">
        <v>2025</v>
      </c>
      <c r="D988" s="16" t="s">
        <v>2026</v>
      </c>
      <c r="AY988" s="16">
        <v>12.1</v>
      </c>
    </row>
    <row r="989" spans="1:64">
      <c r="A989" s="16" t="s">
        <v>59</v>
      </c>
      <c r="B989" s="16" t="s">
        <v>60</v>
      </c>
      <c r="C989" s="16" t="s">
        <v>2027</v>
      </c>
      <c r="D989" s="16" t="s">
        <v>2028</v>
      </c>
    </row>
    <row r="990" spans="1:64">
      <c r="A990" s="16" t="s">
        <v>59</v>
      </c>
      <c r="B990" s="16" t="s">
        <v>60</v>
      </c>
      <c r="C990" s="16" t="s">
        <v>2029</v>
      </c>
      <c r="D990" s="16" t="s">
        <v>2030</v>
      </c>
      <c r="BF990" s="16">
        <v>0</v>
      </c>
      <c r="BG990" s="16">
        <v>0</v>
      </c>
      <c r="BH990" s="16">
        <v>0</v>
      </c>
    </row>
    <row r="991" spans="1:64">
      <c r="A991" s="16" t="s">
        <v>59</v>
      </c>
      <c r="B991" s="16" t="s">
        <v>60</v>
      </c>
      <c r="C991" s="16" t="s">
        <v>2031</v>
      </c>
      <c r="D991" s="16" t="s">
        <v>2032</v>
      </c>
    </row>
    <row r="992" spans="1:64">
      <c r="A992" s="16" t="s">
        <v>59</v>
      </c>
      <c r="B992" s="16" t="s">
        <v>60</v>
      </c>
      <c r="C992" s="16" t="s">
        <v>2033</v>
      </c>
      <c r="D992" s="16" t="s">
        <v>2034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59</v>
      </c>
      <c r="B993" s="16" t="s">
        <v>60</v>
      </c>
      <c r="C993" s="16" t="s">
        <v>2035</v>
      </c>
      <c r="D993" s="16" t="s">
        <v>2036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59</v>
      </c>
      <c r="B994" s="16" t="s">
        <v>60</v>
      </c>
      <c r="C994" s="16" t="s">
        <v>2037</v>
      </c>
      <c r="D994" s="16" t="s">
        <v>2038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59</v>
      </c>
      <c r="B995" s="16" t="s">
        <v>60</v>
      </c>
      <c r="C995" s="16" t="s">
        <v>2039</v>
      </c>
      <c r="D995" s="16" t="s">
        <v>2040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59</v>
      </c>
      <c r="B996" s="16" t="s">
        <v>60</v>
      </c>
      <c r="C996" s="16" t="s">
        <v>2041</v>
      </c>
      <c r="D996" s="16" t="s">
        <v>2042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59</v>
      </c>
      <c r="B997" s="16" t="s">
        <v>60</v>
      </c>
      <c r="C997" s="16" t="s">
        <v>2043</v>
      </c>
      <c r="D997" s="16" t="s">
        <v>2044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59</v>
      </c>
      <c r="B998" s="16" t="s">
        <v>60</v>
      </c>
      <c r="C998" s="16" t="s">
        <v>2045</v>
      </c>
      <c r="D998" s="16" t="s">
        <v>2046</v>
      </c>
      <c r="BH998" s="16">
        <v>53.574143041739298</v>
      </c>
    </row>
    <row r="999" spans="1:65">
      <c r="A999" s="16" t="s">
        <v>59</v>
      </c>
      <c r="B999" s="16" t="s">
        <v>60</v>
      </c>
      <c r="C999" s="16" t="s">
        <v>2047</v>
      </c>
      <c r="D999" s="16" t="s">
        <v>2048</v>
      </c>
      <c r="BH999" s="16">
        <v>3.5194395297096102</v>
      </c>
    </row>
    <row r="1000" spans="1:65">
      <c r="A1000" s="16" t="s">
        <v>59</v>
      </c>
      <c r="B1000" s="16" t="s">
        <v>60</v>
      </c>
      <c r="C1000" s="16" t="s">
        <v>2049</v>
      </c>
      <c r="D1000" s="16" t="s">
        <v>2050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59</v>
      </c>
      <c r="B1001" s="16" t="s">
        <v>60</v>
      </c>
      <c r="C1001" s="16" t="s">
        <v>2051</v>
      </c>
      <c r="D1001" s="16" t="s">
        <v>2052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59</v>
      </c>
      <c r="B1002" s="16" t="s">
        <v>60</v>
      </c>
      <c r="C1002" s="16" t="s">
        <v>2053</v>
      </c>
      <c r="D1002" s="16" t="s">
        <v>2054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59</v>
      </c>
      <c r="B1003" s="16" t="s">
        <v>60</v>
      </c>
      <c r="C1003" s="16" t="s">
        <v>2055</v>
      </c>
      <c r="D1003" s="16" t="s">
        <v>2056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59</v>
      </c>
      <c r="B1004" s="16" t="s">
        <v>60</v>
      </c>
      <c r="C1004" s="16" t="s">
        <v>2057</v>
      </c>
      <c r="D1004" s="16" t="s">
        <v>2058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59</v>
      </c>
      <c r="B1005" s="16" t="s">
        <v>60</v>
      </c>
      <c r="C1005" s="16" t="s">
        <v>2059</v>
      </c>
      <c r="D1005" s="16" t="s">
        <v>2060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59</v>
      </c>
      <c r="B1006" s="16" t="s">
        <v>60</v>
      </c>
      <c r="C1006" s="16" t="s">
        <v>2061</v>
      </c>
      <c r="D1006" s="16" t="s">
        <v>2062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59</v>
      </c>
      <c r="B1007" s="16" t="s">
        <v>60</v>
      </c>
      <c r="C1007" s="16" t="s">
        <v>2063</v>
      </c>
      <c r="D1007" s="16" t="s">
        <v>2064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59</v>
      </c>
      <c r="B1008" s="16" t="s">
        <v>60</v>
      </c>
      <c r="C1008" s="16" t="s">
        <v>2065</v>
      </c>
      <c r="D1008" s="16" t="s">
        <v>2066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59</v>
      </c>
      <c r="B1009" s="16" t="s">
        <v>60</v>
      </c>
      <c r="C1009" s="16" t="s">
        <v>2067</v>
      </c>
      <c r="D1009" s="16" t="s">
        <v>2068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59</v>
      </c>
      <c r="B1010" s="16" t="s">
        <v>60</v>
      </c>
      <c r="C1010" s="16" t="s">
        <v>2069</v>
      </c>
      <c r="D1010" s="16" t="s">
        <v>2070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59</v>
      </c>
      <c r="B1011" s="16" t="s">
        <v>60</v>
      </c>
      <c r="C1011" s="16" t="s">
        <v>2071</v>
      </c>
      <c r="D1011" s="16" t="s">
        <v>2072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59</v>
      </c>
      <c r="B1012" s="16" t="s">
        <v>60</v>
      </c>
      <c r="C1012" s="16" t="s">
        <v>2073</v>
      </c>
      <c r="D1012" s="16" t="s">
        <v>2074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59</v>
      </c>
      <c r="B1013" s="16" t="s">
        <v>60</v>
      </c>
      <c r="C1013" s="16" t="s">
        <v>2075</v>
      </c>
      <c r="D1013" s="16" t="s">
        <v>2076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59</v>
      </c>
      <c r="B1014" s="16" t="s">
        <v>60</v>
      </c>
      <c r="C1014" s="16" t="s">
        <v>2077</v>
      </c>
      <c r="D1014" s="16" t="s">
        <v>2078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59</v>
      </c>
      <c r="B1015" s="16" t="s">
        <v>60</v>
      </c>
      <c r="C1015" s="16" t="s">
        <v>2079</v>
      </c>
      <c r="D1015" s="16" t="s">
        <v>2080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59</v>
      </c>
      <c r="B1016" s="16" t="s">
        <v>60</v>
      </c>
      <c r="C1016" s="16" t="s">
        <v>2081</v>
      </c>
      <c r="D1016" s="16" t="s">
        <v>2082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59</v>
      </c>
      <c r="B1017" s="16" t="s">
        <v>60</v>
      </c>
      <c r="C1017" s="16" t="s">
        <v>2083</v>
      </c>
      <c r="D1017" s="16" t="s">
        <v>2084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59</v>
      </c>
      <c r="B1018" s="16" t="s">
        <v>60</v>
      </c>
      <c r="C1018" s="16" t="s">
        <v>2085</v>
      </c>
      <c r="D1018" s="16" t="s">
        <v>2086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59</v>
      </c>
      <c r="B1019" s="16" t="s">
        <v>60</v>
      </c>
      <c r="C1019" s="16" t="s">
        <v>2087</v>
      </c>
      <c r="D1019" s="16" t="s">
        <v>2088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59</v>
      </c>
      <c r="B1020" s="16" t="s">
        <v>60</v>
      </c>
      <c r="C1020" s="16" t="s">
        <v>2089</v>
      </c>
      <c r="D1020" s="16" t="s">
        <v>2090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59</v>
      </c>
      <c r="B1021" s="16" t="s">
        <v>60</v>
      </c>
      <c r="C1021" s="16" t="s">
        <v>2091</v>
      </c>
      <c r="D1021" s="16" t="s">
        <v>2092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59</v>
      </c>
      <c r="B1022" s="16" t="s">
        <v>60</v>
      </c>
      <c r="C1022" s="16" t="s">
        <v>2093</v>
      </c>
      <c r="D1022" s="16" t="s">
        <v>2094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59</v>
      </c>
      <c r="B1023" s="16" t="s">
        <v>60</v>
      </c>
      <c r="C1023" s="16" t="s">
        <v>2095</v>
      </c>
      <c r="D1023" s="16" t="s">
        <v>2096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59</v>
      </c>
      <c r="B1024" s="16" t="s">
        <v>60</v>
      </c>
      <c r="C1024" s="16" t="s">
        <v>2097</v>
      </c>
      <c r="D1024" s="16" t="s">
        <v>2098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59</v>
      </c>
      <c r="B1025" s="16" t="s">
        <v>60</v>
      </c>
      <c r="C1025" s="16" t="s">
        <v>2099</v>
      </c>
      <c r="D1025" s="16" t="s">
        <v>2100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59</v>
      </c>
      <c r="B1026" s="16" t="s">
        <v>60</v>
      </c>
      <c r="C1026" s="16" t="s">
        <v>2101</v>
      </c>
      <c r="D1026" s="16" t="s">
        <v>2102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59</v>
      </c>
      <c r="B1027" s="16" t="s">
        <v>60</v>
      </c>
      <c r="C1027" s="16" t="s">
        <v>2103</v>
      </c>
      <c r="D1027" s="16" t="s">
        <v>2104</v>
      </c>
    </row>
    <row r="1028" spans="1:65">
      <c r="A1028" s="16" t="s">
        <v>59</v>
      </c>
      <c r="B1028" s="16" t="s">
        <v>60</v>
      </c>
      <c r="C1028" s="16" t="s">
        <v>2105</v>
      </c>
      <c r="D1028" s="16" t="s">
        <v>2106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59</v>
      </c>
      <c r="B1029" s="16" t="s">
        <v>60</v>
      </c>
      <c r="C1029" s="16" t="s">
        <v>2107</v>
      </c>
      <c r="D1029" s="16" t="s">
        <v>2108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59</v>
      </c>
      <c r="B1030" s="16" t="s">
        <v>60</v>
      </c>
      <c r="C1030" s="16" t="s">
        <v>2109</v>
      </c>
      <c r="D1030" s="16" t="s">
        <v>2110</v>
      </c>
      <c r="AS1030" s="16">
        <v>9.7298390000000001</v>
      </c>
      <c r="AX1030" s="16">
        <v>5.2</v>
      </c>
    </row>
    <row r="1031" spans="1:65">
      <c r="A1031" s="16" t="s">
        <v>59</v>
      </c>
      <c r="B1031" s="16" t="s">
        <v>60</v>
      </c>
      <c r="C1031" s="16" t="s">
        <v>2111</v>
      </c>
      <c r="D1031" s="16" t="s">
        <v>2112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59</v>
      </c>
      <c r="B1032" s="16" t="s">
        <v>60</v>
      </c>
      <c r="C1032" s="16" t="s">
        <v>2113</v>
      </c>
      <c r="D1032" s="16" t="s">
        <v>2114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59</v>
      </c>
      <c r="B1033" s="16" t="s">
        <v>60</v>
      </c>
      <c r="C1033" s="16" t="s">
        <v>2115</v>
      </c>
      <c r="D1033" s="16" t="s">
        <v>2116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59</v>
      </c>
      <c r="B1034" s="16" t="s">
        <v>60</v>
      </c>
      <c r="C1034" s="16" t="s">
        <v>2117</v>
      </c>
      <c r="D1034" s="16" t="s">
        <v>2118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59</v>
      </c>
      <c r="B1035" s="16" t="s">
        <v>60</v>
      </c>
      <c r="C1035" s="16" t="s">
        <v>2119</v>
      </c>
      <c r="D1035" s="16" t="s">
        <v>2120</v>
      </c>
    </row>
    <row r="1036" spans="1:65">
      <c r="A1036" s="16" t="s">
        <v>59</v>
      </c>
      <c r="B1036" s="16" t="s">
        <v>60</v>
      </c>
      <c r="C1036" s="16" t="s">
        <v>2121</v>
      </c>
      <c r="D1036" s="16" t="s">
        <v>2122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59</v>
      </c>
      <c r="B1037" s="16" t="s">
        <v>60</v>
      </c>
      <c r="C1037" s="16" t="s">
        <v>2123</v>
      </c>
      <c r="D1037" s="16" t="s">
        <v>2124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59</v>
      </c>
      <c r="B1038" s="16" t="s">
        <v>60</v>
      </c>
      <c r="C1038" s="16" t="s">
        <v>2125</v>
      </c>
      <c r="D1038" s="16" t="s">
        <v>2126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59</v>
      </c>
      <c r="B1039" s="16" t="s">
        <v>60</v>
      </c>
      <c r="C1039" s="16" t="s">
        <v>2127</v>
      </c>
      <c r="D1039" s="16" t="s">
        <v>2128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59</v>
      </c>
      <c r="B1040" s="16" t="s">
        <v>60</v>
      </c>
      <c r="C1040" s="16" t="s">
        <v>2129</v>
      </c>
      <c r="D1040" s="16" t="s">
        <v>2130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59</v>
      </c>
      <c r="B1041" s="16" t="s">
        <v>60</v>
      </c>
      <c r="C1041" s="16" t="s">
        <v>2131</v>
      </c>
      <c r="D1041" s="16" t="s">
        <v>2132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59</v>
      </c>
      <c r="B1042" s="16" t="s">
        <v>60</v>
      </c>
      <c r="C1042" s="16" t="s">
        <v>2133</v>
      </c>
      <c r="D1042" s="16" t="s">
        <v>2134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59</v>
      </c>
      <c r="B1043" s="16" t="s">
        <v>60</v>
      </c>
      <c r="C1043" s="16" t="s">
        <v>2135</v>
      </c>
      <c r="D1043" s="16" t="s">
        <v>2136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59</v>
      </c>
      <c r="B1044" s="16" t="s">
        <v>60</v>
      </c>
      <c r="C1044" s="16" t="s">
        <v>2137</v>
      </c>
      <c r="D1044" s="16" t="s">
        <v>2138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59</v>
      </c>
      <c r="B1045" s="16" t="s">
        <v>60</v>
      </c>
      <c r="C1045" s="16" t="s">
        <v>2139</v>
      </c>
      <c r="D1045" s="16" t="s">
        <v>2140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59</v>
      </c>
      <c r="B1046" s="16" t="s">
        <v>60</v>
      </c>
      <c r="C1046" s="16" t="s">
        <v>2141</v>
      </c>
      <c r="D1046" s="16" t="s">
        <v>2142</v>
      </c>
      <c r="AY1046" s="16">
        <v>34.6</v>
      </c>
    </row>
    <row r="1047" spans="1:64">
      <c r="A1047" s="16" t="s">
        <v>59</v>
      </c>
      <c r="B1047" s="16" t="s">
        <v>60</v>
      </c>
      <c r="C1047" s="16" t="s">
        <v>2143</v>
      </c>
      <c r="D1047" s="16" t="s">
        <v>2144</v>
      </c>
    </row>
    <row r="1048" spans="1:64">
      <c r="A1048" s="16" t="s">
        <v>59</v>
      </c>
      <c r="B1048" s="16" t="s">
        <v>60</v>
      </c>
      <c r="C1048" s="16" t="s">
        <v>2145</v>
      </c>
      <c r="D1048" s="16" t="s">
        <v>2146</v>
      </c>
    </row>
    <row r="1049" spans="1:64">
      <c r="A1049" s="16" t="s">
        <v>59</v>
      </c>
      <c r="B1049" s="16" t="s">
        <v>60</v>
      </c>
      <c r="C1049" s="16" t="s">
        <v>2147</v>
      </c>
      <c r="D1049" s="16" t="s">
        <v>2148</v>
      </c>
      <c r="BK1049" s="16">
        <v>65.517601013183594</v>
      </c>
      <c r="BL1049" s="16">
        <v>63.1739501953125</v>
      </c>
    </row>
    <row r="1050" spans="1:64">
      <c r="A1050" s="16" t="s">
        <v>59</v>
      </c>
      <c r="B1050" s="16" t="s">
        <v>60</v>
      </c>
      <c r="C1050" s="16" t="s">
        <v>2149</v>
      </c>
      <c r="D1050" s="16" t="s">
        <v>2150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59</v>
      </c>
      <c r="B1051" s="16" t="s">
        <v>60</v>
      </c>
      <c r="C1051" s="16" t="s">
        <v>2151</v>
      </c>
      <c r="D1051" s="16" t="s">
        <v>2152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59</v>
      </c>
      <c r="B1052" s="16" t="s">
        <v>60</v>
      </c>
      <c r="C1052" s="16" t="s">
        <v>2153</v>
      </c>
      <c r="D1052" s="16" t="s">
        <v>2154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59</v>
      </c>
      <c r="B1053" s="16" t="s">
        <v>60</v>
      </c>
      <c r="C1053" s="16" t="s">
        <v>2155</v>
      </c>
      <c r="D1053" s="16" t="s">
        <v>2156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59</v>
      </c>
      <c r="B1054" s="16" t="s">
        <v>60</v>
      </c>
      <c r="C1054" s="16" t="s">
        <v>2157</v>
      </c>
      <c r="D1054" s="16" t="s">
        <v>2158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59</v>
      </c>
      <c r="B1055" s="16" t="s">
        <v>60</v>
      </c>
      <c r="C1055" s="16" t="s">
        <v>2159</v>
      </c>
      <c r="D1055" s="16" t="s">
        <v>2160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59</v>
      </c>
      <c r="B1056" s="16" t="s">
        <v>60</v>
      </c>
      <c r="C1056" s="16" t="s">
        <v>2161</v>
      </c>
      <c r="D1056" s="16" t="s">
        <v>2162</v>
      </c>
      <c r="BH1056" s="16">
        <v>46.835575112907001</v>
      </c>
    </row>
    <row r="1057" spans="1:65">
      <c r="A1057" s="16" t="s">
        <v>59</v>
      </c>
      <c r="B1057" s="16" t="s">
        <v>60</v>
      </c>
      <c r="C1057" s="16" t="s">
        <v>2163</v>
      </c>
      <c r="D1057" s="16" t="s">
        <v>2164</v>
      </c>
      <c r="BH1057" s="16">
        <v>3.28266656747943</v>
      </c>
    </row>
    <row r="1058" spans="1:65">
      <c r="A1058" s="16" t="s">
        <v>59</v>
      </c>
      <c r="B1058" s="16" t="s">
        <v>60</v>
      </c>
      <c r="C1058" s="16" t="s">
        <v>2165</v>
      </c>
      <c r="D1058" s="16" t="s">
        <v>2166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59</v>
      </c>
      <c r="B1059" s="16" t="s">
        <v>60</v>
      </c>
      <c r="C1059" s="16" t="s">
        <v>2167</v>
      </c>
      <c r="D1059" s="16" t="s">
        <v>2168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59</v>
      </c>
      <c r="B1060" s="16" t="s">
        <v>60</v>
      </c>
      <c r="C1060" s="16" t="s">
        <v>2169</v>
      </c>
      <c r="D1060" s="16" t="s">
        <v>2170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59</v>
      </c>
      <c r="B1061" s="16" t="s">
        <v>60</v>
      </c>
      <c r="C1061" s="16" t="s">
        <v>2171</v>
      </c>
      <c r="D1061" s="16" t="s">
        <v>2172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59</v>
      </c>
      <c r="B1062" s="16" t="s">
        <v>60</v>
      </c>
      <c r="C1062" s="16" t="s">
        <v>2173</v>
      </c>
      <c r="D1062" s="16" t="s">
        <v>2174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59</v>
      </c>
      <c r="B1063" s="16" t="s">
        <v>60</v>
      </c>
      <c r="C1063" s="16" t="s">
        <v>2175</v>
      </c>
      <c r="D1063" s="16" t="s">
        <v>2176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59</v>
      </c>
      <c r="B1064" s="16" t="s">
        <v>60</v>
      </c>
      <c r="C1064" s="16" t="s">
        <v>2177</v>
      </c>
      <c r="D1064" s="16" t="s">
        <v>2178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59</v>
      </c>
      <c r="B1065" s="16" t="s">
        <v>60</v>
      </c>
      <c r="C1065" s="16" t="s">
        <v>2179</v>
      </c>
      <c r="D1065" s="16" t="s">
        <v>2180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59</v>
      </c>
      <c r="B1066" s="16" t="s">
        <v>60</v>
      </c>
      <c r="C1066" s="16" t="s">
        <v>2181</v>
      </c>
      <c r="D1066" s="16" t="s">
        <v>2182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59</v>
      </c>
      <c r="B1067" s="16" t="s">
        <v>60</v>
      </c>
      <c r="C1067" s="16" t="s">
        <v>2183</v>
      </c>
      <c r="D1067" s="16" t="s">
        <v>2184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59</v>
      </c>
      <c r="B1068" s="16" t="s">
        <v>60</v>
      </c>
      <c r="C1068" s="16" t="s">
        <v>2185</v>
      </c>
      <c r="D1068" s="16" t="s">
        <v>2186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59</v>
      </c>
      <c r="B1069" s="16" t="s">
        <v>60</v>
      </c>
      <c r="C1069" s="16" t="s">
        <v>2187</v>
      </c>
      <c r="D1069" s="16" t="s">
        <v>2188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59</v>
      </c>
      <c r="B1070" s="16" t="s">
        <v>60</v>
      </c>
      <c r="C1070" s="16" t="s">
        <v>2189</v>
      </c>
      <c r="D1070" s="16" t="s">
        <v>2190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59</v>
      </c>
      <c r="B1071" s="16" t="s">
        <v>60</v>
      </c>
      <c r="C1071" s="16" t="s">
        <v>2191</v>
      </c>
      <c r="D1071" s="16" t="s">
        <v>2192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59</v>
      </c>
      <c r="B1072" s="16" t="s">
        <v>60</v>
      </c>
      <c r="C1072" s="16" t="s">
        <v>2193</v>
      </c>
      <c r="D1072" s="16" t="s">
        <v>2194</v>
      </c>
    </row>
    <row r="1073" spans="1:65">
      <c r="A1073" s="16" t="s">
        <v>59</v>
      </c>
      <c r="B1073" s="16" t="s">
        <v>60</v>
      </c>
      <c r="C1073" s="16" t="s">
        <v>2195</v>
      </c>
      <c r="D1073" s="16" t="s">
        <v>2196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59</v>
      </c>
      <c r="B1074" s="16" t="s">
        <v>60</v>
      </c>
      <c r="C1074" s="16" t="s">
        <v>2197</v>
      </c>
      <c r="D1074" s="16" t="s">
        <v>2198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59</v>
      </c>
      <c r="B1075" s="16" t="s">
        <v>60</v>
      </c>
      <c r="C1075" s="16" t="s">
        <v>2199</v>
      </c>
      <c r="D1075" s="16" t="s">
        <v>2200</v>
      </c>
    </row>
    <row r="1076" spans="1:65">
      <c r="A1076" s="16" t="s">
        <v>59</v>
      </c>
      <c r="B1076" s="16" t="s">
        <v>60</v>
      </c>
      <c r="C1076" s="16" t="s">
        <v>2201</v>
      </c>
      <c r="D1076" s="16" t="s">
        <v>2202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59</v>
      </c>
      <c r="B1077" s="16" t="s">
        <v>60</v>
      </c>
      <c r="C1077" s="16" t="s">
        <v>2203</v>
      </c>
      <c r="D1077" s="16" t="s">
        <v>2204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59</v>
      </c>
      <c r="B1078" s="16" t="s">
        <v>60</v>
      </c>
      <c r="C1078" s="16" t="s">
        <v>2205</v>
      </c>
      <c r="D1078" s="16" t="s">
        <v>2206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59</v>
      </c>
      <c r="B1079" s="16" t="s">
        <v>60</v>
      </c>
      <c r="C1079" s="16" t="s">
        <v>2207</v>
      </c>
      <c r="D1079" s="16" t="s">
        <v>2208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59</v>
      </c>
      <c r="B1080" s="16" t="s">
        <v>60</v>
      </c>
      <c r="C1080" s="16" t="s">
        <v>2209</v>
      </c>
      <c r="D1080" s="16" t="s">
        <v>2210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59</v>
      </c>
      <c r="B1081" s="16" t="s">
        <v>60</v>
      </c>
      <c r="C1081" s="16" t="s">
        <v>2211</v>
      </c>
      <c r="D1081" s="16" t="s">
        <v>2212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59</v>
      </c>
      <c r="B1082" s="16" t="s">
        <v>60</v>
      </c>
      <c r="C1082" s="16" t="s">
        <v>2213</v>
      </c>
      <c r="D1082" s="16" t="s">
        <v>2214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59</v>
      </c>
      <c r="B1083" s="16" t="s">
        <v>60</v>
      </c>
      <c r="C1083" s="16" t="s">
        <v>2215</v>
      </c>
      <c r="D1083" s="16" t="s">
        <v>2216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59</v>
      </c>
      <c r="B1084" s="16" t="s">
        <v>60</v>
      </c>
      <c r="C1084" s="16" t="s">
        <v>2217</v>
      </c>
      <c r="D1084" s="16" t="s">
        <v>2218</v>
      </c>
    </row>
    <row r="1085" spans="1:65">
      <c r="A1085" s="16" t="s">
        <v>59</v>
      </c>
      <c r="B1085" s="16" t="s">
        <v>60</v>
      </c>
      <c r="C1085" s="16" t="s">
        <v>2219</v>
      </c>
      <c r="D1085" s="16" t="s">
        <v>2220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59</v>
      </c>
      <c r="B1086" s="16" t="s">
        <v>60</v>
      </c>
      <c r="C1086" s="16" t="s">
        <v>2221</v>
      </c>
      <c r="D1086" s="16" t="s">
        <v>2222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59</v>
      </c>
      <c r="B1087" s="16" t="s">
        <v>60</v>
      </c>
      <c r="C1087" s="16" t="s">
        <v>2223</v>
      </c>
      <c r="D1087" s="16" t="s">
        <v>2224</v>
      </c>
    </row>
    <row r="1088" spans="1:65">
      <c r="A1088" s="16" t="s">
        <v>59</v>
      </c>
      <c r="B1088" s="16" t="s">
        <v>60</v>
      </c>
      <c r="C1088" s="16" t="s">
        <v>2225</v>
      </c>
      <c r="D1088" s="16" t="s">
        <v>2226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59</v>
      </c>
      <c r="B1089" s="16" t="s">
        <v>60</v>
      </c>
      <c r="C1089" s="16" t="s">
        <v>2227</v>
      </c>
      <c r="D1089" s="16" t="s">
        <v>2228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59</v>
      </c>
      <c r="B1090" s="16" t="s">
        <v>60</v>
      </c>
      <c r="C1090" s="16" t="s">
        <v>2229</v>
      </c>
      <c r="D1090" s="16" t="s">
        <v>2230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59</v>
      </c>
      <c r="B1091" s="16" t="s">
        <v>60</v>
      </c>
      <c r="C1091" s="16" t="s">
        <v>2231</v>
      </c>
      <c r="D1091" s="16" t="s">
        <v>2232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59</v>
      </c>
      <c r="B1092" s="16" t="s">
        <v>60</v>
      </c>
      <c r="C1092" s="16" t="s">
        <v>2233</v>
      </c>
      <c r="D1092" s="16" t="s">
        <v>2234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59</v>
      </c>
      <c r="B1093" s="16" t="s">
        <v>60</v>
      </c>
      <c r="C1093" s="16" t="s">
        <v>2235</v>
      </c>
      <c r="D1093" s="16" t="s">
        <v>2236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59</v>
      </c>
      <c r="B1094" s="16" t="s">
        <v>60</v>
      </c>
      <c r="C1094" s="16" t="s">
        <v>2237</v>
      </c>
      <c r="D1094" s="16" t="s">
        <v>2238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59</v>
      </c>
      <c r="B1095" s="16" t="s">
        <v>60</v>
      </c>
      <c r="C1095" s="16" t="s">
        <v>2239</v>
      </c>
      <c r="D1095" s="16" t="s">
        <v>2240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59</v>
      </c>
      <c r="B1096" s="16" t="s">
        <v>60</v>
      </c>
      <c r="C1096" s="16" t="s">
        <v>2241</v>
      </c>
      <c r="D1096" s="16" t="s">
        <v>2242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59</v>
      </c>
      <c r="B1097" s="16" t="s">
        <v>60</v>
      </c>
      <c r="C1097" s="16" t="s">
        <v>2243</v>
      </c>
      <c r="D1097" s="16" t="s">
        <v>2244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59</v>
      </c>
      <c r="B1098" s="16" t="s">
        <v>60</v>
      </c>
      <c r="C1098" s="16" t="s">
        <v>2245</v>
      </c>
      <c r="D1098" s="16" t="s">
        <v>2246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59</v>
      </c>
      <c r="B1099" s="16" t="s">
        <v>60</v>
      </c>
      <c r="C1099" s="16" t="s">
        <v>2247</v>
      </c>
      <c r="D1099" s="16" t="s">
        <v>2248</v>
      </c>
      <c r="AQ1099" s="16">
        <v>3040000</v>
      </c>
      <c r="AR1099" s="16">
        <v>3220000</v>
      </c>
    </row>
    <row r="1100" spans="1:65">
      <c r="A1100" s="16" t="s">
        <v>59</v>
      </c>
      <c r="B1100" s="16" t="s">
        <v>60</v>
      </c>
      <c r="C1100" s="16" t="s">
        <v>2249</v>
      </c>
      <c r="D1100" s="16" t="s">
        <v>2250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59</v>
      </c>
      <c r="B1101" s="16" t="s">
        <v>60</v>
      </c>
      <c r="C1101" s="16" t="s">
        <v>2251</v>
      </c>
      <c r="D1101" s="16" t="s">
        <v>2252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59</v>
      </c>
      <c r="B1102" s="16" t="s">
        <v>60</v>
      </c>
      <c r="C1102" s="16" t="s">
        <v>2253</v>
      </c>
      <c r="D1102" s="16" t="s">
        <v>2254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59</v>
      </c>
      <c r="B1103" s="16" t="s">
        <v>60</v>
      </c>
      <c r="C1103" s="16" t="s">
        <v>2255</v>
      </c>
      <c r="D1103" s="16" t="s">
        <v>2256</v>
      </c>
    </row>
    <row r="1104" spans="1:65">
      <c r="A1104" s="16" t="s">
        <v>59</v>
      </c>
      <c r="B1104" s="16" t="s">
        <v>60</v>
      </c>
      <c r="C1104" s="16" t="s">
        <v>2257</v>
      </c>
      <c r="D1104" s="16" t="s">
        <v>2258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59</v>
      </c>
      <c r="B1105" s="16" t="s">
        <v>60</v>
      </c>
      <c r="C1105" s="16" t="s">
        <v>2259</v>
      </c>
      <c r="D1105" s="16" t="s">
        <v>2260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59</v>
      </c>
      <c r="B1106" s="16" t="s">
        <v>60</v>
      </c>
      <c r="C1106" s="16" t="s">
        <v>2261</v>
      </c>
      <c r="D1106" s="16" t="s">
        <v>2262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59</v>
      </c>
      <c r="B1107" s="16" t="s">
        <v>60</v>
      </c>
      <c r="C1107" s="16" t="s">
        <v>2263</v>
      </c>
      <c r="D1107" s="16" t="s">
        <v>2264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59</v>
      </c>
      <c r="B1108" s="16" t="s">
        <v>60</v>
      </c>
      <c r="C1108" s="16" t="s">
        <v>2265</v>
      </c>
      <c r="D1108" s="16" t="s">
        <v>2266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59</v>
      </c>
      <c r="B1109" s="16" t="s">
        <v>60</v>
      </c>
      <c r="C1109" s="16" t="s">
        <v>2267</v>
      </c>
      <c r="D1109" s="16" t="s">
        <v>2268</v>
      </c>
      <c r="BB1109" s="16">
        <v>1.8</v>
      </c>
      <c r="BF1109" s="16">
        <v>1</v>
      </c>
      <c r="BL1109" s="16">
        <v>1.5</v>
      </c>
    </row>
    <row r="1110" spans="1:65">
      <c r="A1110" s="16" t="s">
        <v>59</v>
      </c>
      <c r="B1110" s="16" t="s">
        <v>60</v>
      </c>
      <c r="C1110" s="16" t="s">
        <v>2269</v>
      </c>
      <c r="D1110" s="16" t="s">
        <v>2270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59</v>
      </c>
      <c r="B1111" s="16" t="s">
        <v>60</v>
      </c>
      <c r="C1111" s="16" t="s">
        <v>2271</v>
      </c>
      <c r="D1111" s="16" t="s">
        <v>2272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59</v>
      </c>
      <c r="B1112" s="16" t="s">
        <v>60</v>
      </c>
      <c r="C1112" s="16" t="s">
        <v>2273</v>
      </c>
      <c r="D1112" s="16" t="s">
        <v>2274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59</v>
      </c>
      <c r="B1113" s="16" t="s">
        <v>60</v>
      </c>
      <c r="C1113" s="16" t="s">
        <v>2275</v>
      </c>
      <c r="D1113" s="16" t="s">
        <v>2276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59</v>
      </c>
      <c r="B1114" s="16" t="s">
        <v>60</v>
      </c>
      <c r="C1114" s="16" t="s">
        <v>2277</v>
      </c>
      <c r="D1114" s="16" t="s">
        <v>2278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59</v>
      </c>
      <c r="B1115" s="16" t="s">
        <v>60</v>
      </c>
      <c r="C1115" s="16" t="s">
        <v>2279</v>
      </c>
      <c r="D1115" s="16" t="s">
        <v>2280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59</v>
      </c>
      <c r="B1116" s="16" t="s">
        <v>60</v>
      </c>
      <c r="C1116" s="16" t="s">
        <v>2281</v>
      </c>
      <c r="D1116" s="16" t="s">
        <v>2282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59</v>
      </c>
      <c r="B1117" s="16" t="s">
        <v>60</v>
      </c>
      <c r="C1117" s="16" t="s">
        <v>2283</v>
      </c>
      <c r="D1117" s="16" t="s">
        <v>2284</v>
      </c>
    </row>
    <row r="1118" spans="1:65">
      <c r="A1118" s="16" t="s">
        <v>59</v>
      </c>
      <c r="B1118" s="16" t="s">
        <v>60</v>
      </c>
      <c r="C1118" s="16" t="s">
        <v>2285</v>
      </c>
      <c r="D1118" s="16" t="s">
        <v>2286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59</v>
      </c>
      <c r="B1119" s="16" t="s">
        <v>60</v>
      </c>
      <c r="C1119" s="16" t="s">
        <v>2287</v>
      </c>
      <c r="D1119" s="16" t="s">
        <v>2288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59</v>
      </c>
      <c r="B1120" s="16" t="s">
        <v>60</v>
      </c>
      <c r="C1120" s="16" t="s">
        <v>2289</v>
      </c>
      <c r="D1120" s="16" t="s">
        <v>2290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59</v>
      </c>
      <c r="B1121" s="16" t="s">
        <v>60</v>
      </c>
      <c r="C1121" s="16" t="s">
        <v>2291</v>
      </c>
      <c r="D1121" s="16" t="s">
        <v>2292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59</v>
      </c>
      <c r="B1122" s="16" t="s">
        <v>60</v>
      </c>
      <c r="C1122" s="16" t="s">
        <v>2293</v>
      </c>
      <c r="D1122" s="16" t="s">
        <v>2294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59</v>
      </c>
      <c r="B1123" s="16" t="s">
        <v>60</v>
      </c>
      <c r="C1123" s="16" t="s">
        <v>2295</v>
      </c>
      <c r="D1123" s="16" t="s">
        <v>2296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59</v>
      </c>
      <c r="B1124" s="16" t="s">
        <v>60</v>
      </c>
      <c r="C1124" s="16" t="s">
        <v>2297</v>
      </c>
      <c r="D1124" s="16" t="s">
        <v>2298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59</v>
      </c>
      <c r="B1125" s="16" t="s">
        <v>60</v>
      </c>
      <c r="C1125" s="16" t="s">
        <v>2299</v>
      </c>
      <c r="D1125" s="16" t="s">
        <v>2300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59</v>
      </c>
      <c r="B1126" s="16" t="s">
        <v>60</v>
      </c>
      <c r="C1126" s="16" t="s">
        <v>2301</v>
      </c>
      <c r="D1126" s="16" t="s">
        <v>2302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59</v>
      </c>
      <c r="B1127" s="16" t="s">
        <v>60</v>
      </c>
      <c r="C1127" s="16" t="s">
        <v>2303</v>
      </c>
      <c r="D1127" s="16" t="s">
        <v>2304</v>
      </c>
      <c r="BL1127" s="16">
        <v>56.883792351100197</v>
      </c>
    </row>
    <row r="1128" spans="1:65">
      <c r="A1128" s="16" t="s">
        <v>59</v>
      </c>
      <c r="B1128" s="16" t="s">
        <v>60</v>
      </c>
      <c r="C1128" s="16" t="s">
        <v>2305</v>
      </c>
      <c r="D1128" s="16" t="s">
        <v>2306</v>
      </c>
    </row>
    <row r="1129" spans="1:65">
      <c r="A1129" s="16" t="s">
        <v>59</v>
      </c>
      <c r="B1129" s="16" t="s">
        <v>60</v>
      </c>
      <c r="C1129" s="16" t="s">
        <v>2307</v>
      </c>
      <c r="D1129" s="16" t="s">
        <v>2308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59</v>
      </c>
      <c r="B1130" s="16" t="s">
        <v>60</v>
      </c>
      <c r="C1130" s="16" t="s">
        <v>2309</v>
      </c>
      <c r="D1130" s="16" t="s">
        <v>2310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59</v>
      </c>
      <c r="B1131" s="16" t="s">
        <v>60</v>
      </c>
      <c r="C1131" s="16" t="s">
        <v>2311</v>
      </c>
      <c r="D1131" s="16" t="s">
        <v>2312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59</v>
      </c>
      <c r="B1132" s="16" t="s">
        <v>60</v>
      </c>
      <c r="C1132" s="16" t="s">
        <v>2313</v>
      </c>
      <c r="D1132" s="16" t="s">
        <v>2314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59</v>
      </c>
      <c r="B1133" s="16" t="s">
        <v>60</v>
      </c>
      <c r="C1133" s="16" t="s">
        <v>2315</v>
      </c>
      <c r="D1133" s="16" t="s">
        <v>2316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59</v>
      </c>
      <c r="B1134" s="16" t="s">
        <v>60</v>
      </c>
      <c r="C1134" s="16" t="s">
        <v>2317</v>
      </c>
      <c r="D1134" s="16" t="s">
        <v>2318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59</v>
      </c>
      <c r="B1135" s="16" t="s">
        <v>60</v>
      </c>
      <c r="C1135" s="16" t="s">
        <v>2319</v>
      </c>
      <c r="D1135" s="16" t="s">
        <v>2320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59</v>
      </c>
      <c r="B1136" s="16" t="s">
        <v>60</v>
      </c>
      <c r="C1136" s="16" t="s">
        <v>2321</v>
      </c>
      <c r="D1136" s="16" t="s">
        <v>2322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59</v>
      </c>
      <c r="B1137" s="16" t="s">
        <v>60</v>
      </c>
      <c r="C1137" s="16" t="s">
        <v>2323</v>
      </c>
      <c r="D1137" s="16" t="s">
        <v>2324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59</v>
      </c>
      <c r="B1138" s="16" t="s">
        <v>60</v>
      </c>
      <c r="C1138" s="16" t="s">
        <v>2325</v>
      </c>
      <c r="D1138" s="16" t="s">
        <v>2326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59</v>
      </c>
      <c r="B1139" s="16" t="s">
        <v>60</v>
      </c>
      <c r="C1139" s="16" t="s">
        <v>2327</v>
      </c>
      <c r="D1139" s="16" t="s">
        <v>2328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59</v>
      </c>
      <c r="B1140" s="16" t="s">
        <v>60</v>
      </c>
      <c r="C1140" s="16" t="s">
        <v>2329</v>
      </c>
      <c r="D1140" s="16" t="s">
        <v>2330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59</v>
      </c>
      <c r="B1141" s="16" t="s">
        <v>60</v>
      </c>
      <c r="C1141" s="16" t="s">
        <v>2331</v>
      </c>
      <c r="D1141" s="16" t="s">
        <v>2332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59</v>
      </c>
      <c r="B1142" s="16" t="s">
        <v>60</v>
      </c>
      <c r="C1142" s="16" t="s">
        <v>2333</v>
      </c>
      <c r="D1142" s="16" t="s">
        <v>2334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59</v>
      </c>
      <c r="B1143" s="16" t="s">
        <v>60</v>
      </c>
      <c r="C1143" s="16" t="s">
        <v>2335</v>
      </c>
      <c r="D1143" s="16" t="s">
        <v>2336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59</v>
      </c>
      <c r="B1144" s="16" t="s">
        <v>60</v>
      </c>
      <c r="C1144" s="16" t="s">
        <v>2337</v>
      </c>
      <c r="D1144" s="16" t="s">
        <v>2338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59</v>
      </c>
      <c r="B1145" s="16" t="s">
        <v>60</v>
      </c>
      <c r="C1145" s="16" t="s">
        <v>2339</v>
      </c>
      <c r="D1145" s="16" t="s">
        <v>2340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59</v>
      </c>
      <c r="B1146" s="16" t="s">
        <v>60</v>
      </c>
      <c r="C1146" s="16" t="s">
        <v>2341</v>
      </c>
      <c r="D1146" s="16" t="s">
        <v>2342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59</v>
      </c>
      <c r="B1147" s="16" t="s">
        <v>60</v>
      </c>
      <c r="C1147" s="16" t="s">
        <v>2343</v>
      </c>
      <c r="D1147" s="16" t="s">
        <v>2344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59</v>
      </c>
      <c r="B1148" s="16" t="s">
        <v>60</v>
      </c>
      <c r="C1148" s="16" t="s">
        <v>2345</v>
      </c>
      <c r="D1148" s="16" t="s">
        <v>2346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59</v>
      </c>
      <c r="B1149" s="16" t="s">
        <v>60</v>
      </c>
      <c r="C1149" s="16" t="s">
        <v>2347</v>
      </c>
      <c r="D1149" s="16" t="s">
        <v>2348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59</v>
      </c>
      <c r="B1150" s="16" t="s">
        <v>60</v>
      </c>
      <c r="C1150" s="16" t="s">
        <v>2349</v>
      </c>
      <c r="D1150" s="16" t="s">
        <v>2350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59</v>
      </c>
      <c r="B1151" s="16" t="s">
        <v>60</v>
      </c>
      <c r="C1151" s="16" t="s">
        <v>2351</v>
      </c>
      <c r="D1151" s="16" t="s">
        <v>2352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59</v>
      </c>
      <c r="B1152" s="16" t="s">
        <v>60</v>
      </c>
      <c r="C1152" s="16" t="s">
        <v>2353</v>
      </c>
      <c r="D1152" s="16" t="s">
        <v>2354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59</v>
      </c>
      <c r="B1153" s="16" t="s">
        <v>60</v>
      </c>
      <c r="C1153" s="16" t="s">
        <v>2355</v>
      </c>
      <c r="D1153" s="16" t="s">
        <v>2356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59</v>
      </c>
      <c r="B1154" s="16" t="s">
        <v>60</v>
      </c>
      <c r="C1154" s="16" t="s">
        <v>2357</v>
      </c>
      <c r="D1154" s="16" t="s">
        <v>2358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59</v>
      </c>
      <c r="B1155" s="16" t="s">
        <v>60</v>
      </c>
      <c r="C1155" s="16" t="s">
        <v>2359</v>
      </c>
      <c r="D1155" s="16" t="s">
        <v>2360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59</v>
      </c>
      <c r="B1156" s="16" t="s">
        <v>60</v>
      </c>
      <c r="C1156" s="16" t="s">
        <v>2361</v>
      </c>
      <c r="D1156" s="16" t="s">
        <v>2362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59</v>
      </c>
      <c r="B1157" s="16" t="s">
        <v>60</v>
      </c>
      <c r="C1157" s="16" t="s">
        <v>2363</v>
      </c>
      <c r="D1157" s="16" t="s">
        <v>2364</v>
      </c>
      <c r="AM1157" s="16">
        <v>-1.075</v>
      </c>
    </row>
    <row r="1158" spans="1:65">
      <c r="A1158" s="16" t="s">
        <v>59</v>
      </c>
      <c r="B1158" s="16" t="s">
        <v>60</v>
      </c>
      <c r="C1158" s="16" t="s">
        <v>2365</v>
      </c>
      <c r="D1158" s="16" t="s">
        <v>2366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59</v>
      </c>
      <c r="B1159" s="16" t="s">
        <v>60</v>
      </c>
      <c r="C1159" s="16" t="s">
        <v>2367</v>
      </c>
      <c r="D1159" s="16" t="s">
        <v>2368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59</v>
      </c>
      <c r="B1160" s="16" t="s">
        <v>60</v>
      </c>
      <c r="C1160" s="16" t="s">
        <v>2369</v>
      </c>
      <c r="D1160" s="16" t="s">
        <v>2370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59</v>
      </c>
      <c r="B1161" s="16" t="s">
        <v>60</v>
      </c>
      <c r="C1161" s="16" t="s">
        <v>2371</v>
      </c>
      <c r="D1161" s="16" t="s">
        <v>2372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59</v>
      </c>
      <c r="B1162" s="16" t="s">
        <v>60</v>
      </c>
      <c r="C1162" s="16" t="s">
        <v>2373</v>
      </c>
      <c r="D1162" s="16" t="s">
        <v>2374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59</v>
      </c>
      <c r="B1163" s="16" t="s">
        <v>60</v>
      </c>
      <c r="C1163" s="16" t="s">
        <v>2375</v>
      </c>
      <c r="D1163" s="16" t="s">
        <v>2376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59</v>
      </c>
      <c r="B1164" s="16" t="s">
        <v>60</v>
      </c>
      <c r="C1164" s="16" t="s">
        <v>2377</v>
      </c>
      <c r="D1164" s="16" t="s">
        <v>2378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59</v>
      </c>
      <c r="B1165" s="16" t="s">
        <v>60</v>
      </c>
      <c r="C1165" s="16" t="s">
        <v>2379</v>
      </c>
      <c r="D1165" s="16" t="s">
        <v>2380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59</v>
      </c>
      <c r="B1166" s="16" t="s">
        <v>60</v>
      </c>
      <c r="C1166" s="16" t="s">
        <v>2381</v>
      </c>
      <c r="D1166" s="16" t="s">
        <v>2382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59</v>
      </c>
      <c r="B1167" s="16" t="s">
        <v>60</v>
      </c>
      <c r="C1167" s="16" t="s">
        <v>2383</v>
      </c>
      <c r="D1167" s="16" t="s">
        <v>2384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59</v>
      </c>
      <c r="B1168" s="16" t="s">
        <v>60</v>
      </c>
      <c r="C1168" s="16" t="s">
        <v>2385</v>
      </c>
      <c r="D1168" s="16" t="s">
        <v>2386</v>
      </c>
    </row>
    <row r="1169" spans="1:65">
      <c r="A1169" s="16" t="s">
        <v>59</v>
      </c>
      <c r="B1169" s="16" t="s">
        <v>60</v>
      </c>
      <c r="C1169" s="16" t="s">
        <v>2387</v>
      </c>
      <c r="D1169" s="16" t="s">
        <v>2388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59</v>
      </c>
      <c r="B1170" s="16" t="s">
        <v>60</v>
      </c>
      <c r="C1170" s="16" t="s">
        <v>2389</v>
      </c>
      <c r="D1170" s="16" t="s">
        <v>2390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59</v>
      </c>
      <c r="B1171" s="16" t="s">
        <v>60</v>
      </c>
      <c r="C1171" s="16" t="s">
        <v>2391</v>
      </c>
      <c r="D1171" s="16" t="s">
        <v>2392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59</v>
      </c>
      <c r="B1172" s="16" t="s">
        <v>60</v>
      </c>
      <c r="C1172" s="16" t="s">
        <v>2393</v>
      </c>
      <c r="D1172" s="16" t="s">
        <v>2394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59</v>
      </c>
      <c r="B1173" s="16" t="s">
        <v>60</v>
      </c>
      <c r="C1173" s="16" t="s">
        <v>2395</v>
      </c>
      <c r="D1173" s="16" t="s">
        <v>2396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59</v>
      </c>
      <c r="B1174" s="16" t="s">
        <v>60</v>
      </c>
      <c r="C1174" s="16" t="s">
        <v>2397</v>
      </c>
      <c r="D1174" s="16" t="s">
        <v>2398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59</v>
      </c>
      <c r="B1175" s="16" t="s">
        <v>60</v>
      </c>
      <c r="C1175" s="16" t="s">
        <v>2399</v>
      </c>
      <c r="D1175" s="16" t="s">
        <v>2400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59</v>
      </c>
      <c r="B1176" s="16" t="s">
        <v>60</v>
      </c>
      <c r="C1176" s="16" t="s">
        <v>2401</v>
      </c>
      <c r="D1176" s="16" t="s">
        <v>2402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59</v>
      </c>
      <c r="B1177" s="16" t="s">
        <v>60</v>
      </c>
      <c r="C1177" s="16" t="s">
        <v>2403</v>
      </c>
      <c r="D1177" s="16" t="s">
        <v>2404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59</v>
      </c>
      <c r="B1178" s="16" t="s">
        <v>60</v>
      </c>
      <c r="C1178" s="16" t="s">
        <v>2405</v>
      </c>
      <c r="D1178" s="16" t="s">
        <v>2406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59</v>
      </c>
      <c r="B1179" s="16" t="s">
        <v>60</v>
      </c>
      <c r="C1179" s="16" t="s">
        <v>2407</v>
      </c>
      <c r="D1179" s="16" t="s">
        <v>2408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59</v>
      </c>
      <c r="B1180" s="16" t="s">
        <v>60</v>
      </c>
      <c r="C1180" s="16" t="s">
        <v>2409</v>
      </c>
      <c r="D1180" s="16" t="s">
        <v>2410</v>
      </c>
      <c r="BB1180" s="16">
        <v>4.7</v>
      </c>
      <c r="BF1180" s="16">
        <v>2.6</v>
      </c>
      <c r="BL1180" s="16">
        <v>16.5</v>
      </c>
    </row>
    <row r="1181" spans="1:65">
      <c r="A1181" s="16" t="s">
        <v>59</v>
      </c>
      <c r="B1181" s="16" t="s">
        <v>60</v>
      </c>
      <c r="C1181" s="16" t="s">
        <v>2411</v>
      </c>
      <c r="D1181" s="16" t="s">
        <v>2412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59</v>
      </c>
      <c r="B1182" s="16" t="s">
        <v>60</v>
      </c>
      <c r="C1182" s="16" t="s">
        <v>2413</v>
      </c>
      <c r="D1182" s="16" t="s">
        <v>2414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59</v>
      </c>
      <c r="B1183" s="16" t="s">
        <v>60</v>
      </c>
      <c r="C1183" s="16" t="s">
        <v>2415</v>
      </c>
      <c r="D1183" s="16" t="s">
        <v>2416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59</v>
      </c>
      <c r="B1184" s="16" t="s">
        <v>60</v>
      </c>
      <c r="C1184" s="16" t="s">
        <v>2417</v>
      </c>
      <c r="D1184" s="16" t="s">
        <v>2418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59</v>
      </c>
      <c r="B1185" s="16" t="s">
        <v>60</v>
      </c>
      <c r="C1185" s="16" t="s">
        <v>2419</v>
      </c>
      <c r="D1185" s="16" t="s">
        <v>2420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59</v>
      </c>
      <c r="B1186" s="16" t="s">
        <v>60</v>
      </c>
      <c r="C1186" s="16" t="s">
        <v>2421</v>
      </c>
      <c r="D1186" s="16" t="s">
        <v>2422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59</v>
      </c>
      <c r="B1187" s="16" t="s">
        <v>60</v>
      </c>
      <c r="C1187" s="16" t="s">
        <v>2423</v>
      </c>
      <c r="D1187" s="16" t="s">
        <v>2424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59</v>
      </c>
      <c r="B1188" s="16" t="s">
        <v>60</v>
      </c>
      <c r="C1188" s="16" t="s">
        <v>2425</v>
      </c>
      <c r="D1188" s="16" t="s">
        <v>2426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59</v>
      </c>
      <c r="B1189" s="16" t="s">
        <v>60</v>
      </c>
      <c r="C1189" s="16" t="s">
        <v>2427</v>
      </c>
      <c r="D1189" s="16" t="s">
        <v>2428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59</v>
      </c>
      <c r="B1190" s="16" t="s">
        <v>60</v>
      </c>
      <c r="C1190" s="16" t="s">
        <v>2429</v>
      </c>
      <c r="D1190" s="16" t="s">
        <v>2430</v>
      </c>
    </row>
    <row r="1191" spans="1:65">
      <c r="A1191" s="16" t="s">
        <v>59</v>
      </c>
      <c r="B1191" s="16" t="s">
        <v>60</v>
      </c>
      <c r="C1191" s="16" t="s">
        <v>2431</v>
      </c>
      <c r="D1191" s="16" t="s">
        <v>2432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59</v>
      </c>
      <c r="B1192" s="16" t="s">
        <v>60</v>
      </c>
      <c r="C1192" s="16" t="s">
        <v>2433</v>
      </c>
      <c r="D1192" s="16" t="s">
        <v>2434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59</v>
      </c>
      <c r="B1193" s="16" t="s">
        <v>60</v>
      </c>
      <c r="C1193" s="16" t="s">
        <v>2435</v>
      </c>
      <c r="D1193" s="16" t="s">
        <v>2436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59</v>
      </c>
      <c r="B1194" s="16" t="s">
        <v>60</v>
      </c>
      <c r="C1194" s="16" t="s">
        <v>2437</v>
      </c>
      <c r="D1194" s="16" t="s">
        <v>2438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59</v>
      </c>
      <c r="B1195" s="16" t="s">
        <v>60</v>
      </c>
      <c r="C1195" s="16" t="s">
        <v>2439</v>
      </c>
      <c r="D1195" s="16" t="s">
        <v>2440</v>
      </c>
    </row>
    <row r="1196" spans="1:65">
      <c r="A1196" s="16" t="s">
        <v>59</v>
      </c>
      <c r="B1196" s="16" t="s">
        <v>60</v>
      </c>
      <c r="C1196" s="16" t="s">
        <v>2441</v>
      </c>
      <c r="D1196" s="16" t="s">
        <v>2442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59</v>
      </c>
      <c r="B1197" s="16" t="s">
        <v>60</v>
      </c>
      <c r="C1197" s="16" t="s">
        <v>2443</v>
      </c>
      <c r="D1197" s="16" t="s">
        <v>2444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59</v>
      </c>
      <c r="B1198" s="16" t="s">
        <v>60</v>
      </c>
      <c r="C1198" s="16" t="s">
        <v>2445</v>
      </c>
      <c r="D1198" s="16" t="s">
        <v>2446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59</v>
      </c>
      <c r="B1199" s="16" t="s">
        <v>60</v>
      </c>
      <c r="C1199" s="16" t="s">
        <v>2447</v>
      </c>
      <c r="D1199" s="16" t="s">
        <v>2448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59</v>
      </c>
      <c r="B1200" s="16" t="s">
        <v>60</v>
      </c>
      <c r="C1200" s="16" t="s">
        <v>2449</v>
      </c>
      <c r="D1200" s="16" t="s">
        <v>2450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59</v>
      </c>
      <c r="B1201" s="16" t="s">
        <v>60</v>
      </c>
      <c r="C1201" s="16" t="s">
        <v>2451</v>
      </c>
      <c r="D1201" s="16" t="s">
        <v>2452</v>
      </c>
    </row>
    <row r="1202" spans="1:65">
      <c r="A1202" s="16" t="s">
        <v>59</v>
      </c>
      <c r="B1202" s="16" t="s">
        <v>60</v>
      </c>
      <c r="C1202" s="16" t="s">
        <v>2453</v>
      </c>
      <c r="D1202" s="16" t="s">
        <v>2454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59</v>
      </c>
      <c r="B1203" s="16" t="s">
        <v>60</v>
      </c>
      <c r="C1203" s="16" t="s">
        <v>2455</v>
      </c>
      <c r="D1203" s="16" t="s">
        <v>2456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59</v>
      </c>
      <c r="B1204" s="16" t="s">
        <v>60</v>
      </c>
      <c r="C1204" s="16" t="s">
        <v>2457</v>
      </c>
      <c r="D1204" s="16" t="s">
        <v>2458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59</v>
      </c>
      <c r="B1205" s="16" t="s">
        <v>60</v>
      </c>
      <c r="C1205" s="16" t="s">
        <v>2459</v>
      </c>
      <c r="D1205" s="16" t="s">
        <v>2460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59</v>
      </c>
      <c r="B1206" s="16" t="s">
        <v>60</v>
      </c>
      <c r="C1206" s="16" t="s">
        <v>2461</v>
      </c>
      <c r="D1206" s="16" t="s">
        <v>2462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59</v>
      </c>
      <c r="B1207" s="16" t="s">
        <v>60</v>
      </c>
      <c r="C1207" s="16" t="s">
        <v>2463</v>
      </c>
      <c r="D1207" s="16" t="s">
        <v>2464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59</v>
      </c>
      <c r="B1208" s="16" t="s">
        <v>60</v>
      </c>
      <c r="C1208" s="16" t="s">
        <v>2465</v>
      </c>
      <c r="D1208" s="16" t="s">
        <v>2466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59</v>
      </c>
      <c r="B1209" s="16" t="s">
        <v>60</v>
      </c>
      <c r="C1209" s="16" t="s">
        <v>2467</v>
      </c>
      <c r="D1209" s="16" t="s">
        <v>2468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59</v>
      </c>
      <c r="B1210" s="16" t="s">
        <v>60</v>
      </c>
      <c r="C1210" s="16" t="s">
        <v>2469</v>
      </c>
      <c r="D1210" s="16" t="s">
        <v>2470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59</v>
      </c>
      <c r="B1211" s="16" t="s">
        <v>60</v>
      </c>
      <c r="C1211" s="16" t="s">
        <v>2471</v>
      </c>
      <c r="D1211" s="16" t="s">
        <v>2472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59</v>
      </c>
      <c r="B1212" s="16" t="s">
        <v>60</v>
      </c>
      <c r="C1212" s="16" t="s">
        <v>2473</v>
      </c>
      <c r="D1212" s="16" t="s">
        <v>2474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59</v>
      </c>
      <c r="B1213" s="16" t="s">
        <v>60</v>
      </c>
      <c r="C1213" s="16" t="s">
        <v>2475</v>
      </c>
      <c r="D1213" s="16" t="s">
        <v>2476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59</v>
      </c>
      <c r="B1214" s="16" t="s">
        <v>60</v>
      </c>
      <c r="C1214" s="16" t="s">
        <v>2477</v>
      </c>
      <c r="D1214" s="16" t="s">
        <v>2478</v>
      </c>
      <c r="AY1214" s="16">
        <v>93.9</v>
      </c>
    </row>
    <row r="1215" spans="1:65">
      <c r="A1215" s="16" t="s">
        <v>59</v>
      </c>
      <c r="B1215" s="16" t="s">
        <v>60</v>
      </c>
      <c r="C1215" s="16" t="s">
        <v>2479</v>
      </c>
      <c r="D1215" s="16" t="s">
        <v>2480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59</v>
      </c>
      <c r="B1216" s="16" t="s">
        <v>60</v>
      </c>
      <c r="C1216" s="16" t="s">
        <v>2481</v>
      </c>
      <c r="D1216" s="16" t="s">
        <v>2482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59</v>
      </c>
      <c r="B1217" s="16" t="s">
        <v>60</v>
      </c>
      <c r="C1217" s="16" t="s">
        <v>2483</v>
      </c>
      <c r="D1217" s="16" t="s">
        <v>2484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59</v>
      </c>
      <c r="B1218" s="16" t="s">
        <v>60</v>
      </c>
      <c r="C1218" s="16" t="s">
        <v>2485</v>
      </c>
      <c r="D1218" s="16" t="s">
        <v>2486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59</v>
      </c>
      <c r="B1219" s="16" t="s">
        <v>60</v>
      </c>
      <c r="C1219" s="16" t="s">
        <v>2487</v>
      </c>
      <c r="D1219" s="16" t="s">
        <v>2488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59</v>
      </c>
      <c r="B1220" s="16" t="s">
        <v>60</v>
      </c>
      <c r="C1220" s="16" t="s">
        <v>2489</v>
      </c>
      <c r="D1220" s="16" t="s">
        <v>2490</v>
      </c>
      <c r="AX1220" s="16">
        <v>3.8</v>
      </c>
    </row>
    <row r="1221" spans="1:65">
      <c r="A1221" s="16" t="s">
        <v>59</v>
      </c>
      <c r="B1221" s="16" t="s">
        <v>60</v>
      </c>
      <c r="C1221" s="16" t="s">
        <v>2491</v>
      </c>
      <c r="D1221" s="16" t="s">
        <v>2492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59</v>
      </c>
      <c r="B1222" s="16" t="s">
        <v>60</v>
      </c>
      <c r="C1222" s="16" t="s">
        <v>2493</v>
      </c>
      <c r="D1222" s="16" t="s">
        <v>2494</v>
      </c>
    </row>
    <row r="1223" spans="1:65">
      <c r="A1223" s="16" t="s">
        <v>59</v>
      </c>
      <c r="B1223" s="16" t="s">
        <v>60</v>
      </c>
      <c r="C1223" s="16" t="s">
        <v>2495</v>
      </c>
      <c r="D1223" s="16" t="s">
        <v>2496</v>
      </c>
    </row>
    <row r="1224" spans="1:65">
      <c r="A1224" s="16" t="s">
        <v>59</v>
      </c>
      <c r="B1224" s="16" t="s">
        <v>60</v>
      </c>
      <c r="C1224" s="16" t="s">
        <v>2497</v>
      </c>
      <c r="D1224" s="16" t="s">
        <v>2498</v>
      </c>
      <c r="AX1224" s="16">
        <v>15.8</v>
      </c>
    </row>
    <row r="1225" spans="1:65">
      <c r="A1225" s="16" t="s">
        <v>59</v>
      </c>
      <c r="B1225" s="16" t="s">
        <v>60</v>
      </c>
      <c r="C1225" s="16" t="s">
        <v>2499</v>
      </c>
      <c r="D1225" s="16" t="s">
        <v>2500</v>
      </c>
      <c r="AX1225" s="16">
        <v>5.5</v>
      </c>
    </row>
    <row r="1226" spans="1:65">
      <c r="A1226" s="16" t="s">
        <v>59</v>
      </c>
      <c r="B1226" s="16" t="s">
        <v>60</v>
      </c>
      <c r="C1226" s="16" t="s">
        <v>2501</v>
      </c>
      <c r="D1226" s="16" t="s">
        <v>2502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59</v>
      </c>
      <c r="B1227" s="16" t="s">
        <v>60</v>
      </c>
      <c r="C1227" s="16" t="s">
        <v>2503</v>
      </c>
      <c r="D1227" s="16" t="s">
        <v>2504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59</v>
      </c>
      <c r="B1228" s="16" t="s">
        <v>60</v>
      </c>
      <c r="C1228" s="16" t="s">
        <v>2505</v>
      </c>
      <c r="D1228" s="16" t="s">
        <v>2506</v>
      </c>
    </row>
    <row r="1229" spans="1:65">
      <c r="A1229" s="16" t="s">
        <v>59</v>
      </c>
      <c r="B1229" s="16" t="s">
        <v>60</v>
      </c>
      <c r="C1229" s="16" t="s">
        <v>2507</v>
      </c>
      <c r="D1229" s="16" t="s">
        <v>2508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59</v>
      </c>
      <c r="B1230" s="16" t="s">
        <v>60</v>
      </c>
      <c r="C1230" s="16" t="s">
        <v>2509</v>
      </c>
      <c r="D1230" s="16" t="s">
        <v>2510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59</v>
      </c>
      <c r="B1231" s="16" t="s">
        <v>60</v>
      </c>
      <c r="C1231" s="16" t="s">
        <v>2511</v>
      </c>
      <c r="D1231" s="16" t="s">
        <v>2512</v>
      </c>
    </row>
    <row r="1232" spans="1:65">
      <c r="A1232" s="16" t="s">
        <v>59</v>
      </c>
      <c r="B1232" s="16" t="s">
        <v>60</v>
      </c>
      <c r="C1232" s="16" t="s">
        <v>2513</v>
      </c>
      <c r="D1232" s="16" t="s">
        <v>2514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59</v>
      </c>
      <c r="B1233" s="16" t="s">
        <v>60</v>
      </c>
      <c r="C1233" s="16" t="s">
        <v>2515</v>
      </c>
      <c r="D1233" s="16" t="s">
        <v>2516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59</v>
      </c>
      <c r="B1234" s="16" t="s">
        <v>60</v>
      </c>
      <c r="C1234" s="16" t="s">
        <v>2517</v>
      </c>
      <c r="D1234" s="16" t="s">
        <v>2518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59</v>
      </c>
      <c r="B1235" s="16" t="s">
        <v>60</v>
      </c>
      <c r="C1235" s="16" t="s">
        <v>2519</v>
      </c>
      <c r="D1235" s="16" t="s">
        <v>2520</v>
      </c>
      <c r="BI1235" s="16">
        <v>51</v>
      </c>
    </row>
    <row r="1236" spans="1:64">
      <c r="A1236" s="16" t="s">
        <v>59</v>
      </c>
      <c r="B1236" s="16" t="s">
        <v>60</v>
      </c>
      <c r="C1236" s="16" t="s">
        <v>2521</v>
      </c>
      <c r="D1236" s="16" t="s">
        <v>2522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59</v>
      </c>
      <c r="B1237" s="16" t="s">
        <v>60</v>
      </c>
      <c r="C1237" s="16" t="s">
        <v>2523</v>
      </c>
      <c r="D1237" s="16" t="s">
        <v>2524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59</v>
      </c>
      <c r="B1238" s="16" t="s">
        <v>60</v>
      </c>
      <c r="C1238" s="16" t="s">
        <v>2525</v>
      </c>
      <c r="D1238" s="16" t="s">
        <v>2526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59</v>
      </c>
      <c r="B1239" s="16" t="s">
        <v>60</v>
      </c>
      <c r="C1239" s="16" t="s">
        <v>2527</v>
      </c>
      <c r="D1239" s="16" t="s">
        <v>2528</v>
      </c>
      <c r="AY1239" s="16">
        <v>24.6</v>
      </c>
    </row>
    <row r="1240" spans="1:64">
      <c r="A1240" s="16" t="s">
        <v>59</v>
      </c>
      <c r="B1240" s="16" t="s">
        <v>60</v>
      </c>
      <c r="C1240" s="16" t="s">
        <v>2529</v>
      </c>
      <c r="D1240" s="16" t="s">
        <v>2530</v>
      </c>
      <c r="BA1240" s="16">
        <v>25.41667</v>
      </c>
    </row>
    <row r="1241" spans="1:64">
      <c r="A1241" s="16" t="s">
        <v>59</v>
      </c>
      <c r="B1241" s="16" t="s">
        <v>60</v>
      </c>
      <c r="C1241" s="16" t="s">
        <v>2531</v>
      </c>
      <c r="D1241" s="16" t="s">
        <v>2532</v>
      </c>
    </row>
    <row r="1242" spans="1:64">
      <c r="A1242" s="16" t="s">
        <v>59</v>
      </c>
      <c r="B1242" s="16" t="s">
        <v>60</v>
      </c>
      <c r="C1242" s="16" t="s">
        <v>2533</v>
      </c>
      <c r="D1242" s="16" t="s">
        <v>2534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59</v>
      </c>
      <c r="B1243" s="16" t="s">
        <v>60</v>
      </c>
      <c r="C1243" s="16" t="s">
        <v>2535</v>
      </c>
      <c r="D1243" s="16" t="s">
        <v>2536</v>
      </c>
    </row>
    <row r="1244" spans="1:64">
      <c r="A1244" s="16" t="s">
        <v>59</v>
      </c>
      <c r="B1244" s="16" t="s">
        <v>60</v>
      </c>
      <c r="C1244" s="16" t="s">
        <v>2537</v>
      </c>
      <c r="D1244" s="16" t="s">
        <v>2538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59</v>
      </c>
      <c r="B1245" s="16" t="s">
        <v>60</v>
      </c>
      <c r="C1245" s="16" t="s">
        <v>2539</v>
      </c>
      <c r="D1245" s="16" t="s">
        <v>2540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59</v>
      </c>
      <c r="B1246" s="16" t="s">
        <v>60</v>
      </c>
      <c r="C1246" s="16" t="s">
        <v>2541</v>
      </c>
      <c r="D1246" s="16" t="s">
        <v>2542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59</v>
      </c>
      <c r="B1247" s="16" t="s">
        <v>60</v>
      </c>
      <c r="C1247" s="16" t="s">
        <v>2543</v>
      </c>
      <c r="D1247" s="16" t="s">
        <v>2544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59</v>
      </c>
      <c r="B1248" s="16" t="s">
        <v>60</v>
      </c>
      <c r="C1248" s="16" t="s">
        <v>2545</v>
      </c>
      <c r="D1248" s="16" t="s">
        <v>2546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59</v>
      </c>
      <c r="B1249" s="16" t="s">
        <v>60</v>
      </c>
      <c r="C1249" s="16" t="s">
        <v>2547</v>
      </c>
      <c r="D1249" s="16" t="s">
        <v>2548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59</v>
      </c>
      <c r="B1250" s="16" t="s">
        <v>60</v>
      </c>
      <c r="C1250" s="16" t="s">
        <v>2549</v>
      </c>
      <c r="D1250" s="16" t="s">
        <v>2550</v>
      </c>
      <c r="BH1250" s="16">
        <v>0.24261424343638699</v>
      </c>
    </row>
    <row r="1251" spans="1:65">
      <c r="A1251" s="16" t="s">
        <v>59</v>
      </c>
      <c r="B1251" s="16" t="s">
        <v>60</v>
      </c>
      <c r="C1251" s="16" t="s">
        <v>2551</v>
      </c>
      <c r="D1251" s="16" t="s">
        <v>2552</v>
      </c>
    </row>
    <row r="1252" spans="1:65">
      <c r="A1252" s="16" t="s">
        <v>59</v>
      </c>
      <c r="B1252" s="16" t="s">
        <v>60</v>
      </c>
      <c r="C1252" s="16" t="s">
        <v>2553</v>
      </c>
      <c r="D1252" s="16" t="s">
        <v>2554</v>
      </c>
    </row>
    <row r="1253" spans="1:65">
      <c r="A1253" s="16" t="s">
        <v>59</v>
      </c>
      <c r="B1253" s="16" t="s">
        <v>60</v>
      </c>
      <c r="C1253" s="16" t="s">
        <v>2555</v>
      </c>
      <c r="D1253" s="16" t="s">
        <v>2556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59</v>
      </c>
      <c r="B1254" s="16" t="s">
        <v>60</v>
      </c>
      <c r="C1254" s="16" t="s">
        <v>2557</v>
      </c>
      <c r="D1254" s="16" t="s">
        <v>2558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59</v>
      </c>
      <c r="B1255" s="16" t="s">
        <v>60</v>
      </c>
      <c r="C1255" s="16" t="s">
        <v>2559</v>
      </c>
      <c r="D1255" s="16" t="s">
        <v>2560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59</v>
      </c>
      <c r="B1256" s="16" t="s">
        <v>60</v>
      </c>
      <c r="C1256" s="16" t="s">
        <v>2561</v>
      </c>
      <c r="D1256" s="16" t="s">
        <v>2562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59</v>
      </c>
      <c r="B1257" s="16" t="s">
        <v>60</v>
      </c>
      <c r="C1257" s="16" t="s">
        <v>2563</v>
      </c>
      <c r="D1257" s="16" t="s">
        <v>2564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59</v>
      </c>
      <c r="B1258" s="16" t="s">
        <v>60</v>
      </c>
      <c r="C1258" s="16" t="s">
        <v>2565</v>
      </c>
      <c r="D1258" s="16" t="s">
        <v>2566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59</v>
      </c>
      <c r="B1259" s="16" t="s">
        <v>60</v>
      </c>
      <c r="C1259" s="16" t="s">
        <v>2567</v>
      </c>
      <c r="D1259" s="16" t="s">
        <v>2568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59</v>
      </c>
      <c r="B1260" s="16" t="s">
        <v>60</v>
      </c>
      <c r="C1260" s="16" t="s">
        <v>2569</v>
      </c>
      <c r="D1260" s="16" t="s">
        <v>2570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59</v>
      </c>
      <c r="B1261" s="16" t="s">
        <v>60</v>
      </c>
      <c r="C1261" s="16" t="s">
        <v>2571</v>
      </c>
      <c r="D1261" s="16" t="s">
        <v>2572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59</v>
      </c>
      <c r="B1262" s="16" t="s">
        <v>60</v>
      </c>
      <c r="C1262" s="16" t="s">
        <v>2573</v>
      </c>
      <c r="D1262" s="16" t="s">
        <v>2574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59</v>
      </c>
      <c r="B1263" s="16" t="s">
        <v>60</v>
      </c>
      <c r="C1263" s="16" t="s">
        <v>2575</v>
      </c>
      <c r="D1263" s="16" t="s">
        <v>2576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59</v>
      </c>
      <c r="B1264" s="16" t="s">
        <v>60</v>
      </c>
      <c r="C1264" s="16" t="s">
        <v>2577</v>
      </c>
      <c r="D1264" s="16" t="s">
        <v>2578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59</v>
      </c>
      <c r="B1265" s="16" t="s">
        <v>60</v>
      </c>
      <c r="C1265" s="16" t="s">
        <v>2579</v>
      </c>
      <c r="D1265" s="16" t="s">
        <v>2580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59</v>
      </c>
      <c r="B1266" s="16" t="s">
        <v>60</v>
      </c>
      <c r="C1266" s="16" t="s">
        <v>2581</v>
      </c>
      <c r="D1266" s="16" t="s">
        <v>2582</v>
      </c>
      <c r="AY1266" s="16">
        <v>95.5</v>
      </c>
    </row>
    <row r="1267" spans="1:65">
      <c r="A1267" s="16" t="s">
        <v>59</v>
      </c>
      <c r="B1267" s="16" t="s">
        <v>60</v>
      </c>
      <c r="C1267" s="16" t="s">
        <v>2583</v>
      </c>
      <c r="D1267" s="16" t="s">
        <v>2584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59</v>
      </c>
      <c r="B1268" s="16" t="s">
        <v>60</v>
      </c>
      <c r="C1268" s="16" t="s">
        <v>2585</v>
      </c>
      <c r="D1268" s="16" t="s">
        <v>2586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59</v>
      </c>
      <c r="B1269" s="16" t="s">
        <v>60</v>
      </c>
      <c r="C1269" s="16" t="s">
        <v>2587</v>
      </c>
      <c r="D1269" s="16" t="s">
        <v>2588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59</v>
      </c>
      <c r="B1270" s="16" t="s">
        <v>60</v>
      </c>
      <c r="C1270" s="16" t="s">
        <v>2589</v>
      </c>
      <c r="D1270" s="16" t="s">
        <v>2590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59</v>
      </c>
      <c r="B1271" s="16" t="s">
        <v>60</v>
      </c>
      <c r="C1271" s="16" t="s">
        <v>2591</v>
      </c>
      <c r="D1271" s="16" t="s">
        <v>2592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59</v>
      </c>
      <c r="B1272" s="16" t="s">
        <v>60</v>
      </c>
      <c r="C1272" s="16" t="s">
        <v>2593</v>
      </c>
      <c r="D1272" s="16" t="s">
        <v>2594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59</v>
      </c>
      <c r="B1273" s="16" t="s">
        <v>60</v>
      </c>
      <c r="C1273" s="16" t="s">
        <v>2595</v>
      </c>
      <c r="D1273" s="16" t="s">
        <v>2596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59</v>
      </c>
      <c r="B1274" s="16" t="s">
        <v>60</v>
      </c>
      <c r="C1274" s="16" t="s">
        <v>2597</v>
      </c>
      <c r="D1274" s="16" t="s">
        <v>2598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59</v>
      </c>
      <c r="B1275" s="16" t="s">
        <v>60</v>
      </c>
      <c r="C1275" s="16" t="s">
        <v>2599</v>
      </c>
      <c r="D1275" s="16" t="s">
        <v>2600</v>
      </c>
    </row>
    <row r="1276" spans="1:65">
      <c r="A1276" s="16" t="s">
        <v>59</v>
      </c>
      <c r="B1276" s="16" t="s">
        <v>60</v>
      </c>
      <c r="C1276" s="16" t="s">
        <v>2601</v>
      </c>
      <c r="D1276" s="16" t="s">
        <v>2602</v>
      </c>
      <c r="AS1276" s="16">
        <v>3.3003300000000002</v>
      </c>
      <c r="AX1276" s="16">
        <v>6.3</v>
      </c>
    </row>
    <row r="1277" spans="1:65">
      <c r="A1277" s="16" t="s">
        <v>59</v>
      </c>
      <c r="B1277" s="16" t="s">
        <v>60</v>
      </c>
      <c r="C1277" s="16" t="s">
        <v>2603</v>
      </c>
      <c r="D1277" s="16" t="s">
        <v>2604</v>
      </c>
      <c r="AX1277" s="16">
        <v>7.4</v>
      </c>
    </row>
    <row r="1278" spans="1:65">
      <c r="A1278" s="16" t="s">
        <v>59</v>
      </c>
      <c r="B1278" s="16" t="s">
        <v>60</v>
      </c>
      <c r="C1278" s="16" t="s">
        <v>2605</v>
      </c>
      <c r="D1278" s="16" t="s">
        <v>2606</v>
      </c>
      <c r="AX1278" s="16">
        <v>89.2</v>
      </c>
    </row>
    <row r="1279" spans="1:65">
      <c r="A1279" s="16" t="s">
        <v>59</v>
      </c>
      <c r="B1279" s="16" t="s">
        <v>60</v>
      </c>
      <c r="C1279" s="16" t="s">
        <v>2607</v>
      </c>
      <c r="D1279" s="16" t="s">
        <v>2608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59</v>
      </c>
      <c r="B1280" s="16" t="s">
        <v>60</v>
      </c>
      <c r="C1280" s="16" t="s">
        <v>2609</v>
      </c>
      <c r="D1280" s="16" t="s">
        <v>2610</v>
      </c>
      <c r="AX1280" s="16">
        <v>91.4</v>
      </c>
    </row>
    <row r="1281" spans="1:64">
      <c r="A1281" s="16" t="s">
        <v>59</v>
      </c>
      <c r="B1281" s="16" t="s">
        <v>60</v>
      </c>
      <c r="C1281" s="16" t="s">
        <v>2611</v>
      </c>
      <c r="D1281" s="16" t="s">
        <v>2612</v>
      </c>
    </row>
    <row r="1282" spans="1:64">
      <c r="A1282" s="16" t="s">
        <v>59</v>
      </c>
      <c r="B1282" s="16" t="s">
        <v>60</v>
      </c>
      <c r="C1282" s="16" t="s">
        <v>2613</v>
      </c>
      <c r="D1282" s="16" t="s">
        <v>2614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59</v>
      </c>
      <c r="B1283" s="16" t="s">
        <v>60</v>
      </c>
      <c r="C1283" s="16" t="s">
        <v>2615</v>
      </c>
      <c r="D1283" s="16" t="s">
        <v>2616</v>
      </c>
    </row>
    <row r="1284" spans="1:64">
      <c r="A1284" s="16" t="s">
        <v>59</v>
      </c>
      <c r="B1284" s="16" t="s">
        <v>60</v>
      </c>
      <c r="C1284" s="16" t="s">
        <v>2617</v>
      </c>
      <c r="D1284" s="16" t="s">
        <v>2618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59</v>
      </c>
      <c r="B1285" s="16" t="s">
        <v>60</v>
      </c>
      <c r="C1285" s="16" t="s">
        <v>2619</v>
      </c>
      <c r="D1285" s="16" t="s">
        <v>2620</v>
      </c>
    </row>
    <row r="1286" spans="1:64">
      <c r="A1286" s="16" t="s">
        <v>59</v>
      </c>
      <c r="B1286" s="16" t="s">
        <v>60</v>
      </c>
      <c r="C1286" s="16" t="s">
        <v>2621</v>
      </c>
      <c r="D1286" s="16" t="s">
        <v>2622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59</v>
      </c>
      <c r="B1287" s="16" t="s">
        <v>60</v>
      </c>
      <c r="C1287" s="16" t="s">
        <v>2623</v>
      </c>
      <c r="D1287" s="16" t="s">
        <v>2624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59</v>
      </c>
      <c r="B1288" s="16" t="s">
        <v>60</v>
      </c>
      <c r="C1288" s="16" t="s">
        <v>2625</v>
      </c>
      <c r="D1288" s="16" t="s">
        <v>2626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59</v>
      </c>
      <c r="B1289" s="16" t="s">
        <v>60</v>
      </c>
      <c r="C1289" s="16" t="s">
        <v>2627</v>
      </c>
      <c r="D1289" s="16" t="s">
        <v>2628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59</v>
      </c>
      <c r="B1290" s="16" t="s">
        <v>60</v>
      </c>
      <c r="C1290" s="16" t="s">
        <v>2629</v>
      </c>
      <c r="D1290" s="16" t="s">
        <v>2630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59</v>
      </c>
      <c r="B1291" s="16" t="s">
        <v>60</v>
      </c>
      <c r="C1291" s="16" t="s">
        <v>2631</v>
      </c>
      <c r="D1291" s="16" t="s">
        <v>2632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59</v>
      </c>
      <c r="B1292" s="16" t="s">
        <v>60</v>
      </c>
      <c r="C1292" s="16" t="s">
        <v>2633</v>
      </c>
      <c r="D1292" s="16" t="s">
        <v>2634</v>
      </c>
      <c r="AY1292" s="16">
        <v>31.3</v>
      </c>
    </row>
    <row r="1293" spans="1:64">
      <c r="A1293" s="16" t="s">
        <v>59</v>
      </c>
      <c r="B1293" s="16" t="s">
        <v>60</v>
      </c>
      <c r="C1293" s="16" t="s">
        <v>2635</v>
      </c>
      <c r="D1293" s="16" t="s">
        <v>2636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59</v>
      </c>
      <c r="B1294" s="16" t="s">
        <v>60</v>
      </c>
      <c r="C1294" s="16" t="s">
        <v>2637</v>
      </c>
      <c r="D1294" s="16" t="s">
        <v>2638</v>
      </c>
      <c r="BF1294" s="16">
        <v>0</v>
      </c>
      <c r="BG1294" s="16">
        <v>0</v>
      </c>
      <c r="BH1294" s="16">
        <v>0</v>
      </c>
    </row>
    <row r="1295" spans="1:64">
      <c r="A1295" s="16" t="s">
        <v>59</v>
      </c>
      <c r="B1295" s="16" t="s">
        <v>60</v>
      </c>
      <c r="C1295" s="16" t="s">
        <v>2639</v>
      </c>
      <c r="D1295" s="16" t="s">
        <v>2640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59</v>
      </c>
      <c r="B1296" s="16" t="s">
        <v>60</v>
      </c>
      <c r="C1296" s="16" t="s">
        <v>2641</v>
      </c>
      <c r="D1296" s="16" t="s">
        <v>2642</v>
      </c>
      <c r="BK1296" s="16">
        <v>9.1849799999999995</v>
      </c>
    </row>
    <row r="1297" spans="1:65">
      <c r="A1297" s="16" t="s">
        <v>59</v>
      </c>
      <c r="B1297" s="16" t="s">
        <v>60</v>
      </c>
      <c r="C1297" s="16" t="s">
        <v>2643</v>
      </c>
      <c r="D1297" s="16" t="s">
        <v>2644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59</v>
      </c>
      <c r="B1298" s="16" t="s">
        <v>60</v>
      </c>
      <c r="C1298" s="16" t="s">
        <v>2645</v>
      </c>
      <c r="D1298" s="16" t="s">
        <v>2646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59</v>
      </c>
      <c r="B1299" s="16" t="s">
        <v>60</v>
      </c>
      <c r="C1299" s="16" t="s">
        <v>2647</v>
      </c>
      <c r="D1299" s="16" t="s">
        <v>2648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59</v>
      </c>
      <c r="B1300" s="16" t="s">
        <v>60</v>
      </c>
      <c r="C1300" s="16" t="s">
        <v>2649</v>
      </c>
      <c r="D1300" s="16" t="s">
        <v>2650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59</v>
      </c>
      <c r="B1301" s="16" t="s">
        <v>60</v>
      </c>
      <c r="C1301" s="16" t="s">
        <v>2651</v>
      </c>
      <c r="D1301" s="16" t="s">
        <v>2652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59</v>
      </c>
      <c r="B1302" s="16" t="s">
        <v>60</v>
      </c>
      <c r="C1302" s="16" t="s">
        <v>2653</v>
      </c>
      <c r="D1302" s="16" t="s">
        <v>2654</v>
      </c>
      <c r="BH1302" s="16">
        <v>56.982333348078797</v>
      </c>
    </row>
    <row r="1303" spans="1:65">
      <c r="A1303" s="16" t="s">
        <v>59</v>
      </c>
      <c r="B1303" s="16" t="s">
        <v>60</v>
      </c>
      <c r="C1303" s="16" t="s">
        <v>2655</v>
      </c>
      <c r="D1303" s="16" t="s">
        <v>2656</v>
      </c>
      <c r="BH1303" s="16">
        <v>3.8095569380290399</v>
      </c>
    </row>
    <row r="1304" spans="1:65">
      <c r="A1304" s="16" t="s">
        <v>59</v>
      </c>
      <c r="B1304" s="16" t="s">
        <v>60</v>
      </c>
      <c r="C1304" s="16" t="s">
        <v>2657</v>
      </c>
      <c r="D1304" s="16" t="s">
        <v>2658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59</v>
      </c>
      <c r="B1305" s="16" t="s">
        <v>60</v>
      </c>
      <c r="C1305" s="16" t="s">
        <v>2659</v>
      </c>
      <c r="D1305" s="16" t="s">
        <v>2660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59</v>
      </c>
      <c r="B1306" s="16" t="s">
        <v>60</v>
      </c>
      <c r="C1306" s="16" t="s">
        <v>2661</v>
      </c>
      <c r="D1306" s="16" t="s">
        <v>2662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59</v>
      </c>
      <c r="B1307" s="16" t="s">
        <v>60</v>
      </c>
      <c r="C1307" s="16" t="s">
        <v>2663</v>
      </c>
      <c r="D1307" s="16" t="s">
        <v>2664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1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59</v>
      </c>
      <c r="B1308" s="16" t="s">
        <v>60</v>
      </c>
      <c r="C1308" s="16" t="s">
        <v>2665</v>
      </c>
      <c r="D1308" s="16" t="s">
        <v>2666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59</v>
      </c>
      <c r="B1309" s="16" t="s">
        <v>60</v>
      </c>
      <c r="C1309" s="16" t="s">
        <v>2667</v>
      </c>
      <c r="D1309" s="16" t="s">
        <v>2668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1">
        <v>2.7273912368596602E-5</v>
      </c>
      <c r="AV1309" s="41">
        <v>9.2247956160703897E-6</v>
      </c>
      <c r="AW1309" s="41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59</v>
      </c>
      <c r="B1310" s="16" t="s">
        <v>60</v>
      </c>
      <c r="C1310" s="16" t="s">
        <v>2669</v>
      </c>
      <c r="D1310" s="16" t="s">
        <v>2670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59</v>
      </c>
      <c r="B1311" s="16" t="s">
        <v>60</v>
      </c>
      <c r="C1311" s="16" t="s">
        <v>2671</v>
      </c>
      <c r="D1311" s="16" t="s">
        <v>2672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59</v>
      </c>
      <c r="B1312" s="16" t="s">
        <v>60</v>
      </c>
      <c r="C1312" s="16" t="s">
        <v>2673</v>
      </c>
      <c r="D1312" s="16" t="s">
        <v>2674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59</v>
      </c>
      <c r="B1313" s="16" t="s">
        <v>60</v>
      </c>
      <c r="C1313" s="16" t="s">
        <v>2675</v>
      </c>
      <c r="D1313" s="16" t="s">
        <v>2676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59</v>
      </c>
      <c r="B1314" s="16" t="s">
        <v>60</v>
      </c>
      <c r="C1314" s="16" t="s">
        <v>2677</v>
      </c>
      <c r="D1314" s="16" t="s">
        <v>2678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59</v>
      </c>
      <c r="B1315" s="16" t="s">
        <v>60</v>
      </c>
      <c r="C1315" s="16" t="s">
        <v>2679</v>
      </c>
      <c r="D1315" s="16" t="s">
        <v>2680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59</v>
      </c>
      <c r="B1316" s="16" t="s">
        <v>60</v>
      </c>
      <c r="C1316" s="16" t="s">
        <v>2681</v>
      </c>
      <c r="D1316" s="16" t="s">
        <v>2682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59</v>
      </c>
      <c r="B1317" s="16" t="s">
        <v>60</v>
      </c>
      <c r="C1317" s="16" t="s">
        <v>2683</v>
      </c>
      <c r="D1317" s="16" t="s">
        <v>2684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59</v>
      </c>
      <c r="B1318" s="16" t="s">
        <v>60</v>
      </c>
      <c r="C1318" s="16" t="s">
        <v>2685</v>
      </c>
      <c r="D1318" s="16" t="s">
        <v>2686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59</v>
      </c>
      <c r="B1319" s="16" t="s">
        <v>60</v>
      </c>
      <c r="C1319" s="16" t="s">
        <v>2687</v>
      </c>
      <c r="D1319" s="16" t="s">
        <v>2688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59</v>
      </c>
      <c r="B1320" s="16" t="s">
        <v>60</v>
      </c>
      <c r="C1320" s="16" t="s">
        <v>2689</v>
      </c>
      <c r="D1320" s="16" t="s">
        <v>2690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59</v>
      </c>
      <c r="B1321" s="16" t="s">
        <v>60</v>
      </c>
      <c r="C1321" s="16" t="s">
        <v>2691</v>
      </c>
      <c r="D1321" s="16" t="s">
        <v>2692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59</v>
      </c>
      <c r="B1322" s="16" t="s">
        <v>60</v>
      </c>
      <c r="C1322" s="16" t="s">
        <v>2693</v>
      </c>
      <c r="D1322" s="16" t="s">
        <v>2694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59</v>
      </c>
      <c r="B1323" s="16" t="s">
        <v>60</v>
      </c>
      <c r="C1323" s="16" t="s">
        <v>2695</v>
      </c>
      <c r="D1323" s="16" t="s">
        <v>2696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59</v>
      </c>
      <c r="B1324" s="16" t="s">
        <v>60</v>
      </c>
      <c r="C1324" s="16" t="s">
        <v>2697</v>
      </c>
      <c r="D1324" s="16" t="s">
        <v>2698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59</v>
      </c>
      <c r="B1325" s="16" t="s">
        <v>60</v>
      </c>
      <c r="C1325" s="16" t="s">
        <v>2699</v>
      </c>
      <c r="D1325" s="16" t="s">
        <v>2700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59</v>
      </c>
      <c r="B1326" s="16" t="s">
        <v>60</v>
      </c>
      <c r="C1326" s="16" t="s">
        <v>2701</v>
      </c>
      <c r="D1326" s="16" t="s">
        <v>2702</v>
      </c>
      <c r="AU1326" s="16">
        <v>32.5</v>
      </c>
      <c r="AX1326" s="16">
        <v>38.97</v>
      </c>
    </row>
    <row r="1327" spans="1:65">
      <c r="A1327" s="16" t="s">
        <v>59</v>
      </c>
      <c r="B1327" s="16" t="s">
        <v>60</v>
      </c>
      <c r="C1327" s="16" t="s">
        <v>2703</v>
      </c>
      <c r="D1327" s="16" t="s">
        <v>2704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59</v>
      </c>
      <c r="B1328" s="16" t="s">
        <v>60</v>
      </c>
      <c r="C1328" s="16" t="s">
        <v>2705</v>
      </c>
      <c r="D1328" s="16" t="s">
        <v>2706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59</v>
      </c>
      <c r="B1329" s="16" t="s">
        <v>60</v>
      </c>
      <c r="C1329" s="16" t="s">
        <v>2707</v>
      </c>
      <c r="D1329" s="16" t="s">
        <v>2708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59</v>
      </c>
      <c r="B1330" s="16" t="s">
        <v>60</v>
      </c>
      <c r="C1330" s="16" t="s">
        <v>2709</v>
      </c>
      <c r="D1330" s="16" t="s">
        <v>2710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59</v>
      </c>
      <c r="B1331" s="16" t="s">
        <v>60</v>
      </c>
      <c r="C1331" s="16" t="s">
        <v>2711</v>
      </c>
      <c r="D1331" s="16" t="s">
        <v>2712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59</v>
      </c>
      <c r="B1332" s="16" t="s">
        <v>60</v>
      </c>
      <c r="C1332" s="16" t="s">
        <v>2713</v>
      </c>
      <c r="D1332" s="16" t="s">
        <v>2714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59</v>
      </c>
      <c r="B1333" s="16" t="s">
        <v>60</v>
      </c>
      <c r="C1333" s="16" t="s">
        <v>2715</v>
      </c>
      <c r="D1333" s="16" t="s">
        <v>2716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59</v>
      </c>
      <c r="B1334" s="16" t="s">
        <v>60</v>
      </c>
      <c r="C1334" s="16" t="s">
        <v>2717</v>
      </c>
      <c r="D1334" s="16" t="s">
        <v>2718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59</v>
      </c>
      <c r="B1335" s="16" t="s">
        <v>60</v>
      </c>
      <c r="C1335" s="16" t="s">
        <v>2719</v>
      </c>
      <c r="D1335" s="16" t="s">
        <v>2720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59</v>
      </c>
      <c r="B1336" s="16" t="s">
        <v>60</v>
      </c>
      <c r="C1336" s="16" t="s">
        <v>2721</v>
      </c>
      <c r="D1336" s="16" t="s">
        <v>2722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59</v>
      </c>
      <c r="B1337" s="16" t="s">
        <v>60</v>
      </c>
      <c r="C1337" s="16" t="s">
        <v>2723</v>
      </c>
      <c r="D1337" s="16" t="s">
        <v>2724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59</v>
      </c>
      <c r="B1338" s="16" t="s">
        <v>60</v>
      </c>
      <c r="C1338" s="16" t="s">
        <v>2725</v>
      </c>
      <c r="D1338" s="16" t="s">
        <v>2726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59</v>
      </c>
      <c r="B1339" s="16" t="s">
        <v>60</v>
      </c>
      <c r="C1339" s="16" t="s">
        <v>2727</v>
      </c>
      <c r="D1339" s="16" t="s">
        <v>2728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59</v>
      </c>
      <c r="B1340" s="16" t="s">
        <v>60</v>
      </c>
      <c r="C1340" s="16" t="s">
        <v>2729</v>
      </c>
      <c r="D1340" s="16" t="s">
        <v>2730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59</v>
      </c>
      <c r="B1341" s="16" t="s">
        <v>60</v>
      </c>
      <c r="C1341" s="16" t="s">
        <v>2731</v>
      </c>
      <c r="D1341" s="16" t="s">
        <v>2732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59</v>
      </c>
      <c r="B1342" s="16" t="s">
        <v>60</v>
      </c>
      <c r="C1342" s="16" t="s">
        <v>2733</v>
      </c>
      <c r="D1342" s="16" t="s">
        <v>2734</v>
      </c>
    </row>
    <row r="1343" spans="1:65">
      <c r="A1343" s="16" t="s">
        <v>59</v>
      </c>
      <c r="B1343" s="16" t="s">
        <v>60</v>
      </c>
      <c r="C1343" s="16" t="s">
        <v>2735</v>
      </c>
      <c r="D1343" s="16" t="s">
        <v>2736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59</v>
      </c>
      <c r="B1344" s="16" t="s">
        <v>60</v>
      </c>
      <c r="C1344" s="16" t="s">
        <v>2737</v>
      </c>
      <c r="D1344" s="16" t="s">
        <v>2738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59</v>
      </c>
      <c r="B1345" s="16" t="s">
        <v>60</v>
      </c>
      <c r="C1345" s="16" t="s">
        <v>2739</v>
      </c>
      <c r="D1345" s="16" t="s">
        <v>2740</v>
      </c>
    </row>
    <row r="1346" spans="1:65">
      <c r="A1346" s="16" t="s">
        <v>59</v>
      </c>
      <c r="B1346" s="16" t="s">
        <v>60</v>
      </c>
      <c r="C1346" s="16" t="s">
        <v>2741</v>
      </c>
      <c r="D1346" s="16" t="s">
        <v>2742</v>
      </c>
    </row>
    <row r="1347" spans="1:65">
      <c r="A1347" s="16" t="s">
        <v>59</v>
      </c>
      <c r="B1347" s="16" t="s">
        <v>60</v>
      </c>
      <c r="C1347" s="16" t="s">
        <v>2743</v>
      </c>
      <c r="D1347" s="16" t="s">
        <v>2744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59</v>
      </c>
      <c r="B1348" s="16" t="s">
        <v>60</v>
      </c>
      <c r="C1348" s="16" t="s">
        <v>2745</v>
      </c>
      <c r="D1348" s="16" t="s">
        <v>2746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59</v>
      </c>
      <c r="B1349" s="16" t="s">
        <v>60</v>
      </c>
      <c r="C1349" s="16" t="s">
        <v>2747</v>
      </c>
      <c r="D1349" s="16" t="s">
        <v>2748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59</v>
      </c>
      <c r="B1350" s="16" t="s">
        <v>60</v>
      </c>
      <c r="C1350" s="16" t="s">
        <v>2749</v>
      </c>
      <c r="D1350" s="16" t="s">
        <v>2750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59</v>
      </c>
      <c r="B1351" s="16" t="s">
        <v>60</v>
      </c>
      <c r="C1351" s="16" t="s">
        <v>2751</v>
      </c>
      <c r="D1351" s="16" t="s">
        <v>2752</v>
      </c>
    </row>
    <row r="1352" spans="1:65">
      <c r="A1352" s="16" t="s">
        <v>59</v>
      </c>
      <c r="B1352" s="16" t="s">
        <v>60</v>
      </c>
      <c r="C1352" s="16" t="s">
        <v>2753</v>
      </c>
      <c r="D1352" s="16" t="s">
        <v>2754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59</v>
      </c>
      <c r="B1353" s="16" t="s">
        <v>60</v>
      </c>
      <c r="C1353" s="16" t="s">
        <v>2755</v>
      </c>
      <c r="D1353" s="16" t="s">
        <v>2756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59</v>
      </c>
      <c r="B1354" s="16" t="s">
        <v>60</v>
      </c>
      <c r="C1354" s="16" t="s">
        <v>2757</v>
      </c>
      <c r="D1354" s="16" t="s">
        <v>2758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59</v>
      </c>
      <c r="B1355" s="16" t="s">
        <v>60</v>
      </c>
      <c r="C1355" s="16" t="s">
        <v>2759</v>
      </c>
      <c r="D1355" s="16" t="s">
        <v>2760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59</v>
      </c>
      <c r="B1356" s="16" t="s">
        <v>60</v>
      </c>
      <c r="C1356" s="16" t="s">
        <v>2761</v>
      </c>
      <c r="D1356" s="16" t="s">
        <v>2762</v>
      </c>
      <c r="AT1356" s="16">
        <v>230000000</v>
      </c>
      <c r="AU1356" s="16">
        <v>145200000</v>
      </c>
    </row>
    <row r="1357" spans="1:65">
      <c r="A1357" s="16" t="s">
        <v>59</v>
      </c>
      <c r="B1357" s="16" t="s">
        <v>60</v>
      </c>
      <c r="C1357" s="16" t="s">
        <v>2763</v>
      </c>
      <c r="D1357" s="16" t="s">
        <v>2764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59</v>
      </c>
      <c r="B1358" s="16" t="s">
        <v>60</v>
      </c>
      <c r="C1358" s="16" t="s">
        <v>2765</v>
      </c>
      <c r="D1358" s="16" t="s">
        <v>2766</v>
      </c>
      <c r="BF1358" s="16">
        <v>0</v>
      </c>
      <c r="BL1358" s="16">
        <v>11.1</v>
      </c>
    </row>
    <row r="1359" spans="1:65">
      <c r="A1359" s="16" t="s">
        <v>59</v>
      </c>
      <c r="B1359" s="16" t="s">
        <v>60</v>
      </c>
      <c r="C1359" s="16" t="s">
        <v>2767</v>
      </c>
      <c r="D1359" s="16" t="s">
        <v>2768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59</v>
      </c>
      <c r="B1360" s="16" t="s">
        <v>60</v>
      </c>
      <c r="C1360" s="16" t="s">
        <v>2769</v>
      </c>
      <c r="D1360" s="16" t="s">
        <v>2770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59</v>
      </c>
      <c r="B1361" s="16" t="s">
        <v>60</v>
      </c>
      <c r="C1361" s="16" t="s">
        <v>2771</v>
      </c>
      <c r="D1361" s="16" t="s">
        <v>2772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59</v>
      </c>
      <c r="B1362" s="16" t="s">
        <v>60</v>
      </c>
      <c r="C1362" s="16" t="s">
        <v>2773</v>
      </c>
      <c r="D1362" s="16" t="s">
        <v>2774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59</v>
      </c>
      <c r="B1363" s="16" t="s">
        <v>60</v>
      </c>
      <c r="C1363" s="16" t="s">
        <v>2775</v>
      </c>
      <c r="D1363" s="16" t="s">
        <v>2776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59</v>
      </c>
      <c r="B1364" s="16" t="s">
        <v>60</v>
      </c>
      <c r="C1364" s="16" t="s">
        <v>2777</v>
      </c>
      <c r="D1364" s="16" t="s">
        <v>2778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59</v>
      </c>
      <c r="B1365" s="16" t="s">
        <v>60</v>
      </c>
      <c r="C1365" s="16" t="s">
        <v>2779</v>
      </c>
      <c r="D1365" s="16" t="s">
        <v>2780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59</v>
      </c>
      <c r="B1366" s="16" t="s">
        <v>60</v>
      </c>
      <c r="C1366" s="16" t="s">
        <v>2781</v>
      </c>
      <c r="D1366" s="16" t="s">
        <v>2782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59</v>
      </c>
      <c r="B1367" s="16" t="s">
        <v>60</v>
      </c>
      <c r="C1367" s="16" t="s">
        <v>2783</v>
      </c>
      <c r="D1367" s="16" t="s">
        <v>2784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59</v>
      </c>
      <c r="B1368" s="16" t="s">
        <v>60</v>
      </c>
      <c r="C1368" s="16" t="s">
        <v>2785</v>
      </c>
      <c r="D1368" s="16" t="s">
        <v>2786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59</v>
      </c>
      <c r="B1369" s="16" t="s">
        <v>60</v>
      </c>
      <c r="C1369" s="16" t="s">
        <v>2787</v>
      </c>
      <c r="D1369" s="16" t="s">
        <v>2788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59</v>
      </c>
      <c r="B1370" s="16" t="s">
        <v>60</v>
      </c>
      <c r="C1370" s="16" t="s">
        <v>2789</v>
      </c>
      <c r="D1370" s="16" t="s">
        <v>2790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59</v>
      </c>
      <c r="B1371" s="16" t="s">
        <v>60</v>
      </c>
      <c r="C1371" s="16" t="s">
        <v>2791</v>
      </c>
      <c r="D1371" s="16" t="s">
        <v>2792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59</v>
      </c>
      <c r="B1372" s="16" t="s">
        <v>60</v>
      </c>
      <c r="C1372" s="16" t="s">
        <v>2793</v>
      </c>
      <c r="D1372" s="16" t="s">
        <v>2794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59</v>
      </c>
      <c r="B1373" s="16" t="s">
        <v>60</v>
      </c>
      <c r="C1373" s="16" t="s">
        <v>2795</v>
      </c>
      <c r="D1373" s="16" t="s">
        <v>2796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59</v>
      </c>
      <c r="B1374" s="16" t="s">
        <v>60</v>
      </c>
      <c r="C1374" s="16" t="s">
        <v>2797</v>
      </c>
      <c r="D1374" s="16" t="s">
        <v>2798</v>
      </c>
    </row>
    <row r="1375" spans="1:65">
      <c r="A1375" s="16" t="s">
        <v>59</v>
      </c>
      <c r="B1375" s="16" t="s">
        <v>60</v>
      </c>
      <c r="C1375" s="16" t="s">
        <v>2799</v>
      </c>
      <c r="D1375" s="16" t="s">
        <v>2800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59</v>
      </c>
      <c r="B1376" s="16" t="s">
        <v>60</v>
      </c>
      <c r="C1376" s="16" t="s">
        <v>2801</v>
      </c>
      <c r="D1376" s="16" t="s">
        <v>2802</v>
      </c>
      <c r="BL1376" s="16">
        <v>31.1952457543875</v>
      </c>
    </row>
    <row r="1377" spans="1:65">
      <c r="A1377" s="16" t="s">
        <v>59</v>
      </c>
      <c r="B1377" s="16" t="s">
        <v>60</v>
      </c>
      <c r="C1377" s="16" t="s">
        <v>2803</v>
      </c>
      <c r="D1377" s="16" t="s">
        <v>2804</v>
      </c>
    </row>
    <row r="1378" spans="1:65">
      <c r="A1378" s="16" t="s">
        <v>59</v>
      </c>
      <c r="B1378" s="16" t="s">
        <v>60</v>
      </c>
      <c r="C1378" s="16" t="s">
        <v>2805</v>
      </c>
      <c r="D1378" s="16" t="s">
        <v>2806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59</v>
      </c>
      <c r="B1379" s="16" t="s">
        <v>60</v>
      </c>
      <c r="C1379" s="16" t="s">
        <v>2807</v>
      </c>
      <c r="D1379" s="16" t="s">
        <v>2808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59</v>
      </c>
      <c r="B1380" s="16" t="s">
        <v>60</v>
      </c>
      <c r="C1380" s="16" t="s">
        <v>2809</v>
      </c>
      <c r="D1380" s="16" t="s">
        <v>2810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59</v>
      </c>
      <c r="B1381" s="16" t="s">
        <v>60</v>
      </c>
      <c r="C1381" s="16" t="s">
        <v>2811</v>
      </c>
      <c r="D1381" s="16" t="s">
        <v>2812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59</v>
      </c>
      <c r="B1382" s="16" t="s">
        <v>60</v>
      </c>
      <c r="C1382" s="16" t="s">
        <v>2813</v>
      </c>
      <c r="D1382" s="16" t="s">
        <v>2814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59</v>
      </c>
      <c r="B1383" s="16" t="s">
        <v>60</v>
      </c>
      <c r="C1383" s="16" t="s">
        <v>2815</v>
      </c>
      <c r="D1383" s="16" t="s">
        <v>2816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59</v>
      </c>
      <c r="B1384" s="16" t="s">
        <v>60</v>
      </c>
      <c r="C1384" s="16" t="s">
        <v>2817</v>
      </c>
      <c r="D1384" s="16" t="s">
        <v>2818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59</v>
      </c>
      <c r="B1385" s="16" t="s">
        <v>60</v>
      </c>
      <c r="C1385" s="16" t="s">
        <v>2819</v>
      </c>
      <c r="D1385" s="16" t="s">
        <v>2820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59</v>
      </c>
      <c r="B1386" s="16" t="s">
        <v>60</v>
      </c>
      <c r="C1386" s="16" t="s">
        <v>2821</v>
      </c>
      <c r="D1386" s="16" t="s">
        <v>2822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59</v>
      </c>
      <c r="B1387" s="16" t="s">
        <v>60</v>
      </c>
      <c r="C1387" s="16" t="s">
        <v>2823</v>
      </c>
      <c r="D1387" s="16" t="s">
        <v>2824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59</v>
      </c>
      <c r="B1388" s="16" t="s">
        <v>60</v>
      </c>
      <c r="C1388" s="16" t="s">
        <v>2825</v>
      </c>
      <c r="D1388" s="16" t="s">
        <v>2826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59</v>
      </c>
      <c r="B1389" s="16" t="s">
        <v>60</v>
      </c>
      <c r="C1389" s="16" t="s">
        <v>2827</v>
      </c>
      <c r="D1389" s="16" t="s">
        <v>2828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59</v>
      </c>
      <c r="B1390" s="16" t="s">
        <v>60</v>
      </c>
      <c r="C1390" s="16" t="s">
        <v>2829</v>
      </c>
      <c r="D1390" s="16" t="s">
        <v>2830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59</v>
      </c>
      <c r="B1391" s="16" t="s">
        <v>60</v>
      </c>
      <c r="C1391" s="16" t="s">
        <v>2831</v>
      </c>
      <c r="D1391" s="16" t="s">
        <v>2832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59</v>
      </c>
      <c r="B1392" s="16" t="s">
        <v>60</v>
      </c>
      <c r="C1392" s="16" t="s">
        <v>2833</v>
      </c>
      <c r="D1392" s="16" t="s">
        <v>2834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59</v>
      </c>
      <c r="B1393" s="16" t="s">
        <v>60</v>
      </c>
      <c r="C1393" s="16" t="s">
        <v>2835</v>
      </c>
      <c r="D1393" s="16" t="s">
        <v>2836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59</v>
      </c>
      <c r="B1394" s="16" t="s">
        <v>60</v>
      </c>
      <c r="C1394" s="16" t="s">
        <v>2837</v>
      </c>
      <c r="D1394" s="16" t="s">
        <v>2838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59</v>
      </c>
      <c r="B1395" s="16" t="s">
        <v>60</v>
      </c>
      <c r="C1395" s="16" t="s">
        <v>2839</v>
      </c>
      <c r="D1395" s="16" t="s">
        <v>2840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59</v>
      </c>
      <c r="B1396" s="16" t="s">
        <v>60</v>
      </c>
      <c r="C1396" s="16" t="s">
        <v>2841</v>
      </c>
      <c r="D1396" s="16" t="s">
        <v>2842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59</v>
      </c>
      <c r="B1397" s="16" t="s">
        <v>60</v>
      </c>
      <c r="C1397" s="16" t="s">
        <v>2843</v>
      </c>
      <c r="D1397" s="16" t="s">
        <v>2844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59</v>
      </c>
      <c r="B1398" s="16" t="s">
        <v>60</v>
      </c>
      <c r="C1398" s="16" t="s">
        <v>2845</v>
      </c>
      <c r="D1398" s="16" t="s">
        <v>2846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59</v>
      </c>
      <c r="B1399" s="16" t="s">
        <v>60</v>
      </c>
      <c r="C1399" s="16" t="s">
        <v>2847</v>
      </c>
      <c r="D1399" s="16" t="s">
        <v>2848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59</v>
      </c>
      <c r="B1400" s="16" t="s">
        <v>60</v>
      </c>
      <c r="C1400" s="16" t="s">
        <v>2849</v>
      </c>
      <c r="D1400" s="16" t="s">
        <v>2850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59</v>
      </c>
      <c r="B1401" s="16" t="s">
        <v>60</v>
      </c>
      <c r="C1401" s="16" t="s">
        <v>2851</v>
      </c>
      <c r="D1401" s="16" t="s">
        <v>2852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59</v>
      </c>
      <c r="B1402" s="16" t="s">
        <v>60</v>
      </c>
      <c r="C1402" s="16" t="s">
        <v>2853</v>
      </c>
      <c r="D1402" s="16" t="s">
        <v>2854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59</v>
      </c>
      <c r="B1403" s="16" t="s">
        <v>60</v>
      </c>
      <c r="C1403" s="16" t="s">
        <v>2855</v>
      </c>
      <c r="D1403" s="16" t="s">
        <v>2856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59</v>
      </c>
      <c r="B1404" s="16" t="s">
        <v>60</v>
      </c>
      <c r="C1404" s="16" t="s">
        <v>2857</v>
      </c>
      <c r="D1404" s="16" t="s">
        <v>2858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59</v>
      </c>
      <c r="B1405" s="16" t="s">
        <v>60</v>
      </c>
      <c r="C1405" s="16" t="s">
        <v>2859</v>
      </c>
      <c r="D1405" s="16" t="s">
        <v>2860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59</v>
      </c>
      <c r="B1406" s="16" t="s">
        <v>60</v>
      </c>
      <c r="C1406" s="16" t="s">
        <v>2861</v>
      </c>
      <c r="D1406" s="16" t="s">
        <v>2862</v>
      </c>
    </row>
    <row r="1407" spans="1:65">
      <c r="A1407" s="16" t="s">
        <v>59</v>
      </c>
      <c r="B1407" s="16" t="s">
        <v>60</v>
      </c>
      <c r="C1407" s="16" t="s">
        <v>2863</v>
      </c>
      <c r="D1407" s="16" t="s">
        <v>2864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59</v>
      </c>
      <c r="B1408" s="16" t="s">
        <v>60</v>
      </c>
      <c r="C1408" s="16" t="s">
        <v>2865</v>
      </c>
      <c r="D1408" s="16" t="s">
        <v>2866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59</v>
      </c>
      <c r="B1409" s="16" t="s">
        <v>60</v>
      </c>
      <c r="C1409" s="16" t="s">
        <v>2867</v>
      </c>
      <c r="D1409" s="16" t="s">
        <v>2868</v>
      </c>
    </row>
    <row r="1410" spans="1:65">
      <c r="A1410" s="16" t="s">
        <v>59</v>
      </c>
      <c r="B1410" s="16" t="s">
        <v>60</v>
      </c>
      <c r="C1410" s="16" t="s">
        <v>2869</v>
      </c>
      <c r="D1410" s="16" t="s">
        <v>2870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59</v>
      </c>
      <c r="B1411" s="16" t="s">
        <v>60</v>
      </c>
      <c r="C1411" s="16" t="s">
        <v>2871</v>
      </c>
      <c r="D1411" s="16" t="s">
        <v>2872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59</v>
      </c>
      <c r="B1412" s="16" t="s">
        <v>60</v>
      </c>
      <c r="C1412" s="16" t="s">
        <v>2873</v>
      </c>
      <c r="D1412" s="16" t="s">
        <v>2874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59</v>
      </c>
      <c r="B1413" s="16" t="s">
        <v>60</v>
      </c>
      <c r="C1413" s="16" t="s">
        <v>2875</v>
      </c>
      <c r="D1413" s="16" t="s">
        <v>2876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59</v>
      </c>
      <c r="B1414" s="16" t="s">
        <v>60</v>
      </c>
      <c r="C1414" s="16" t="s">
        <v>2877</v>
      </c>
      <c r="D1414" s="16" t="s">
        <v>2878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59</v>
      </c>
      <c r="B1415" s="16" t="s">
        <v>60</v>
      </c>
      <c r="C1415" s="16" t="s">
        <v>2879</v>
      </c>
      <c r="D1415" s="16" t="s">
        <v>2880</v>
      </c>
    </row>
    <row r="1416" spans="1:65">
      <c r="A1416" s="16" t="s">
        <v>59</v>
      </c>
      <c r="B1416" s="16" t="s">
        <v>60</v>
      </c>
      <c r="C1416" s="16" t="s">
        <v>2881</v>
      </c>
      <c r="D1416" s="16" t="s">
        <v>2882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59</v>
      </c>
      <c r="B1417" s="16" t="s">
        <v>60</v>
      </c>
      <c r="C1417" s="16" t="s">
        <v>2883</v>
      </c>
      <c r="D1417" s="16" t="s">
        <v>2884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59</v>
      </c>
      <c r="B1418" s="16" t="s">
        <v>60</v>
      </c>
      <c r="C1418" s="16" t="s">
        <v>2885</v>
      </c>
      <c r="D1418" s="16" t="s">
        <v>2886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59</v>
      </c>
      <c r="B1419" s="16" t="s">
        <v>60</v>
      </c>
      <c r="C1419" s="16" t="s">
        <v>2887</v>
      </c>
      <c r="D1419" s="16" t="s">
        <v>2888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59</v>
      </c>
      <c r="B1420" s="16" t="s">
        <v>60</v>
      </c>
      <c r="C1420" s="16" t="s">
        <v>2889</v>
      </c>
      <c r="D1420" s="16" t="s">
        <v>2890</v>
      </c>
    </row>
    <row r="1421" spans="1:65">
      <c r="A1421" s="16" t="s">
        <v>59</v>
      </c>
      <c r="B1421" s="16" t="s">
        <v>60</v>
      </c>
      <c r="C1421" s="16" t="s">
        <v>2891</v>
      </c>
      <c r="D1421" s="16" t="s">
        <v>2892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59</v>
      </c>
      <c r="B1422" s="16" t="s">
        <v>60</v>
      </c>
      <c r="C1422" s="16" t="s">
        <v>2893</v>
      </c>
      <c r="D1422" s="16" t="s">
        <v>2894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59</v>
      </c>
      <c r="B1423" s="16" t="s">
        <v>60</v>
      </c>
      <c r="C1423" s="16" t="s">
        <v>2895</v>
      </c>
      <c r="D1423" s="16" t="s">
        <v>2896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59</v>
      </c>
      <c r="B1424" s="16" t="s">
        <v>60</v>
      </c>
      <c r="C1424" s="16" t="s">
        <v>2897</v>
      </c>
      <c r="D1424" s="16" t="s">
        <v>2898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59</v>
      </c>
      <c r="B1425" s="16" t="s">
        <v>60</v>
      </c>
      <c r="C1425" s="16" t="s">
        <v>2899</v>
      </c>
      <c r="D1425" s="16" t="s">
        <v>2900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59</v>
      </c>
      <c r="B1426" s="16" t="s">
        <v>60</v>
      </c>
      <c r="C1426" s="16" t="s">
        <v>2901</v>
      </c>
      <c r="D1426" s="16" t="s">
        <v>2902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59</v>
      </c>
      <c r="B1427" s="16" t="s">
        <v>60</v>
      </c>
      <c r="C1427" s="16" t="s">
        <v>2903</v>
      </c>
      <c r="D1427" s="16" t="s">
        <v>2904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59</v>
      </c>
      <c r="B1428" s="16" t="s">
        <v>60</v>
      </c>
      <c r="C1428" s="16" t="s">
        <v>2905</v>
      </c>
      <c r="D1428" s="16" t="s">
        <v>2906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59</v>
      </c>
      <c r="B1429" s="16" t="s">
        <v>60</v>
      </c>
      <c r="C1429" s="16" t="s">
        <v>2907</v>
      </c>
      <c r="D1429" s="16" t="s">
        <v>2908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59</v>
      </c>
      <c r="B1430" s="16" t="s">
        <v>60</v>
      </c>
      <c r="C1430" s="16" t="s">
        <v>2909</v>
      </c>
      <c r="D1430" s="16" t="s">
        <v>2910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59</v>
      </c>
      <c r="B1431" s="16" t="s">
        <v>60</v>
      </c>
      <c r="C1431" s="16" t="s">
        <v>2911</v>
      </c>
      <c r="D1431" s="16" t="s">
        <v>2912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59</v>
      </c>
      <c r="B1432" s="16" t="s">
        <v>60</v>
      </c>
      <c r="C1432" s="16" t="s">
        <v>2913</v>
      </c>
      <c r="D1432" s="16" t="s">
        <v>2914</v>
      </c>
      <c r="BK1432" s="16">
        <v>14</v>
      </c>
    </row>
    <row r="1433" spans="1:65">
      <c r="A1433" s="16" t="s">
        <v>59</v>
      </c>
      <c r="B1433" s="16" t="s">
        <v>60</v>
      </c>
      <c r="C1433" s="16" t="s">
        <v>2915</v>
      </c>
      <c r="D1433" s="16" t="s">
        <v>2916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59</v>
      </c>
      <c r="B1434" s="16" t="s">
        <v>60</v>
      </c>
      <c r="C1434" s="16" t="s">
        <v>2917</v>
      </c>
      <c r="D1434" s="16" t="s">
        <v>2918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59</v>
      </c>
      <c r="B1435" s="16" t="s">
        <v>60</v>
      </c>
      <c r="C1435" s="16" t="s">
        <v>2919</v>
      </c>
      <c r="D1435" s="16" t="s">
        <v>2920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59</v>
      </c>
      <c r="B1436" s="16" t="s">
        <v>60</v>
      </c>
      <c r="C1436" s="16" t="s">
        <v>2921</v>
      </c>
      <c r="D1436" s="16" t="s">
        <v>2922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59</v>
      </c>
      <c r="B1437" s="16" t="s">
        <v>60</v>
      </c>
      <c r="C1437" s="16" t="s">
        <v>2923</v>
      </c>
      <c r="D1437" s="16" t="s">
        <v>2924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59</v>
      </c>
      <c r="B1438" s="16" t="s">
        <v>60</v>
      </c>
      <c r="C1438" s="16" t="s">
        <v>2925</v>
      </c>
      <c r="D1438" s="16" t="s">
        <v>2926</v>
      </c>
    </row>
    <row r="1439" spans="1:65">
      <c r="A1439" s="16" t="s">
        <v>59</v>
      </c>
      <c r="B1439" s="16" t="s">
        <v>60</v>
      </c>
      <c r="C1439" s="16" t="s">
        <v>2927</v>
      </c>
      <c r="D1439" s="16" t="s">
        <v>2928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59</v>
      </c>
      <c r="B1440" s="16" t="s">
        <v>60</v>
      </c>
      <c r="C1440" s="16" t="s">
        <v>2929</v>
      </c>
      <c r="D1440" s="16" t="s">
        <v>2930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59</v>
      </c>
      <c r="B1441" s="16" t="s">
        <v>60</v>
      </c>
      <c r="C1441" s="16" t="s">
        <v>2931</v>
      </c>
      <c r="D1441" s="16" t="s">
        <v>2932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59</v>
      </c>
      <c r="B1442" s="16" t="s">
        <v>60</v>
      </c>
      <c r="C1442" s="16" t="s">
        <v>2933</v>
      </c>
      <c r="D1442" s="16" t="s">
        <v>2934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59</v>
      </c>
      <c r="B1443" s="16" t="s">
        <v>60</v>
      </c>
      <c r="C1443" s="16" t="s">
        <v>2935</v>
      </c>
      <c r="D1443" s="16" t="s">
        <v>2936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59</v>
      </c>
      <c r="B1444" s="16" t="s">
        <v>60</v>
      </c>
      <c r="C1444" s="16" t="s">
        <v>2937</v>
      </c>
      <c r="D1444" s="16" t="s">
        <v>2938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59</v>
      </c>
      <c r="B1445" s="16" t="s">
        <v>60</v>
      </c>
      <c r="C1445" s="16" t="s">
        <v>2939</v>
      </c>
      <c r="D1445" s="16" t="s">
        <v>2940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59</v>
      </c>
      <c r="B1446" s="16" t="s">
        <v>60</v>
      </c>
      <c r="C1446" s="16" t="s">
        <v>2941</v>
      </c>
      <c r="D1446" s="16" t="s">
        <v>2942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59</v>
      </c>
      <c r="B1447" s="16" t="s">
        <v>60</v>
      </c>
      <c r="C1447" s="16" t="s">
        <v>2943</v>
      </c>
      <c r="D1447" s="16" t="s">
        <v>2944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59</v>
      </c>
      <c r="B1448" s="16" t="s">
        <v>60</v>
      </c>
      <c r="C1448" s="16" t="s">
        <v>2945</v>
      </c>
      <c r="D1448" s="16" t="s">
        <v>2946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3F48F38-84B6-48C1-8FBB-321D8B5C0EB7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FBD8C7E4-335B-466E-9E53-401D53D7736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304D4432-B422-4BF8-9F86-0AF3C44FB22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25</vt:i4>
      </vt:variant>
    </vt:vector>
  </HeadingPairs>
  <TitlesOfParts>
    <vt:vector size="25" baseType="lpstr">
      <vt:lpstr>LOG</vt:lpstr>
      <vt:lpstr>Growth rate</vt:lpstr>
      <vt:lpstr>BY_TRA_Demand_Drivers</vt:lpstr>
      <vt:lpstr>BY_RES_Demand_Drivers</vt:lpstr>
      <vt:lpstr>BY_COM_Demand_Drivers</vt:lpstr>
      <vt:lpstr>BY_AGR_Demand_Drivers</vt:lpstr>
      <vt:lpstr>BY_IND_Demand_Drivers</vt:lpstr>
      <vt:lpstr>DEM_Transport</vt:lpstr>
      <vt:lpstr>DEM_Residential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  <vt:lpstr>Worldbank</vt:lpstr>
    </vt:vector>
  </TitlesOfParts>
  <Company>KanORS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Henrik Juul Sørensen</cp:lastModifiedBy>
  <dcterms:created xsi:type="dcterms:W3CDTF">2009-05-27T15:40:55Z</dcterms:created>
  <dcterms:modified xsi:type="dcterms:W3CDTF">2022-03-31T10:57:16Z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